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codeName="ThisWorkbook"/>
  <mc:AlternateContent xmlns:mc="http://schemas.openxmlformats.org/markup-compatibility/2006">
    <mc:Choice Requires="x15">
      <x15ac:absPath xmlns:x15ac="http://schemas.microsoft.com/office/spreadsheetml/2010/11/ac" url="C:\Users\lenovo-lap\Desktop\استمارات تسجيل ف2 للعام 2024-2025\استمارات موقع ف2 2024-2025\"/>
    </mc:Choice>
  </mc:AlternateContent>
  <xr:revisionPtr revIDLastSave="0" documentId="13_ncr:1_{C2A89B24-EDA6-4CD6-AC75-96BA2C63E6BE}" xr6:coauthVersionLast="47" xr6:coauthVersionMax="47" xr10:uidLastSave="{00000000-0000-0000-0000-000000000000}"/>
  <workbookProtection workbookAlgorithmName="SHA-512" workbookHashValue="sCkdf5HZD8Nb3ahNsREMKgem8VrH9F4Z+CeX034HRpaybMXr5idmNC8cQGt1wPm+Rdc9WaczbdmLEqIxsVZhBg==" workbookSaltValue="W4FzVuO1IOwlISH1SA5B4Q==" workbookSpinCount="100000" lockStructure="1"/>
  <bookViews>
    <workbookView xWindow="-108" yWindow="-108" windowWidth="23256" windowHeight="12576" xr2:uid="{00000000-000D-0000-FFFF-FFFF00000000}"/>
  </bookViews>
  <sheets>
    <sheet name="تعليمات التسجيل" sheetId="14" r:id="rId1"/>
    <sheet name="إدخال البيانات" sheetId="18" r:id="rId2"/>
    <sheet name="اختيار المقررات" sheetId="5" r:id="rId3"/>
    <sheet name="الإستمارة" sheetId="11" r:id="rId4"/>
    <sheet name="med" sheetId="17" r:id="rId5"/>
    <sheet name="ورقة2" sheetId="4" state="hidden" r:id="rId6"/>
    <sheet name="ورقة4" sheetId="10" state="hidden" r:id="rId7"/>
  </sheets>
  <definedNames>
    <definedName name="_xlnm._FilterDatabase" localSheetId="1" hidden="1">'إدخال البيانات'!$I$6:$I$21</definedName>
    <definedName name="_xlnm._FilterDatabase" localSheetId="5" hidden="1">ورقة2!$A$2:$AQ$1972</definedName>
    <definedName name="_xlnm._FilterDatabase" localSheetId="6" hidden="1">ورقة4!$A$1:$AY$1972</definedName>
    <definedName name="_xlnm.Print_Area" localSheetId="3">الإستمارة!$A$1:$R$42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 i="18" l="1"/>
  <c r="A2" i="18" s="1"/>
  <c r="AJ1" i="18"/>
  <c r="G10" i="18"/>
  <c r="F10" i="18"/>
  <c r="E10" i="18"/>
  <c r="E1" i="5" l="1"/>
  <c r="Q5" i="5" l="1"/>
  <c r="W5" i="5"/>
  <c r="AB5" i="5"/>
  <c r="AG16" i="5"/>
  <c r="Y17" i="5"/>
  <c r="Q18" i="5"/>
  <c r="I19" i="5"/>
  <c r="I15" i="5"/>
  <c r="AG9" i="5"/>
  <c r="Y10" i="5"/>
  <c r="Q11" i="5"/>
  <c r="I12" i="5"/>
  <c r="I8" i="5"/>
  <c r="B8" i="5" s="1"/>
  <c r="AG17" i="5"/>
  <c r="Y18" i="5"/>
  <c r="Q19" i="5"/>
  <c r="Q15" i="5"/>
  <c r="I16" i="5"/>
  <c r="AG10" i="5"/>
  <c r="Y11" i="5"/>
  <c r="Q12" i="5"/>
  <c r="Q8" i="5"/>
  <c r="I9" i="5"/>
  <c r="AG18" i="5"/>
  <c r="Y19" i="5"/>
  <c r="Y15" i="5"/>
  <c r="Q16" i="5"/>
  <c r="I17" i="5"/>
  <c r="AG11" i="5"/>
  <c r="Y12" i="5"/>
  <c r="Y8" i="5"/>
  <c r="Q9" i="5"/>
  <c r="I10" i="5"/>
  <c r="AG19" i="5"/>
  <c r="AG15" i="5"/>
  <c r="Y16" i="5"/>
  <c r="Q17" i="5"/>
  <c r="I18" i="5"/>
  <c r="AG12" i="5"/>
  <c r="AG8" i="5"/>
  <c r="Y9" i="5"/>
  <c r="Q10" i="5"/>
  <c r="I11" i="5"/>
  <c r="B46" i="5"/>
  <c r="B45" i="5"/>
  <c r="B47" i="5"/>
  <c r="I29" i="5"/>
  <c r="DE5" i="17" l="1"/>
  <c r="CY5" i="17"/>
  <c r="G39" i="11"/>
  <c r="V31" i="11"/>
  <c r="V30" i="11"/>
  <c r="V29" i="11"/>
  <c r="V28" i="11"/>
  <c r="J25" i="11"/>
  <c r="AE22" i="11"/>
  <c r="E22" i="11"/>
  <c r="Z11" i="11"/>
  <c r="Y11" i="11" s="1"/>
  <c r="Z7" i="11"/>
  <c r="Y7" i="11" s="1"/>
  <c r="Z6" i="11"/>
  <c r="Y6" i="11" s="1"/>
  <c r="Z5" i="11"/>
  <c r="Y5" i="11" s="1"/>
  <c r="AD1" i="11"/>
  <c r="B1" i="11"/>
  <c r="AX45" i="5"/>
  <c r="AW45" i="5"/>
  <c r="AV45" i="5"/>
  <c r="AX44" i="5"/>
  <c r="AW44" i="5"/>
  <c r="AV44" i="5"/>
  <c r="AX43" i="5"/>
  <c r="AW43" i="5"/>
  <c r="AV43" i="5"/>
  <c r="AX42" i="5"/>
  <c r="AW42" i="5"/>
  <c r="AV42" i="5"/>
  <c r="AX41" i="5"/>
  <c r="AW41" i="5"/>
  <c r="AV41" i="5"/>
  <c r="AX40" i="5"/>
  <c r="AW40" i="5"/>
  <c r="AV40" i="5"/>
  <c r="AX39" i="5"/>
  <c r="AW39" i="5"/>
  <c r="AV39" i="5"/>
  <c r="AX38" i="5"/>
  <c r="AW38" i="5"/>
  <c r="AV38" i="5"/>
  <c r="AX37" i="5"/>
  <c r="AW37" i="5"/>
  <c r="AV37" i="5"/>
  <c r="AX36" i="5"/>
  <c r="AW36" i="5"/>
  <c r="AV36" i="5"/>
  <c r="AX35" i="5"/>
  <c r="AW35" i="5"/>
  <c r="AV35" i="5"/>
  <c r="AX34" i="5"/>
  <c r="AW34" i="5"/>
  <c r="AV34" i="5"/>
  <c r="AX33" i="5"/>
  <c r="AW33" i="5"/>
  <c r="AV33" i="5"/>
  <c r="AX32" i="5"/>
  <c r="AW32" i="5"/>
  <c r="AV32" i="5"/>
  <c r="AX31" i="5"/>
  <c r="AW31" i="5"/>
  <c r="AV31" i="5"/>
  <c r="AX30" i="5"/>
  <c r="AW30" i="5"/>
  <c r="AV30" i="5"/>
  <c r="AX29" i="5"/>
  <c r="AW29" i="5"/>
  <c r="AV29" i="5"/>
  <c r="AX28" i="5"/>
  <c r="AW28" i="5"/>
  <c r="AV28" i="5"/>
  <c r="AX26" i="5"/>
  <c r="AW26" i="5"/>
  <c r="AV26" i="5"/>
  <c r="AX25" i="5"/>
  <c r="AW25" i="5"/>
  <c r="AV25" i="5"/>
  <c r="AX24" i="5"/>
  <c r="AW24" i="5"/>
  <c r="AV24" i="5"/>
  <c r="AX23" i="5"/>
  <c r="AW23" i="5"/>
  <c r="AV23" i="5"/>
  <c r="AX22" i="5"/>
  <c r="AW22" i="5"/>
  <c r="AV22" i="5"/>
  <c r="AX21" i="5"/>
  <c r="AW21" i="5"/>
  <c r="AV21" i="5"/>
  <c r="AX20" i="5"/>
  <c r="AW20" i="5"/>
  <c r="AV20" i="5"/>
  <c r="AX19" i="5"/>
  <c r="AW19" i="5"/>
  <c r="AV19" i="5"/>
  <c r="AX18" i="5"/>
  <c r="AW18" i="5"/>
  <c r="AV18" i="5"/>
  <c r="AX17" i="5"/>
  <c r="AW17" i="5"/>
  <c r="AV17" i="5"/>
  <c r="AX16" i="5"/>
  <c r="AW16" i="5"/>
  <c r="AV16" i="5"/>
  <c r="AX15" i="5"/>
  <c r="AW15" i="5"/>
  <c r="AV15" i="5"/>
  <c r="AX14" i="5"/>
  <c r="AW14" i="5"/>
  <c r="AV14" i="5"/>
  <c r="AX13" i="5"/>
  <c r="AW13" i="5"/>
  <c r="AV13" i="5"/>
  <c r="AX12" i="5"/>
  <c r="AW12" i="5"/>
  <c r="AV12" i="5"/>
  <c r="AX11" i="5"/>
  <c r="AW11" i="5"/>
  <c r="AV11" i="5"/>
  <c r="AX10" i="5"/>
  <c r="AW10" i="5"/>
  <c r="AV10" i="5"/>
  <c r="AX9" i="5"/>
  <c r="AW9" i="5"/>
  <c r="AV9" i="5"/>
  <c r="AX8" i="5"/>
  <c r="AW8" i="5"/>
  <c r="AV8" i="5"/>
  <c r="AX7" i="5"/>
  <c r="AW7" i="5"/>
  <c r="AV7" i="5"/>
  <c r="AX6" i="5"/>
  <c r="AW6" i="5"/>
  <c r="AV6" i="5"/>
  <c r="AX5" i="5"/>
  <c r="AW5" i="5"/>
  <c r="AV5" i="5"/>
  <c r="AE4" i="5"/>
  <c r="K7" i="11" s="1"/>
  <c r="Z22" i="11" s="1"/>
  <c r="Y22" i="11" s="1"/>
  <c r="AB4" i="5"/>
  <c r="H7" i="11" s="1"/>
  <c r="Z21" i="11" s="1"/>
  <c r="Y21" i="11" s="1"/>
  <c r="W4" i="5"/>
  <c r="M5" i="17" s="1"/>
  <c r="AK2" i="5"/>
  <c r="AB2" i="5"/>
  <c r="DL5" i="17" s="1"/>
  <c r="W2" i="5"/>
  <c r="DM5" i="17" s="1"/>
  <c r="Q2" i="5"/>
  <c r="DN5" i="17" s="1"/>
  <c r="L2" i="5"/>
  <c r="DO5" i="17" s="1"/>
  <c r="Q4" i="5"/>
  <c r="L4" i="5"/>
  <c r="E4" i="5"/>
  <c r="D10" i="18"/>
  <c r="E3" i="5" s="1"/>
  <c r="C10" i="18"/>
  <c r="L3" i="5" s="1"/>
  <c r="AB3" i="5" s="1"/>
  <c r="B10" i="18"/>
  <c r="AE1" i="5" s="1"/>
  <c r="E5" i="17" s="1"/>
  <c r="A10" i="18"/>
  <c r="AB1" i="5" s="1"/>
  <c r="B7" i="18"/>
  <c r="W1" i="5" s="1"/>
  <c r="A7" i="18"/>
  <c r="Q1" i="5" s="1"/>
  <c r="D1" i="18"/>
  <c r="B42" i="5" l="1"/>
  <c r="B38" i="5"/>
  <c r="B41" i="5"/>
  <c r="B43" i="5"/>
  <c r="B39" i="5"/>
  <c r="B37" i="5"/>
  <c r="B44" i="5"/>
  <c r="B40" i="5"/>
  <c r="CV5" i="17"/>
  <c r="V25" i="5"/>
  <c r="J23" i="11" s="1"/>
  <c r="CW5" i="17"/>
  <c r="N5" i="17"/>
  <c r="D7" i="11"/>
  <c r="Z20" i="11" s="1"/>
  <c r="Y20" i="11" s="1"/>
  <c r="O5" i="17"/>
  <c r="Y28" i="5"/>
  <c r="R27" i="5" s="1"/>
  <c r="B19" i="11"/>
  <c r="B19" i="5"/>
  <c r="S11" i="5"/>
  <c r="S16" i="5"/>
  <c r="K17" i="5"/>
  <c r="AA18" i="5"/>
  <c r="S19" i="5"/>
  <c r="AA8" i="5"/>
  <c r="K9" i="5"/>
  <c r="AA19" i="5"/>
  <c r="E2" i="5"/>
  <c r="S9" i="5"/>
  <c r="AA10" i="5"/>
  <c r="B11" i="5"/>
  <c r="T6" i="5"/>
  <c r="AA9" i="5"/>
  <c r="B10" i="5"/>
  <c r="AA11" i="5"/>
  <c r="B12" i="5"/>
  <c r="K15" i="5"/>
  <c r="B18" i="5"/>
  <c r="L1" i="5"/>
  <c r="H2" i="11" s="1"/>
  <c r="K8" i="5"/>
  <c r="K10" i="5"/>
  <c r="S12" i="5"/>
  <c r="AA15" i="5"/>
  <c r="B16" i="5"/>
  <c r="S18" i="5"/>
  <c r="AA12" i="5"/>
  <c r="B15" i="5"/>
  <c r="AA16" i="5"/>
  <c r="S17" i="5"/>
  <c r="K19" i="5"/>
  <c r="D2" i="11"/>
  <c r="A5" i="17"/>
  <c r="S8" i="5"/>
  <c r="B9" i="5"/>
  <c r="S10" i="5"/>
  <c r="K11" i="5"/>
  <c r="K12" i="5"/>
  <c r="S15" i="5"/>
  <c r="K16" i="5"/>
  <c r="B17" i="5"/>
  <c r="AA17" i="5"/>
  <c r="K18" i="5"/>
  <c r="K6" i="11"/>
  <c r="Z18" i="11" s="1"/>
  <c r="Y18" i="11" s="1"/>
  <c r="R5" i="17"/>
  <c r="D5" i="17"/>
  <c r="P2" i="11"/>
  <c r="Z4" i="11" s="1"/>
  <c r="Y4" i="11" s="1"/>
  <c r="I5" i="17"/>
  <c r="D4" i="11"/>
  <c r="C25" i="5"/>
  <c r="B27" i="11" s="1"/>
  <c r="G5" i="17"/>
  <c r="K5" i="11"/>
  <c r="Z14" i="11" s="1"/>
  <c r="Y14" i="11" s="1"/>
  <c r="C5" i="17"/>
  <c r="M2" i="11"/>
  <c r="Z3" i="11" s="1"/>
  <c r="Y3" i="11" s="1"/>
  <c r="H4" i="11"/>
  <c r="Z9" i="11" s="1"/>
  <c r="Y9" i="11" s="1"/>
  <c r="F5" i="17"/>
  <c r="H6" i="11"/>
  <c r="Z17" i="11" s="1"/>
  <c r="Y17" i="11" s="1"/>
  <c r="P5" i="17"/>
  <c r="Q5" i="17"/>
  <c r="P6" i="11"/>
  <c r="Z19" i="11" s="1"/>
  <c r="Y19" i="11" s="1"/>
  <c r="AE3" i="5"/>
  <c r="K4" i="11"/>
  <c r="Z10" i="11" s="1"/>
  <c r="Y10" i="11" s="1"/>
  <c r="J5" i="17"/>
  <c r="Q3" i="5"/>
  <c r="W3" i="5"/>
  <c r="D5" i="11"/>
  <c r="Z12" i="11" s="1"/>
  <c r="Y12" i="11" s="1"/>
  <c r="E34" i="11" l="1"/>
  <c r="E39" i="11" s="1"/>
  <c r="H3" i="11"/>
  <c r="A36" i="5"/>
  <c r="C36" i="5" s="1"/>
  <c r="A32" i="5"/>
  <c r="C32" i="5" s="1"/>
  <c r="A28" i="5"/>
  <c r="C28" i="5" s="1"/>
  <c r="A37" i="5"/>
  <c r="C37" i="5" s="1"/>
  <c r="A33" i="5"/>
  <c r="C33" i="5" s="1"/>
  <c r="A29" i="5"/>
  <c r="C29" i="5" s="1"/>
  <c r="A34" i="5"/>
  <c r="C34" i="5" s="1"/>
  <c r="A30" i="5"/>
  <c r="C30" i="5" s="1"/>
  <c r="A26" i="5"/>
  <c r="C26" i="5" s="1"/>
  <c r="A35" i="5"/>
  <c r="C35" i="5" s="1"/>
  <c r="A31" i="5"/>
  <c r="C31" i="5" s="1"/>
  <c r="A27" i="5"/>
  <c r="C27" i="5" s="1"/>
  <c r="B8" i="11"/>
  <c r="N26" i="5"/>
  <c r="DB5" i="17" s="1"/>
  <c r="A18" i="5"/>
  <c r="AL21" i="5" s="1"/>
  <c r="AA5" i="17"/>
  <c r="A17" i="5"/>
  <c r="AL20" i="5" s="1"/>
  <c r="AQ5" i="17"/>
  <c r="AC5" i="17"/>
  <c r="A19" i="5"/>
  <c r="AL22" i="5" s="1"/>
  <c r="AY20" i="5"/>
  <c r="BC5" i="17"/>
  <c r="R11" i="5"/>
  <c r="AL32" i="5" s="1"/>
  <c r="AY33" i="5"/>
  <c r="AA13" i="5"/>
  <c r="BE5" i="17"/>
  <c r="AY13" i="5"/>
  <c r="AI5" i="17"/>
  <c r="AG5" i="17"/>
  <c r="AY24" i="5"/>
  <c r="R12" i="5"/>
  <c r="AL33" i="5" s="1"/>
  <c r="CQ5" i="17"/>
  <c r="CI5" i="17"/>
  <c r="CE5" i="17"/>
  <c r="CM5" i="17"/>
  <c r="R15" i="5"/>
  <c r="AL39" i="5" s="1"/>
  <c r="CU5" i="17"/>
  <c r="CO5" i="17"/>
  <c r="CK5" i="17"/>
  <c r="B6" i="5"/>
  <c r="DX5" i="17"/>
  <c r="R16" i="5"/>
  <c r="AL40" i="5" s="1"/>
  <c r="A10" i="5"/>
  <c r="AL10" i="5" s="1"/>
  <c r="AY37" i="5"/>
  <c r="BO5" i="17"/>
  <c r="AY40" i="5"/>
  <c r="R19" i="5"/>
  <c r="AL43" i="5" s="1"/>
  <c r="AY29" i="5"/>
  <c r="AY19" i="5"/>
  <c r="AW5" i="17"/>
  <c r="K22" i="11"/>
  <c r="Z18" i="5"/>
  <c r="AL47" i="5" s="1"/>
  <c r="J17" i="5"/>
  <c r="AL25" i="5" s="1"/>
  <c r="AY31" i="5"/>
  <c r="AY22" i="5"/>
  <c r="AY18" i="5"/>
  <c r="BS5" i="17"/>
  <c r="Z8" i="5"/>
  <c r="AL34" i="5" s="1"/>
  <c r="R9" i="5"/>
  <c r="AL30" i="5" s="1"/>
  <c r="AY26" i="5"/>
  <c r="BK5" i="17"/>
  <c r="AY44" i="5"/>
  <c r="BW5" i="17"/>
  <c r="Z11" i="5"/>
  <c r="AL37" i="5" s="1"/>
  <c r="Z15" i="5"/>
  <c r="AL44" i="5" s="1"/>
  <c r="CS5" i="17"/>
  <c r="Z10" i="5"/>
  <c r="AL36" i="5" s="1"/>
  <c r="BY5" i="17"/>
  <c r="AY11" i="5"/>
  <c r="D3" i="11"/>
  <c r="J9" i="5"/>
  <c r="AL14" i="5" s="1"/>
  <c r="AY41" i="5"/>
  <c r="AY34" i="5"/>
  <c r="B5" i="17"/>
  <c r="CX5" i="17"/>
  <c r="AY30" i="5"/>
  <c r="BQ5" i="17"/>
  <c r="AY10" i="5"/>
  <c r="S5" i="17"/>
  <c r="AY16" i="5"/>
  <c r="J8" i="5"/>
  <c r="AL13" i="5" s="1"/>
  <c r="A16" i="5"/>
  <c r="AL19" i="5" s="1"/>
  <c r="U5" i="17"/>
  <c r="AY5" i="5"/>
  <c r="AY45" i="5"/>
  <c r="Z19" i="5"/>
  <c r="AL48" i="5" s="1"/>
  <c r="A11" i="5"/>
  <c r="AL11" i="5" s="1"/>
  <c r="Z12" i="5"/>
  <c r="AL38" i="5" s="1"/>
  <c r="F20" i="5"/>
  <c r="AY8" i="5"/>
  <c r="AY5" i="17"/>
  <c r="AY12" i="5"/>
  <c r="J15" i="5"/>
  <c r="AL23" i="5" s="1"/>
  <c r="AY39" i="5"/>
  <c r="R18" i="5"/>
  <c r="AL42" i="5" s="1"/>
  <c r="BU5" i="17"/>
  <c r="Z9" i="5"/>
  <c r="AL35" i="5" s="1"/>
  <c r="N22" i="11"/>
  <c r="J10" i="5"/>
  <c r="AL15" i="5" s="1"/>
  <c r="A8" i="5"/>
  <c r="AL8" i="5" s="1"/>
  <c r="A12" i="5"/>
  <c r="AL12" i="5" s="1"/>
  <c r="AY32" i="5"/>
  <c r="I13" i="5"/>
  <c r="AE5" i="17"/>
  <c r="F13" i="5"/>
  <c r="AY9" i="5"/>
  <c r="AU5" i="17"/>
  <c r="Y5" i="17"/>
  <c r="AY7" i="5"/>
  <c r="CA5" i="17"/>
  <c r="AD13" i="5"/>
  <c r="Y13" i="5"/>
  <c r="Z17" i="5"/>
  <c r="AL46" i="5" s="1"/>
  <c r="AE13" i="5"/>
  <c r="CC5" i="17"/>
  <c r="AK5" i="17"/>
  <c r="AY36" i="5"/>
  <c r="W13" i="5"/>
  <c r="AY25" i="5"/>
  <c r="P20" i="5"/>
  <c r="AY15" i="5"/>
  <c r="AO5" i="17"/>
  <c r="J18" i="5"/>
  <c r="AL26" i="5" s="1"/>
  <c r="R10" i="5"/>
  <c r="AL31" i="5" s="1"/>
  <c r="X13" i="5"/>
  <c r="V13" i="5"/>
  <c r="AF13" i="5"/>
  <c r="BM5" i="17"/>
  <c r="R8" i="5"/>
  <c r="AL29" i="5" s="1"/>
  <c r="N13" i="5"/>
  <c r="AG20" i="5"/>
  <c r="AY43" i="5"/>
  <c r="BI5" i="17"/>
  <c r="AY35" i="5"/>
  <c r="AG13" i="5"/>
  <c r="AY28" i="5"/>
  <c r="Q20" i="5"/>
  <c r="H20" i="5"/>
  <c r="AF20" i="5"/>
  <c r="AY42" i="5"/>
  <c r="Z16" i="5"/>
  <c r="AL45" i="5" s="1"/>
  <c r="H13" i="5"/>
  <c r="P13" i="5"/>
  <c r="AE20" i="5"/>
  <c r="R17" i="5"/>
  <c r="AL41" i="5" s="1"/>
  <c r="Q13" i="5"/>
  <c r="O13" i="5"/>
  <c r="W5" i="17"/>
  <c r="AY6" i="5"/>
  <c r="A9" i="5"/>
  <c r="AL9" i="5" s="1"/>
  <c r="AD20" i="5"/>
  <c r="O20" i="5"/>
  <c r="AY21" i="5"/>
  <c r="G20" i="5"/>
  <c r="BG5" i="17"/>
  <c r="J19" i="5"/>
  <c r="AL28" i="5" s="1"/>
  <c r="AS5" i="17"/>
  <c r="Y20" i="5"/>
  <c r="AY23" i="5"/>
  <c r="AY38" i="5"/>
  <c r="J12" i="5"/>
  <c r="AL17" i="5" s="1"/>
  <c r="CG5" i="17"/>
  <c r="AY17" i="5"/>
  <c r="AY14" i="5"/>
  <c r="BA5" i="17"/>
  <c r="J16" i="5"/>
  <c r="AL24" i="5" s="1"/>
  <c r="V20" i="5"/>
  <c r="N20" i="5"/>
  <c r="X20" i="5"/>
  <c r="G13" i="5"/>
  <c r="Q24" i="5"/>
  <c r="AM5" i="17"/>
  <c r="W20" i="5"/>
  <c r="J11" i="5"/>
  <c r="AL16" i="5" s="1"/>
  <c r="I20" i="5"/>
  <c r="A15" i="5"/>
  <c r="AL18" i="5" s="1"/>
  <c r="Z8" i="11"/>
  <c r="Y8" i="11" s="1"/>
  <c r="B34" i="11"/>
  <c r="B39" i="11" s="1"/>
  <c r="H33" i="11"/>
  <c r="H38" i="11" s="1"/>
  <c r="H5" i="11"/>
  <c r="Z13" i="11" s="1"/>
  <c r="Y13" i="11" s="1"/>
  <c r="H5" i="17"/>
  <c r="K5" i="17"/>
  <c r="P5" i="11"/>
  <c r="Z15" i="11" s="1"/>
  <c r="Y15" i="11" s="1"/>
  <c r="L5" i="17"/>
  <c r="D6" i="11"/>
  <c r="Z16" i="11" s="1"/>
  <c r="Y16" i="11" s="1"/>
  <c r="Y27" i="5"/>
  <c r="M21" i="11" s="1"/>
  <c r="G28" i="11" l="1"/>
  <c r="DS5" i="17"/>
  <c r="DU5" i="17"/>
  <c r="B28" i="11"/>
  <c r="B29" i="11"/>
  <c r="DT5" i="17"/>
  <c r="DV5" i="17"/>
  <c r="DW5" i="17"/>
  <c r="S13" i="5"/>
  <c r="N27" i="5"/>
  <c r="N25" i="5" s="1"/>
  <c r="J24" i="11"/>
  <c r="AA20" i="5"/>
  <c r="AA15" i="11"/>
  <c r="AE15" i="11" s="1"/>
  <c r="AA8" i="11"/>
  <c r="AE8" i="11" s="1"/>
  <c r="AD27" i="5"/>
  <c r="DJ5" i="17" s="1"/>
  <c r="AA16" i="11"/>
  <c r="AE16" i="11" s="1"/>
  <c r="B13" i="5"/>
  <c r="AA6" i="11"/>
  <c r="AE6" i="11" s="1"/>
  <c r="AA7" i="11"/>
  <c r="AE7" i="11" s="1"/>
  <c r="AA11" i="11"/>
  <c r="AE11" i="11" s="1"/>
  <c r="AA19" i="11"/>
  <c r="AE19" i="11" s="1"/>
  <c r="AA3" i="11"/>
  <c r="AE3" i="11" s="1"/>
  <c r="AA12" i="11"/>
  <c r="AE12" i="11" s="1"/>
  <c r="AA20" i="11"/>
  <c r="AE20" i="11" s="1"/>
  <c r="AD26" i="5"/>
  <c r="DI5" i="17" s="1"/>
  <c r="AD25" i="5"/>
  <c r="F21" i="11" s="1"/>
  <c r="V24" i="11"/>
  <c r="J18" i="11" s="1"/>
  <c r="L18" i="11" s="1"/>
  <c r="V15" i="11"/>
  <c r="B16" i="11" s="1"/>
  <c r="I16" i="11" s="1"/>
  <c r="K20" i="5"/>
  <c r="V14" i="11"/>
  <c r="B15" i="11" s="1"/>
  <c r="B20" i="5"/>
  <c r="V12" i="11"/>
  <c r="B13" i="11" s="1"/>
  <c r="AA4" i="11"/>
  <c r="AE4" i="11" s="1"/>
  <c r="AA9" i="11"/>
  <c r="AE9" i="11" s="1"/>
  <c r="AA13" i="11"/>
  <c r="AE13" i="11" s="1"/>
  <c r="AA17" i="11"/>
  <c r="AE17" i="11" s="1"/>
  <c r="AA21" i="11"/>
  <c r="AE21" i="11" s="1"/>
  <c r="K13" i="5"/>
  <c r="V22" i="11"/>
  <c r="J16" i="11" s="1"/>
  <c r="V21" i="11"/>
  <c r="J15" i="11" s="1"/>
  <c r="V16" i="11"/>
  <c r="B17" i="11" s="1"/>
  <c r="V20" i="11"/>
  <c r="J14" i="11" s="1"/>
  <c r="V19" i="11"/>
  <c r="J13" i="11" s="1"/>
  <c r="V17" i="11"/>
  <c r="B18" i="11" s="1"/>
  <c r="V18" i="11"/>
  <c r="J12" i="11" s="1"/>
  <c r="V23" i="11"/>
  <c r="J17" i="11" s="1"/>
  <c r="AA5" i="11"/>
  <c r="AE5" i="11" s="1"/>
  <c r="AA10" i="11"/>
  <c r="AE10" i="11" s="1"/>
  <c r="AA14" i="11"/>
  <c r="AE14" i="11" s="1"/>
  <c r="AA18" i="11"/>
  <c r="AE18" i="11" s="1"/>
  <c r="S20" i="5"/>
  <c r="V13" i="11"/>
  <c r="B14" i="11" s="1"/>
  <c r="V11" i="11"/>
  <c r="B12" i="11" s="1"/>
  <c r="CZ5" i="17" l="1"/>
  <c r="E23" i="11"/>
  <c r="B30" i="11"/>
  <c r="DR5" i="17"/>
  <c r="DQ5" i="17"/>
  <c r="G30" i="11"/>
  <c r="G29" i="11"/>
  <c r="DP5" i="17"/>
  <c r="E24" i="11"/>
  <c r="Q21" i="11"/>
  <c r="AG29" i="5"/>
  <c r="DH5" i="17"/>
  <c r="DK5" i="17" s="1"/>
  <c r="K21" i="11"/>
  <c r="P18" i="11"/>
  <c r="Q18" i="11"/>
  <c r="K18" i="11"/>
  <c r="T21" i="5"/>
  <c r="N28" i="5" s="1"/>
  <c r="E25" i="11" s="1"/>
  <c r="H16" i="11"/>
  <c r="C16" i="11"/>
  <c r="D16" i="11"/>
  <c r="C15" i="11"/>
  <c r="D15" i="11"/>
  <c r="I15" i="11"/>
  <c r="H15" i="11"/>
  <c r="I14" i="11"/>
  <c r="D14" i="11"/>
  <c r="H14" i="11"/>
  <c r="C14" i="11"/>
  <c r="H17" i="11"/>
  <c r="D17" i="11"/>
  <c r="C17" i="11"/>
  <c r="I17" i="11"/>
  <c r="L13" i="11"/>
  <c r="K13" i="11"/>
  <c r="Q13" i="11"/>
  <c r="P13" i="11"/>
  <c r="P15" i="11"/>
  <c r="L15" i="11"/>
  <c r="K15" i="11"/>
  <c r="Q15" i="11"/>
  <c r="K17" i="11"/>
  <c r="Q17" i="11"/>
  <c r="P17" i="11"/>
  <c r="L17" i="11"/>
  <c r="P14" i="11"/>
  <c r="K14" i="11"/>
  <c r="L14" i="11"/>
  <c r="Q14" i="11"/>
  <c r="Q16" i="11"/>
  <c r="P16" i="11"/>
  <c r="L16" i="11"/>
  <c r="K16" i="11"/>
  <c r="D13" i="11"/>
  <c r="C13" i="11"/>
  <c r="I13" i="11"/>
  <c r="H13" i="11"/>
  <c r="I18" i="11"/>
  <c r="D18" i="11"/>
  <c r="H18" i="11"/>
  <c r="C18" i="11"/>
  <c r="C12" i="11"/>
  <c r="I12" i="11"/>
  <c r="H12" i="11"/>
  <c r="D12" i="11"/>
  <c r="K12" i="11"/>
  <c r="Q12" i="11"/>
  <c r="P12" i="11"/>
  <c r="L12" i="11"/>
  <c r="N29" i="5" l="1"/>
  <c r="V29" i="5" s="1"/>
  <c r="DF5" i="17" s="1"/>
  <c r="DA5" i="17"/>
  <c r="DC5" i="17"/>
  <c r="T1" i="11"/>
  <c r="CT5" i="17"/>
  <c r="CD5" i="17"/>
  <c r="BN5" i="17"/>
  <c r="AX5" i="17"/>
  <c r="AH5" i="17"/>
  <c r="CR5" i="17"/>
  <c r="CB5" i="17"/>
  <c r="BL5" i="17"/>
  <c r="AV5" i="17"/>
  <c r="AF5" i="17"/>
  <c r="BR5" i="17"/>
  <c r="AL5" i="17"/>
  <c r="CF5" i="17"/>
  <c r="AJ5" i="17"/>
  <c r="CP5" i="17"/>
  <c r="BZ5" i="17"/>
  <c r="BJ5" i="17"/>
  <c r="AT5" i="17"/>
  <c r="AD5" i="17"/>
  <c r="CN5" i="17"/>
  <c r="BX5" i="17"/>
  <c r="BH5" i="17"/>
  <c r="AR5" i="17"/>
  <c r="AB5" i="17"/>
  <c r="AZ5" i="17"/>
  <c r="T5" i="17"/>
  <c r="CL5" i="17"/>
  <c r="BV5" i="17"/>
  <c r="BF5" i="17"/>
  <c r="AP5" i="17"/>
  <c r="Z5" i="17"/>
  <c r="CJ5" i="17"/>
  <c r="BT5" i="17"/>
  <c r="BD5" i="17"/>
  <c r="AN5" i="17"/>
  <c r="X5" i="17"/>
  <c r="CH5" i="17"/>
  <c r="BB5" i="17"/>
  <c r="V5" i="17"/>
  <c r="BP5" i="17"/>
  <c r="T2" i="11"/>
  <c r="DD5" i="17" l="1"/>
  <c r="AC29" i="5"/>
  <c r="F38" i="11" s="1"/>
  <c r="E26" i="11"/>
  <c r="F33" i="11" s="1"/>
  <c r="DG5" i="17" l="1"/>
</calcChain>
</file>

<file path=xl/sharedStrings.xml><?xml version="1.0" encoding="utf-8"?>
<sst xmlns="http://schemas.openxmlformats.org/spreadsheetml/2006/main" count="81490" uniqueCount="4500">
  <si>
    <t>تاريخه</t>
  </si>
  <si>
    <t>تدوير رسوم</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</si>
  <si>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</si>
  <si>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</si>
  <si>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</si>
  <si>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</si>
  <si>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</si>
  <si>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</si>
  <si>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</si>
  <si>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</si>
  <si>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</si>
  <si>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</si>
  <si>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</si>
  <si>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</si>
  <si>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</si>
  <si>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</si>
  <si>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</si>
  <si>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</si>
  <si>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الفصل الثاني</t>
  </si>
  <si>
    <t xml:space="preserve">الفصل الأول </t>
  </si>
  <si>
    <t>تقسيط</t>
  </si>
  <si>
    <t>مقررات السنة الثانية</t>
  </si>
  <si>
    <t xml:space="preserve">مقررات السنة الرابعة </t>
  </si>
  <si>
    <t>المبلغ المستحق</t>
  </si>
  <si>
    <t>القسط الأول</t>
  </si>
  <si>
    <t>رسم الشهادة</t>
  </si>
  <si>
    <t>القسط الثاني</t>
  </si>
  <si>
    <t>نوع الثانوية</t>
  </si>
  <si>
    <t>رمز المقرر</t>
  </si>
  <si>
    <t>اسم المقرر</t>
  </si>
  <si>
    <t xml:space="preserve">إلى المصرف العقاري </t>
  </si>
  <si>
    <t>يرجى قبض مبلغ  قدره</t>
  </si>
  <si>
    <t xml:space="preserve">وتحويله إلى حساب التعليم المفتوح رقم ck1-10173186 وتسليم إشعار القبض إلى صاحب العلاقة  </t>
  </si>
  <si>
    <t>المعلومات  الشخصية</t>
  </si>
  <si>
    <t>معلومات الشهادة</t>
  </si>
  <si>
    <t>مقررات السنة الأولى</t>
  </si>
  <si>
    <t>مقررات السنة الثالثة</t>
  </si>
  <si>
    <t>مقررات السنة الرابعة</t>
  </si>
  <si>
    <t>الإحصائية</t>
  </si>
  <si>
    <t>الاسم والنسبة</t>
  </si>
  <si>
    <t>الأب</t>
  </si>
  <si>
    <t>الام</t>
  </si>
  <si>
    <t>عام الثانوية</t>
  </si>
  <si>
    <t>رقمه</t>
  </si>
  <si>
    <t>المبلغ المدور</t>
  </si>
  <si>
    <t>عناصر الجيش وقوى الأمن الداخلي</t>
  </si>
  <si>
    <t>تقيسط</t>
  </si>
  <si>
    <t>عدد المواد الجديدة</t>
  </si>
  <si>
    <t>عدد الإجمالي للمواد</t>
  </si>
  <si>
    <t>الاب</t>
  </si>
  <si>
    <t>الأم</t>
  </si>
  <si>
    <t>تاريخ الميلاد</t>
  </si>
  <si>
    <t>الرقم الوطني</t>
  </si>
  <si>
    <t>سنة الشهادة</t>
  </si>
  <si>
    <t>محافظ الشهادة</t>
  </si>
  <si>
    <t>العنوان الدائم</t>
  </si>
  <si>
    <t>المحافظة</t>
  </si>
  <si>
    <t>ذوي الشهداء وجرحى الجيش العربي السوري</t>
  </si>
  <si>
    <t>رقم تدوير رسوم</t>
  </si>
  <si>
    <t>الرابعة</t>
  </si>
  <si>
    <t>حسين</t>
  </si>
  <si>
    <t>صالح</t>
  </si>
  <si>
    <t>عمر</t>
  </si>
  <si>
    <t>محمود</t>
  </si>
  <si>
    <t>مروان</t>
  </si>
  <si>
    <t>الرابعة حديث</t>
  </si>
  <si>
    <t>محمد</t>
  </si>
  <si>
    <t>سالم</t>
  </si>
  <si>
    <t>عدنان</t>
  </si>
  <si>
    <t>علي</t>
  </si>
  <si>
    <t>يوسف</t>
  </si>
  <si>
    <t>جمال</t>
  </si>
  <si>
    <t>صلاح</t>
  </si>
  <si>
    <t>فائز</t>
  </si>
  <si>
    <t>محمد علي</t>
  </si>
  <si>
    <t>سليمان</t>
  </si>
  <si>
    <t>تيسير</t>
  </si>
  <si>
    <t>اسماعيل</t>
  </si>
  <si>
    <t>فواز</t>
  </si>
  <si>
    <t>بشير</t>
  </si>
  <si>
    <t>عبد الرحمن</t>
  </si>
  <si>
    <t>محسن</t>
  </si>
  <si>
    <t>جميل</t>
  </si>
  <si>
    <t>جورج</t>
  </si>
  <si>
    <t>عطيه</t>
  </si>
  <si>
    <t>بسام</t>
  </si>
  <si>
    <t>محي الدين</t>
  </si>
  <si>
    <t>رفيق</t>
  </si>
  <si>
    <t>غسان</t>
  </si>
  <si>
    <t>حسن</t>
  </si>
  <si>
    <t>عباس</t>
  </si>
  <si>
    <t>عبد الرزاق</t>
  </si>
  <si>
    <t>خضر</t>
  </si>
  <si>
    <t>ابراهيم</t>
  </si>
  <si>
    <t>انور</t>
  </si>
  <si>
    <t>فيصل</t>
  </si>
  <si>
    <t>محمد خير</t>
  </si>
  <si>
    <t>زياد</t>
  </si>
  <si>
    <t>سلمان</t>
  </si>
  <si>
    <t>عيسى</t>
  </si>
  <si>
    <t>ناصر</t>
  </si>
  <si>
    <t>نايف</t>
  </si>
  <si>
    <t>عصام</t>
  </si>
  <si>
    <t>توفيق</t>
  </si>
  <si>
    <t>موفق</t>
  </si>
  <si>
    <t>احمد</t>
  </si>
  <si>
    <t>يحيى</t>
  </si>
  <si>
    <t>خليل</t>
  </si>
  <si>
    <t>منصور</t>
  </si>
  <si>
    <t>نزار</t>
  </si>
  <si>
    <t>فؤاد</t>
  </si>
  <si>
    <t>بشار</t>
  </si>
  <si>
    <t>حكمت</t>
  </si>
  <si>
    <t>نضال</t>
  </si>
  <si>
    <t>صباح</t>
  </si>
  <si>
    <t>خالد</t>
  </si>
  <si>
    <t>عبد العزيز</t>
  </si>
  <si>
    <t>عبد الله</t>
  </si>
  <si>
    <t>الياس</t>
  </si>
  <si>
    <t>منذر</t>
  </si>
  <si>
    <t>ماجد</t>
  </si>
  <si>
    <t>عبد المجيد</t>
  </si>
  <si>
    <t>مازن</t>
  </si>
  <si>
    <t>ايمن</t>
  </si>
  <si>
    <t>منير</t>
  </si>
  <si>
    <t>عبده</t>
  </si>
  <si>
    <t>يونس</t>
  </si>
  <si>
    <t>مصطفى</t>
  </si>
  <si>
    <t>نبيل</t>
  </si>
  <si>
    <t>معن</t>
  </si>
  <si>
    <t>عماد</t>
  </si>
  <si>
    <t>هشام</t>
  </si>
  <si>
    <t>عبد</t>
  </si>
  <si>
    <t>موسى</t>
  </si>
  <si>
    <t>حبيب</t>
  </si>
  <si>
    <t>محمد بشار</t>
  </si>
  <si>
    <t>نادر</t>
  </si>
  <si>
    <t>رضوان</t>
  </si>
  <si>
    <t>فريد</t>
  </si>
  <si>
    <t>وليد</t>
  </si>
  <si>
    <t>سمير</t>
  </si>
  <si>
    <t>كمال</t>
  </si>
  <si>
    <t>نزيه</t>
  </si>
  <si>
    <t>غازي</t>
  </si>
  <si>
    <t>عبدو</t>
  </si>
  <si>
    <t>ممدوح</t>
  </si>
  <si>
    <t>فايز</t>
  </si>
  <si>
    <t>جابر</t>
  </si>
  <si>
    <t>رياض</t>
  </si>
  <si>
    <t>امين</t>
  </si>
  <si>
    <t>فاروق</t>
  </si>
  <si>
    <t>عادل</t>
  </si>
  <si>
    <t>سليم</t>
  </si>
  <si>
    <t>هيثم</t>
  </si>
  <si>
    <t>شريف</t>
  </si>
  <si>
    <t>علاء الدين</t>
  </si>
  <si>
    <t>مفيد</t>
  </si>
  <si>
    <t>زهير</t>
  </si>
  <si>
    <t>محمد عيد</t>
  </si>
  <si>
    <t>سهيل</t>
  </si>
  <si>
    <t>جهاد</t>
  </si>
  <si>
    <t>عبد الكريم</t>
  </si>
  <si>
    <t>فهد</t>
  </si>
  <si>
    <t>عارف</t>
  </si>
  <si>
    <t>عبدالله</t>
  </si>
  <si>
    <t>عمار</t>
  </si>
  <si>
    <t>حسان</t>
  </si>
  <si>
    <t>سامي</t>
  </si>
  <si>
    <t>عبد اللطيف</t>
  </si>
  <si>
    <t>حمزه</t>
  </si>
  <si>
    <t>نصر</t>
  </si>
  <si>
    <t>برهان</t>
  </si>
  <si>
    <t>صفوان</t>
  </si>
  <si>
    <t>لؤي</t>
  </si>
  <si>
    <t>عاطف</t>
  </si>
  <si>
    <t>فادي</t>
  </si>
  <si>
    <t>عبد الرحيم</t>
  </si>
  <si>
    <t>محمد بسام</t>
  </si>
  <si>
    <t>حسام الدين</t>
  </si>
  <si>
    <t>انطون</t>
  </si>
  <si>
    <t>اسامه</t>
  </si>
  <si>
    <t>فوزي</t>
  </si>
  <si>
    <t>معتز</t>
  </si>
  <si>
    <t>عبد الغني</t>
  </si>
  <si>
    <t>نسيب</t>
  </si>
  <si>
    <t>باسل</t>
  </si>
  <si>
    <t>معلا</t>
  </si>
  <si>
    <t>محمد عدنان</t>
  </si>
  <si>
    <t>نبيه</t>
  </si>
  <si>
    <t>محمد وليد</t>
  </si>
  <si>
    <t>عثمان</t>
  </si>
  <si>
    <t>سامر</t>
  </si>
  <si>
    <t>ميسر</t>
  </si>
  <si>
    <t>ياسين</t>
  </si>
  <si>
    <t>عفيف</t>
  </si>
  <si>
    <t>محمد اديب</t>
  </si>
  <si>
    <t>حسن حسن</t>
  </si>
  <si>
    <t>شعبان</t>
  </si>
  <si>
    <t>عبد الحميد</t>
  </si>
  <si>
    <t>سجيع</t>
  </si>
  <si>
    <t>عرفان</t>
  </si>
  <si>
    <t>حمدي</t>
  </si>
  <si>
    <t>سهام</t>
  </si>
  <si>
    <t>نهاد</t>
  </si>
  <si>
    <t>محمد منذر</t>
  </si>
  <si>
    <t>اتبع الخطوات التالية:</t>
  </si>
  <si>
    <t>الإستمارة وإطبع منها أربعة نسخ</t>
  </si>
  <si>
    <t xml:space="preserve">بعد الإنتهاء من عملية إختيار المقررات إنتقل إلى صفحة </t>
  </si>
  <si>
    <t>الموبايل</t>
  </si>
  <si>
    <t>الهاتف</t>
  </si>
  <si>
    <t>شعبة التجنيد</t>
  </si>
  <si>
    <t>العنوان :</t>
  </si>
  <si>
    <t>ر2</t>
  </si>
  <si>
    <t>ج</t>
  </si>
  <si>
    <t>ر1</t>
  </si>
  <si>
    <t>نوع الحسم</t>
  </si>
  <si>
    <t>نقابة معلمين</t>
  </si>
  <si>
    <t>ذوي إحتياجات الخاصة</t>
  </si>
  <si>
    <t>سجين</t>
  </si>
  <si>
    <t>رسم التسجيل</t>
  </si>
  <si>
    <t>عدد المقررات المسجلة لأول مرة</t>
  </si>
  <si>
    <t>عدد المقررات المسجلة للمرة الثانية</t>
  </si>
  <si>
    <t>عدد المواد الراسبة للمرة الأولى</t>
  </si>
  <si>
    <t>عدد المواد الراسبة للمرة الثانية</t>
  </si>
  <si>
    <t>مها</t>
  </si>
  <si>
    <t>ايمان</t>
  </si>
  <si>
    <t>سلوى</t>
  </si>
  <si>
    <t>مريم</t>
  </si>
  <si>
    <t>خلود</t>
  </si>
  <si>
    <t>سناء</t>
  </si>
  <si>
    <t>كوثر</t>
  </si>
  <si>
    <t>وفاء</t>
  </si>
  <si>
    <t>ثناء</t>
  </si>
  <si>
    <t>يسرى</t>
  </si>
  <si>
    <t>ناديه</t>
  </si>
  <si>
    <t>رنده</t>
  </si>
  <si>
    <t>ميسون</t>
  </si>
  <si>
    <t>حليمه</t>
  </si>
  <si>
    <t>امال</t>
  </si>
  <si>
    <t>سميره</t>
  </si>
  <si>
    <t>نجوى</t>
  </si>
  <si>
    <t>زبيده</t>
  </si>
  <si>
    <t>منى</t>
  </si>
  <si>
    <t>سمر</t>
  </si>
  <si>
    <t>جميله</t>
  </si>
  <si>
    <t>عليا</t>
  </si>
  <si>
    <t>خديجه</t>
  </si>
  <si>
    <t>رجاء</t>
  </si>
  <si>
    <t>هند</t>
  </si>
  <si>
    <t>حنان</t>
  </si>
  <si>
    <t>فاتن</t>
  </si>
  <si>
    <t>نوال</t>
  </si>
  <si>
    <t>زينب</t>
  </si>
  <si>
    <t>ميساء</t>
  </si>
  <si>
    <t>وداد</t>
  </si>
  <si>
    <t>نديمه</t>
  </si>
  <si>
    <t>هناء</t>
  </si>
  <si>
    <t>دلال</t>
  </si>
  <si>
    <t>فاطمه</t>
  </si>
  <si>
    <t>سلام</t>
  </si>
  <si>
    <t>سحر</t>
  </si>
  <si>
    <t>منيره</t>
  </si>
  <si>
    <t>قمر</t>
  </si>
  <si>
    <t>ندى</t>
  </si>
  <si>
    <t>هيام</t>
  </si>
  <si>
    <t>كوكب</t>
  </si>
  <si>
    <t>سعاد</t>
  </si>
  <si>
    <t>امينه</t>
  </si>
  <si>
    <t>سوسن</t>
  </si>
  <si>
    <t>حياه</t>
  </si>
  <si>
    <t>سميحه</t>
  </si>
  <si>
    <t>عبير</t>
  </si>
  <si>
    <t>رغداء</t>
  </si>
  <si>
    <t>صبحه</t>
  </si>
  <si>
    <t>اسماء</t>
  </si>
  <si>
    <t>هيفاء</t>
  </si>
  <si>
    <t>رتيبه</t>
  </si>
  <si>
    <t>فاطمة</t>
  </si>
  <si>
    <t>هدى</t>
  </si>
  <si>
    <t>مطيعه</t>
  </si>
  <si>
    <t>هاله</t>
  </si>
  <si>
    <t>زهره</t>
  </si>
  <si>
    <t>انتصار</t>
  </si>
  <si>
    <t>بديعه</t>
  </si>
  <si>
    <t>نعيمه</t>
  </si>
  <si>
    <t>اميره</t>
  </si>
  <si>
    <t>غاده</t>
  </si>
  <si>
    <t>لطيفه</t>
  </si>
  <si>
    <t>صفاء</t>
  </si>
  <si>
    <t>باسمه</t>
  </si>
  <si>
    <t>ريما</t>
  </si>
  <si>
    <t>ابتسام</t>
  </si>
  <si>
    <t>سهيله</t>
  </si>
  <si>
    <t>الهام</t>
  </si>
  <si>
    <t>عائشه</t>
  </si>
  <si>
    <t>خوله</t>
  </si>
  <si>
    <t>بشرى</t>
  </si>
  <si>
    <t>هلا</t>
  </si>
  <si>
    <t>ليلى</t>
  </si>
  <si>
    <t>لينا</t>
  </si>
  <si>
    <t>نبيله</t>
  </si>
  <si>
    <t>سعده</t>
  </si>
  <si>
    <t>فطيم</t>
  </si>
  <si>
    <t>هديه</t>
  </si>
  <si>
    <t>فوزيه</t>
  </si>
  <si>
    <t>امل</t>
  </si>
  <si>
    <t>ناديا</t>
  </si>
  <si>
    <t>حميده</t>
  </si>
  <si>
    <t>عزيزه</t>
  </si>
  <si>
    <t>امنه</t>
  </si>
  <si>
    <t>سليمه</t>
  </si>
  <si>
    <t>اسد</t>
  </si>
  <si>
    <t>مياده</t>
  </si>
  <si>
    <t>خالديه</t>
  </si>
  <si>
    <t>نعمت</t>
  </si>
  <si>
    <t>ناريمان</t>
  </si>
  <si>
    <t>روضه</t>
  </si>
  <si>
    <t>فريال</t>
  </si>
  <si>
    <t>رانيا</t>
  </si>
  <si>
    <t>سهير</t>
  </si>
  <si>
    <t>ساميه</t>
  </si>
  <si>
    <t>مامون</t>
  </si>
  <si>
    <t>رحاب</t>
  </si>
  <si>
    <t>نهله</t>
  </si>
  <si>
    <t>غصون</t>
  </si>
  <si>
    <t>اسمهان</t>
  </si>
  <si>
    <t>فاديا</t>
  </si>
  <si>
    <t>روعه</t>
  </si>
  <si>
    <t>مهى</t>
  </si>
  <si>
    <t>رنا</t>
  </si>
  <si>
    <t>فتحيه</t>
  </si>
  <si>
    <t>عائده</t>
  </si>
  <si>
    <t>نبيهه</t>
  </si>
  <si>
    <t>هاجر</t>
  </si>
  <si>
    <t>ريم</t>
  </si>
  <si>
    <t>سوزان</t>
  </si>
  <si>
    <t>جهينه</t>
  </si>
  <si>
    <t>عفاف</t>
  </si>
  <si>
    <t>فريزه</t>
  </si>
  <si>
    <t>هناده</t>
  </si>
  <si>
    <t>لميس</t>
  </si>
  <si>
    <t>سوريا</t>
  </si>
  <si>
    <t>رغده</t>
  </si>
  <si>
    <t>ازدهار</t>
  </si>
  <si>
    <t>فتاه</t>
  </si>
  <si>
    <t>انيسه</t>
  </si>
  <si>
    <t>عواطف</t>
  </si>
  <si>
    <t>حسناء</t>
  </si>
  <si>
    <t>رقيه</t>
  </si>
  <si>
    <t>نظيره</t>
  </si>
  <si>
    <t>ملكه</t>
  </si>
  <si>
    <t>شهيره</t>
  </si>
  <si>
    <t>نور</t>
  </si>
  <si>
    <t>كاسر</t>
  </si>
  <si>
    <t>محمد منير</t>
  </si>
  <si>
    <t>نداء</t>
  </si>
  <si>
    <t>زهور</t>
  </si>
  <si>
    <t>رفيقه</t>
  </si>
  <si>
    <t>شمه</t>
  </si>
  <si>
    <t>هيله</t>
  </si>
  <si>
    <t>المقرر المسجل للمرة الأولى</t>
  </si>
  <si>
    <t>المقرر المسجل للمرة الثانية</t>
  </si>
  <si>
    <t>المقرر المسجل لاكثر من مرة</t>
  </si>
  <si>
    <t>place of birth</t>
  </si>
  <si>
    <t>Mother Name</t>
  </si>
  <si>
    <t>Father Name</t>
  </si>
  <si>
    <t>Full Name</t>
  </si>
  <si>
    <t>مكان ورقم القيد</t>
  </si>
  <si>
    <t>لا</t>
  </si>
  <si>
    <t>نعم</t>
  </si>
  <si>
    <t>دمشق</t>
  </si>
  <si>
    <t>علمي</t>
  </si>
  <si>
    <t>ريف دمشق</t>
  </si>
  <si>
    <t>حلب</t>
  </si>
  <si>
    <t>حمص</t>
  </si>
  <si>
    <t>حماة</t>
  </si>
  <si>
    <t>اللاذقية</t>
  </si>
  <si>
    <t>رقم الموبايل</t>
  </si>
  <si>
    <t>طرطوس</t>
  </si>
  <si>
    <t>إدلب</t>
  </si>
  <si>
    <t>نوع الشهادة الثانوية</t>
  </si>
  <si>
    <t>السويداء</t>
  </si>
  <si>
    <t>القنيطرة</t>
  </si>
  <si>
    <t>درعا</t>
  </si>
  <si>
    <t>الحسكة</t>
  </si>
  <si>
    <t>دير الزور</t>
  </si>
  <si>
    <t>الرقة</t>
  </si>
  <si>
    <t>ذكر</t>
  </si>
  <si>
    <t>أنثى</t>
  </si>
  <si>
    <t>العربية السورية</t>
  </si>
  <si>
    <t>أدبي</t>
  </si>
  <si>
    <t>محمد كمال</t>
  </si>
  <si>
    <t>النبك</t>
  </si>
  <si>
    <t>جرمانا</t>
  </si>
  <si>
    <t>قامشلي</t>
  </si>
  <si>
    <t>المالكية</t>
  </si>
  <si>
    <t>الحسكه</t>
  </si>
  <si>
    <t>راس العين</t>
  </si>
  <si>
    <t>الفلسطينية السورية</t>
  </si>
  <si>
    <t>اللبنانية</t>
  </si>
  <si>
    <t>الأردنية</t>
  </si>
  <si>
    <t>العراقية</t>
  </si>
  <si>
    <t xml:space="preserve">تعليمات التسجيل </t>
  </si>
  <si>
    <t>يستفيد من الحسم</t>
  </si>
  <si>
    <t>نسبة الحسم</t>
  </si>
  <si>
    <t>تملئ صفحة إدخال البيانات بالمعلومات المطلوبة وبشكل دقيق وصحيح</t>
  </si>
  <si>
    <t>الانتقال إلى صفحة اختيار المقررات</t>
  </si>
  <si>
    <t>يكون اختيار المقررات المراد التسجيل عليها على الشكل التالي:</t>
  </si>
  <si>
    <t>الحاصيلن عل وسام بطل الجمهورية العربية السورية أو أحد أبنائهم</t>
  </si>
  <si>
    <t>عند اختيار المقررتضع بجانب اسم المقرر بالعمود الأزرق رقم /1/</t>
  </si>
  <si>
    <t>ذوي شهداء الجيش وقوى الأمن الداخلي والجرحى وابنائهم وأبناء المفقودين وازواجهم</t>
  </si>
  <si>
    <t xml:space="preserve">يسدد (500ل.س) فقط رسم كل مقرر </t>
  </si>
  <si>
    <t>عناصر الجيش العربي السوري وقوى الامن الداخلي</t>
  </si>
  <si>
    <t>أعضاء نقابة المعلمين وأبنائهم والعاملين المنتسبين لنقابة العمال في وزارة التعليم العالي والمؤسسات الهيئات والجامعات التابعة لها وأبنائهم</t>
  </si>
  <si>
    <t>ذوي الاحتياجات الخاصة</t>
  </si>
  <si>
    <t>الحاصلين على وثيقة وفاة من مكتب شؤون الشهداء والجرحى والمفقودين لأبناء و أزواج المتوفيين بالعمليات المشابهة للعمليات الحربية</t>
  </si>
  <si>
    <t>السجين</t>
  </si>
  <si>
    <t>التوجه إلى المصرف العقاري لدفع الرسوم</t>
  </si>
  <si>
    <t>ملاحظة :إن كنت من المستفيدين من الحسميات يجب عليك إحضار الوثيقة التي تثبت ذلك
مع الأوراق الثبوتية التي تقدم إلى النافذة</t>
  </si>
  <si>
    <t xml:space="preserve">هيثم </t>
  </si>
  <si>
    <t xml:space="preserve">ابراهيم </t>
  </si>
  <si>
    <t>حامد</t>
  </si>
  <si>
    <t>طه</t>
  </si>
  <si>
    <t xml:space="preserve">احمد </t>
  </si>
  <si>
    <t>خديجة</t>
  </si>
  <si>
    <t>ماري</t>
  </si>
  <si>
    <t>دعد</t>
  </si>
  <si>
    <t>نبيها</t>
  </si>
  <si>
    <t>تغريد</t>
  </si>
  <si>
    <t>ياسر</t>
  </si>
  <si>
    <t>محمد ياسر</t>
  </si>
  <si>
    <t>غادة</t>
  </si>
  <si>
    <t>جورجيت</t>
  </si>
  <si>
    <t>محمد فواز</t>
  </si>
  <si>
    <t>عز الدين</t>
  </si>
  <si>
    <t>ثريا</t>
  </si>
  <si>
    <t>دنيا</t>
  </si>
  <si>
    <t>عائشة</t>
  </si>
  <si>
    <t>غالب</t>
  </si>
  <si>
    <t>فلك</t>
  </si>
  <si>
    <t>اكرم</t>
  </si>
  <si>
    <t>حافظ</t>
  </si>
  <si>
    <t>صبحي</t>
  </si>
  <si>
    <t xml:space="preserve">محمد </t>
  </si>
  <si>
    <t>رابعه</t>
  </si>
  <si>
    <t>حاتم</t>
  </si>
  <si>
    <t>وفيق</t>
  </si>
  <si>
    <t>نواف</t>
  </si>
  <si>
    <t>فوزات</t>
  </si>
  <si>
    <t>نجاح</t>
  </si>
  <si>
    <t>اسعد</t>
  </si>
  <si>
    <t>طاهر</t>
  </si>
  <si>
    <t>فهميه</t>
  </si>
  <si>
    <t>حياة</t>
  </si>
  <si>
    <t>ايوب</t>
  </si>
  <si>
    <t>ريمه</t>
  </si>
  <si>
    <t>سعيد</t>
  </si>
  <si>
    <t>نجيب</t>
  </si>
  <si>
    <t>رشيد</t>
  </si>
  <si>
    <t>جيهان</t>
  </si>
  <si>
    <t>احلام</t>
  </si>
  <si>
    <t>رسميه</t>
  </si>
  <si>
    <t>زكريا</t>
  </si>
  <si>
    <t>منتهى</t>
  </si>
  <si>
    <t>نجود</t>
  </si>
  <si>
    <t>محمد الخطيب</t>
  </si>
  <si>
    <t>هاني</t>
  </si>
  <si>
    <t>قاسم</t>
  </si>
  <si>
    <t>هنادي</t>
  </si>
  <si>
    <t>زكيه</t>
  </si>
  <si>
    <t>نسرين</t>
  </si>
  <si>
    <t>نسيبه</t>
  </si>
  <si>
    <t>كفاح</t>
  </si>
  <si>
    <t>مهند</t>
  </si>
  <si>
    <t>اميمه</t>
  </si>
  <si>
    <t>رمضان</t>
  </si>
  <si>
    <t>جمانه</t>
  </si>
  <si>
    <t>جاسم</t>
  </si>
  <si>
    <t>حمده</t>
  </si>
  <si>
    <t>صبحيه</t>
  </si>
  <si>
    <t>عبد السلام</t>
  </si>
  <si>
    <t>زهيه</t>
  </si>
  <si>
    <t>حسنه</t>
  </si>
  <si>
    <t>رائده</t>
  </si>
  <si>
    <t>الثالثة</t>
  </si>
  <si>
    <t>الأولى</t>
  </si>
  <si>
    <t>الثانية</t>
  </si>
  <si>
    <t>الثالثة حديث</t>
  </si>
  <si>
    <t>الثانية حديث</t>
  </si>
  <si>
    <t>خلف</t>
  </si>
  <si>
    <t>صالحه</t>
  </si>
  <si>
    <t>نعيم</t>
  </si>
  <si>
    <t>صلاح الدين</t>
  </si>
  <si>
    <t>محمد حسن</t>
  </si>
  <si>
    <t>مرعي</t>
  </si>
  <si>
    <t>طلال</t>
  </si>
  <si>
    <t xml:space="preserve">علي </t>
  </si>
  <si>
    <t>سماهر</t>
  </si>
  <si>
    <t>عبيد</t>
  </si>
  <si>
    <t>وسام</t>
  </si>
  <si>
    <t>احسان</t>
  </si>
  <si>
    <t>عطا</t>
  </si>
  <si>
    <t>اعتدال</t>
  </si>
  <si>
    <t>اياد</t>
  </si>
  <si>
    <t>ماجده</t>
  </si>
  <si>
    <t>صابر</t>
  </si>
  <si>
    <t>مشهور</t>
  </si>
  <si>
    <t>انصاف</t>
  </si>
  <si>
    <t>اسيمه</t>
  </si>
  <si>
    <t>رامز</t>
  </si>
  <si>
    <t>نوفل</t>
  </si>
  <si>
    <t>ماهر</t>
  </si>
  <si>
    <t>جومانا</t>
  </si>
  <si>
    <t>خلدون</t>
  </si>
  <si>
    <t>منال</t>
  </si>
  <si>
    <t>شبلي</t>
  </si>
  <si>
    <t>رويده</t>
  </si>
  <si>
    <t>طارق</t>
  </si>
  <si>
    <t>انعام</t>
  </si>
  <si>
    <t>نديم</t>
  </si>
  <si>
    <t>وجيه</t>
  </si>
  <si>
    <t>رافت</t>
  </si>
  <si>
    <t>وائل</t>
  </si>
  <si>
    <t>راغده</t>
  </si>
  <si>
    <t>شوكت</t>
  </si>
  <si>
    <t>بثينه</t>
  </si>
  <si>
    <t>حمد</t>
  </si>
  <si>
    <t>لمى</t>
  </si>
  <si>
    <t>داوود</t>
  </si>
  <si>
    <t>سميه</t>
  </si>
  <si>
    <t>رسلان</t>
  </si>
  <si>
    <t>فضل الله</t>
  </si>
  <si>
    <t>آمال</t>
  </si>
  <si>
    <t>وسيم</t>
  </si>
  <si>
    <t>مفيده</t>
  </si>
  <si>
    <t>حسام</t>
  </si>
  <si>
    <t>مجد</t>
  </si>
  <si>
    <t>بيان</t>
  </si>
  <si>
    <t>وجيهه</t>
  </si>
  <si>
    <t>فضه</t>
  </si>
  <si>
    <t>باسم</t>
  </si>
  <si>
    <t>نورس</t>
  </si>
  <si>
    <t>فيروز</t>
  </si>
  <si>
    <t>ساميا</t>
  </si>
  <si>
    <t>عامر</t>
  </si>
  <si>
    <t>سوريه</t>
  </si>
  <si>
    <t>ديب</t>
  </si>
  <si>
    <t>طالب</t>
  </si>
  <si>
    <t>رضا</t>
  </si>
  <si>
    <t>عيده</t>
  </si>
  <si>
    <t>فايزه</t>
  </si>
  <si>
    <t>شفيق</t>
  </si>
  <si>
    <t xml:space="preserve">فاطمه </t>
  </si>
  <si>
    <t xml:space="preserve">حسين </t>
  </si>
  <si>
    <t>علي علي</t>
  </si>
  <si>
    <t>مسعود</t>
  </si>
  <si>
    <t>بديع</t>
  </si>
  <si>
    <t>غياث</t>
  </si>
  <si>
    <t>رولا</t>
  </si>
  <si>
    <t>حسنا</t>
  </si>
  <si>
    <t>فراس</t>
  </si>
  <si>
    <t>عقل</t>
  </si>
  <si>
    <t>وفيقه</t>
  </si>
  <si>
    <t xml:space="preserve">سامر </t>
  </si>
  <si>
    <t>حيدر</t>
  </si>
  <si>
    <t>هاشم</t>
  </si>
  <si>
    <t>انيس</t>
  </si>
  <si>
    <t>صبا</t>
  </si>
  <si>
    <t>هالا</t>
  </si>
  <si>
    <t>بتول</t>
  </si>
  <si>
    <t>مالك</t>
  </si>
  <si>
    <t>عبد الناصر</t>
  </si>
  <si>
    <t>أحمد</t>
  </si>
  <si>
    <t xml:space="preserve">مها </t>
  </si>
  <si>
    <t>عبد المنعم</t>
  </si>
  <si>
    <t>ورده</t>
  </si>
  <si>
    <t>آمنة</t>
  </si>
  <si>
    <t>أمل</t>
  </si>
  <si>
    <t>فطوم</t>
  </si>
  <si>
    <t>جمعه</t>
  </si>
  <si>
    <t>شاديه</t>
  </si>
  <si>
    <t>اسما</t>
  </si>
  <si>
    <t>لمياء</t>
  </si>
  <si>
    <t>عهد</t>
  </si>
  <si>
    <t>شذى</t>
  </si>
  <si>
    <t>مديحه</t>
  </si>
  <si>
    <t>عبد الفتاح</t>
  </si>
  <si>
    <t>فاديه</t>
  </si>
  <si>
    <t>عبدالكريم</t>
  </si>
  <si>
    <t>صفا</t>
  </si>
  <si>
    <t>سهيلا</t>
  </si>
  <si>
    <t>هلال</t>
  </si>
  <si>
    <t>ليندا</t>
  </si>
  <si>
    <t>غفران</t>
  </si>
  <si>
    <t>نجلا</t>
  </si>
  <si>
    <t xml:space="preserve">سليمان </t>
  </si>
  <si>
    <t>تميم</t>
  </si>
  <si>
    <t>أمين</t>
  </si>
  <si>
    <t>ديانا</t>
  </si>
  <si>
    <t xml:space="preserve">منيره </t>
  </si>
  <si>
    <t xml:space="preserve">اسماعيل </t>
  </si>
  <si>
    <t>جمال الدين</t>
  </si>
  <si>
    <t xml:space="preserve">ايمان </t>
  </si>
  <si>
    <t>زائده</t>
  </si>
  <si>
    <t>عايد</t>
  </si>
  <si>
    <t>معروف</t>
  </si>
  <si>
    <t>عبد الحكيم</t>
  </si>
  <si>
    <t>سيده</t>
  </si>
  <si>
    <t>لوريس</t>
  </si>
  <si>
    <t>سميح</t>
  </si>
  <si>
    <t>هنا</t>
  </si>
  <si>
    <t>عوض</t>
  </si>
  <si>
    <t>زيد</t>
  </si>
  <si>
    <t>محمد نبيل</t>
  </si>
  <si>
    <t>ناهد</t>
  </si>
  <si>
    <t>فتون</t>
  </si>
  <si>
    <t>محمد زهير</t>
  </si>
  <si>
    <t>محمد رضوان</t>
  </si>
  <si>
    <t>محمد ايمن</t>
  </si>
  <si>
    <t>اديب</t>
  </si>
  <si>
    <t>وصال</t>
  </si>
  <si>
    <t xml:space="preserve">خديجه </t>
  </si>
  <si>
    <t xml:space="preserve">محاسن </t>
  </si>
  <si>
    <t xml:space="preserve">عبد الرحمن </t>
  </si>
  <si>
    <t>ميرفت</t>
  </si>
  <si>
    <t>يسيره</t>
  </si>
  <si>
    <t>محمد نور الدين</t>
  </si>
  <si>
    <t>عنايه</t>
  </si>
  <si>
    <t>وجدان</t>
  </si>
  <si>
    <t>جان</t>
  </si>
  <si>
    <t>مرهف</t>
  </si>
  <si>
    <t>محمد ماجد</t>
  </si>
  <si>
    <t>علا</t>
  </si>
  <si>
    <t>يارا حسن</t>
  </si>
  <si>
    <t>هزاع</t>
  </si>
  <si>
    <t>شحاده</t>
  </si>
  <si>
    <t xml:space="preserve">سمير </t>
  </si>
  <si>
    <t xml:space="preserve">حنان </t>
  </si>
  <si>
    <t xml:space="preserve">منير </t>
  </si>
  <si>
    <t xml:space="preserve">منى </t>
  </si>
  <si>
    <t>رندة</t>
  </si>
  <si>
    <t xml:space="preserve">هيام </t>
  </si>
  <si>
    <t>رونق</t>
  </si>
  <si>
    <t>القامشلي</t>
  </si>
  <si>
    <t>مشفى دوما</t>
  </si>
  <si>
    <t>تدمر</t>
  </si>
  <si>
    <t>التونسية</t>
  </si>
  <si>
    <t>فصل أول 2018-2019</t>
  </si>
  <si>
    <t>فصل ثاني 2018-2019</t>
  </si>
  <si>
    <t>فصل أول 2019-2020</t>
  </si>
  <si>
    <t>رسم فصول الانقطاع</t>
  </si>
  <si>
    <t>رسم المقررات</t>
  </si>
  <si>
    <t>ملاحظة: عن كل فصل انقطاع رسم /15000 ل.س/</t>
  </si>
  <si>
    <t>العاملين في وزارة التعليم العالي والمؤسسات والجامعات التابعة لها وأبنائهم</t>
  </si>
  <si>
    <t>وثيقة وفاة  صادرة عن مكتب الشهداء</t>
  </si>
  <si>
    <t>طابع هلال احمر
25  ل .س</t>
  </si>
  <si>
    <t xml:space="preserve">طابع مالي
 30  ل.س   </t>
  </si>
  <si>
    <t>رسم الانقطاع</t>
  </si>
  <si>
    <t>الفصل الثاني 2018-2019</t>
  </si>
  <si>
    <t>الفصول التي انقطع فيها عن التسجيل وسدد رسومها</t>
  </si>
  <si>
    <t>مصياف</t>
  </si>
  <si>
    <t>احمد محمد</t>
  </si>
  <si>
    <t>هالة</t>
  </si>
  <si>
    <t xml:space="preserve">فوزي </t>
  </si>
  <si>
    <t>اميمة</t>
  </si>
  <si>
    <t xml:space="preserve">سميره </t>
  </si>
  <si>
    <t xml:space="preserve">صالح </t>
  </si>
  <si>
    <t>زينب حسن</t>
  </si>
  <si>
    <t>جبلة</t>
  </si>
  <si>
    <t>يبرود</t>
  </si>
  <si>
    <t>الكويت</t>
  </si>
  <si>
    <t>مخيم اليرموك</t>
  </si>
  <si>
    <t>شهبا</t>
  </si>
  <si>
    <t>حماه</t>
  </si>
  <si>
    <t>معضمية</t>
  </si>
  <si>
    <t>دوما</t>
  </si>
  <si>
    <t>موحسن</t>
  </si>
  <si>
    <t>سلمية</t>
  </si>
  <si>
    <t>يرموك</t>
  </si>
  <si>
    <t>قدسيا</t>
  </si>
  <si>
    <t>جبله</t>
  </si>
  <si>
    <t>بانياس</t>
  </si>
  <si>
    <t>قطيفة</t>
  </si>
  <si>
    <t>مشفى درعا</t>
  </si>
  <si>
    <t>جيرود</t>
  </si>
  <si>
    <t>التل</t>
  </si>
  <si>
    <t>السيدة زينب</t>
  </si>
  <si>
    <t>الرياض</t>
  </si>
  <si>
    <t>نوى</t>
  </si>
  <si>
    <t>منين</t>
  </si>
  <si>
    <t xml:space="preserve">دمشق </t>
  </si>
  <si>
    <t>قطنا</t>
  </si>
  <si>
    <t>ميادين</t>
  </si>
  <si>
    <t xml:space="preserve">طرطوس </t>
  </si>
  <si>
    <t>زبداني</t>
  </si>
  <si>
    <t>قبر الست</t>
  </si>
  <si>
    <t>الكسوة</t>
  </si>
  <si>
    <t>سلحب</t>
  </si>
  <si>
    <t>ادلب</t>
  </si>
  <si>
    <t>جدة</t>
  </si>
  <si>
    <t>كفتين</t>
  </si>
  <si>
    <t>اشرفية الوادي</t>
  </si>
  <si>
    <t>رنكوس</t>
  </si>
  <si>
    <t>الشجر</t>
  </si>
  <si>
    <t>سرغايا</t>
  </si>
  <si>
    <t>وادي العيون</t>
  </si>
  <si>
    <t>صوران</t>
  </si>
  <si>
    <t>الهزاني</t>
  </si>
  <si>
    <t>سعسع</t>
  </si>
  <si>
    <t>اشرفية صحنايا</t>
  </si>
  <si>
    <t>عين الفيجة</t>
  </si>
  <si>
    <t>كسوة</t>
  </si>
  <si>
    <t>دير البخت</t>
  </si>
  <si>
    <t>خان شيخون</t>
  </si>
  <si>
    <t>يعفور</t>
  </si>
  <si>
    <t>زملكا</t>
  </si>
  <si>
    <t>القريا</t>
  </si>
  <si>
    <t xml:space="preserve">السويداء </t>
  </si>
  <si>
    <t>ابوظبي</t>
  </si>
  <si>
    <t>تلشهاب</t>
  </si>
  <si>
    <t>ابطع</t>
  </si>
  <si>
    <t>قلعة جندل</t>
  </si>
  <si>
    <t>غير سورية</t>
  </si>
  <si>
    <t>شرعية</t>
  </si>
  <si>
    <t>فصل أول 2020-2021</t>
  </si>
  <si>
    <t>الفصل الأول 2018-2019</t>
  </si>
  <si>
    <t>الفصل الأول 2019-2020</t>
  </si>
  <si>
    <t>الفصل الثاني 2020-2021</t>
  </si>
  <si>
    <t>رسوم المحتفظ بها بسبب الإيقاف</t>
  </si>
  <si>
    <t>طابع بحث علمي
25ل.س</t>
  </si>
  <si>
    <t>ملاحظة: لا يعد الطالب مسجلاً إذا لم ينفذ تعليمات التسجيل كاملةً ويسلم أوراقه إلى القسم المختص  ، وهو مسؤول عن صحة المعلومات الواردة في هذه الاستمارة</t>
  </si>
  <si>
    <t>مستنفذ</t>
  </si>
  <si>
    <t>فصل ثاني 2020-2021</t>
  </si>
  <si>
    <t>الفصل الأول 2020-2021</t>
  </si>
  <si>
    <t>أدخل الرقم الإمتحاني</t>
  </si>
  <si>
    <t>الثانوية</t>
  </si>
  <si>
    <t>01</t>
  </si>
  <si>
    <t>02</t>
  </si>
  <si>
    <t>الأولى حديث</t>
  </si>
  <si>
    <t>03</t>
  </si>
  <si>
    <t>رقم جواز السفر لغير السوريين</t>
  </si>
  <si>
    <t>رقم الهاتف</t>
  </si>
  <si>
    <t>06</t>
  </si>
  <si>
    <t>04</t>
  </si>
  <si>
    <t>05</t>
  </si>
  <si>
    <t>07</t>
  </si>
  <si>
    <t>08</t>
  </si>
  <si>
    <t xml:space="preserve">اليمنية </t>
  </si>
  <si>
    <t>09</t>
  </si>
  <si>
    <t>10</t>
  </si>
  <si>
    <t>11</t>
  </si>
  <si>
    <t>12</t>
  </si>
  <si>
    <t>13</t>
  </si>
  <si>
    <t>14</t>
  </si>
  <si>
    <t>15</t>
  </si>
  <si>
    <t>16</t>
  </si>
  <si>
    <t>غير سوري</t>
  </si>
  <si>
    <t>رقم الإيقاف</t>
  </si>
  <si>
    <t>تدوير الرسوم</t>
  </si>
  <si>
    <t>الفلسطينية</t>
  </si>
  <si>
    <t>الإيرانية</t>
  </si>
  <si>
    <t>المصرية</t>
  </si>
  <si>
    <t>المغربية</t>
  </si>
  <si>
    <t>الأفغانية</t>
  </si>
  <si>
    <t>التركية</t>
  </si>
  <si>
    <t>سلوفاكية</t>
  </si>
  <si>
    <t>رقم الطالب:</t>
  </si>
  <si>
    <t>السنة:</t>
  </si>
  <si>
    <t>الجنس:</t>
  </si>
  <si>
    <t>تاريخ الميلاد:</t>
  </si>
  <si>
    <t>مكان الميلاد:</t>
  </si>
  <si>
    <t>الجنسية:</t>
  </si>
  <si>
    <t>الرقم الوطني:</t>
  </si>
  <si>
    <t>مكان ورقم القيد:</t>
  </si>
  <si>
    <t>المحافظة الدائمة:</t>
  </si>
  <si>
    <t>شعبة التجنيد:</t>
  </si>
  <si>
    <t>نوع الثانوية:</t>
  </si>
  <si>
    <t>محافظتها:</t>
  </si>
  <si>
    <t>عامها:</t>
  </si>
  <si>
    <t>الموبايل:</t>
  </si>
  <si>
    <t>الهاتف:</t>
  </si>
  <si>
    <t>الرسوم المدورة</t>
  </si>
  <si>
    <t>م</t>
  </si>
  <si>
    <t>الرسوم</t>
  </si>
  <si>
    <t>البيانات باللغة الإنكليزية</t>
  </si>
  <si>
    <t>رسم فصل الانقطاع</t>
  </si>
  <si>
    <t>رسم تسجيل سنوي</t>
  </si>
  <si>
    <t xml:space="preserve">جهينه </t>
  </si>
  <si>
    <t>محمد قاسم</t>
  </si>
  <si>
    <t>عروبة</t>
  </si>
  <si>
    <t>امان</t>
  </si>
  <si>
    <t>خليل مرعي</t>
  </si>
  <si>
    <t>مرام ضعضي</t>
  </si>
  <si>
    <t>هنوف</t>
  </si>
  <si>
    <t>روان الحاج موسى</t>
  </si>
  <si>
    <t>محمد عامر</t>
  </si>
  <si>
    <t>نارمان</t>
  </si>
  <si>
    <t>غدير البستان</t>
  </si>
  <si>
    <t>فضاء جعفر</t>
  </si>
  <si>
    <t>نجدت</t>
  </si>
  <si>
    <t>يمنه</t>
  </si>
  <si>
    <t>مشتى محفوض</t>
  </si>
  <si>
    <t>الاء الخضر</t>
  </si>
  <si>
    <t>مي جمعه</t>
  </si>
  <si>
    <t>ريم المغوش</t>
  </si>
  <si>
    <t>روزة</t>
  </si>
  <si>
    <t>مخلص</t>
  </si>
  <si>
    <t>فرج</t>
  </si>
  <si>
    <t>بتول المحمود</t>
  </si>
  <si>
    <t>بشرى حسن</t>
  </si>
  <si>
    <t>بيان درويش</t>
  </si>
  <si>
    <t>دارين عكاري</t>
  </si>
  <si>
    <t>أحمد توفيق</t>
  </si>
  <si>
    <t>رنيم سليمان</t>
  </si>
  <si>
    <t>سها</t>
  </si>
  <si>
    <t>سلمى عيسى</t>
  </si>
  <si>
    <t>ظبيه الشيحاوي</t>
  </si>
  <si>
    <t>رداح</t>
  </si>
  <si>
    <t>غفران حسن</t>
  </si>
  <si>
    <t>بعثة</t>
  </si>
  <si>
    <t>العجيلات</t>
  </si>
  <si>
    <t>ماري محمد</t>
  </si>
  <si>
    <t xml:space="preserve">ندى </t>
  </si>
  <si>
    <t>محمد عبد الجليل ضبع</t>
  </si>
  <si>
    <t>مصطفى كمال</t>
  </si>
  <si>
    <t>ملاذ البدوي</t>
  </si>
  <si>
    <t>محمد مخلص</t>
  </si>
  <si>
    <t>مهند جابر</t>
  </si>
  <si>
    <t>ناصر مزيان</t>
  </si>
  <si>
    <t>نهال عطيه</t>
  </si>
  <si>
    <t>هديل الشعار</t>
  </si>
  <si>
    <t>ورده رستم</t>
  </si>
  <si>
    <t>ولاء البياع</t>
  </si>
  <si>
    <t>ربى</t>
  </si>
  <si>
    <t>المنذر المحيسن</t>
  </si>
  <si>
    <t>ايمان الباسط</t>
  </si>
  <si>
    <t>ايه دهام</t>
  </si>
  <si>
    <t>ايهاب حويشان</t>
  </si>
  <si>
    <t>بشرى الخاير</t>
  </si>
  <si>
    <t>بيان الحاج</t>
  </si>
  <si>
    <t>جلال فندي</t>
  </si>
  <si>
    <t>زين الدار</t>
  </si>
  <si>
    <t>زهرة</t>
  </si>
  <si>
    <t>راما الصالح الشوالي</t>
  </si>
  <si>
    <t>رشا جاد الله</t>
  </si>
  <si>
    <t>رغد حمزه</t>
  </si>
  <si>
    <t>رهام العبدو</t>
  </si>
  <si>
    <t>زينب حسون</t>
  </si>
  <si>
    <t>زينب خنسه</t>
  </si>
  <si>
    <t xml:space="preserve">عدنيه </t>
  </si>
  <si>
    <t xml:space="preserve">نادره </t>
  </si>
  <si>
    <t>عبير عمران</t>
  </si>
  <si>
    <t>غرام قلفوني</t>
  </si>
  <si>
    <t>سائر</t>
  </si>
  <si>
    <t>لجين صقر</t>
  </si>
  <si>
    <t>المقروصه</t>
  </si>
  <si>
    <t>لؤي شاهين</t>
  </si>
  <si>
    <t>ليالي الابراهيم العكله</t>
  </si>
  <si>
    <t>ليلى حمزه</t>
  </si>
  <si>
    <t>ليليان حسن</t>
  </si>
  <si>
    <t>ريدان</t>
  </si>
  <si>
    <t>ماري الدكنجي</t>
  </si>
  <si>
    <t>محمد رائد حافظ</t>
  </si>
  <si>
    <t>الجزائرية</t>
  </si>
  <si>
    <t>منال سليمان</t>
  </si>
  <si>
    <t>ميريام عباس</t>
  </si>
  <si>
    <t>جوزيف</t>
  </si>
  <si>
    <t>نواره عثمان</t>
  </si>
  <si>
    <t>نور عواد</t>
  </si>
  <si>
    <t>هيا محمد</t>
  </si>
  <si>
    <t>وداد الشوبكي</t>
  </si>
  <si>
    <t>عبد الحي</t>
  </si>
  <si>
    <t>سفيره</t>
  </si>
  <si>
    <t>وئام خطيب</t>
  </si>
  <si>
    <t>المجيدل</t>
  </si>
  <si>
    <t>السوق</t>
  </si>
  <si>
    <t>الباب</t>
  </si>
  <si>
    <t>ديرالزور</t>
  </si>
  <si>
    <t>علي ابراهيم</t>
  </si>
  <si>
    <t>السودانية</t>
  </si>
  <si>
    <t>بدره</t>
  </si>
  <si>
    <t>ميسم</t>
  </si>
  <si>
    <t>حتيتة التركمان</t>
  </si>
  <si>
    <t>الهامة</t>
  </si>
  <si>
    <t>زينب صالح</t>
  </si>
  <si>
    <t>فريزه الهندي</t>
  </si>
  <si>
    <t>هامة</t>
  </si>
  <si>
    <t>مهنا</t>
  </si>
  <si>
    <t>نور عباس</t>
  </si>
  <si>
    <t>يارا احمد</t>
  </si>
  <si>
    <t>حفيظه</t>
  </si>
  <si>
    <t>تركمان</t>
  </si>
  <si>
    <t>محمد يوسف</t>
  </si>
  <si>
    <t>عين التينة</t>
  </si>
  <si>
    <t>خيارة</t>
  </si>
  <si>
    <t>عبدالعزيز</t>
  </si>
  <si>
    <t>عبدالرزاق</t>
  </si>
  <si>
    <t>رجا</t>
  </si>
  <si>
    <t>محمد عثمان</t>
  </si>
  <si>
    <t>طليع</t>
  </si>
  <si>
    <t>المهدي العياش</t>
  </si>
  <si>
    <t xml:space="preserve">محي الدين </t>
  </si>
  <si>
    <t>حمدو الحاج علي</t>
  </si>
  <si>
    <t>محمد جهاد</t>
  </si>
  <si>
    <t>حيدر سلطان</t>
  </si>
  <si>
    <t>عائد</t>
  </si>
  <si>
    <t xml:space="preserve">هايل </t>
  </si>
  <si>
    <t>رهام مخلوف</t>
  </si>
  <si>
    <t xml:space="preserve">ليندا </t>
  </si>
  <si>
    <t>زينب محمد</t>
  </si>
  <si>
    <t>سحر السيد</t>
  </si>
  <si>
    <t>حمز ه</t>
  </si>
  <si>
    <t>تامر</t>
  </si>
  <si>
    <t>محمد خير ابو سمره</t>
  </si>
  <si>
    <t>محجة</t>
  </si>
  <si>
    <t>جومانة</t>
  </si>
  <si>
    <t>رويحينه</t>
  </si>
  <si>
    <t>محمد عامر جديني</t>
  </si>
  <si>
    <t xml:space="preserve">محمد محسن </t>
  </si>
  <si>
    <t>مدين</t>
  </si>
  <si>
    <t>اشرف</t>
  </si>
  <si>
    <t>اسرار</t>
  </si>
  <si>
    <t>سلطانه</t>
  </si>
  <si>
    <t>احمد سمير</t>
  </si>
  <si>
    <t>محمد محفوض</t>
  </si>
  <si>
    <t>محمد الطوالبة</t>
  </si>
  <si>
    <t>ليان بيطار</t>
  </si>
  <si>
    <t>ربا مخللاتي</t>
  </si>
  <si>
    <t>مركزان</t>
  </si>
  <si>
    <t>امجد الحجي</t>
  </si>
  <si>
    <t>باير</t>
  </si>
  <si>
    <t>روزه</t>
  </si>
  <si>
    <t>انوار النجم</t>
  </si>
  <si>
    <t>الاء الخطيب</t>
  </si>
  <si>
    <t>الاء الترك</t>
  </si>
  <si>
    <t>شقا</t>
  </si>
  <si>
    <t>احمد جمعه</t>
  </si>
  <si>
    <t>ازهار سجاع</t>
  </si>
  <si>
    <t>واكد</t>
  </si>
  <si>
    <t>الرشيده</t>
  </si>
  <si>
    <t>راما الكنج</t>
  </si>
  <si>
    <t>كاتبة</t>
  </si>
  <si>
    <t>كفر بني</t>
  </si>
  <si>
    <t>عمار البصيري</t>
  </si>
  <si>
    <t>مجد سليمان</t>
  </si>
  <si>
    <t>عصمت</t>
  </si>
  <si>
    <t>مقدمة في الصحافة</t>
  </si>
  <si>
    <t xml:space="preserve">مقدمة في الفنون  الاذاعية والسمعبصرية </t>
  </si>
  <si>
    <t xml:space="preserve">مقدمة في الاعلان </t>
  </si>
  <si>
    <t xml:space="preserve">مقدمة في العلاقات العامة </t>
  </si>
  <si>
    <t xml:space="preserve">مادة اعلامية باللغة الأجنبية (1) </t>
  </si>
  <si>
    <t>الترجمة الاعلامية (1)</t>
  </si>
  <si>
    <t xml:space="preserve">اللغة الاعلامية </t>
  </si>
  <si>
    <t xml:space="preserve">مقدمة في مناهج البحث الاعلامي </t>
  </si>
  <si>
    <t xml:space="preserve">فن الاعلان الصحفي </t>
  </si>
  <si>
    <t xml:space="preserve">الاخبار الاذاعية والتلفزيونية </t>
  </si>
  <si>
    <t xml:space="preserve">الإعلام الدولي </t>
  </si>
  <si>
    <t xml:space="preserve">التخطيط الاعلامي </t>
  </si>
  <si>
    <t xml:space="preserve">الاخراج الصحفي </t>
  </si>
  <si>
    <t>الترجمة الاعلامية  (3)</t>
  </si>
  <si>
    <t xml:space="preserve">الاخراج الاذاعي والتلفزيوني </t>
  </si>
  <si>
    <t xml:space="preserve">البرامج التعليمية والثقافية </t>
  </si>
  <si>
    <t xml:space="preserve">فن الاعلان  </t>
  </si>
  <si>
    <t xml:space="preserve">العلاقات العامة في المجال التطبيقي </t>
  </si>
  <si>
    <t xml:space="preserve">ادارة الصحف واقتصادياتها </t>
  </si>
  <si>
    <t>مادة اعلامية بلغة اجنبية (3)</t>
  </si>
  <si>
    <t xml:space="preserve">الراي العام </t>
  </si>
  <si>
    <t xml:space="preserve">تشريعات الاعلام واخلاقياته </t>
  </si>
  <si>
    <t xml:space="preserve">تكنلوجيا الاتصال والمعلومات </t>
  </si>
  <si>
    <t>الترجمة الاعلامية (2)</t>
  </si>
  <si>
    <t xml:space="preserve">التحرير الصحفي </t>
  </si>
  <si>
    <t>مادة اعلامية بلغة اجنبية (2)</t>
  </si>
  <si>
    <t xml:space="preserve">الكتابة للإذاعة والتلفزيون </t>
  </si>
  <si>
    <t xml:space="preserve">ادارة الاعلان واقتصادياته </t>
  </si>
  <si>
    <t xml:space="preserve">ادارة وتخطيط العلاقات العامة </t>
  </si>
  <si>
    <t xml:space="preserve">نظرية الاتصال </t>
  </si>
  <si>
    <t xml:space="preserve">مادة اعلامية بلغة اجنبية </t>
  </si>
  <si>
    <t xml:space="preserve">موضوع خاص في الصحافة </t>
  </si>
  <si>
    <t xml:space="preserve">الصحافة المتخصصة </t>
  </si>
  <si>
    <t>الترجمة الاعلامية  (4)</t>
  </si>
  <si>
    <t xml:space="preserve">الافلام الوثائقية والبرامج التسجيلية </t>
  </si>
  <si>
    <t xml:space="preserve">موضوع خاص في الاذاعة </t>
  </si>
  <si>
    <t xml:space="preserve">الاعلان الاذاعي والتلفزيوني </t>
  </si>
  <si>
    <t xml:space="preserve">مشروع اصدار جريدة او مجلة </t>
  </si>
  <si>
    <t xml:space="preserve">تخطيط الحملات الاعلامية </t>
  </si>
  <si>
    <t xml:space="preserve">فن العلاقات العامة </t>
  </si>
  <si>
    <t xml:space="preserve">مقدمة في الصحافة </t>
  </si>
  <si>
    <t xml:space="preserve">مادة اعلامية بلغة اجنبية (1) </t>
  </si>
  <si>
    <t xml:space="preserve">الكتابة للاذاعة والتلفزيون </t>
  </si>
  <si>
    <t xml:space="preserve">الافلام الوثائقية والبرامج التسجيلة </t>
  </si>
  <si>
    <t xml:space="preserve">مشروع اصدار جريدة اومجلة </t>
  </si>
  <si>
    <t>عمان</t>
  </si>
  <si>
    <t>ساره سليمان</t>
  </si>
  <si>
    <t>محمد عبد الله</t>
  </si>
  <si>
    <t>جلال</t>
  </si>
  <si>
    <t>محمد المحمد</t>
  </si>
  <si>
    <t>اسعد نخله</t>
  </si>
  <si>
    <t>حسام غزيل</t>
  </si>
  <si>
    <t>ندوه</t>
  </si>
  <si>
    <t>صديق</t>
  </si>
  <si>
    <t>محمد سعيد</t>
  </si>
  <si>
    <t>الفه</t>
  </si>
  <si>
    <t>محمد سالم</t>
  </si>
  <si>
    <t>لين بركات</t>
  </si>
  <si>
    <t>نور الحاج صالح سليمان</t>
  </si>
  <si>
    <t>كامل</t>
  </si>
  <si>
    <t>عبير حسن</t>
  </si>
  <si>
    <t>فايز حبوش</t>
  </si>
  <si>
    <t xml:space="preserve"> اللاذقيه</t>
  </si>
  <si>
    <t xml:space="preserve"> دمشق</t>
  </si>
  <si>
    <t xml:space="preserve"> يبرود</t>
  </si>
  <si>
    <t xml:space="preserve"> السويداء</t>
  </si>
  <si>
    <t xml:space="preserve"> الرقة</t>
  </si>
  <si>
    <t>سميرة</t>
  </si>
  <si>
    <t xml:space="preserve"> حوش عرب</t>
  </si>
  <si>
    <t xml:space="preserve">ميساء </t>
  </si>
  <si>
    <t xml:space="preserve"> يرموك</t>
  </si>
  <si>
    <t xml:space="preserve"> نوى</t>
  </si>
  <si>
    <t xml:space="preserve"> التل</t>
  </si>
  <si>
    <t xml:space="preserve"> اللاذقية</t>
  </si>
  <si>
    <t xml:space="preserve"> معضميه</t>
  </si>
  <si>
    <t xml:space="preserve"> جبله</t>
  </si>
  <si>
    <t xml:space="preserve"> مشفى دوما</t>
  </si>
  <si>
    <t>محمد الموسى</t>
  </si>
  <si>
    <t xml:space="preserve"> الفوعة</t>
  </si>
  <si>
    <t xml:space="preserve"> دير شميل</t>
  </si>
  <si>
    <t xml:space="preserve"> عين الشمس</t>
  </si>
  <si>
    <t xml:space="preserve"> راس العين</t>
  </si>
  <si>
    <t xml:space="preserve"> حمص</t>
  </si>
  <si>
    <t xml:space="preserve"> حلب</t>
  </si>
  <si>
    <t xml:space="preserve"> الجسر</t>
  </si>
  <si>
    <t xml:space="preserve"> مخيم اليرموك</t>
  </si>
  <si>
    <t xml:space="preserve"> دوما</t>
  </si>
  <si>
    <t xml:space="preserve"> جرمانا</t>
  </si>
  <si>
    <t xml:space="preserve"> حماه</t>
  </si>
  <si>
    <t xml:space="preserve"> سلميه</t>
  </si>
  <si>
    <t xml:space="preserve"> ادلب</t>
  </si>
  <si>
    <t xml:space="preserve"> قطنا</t>
  </si>
  <si>
    <t>منصورة</t>
  </si>
  <si>
    <t xml:space="preserve"> مصياف</t>
  </si>
  <si>
    <t xml:space="preserve"> الكامليه</t>
  </si>
  <si>
    <t xml:space="preserve"> ديماس</t>
  </si>
  <si>
    <t xml:space="preserve"> النبك</t>
  </si>
  <si>
    <t xml:space="preserve"> ابو فرج</t>
  </si>
  <si>
    <t xml:space="preserve"> طرطوس</t>
  </si>
  <si>
    <t xml:space="preserve"> امريكا نيبراسكا</t>
  </si>
  <si>
    <t xml:space="preserve"> ديرالزور</t>
  </si>
  <si>
    <t xml:space="preserve"> خان ارنبه</t>
  </si>
  <si>
    <t xml:space="preserve"> درعا</t>
  </si>
  <si>
    <t xml:space="preserve"> سرغايا</t>
  </si>
  <si>
    <t xml:space="preserve"> سبينه</t>
  </si>
  <si>
    <t xml:space="preserve"> مليحة العطش</t>
  </si>
  <si>
    <t xml:space="preserve"> داريا</t>
  </si>
  <si>
    <t xml:space="preserve"> جبعدين</t>
  </si>
  <si>
    <t xml:space="preserve"> الحجر الاسود</t>
  </si>
  <si>
    <t xml:space="preserve"> الشماميس</t>
  </si>
  <si>
    <t>محمد سامر</t>
  </si>
  <si>
    <t xml:space="preserve"> قامشلي</t>
  </si>
  <si>
    <t xml:space="preserve"> عرب الملك جركس</t>
  </si>
  <si>
    <t xml:space="preserve"> الرياض</t>
  </si>
  <si>
    <t xml:space="preserve"> حميميم</t>
  </si>
  <si>
    <t xml:space="preserve"> داعل</t>
  </si>
  <si>
    <t xml:space="preserve"> سلحب</t>
  </si>
  <si>
    <t>نصري</t>
  </si>
  <si>
    <t xml:space="preserve"> سعسع</t>
  </si>
  <si>
    <t xml:space="preserve"> الضمير</t>
  </si>
  <si>
    <t xml:space="preserve">روضه </t>
  </si>
  <si>
    <t>عمران</t>
  </si>
  <si>
    <t xml:space="preserve"> قبر الست</t>
  </si>
  <si>
    <t xml:space="preserve"> أريحا</t>
  </si>
  <si>
    <t xml:space="preserve"> الرقه</t>
  </si>
  <si>
    <t xml:space="preserve"> السيده زينب</t>
  </si>
  <si>
    <t xml:space="preserve"> جبلة</t>
  </si>
  <si>
    <t xml:space="preserve"> صحنايا</t>
  </si>
  <si>
    <t xml:space="preserve"> سلمية</t>
  </si>
  <si>
    <t xml:space="preserve"> القامشلي</t>
  </si>
  <si>
    <t xml:space="preserve"> الصنمين</t>
  </si>
  <si>
    <t xml:space="preserve"> قرين</t>
  </si>
  <si>
    <t xml:space="preserve">مبعوجة </t>
  </si>
  <si>
    <t xml:space="preserve"> المحروسه</t>
  </si>
  <si>
    <t xml:space="preserve">عبير </t>
  </si>
  <si>
    <t xml:space="preserve"> الزهراء</t>
  </si>
  <si>
    <t>محمدياسر</t>
  </si>
  <si>
    <t>وديعه</t>
  </si>
  <si>
    <t>ناجي</t>
  </si>
  <si>
    <t>غزاله</t>
  </si>
  <si>
    <t>منار</t>
  </si>
  <si>
    <t>بصرى الشام</t>
  </si>
  <si>
    <t>يحي</t>
  </si>
  <si>
    <t>صفية</t>
  </si>
  <si>
    <t>عبدالحميد</t>
  </si>
  <si>
    <t>سلمى</t>
  </si>
  <si>
    <t>قيصر</t>
  </si>
  <si>
    <t>سلطان</t>
  </si>
  <si>
    <t>محمد حسام</t>
  </si>
  <si>
    <t>فائق</t>
  </si>
  <si>
    <t>جوزفين</t>
  </si>
  <si>
    <t>رئيفة</t>
  </si>
  <si>
    <t>مدحت</t>
  </si>
  <si>
    <t>القطيلبية</t>
  </si>
  <si>
    <t>قارة</t>
  </si>
  <si>
    <t>فاضل</t>
  </si>
  <si>
    <t>علا سعيد</t>
  </si>
  <si>
    <t>أيمن</t>
  </si>
  <si>
    <t>بشرى علي</t>
  </si>
  <si>
    <t>نادية</t>
  </si>
  <si>
    <t>أنور</t>
  </si>
  <si>
    <t>محمدعماد</t>
  </si>
  <si>
    <t>فصل أول 2021-2022</t>
  </si>
  <si>
    <t>زلفه</t>
  </si>
  <si>
    <t>احمد الحسن</t>
  </si>
  <si>
    <t>عكيد</t>
  </si>
  <si>
    <t>احمد المقداد</t>
  </si>
  <si>
    <t>جليلة</t>
  </si>
  <si>
    <t>احمدجمال</t>
  </si>
  <si>
    <t>محمد ناصر</t>
  </si>
  <si>
    <t>رودانا</t>
  </si>
  <si>
    <t>البتول عيسى</t>
  </si>
  <si>
    <t>الين خضور</t>
  </si>
  <si>
    <t>جوهر</t>
  </si>
  <si>
    <t>سوسن سعد الله</t>
  </si>
  <si>
    <t>ايباء خلوف</t>
  </si>
  <si>
    <t>ايهاب عبدالرحيم</t>
  </si>
  <si>
    <t>باسل حاجولي</t>
  </si>
  <si>
    <t>بتول الاحمد</t>
  </si>
  <si>
    <t>بتول الجهني</t>
  </si>
  <si>
    <t>رونا</t>
  </si>
  <si>
    <t>بتول حجك</t>
  </si>
  <si>
    <t>بثينه ضوا</t>
  </si>
  <si>
    <t>براءه محرز</t>
  </si>
  <si>
    <t>بسمه الكنعان</t>
  </si>
  <si>
    <t>بشار حميه</t>
  </si>
  <si>
    <t>بشار حنا</t>
  </si>
  <si>
    <t>بشرى الحسن</t>
  </si>
  <si>
    <t xml:space="preserve">حكمت </t>
  </si>
  <si>
    <t>ابتهال</t>
  </si>
  <si>
    <t>بشرى ريا</t>
  </si>
  <si>
    <t>مجنه</t>
  </si>
  <si>
    <t>تسنيم حسن</t>
  </si>
  <si>
    <t>نور الهدى</t>
  </si>
  <si>
    <t>تيماء علي</t>
  </si>
  <si>
    <t>جادلله قرموشة</t>
  </si>
  <si>
    <t>جعفر حسين</t>
  </si>
  <si>
    <t>سفر</t>
  </si>
  <si>
    <t>جولي حبيب</t>
  </si>
  <si>
    <t xml:space="preserve">افلين </t>
  </si>
  <si>
    <t>حسين حيدر</t>
  </si>
  <si>
    <t>حلا احمد</t>
  </si>
  <si>
    <t>حلا الحسن</t>
  </si>
  <si>
    <t>حلا غانم</t>
  </si>
  <si>
    <t>إبراهيم</t>
  </si>
  <si>
    <t>خليل الحاطوم</t>
  </si>
  <si>
    <t>دانه عاصي</t>
  </si>
  <si>
    <t>هلاء</t>
  </si>
  <si>
    <t>دنيا حسن</t>
  </si>
  <si>
    <t>جنار</t>
  </si>
  <si>
    <t>قمري</t>
  </si>
  <si>
    <t>ديالا هلال</t>
  </si>
  <si>
    <t>ديما شيحه</t>
  </si>
  <si>
    <t>ربا معمر</t>
  </si>
  <si>
    <t>روزان</t>
  </si>
  <si>
    <t>رغد العقادالشماع</t>
  </si>
  <si>
    <t>رغد ديب</t>
  </si>
  <si>
    <t>رغد نداف</t>
  </si>
  <si>
    <t>رقيه العلي</t>
  </si>
  <si>
    <t>رنيم سلمون</t>
  </si>
  <si>
    <t>رنيم منذر</t>
  </si>
  <si>
    <t>نجاة</t>
  </si>
  <si>
    <t>رهام الغجري</t>
  </si>
  <si>
    <t>رهام علي</t>
  </si>
  <si>
    <t xml:space="preserve">منذر </t>
  </si>
  <si>
    <t>رهف حاج حميدي</t>
  </si>
  <si>
    <t>رولا علي</t>
  </si>
  <si>
    <t>رؤى مقداد</t>
  </si>
  <si>
    <t xml:space="preserve">حسن </t>
  </si>
  <si>
    <t>ريم الجراقي</t>
  </si>
  <si>
    <t>ريم الساعور</t>
  </si>
  <si>
    <t>محمد صابر</t>
  </si>
  <si>
    <t>ريم مصطفى</t>
  </si>
  <si>
    <t>آسيا</t>
  </si>
  <si>
    <t>همسه</t>
  </si>
  <si>
    <t>زينه مرهج</t>
  </si>
  <si>
    <t>سارة حجازي</t>
  </si>
  <si>
    <t>ساره حسن الملقب زغير</t>
  </si>
  <si>
    <t>ساهر</t>
  </si>
  <si>
    <t>سارة شعبان</t>
  </si>
  <si>
    <t>سلوان</t>
  </si>
  <si>
    <t>ساريه اورفه لي</t>
  </si>
  <si>
    <t>لنده</t>
  </si>
  <si>
    <t>سالي ابراهيم</t>
  </si>
  <si>
    <t xml:space="preserve">أيمن </t>
  </si>
  <si>
    <t>سالي علوش</t>
  </si>
  <si>
    <t>ساندي خضور</t>
  </si>
  <si>
    <t>سلام المحمد</t>
  </si>
  <si>
    <t>ذياب</t>
  </si>
  <si>
    <t>سها موسى</t>
  </si>
  <si>
    <t>سيلفا الحسين</t>
  </si>
  <si>
    <t>سيلفي سروبيان</t>
  </si>
  <si>
    <t xml:space="preserve">زوهراب </t>
  </si>
  <si>
    <t>زومينا</t>
  </si>
  <si>
    <t>شام عيسى</t>
  </si>
  <si>
    <t>شذى الاحمدالعلي</t>
  </si>
  <si>
    <t>صبا خضور</t>
  </si>
  <si>
    <t>صفاء الصلاحي</t>
  </si>
  <si>
    <t>طيف الحميده</t>
  </si>
  <si>
    <t>عباده جعفر</t>
  </si>
  <si>
    <t>طهران</t>
  </si>
  <si>
    <t>عبد الكريم الأطرش</t>
  </si>
  <si>
    <t>محمد واصل</t>
  </si>
  <si>
    <t>عتاب السعد</t>
  </si>
  <si>
    <t>عرين منصور</t>
  </si>
  <si>
    <t>عطاء المحمد</t>
  </si>
  <si>
    <t>علي شاويش</t>
  </si>
  <si>
    <t>علي مليكي</t>
  </si>
  <si>
    <t>عليا البشيرالمغربي</t>
  </si>
  <si>
    <t>رنه</t>
  </si>
  <si>
    <t>عليا السمان</t>
  </si>
  <si>
    <t>محمدأديب</t>
  </si>
  <si>
    <t>عمار نعمان</t>
  </si>
  <si>
    <t>عدوله</t>
  </si>
  <si>
    <t>غيداء عباس</t>
  </si>
  <si>
    <t>فارس العبد الله عزام</t>
  </si>
  <si>
    <t>فارس القاسم</t>
  </si>
  <si>
    <t>فاطمه عبود</t>
  </si>
  <si>
    <t>حيات</t>
  </si>
  <si>
    <t>فراس زينه</t>
  </si>
  <si>
    <t>فراس عبود</t>
  </si>
  <si>
    <t>فرح البريدي</t>
  </si>
  <si>
    <t>فهد الحجة</t>
  </si>
  <si>
    <t>فيحاء اليوسف</t>
  </si>
  <si>
    <t>كرديه</t>
  </si>
  <si>
    <t>فيروز احمد</t>
  </si>
  <si>
    <t>فيفيان صالح</t>
  </si>
  <si>
    <t>قصي الكوري</t>
  </si>
  <si>
    <t>قصي عباس</t>
  </si>
  <si>
    <t>كنان الخضور</t>
  </si>
  <si>
    <t>كليمه</t>
  </si>
  <si>
    <t>كنان سليمان</t>
  </si>
  <si>
    <t>لارا زيدان</t>
  </si>
  <si>
    <t>لارا نكد</t>
  </si>
  <si>
    <t>لانا الشوا</t>
  </si>
  <si>
    <t>لبنى الجزائري</t>
  </si>
  <si>
    <t>غسان ماهر</t>
  </si>
  <si>
    <t>لينه</t>
  </si>
  <si>
    <t>لجين الاخرس</t>
  </si>
  <si>
    <t>لجين بركات</t>
  </si>
  <si>
    <t>لجين صالح</t>
  </si>
  <si>
    <t>لجين قشلان</t>
  </si>
  <si>
    <t>محمداسامة</t>
  </si>
  <si>
    <t>لما حديفه</t>
  </si>
  <si>
    <t>ليلاس عمران</t>
  </si>
  <si>
    <t>لين المالح</t>
  </si>
  <si>
    <t>محمدأبوالخير</t>
  </si>
  <si>
    <t>لينه الاخرس</t>
  </si>
  <si>
    <t>مازن الحوري</t>
  </si>
  <si>
    <t>مايا الدهان</t>
  </si>
  <si>
    <t>مجد حمزه</t>
  </si>
  <si>
    <t>محمد الحبيب</t>
  </si>
  <si>
    <t>عندليب</t>
  </si>
  <si>
    <t>محمد الدياب</t>
  </si>
  <si>
    <t>رتعان</t>
  </si>
  <si>
    <t>الخنساء</t>
  </si>
  <si>
    <t>محمد المرعي</t>
  </si>
  <si>
    <t>فرات</t>
  </si>
  <si>
    <t>محمد عادل جعفو</t>
  </si>
  <si>
    <t>محمدمنير العبدالله</t>
  </si>
  <si>
    <t>محمود احمد</t>
  </si>
  <si>
    <t>فيراز</t>
  </si>
  <si>
    <t>مرح سليمان</t>
  </si>
  <si>
    <t>منار بدوي</t>
  </si>
  <si>
    <t>منار مهنا</t>
  </si>
  <si>
    <t>موسى العمار</t>
  </si>
  <si>
    <t>ميار عيد</t>
  </si>
  <si>
    <t>ميس حسن</t>
  </si>
  <si>
    <t xml:space="preserve">ابنسام </t>
  </si>
  <si>
    <t>نايف القصير</t>
  </si>
  <si>
    <t>لطيفة</t>
  </si>
  <si>
    <t>نبال الخطيب</t>
  </si>
  <si>
    <t>نسرين قاسم</t>
  </si>
  <si>
    <t>نوار المقداد</t>
  </si>
  <si>
    <t>نور الكبرا</t>
  </si>
  <si>
    <t>نور شاليش</t>
  </si>
  <si>
    <t>نور عبدالحميد</t>
  </si>
  <si>
    <t>نيفين المخللاتي النبكي</t>
  </si>
  <si>
    <t>هادي ابو حمدة</t>
  </si>
  <si>
    <t>هبه الرجا المحمد الدندل</t>
  </si>
  <si>
    <t>هبه الله الحمود الياسين</t>
  </si>
  <si>
    <t>هديل دشر</t>
  </si>
  <si>
    <t>هديه الرفاعي</t>
  </si>
  <si>
    <t>هلا الصالح</t>
  </si>
  <si>
    <t>هنديه</t>
  </si>
  <si>
    <t>هناء علي موسى</t>
  </si>
  <si>
    <t>درويش</t>
  </si>
  <si>
    <t>هنادي خليفه</t>
  </si>
  <si>
    <t>هيا الزرقه</t>
  </si>
  <si>
    <t>حيان</t>
  </si>
  <si>
    <t>هيا هلال</t>
  </si>
  <si>
    <t>هيلين علي</t>
  </si>
  <si>
    <t>وجد الشحود</t>
  </si>
  <si>
    <t>وفاء العيد</t>
  </si>
  <si>
    <t xml:space="preserve">عماد </t>
  </si>
  <si>
    <t>ولاء العبدالله</t>
  </si>
  <si>
    <t>ولاء ليلى</t>
  </si>
  <si>
    <t>وليد الأحمر</t>
  </si>
  <si>
    <t>مواهب عمران</t>
  </si>
  <si>
    <t>يارا صقر</t>
  </si>
  <si>
    <t>يزن الحاج خليل</t>
  </si>
  <si>
    <t>حلا السطام</t>
  </si>
  <si>
    <t>رغده محمد</t>
  </si>
  <si>
    <t>يارا شاهين</t>
  </si>
  <si>
    <t>نوافل</t>
  </si>
  <si>
    <t>ادبي</t>
  </si>
  <si>
    <t>شرعي</t>
  </si>
  <si>
    <t xml:space="preserve">قبو العوامية </t>
  </si>
  <si>
    <t xml:space="preserve">راس الخيمة </t>
  </si>
  <si>
    <t>انثى</t>
  </si>
  <si>
    <t xml:space="preserve">سوري </t>
  </si>
  <si>
    <t>بلودان</t>
  </si>
  <si>
    <t>سملين</t>
  </si>
  <si>
    <t xml:space="preserve">ملس </t>
  </si>
  <si>
    <t>برمانه رعد</t>
  </si>
  <si>
    <t>سقويين</t>
  </si>
  <si>
    <t xml:space="preserve">مساكن برزة </t>
  </si>
  <si>
    <t>المعره</t>
  </si>
  <si>
    <t>الحميري</t>
  </si>
  <si>
    <t>حلة عارا</t>
  </si>
  <si>
    <t xml:space="preserve">خان شيخون </t>
  </si>
  <si>
    <t>دلحه</t>
  </si>
  <si>
    <t xml:space="preserve">سافية نجم </t>
  </si>
  <si>
    <t>شبعه</t>
  </si>
  <si>
    <t xml:space="preserve">فطيرو </t>
  </si>
  <si>
    <t>الفصل الأول 2021-2022</t>
  </si>
  <si>
    <t>في حال وجود أي خطأ يمكنك التعديل من هنا</t>
  </si>
  <si>
    <t>الاستنفاذ</t>
  </si>
  <si>
    <t>سناء الصباغ</t>
  </si>
  <si>
    <t>رشا ابراهيم</t>
  </si>
  <si>
    <t>نمر</t>
  </si>
  <si>
    <t xml:space="preserve"> صيدا</t>
  </si>
  <si>
    <t>ايمان الارفلي</t>
  </si>
  <si>
    <t>حنين ساعور</t>
  </si>
  <si>
    <t>كبرياء حسن</t>
  </si>
  <si>
    <t>جديده عرطوز</t>
  </si>
  <si>
    <t>قمر الجلاد</t>
  </si>
  <si>
    <t>نادين داؤد</t>
  </si>
  <si>
    <t xml:space="preserve">سلمان </t>
  </si>
  <si>
    <t>زينب جعفر</t>
  </si>
  <si>
    <t xml:space="preserve"> الحيدريه</t>
  </si>
  <si>
    <t>ريم دبول</t>
  </si>
  <si>
    <t>بيان العابد</t>
  </si>
  <si>
    <t>لمى ربيع</t>
  </si>
  <si>
    <t xml:space="preserve"> قطيفه</t>
  </si>
  <si>
    <t>رزان مصطفى</t>
  </si>
  <si>
    <t xml:space="preserve"> بلعدر</t>
  </si>
  <si>
    <t>هناء الاحمد</t>
  </si>
  <si>
    <t xml:space="preserve">الضمير الرمدان </t>
  </si>
  <si>
    <t>وعد البقاعي</t>
  </si>
  <si>
    <t>هيا عبد الحق</t>
  </si>
  <si>
    <t>محمد راغد</t>
  </si>
  <si>
    <t>لين فاضل</t>
  </si>
  <si>
    <t>بدوي</t>
  </si>
  <si>
    <t>مريم اليونس</t>
  </si>
  <si>
    <t>عبد الستار</t>
  </si>
  <si>
    <t xml:space="preserve">قطيفة </t>
  </si>
  <si>
    <t>اميمه كويتر ابو سمره</t>
  </si>
  <si>
    <t>لينا احمد</t>
  </si>
  <si>
    <t>صبا حلي</t>
  </si>
  <si>
    <t xml:space="preserve">الحمراء الحديدية </t>
  </si>
  <si>
    <t>فرح دللول</t>
  </si>
  <si>
    <t>رهام العمري</t>
  </si>
  <si>
    <t>محمد موفق الكردي</t>
  </si>
  <si>
    <t>نور الهدى ملقط</t>
  </si>
  <si>
    <t xml:space="preserve"> القطيفة</t>
  </si>
  <si>
    <t>الين هواري</t>
  </si>
  <si>
    <t>حنين ابو خير</t>
  </si>
  <si>
    <t>جويل السبع</t>
  </si>
  <si>
    <t>منار محمد احمد</t>
  </si>
  <si>
    <t>بدر</t>
  </si>
  <si>
    <t xml:space="preserve"> اعزاز</t>
  </si>
  <si>
    <t>الشيخ مسكين</t>
  </si>
  <si>
    <t>حسن الخطيب</t>
  </si>
  <si>
    <t>حنان خيربك</t>
  </si>
  <si>
    <t>هديل باره</t>
  </si>
  <si>
    <t>بسام هورو</t>
  </si>
  <si>
    <t>ثلاثيه</t>
  </si>
  <si>
    <t>فهد داود</t>
  </si>
  <si>
    <t>هديل صبحه</t>
  </si>
  <si>
    <t>مايا بدوي</t>
  </si>
  <si>
    <t xml:space="preserve"> دير علي</t>
  </si>
  <si>
    <t>لؤي حسن</t>
  </si>
  <si>
    <t xml:space="preserve"> الطراق</t>
  </si>
  <si>
    <t>يزن يوسف</t>
  </si>
  <si>
    <t>زين العابدين</t>
  </si>
  <si>
    <t xml:space="preserve"> منين</t>
  </si>
  <si>
    <t>مايا السعدوني</t>
  </si>
  <si>
    <t>سمر الحاج</t>
  </si>
  <si>
    <t>نصار</t>
  </si>
  <si>
    <t>سلام ملاك</t>
  </si>
  <si>
    <t xml:space="preserve"> ابو ظبي</t>
  </si>
  <si>
    <t>سارة المنديل</t>
  </si>
  <si>
    <t xml:space="preserve"> المعرة</t>
  </si>
  <si>
    <t>حنين صداقي</t>
  </si>
  <si>
    <t>مايا الغضه</t>
  </si>
  <si>
    <t>ماريت عبيد</t>
  </si>
  <si>
    <t xml:space="preserve"> معرة صيدنايا</t>
  </si>
  <si>
    <t>محمد الحسن</t>
  </si>
  <si>
    <t xml:space="preserve">غصون </t>
  </si>
  <si>
    <t xml:space="preserve"> القرنيه</t>
  </si>
  <si>
    <t>ضحى اشرفي</t>
  </si>
  <si>
    <t>ضحى القديمي</t>
  </si>
  <si>
    <t>السبخه</t>
  </si>
  <si>
    <t>هبا</t>
  </si>
  <si>
    <t>جودت</t>
  </si>
  <si>
    <t>سناء الخضر</t>
  </si>
  <si>
    <t>العزيزية</t>
  </si>
  <si>
    <t>عماد الدين</t>
  </si>
  <si>
    <t>فكرات</t>
  </si>
  <si>
    <t>ليندا تلي</t>
  </si>
  <si>
    <t xml:space="preserve"> دويليه</t>
  </si>
  <si>
    <t xml:space="preserve">يونس </t>
  </si>
  <si>
    <t>دعاء النزال</t>
  </si>
  <si>
    <t>افراح الظاهر</t>
  </si>
  <si>
    <t xml:space="preserve"> منكث الحطب</t>
  </si>
  <si>
    <t>ضحى القرن</t>
  </si>
  <si>
    <t>بتول علي</t>
  </si>
  <si>
    <t>ديانا خطيب</t>
  </si>
  <si>
    <t xml:space="preserve"> كفر نبل</t>
  </si>
  <si>
    <t>كنانه علي بك</t>
  </si>
  <si>
    <t>محمد يحيى</t>
  </si>
  <si>
    <t>ظافر دابان</t>
  </si>
  <si>
    <t xml:space="preserve"> منبج</t>
  </si>
  <si>
    <t>كنان خضور</t>
  </si>
  <si>
    <t>فرح هديها</t>
  </si>
  <si>
    <t xml:space="preserve">سحر </t>
  </si>
  <si>
    <t>منار مونس</t>
  </si>
  <si>
    <t>ادهم</t>
  </si>
  <si>
    <t xml:space="preserve"> اشرفيه صحنايا</t>
  </si>
  <si>
    <t xml:space="preserve"> ناصريه</t>
  </si>
  <si>
    <t>مرام الطباع</t>
  </si>
  <si>
    <t>محمد العلوان</t>
  </si>
  <si>
    <t>التمانعة</t>
  </si>
  <si>
    <t>رباب</t>
  </si>
  <si>
    <t>هلا نصار</t>
  </si>
  <si>
    <t>بيرقدار</t>
  </si>
  <si>
    <t>سلام رعد</t>
  </si>
  <si>
    <t>محمد ساهر</t>
  </si>
  <si>
    <t xml:space="preserve"> القصير</t>
  </si>
  <si>
    <t>راتب</t>
  </si>
  <si>
    <t xml:space="preserve"> ازرع</t>
  </si>
  <si>
    <t>محمد كريم الدروبي</t>
  </si>
  <si>
    <t>فاروق السالم</t>
  </si>
  <si>
    <t>رضوة</t>
  </si>
  <si>
    <t>ضعف الرسوم</t>
  </si>
  <si>
    <t>حرب</t>
  </si>
  <si>
    <t>لينا العوض</t>
  </si>
  <si>
    <t>محمد هواري</t>
  </si>
  <si>
    <t>غاده الراضي العنزي</t>
  </si>
  <si>
    <t>هبه صوان</t>
  </si>
  <si>
    <t>غدير اندوره</t>
  </si>
  <si>
    <t>هيفاء ركاب</t>
  </si>
  <si>
    <t xml:space="preserve"> حضر</t>
  </si>
  <si>
    <t>رزان ايوبي</t>
  </si>
  <si>
    <t>ياسمين المروح</t>
  </si>
  <si>
    <t>وسام شنار</t>
  </si>
  <si>
    <t>راما رشيدي</t>
  </si>
  <si>
    <t>حسناء هاشم</t>
  </si>
  <si>
    <t>عامر الحاج علي</t>
  </si>
  <si>
    <t>ولاء الفهد</t>
  </si>
  <si>
    <t>محمد سمير</t>
  </si>
  <si>
    <t>علاء الناصر</t>
  </si>
  <si>
    <t>بشار معن</t>
  </si>
  <si>
    <t xml:space="preserve"> ريمه</t>
  </si>
  <si>
    <t>مروه رمضان</t>
  </si>
  <si>
    <t>منار شلغين</t>
  </si>
  <si>
    <t>صميد</t>
  </si>
  <si>
    <t>ربى السعدي</t>
  </si>
  <si>
    <t>همسه البلعوس</t>
  </si>
  <si>
    <t>ساره الجركس</t>
  </si>
  <si>
    <t>علي غانم</t>
  </si>
  <si>
    <t>جومانه</t>
  </si>
  <si>
    <t>منيره سويدان</t>
  </si>
  <si>
    <t xml:space="preserve"> قاره</t>
  </si>
  <si>
    <t>ربيع الاحمد</t>
  </si>
  <si>
    <t>احمد الفارس العلي</t>
  </si>
  <si>
    <t>امونه</t>
  </si>
  <si>
    <t>ناهده ابرش</t>
  </si>
  <si>
    <t>عبد الهادي</t>
  </si>
  <si>
    <t>روزانا واكيم</t>
  </si>
  <si>
    <t>زهره عساف</t>
  </si>
  <si>
    <t>قطف الشيخه</t>
  </si>
  <si>
    <t xml:space="preserve"> المشرفه</t>
  </si>
  <si>
    <t>علي سليم</t>
  </si>
  <si>
    <t>جدوع</t>
  </si>
  <si>
    <t>محمد رياض</t>
  </si>
  <si>
    <t>بتول عبدو</t>
  </si>
  <si>
    <t>امل عبود</t>
  </si>
  <si>
    <t>ماريه</t>
  </si>
  <si>
    <t>غياث بركات</t>
  </si>
  <si>
    <t>فادي قاسم</t>
  </si>
  <si>
    <t>فيزه</t>
  </si>
  <si>
    <t>محمد عقاد</t>
  </si>
  <si>
    <t>محمد نذار</t>
  </si>
  <si>
    <t xml:space="preserve"> كسوه</t>
  </si>
  <si>
    <t>نور الهدى العلان</t>
  </si>
  <si>
    <t>خير الدين</t>
  </si>
  <si>
    <t>ريم شيخاني</t>
  </si>
  <si>
    <t xml:space="preserve"> الحسكه</t>
  </si>
  <si>
    <t>علا الحسن</t>
  </si>
  <si>
    <t xml:space="preserve"> نبك</t>
  </si>
  <si>
    <t>هناء حيدر</t>
  </si>
  <si>
    <t xml:space="preserve"> رأس المعره</t>
  </si>
  <si>
    <t>هدى قدوره</t>
  </si>
  <si>
    <t>احمد حسين</t>
  </si>
  <si>
    <t>سيما مردود</t>
  </si>
  <si>
    <t>الشدادة</t>
  </si>
  <si>
    <t>نيرمين حامض</t>
  </si>
  <si>
    <t>مها الدبس</t>
  </si>
  <si>
    <t>فاطمه زين</t>
  </si>
  <si>
    <t>امل الخليل</t>
  </si>
  <si>
    <t>هاله الراغب</t>
  </si>
  <si>
    <t>دياب</t>
  </si>
  <si>
    <t>عبير صلاح الدين</t>
  </si>
  <si>
    <t>هبه حجازي</t>
  </si>
  <si>
    <t>محمود موسى</t>
  </si>
  <si>
    <t>هبا صبح</t>
  </si>
  <si>
    <t>الفندارة</t>
  </si>
  <si>
    <t>لما الدخيل</t>
  </si>
  <si>
    <t>بتول الشرع</t>
  </si>
  <si>
    <t>عبد الهادي عثمان</t>
  </si>
  <si>
    <t>احمد مصون</t>
  </si>
  <si>
    <t>تمارا</t>
  </si>
  <si>
    <t>سان ماندي فرنسا</t>
  </si>
  <si>
    <t>هبه مصطفى</t>
  </si>
  <si>
    <t>ميناس النزال</t>
  </si>
  <si>
    <t>لينا اليونس</t>
  </si>
  <si>
    <t>رهام شرتوح</t>
  </si>
  <si>
    <t xml:space="preserve"> الثعله</t>
  </si>
  <si>
    <t>سلام رشيد</t>
  </si>
  <si>
    <t>الذنيبة</t>
  </si>
  <si>
    <t>محمد صقر</t>
  </si>
  <si>
    <t>فاطمه ميبر</t>
  </si>
  <si>
    <t>خنساء الصاري</t>
  </si>
  <si>
    <t>جلال الرضوان</t>
  </si>
  <si>
    <t>نيفين زرقه</t>
  </si>
  <si>
    <t>اريج حلبي</t>
  </si>
  <si>
    <t>بشار مرهج</t>
  </si>
  <si>
    <t>رشا حسن</t>
  </si>
  <si>
    <t>محمد عادل</t>
  </si>
  <si>
    <t>مروى كريزان</t>
  </si>
  <si>
    <t xml:space="preserve"> جيرود</t>
  </si>
  <si>
    <t>هبا الحاتم</t>
  </si>
  <si>
    <t>واثق</t>
  </si>
  <si>
    <t xml:space="preserve"> خبب</t>
  </si>
  <si>
    <t>مساكن السيدة زينيب</t>
  </si>
  <si>
    <t>فهد عربي</t>
  </si>
  <si>
    <t>شروق الحمدان</t>
  </si>
  <si>
    <t>خانم يوسف</t>
  </si>
  <si>
    <t xml:space="preserve"> مشيرفه صغيره</t>
  </si>
  <si>
    <t>عبد الباقي</t>
  </si>
  <si>
    <t>محمود العلي</t>
  </si>
  <si>
    <t>حنان عبدالعال</t>
  </si>
  <si>
    <t>راجحه الحميدي</t>
  </si>
  <si>
    <t>فطومه العبد</t>
  </si>
  <si>
    <t xml:space="preserve"> فلاح ربو</t>
  </si>
  <si>
    <t>راميا رضوان</t>
  </si>
  <si>
    <t xml:space="preserve"> عطنه</t>
  </si>
  <si>
    <t>نور حسن</t>
  </si>
  <si>
    <t>علي شباني</t>
  </si>
  <si>
    <t>وسام مدغمش</t>
  </si>
  <si>
    <t>شارلي عبود</t>
  </si>
  <si>
    <t>ريشار</t>
  </si>
  <si>
    <t>نورهان عمران</t>
  </si>
  <si>
    <t>شروق كليه</t>
  </si>
  <si>
    <t>لمى حسن</t>
  </si>
  <si>
    <t>فاتح</t>
  </si>
  <si>
    <t xml:space="preserve">حماه وادي العيون </t>
  </si>
  <si>
    <t>حسام كركي</t>
  </si>
  <si>
    <t>محمدسعيد</t>
  </si>
  <si>
    <t>سمر اللطيف</t>
  </si>
  <si>
    <t xml:space="preserve"> دير الزور</t>
  </si>
  <si>
    <t>اسماء العبود الصالح</t>
  </si>
  <si>
    <t xml:space="preserve"> ميادين</t>
  </si>
  <si>
    <t>ضحى ابو روميه</t>
  </si>
  <si>
    <t xml:space="preserve"> دير العدس</t>
  </si>
  <si>
    <t>جعفر</t>
  </si>
  <si>
    <t>رشا سليمان</t>
  </si>
  <si>
    <t xml:space="preserve"> لاهثه</t>
  </si>
  <si>
    <t>هديل النمر</t>
  </si>
  <si>
    <t xml:space="preserve"> ترهونه</t>
  </si>
  <si>
    <t>قيس حسن</t>
  </si>
  <si>
    <t>حازم</t>
  </si>
  <si>
    <t>جولي السليمان</t>
  </si>
  <si>
    <t>تريز</t>
  </si>
  <si>
    <t>رهف العماطوري</t>
  </si>
  <si>
    <t>ندى سليطين</t>
  </si>
  <si>
    <t>صافي</t>
  </si>
  <si>
    <t>حطين</t>
  </si>
  <si>
    <t>عائده عماد</t>
  </si>
  <si>
    <t>مريم الحايك</t>
  </si>
  <si>
    <t>زينه</t>
  </si>
  <si>
    <t>المغريط</t>
  </si>
  <si>
    <t>ملحم</t>
  </si>
  <si>
    <t>ولاء الميهوب</t>
  </si>
  <si>
    <t>علا ديب</t>
  </si>
  <si>
    <t xml:space="preserve"> حرستا</t>
  </si>
  <si>
    <t>فلاطيه</t>
  </si>
  <si>
    <t>نور بغجاتي</t>
  </si>
  <si>
    <t>ولاء دياب</t>
  </si>
  <si>
    <t>محسن خضر</t>
  </si>
  <si>
    <t>أصيلة</t>
  </si>
  <si>
    <t>ماريا بطرس</t>
  </si>
  <si>
    <t>عبد النور</t>
  </si>
  <si>
    <t>صيدنايا</t>
  </si>
  <si>
    <t>تولين ماستر</t>
  </si>
  <si>
    <t>رغيد</t>
  </si>
  <si>
    <t>هبه الله حبيب</t>
  </si>
  <si>
    <t>طلعت</t>
  </si>
  <si>
    <t>رهف شيخاني</t>
  </si>
  <si>
    <t>محمد خالد</t>
  </si>
  <si>
    <t>سالي نسطه</t>
  </si>
  <si>
    <t>ريمون</t>
  </si>
  <si>
    <t>مي ابو شام</t>
  </si>
  <si>
    <t>عبد القادر</t>
  </si>
  <si>
    <t xml:space="preserve"> ببيلا</t>
  </si>
  <si>
    <t>ريم الراشد</t>
  </si>
  <si>
    <t>مو حسن</t>
  </si>
  <si>
    <t>رقيه سقا اميني</t>
  </si>
  <si>
    <t>خديجه غنيمه</t>
  </si>
  <si>
    <t>ربيع</t>
  </si>
  <si>
    <t xml:space="preserve"> الرس</t>
  </si>
  <si>
    <t>سيلفا الشماس</t>
  </si>
  <si>
    <t>حسين علي</t>
  </si>
  <si>
    <t>غنى البردان</t>
  </si>
  <si>
    <t>محمد راتب</t>
  </si>
  <si>
    <t>دعاء الدباك</t>
  </si>
  <si>
    <t xml:space="preserve"> حجيره</t>
  </si>
  <si>
    <t>روعه زنكلو</t>
  </si>
  <si>
    <t xml:space="preserve"> اورم الجوز</t>
  </si>
  <si>
    <t>الفوعه</t>
  </si>
  <si>
    <t>مروه الحسين</t>
  </si>
  <si>
    <t>معين</t>
  </si>
  <si>
    <t>الاء جاهل</t>
  </si>
  <si>
    <t>ضحى الحميدي</t>
  </si>
  <si>
    <t>علا المذيب</t>
  </si>
  <si>
    <t>ولاء طبنج</t>
  </si>
  <si>
    <t>عبير رباح</t>
  </si>
  <si>
    <t>نادين مقصود</t>
  </si>
  <si>
    <t>حلو</t>
  </si>
  <si>
    <t xml:space="preserve"> جويبات</t>
  </si>
  <si>
    <t>منار مسعود</t>
  </si>
  <si>
    <t>هديل</t>
  </si>
  <si>
    <t>حينة</t>
  </si>
  <si>
    <t>مجدي</t>
  </si>
  <si>
    <t>نور الهلال</t>
  </si>
  <si>
    <t>حسنوه</t>
  </si>
  <si>
    <t>قتيبه قطيش</t>
  </si>
  <si>
    <t xml:space="preserve"> عرى</t>
  </si>
  <si>
    <t>مادلين مقلد</t>
  </si>
  <si>
    <t xml:space="preserve"> رامي</t>
  </si>
  <si>
    <t>هزار مسعود</t>
  </si>
  <si>
    <t>راجح مرشد</t>
  </si>
  <si>
    <t>ريما عبد الله</t>
  </si>
  <si>
    <t>لين حمدان</t>
  </si>
  <si>
    <t>ميرنا حميدان</t>
  </si>
  <si>
    <t>هيا الرزق</t>
  </si>
  <si>
    <t>نورا المصطفى</t>
  </si>
  <si>
    <t>عناد</t>
  </si>
  <si>
    <t xml:space="preserve"> موحسن</t>
  </si>
  <si>
    <t>لوجين بلال</t>
  </si>
  <si>
    <t>وئام ضاوي</t>
  </si>
  <si>
    <t>ندى الظاهر نصر</t>
  </si>
  <si>
    <t>ناظم</t>
  </si>
  <si>
    <t>محمد الحوري</t>
  </si>
  <si>
    <t>غفران موسى</t>
  </si>
  <si>
    <t>ريمال النبواني</t>
  </si>
  <si>
    <t>شفيقه</t>
  </si>
  <si>
    <t>محمود سلامه بطحيش</t>
  </si>
  <si>
    <t>ولاء زين الدين</t>
  </si>
  <si>
    <t xml:space="preserve"> حزم</t>
  </si>
  <si>
    <t>الاء المحمد</t>
  </si>
  <si>
    <t>ندى الحسين</t>
  </si>
  <si>
    <t xml:space="preserve"> الشعفه</t>
  </si>
  <si>
    <t>مجد زيتون</t>
  </si>
  <si>
    <t>مريم خاسكي</t>
  </si>
  <si>
    <t xml:space="preserve"> أم العمد</t>
  </si>
  <si>
    <t>رهف الهبول</t>
  </si>
  <si>
    <t>اسراء حسن</t>
  </si>
  <si>
    <t xml:space="preserve"> مديرا</t>
  </si>
  <si>
    <t>نازك</t>
  </si>
  <si>
    <t xml:space="preserve">محمد خير </t>
  </si>
  <si>
    <t>دعد الشعار</t>
  </si>
  <si>
    <t>محمد صهيب</t>
  </si>
  <si>
    <t>حنان حموي</t>
  </si>
  <si>
    <t xml:space="preserve"> الفجيره</t>
  </si>
  <si>
    <t>جورج تلبه</t>
  </si>
  <si>
    <t>بولس</t>
  </si>
  <si>
    <t>ماريروز مخائيل</t>
  </si>
  <si>
    <t xml:space="preserve"> حابا</t>
  </si>
  <si>
    <t>هبه رستم</t>
  </si>
  <si>
    <t>لجين حوا</t>
  </si>
  <si>
    <t>محمد بركات</t>
  </si>
  <si>
    <t>سراب علي</t>
  </si>
  <si>
    <t>مرح سلامي</t>
  </si>
  <si>
    <t>انوار السقال</t>
  </si>
  <si>
    <t>تهاني</t>
  </si>
  <si>
    <t>اعتدال القطان</t>
  </si>
  <si>
    <t>دارين حمداش</t>
  </si>
  <si>
    <t>أورم الجوز</t>
  </si>
  <si>
    <t>شيرين مدني</t>
  </si>
  <si>
    <t>هيا الجبر</t>
  </si>
  <si>
    <t>لارا قسطي</t>
  </si>
  <si>
    <t>دعاء السهلي</t>
  </si>
  <si>
    <t>ديانا الخضري</t>
  </si>
  <si>
    <t>محمد صمصام</t>
  </si>
  <si>
    <t>يارا حامد</t>
  </si>
  <si>
    <t>هادي</t>
  </si>
  <si>
    <t>نسيبه الرفاعي</t>
  </si>
  <si>
    <t>لطفي</t>
  </si>
  <si>
    <t>ماريا حسين</t>
  </si>
  <si>
    <t>قصي</t>
  </si>
  <si>
    <t>مريم وسوف</t>
  </si>
  <si>
    <t xml:space="preserve"> جديده عرطوز</t>
  </si>
  <si>
    <t>صفاء سليمان</t>
  </si>
  <si>
    <t>الخميلة</t>
  </si>
  <si>
    <t>رزان نصر</t>
  </si>
  <si>
    <t>عمار يوسف</t>
  </si>
  <si>
    <t>سنا الفوال</t>
  </si>
  <si>
    <t>ربا طيفور</t>
  </si>
  <si>
    <t>محمد جلال</t>
  </si>
  <si>
    <t>عبير العمار</t>
  </si>
  <si>
    <t xml:space="preserve"> نمر</t>
  </si>
  <si>
    <t>اليسار بدور</t>
  </si>
  <si>
    <t>يحمور</t>
  </si>
  <si>
    <t>دانيا وحود</t>
  </si>
  <si>
    <t>بيلسان نصره</t>
  </si>
  <si>
    <t>هيجانه</t>
  </si>
  <si>
    <t>محمد زين العابدين</t>
  </si>
  <si>
    <t>غفران عزام</t>
  </si>
  <si>
    <t>حسناء قباني</t>
  </si>
  <si>
    <t>مطيع</t>
  </si>
  <si>
    <t>لارا هابراسو</t>
  </si>
  <si>
    <t xml:space="preserve"> الزربة</t>
  </si>
  <si>
    <t>اميره الخضر</t>
  </si>
  <si>
    <t>كمال الدين</t>
  </si>
  <si>
    <t>مايا الحفار</t>
  </si>
  <si>
    <t>محمد فادي</t>
  </si>
  <si>
    <t>صوفيا</t>
  </si>
  <si>
    <t>اوكرانيا</t>
  </si>
  <si>
    <t xml:space="preserve">مروان </t>
  </si>
  <si>
    <t>روان السيد شعيبي</t>
  </si>
  <si>
    <t>جولي اصطفان</t>
  </si>
  <si>
    <t>سندس قبلان</t>
  </si>
  <si>
    <t>جريس</t>
  </si>
  <si>
    <t xml:space="preserve"> صيدنايا</t>
  </si>
  <si>
    <t>حسن الجرماني</t>
  </si>
  <si>
    <t>نوار يونس</t>
  </si>
  <si>
    <t>رهف قبيطري</t>
  </si>
  <si>
    <t>انس موسى</t>
  </si>
  <si>
    <t>فياض</t>
  </si>
  <si>
    <t>سوسن منصور</t>
  </si>
  <si>
    <t>مايا العوف</t>
  </si>
  <si>
    <t>عبد المعين</t>
  </si>
  <si>
    <t>دعاء نظام</t>
  </si>
  <si>
    <t>لانا هاشم</t>
  </si>
  <si>
    <t>غيداء سلامه</t>
  </si>
  <si>
    <t>سيبال الحسين</t>
  </si>
  <si>
    <t>شاهر</t>
  </si>
  <si>
    <t xml:space="preserve"> البيضاء</t>
  </si>
  <si>
    <t>مهدي فياض</t>
  </si>
  <si>
    <t>محمد مشناتي</t>
  </si>
  <si>
    <t>جمال عبد الناصر</t>
  </si>
  <si>
    <t xml:space="preserve"> عين العرب</t>
  </si>
  <si>
    <t>ياسين ابو خروب</t>
  </si>
  <si>
    <t>يحيى الدهنه</t>
  </si>
  <si>
    <t>محمد التركماني</t>
  </si>
  <si>
    <t>هيا خليل</t>
  </si>
  <si>
    <t>زهرية</t>
  </si>
  <si>
    <t>غيث الساطي</t>
  </si>
  <si>
    <t>وليد حيبا</t>
  </si>
  <si>
    <t>رزان حاجي</t>
  </si>
  <si>
    <t xml:space="preserve"> الكويت</t>
  </si>
  <si>
    <t>دانيا احمد</t>
  </si>
  <si>
    <t xml:space="preserve"> بانياس</t>
  </si>
  <si>
    <t>عهد ابو عياش</t>
  </si>
  <si>
    <t>قبس</t>
  </si>
  <si>
    <t>محمد شوقي</t>
  </si>
  <si>
    <t>دعاء الموصللي</t>
  </si>
  <si>
    <t>كينده فارس</t>
  </si>
  <si>
    <t xml:space="preserve"> بقين</t>
  </si>
  <si>
    <t>محمد مازن اليبرودي</t>
  </si>
  <si>
    <t>محمود دغمان</t>
  </si>
  <si>
    <t>جميله مطر</t>
  </si>
  <si>
    <t>حسام اسعد</t>
  </si>
  <si>
    <t>فالح</t>
  </si>
  <si>
    <t xml:space="preserve"> السيدة زينب</t>
  </si>
  <si>
    <t>احمد رجا</t>
  </si>
  <si>
    <t>ميرا كريدلي</t>
  </si>
  <si>
    <t>بركات</t>
  </si>
  <si>
    <t>نغم ملاك</t>
  </si>
  <si>
    <t>لين جعفر</t>
  </si>
  <si>
    <t>نيرمين محمود</t>
  </si>
  <si>
    <t>نصر الدين</t>
  </si>
  <si>
    <t>احمد موسى</t>
  </si>
  <si>
    <t>محمد حسان</t>
  </si>
  <si>
    <t>رنا مريدن</t>
  </si>
  <si>
    <t>عبد الجليل</t>
  </si>
  <si>
    <t>حكمت عبد السلام</t>
  </si>
  <si>
    <t>لونيدا عرابي</t>
  </si>
  <si>
    <t>اميره حلوم</t>
  </si>
  <si>
    <t>الللاذقية</t>
  </si>
  <si>
    <t>اليسار بعريني</t>
  </si>
  <si>
    <t xml:space="preserve"> الثوره</t>
  </si>
  <si>
    <t>ضحى القلعاني</t>
  </si>
  <si>
    <t>لجين رستم</t>
  </si>
  <si>
    <t>ماريا برصه</t>
  </si>
  <si>
    <t>جبران</t>
  </si>
  <si>
    <t>صفاء ابو صعب</t>
  </si>
  <si>
    <t>سالي الغزي</t>
  </si>
  <si>
    <t>محمد صبح</t>
  </si>
  <si>
    <t>محي الدين الشربجي</t>
  </si>
  <si>
    <t xml:space="preserve"> نيصاف</t>
  </si>
  <si>
    <t>ياسر دياب</t>
  </si>
  <si>
    <t>امل عازر</t>
  </si>
  <si>
    <t>ريم المرعي</t>
  </si>
  <si>
    <t>شذا صباغ</t>
  </si>
  <si>
    <t>محمد غياث</t>
  </si>
  <si>
    <t>نغم مخلوف</t>
  </si>
  <si>
    <t xml:space="preserve"> زغرين</t>
  </si>
  <si>
    <t>مهدي</t>
  </si>
  <si>
    <t>ساره البعيني</t>
  </si>
  <si>
    <t>خالد ابو قاسم</t>
  </si>
  <si>
    <t>خزامه</t>
  </si>
  <si>
    <t>هديه عامر</t>
  </si>
  <si>
    <t xml:space="preserve"> بنغازي</t>
  </si>
  <si>
    <t>علي صافي</t>
  </si>
  <si>
    <t>محمد بسام تقي الدين</t>
  </si>
  <si>
    <t>بتول مصارع</t>
  </si>
  <si>
    <t>زهراء الصوص</t>
  </si>
  <si>
    <t>علام عبدو</t>
  </si>
  <si>
    <t xml:space="preserve"> بيت بدعه</t>
  </si>
  <si>
    <t>رنين ديب</t>
  </si>
  <si>
    <t>محمد عماد</t>
  </si>
  <si>
    <t>حلوه</t>
  </si>
  <si>
    <t>عبد الرحمن طقطق</t>
  </si>
  <si>
    <t>نور عريج</t>
  </si>
  <si>
    <t>محمد جهاد العوف</t>
  </si>
  <si>
    <t>محمد ياسين</t>
  </si>
  <si>
    <t>حسن نرش</t>
  </si>
  <si>
    <t>رائد</t>
  </si>
  <si>
    <t>احمد الرفاعي</t>
  </si>
  <si>
    <t>شهد خليل</t>
  </si>
  <si>
    <t>احمد سلوم</t>
  </si>
  <si>
    <t xml:space="preserve"> اشرفية صحنايا</t>
  </si>
  <si>
    <t>نسيم</t>
  </si>
  <si>
    <t>رزان محمود</t>
  </si>
  <si>
    <t>دعاء صباغ</t>
  </si>
  <si>
    <t>ثابت</t>
  </si>
  <si>
    <t>كوكو</t>
  </si>
  <si>
    <t>خالدية</t>
  </si>
  <si>
    <t>لجين حمود</t>
  </si>
  <si>
    <t>تهاني علي</t>
  </si>
  <si>
    <t>هبه الله الرفاعي</t>
  </si>
  <si>
    <t>سيدو</t>
  </si>
  <si>
    <t>دعاء القنطار</t>
  </si>
  <si>
    <t xml:space="preserve"> داما</t>
  </si>
  <si>
    <t>سارة اسعد</t>
  </si>
  <si>
    <t xml:space="preserve"> دمشق مشفى الجامعه</t>
  </si>
  <si>
    <t>ادهم النجم زين الدين</t>
  </si>
  <si>
    <t>جودي سمكري</t>
  </si>
  <si>
    <t>ناهيه الفي</t>
  </si>
  <si>
    <t>جيلان دعدوش</t>
  </si>
  <si>
    <t>درباسيه</t>
  </si>
  <si>
    <t>جريس السحاق</t>
  </si>
  <si>
    <t>حبيب ابراهيم</t>
  </si>
  <si>
    <t>ديانا الموعد</t>
  </si>
  <si>
    <t>دينا بكراوي</t>
  </si>
  <si>
    <t>شارقة</t>
  </si>
  <si>
    <t>زهراء مهدي</t>
  </si>
  <si>
    <t>ابتسام اليوسف</t>
  </si>
  <si>
    <t>رنا صعب</t>
  </si>
  <si>
    <t>راني</t>
  </si>
  <si>
    <t>غاده الصباغ</t>
  </si>
  <si>
    <t>محمد زياد مجذوب</t>
  </si>
  <si>
    <t>عبد الحميد الرفاعي</t>
  </si>
  <si>
    <t>محمد فهد</t>
  </si>
  <si>
    <t>براءه المنقل</t>
  </si>
  <si>
    <t>ولاء اسكافي</t>
  </si>
  <si>
    <t>هتون علي</t>
  </si>
  <si>
    <t>غسان حمدان</t>
  </si>
  <si>
    <t xml:space="preserve"> زاكية</t>
  </si>
  <si>
    <t>دانيه مصطفى</t>
  </si>
  <si>
    <t xml:space="preserve"> عرطوز</t>
  </si>
  <si>
    <t>لافا ياسين</t>
  </si>
  <si>
    <t>عفراء يوسف</t>
  </si>
  <si>
    <t>بيت خميس</t>
  </si>
  <si>
    <t>محمد الطويبي</t>
  </si>
  <si>
    <t>ساجده البرو</t>
  </si>
  <si>
    <t xml:space="preserve"> الامانه</t>
  </si>
  <si>
    <t>سلفانا الصيوان</t>
  </si>
  <si>
    <t>هشام الشيخ</t>
  </si>
  <si>
    <t>جيلان جمال</t>
  </si>
  <si>
    <t xml:space="preserve"> خزنه</t>
  </si>
  <si>
    <t>ريبال عقل</t>
  </si>
  <si>
    <t>باسمه الحسين</t>
  </si>
  <si>
    <t>الشدادي</t>
  </si>
  <si>
    <t>عبد القادر شاهين</t>
  </si>
  <si>
    <t xml:space="preserve"> بلاط</t>
  </si>
  <si>
    <t>دعاء موصللي</t>
  </si>
  <si>
    <t>دعاء المشعان</t>
  </si>
  <si>
    <t>هديل مزهر</t>
  </si>
  <si>
    <t>جودي مرعي</t>
  </si>
  <si>
    <t>غيداء طحطح</t>
  </si>
  <si>
    <t xml:space="preserve">جديدة عرطوز </t>
  </si>
  <si>
    <t>زينب سليمان</t>
  </si>
  <si>
    <t>ماجد سروجي</t>
  </si>
  <si>
    <t>نعمان</t>
  </si>
  <si>
    <t>رؤى رمضان</t>
  </si>
  <si>
    <t>نيرمين سحلول</t>
  </si>
  <si>
    <t>بتول الخطيب</t>
  </si>
  <si>
    <t>نورشان الحوري</t>
  </si>
  <si>
    <t>نديم خوري</t>
  </si>
  <si>
    <t>مشتى الحلو</t>
  </si>
  <si>
    <t>ريم سموني</t>
  </si>
  <si>
    <t>حسين كويدر</t>
  </si>
  <si>
    <t xml:space="preserve"> هامه</t>
  </si>
  <si>
    <t>غرام صالح</t>
  </si>
  <si>
    <t>هديل بيطار</t>
  </si>
  <si>
    <t xml:space="preserve"> الحصن</t>
  </si>
  <si>
    <t>رؤى صليبي</t>
  </si>
  <si>
    <t>لانا اللطيف</t>
  </si>
  <si>
    <t>محمد نور الحريري</t>
  </si>
  <si>
    <t>لين خليل</t>
  </si>
  <si>
    <t xml:space="preserve"> سربيون</t>
  </si>
  <si>
    <t>لجين عساف</t>
  </si>
  <si>
    <t>بسام الحمادي</t>
  </si>
  <si>
    <t>روان الحمصي</t>
  </si>
  <si>
    <t>جود دقماق</t>
  </si>
  <si>
    <t>محمد ممدوح</t>
  </si>
  <si>
    <t>خوله دقاق</t>
  </si>
  <si>
    <t>رشا اللهياني</t>
  </si>
  <si>
    <t>فاتن الجاعوني</t>
  </si>
  <si>
    <t>كنان النداف</t>
  </si>
  <si>
    <t>محمود عثمان</t>
  </si>
  <si>
    <t>تفاحه</t>
  </si>
  <si>
    <t>البطيحة</t>
  </si>
  <si>
    <t>سكينه السليمان</t>
  </si>
  <si>
    <t>ريم كاتبه</t>
  </si>
  <si>
    <t>دعاء طعمه</t>
  </si>
  <si>
    <t>دوزكين محمود</t>
  </si>
  <si>
    <t>هبا الحلبي</t>
  </si>
  <si>
    <t>مياس مصري</t>
  </si>
  <si>
    <t>وعد العلي</t>
  </si>
  <si>
    <t>سحر غصن</t>
  </si>
  <si>
    <t>وفاء رضا</t>
  </si>
  <si>
    <t>نوار يوسف</t>
  </si>
  <si>
    <t>شكيب</t>
  </si>
  <si>
    <t>رمال الابراهيم</t>
  </si>
  <si>
    <t>باسل الكدرو الحماده</t>
  </si>
  <si>
    <t xml:space="preserve"> الخميسيه</t>
  </si>
  <si>
    <t>محمد عيد المقت</t>
  </si>
  <si>
    <t>شيركو شيخ بوزان</t>
  </si>
  <si>
    <t>ماجد الخيرو</t>
  </si>
  <si>
    <t xml:space="preserve"> ابو راسين</t>
  </si>
  <si>
    <t>يارا نصر</t>
  </si>
  <si>
    <t>سناء السهو</t>
  </si>
  <si>
    <t>ماهر اسعد</t>
  </si>
  <si>
    <t xml:space="preserve"> الدي</t>
  </si>
  <si>
    <t>مي عابد</t>
  </si>
  <si>
    <t>جبر</t>
  </si>
  <si>
    <t>حواش</t>
  </si>
  <si>
    <t>بشرى الطحان</t>
  </si>
  <si>
    <t xml:space="preserve"> كودنه</t>
  </si>
  <si>
    <t>حلا سماحه</t>
  </si>
  <si>
    <t>هاديه الحربي</t>
  </si>
  <si>
    <t>زياد ظافر</t>
  </si>
  <si>
    <t>ريم السلوم</t>
  </si>
  <si>
    <t xml:space="preserve"> اصيله</t>
  </si>
  <si>
    <t>الين طيفور</t>
  </si>
  <si>
    <t>حنان رعد</t>
  </si>
  <si>
    <t>نغم ايوب</t>
  </si>
  <si>
    <t>نتالي الجغامي</t>
  </si>
  <si>
    <t>منيف</t>
  </si>
  <si>
    <t>رهف الخليل</t>
  </si>
  <si>
    <t>نتالين حبوس</t>
  </si>
  <si>
    <t>سبيع</t>
  </si>
  <si>
    <t>رهف القبلان</t>
  </si>
  <si>
    <t xml:space="preserve"> تبنه</t>
  </si>
  <si>
    <t>ليلى ابو مغضب</t>
  </si>
  <si>
    <t>نعمة الله المولوي</t>
  </si>
  <si>
    <t>محمد جمال</t>
  </si>
  <si>
    <t>ليليان ابو الخير</t>
  </si>
  <si>
    <t>رخله</t>
  </si>
  <si>
    <t>هديل الدبس</t>
  </si>
  <si>
    <t xml:space="preserve"> يحمور</t>
  </si>
  <si>
    <t>منار احمد</t>
  </si>
  <si>
    <t>بديوي</t>
  </si>
  <si>
    <t>لميا</t>
  </si>
  <si>
    <t>مجد رنجوس</t>
  </si>
  <si>
    <t>بدر الدين</t>
  </si>
  <si>
    <t>محمد الشلبي</t>
  </si>
  <si>
    <t>رشاد</t>
  </si>
  <si>
    <t>امير</t>
  </si>
  <si>
    <t>حكمات</t>
  </si>
  <si>
    <t>فاطمه شمص</t>
  </si>
  <si>
    <t>محمد جواد</t>
  </si>
  <si>
    <t>مازن شاهين</t>
  </si>
  <si>
    <t>ريما عبد محمود</t>
  </si>
  <si>
    <t>البلاط</t>
  </si>
  <si>
    <t>المعتز بالله سكاوي</t>
  </si>
  <si>
    <t>عبد الحسيب</t>
  </si>
  <si>
    <t>زينب علي</t>
  </si>
  <si>
    <t>ضحى الاحمد</t>
  </si>
  <si>
    <t xml:space="preserve"> بسدقين</t>
  </si>
  <si>
    <t>ليتيسيا ميخائيل</t>
  </si>
  <si>
    <t>رزق الله</t>
  </si>
  <si>
    <t>كفاء</t>
  </si>
  <si>
    <t>دعاء الايمان التقي</t>
  </si>
  <si>
    <t xml:space="preserve"> صبوره</t>
  </si>
  <si>
    <t>خالد السليمان</t>
  </si>
  <si>
    <t>عيد</t>
  </si>
  <si>
    <t>ماجدولين السهلي</t>
  </si>
  <si>
    <t>نيرمين موصللي</t>
  </si>
  <si>
    <t>ليندا عباس</t>
  </si>
  <si>
    <t>مريم المصري</t>
  </si>
  <si>
    <t xml:space="preserve"> غزلانيه</t>
  </si>
  <si>
    <t>زينه علي</t>
  </si>
  <si>
    <t>اسيا</t>
  </si>
  <si>
    <t>روان التت</t>
  </si>
  <si>
    <t>بريفان باكير</t>
  </si>
  <si>
    <t>محمد سليم</t>
  </si>
  <si>
    <t>نارين</t>
  </si>
  <si>
    <t>غزاله صقر</t>
  </si>
  <si>
    <t xml:space="preserve"> بقعسم</t>
  </si>
  <si>
    <t xml:space="preserve"> زبداني</t>
  </si>
  <si>
    <t>محمد طارق النجار</t>
  </si>
  <si>
    <t>قمره</t>
  </si>
  <si>
    <t>زهره العليوي</t>
  </si>
  <si>
    <t>عماد الدين عبد الله</t>
  </si>
  <si>
    <t>فرح الدكر</t>
  </si>
  <si>
    <t>وجيها</t>
  </si>
  <si>
    <t>رحمه التمر</t>
  </si>
  <si>
    <t>غالية</t>
  </si>
  <si>
    <t>هزار نصار</t>
  </si>
  <si>
    <t>يارا القسطنطيني</t>
  </si>
  <si>
    <t>ياسمين الحايف</t>
  </si>
  <si>
    <t>لمى الزعيم</t>
  </si>
  <si>
    <t>هديل محمد عبيد</t>
  </si>
  <si>
    <t>ناريمان السالم</t>
  </si>
  <si>
    <t>رانيه عنتر</t>
  </si>
  <si>
    <t>ليلى غبرا</t>
  </si>
  <si>
    <t>عمر الجباعي</t>
  </si>
  <si>
    <t xml:space="preserve"> الشبكي</t>
  </si>
  <si>
    <t>عبير ونوس</t>
  </si>
  <si>
    <t xml:space="preserve">محمود </t>
  </si>
  <si>
    <t>حسام الحسين</t>
  </si>
  <si>
    <t>رنده علي ديب</t>
  </si>
  <si>
    <t>محمد نعيم</t>
  </si>
  <si>
    <t>خالد عميان</t>
  </si>
  <si>
    <t>ميرنا جروس</t>
  </si>
  <si>
    <t>اشرف عثمان</t>
  </si>
  <si>
    <t xml:space="preserve"> شام</t>
  </si>
  <si>
    <t>رفيف يوسف</t>
  </si>
  <si>
    <t>مجد دبوره</t>
  </si>
  <si>
    <t>رانيه الحاج عيسى</t>
  </si>
  <si>
    <t>كويت</t>
  </si>
  <si>
    <t>سونيا النصر الله</t>
  </si>
  <si>
    <t>لوتس منيف</t>
  </si>
  <si>
    <t>رشا علي</t>
  </si>
  <si>
    <t>سندريلا جعبري</t>
  </si>
  <si>
    <t xml:space="preserve"> فطيرو</t>
  </si>
  <si>
    <t xml:space="preserve">نهاد </t>
  </si>
  <si>
    <t>منيره عجاج</t>
  </si>
  <si>
    <t>زينب حمود</t>
  </si>
  <si>
    <t>فرحان</t>
  </si>
  <si>
    <t>عبدالله الغانم</t>
  </si>
  <si>
    <t>لبنا اسعد</t>
  </si>
  <si>
    <t>زاهيه</t>
  </si>
  <si>
    <t>الدي</t>
  </si>
  <si>
    <t>صفيه الخطيب</t>
  </si>
  <si>
    <t>نور دقماق</t>
  </si>
  <si>
    <t>نور السمكري</t>
  </si>
  <si>
    <t>ساره النابلسي</t>
  </si>
  <si>
    <t>تغريد سلمو</t>
  </si>
  <si>
    <t>رهف فرج</t>
  </si>
  <si>
    <t xml:space="preserve"> الغارية</t>
  </si>
  <si>
    <t>راضي لطفي</t>
  </si>
  <si>
    <t xml:space="preserve"> جديدة عرطوز</t>
  </si>
  <si>
    <t>هدى صالح سليمان</t>
  </si>
  <si>
    <t>محمد ابو عواد</t>
  </si>
  <si>
    <t>ريم حسن</t>
  </si>
  <si>
    <t>رهام الحموي</t>
  </si>
  <si>
    <t>قمر بكر</t>
  </si>
  <si>
    <t>فاطمه سنوبر</t>
  </si>
  <si>
    <t xml:space="preserve"> جديدة الوادي</t>
  </si>
  <si>
    <t>شيرين الناصر</t>
  </si>
  <si>
    <t xml:space="preserve"> عالقين</t>
  </si>
  <si>
    <t>بشرى مداده</t>
  </si>
  <si>
    <t>رنا شيخه</t>
  </si>
  <si>
    <t>رهام عيسى</t>
  </si>
  <si>
    <t xml:space="preserve"> المويسه</t>
  </si>
  <si>
    <t>زينب عطفه</t>
  </si>
  <si>
    <t>حماه .سلمية</t>
  </si>
  <si>
    <t>ريم شاهين</t>
  </si>
  <si>
    <t xml:space="preserve"> بعبده</t>
  </si>
  <si>
    <t>ديما همداني</t>
  </si>
  <si>
    <t>علي العدي</t>
  </si>
  <si>
    <t xml:space="preserve"> تعنيتا</t>
  </si>
  <si>
    <t>بشرى اسعد</t>
  </si>
  <si>
    <t xml:space="preserve"> الدريكيش</t>
  </si>
  <si>
    <t>نبوغ البلخي</t>
  </si>
  <si>
    <t>رنا ناصر</t>
  </si>
  <si>
    <t>عفاف الصوص</t>
  </si>
  <si>
    <t>ابو ظبي</t>
  </si>
  <si>
    <t>مرام القباقلي</t>
  </si>
  <si>
    <t>مادلين الحنا</t>
  </si>
  <si>
    <t>محمد دركوش</t>
  </si>
  <si>
    <t>محمد عارف</t>
  </si>
  <si>
    <t>بيان الحبال</t>
  </si>
  <si>
    <t>وئام اسماعيل</t>
  </si>
  <si>
    <t>هيام الحسين الياسين</t>
  </si>
  <si>
    <t xml:space="preserve"> درخبيه</t>
  </si>
  <si>
    <t>غنوه</t>
  </si>
  <si>
    <t>هبه عابدين</t>
  </si>
  <si>
    <t>لبابة الشواف</t>
  </si>
  <si>
    <t>صفاء حسن</t>
  </si>
  <si>
    <t>مرام الشحف</t>
  </si>
  <si>
    <t>ليال العباس</t>
  </si>
  <si>
    <t>لاغوس</t>
  </si>
  <si>
    <t>فاطمه الجلاب</t>
  </si>
  <si>
    <t>منيره الحلبي</t>
  </si>
  <si>
    <t>ميرنا ابراهيم</t>
  </si>
  <si>
    <t>ولاء الحوري</t>
  </si>
  <si>
    <t>محمد شاكر</t>
  </si>
  <si>
    <t>غفران حسابا</t>
  </si>
  <si>
    <t>حنين مكنا</t>
  </si>
  <si>
    <t>ولاء محسن</t>
  </si>
  <si>
    <t>فضيله خرنوب</t>
  </si>
  <si>
    <t>محمد مامون</t>
  </si>
  <si>
    <t>ريم المصطفى</t>
  </si>
  <si>
    <t xml:space="preserve"> بطيحه نازحين</t>
  </si>
  <si>
    <t>حلا العبود</t>
  </si>
  <si>
    <t xml:space="preserve"> تادف</t>
  </si>
  <si>
    <t>احمد العالول</t>
  </si>
  <si>
    <t>سري</t>
  </si>
  <si>
    <t>تماره عيسى</t>
  </si>
  <si>
    <t>محمد مازن</t>
  </si>
  <si>
    <t>عمر الشايب</t>
  </si>
  <si>
    <t>ضحى السلق</t>
  </si>
  <si>
    <t>هيا الشريف</t>
  </si>
  <si>
    <t>محمد مروان</t>
  </si>
  <si>
    <t>فرحات</t>
  </si>
  <si>
    <t>هديل الجوهري</t>
  </si>
  <si>
    <t>عفراء شاهين</t>
  </si>
  <si>
    <t>رهف حسن</t>
  </si>
  <si>
    <t>مريم جابر</t>
  </si>
  <si>
    <t>ليليان ابراهيم</t>
  </si>
  <si>
    <t>علا طه</t>
  </si>
  <si>
    <t>اميما</t>
  </si>
  <si>
    <t>الاء العلوي</t>
  </si>
  <si>
    <t>نور اسماعيل</t>
  </si>
  <si>
    <t>شروق الهدى سلوم</t>
  </si>
  <si>
    <t>رزان نزيهه</t>
  </si>
  <si>
    <t>رهف الشحادات</t>
  </si>
  <si>
    <t>مهيب</t>
  </si>
  <si>
    <t>دانا عتمه</t>
  </si>
  <si>
    <t>رزان ابو عامر</t>
  </si>
  <si>
    <t>هيام الخضري</t>
  </si>
  <si>
    <t>دعاء الطن</t>
  </si>
  <si>
    <t>ديانا بركات</t>
  </si>
  <si>
    <t>فضه العثمان</t>
  </si>
  <si>
    <t xml:space="preserve"> كفر نبوده</t>
  </si>
  <si>
    <t>نبال حيدر</t>
  </si>
  <si>
    <t xml:space="preserve"> بيت فاعور</t>
  </si>
  <si>
    <t>اسراء حمزه</t>
  </si>
  <si>
    <t xml:space="preserve"> تلبيسه</t>
  </si>
  <si>
    <t>فتون المقت</t>
  </si>
  <si>
    <t>ليلى قاسم</t>
  </si>
  <si>
    <t>زهره الحسن المحمد الجاسم</t>
  </si>
  <si>
    <t xml:space="preserve"> شنان</t>
  </si>
  <si>
    <t>منى المصري</t>
  </si>
  <si>
    <t>حنين شريبا</t>
  </si>
  <si>
    <t>يارا سالم</t>
  </si>
  <si>
    <t xml:space="preserve"> الشجر</t>
  </si>
  <si>
    <t>زهور سلطان</t>
  </si>
  <si>
    <t>يسير</t>
  </si>
  <si>
    <t>الشوح</t>
  </si>
  <si>
    <t>حيدر مهنا</t>
  </si>
  <si>
    <t>رهف الرحيه</t>
  </si>
  <si>
    <t>آصف</t>
  </si>
  <si>
    <t>راما الفرا</t>
  </si>
  <si>
    <t xml:space="preserve">هزار </t>
  </si>
  <si>
    <t>رينه نوفل</t>
  </si>
  <si>
    <t xml:space="preserve"> جسر الشغور</t>
  </si>
  <si>
    <t>مريم شلفون</t>
  </si>
  <si>
    <t>نخلة</t>
  </si>
  <si>
    <t>ربلة</t>
  </si>
  <si>
    <t>فاطمه اللافي</t>
  </si>
  <si>
    <t xml:space="preserve"> بادية الضمير</t>
  </si>
  <si>
    <t>لمى عبد المعطي</t>
  </si>
  <si>
    <t>نور الهدى المزاوي</t>
  </si>
  <si>
    <t>ساره شاهين</t>
  </si>
  <si>
    <t>امجد خضر</t>
  </si>
  <si>
    <t>رهف عمران</t>
  </si>
  <si>
    <t>غدير ابراهيم</t>
  </si>
  <si>
    <t xml:space="preserve"> بلغونس</t>
  </si>
  <si>
    <t>هبة مرعي</t>
  </si>
  <si>
    <t>جساس</t>
  </si>
  <si>
    <t>زهور زعيتر</t>
  </si>
  <si>
    <t xml:space="preserve"> حرجله</t>
  </si>
  <si>
    <t>سالي حامد</t>
  </si>
  <si>
    <t>تسنيم عميره</t>
  </si>
  <si>
    <t>وفاء الساعور</t>
  </si>
  <si>
    <t>حلا السقا</t>
  </si>
  <si>
    <t>باب الهوى</t>
  </si>
  <si>
    <t>هادية</t>
  </si>
  <si>
    <t>مبروك</t>
  </si>
  <si>
    <t>ساره الصفدي</t>
  </si>
  <si>
    <t>سعدو</t>
  </si>
  <si>
    <t>ريف السويداء</t>
  </si>
  <si>
    <t>جلال قاسم</t>
  </si>
  <si>
    <t xml:space="preserve">اقبال </t>
  </si>
  <si>
    <t xml:space="preserve">مخيم يرموك </t>
  </si>
  <si>
    <t>علا الشيخ</t>
  </si>
  <si>
    <t>ميساء الشدايده</t>
  </si>
  <si>
    <t>رهف الزمريق</t>
  </si>
  <si>
    <t>صقر</t>
  </si>
  <si>
    <t>ريم سالم</t>
  </si>
  <si>
    <t>سيانو</t>
  </si>
  <si>
    <t>اصف</t>
  </si>
  <si>
    <t>رهام سليمان</t>
  </si>
  <si>
    <t>مارينا علي</t>
  </si>
  <si>
    <t>اماني الدراخ</t>
  </si>
  <si>
    <t xml:space="preserve">ثابت </t>
  </si>
  <si>
    <t xml:space="preserve">الرمادي </t>
  </si>
  <si>
    <t>نور بكيه</t>
  </si>
  <si>
    <t>لمى الحاج حسين</t>
  </si>
  <si>
    <t>يسرى سلوم</t>
  </si>
  <si>
    <t>انس الرمحين</t>
  </si>
  <si>
    <t>رغد عامر</t>
  </si>
  <si>
    <t>شهناز خطاب</t>
  </si>
  <si>
    <t>فاطمة سعيد</t>
  </si>
  <si>
    <t>منجد</t>
  </si>
  <si>
    <t xml:space="preserve"> القادرية</t>
  </si>
  <si>
    <t>اريج حرفوش</t>
  </si>
  <si>
    <t>حنين ابو شاش</t>
  </si>
  <si>
    <t>غفران الحسو</t>
  </si>
  <si>
    <t>ايثار ابراهيم</t>
  </si>
  <si>
    <t xml:space="preserve"> جو</t>
  </si>
  <si>
    <t>جوليانا جلاحج</t>
  </si>
  <si>
    <t>يارا قصوري</t>
  </si>
  <si>
    <t>حسيب</t>
  </si>
  <si>
    <t>فرح علشه</t>
  </si>
  <si>
    <t xml:space="preserve"> القرداحه</t>
  </si>
  <si>
    <t>ريم أبو قش</t>
  </si>
  <si>
    <t>نرمين اسعد</t>
  </si>
  <si>
    <t>رغد ظاهر</t>
  </si>
  <si>
    <t xml:space="preserve"> بصرى الشام</t>
  </si>
  <si>
    <t>ولاء وطفه</t>
  </si>
  <si>
    <t>حسين صوان</t>
  </si>
  <si>
    <t>محمد راغد الديري</t>
  </si>
  <si>
    <t xml:space="preserve"> شمسكين</t>
  </si>
  <si>
    <t>ساره عبد القادر</t>
  </si>
  <si>
    <t>الاء ليلى</t>
  </si>
  <si>
    <t>رهف محمد</t>
  </si>
  <si>
    <t xml:space="preserve"> بعمره</t>
  </si>
  <si>
    <t>رهف سقر</t>
  </si>
  <si>
    <t>مريم فرزات</t>
  </si>
  <si>
    <t>وعد</t>
  </si>
  <si>
    <t xml:space="preserve">راس العين </t>
  </si>
  <si>
    <t>ميس الاسكندر</t>
  </si>
  <si>
    <t>عبد الرحمن فالح</t>
  </si>
  <si>
    <t>ربا الذياب</t>
  </si>
  <si>
    <t>أكرم</t>
  </si>
  <si>
    <t xml:space="preserve"> عطنة</t>
  </si>
  <si>
    <t>نور دوبه</t>
  </si>
  <si>
    <t xml:space="preserve">جبعدين </t>
  </si>
  <si>
    <t>رشا</t>
  </si>
  <si>
    <t>نايف ديب</t>
  </si>
  <si>
    <t>سدره خليفه</t>
  </si>
  <si>
    <t>حاتم حسابا</t>
  </si>
  <si>
    <t>نور الأحمد</t>
  </si>
  <si>
    <t>ضحى محمود</t>
  </si>
  <si>
    <t>جنا عبد الله</t>
  </si>
  <si>
    <t>احمد جلال كريزان</t>
  </si>
  <si>
    <t>اماني فروج</t>
  </si>
  <si>
    <t>ديا غاوي</t>
  </si>
  <si>
    <t>ملاك الزعبي</t>
  </si>
  <si>
    <t>الارقم</t>
  </si>
  <si>
    <t>عالمه</t>
  </si>
  <si>
    <t>فرح عوض</t>
  </si>
  <si>
    <t>نواره الناشف</t>
  </si>
  <si>
    <t>سميا</t>
  </si>
  <si>
    <t>راما البكري</t>
  </si>
  <si>
    <t>شمس الدين</t>
  </si>
  <si>
    <t>هبه القنعباني</t>
  </si>
  <si>
    <t>كايد</t>
  </si>
  <si>
    <t xml:space="preserve"> ام رواق</t>
  </si>
  <si>
    <t>سندس عيسى</t>
  </si>
  <si>
    <t>محمود الخليل</t>
  </si>
  <si>
    <t>مرام عظمه</t>
  </si>
  <si>
    <t>انسام علوش</t>
  </si>
  <si>
    <t>سماح يغمور</t>
  </si>
  <si>
    <t>مهجه الكماري</t>
  </si>
  <si>
    <t>هلا منصور</t>
  </si>
  <si>
    <t>كرام خضره</t>
  </si>
  <si>
    <t>ناجح</t>
  </si>
  <si>
    <t xml:space="preserve"> طاحون الحلاوه</t>
  </si>
  <si>
    <t xml:space="preserve"> مساكن نجها</t>
  </si>
  <si>
    <t>هادر</t>
  </si>
  <si>
    <t xml:space="preserve"> يلدا</t>
  </si>
  <si>
    <t>الرنسية</t>
  </si>
  <si>
    <t>اديبه</t>
  </si>
  <si>
    <t>ملاك سرور</t>
  </si>
  <si>
    <t>فيصل الحسين</t>
  </si>
  <si>
    <t>رسم عبود</t>
  </si>
  <si>
    <t>بنان</t>
  </si>
  <si>
    <t>ديما عباس</t>
  </si>
  <si>
    <t>مرح حنون</t>
  </si>
  <si>
    <t>احلام العاسمي</t>
  </si>
  <si>
    <t>قمر الشيخ</t>
  </si>
  <si>
    <t>رفقة</t>
  </si>
  <si>
    <t>نرمين النابلسي</t>
  </si>
  <si>
    <t>فضيه</t>
  </si>
  <si>
    <t>نور ادريس</t>
  </si>
  <si>
    <t>عفراء خرنوب</t>
  </si>
  <si>
    <t>نورهان البيرملي</t>
  </si>
  <si>
    <t>لين شيخ اوغلي</t>
  </si>
  <si>
    <t>هدى الحسين</t>
  </si>
  <si>
    <t>محمد رامي الماوردي الحفار</t>
  </si>
  <si>
    <t>محمد حسن كركرلي</t>
  </si>
  <si>
    <t>كرم سليمان</t>
  </si>
  <si>
    <t>احمد اليمني</t>
  </si>
  <si>
    <t xml:space="preserve"> كويت</t>
  </si>
  <si>
    <t>معاذ سقر</t>
  </si>
  <si>
    <t>محمد طارق كسرواني</t>
  </si>
  <si>
    <t>رشا شبعاني</t>
  </si>
  <si>
    <t>عدي العر</t>
  </si>
  <si>
    <t>نده</t>
  </si>
  <si>
    <t>ماهر كوسه</t>
  </si>
  <si>
    <t>دانيه مرتضى</t>
  </si>
  <si>
    <t xml:space="preserve">عائشه </t>
  </si>
  <si>
    <t>ايمان محمد</t>
  </si>
  <si>
    <t>قصيه</t>
  </si>
  <si>
    <t>حنين القنطار</t>
  </si>
  <si>
    <t>ليليان حمزه</t>
  </si>
  <si>
    <t xml:space="preserve">رانيا </t>
  </si>
  <si>
    <t>بشار رزق</t>
  </si>
  <si>
    <t xml:space="preserve">فطوم </t>
  </si>
  <si>
    <t>حفير تحتا</t>
  </si>
  <si>
    <t>محمد الشيخة</t>
  </si>
  <si>
    <t>بتول محمد</t>
  </si>
  <si>
    <t>رونيت دبوس</t>
  </si>
  <si>
    <t>حلا محمد</t>
  </si>
  <si>
    <t>علا حسن</t>
  </si>
  <si>
    <t>نور الحسين</t>
  </si>
  <si>
    <t>مصطفى محمد</t>
  </si>
  <si>
    <t>غرام خلف</t>
  </si>
  <si>
    <t xml:space="preserve"> تواني</t>
  </si>
  <si>
    <t>رؤى معروف</t>
  </si>
  <si>
    <t>رائدة الهمام</t>
  </si>
  <si>
    <t xml:space="preserve">فطومة </t>
  </si>
  <si>
    <t>عصماء الطويل</t>
  </si>
  <si>
    <t>غرام محمد</t>
  </si>
  <si>
    <t xml:space="preserve"> جديدة عبد الله</t>
  </si>
  <si>
    <t>لانا جيجه</t>
  </si>
  <si>
    <t>لجين عجايا</t>
  </si>
  <si>
    <t>بيان عبدالقادر</t>
  </si>
  <si>
    <t>لافا اسماعيل</t>
  </si>
  <si>
    <t>اكرام البرغل</t>
  </si>
  <si>
    <t>دعاء شخاشيرو</t>
  </si>
  <si>
    <t>لبانه بلان</t>
  </si>
  <si>
    <t>زينب رسلان</t>
  </si>
  <si>
    <t>محمدعدنان</t>
  </si>
  <si>
    <t>ميلانا العنداري</t>
  </si>
  <si>
    <t>فيليب</t>
  </si>
  <si>
    <t>علا حديد</t>
  </si>
  <si>
    <t>براءة</t>
  </si>
  <si>
    <t>شيماء عضم</t>
  </si>
  <si>
    <t>رزان الاحمد</t>
  </si>
  <si>
    <t>محمد بشر عبد السلام</t>
  </si>
  <si>
    <t>حيدر منصوره</t>
  </si>
  <si>
    <t>كارول مهنا</t>
  </si>
  <si>
    <t xml:space="preserve"> كفر كمره</t>
  </si>
  <si>
    <t>هديل الشناعه</t>
  </si>
  <si>
    <t>نشوه الحديدي</t>
  </si>
  <si>
    <t>بتول حمودي</t>
  </si>
  <si>
    <t>ريتا النجم</t>
  </si>
  <si>
    <t>معن خيطو</t>
  </si>
  <si>
    <t>تيماء يوسف</t>
  </si>
  <si>
    <t xml:space="preserve"> محيلبه</t>
  </si>
  <si>
    <t>عمر مشلح</t>
  </si>
  <si>
    <t>سعاد بخو</t>
  </si>
  <si>
    <t xml:space="preserve"> مكه المكرمه</t>
  </si>
  <si>
    <t>علي خيربك</t>
  </si>
  <si>
    <t>عواطف الناصر</t>
  </si>
  <si>
    <t>يعرب</t>
  </si>
  <si>
    <t>يارا زين الدين</t>
  </si>
  <si>
    <t>عائشة عبيد</t>
  </si>
  <si>
    <t>زوات</t>
  </si>
  <si>
    <t>لمى عطوني</t>
  </si>
  <si>
    <t xml:space="preserve"> مقيليبه</t>
  </si>
  <si>
    <t>ناهده مبارك</t>
  </si>
  <si>
    <t>سلام رحيمة</t>
  </si>
  <si>
    <t xml:space="preserve"> عين الفيجه</t>
  </si>
  <si>
    <t xml:space="preserve"> مرج السلطان</t>
  </si>
  <si>
    <t>ديمه صقر</t>
  </si>
  <si>
    <t>عقاب</t>
  </si>
  <si>
    <t>رزان حوريه</t>
  </si>
  <si>
    <t>ريتا حسن</t>
  </si>
  <si>
    <t>جمان حوريه ظاظا</t>
  </si>
  <si>
    <t>يزن حمره</t>
  </si>
  <si>
    <t>نور احمد</t>
  </si>
  <si>
    <t>بتول العثمان</t>
  </si>
  <si>
    <t>لجين مهنا</t>
  </si>
  <si>
    <t>عمار وهبه</t>
  </si>
  <si>
    <t>اسراء رمضان</t>
  </si>
  <si>
    <t>اسراء الشاهر</t>
  </si>
  <si>
    <t>يزن الطه</t>
  </si>
  <si>
    <t>نوار شلغين</t>
  </si>
  <si>
    <t xml:space="preserve"> صميد</t>
  </si>
  <si>
    <t xml:space="preserve">اكرم </t>
  </si>
  <si>
    <t>ضمان</t>
  </si>
  <si>
    <t>جود معاد</t>
  </si>
  <si>
    <t>يعرب عاقل</t>
  </si>
  <si>
    <t>حسين ذيب</t>
  </si>
  <si>
    <t>محمد صبحي بارافي</t>
  </si>
  <si>
    <t>زينب عمران</t>
  </si>
  <si>
    <t>أديب</t>
  </si>
  <si>
    <t xml:space="preserve"> الحوائق</t>
  </si>
  <si>
    <t>ارام سماره</t>
  </si>
  <si>
    <t>بيان زينه</t>
  </si>
  <si>
    <t>سيدره حمود</t>
  </si>
  <si>
    <t>نادره الجندي</t>
  </si>
  <si>
    <t>ارمزاد</t>
  </si>
  <si>
    <t>الرقامة</t>
  </si>
  <si>
    <t>هديل اسعد</t>
  </si>
  <si>
    <t>كريم</t>
  </si>
  <si>
    <t>دمشق مزه جبل</t>
  </si>
  <si>
    <t>مريم غضبان</t>
  </si>
  <si>
    <t>محمد سامي</t>
  </si>
  <si>
    <t>بتول الشلبي</t>
  </si>
  <si>
    <t>حنين كامل مسعود</t>
  </si>
  <si>
    <t xml:space="preserve">بسام </t>
  </si>
  <si>
    <t>احمد رضوان</t>
  </si>
  <si>
    <t xml:space="preserve">وزيره </t>
  </si>
  <si>
    <t xml:space="preserve"> البيره</t>
  </si>
  <si>
    <t>اماني زين الدين</t>
  </si>
  <si>
    <t xml:space="preserve"> شهبا</t>
  </si>
  <si>
    <t>رهام سلوم</t>
  </si>
  <si>
    <t>زهراء الحلو</t>
  </si>
  <si>
    <t>دانيا الحمد</t>
  </si>
  <si>
    <t>حازم البدعيش</t>
  </si>
  <si>
    <t>رغد عليان</t>
  </si>
  <si>
    <t>اسراء عتمة</t>
  </si>
  <si>
    <t>علي حمزه الامام</t>
  </si>
  <si>
    <t xml:space="preserve"> حفير فوقا</t>
  </si>
  <si>
    <t>سلام الحمصي</t>
  </si>
  <si>
    <t>محمد محي الدين</t>
  </si>
  <si>
    <t>حميدة</t>
  </si>
  <si>
    <t>ميسون شريط</t>
  </si>
  <si>
    <t xml:space="preserve"> رميلان</t>
  </si>
  <si>
    <t>ناره محمد</t>
  </si>
  <si>
    <t>اصاله سلمان</t>
  </si>
  <si>
    <t>فادي العيسى</t>
  </si>
  <si>
    <t>سويدية كبيرة</t>
  </si>
  <si>
    <t>منار محرز</t>
  </si>
  <si>
    <t>هبه فياض</t>
  </si>
  <si>
    <t xml:space="preserve"> بشنين</t>
  </si>
  <si>
    <t>حوريه</t>
  </si>
  <si>
    <t>مروه يوسف</t>
  </si>
  <si>
    <t xml:space="preserve"> عين الكروم</t>
  </si>
  <si>
    <t>محمد السلوم</t>
  </si>
  <si>
    <t>هزار مرعي</t>
  </si>
  <si>
    <t>فاطمه هاشم</t>
  </si>
  <si>
    <t>رهام العلام</t>
  </si>
  <si>
    <t>فاطمه علام</t>
  </si>
  <si>
    <t>ابراهيم عازر</t>
  </si>
  <si>
    <t xml:space="preserve"> حينه</t>
  </si>
  <si>
    <t>حنين حاج حسين</t>
  </si>
  <si>
    <t>روان كمون</t>
  </si>
  <si>
    <t>جويل ميدع</t>
  </si>
  <si>
    <t xml:space="preserve"> مضايا</t>
  </si>
  <si>
    <t>راما جمعه</t>
  </si>
  <si>
    <t>نور شيرازي</t>
  </si>
  <si>
    <t>رهام هلال</t>
  </si>
  <si>
    <t>امجد محاسن</t>
  </si>
  <si>
    <t>مدينه</t>
  </si>
  <si>
    <t>محمود المرعي</t>
  </si>
  <si>
    <t xml:space="preserve"> جنين</t>
  </si>
  <si>
    <t>نورا العباس</t>
  </si>
  <si>
    <t>ملك غزال</t>
  </si>
  <si>
    <t>سندريلا البلعه</t>
  </si>
  <si>
    <t>راما الجليلاتي</t>
  </si>
  <si>
    <t>يارا عمران</t>
  </si>
  <si>
    <t>مرح عمران</t>
  </si>
  <si>
    <t>كرم الله سويد</t>
  </si>
  <si>
    <t>عبد العزيز حبال</t>
  </si>
  <si>
    <t xml:space="preserve"> جده</t>
  </si>
  <si>
    <t>نذيره الرفاعي</t>
  </si>
  <si>
    <t>نتالي صبيح</t>
  </si>
  <si>
    <t xml:space="preserve"> ستمرخو</t>
  </si>
  <si>
    <t>نورا حسن</t>
  </si>
  <si>
    <t>بتول الحريري</t>
  </si>
  <si>
    <t xml:space="preserve"> علما</t>
  </si>
  <si>
    <t>هدى الجنيد السليمان</t>
  </si>
  <si>
    <t>جنيد</t>
  </si>
  <si>
    <t>نيرمين دراج</t>
  </si>
  <si>
    <t>جبل الشيخ</t>
  </si>
  <si>
    <t>علاء الدين القابوني</t>
  </si>
  <si>
    <t>منال الزراد</t>
  </si>
  <si>
    <t>لميس عبيد</t>
  </si>
  <si>
    <t>نيرمين لحام</t>
  </si>
  <si>
    <t>ميرا نوفل</t>
  </si>
  <si>
    <t>سماح الجمال</t>
  </si>
  <si>
    <t>هيا مللي</t>
  </si>
  <si>
    <t>الزهراء دادش</t>
  </si>
  <si>
    <t>رهام ديوب</t>
  </si>
  <si>
    <t>زين موسى</t>
  </si>
  <si>
    <t>راما خطاب</t>
  </si>
  <si>
    <t>سيما</t>
  </si>
  <si>
    <t>صديقه</t>
  </si>
  <si>
    <t>عطاف</t>
  </si>
  <si>
    <t>منيره درويش</t>
  </si>
  <si>
    <t>وعد شعراني</t>
  </si>
  <si>
    <t>صهيب ابراهيم</t>
  </si>
  <si>
    <t>سعدية</t>
  </si>
  <si>
    <t>تيرمعلة</t>
  </si>
  <si>
    <t>نايف النواد</t>
  </si>
  <si>
    <t>تركية</t>
  </si>
  <si>
    <t>البوتة</t>
  </si>
  <si>
    <t>موفق حلاق</t>
  </si>
  <si>
    <t>اللقصير</t>
  </si>
  <si>
    <t>وسيم طعمه</t>
  </si>
  <si>
    <t>سهام البجيرمي</t>
  </si>
  <si>
    <t>ساره الحفار</t>
  </si>
  <si>
    <t>تامر دبور</t>
  </si>
  <si>
    <t>وهيب</t>
  </si>
  <si>
    <t>ادلينا</t>
  </si>
  <si>
    <t>سندس سليمان</t>
  </si>
  <si>
    <t>محسنلي</t>
  </si>
  <si>
    <t>فاطمه الظاهر</t>
  </si>
  <si>
    <t>علي حسون</t>
  </si>
  <si>
    <t>بقصم</t>
  </si>
  <si>
    <t>كفاح وسوف</t>
  </si>
  <si>
    <t xml:space="preserve"> عنبوره</t>
  </si>
  <si>
    <t>محمد يامن اسماعيل</t>
  </si>
  <si>
    <t>هبه الباشا</t>
  </si>
  <si>
    <t>ريم محمد</t>
  </si>
  <si>
    <t>سهير اسماعيل</t>
  </si>
  <si>
    <t>رهف مرسي كناكري</t>
  </si>
  <si>
    <t xml:space="preserve"> بويضة</t>
  </si>
  <si>
    <t>نور الهدى صالح حيدر</t>
  </si>
  <si>
    <t xml:space="preserve"> رأس المعرة</t>
  </si>
  <si>
    <t>مرح ياسين</t>
  </si>
  <si>
    <t>محمد صوان</t>
  </si>
  <si>
    <t>محمد صالح الشعار</t>
  </si>
  <si>
    <t>محمد تيسير</t>
  </si>
  <si>
    <t>حيدر خليل</t>
  </si>
  <si>
    <t>شطحة</t>
  </si>
  <si>
    <t>نور الهدى زعيتر</t>
  </si>
  <si>
    <t>ميسون الحاج</t>
  </si>
  <si>
    <t>طريف</t>
  </si>
  <si>
    <t xml:space="preserve"> البصيره</t>
  </si>
  <si>
    <t>نور مونس رضوان</t>
  </si>
  <si>
    <t>بيان نكاش</t>
  </si>
  <si>
    <t>يمان حموده</t>
  </si>
  <si>
    <t>عفراء ياغي</t>
  </si>
  <si>
    <t>راما دللول</t>
  </si>
  <si>
    <t>هشام المصري</t>
  </si>
  <si>
    <t>موسى طالب</t>
  </si>
  <si>
    <t>محمد باقر</t>
  </si>
  <si>
    <t>رند ظاظا</t>
  </si>
  <si>
    <t>طارق دنون</t>
  </si>
  <si>
    <t>كوكب قصيص</t>
  </si>
  <si>
    <t>رهام الحلبي الرباط</t>
  </si>
  <si>
    <t>لمى السلكه</t>
  </si>
  <si>
    <t xml:space="preserve">غيداء </t>
  </si>
  <si>
    <t>خالد بيرقدار</t>
  </si>
  <si>
    <t>يمنى وهبي</t>
  </si>
  <si>
    <t xml:space="preserve"> الناصريه</t>
  </si>
  <si>
    <t>دانيه سوركلي</t>
  </si>
  <si>
    <t>يسرا نضر</t>
  </si>
  <si>
    <t>روز ناجي</t>
  </si>
  <si>
    <t>سكارلت باظه</t>
  </si>
  <si>
    <t xml:space="preserve"> حواش</t>
  </si>
  <si>
    <t>ساره صالح</t>
  </si>
  <si>
    <t>فرح سمره</t>
  </si>
  <si>
    <t>تمام</t>
  </si>
  <si>
    <t>نغم قعدان</t>
  </si>
  <si>
    <t>ميادة</t>
  </si>
  <si>
    <t>علا حورانيه</t>
  </si>
  <si>
    <t>لينا الخنسه</t>
  </si>
  <si>
    <t>ليما الشوفي</t>
  </si>
  <si>
    <t xml:space="preserve"> رأس العين</t>
  </si>
  <si>
    <t>غنى متيني</t>
  </si>
  <si>
    <t>مونا</t>
  </si>
  <si>
    <t>زينب عكيد</t>
  </si>
  <si>
    <t>شهد شقير</t>
  </si>
  <si>
    <t>مرام الارنب</t>
  </si>
  <si>
    <t>محمد مكي</t>
  </si>
  <si>
    <t xml:space="preserve"> دبي</t>
  </si>
  <si>
    <t>محمد الشيخ</t>
  </si>
  <si>
    <t>ليلى الميداني</t>
  </si>
  <si>
    <t>غياث ويحا</t>
  </si>
  <si>
    <t>احمد لالا</t>
  </si>
  <si>
    <t>ديانا شبابيبي</t>
  </si>
  <si>
    <t>لارا الحلو</t>
  </si>
  <si>
    <t>عبدالقادر</t>
  </si>
  <si>
    <t>حسام جهجاه</t>
  </si>
  <si>
    <t>مجد وهيبي</t>
  </si>
  <si>
    <t>محمد يزن الدردري</t>
  </si>
  <si>
    <t>لين النجار</t>
  </si>
  <si>
    <t>حنان بريغش</t>
  </si>
  <si>
    <t>شيرين الخضور</t>
  </si>
  <si>
    <t xml:space="preserve">معر تحرمة </t>
  </si>
  <si>
    <t>فصل ثاني 2021-2022</t>
  </si>
  <si>
    <t>الفصل الثاني 2021-2022</t>
  </si>
  <si>
    <t>الفصل الأول 2022-2023</t>
  </si>
  <si>
    <t>مي</t>
  </si>
  <si>
    <t>مهران أبو مغضب</t>
  </si>
  <si>
    <t>انس عبيد</t>
  </si>
  <si>
    <t>امون</t>
  </si>
  <si>
    <t>تولين مصطفى</t>
  </si>
  <si>
    <t>نوره</t>
  </si>
  <si>
    <t>زليخة</t>
  </si>
  <si>
    <t>عبد الحميد الحاج عبد</t>
  </si>
  <si>
    <t>عبير تركو</t>
  </si>
  <si>
    <t>مؤمنه</t>
  </si>
  <si>
    <t xml:space="preserve">علي حسن </t>
  </si>
  <si>
    <t>ملكة</t>
  </si>
  <si>
    <t>نور الدين راجح</t>
  </si>
  <si>
    <t>وائل خضري</t>
  </si>
  <si>
    <t>عنان</t>
  </si>
  <si>
    <t>حفيضه شحاده</t>
  </si>
  <si>
    <t>تركيه النواد</t>
  </si>
  <si>
    <t>بيهم</t>
  </si>
  <si>
    <t>مارلين</t>
  </si>
  <si>
    <t>غفران المشعل</t>
  </si>
  <si>
    <t>نهلة</t>
  </si>
  <si>
    <t>فاديه حسن حمدي</t>
  </si>
  <si>
    <t>روشان بيان</t>
  </si>
  <si>
    <t>فائده</t>
  </si>
  <si>
    <t>سامر حسنه</t>
  </si>
  <si>
    <t>مانويلا</t>
  </si>
  <si>
    <t>عبد الهادي حناوي</t>
  </si>
  <si>
    <t>ثلجة</t>
  </si>
  <si>
    <t>مجدلين</t>
  </si>
  <si>
    <t>ليليان الناقولا اليوسف</t>
  </si>
  <si>
    <t>مرح شاهين</t>
  </si>
  <si>
    <t>نغم صالحه</t>
  </si>
  <si>
    <t>يامن القيروط</t>
  </si>
  <si>
    <t>اخلاص دبين</t>
  </si>
  <si>
    <t>مجاهد</t>
  </si>
  <si>
    <t>بشرى الشنواني</t>
  </si>
  <si>
    <t>ديمة زيتون</t>
  </si>
  <si>
    <t>نجله</t>
  </si>
  <si>
    <t>ريم فرهود</t>
  </si>
  <si>
    <t>زين سالم</t>
  </si>
  <si>
    <t>اهداب</t>
  </si>
  <si>
    <t>نبيليا</t>
  </si>
  <si>
    <t>منور</t>
  </si>
  <si>
    <t>حاجه</t>
  </si>
  <si>
    <t>لبانة علي</t>
  </si>
  <si>
    <t>فتنه</t>
  </si>
  <si>
    <t>ليليان خربوط</t>
  </si>
  <si>
    <t>بوران</t>
  </si>
  <si>
    <t>هلا شحاده</t>
  </si>
  <si>
    <t>اماني</t>
  </si>
  <si>
    <t>اروى</t>
  </si>
  <si>
    <t>منى المردود</t>
  </si>
  <si>
    <t>وضحه</t>
  </si>
  <si>
    <t>عنايا</t>
  </si>
  <si>
    <t>تيماء العمري</t>
  </si>
  <si>
    <t>ريتا</t>
  </si>
  <si>
    <t>دينا رمضان</t>
  </si>
  <si>
    <t>وردة</t>
  </si>
  <si>
    <t>راما بني المرجه</t>
  </si>
  <si>
    <t>ملك زيدان</t>
  </si>
  <si>
    <t>رزان نمره</t>
  </si>
  <si>
    <t>زهراء ابو رجبه</t>
  </si>
  <si>
    <t>رؤى</t>
  </si>
  <si>
    <t>ساره موسى</t>
  </si>
  <si>
    <t>سانرا ناصيف</t>
  </si>
  <si>
    <t>نجمه</t>
  </si>
  <si>
    <t>محاسن</t>
  </si>
  <si>
    <t>سيطه</t>
  </si>
  <si>
    <t>تبارك</t>
  </si>
  <si>
    <t>ماري الشناعه</t>
  </si>
  <si>
    <t>ماسه جبري</t>
  </si>
  <si>
    <t>غاليه</t>
  </si>
  <si>
    <t>شفيقة</t>
  </si>
  <si>
    <t>صونيا</t>
  </si>
  <si>
    <t>نور هزيمه</t>
  </si>
  <si>
    <t>اميره شيخاني</t>
  </si>
  <si>
    <t>راياه</t>
  </si>
  <si>
    <t>تماضر</t>
  </si>
  <si>
    <t>هدى عز الدين</t>
  </si>
  <si>
    <t>وائل ابورسلان</t>
  </si>
  <si>
    <t>حذيفه</t>
  </si>
  <si>
    <t>سولاف شحادة</t>
  </si>
  <si>
    <t>نيروز</t>
  </si>
  <si>
    <t>نوفه</t>
  </si>
  <si>
    <t>امنه اسعد</t>
  </si>
  <si>
    <t>امنه بري</t>
  </si>
  <si>
    <t>ايمان مصطفى</t>
  </si>
  <si>
    <t>ايه الخطيب</t>
  </si>
  <si>
    <t>نورا</t>
  </si>
  <si>
    <t>دانه الاسدي</t>
  </si>
  <si>
    <t>نانسي</t>
  </si>
  <si>
    <t>رغد الاطرش</t>
  </si>
  <si>
    <t>رؤى احسان</t>
  </si>
  <si>
    <t>محمد نوري</t>
  </si>
  <si>
    <t>ريم ديوب</t>
  </si>
  <si>
    <t>سعاه</t>
  </si>
  <si>
    <t>زينب مهدي</t>
  </si>
  <si>
    <t>زنوب</t>
  </si>
  <si>
    <t>سلام شحاده</t>
  </si>
  <si>
    <t>عاصي</t>
  </si>
  <si>
    <t xml:space="preserve">محسن </t>
  </si>
  <si>
    <t>شكريه</t>
  </si>
  <si>
    <t>ربيعه</t>
  </si>
  <si>
    <t>غصن</t>
  </si>
  <si>
    <t>عبد الرحمن المطيط</t>
  </si>
  <si>
    <t>نور الهدى باكير</t>
  </si>
  <si>
    <t>علاء جبري</t>
  </si>
  <si>
    <t>سماح</t>
  </si>
  <si>
    <t>فاطمه محمد</t>
  </si>
  <si>
    <t>فرح أبو قورة</t>
  </si>
  <si>
    <t>رزان</t>
  </si>
  <si>
    <t>قصي حمزة</t>
  </si>
  <si>
    <t>كنانه نصر</t>
  </si>
  <si>
    <t>كفا</t>
  </si>
  <si>
    <t>لينا اسكندر خليل</t>
  </si>
  <si>
    <t>ماري سليمان</t>
  </si>
  <si>
    <t>محمد آله رشي</t>
  </si>
  <si>
    <t>غيداء</t>
  </si>
  <si>
    <t>مريم المحمد المعقوري</t>
  </si>
  <si>
    <t>الطاف</t>
  </si>
  <si>
    <t>ميرنا الناقولا</t>
  </si>
  <si>
    <t>ميس ابو خير</t>
  </si>
  <si>
    <t>ميسم النقار</t>
  </si>
  <si>
    <t>نبراس العبيد الذيب</t>
  </si>
  <si>
    <t>نور عقيل</t>
  </si>
  <si>
    <t>زهريه</t>
  </si>
  <si>
    <t>هبه جميل</t>
  </si>
  <si>
    <t>هلال صالحه</t>
  </si>
  <si>
    <t>هند حسن</t>
  </si>
  <si>
    <t>مراكز</t>
  </si>
  <si>
    <t>هيا ابو النعاج</t>
  </si>
  <si>
    <t>وصال عبد الله</t>
  </si>
  <si>
    <t>رومه</t>
  </si>
  <si>
    <t>ثمينة</t>
  </si>
  <si>
    <t>احمد الضيا</t>
  </si>
  <si>
    <t>احمد برنيه</t>
  </si>
  <si>
    <t>محمد مظر</t>
  </si>
  <si>
    <t>اسماعيل ماشفج</t>
  </si>
  <si>
    <t>الاء القيق</t>
  </si>
  <si>
    <t>نهوه</t>
  </si>
  <si>
    <t>الاء الكور</t>
  </si>
  <si>
    <t>الاء خليفه</t>
  </si>
  <si>
    <t>اليسار سالوخه</t>
  </si>
  <si>
    <t>امان قداح</t>
  </si>
  <si>
    <t>اماني علاف</t>
  </si>
  <si>
    <t>اماني مكيه</t>
  </si>
  <si>
    <t>نجاه</t>
  </si>
  <si>
    <t>اميره الحميد</t>
  </si>
  <si>
    <t>زريفه</t>
  </si>
  <si>
    <t>اندرا الاحمر</t>
  </si>
  <si>
    <t>انس السيد</t>
  </si>
  <si>
    <t>ايا بركات</t>
  </si>
  <si>
    <t>ايلاف رحمون</t>
  </si>
  <si>
    <t>ايه تباع</t>
  </si>
  <si>
    <t>حسينه</t>
  </si>
  <si>
    <t>بثينه محمد</t>
  </si>
  <si>
    <t>بشرى الاسعد</t>
  </si>
  <si>
    <t>خانم</t>
  </si>
  <si>
    <t>بيان الصغير</t>
  </si>
  <si>
    <t>نهال</t>
  </si>
  <si>
    <t>حمزه السقا</t>
  </si>
  <si>
    <t>ناهي</t>
  </si>
  <si>
    <t>زوبيدا</t>
  </si>
  <si>
    <t>محمد حامد</t>
  </si>
  <si>
    <t>لجين</t>
  </si>
  <si>
    <t>محمد ضياء الدين</t>
  </si>
  <si>
    <t>ديما بكرزهدي</t>
  </si>
  <si>
    <t>رهف</t>
  </si>
  <si>
    <t>راما عمران</t>
  </si>
  <si>
    <t>هدا</t>
  </si>
  <si>
    <t>ربى رقيه</t>
  </si>
  <si>
    <t>اكرم اسعد</t>
  </si>
  <si>
    <t>لبنى</t>
  </si>
  <si>
    <t>رقيه مبروكه</t>
  </si>
  <si>
    <t>هيفين</t>
  </si>
  <si>
    <t>رولا حاتم</t>
  </si>
  <si>
    <t>نبهان</t>
  </si>
  <si>
    <t>زلوح محمد</t>
  </si>
  <si>
    <t>ليلاء</t>
  </si>
  <si>
    <t>زين كحله</t>
  </si>
  <si>
    <t>هويده</t>
  </si>
  <si>
    <t>زينب الحسين</t>
  </si>
  <si>
    <t>طوران</t>
  </si>
  <si>
    <t>أحلام</t>
  </si>
  <si>
    <t>زينب وسوف</t>
  </si>
  <si>
    <t>رفيدا</t>
  </si>
  <si>
    <t>شيخه</t>
  </si>
  <si>
    <t>مونال</t>
  </si>
  <si>
    <t>نجلاء</t>
  </si>
  <si>
    <t>علا الرضوان</t>
  </si>
  <si>
    <t>رمزيه</t>
  </si>
  <si>
    <t>علي الراشد</t>
  </si>
  <si>
    <t>نايفه</t>
  </si>
  <si>
    <t>حسيبى</t>
  </si>
  <si>
    <t>علي نصر</t>
  </si>
  <si>
    <t>فكريه</t>
  </si>
  <si>
    <t>اليندا</t>
  </si>
  <si>
    <t>غنوه النبواني</t>
  </si>
  <si>
    <t>عبله</t>
  </si>
  <si>
    <t>فاطمه الاحمد</t>
  </si>
  <si>
    <t>عيشي</t>
  </si>
  <si>
    <t>رماء</t>
  </si>
  <si>
    <t>لما</t>
  </si>
  <si>
    <t>شامه</t>
  </si>
  <si>
    <t>ندره</t>
  </si>
  <si>
    <t>لميس فاضل</t>
  </si>
  <si>
    <t>هدوء</t>
  </si>
  <si>
    <t>لميس مسعود</t>
  </si>
  <si>
    <t>راميتا</t>
  </si>
  <si>
    <t>محمد بكر مجبل</t>
  </si>
  <si>
    <t>محمد بكران</t>
  </si>
  <si>
    <t>وليده</t>
  </si>
  <si>
    <t xml:space="preserve">عزيزه </t>
  </si>
  <si>
    <t>محمد خير اسماعيل</t>
  </si>
  <si>
    <t>محمد زياد البيات</t>
  </si>
  <si>
    <t>رانيه</t>
  </si>
  <si>
    <t>محمد عباده منصور</t>
  </si>
  <si>
    <t>محمد عبد الفتاح</t>
  </si>
  <si>
    <t>رسمية</t>
  </si>
  <si>
    <t>مرام خريطه</t>
  </si>
  <si>
    <t>جوهينا</t>
  </si>
  <si>
    <t>مروه عبلا</t>
  </si>
  <si>
    <t>نشيده</t>
  </si>
  <si>
    <t>شذا</t>
  </si>
  <si>
    <t>ميسم ضاهر</t>
  </si>
  <si>
    <t>لميه</t>
  </si>
  <si>
    <t>رلى</t>
  </si>
  <si>
    <t>فدوى</t>
  </si>
  <si>
    <t>نور عبد القادر</t>
  </si>
  <si>
    <t>نور عيد</t>
  </si>
  <si>
    <t>يسره</t>
  </si>
  <si>
    <t>هاديه حمدو</t>
  </si>
  <si>
    <t>هبه زين</t>
  </si>
  <si>
    <t>هبه فرحات</t>
  </si>
  <si>
    <t>شلبيه</t>
  </si>
  <si>
    <t>هبا عيسى</t>
  </si>
  <si>
    <t>سلام عز الدين</t>
  </si>
  <si>
    <t>ايه ابو شاهين</t>
  </si>
  <si>
    <t>سعادت</t>
  </si>
  <si>
    <t>خضره</t>
  </si>
  <si>
    <t>امجد قانقوش</t>
  </si>
  <si>
    <t>انوار عبد المالك</t>
  </si>
  <si>
    <t>ايمان بغدادي</t>
  </si>
  <si>
    <t>عبدالرؤوف</t>
  </si>
  <si>
    <t>ايه دلعو</t>
  </si>
  <si>
    <t>ميراي</t>
  </si>
  <si>
    <t>ميرنا</t>
  </si>
  <si>
    <t>دانيا ابورميح</t>
  </si>
  <si>
    <t>ردينه جمال الدين</t>
  </si>
  <si>
    <t>رزان الحسنيه</t>
  </si>
  <si>
    <t>ميا</t>
  </si>
  <si>
    <t>رنيم سمسميه</t>
  </si>
  <si>
    <t>روان ابو خير</t>
  </si>
  <si>
    <t>ساميلا</t>
  </si>
  <si>
    <t>جمال عبدالناصر</t>
  </si>
  <si>
    <t>غيثاء</t>
  </si>
  <si>
    <t>زينب البقاعي</t>
  </si>
  <si>
    <t>محمداسماعيل</t>
  </si>
  <si>
    <t>صفيه</t>
  </si>
  <si>
    <t>ساره الخطيب</t>
  </si>
  <si>
    <t>سلمى محمد</t>
  </si>
  <si>
    <t>نعامه</t>
  </si>
  <si>
    <t>سوزان رحمه</t>
  </si>
  <si>
    <t>علا الايوبي</t>
  </si>
  <si>
    <t>وسيلا</t>
  </si>
  <si>
    <t>علي دالي</t>
  </si>
  <si>
    <t>هدله</t>
  </si>
  <si>
    <t>فادية</t>
  </si>
  <si>
    <t>قرنفله</t>
  </si>
  <si>
    <t>غنوه ناصيف اسعد</t>
  </si>
  <si>
    <t>فيضه</t>
  </si>
  <si>
    <t>فادي البطرس</t>
  </si>
  <si>
    <t>فاطمه حسين</t>
  </si>
  <si>
    <t>فاطمه عمشه</t>
  </si>
  <si>
    <t>كيندا عبد الله</t>
  </si>
  <si>
    <t>يازي</t>
  </si>
  <si>
    <t>خالصه</t>
  </si>
  <si>
    <t>لبانه صالح</t>
  </si>
  <si>
    <t>لبنى عمر</t>
  </si>
  <si>
    <t>لجينه جمعه</t>
  </si>
  <si>
    <t>لما صالح</t>
  </si>
  <si>
    <t>ليال عاصي</t>
  </si>
  <si>
    <t>مسيله</t>
  </si>
  <si>
    <t>نورما</t>
  </si>
  <si>
    <t>ناجيه</t>
  </si>
  <si>
    <t>محمدامين</t>
  </si>
  <si>
    <t>محمد عدنان محي الدين</t>
  </si>
  <si>
    <t>محمد كامل</t>
  </si>
  <si>
    <t>محمد علي موسى</t>
  </si>
  <si>
    <t>نزهه</t>
  </si>
  <si>
    <t>مريم مهدي العريبي</t>
  </si>
  <si>
    <t>معاني</t>
  </si>
  <si>
    <t>معاني الخلف</t>
  </si>
  <si>
    <t>منى يونس</t>
  </si>
  <si>
    <t>نميله</t>
  </si>
  <si>
    <t>ناريمان الغزالي</t>
  </si>
  <si>
    <t>ناريمان زيتون</t>
  </si>
  <si>
    <t>مفتخر</t>
  </si>
  <si>
    <t>رفيا</t>
  </si>
  <si>
    <t>نسرين الناعمه</t>
  </si>
  <si>
    <t>نورشان قره جولي</t>
  </si>
  <si>
    <t>نيروز ابوحمدان</t>
  </si>
  <si>
    <t>منيفه</t>
  </si>
  <si>
    <t>هبه سعيد</t>
  </si>
  <si>
    <t>سحاب</t>
  </si>
  <si>
    <t>ضحى</t>
  </si>
  <si>
    <t>نعمه</t>
  </si>
  <si>
    <t>يزن ابوسمره</t>
  </si>
  <si>
    <t>احمد نور عليو</t>
  </si>
  <si>
    <t>اسامه الطحان</t>
  </si>
  <si>
    <t>كميلا</t>
  </si>
  <si>
    <t>ايمان نوري</t>
  </si>
  <si>
    <t>اويس عباس</t>
  </si>
  <si>
    <t>الاء حمدان</t>
  </si>
  <si>
    <t xml:space="preserve">نبيل </t>
  </si>
  <si>
    <t>بثينه العوض</t>
  </si>
  <si>
    <t xml:space="preserve">عدنان </t>
  </si>
  <si>
    <t>ندا</t>
  </si>
  <si>
    <t>غازيه</t>
  </si>
  <si>
    <t>تماره</t>
  </si>
  <si>
    <t>عاطفه</t>
  </si>
  <si>
    <t>حلا العبد الله</t>
  </si>
  <si>
    <t>حلا شبيب</t>
  </si>
  <si>
    <t>سندس</t>
  </si>
  <si>
    <t>حيدر نعمان</t>
  </si>
  <si>
    <t>ديمه سلمو</t>
  </si>
  <si>
    <t>راما ابوعدله</t>
  </si>
  <si>
    <t xml:space="preserve">نسرين </t>
  </si>
  <si>
    <t>رزان ناصر</t>
  </si>
  <si>
    <t>رولة</t>
  </si>
  <si>
    <t>رشا عدنان</t>
  </si>
  <si>
    <t>عتاب</t>
  </si>
  <si>
    <t>سهر</t>
  </si>
  <si>
    <t>ريم شريبه</t>
  </si>
  <si>
    <t>سكيه</t>
  </si>
  <si>
    <t>سكينه شمص</t>
  </si>
  <si>
    <t>سلاف أخرس</t>
  </si>
  <si>
    <t>أمينه</t>
  </si>
  <si>
    <t>سلمى حاضر</t>
  </si>
  <si>
    <t xml:space="preserve">محمد سميح </t>
  </si>
  <si>
    <t xml:space="preserve">امل </t>
  </si>
  <si>
    <t>كاترين</t>
  </si>
  <si>
    <t>حرية</t>
  </si>
  <si>
    <t>جهيده</t>
  </si>
  <si>
    <t>لوريان</t>
  </si>
  <si>
    <t>عبد الرحمن المذيب</t>
  </si>
  <si>
    <t>علا ميا</t>
  </si>
  <si>
    <t>علي الخضر</t>
  </si>
  <si>
    <t>علي اليوسف</t>
  </si>
  <si>
    <t xml:space="preserve">مهى </t>
  </si>
  <si>
    <t xml:space="preserve">عمر </t>
  </si>
  <si>
    <t>غاده العبود</t>
  </si>
  <si>
    <t>صبريه</t>
  </si>
  <si>
    <t>غروب</t>
  </si>
  <si>
    <t>بعثيه</t>
  </si>
  <si>
    <t>فاديا الحموي</t>
  </si>
  <si>
    <t>شيمه</t>
  </si>
  <si>
    <t xml:space="preserve">جودت </t>
  </si>
  <si>
    <t>لبابه الجلاد</t>
  </si>
  <si>
    <t xml:space="preserve">محمد سمير </t>
  </si>
  <si>
    <t>ليدا ابو زيدان</t>
  </si>
  <si>
    <t>ليلاس الحايك</t>
  </si>
  <si>
    <t>رغد</t>
  </si>
  <si>
    <t>منا</t>
  </si>
  <si>
    <t xml:space="preserve">أنور </t>
  </si>
  <si>
    <t>نخله</t>
  </si>
  <si>
    <t>مجد حسن</t>
  </si>
  <si>
    <t>مجدولين عيسى</t>
  </si>
  <si>
    <t>جورية</t>
  </si>
  <si>
    <t xml:space="preserve">محمد سامر </t>
  </si>
  <si>
    <t xml:space="preserve">نور </t>
  </si>
  <si>
    <t>محمد مهدي الزين</t>
  </si>
  <si>
    <t xml:space="preserve">عبد الوهاب </t>
  </si>
  <si>
    <t>مرح شمعه</t>
  </si>
  <si>
    <t>مروه الحمادي الكوسا</t>
  </si>
  <si>
    <t>مريم قاق</t>
  </si>
  <si>
    <t>عبد الرسول</t>
  </si>
  <si>
    <t>مصطفى الأفندي</t>
  </si>
  <si>
    <t>هبه</t>
  </si>
  <si>
    <t>رندا</t>
  </si>
  <si>
    <t xml:space="preserve">انيس </t>
  </si>
  <si>
    <t>عدلة</t>
  </si>
  <si>
    <t>نور الهدى الأحمد</t>
  </si>
  <si>
    <t>وحيد</t>
  </si>
  <si>
    <t>نور شمس</t>
  </si>
  <si>
    <t xml:space="preserve">حمزه </t>
  </si>
  <si>
    <t>فهمية</t>
  </si>
  <si>
    <t>بسما</t>
  </si>
  <si>
    <t>هديل عبد الغني</t>
  </si>
  <si>
    <t>خزنه</t>
  </si>
  <si>
    <t>لطفيه</t>
  </si>
  <si>
    <t>هيفاء ابوزيد</t>
  </si>
  <si>
    <t>ولاء ابومره</t>
  </si>
  <si>
    <t>ميامه</t>
  </si>
  <si>
    <t xml:space="preserve">مريفه </t>
  </si>
  <si>
    <t>عبير غريبة</t>
  </si>
  <si>
    <t xml:space="preserve">أمنة </t>
  </si>
  <si>
    <t>اسماء علي</t>
  </si>
  <si>
    <t>اكرام الكسابرة</t>
  </si>
  <si>
    <t>الاء حسين</t>
  </si>
  <si>
    <t xml:space="preserve">فواز </t>
  </si>
  <si>
    <t>سلافة</t>
  </si>
  <si>
    <t>املي جزايرلي</t>
  </si>
  <si>
    <t>امنه تينه</t>
  </si>
  <si>
    <t>حورية</t>
  </si>
  <si>
    <t>ايه الصحناوي</t>
  </si>
  <si>
    <t xml:space="preserve">راجي </t>
  </si>
  <si>
    <t>حذيفه يوسف</t>
  </si>
  <si>
    <t>حسين عبد النبي</t>
  </si>
  <si>
    <t>دعاء الرحيه</t>
  </si>
  <si>
    <t>عاروسه</t>
  </si>
  <si>
    <t xml:space="preserve">فريز </t>
  </si>
  <si>
    <t>يازه</t>
  </si>
  <si>
    <t>رهف الحفار</t>
  </si>
  <si>
    <t xml:space="preserve">ريمه </t>
  </si>
  <si>
    <t xml:space="preserve">وجيه </t>
  </si>
  <si>
    <t xml:space="preserve">رباح </t>
  </si>
  <si>
    <t>نواظر</t>
  </si>
  <si>
    <t>لبنه</t>
  </si>
  <si>
    <t>ساره الكنج</t>
  </si>
  <si>
    <t>نهيده</t>
  </si>
  <si>
    <t>ساره محمد</t>
  </si>
  <si>
    <t>سماح الفلاح</t>
  </si>
  <si>
    <t>عبد الناصر عثمان</t>
  </si>
  <si>
    <t>علي الصيداوي</t>
  </si>
  <si>
    <t xml:space="preserve">محمد نبيل </t>
  </si>
  <si>
    <t xml:space="preserve">نواره </t>
  </si>
  <si>
    <t xml:space="preserve">فيصل </t>
  </si>
  <si>
    <t>كمال الصافتلي</t>
  </si>
  <si>
    <t>زليخه</t>
  </si>
  <si>
    <t xml:space="preserve">هاجر </t>
  </si>
  <si>
    <t>فيحاء</t>
  </si>
  <si>
    <t>ليليان حمد</t>
  </si>
  <si>
    <t>لين الابيض</t>
  </si>
  <si>
    <t>لين رفاعه</t>
  </si>
  <si>
    <t>باديه</t>
  </si>
  <si>
    <t xml:space="preserve">مخائيل </t>
  </si>
  <si>
    <t>مروه عجال</t>
  </si>
  <si>
    <t>محمد رفيق</t>
  </si>
  <si>
    <t xml:space="preserve">كمال </t>
  </si>
  <si>
    <t>سائده</t>
  </si>
  <si>
    <t>وزيره</t>
  </si>
  <si>
    <t>نادين القاسم</t>
  </si>
  <si>
    <t>روكسين</t>
  </si>
  <si>
    <t xml:space="preserve">رقيه </t>
  </si>
  <si>
    <t xml:space="preserve">سراب </t>
  </si>
  <si>
    <t>نور رستم</t>
  </si>
  <si>
    <t>اخلاص</t>
  </si>
  <si>
    <t>ثروت</t>
  </si>
  <si>
    <t>هيا ناصر</t>
  </si>
  <si>
    <t>وصال رنكوس</t>
  </si>
  <si>
    <t>وجيهة</t>
  </si>
  <si>
    <t>يارا الاسعد</t>
  </si>
  <si>
    <t>يحيى الزهري</t>
  </si>
  <si>
    <t>احمد أبو عساف</t>
  </si>
  <si>
    <t>احمد الكردي</t>
  </si>
  <si>
    <t>احمد قاضي</t>
  </si>
  <si>
    <t>اسامة المحمود</t>
  </si>
  <si>
    <t>الاء حسامو</t>
  </si>
  <si>
    <t>الاء رشيد</t>
  </si>
  <si>
    <t>الاء طويسي</t>
  </si>
  <si>
    <t>الاء غانم</t>
  </si>
  <si>
    <t>اليسار نصور</t>
  </si>
  <si>
    <t>امل فرهود</t>
  </si>
  <si>
    <t>انانا قاموع</t>
  </si>
  <si>
    <t>حنين ابراهيم</t>
  </si>
  <si>
    <t>فاطمه اسعد</t>
  </si>
  <si>
    <t>سلاف يوسف</t>
  </si>
  <si>
    <t>فردوس</t>
  </si>
  <si>
    <t>احمد الأحمد</t>
  </si>
  <si>
    <t>احمد البلبيسي</t>
  </si>
  <si>
    <t>كلسومه</t>
  </si>
  <si>
    <t>احمد المبارك</t>
  </si>
  <si>
    <t>احمد بركات</t>
  </si>
  <si>
    <t>احمد طه</t>
  </si>
  <si>
    <t>وفاء حاجي حسين</t>
  </si>
  <si>
    <t>ادم سليمان</t>
  </si>
  <si>
    <t>ساطع</t>
  </si>
  <si>
    <t>مزرعة بيت علان 8</t>
  </si>
  <si>
    <t>استرفانه بلال</t>
  </si>
  <si>
    <t>بكري</t>
  </si>
  <si>
    <t>اسراء الشيخ علي</t>
  </si>
  <si>
    <t>يمنى</t>
  </si>
  <si>
    <t>اسماء العودة الله</t>
  </si>
  <si>
    <t>اسيل القادره</t>
  </si>
  <si>
    <t>الاء الحجار</t>
  </si>
  <si>
    <t>الاء سخيطه</t>
  </si>
  <si>
    <t>خان شيخون 252</t>
  </si>
  <si>
    <t>الاء سيدسليمان</t>
  </si>
  <si>
    <t>الاء فهمي</t>
  </si>
  <si>
    <t>الساعلي</t>
  </si>
  <si>
    <t>عين الشرقية 54</t>
  </si>
  <si>
    <t>اليسار حيدر</t>
  </si>
  <si>
    <t>اليمامه عيد</t>
  </si>
  <si>
    <t>حلبكو 38</t>
  </si>
  <si>
    <t>اماني كوجان</t>
  </si>
  <si>
    <t>قنوات بركة 1</t>
  </si>
  <si>
    <t>امير دلا</t>
  </si>
  <si>
    <t>اميرة الرباع</t>
  </si>
  <si>
    <t>اميره سليمان</t>
  </si>
  <si>
    <t>امين الحسين</t>
  </si>
  <si>
    <t>راجحه</t>
  </si>
  <si>
    <t>ايه الحجار</t>
  </si>
  <si>
    <t>ايه جوهره</t>
  </si>
  <si>
    <t>افتخار</t>
  </si>
  <si>
    <t>ايه محمود</t>
  </si>
  <si>
    <t>جنين</t>
  </si>
  <si>
    <t>براءه البودي</t>
  </si>
  <si>
    <t>شيخضاهر 3210</t>
  </si>
  <si>
    <t>بريوان منلامحمد</t>
  </si>
  <si>
    <t>نظيفه</t>
  </si>
  <si>
    <t>42الخضراء</t>
  </si>
  <si>
    <t>بشره معقالي</t>
  </si>
  <si>
    <t>صفاء الشمسيني</t>
  </si>
  <si>
    <t>بشرى الفارس</t>
  </si>
  <si>
    <t>بلسم الماضي</t>
  </si>
  <si>
    <t>بهاءالدين الوقاف</t>
  </si>
  <si>
    <t>عمادالدين</t>
  </si>
  <si>
    <t>تسنيم عجاج</t>
  </si>
  <si>
    <t>نعير</t>
  </si>
  <si>
    <t>تهاني محمدو</t>
  </si>
  <si>
    <t>حي بازار غربي 70</t>
  </si>
  <si>
    <t>تيا فروخ</t>
  </si>
  <si>
    <t>ثائر حميدي</t>
  </si>
  <si>
    <t>جمانه حامد</t>
  </si>
  <si>
    <t>عنايات</t>
  </si>
  <si>
    <t>جهينه خربوطلي</t>
  </si>
  <si>
    <t>جيانا رزوق</t>
  </si>
  <si>
    <t>حسن المراد</t>
  </si>
  <si>
    <t>عبدالباسط</t>
  </si>
  <si>
    <t>حسن صالح</t>
  </si>
  <si>
    <t>دوير بعبدة11</t>
  </si>
  <si>
    <t>حسين العلي الاحمد</t>
  </si>
  <si>
    <t>صهباء</t>
  </si>
  <si>
    <t>حلا الخطيب</t>
  </si>
  <si>
    <t>حمد الحلال</t>
  </si>
  <si>
    <t>حنين صادق</t>
  </si>
  <si>
    <t>خالده الدكاك</t>
  </si>
  <si>
    <t>خليل جلو</t>
  </si>
  <si>
    <t>داليا رزوق</t>
  </si>
  <si>
    <t>قرية كنيسات 1</t>
  </si>
  <si>
    <t>درين ريدان</t>
  </si>
  <si>
    <t>دعاء راغب</t>
  </si>
  <si>
    <t>89 وادي العيون</t>
  </si>
  <si>
    <t>دعاء صوان</t>
  </si>
  <si>
    <t>ديانا ظريفه</t>
  </si>
  <si>
    <t>ديمه جعفر</t>
  </si>
  <si>
    <t>17/03/1996</t>
  </si>
  <si>
    <t>راما رجب</t>
  </si>
  <si>
    <t>رائد طحان</t>
  </si>
  <si>
    <t>شاهزنان</t>
  </si>
  <si>
    <t>الفوعة حاج حسن 72</t>
  </si>
  <si>
    <t>رزان سلمان</t>
  </si>
  <si>
    <t>قيس</t>
  </si>
  <si>
    <t>رشا محفوض</t>
  </si>
  <si>
    <t>رغد الحمصي العطار</t>
  </si>
  <si>
    <t>رغد مزنا</t>
  </si>
  <si>
    <t>رنا عباس</t>
  </si>
  <si>
    <t>رنا ليلى</t>
  </si>
  <si>
    <t>لطف الله</t>
  </si>
  <si>
    <t>رهام عبد الوهاب</t>
  </si>
  <si>
    <t>رواد شاهين</t>
  </si>
  <si>
    <t>رولانا السيد</t>
  </si>
  <si>
    <t>رؤى طه</t>
  </si>
  <si>
    <t>عناب 87</t>
  </si>
  <si>
    <t>ريم كوكش</t>
  </si>
  <si>
    <t>عبد الستّار</t>
  </si>
  <si>
    <t>ريم مسعود</t>
  </si>
  <si>
    <t>زهير رمضان</t>
  </si>
  <si>
    <t>الأسد دمسرخو سابقا 40</t>
  </si>
  <si>
    <t>سارة أبو عبود</t>
  </si>
  <si>
    <t>ساره عابد</t>
  </si>
  <si>
    <t>ثائر</t>
  </si>
  <si>
    <t>ساره هنديه</t>
  </si>
  <si>
    <t>كفير الزيت</t>
  </si>
  <si>
    <t>ساريه الغضبان</t>
  </si>
  <si>
    <t>ساهر الموسى</t>
  </si>
  <si>
    <t>مناء</t>
  </si>
  <si>
    <t>طيبة الامام 24</t>
  </si>
  <si>
    <t>سحر سعيد</t>
  </si>
  <si>
    <t>صاره رزقو</t>
  </si>
  <si>
    <t>راس العين عباه 89</t>
  </si>
  <si>
    <t>سلاف بوحسون</t>
  </si>
  <si>
    <t>سلام البلخي</t>
  </si>
  <si>
    <t>عسكريه</t>
  </si>
  <si>
    <t>سليم محمد علي كريدي</t>
  </si>
  <si>
    <t>محلة الجامع 41</t>
  </si>
  <si>
    <t>سومر سلامه</t>
  </si>
  <si>
    <t>جبلة  كفردبيل  55</t>
  </si>
  <si>
    <t>سيدرا حسن</t>
  </si>
  <si>
    <t>سيرلا الحاج محمد</t>
  </si>
  <si>
    <t>سيلدا شيخاني</t>
  </si>
  <si>
    <t>سيماز سليمان</t>
  </si>
  <si>
    <t>شهد الحسين</t>
  </si>
  <si>
    <t>امجد</t>
  </si>
  <si>
    <t>شهد انبيعه</t>
  </si>
  <si>
    <t>شهد سلام</t>
  </si>
  <si>
    <t>اسعاف</t>
  </si>
  <si>
    <t>صخر الدندن</t>
  </si>
  <si>
    <t>صفاء بركه</t>
  </si>
  <si>
    <t>اشرفية صحنايا 93</t>
  </si>
  <si>
    <t>صفاء صوان</t>
  </si>
  <si>
    <t>طارق محاحي</t>
  </si>
  <si>
    <t>منيرة</t>
  </si>
  <si>
    <t>طبريا كفر سبت</t>
  </si>
  <si>
    <t>طارق معلا</t>
  </si>
  <si>
    <t>طه الطه</t>
  </si>
  <si>
    <t>ميادين غرب 8</t>
  </si>
  <si>
    <t>عبد الحميد جوهر</t>
  </si>
  <si>
    <t>محمد ضياء</t>
  </si>
  <si>
    <t>قنوات حيواطية 524</t>
  </si>
  <si>
    <t>عبد الرحيم عرموش</t>
  </si>
  <si>
    <t>محمد ناظم</t>
  </si>
  <si>
    <t>جديدة الوادي 88</t>
  </si>
  <si>
    <t>عبد الغني الدج</t>
  </si>
  <si>
    <t>عبد الكريم عباس</t>
  </si>
  <si>
    <t>عبد الله ابو بكر</t>
  </si>
  <si>
    <t>رأس المعرة 132</t>
  </si>
  <si>
    <t>عبدالرحمن الحاج يوسف</t>
  </si>
  <si>
    <t>عبدالمعين</t>
  </si>
  <si>
    <t>خان شيخون 79</t>
  </si>
  <si>
    <t>عبدو البرهو</t>
  </si>
  <si>
    <t>كامله</t>
  </si>
  <si>
    <t>علا ديوب</t>
  </si>
  <si>
    <t>علي ابوحمود</t>
  </si>
  <si>
    <t>علي الاطرش</t>
  </si>
  <si>
    <t>هويدة</t>
  </si>
  <si>
    <t>علي صالح</t>
  </si>
  <si>
    <t>بندر</t>
  </si>
  <si>
    <t>عليا السعدي</t>
  </si>
  <si>
    <t>عماد المصري</t>
  </si>
  <si>
    <t>افتكار</t>
  </si>
  <si>
    <t>عمار شعبان</t>
  </si>
  <si>
    <t>طبريا</t>
  </si>
  <si>
    <t>عمار مراد</t>
  </si>
  <si>
    <t>عمران حلواني</t>
  </si>
  <si>
    <t>غاده الاوس</t>
  </si>
  <si>
    <t>لوسي</t>
  </si>
  <si>
    <t>غازي عللوه</t>
  </si>
  <si>
    <t>غنوة صافي</t>
  </si>
  <si>
    <t>غنوه غبره</t>
  </si>
  <si>
    <t>غنى عاصي</t>
  </si>
  <si>
    <t>الدريكيش</t>
  </si>
  <si>
    <t>فاطمه خطاب</t>
  </si>
  <si>
    <t>فداء بيطار</t>
  </si>
  <si>
    <t>فيصل العلي</t>
  </si>
  <si>
    <t>قاسم قاسم</t>
  </si>
  <si>
    <t>قبس القاعد</t>
  </si>
  <si>
    <t>زايد</t>
  </si>
  <si>
    <t>كامله طويل</t>
  </si>
  <si>
    <t>كلودا سلهب</t>
  </si>
  <si>
    <t>مزرعة رويس44</t>
  </si>
  <si>
    <t>لانا رحمون</t>
  </si>
  <si>
    <t>لبانه السرحان</t>
  </si>
  <si>
    <t>محمدسليمان</t>
  </si>
  <si>
    <t>29/8/1978</t>
  </si>
  <si>
    <t>لبنى العلي</t>
  </si>
  <si>
    <t>باب سباع</t>
  </si>
  <si>
    <t>لجين عبود</t>
  </si>
  <si>
    <t>لما عياش</t>
  </si>
  <si>
    <t>لمى بدران</t>
  </si>
  <si>
    <t>لوليا الملقي</t>
  </si>
  <si>
    <t>لينا هزاع</t>
  </si>
  <si>
    <t>نجها9</t>
  </si>
  <si>
    <t>ماسة طرابيشي</t>
  </si>
  <si>
    <t>ماريا</t>
  </si>
  <si>
    <t>مساكن برزة 78</t>
  </si>
  <si>
    <t>قيمرية طبالة 475</t>
  </si>
  <si>
    <t>محمد الدندن</t>
  </si>
  <si>
    <t>صندلية صغير 1/1</t>
  </si>
  <si>
    <t>محمد السرماني</t>
  </si>
  <si>
    <t>حمدو</t>
  </si>
  <si>
    <t>محمد باكير</t>
  </si>
  <si>
    <t>نهيلا</t>
  </si>
  <si>
    <t>محمد دايج</t>
  </si>
  <si>
    <t>رده</t>
  </si>
  <si>
    <t>محمد لؤي القشاط</t>
  </si>
  <si>
    <t>قنوات شويكة 104</t>
  </si>
  <si>
    <t>محمد همام رشيد</t>
  </si>
  <si>
    <t>محمد يحيى الحمصي</t>
  </si>
  <si>
    <t>شاغور مزاز214</t>
  </si>
  <si>
    <t>محمود حافظ الشريف</t>
  </si>
  <si>
    <t>هبة</t>
  </si>
  <si>
    <t>مرح جهجاه</t>
  </si>
  <si>
    <t>شحاذه</t>
  </si>
  <si>
    <t>مفيده شاهين</t>
  </si>
  <si>
    <t>مرح محمد</t>
  </si>
  <si>
    <t>ناهيه</t>
  </si>
  <si>
    <t>مرح يونس</t>
  </si>
  <si>
    <t>تماسيل</t>
  </si>
  <si>
    <t>بانياس عنينيزة 12</t>
  </si>
  <si>
    <t>مروه عوض</t>
  </si>
  <si>
    <t>مصطفى السلامه</t>
  </si>
  <si>
    <t>حمص الحمرات 19</t>
  </si>
  <si>
    <t>مصطفى الكسار</t>
  </si>
  <si>
    <t>أمينة</t>
  </si>
  <si>
    <t>مضر ميهوب</t>
  </si>
  <si>
    <t>معاذ الرفاعي</t>
  </si>
  <si>
    <t>ملاك العلي</t>
  </si>
  <si>
    <t>هوازن</t>
  </si>
  <si>
    <t>منارة جيجان</t>
  </si>
  <si>
    <t>منور الحاج يوسف</t>
  </si>
  <si>
    <t>خان شيخون79</t>
  </si>
  <si>
    <t>منى صقلي</t>
  </si>
  <si>
    <t>نذيره</t>
  </si>
  <si>
    <t>مؤمنه العبد المجيد</t>
  </si>
  <si>
    <t>مؤيد شيخ الشباب</t>
  </si>
  <si>
    <t>ميرنا العشي</t>
  </si>
  <si>
    <t>الميدان زنبركجي 1</t>
  </si>
  <si>
    <t>ميس الريم ابراهيم</t>
  </si>
  <si>
    <t>ميس حمود</t>
  </si>
  <si>
    <t>ميس رمضان</t>
  </si>
  <si>
    <t>عبدالناصر</t>
  </si>
  <si>
    <t>الغزلانية</t>
  </si>
  <si>
    <t>ميس عليا</t>
  </si>
  <si>
    <t>السلمية- تلدرة39</t>
  </si>
  <si>
    <t>ميساء حمزه</t>
  </si>
  <si>
    <t>ميساء ونوس</t>
  </si>
  <si>
    <t>ندى دبليز</t>
  </si>
  <si>
    <t>محمد فراس</t>
  </si>
  <si>
    <t>سيف الدولة 607</t>
  </si>
  <si>
    <t>ندى ملقط</t>
  </si>
  <si>
    <t>نسرين جمال الدين</t>
  </si>
  <si>
    <t xml:space="preserve">عين الفيجة </t>
  </si>
  <si>
    <t>نسرين صالح</t>
  </si>
  <si>
    <t>محمدخير</t>
  </si>
  <si>
    <t>الناصرة عرب الصبيح</t>
  </si>
  <si>
    <t>نغم حمدان</t>
  </si>
  <si>
    <t>علياء</t>
  </si>
  <si>
    <t>نهى الحمود</t>
  </si>
  <si>
    <t>صطوف</t>
  </si>
  <si>
    <t>نور السالم</t>
  </si>
  <si>
    <t>نور القنطار</t>
  </si>
  <si>
    <t>نور الهدى العقيلي</t>
  </si>
  <si>
    <t>نور جورية</t>
  </si>
  <si>
    <t>نور عدله</t>
  </si>
  <si>
    <t>الكنائس</t>
  </si>
  <si>
    <t>نوران أبوعلي</t>
  </si>
  <si>
    <t>نيرمين عكام</t>
  </si>
  <si>
    <t>محمدوليد</t>
  </si>
  <si>
    <t>هبه القابوني</t>
  </si>
  <si>
    <t>هديل الفهد</t>
  </si>
  <si>
    <t>سويدان شامية 22</t>
  </si>
  <si>
    <t>هيثم العص</t>
  </si>
  <si>
    <t>وسام المقداد</t>
  </si>
  <si>
    <t>وسيم ياسين</t>
  </si>
  <si>
    <t>صفد الصالحية</t>
  </si>
  <si>
    <t>ولاء الريس</t>
  </si>
  <si>
    <t>ولاء العكش</t>
  </si>
  <si>
    <t>عدال</t>
  </si>
  <si>
    <t>ولاء حسين</t>
  </si>
  <si>
    <t>يارا الشومري</t>
  </si>
  <si>
    <t>يارا بلان</t>
  </si>
  <si>
    <t>يارا بيجو</t>
  </si>
  <si>
    <t>يارا عبد الكريم</t>
  </si>
  <si>
    <t>حسنيه</t>
  </si>
  <si>
    <t>ياسمين الكردي</t>
  </si>
  <si>
    <t xml:space="preserve">الرابعة </t>
  </si>
  <si>
    <t xml:space="preserve">الثالثة </t>
  </si>
  <si>
    <t>الاولى</t>
  </si>
  <si>
    <t xml:space="preserve">الثانية </t>
  </si>
  <si>
    <t>الفصل الثاني 2022-2023</t>
  </si>
  <si>
    <t>احمد الحناوي</t>
  </si>
  <si>
    <t>احمد إسماعيل</t>
  </si>
  <si>
    <t>نجوه</t>
  </si>
  <si>
    <t>الهام طريش</t>
  </si>
  <si>
    <t>ثناء الابير</t>
  </si>
  <si>
    <t>ديانا عبد الرحيم</t>
  </si>
  <si>
    <t>لامع</t>
  </si>
  <si>
    <t>رشا الحامض</t>
  </si>
  <si>
    <t>روز نمرة</t>
  </si>
  <si>
    <t>شاهين</t>
  </si>
  <si>
    <t>وزيرة</t>
  </si>
  <si>
    <t>رؤى إبراهيم</t>
  </si>
  <si>
    <t>شاديا  القاسم</t>
  </si>
  <si>
    <t>شروق بقلي</t>
  </si>
  <si>
    <t>عادل الياسين</t>
  </si>
  <si>
    <t>زعل</t>
  </si>
  <si>
    <t>سبته</t>
  </si>
  <si>
    <t>فرح إسماعيل</t>
  </si>
  <si>
    <t>جميلة</t>
  </si>
  <si>
    <t>ليث إبراهيم</t>
  </si>
  <si>
    <t>مرام</t>
  </si>
  <si>
    <t>ماريا صالح</t>
  </si>
  <si>
    <t>محمد الشعار</t>
  </si>
  <si>
    <t>محمد حسين</t>
  </si>
  <si>
    <t>محمد فادي الشعابين</t>
  </si>
  <si>
    <t>نور العامري</t>
  </si>
  <si>
    <t>طراد</t>
  </si>
  <si>
    <t>هديل حامد</t>
  </si>
  <si>
    <t>حبيبه</t>
  </si>
  <si>
    <t>هند الراضي</t>
  </si>
  <si>
    <t>راكان</t>
  </si>
  <si>
    <t>رضيه</t>
  </si>
  <si>
    <t>يارا الساحلي</t>
  </si>
  <si>
    <t xml:space="preserve"> ف س</t>
  </si>
  <si>
    <t>ف س</t>
  </si>
  <si>
    <t>محمد امجد ريحان</t>
  </si>
  <si>
    <t>احمد المنيني</t>
  </si>
  <si>
    <t>بادره</t>
  </si>
  <si>
    <t>سمر ديوب</t>
  </si>
  <si>
    <t>يمنا</t>
  </si>
  <si>
    <t>عمادالدين عبدو</t>
  </si>
  <si>
    <t>نورالدين</t>
  </si>
  <si>
    <t>قتيبه الهوير</t>
  </si>
  <si>
    <t>لمعه</t>
  </si>
  <si>
    <t>مجد ديب</t>
  </si>
  <si>
    <t>ولاء عربي</t>
  </si>
  <si>
    <t>الفصل الأول 2023-2024</t>
  </si>
  <si>
    <t>المهدي الموسى</t>
  </si>
  <si>
    <t>احمد القدوري</t>
  </si>
  <si>
    <t>احمد يونس</t>
  </si>
  <si>
    <t>فصل</t>
  </si>
  <si>
    <t>اليس سماره</t>
  </si>
  <si>
    <t>اميرة الطحان</t>
  </si>
  <si>
    <t>اميره حماديه</t>
  </si>
  <si>
    <t>محمدنورالدين</t>
  </si>
  <si>
    <t>ايمان حسن</t>
  </si>
  <si>
    <t>رفاعية</t>
  </si>
  <si>
    <t>ايمن الرفاعي</t>
  </si>
  <si>
    <t>غادة دبا</t>
  </si>
  <si>
    <t>بتول العلي</t>
  </si>
  <si>
    <t>بتول عطيه</t>
  </si>
  <si>
    <t>بشرى الناصر</t>
  </si>
  <si>
    <t>بشرى جديد</t>
  </si>
  <si>
    <t>زريف</t>
  </si>
  <si>
    <t>بيان الرمضان</t>
  </si>
  <si>
    <t>تيماء جربوع</t>
  </si>
  <si>
    <t>تيماء عيد</t>
  </si>
  <si>
    <t>جودي المصري</t>
  </si>
  <si>
    <t>جولي حنا</t>
  </si>
  <si>
    <t>طوني</t>
  </si>
  <si>
    <t>حنان معتوق</t>
  </si>
  <si>
    <t>جينان العنبر</t>
  </si>
  <si>
    <t>حذيفه المشعان</t>
  </si>
  <si>
    <t>حنين نفاع</t>
  </si>
  <si>
    <t>خالد الحريري</t>
  </si>
  <si>
    <t>ختام الغزالي</t>
  </si>
  <si>
    <t>عواد</t>
  </si>
  <si>
    <t>خلدون محمد</t>
  </si>
  <si>
    <t>دانا عيطه</t>
  </si>
  <si>
    <t>دعاء شحاده</t>
  </si>
  <si>
    <t>دلع فهد</t>
  </si>
  <si>
    <t>ديما داود</t>
  </si>
  <si>
    <t>رانيا عيسى</t>
  </si>
  <si>
    <t>ربا شاويش</t>
  </si>
  <si>
    <t>بهية</t>
  </si>
  <si>
    <t>ربا منجد</t>
  </si>
  <si>
    <t>ايمان الدربي</t>
  </si>
  <si>
    <t>رحمه الجمعه</t>
  </si>
  <si>
    <t>رغد الخراط</t>
  </si>
  <si>
    <t>رنا المصري</t>
  </si>
  <si>
    <t>شاها</t>
  </si>
  <si>
    <t>رهام النابلسي</t>
  </si>
  <si>
    <t>رهف الشتيوي</t>
  </si>
  <si>
    <t>رهف العجي</t>
  </si>
  <si>
    <t>رهف العيسى</t>
  </si>
  <si>
    <t>رهف زيدان</t>
  </si>
  <si>
    <t>رهف عيسى</t>
  </si>
  <si>
    <t>روعة سعيد</t>
  </si>
  <si>
    <t>ريم المنصور</t>
  </si>
  <si>
    <t>ريم درويش</t>
  </si>
  <si>
    <t>عزالدين</t>
  </si>
  <si>
    <t>زهراء حمزه</t>
  </si>
  <si>
    <t>زينب ابراهيم</t>
  </si>
  <si>
    <t>زينب معروف</t>
  </si>
  <si>
    <t>زينه الحاج</t>
  </si>
  <si>
    <t>سلاف</t>
  </si>
  <si>
    <t>ساره الطباع</t>
  </si>
  <si>
    <t>سحر كيوان</t>
  </si>
  <si>
    <t>فلاح</t>
  </si>
  <si>
    <t>سدره عجيب</t>
  </si>
  <si>
    <t>سلاف الناصر</t>
  </si>
  <si>
    <t>سماح سعادات</t>
  </si>
  <si>
    <t>سمر رجا</t>
  </si>
  <si>
    <t>سمر عثمان</t>
  </si>
  <si>
    <t>سميره دالي</t>
  </si>
  <si>
    <t>ضحى دبرها</t>
  </si>
  <si>
    <t>شوقي</t>
  </si>
  <si>
    <t>دعاء</t>
  </si>
  <si>
    <t>عطاء الصلاج</t>
  </si>
  <si>
    <t>عبداالله</t>
  </si>
  <si>
    <t>عطاء ونوس</t>
  </si>
  <si>
    <t>علا ملحم</t>
  </si>
  <si>
    <t>عايده</t>
  </si>
  <si>
    <t>علاء سعود</t>
  </si>
  <si>
    <t>علي ديب</t>
  </si>
  <si>
    <t>علي عبدالله</t>
  </si>
  <si>
    <t>علي كريميد</t>
  </si>
  <si>
    <t>علي مبارك</t>
  </si>
  <si>
    <t>علي يوسف</t>
  </si>
  <si>
    <t>ساقب</t>
  </si>
  <si>
    <t>عمر السفراني</t>
  </si>
  <si>
    <t>غدير غالي</t>
  </si>
  <si>
    <t>عقيل</t>
  </si>
  <si>
    <t>غفران خليل</t>
  </si>
  <si>
    <t>عطية</t>
  </si>
  <si>
    <t>شهيرة</t>
  </si>
  <si>
    <t>غنى الجبه</t>
  </si>
  <si>
    <t>غيث العتر</t>
  </si>
  <si>
    <t>فاتنه المجركش</t>
  </si>
  <si>
    <t>فارس الدندن</t>
  </si>
  <si>
    <t>فضيله</t>
  </si>
  <si>
    <t>فارس عصفورا</t>
  </si>
  <si>
    <t>ميخائيل</t>
  </si>
  <si>
    <t>فاطر محمود</t>
  </si>
  <si>
    <t>فاطمه الغنام</t>
  </si>
  <si>
    <t>نسوم</t>
  </si>
  <si>
    <t>فاطمه خشيني</t>
  </si>
  <si>
    <t>فايز مرعي</t>
  </si>
  <si>
    <t>فضيله الحكيم</t>
  </si>
  <si>
    <t>قصي العمري</t>
  </si>
  <si>
    <t>قمر سلوم</t>
  </si>
  <si>
    <t>لارا محفوض</t>
  </si>
  <si>
    <t>لاروز ابراهيم</t>
  </si>
  <si>
    <t>شمسة</t>
  </si>
  <si>
    <t>لبنه الرجو</t>
  </si>
  <si>
    <t>لورين ديوب</t>
  </si>
  <si>
    <t>فتاة</t>
  </si>
  <si>
    <t>لين صافي</t>
  </si>
  <si>
    <t>نوال محمود</t>
  </si>
  <si>
    <t>ماجده المحيميد</t>
  </si>
  <si>
    <t>ملوح</t>
  </si>
  <si>
    <t>نورية</t>
  </si>
  <si>
    <t>مازن جبر</t>
  </si>
  <si>
    <t>محمد ابوطبشه</t>
  </si>
  <si>
    <t>محمد العرسالي</t>
  </si>
  <si>
    <t>محمد العواد الملحم</t>
  </si>
  <si>
    <t>محمد باسل العمادي</t>
  </si>
  <si>
    <t>محمد سليمان</t>
  </si>
  <si>
    <t>مخلف</t>
  </si>
  <si>
    <t>خاتون</t>
  </si>
  <si>
    <t>محمد عدي قناه</t>
  </si>
  <si>
    <t>محمد سلطان حمد</t>
  </si>
  <si>
    <t>محمود مرقباوي</t>
  </si>
  <si>
    <t>مروه مسعود الشباط</t>
  </si>
  <si>
    <t>مرزوق</t>
  </si>
  <si>
    <t>مصطفى رحال</t>
  </si>
  <si>
    <t>كونول</t>
  </si>
  <si>
    <t>معاذ العوادالملحم</t>
  </si>
  <si>
    <t>ملاك امين الثلاج</t>
  </si>
  <si>
    <t>منار حسن</t>
  </si>
  <si>
    <t>منذر الحاج احمد</t>
  </si>
  <si>
    <t>نوريه</t>
  </si>
  <si>
    <t>مها ابراهيم</t>
  </si>
  <si>
    <t>ميار جيجان</t>
  </si>
  <si>
    <t>ميرة القزاز</t>
  </si>
  <si>
    <t>ميساء الاحمد</t>
  </si>
  <si>
    <t>صبرى</t>
  </si>
  <si>
    <t>ميساء عوض</t>
  </si>
  <si>
    <t>ميلاد المطلق</t>
  </si>
  <si>
    <t>هلاله</t>
  </si>
  <si>
    <t>نادين عاصي</t>
  </si>
  <si>
    <t>حبوس</t>
  </si>
  <si>
    <t>نداء حسين</t>
  </si>
  <si>
    <t>فهيمه</t>
  </si>
  <si>
    <t>ندى زريفه</t>
  </si>
  <si>
    <t>نسرين سليمان</t>
  </si>
  <si>
    <t>نور البعريني</t>
  </si>
  <si>
    <t>هبة عبداللطيف</t>
  </si>
  <si>
    <t>شاديا</t>
  </si>
  <si>
    <t>هبه اسماعيل</t>
  </si>
  <si>
    <t>روسيه</t>
  </si>
  <si>
    <t>هيا فاضل</t>
  </si>
  <si>
    <t>باخيس</t>
  </si>
  <si>
    <t>والهى العيسى</t>
  </si>
  <si>
    <t>شمس</t>
  </si>
  <si>
    <t>عدله</t>
  </si>
  <si>
    <t>وردلين الورعه</t>
  </si>
  <si>
    <t>ولاء ابوشاهين</t>
  </si>
  <si>
    <t>ولاء السليمان</t>
  </si>
  <si>
    <t>ولاء السيد</t>
  </si>
  <si>
    <t>نها</t>
  </si>
  <si>
    <t>ولاء خالد</t>
  </si>
  <si>
    <t>ولاء صفصف</t>
  </si>
  <si>
    <t>يارا الويش</t>
  </si>
  <si>
    <t>ياسمين حامد</t>
  </si>
  <si>
    <t>اية المقت</t>
  </si>
  <si>
    <t>إرسال ملف الإستمارة (Excel ) عبر البريد الإلكتروني إلى العنوان التالي :
medopenlearning@gmail.com 
ويجب أن يكون موضوع الإيميل هو الرقم الإمتحاني للطالب</t>
  </si>
  <si>
    <t>الفصل الثاني2023-2024</t>
  </si>
  <si>
    <t>الرقم الامتحاني</t>
  </si>
  <si>
    <t>الاسم</t>
  </si>
  <si>
    <t>اسم الأب</t>
  </si>
  <si>
    <t>اسم الام</t>
  </si>
  <si>
    <t>الايقافوالحرمان</t>
  </si>
  <si>
    <t>تاريج الايقاف</t>
  </si>
  <si>
    <t>منقطع ف1 2022-2023</t>
  </si>
  <si>
    <t>فصل ثاني 2022-2023</t>
  </si>
  <si>
    <t>F33</t>
  </si>
  <si>
    <t>1</t>
  </si>
  <si>
    <t>رسوم الانقطاع</t>
  </si>
  <si>
    <t>منقطع ف1 23/24</t>
  </si>
  <si>
    <t>منقطع ف2 2023/2024</t>
  </si>
  <si>
    <t>احمد الحج</t>
  </si>
  <si>
    <t>12/1/19995</t>
  </si>
  <si>
    <t>تل بستان</t>
  </si>
  <si>
    <t>الغرب</t>
  </si>
  <si>
    <t>الحراك</t>
  </si>
  <si>
    <t>1/1/19990</t>
  </si>
  <si>
    <t>الاء محمود</t>
  </si>
  <si>
    <t>الشنية</t>
  </si>
  <si>
    <t>الفلسطينة السورية</t>
  </si>
  <si>
    <t>الحريف</t>
  </si>
  <si>
    <t xml:space="preserve">اشرفية صحنايا </t>
  </si>
  <si>
    <t>اماني جنيات</t>
  </si>
  <si>
    <t>غزلانية</t>
  </si>
  <si>
    <t>دير ماما</t>
  </si>
  <si>
    <t>بكا</t>
  </si>
  <si>
    <t>ايمان معمو هلاوي</t>
  </si>
  <si>
    <t>برمانة المشايخ</t>
  </si>
  <si>
    <t>ايه الرياحي</t>
  </si>
  <si>
    <t>عنيزة</t>
  </si>
  <si>
    <t>باب السباع</t>
  </si>
  <si>
    <t>ايهاب علي</t>
  </si>
  <si>
    <t>قرية قصيه</t>
  </si>
  <si>
    <t>دمر</t>
  </si>
  <si>
    <t>بتول عبد الرحمن</t>
  </si>
  <si>
    <t>بنمرة</t>
  </si>
  <si>
    <t xml:space="preserve">الدريكيش </t>
  </si>
  <si>
    <t>الزينه</t>
  </si>
  <si>
    <t>دبي</t>
  </si>
  <si>
    <t>دير لزور</t>
  </si>
  <si>
    <t>دير الزولا</t>
  </si>
  <si>
    <t>قطلبية</t>
  </si>
  <si>
    <t>شبعا</t>
  </si>
  <si>
    <t>7/</t>
  </si>
  <si>
    <t>جرمانل</t>
  </si>
  <si>
    <t>خالد أبو ترابي</t>
  </si>
  <si>
    <t>قرفا</t>
  </si>
  <si>
    <t>كفر حور</t>
  </si>
  <si>
    <t>عين العرب</t>
  </si>
  <si>
    <t xml:space="preserve">دوما </t>
  </si>
  <si>
    <t xml:space="preserve">جبلة </t>
  </si>
  <si>
    <t>راما إسماعيل</t>
  </si>
  <si>
    <t>دانيال</t>
  </si>
  <si>
    <t>باب جنة</t>
  </si>
  <si>
    <t>10/</t>
  </si>
  <si>
    <t>رنيم حمزة</t>
  </si>
  <si>
    <t>حرستا</t>
  </si>
  <si>
    <t>الصنمين</t>
  </si>
  <si>
    <t>الدانا</t>
  </si>
  <si>
    <t>بريزه</t>
  </si>
  <si>
    <t>معيصري</t>
  </si>
  <si>
    <t>رهف صايمة</t>
  </si>
  <si>
    <t>محممد صفوح</t>
  </si>
  <si>
    <t>باسمة</t>
  </si>
  <si>
    <t>ضهر مطرو</t>
  </si>
  <si>
    <t>قرداحه</t>
  </si>
  <si>
    <t>عسير</t>
  </si>
  <si>
    <t>طفص</t>
  </si>
  <si>
    <t>الصايد</t>
  </si>
  <si>
    <t>أشرفية</t>
  </si>
  <si>
    <t>سهير الحمدان</t>
  </si>
  <si>
    <t>خراب</t>
  </si>
  <si>
    <t>دريكيش</t>
  </si>
  <si>
    <t>ناديه سلمان</t>
  </si>
  <si>
    <t>عبد الرزاق جولاق</t>
  </si>
  <si>
    <t>افره</t>
  </si>
  <si>
    <t>نبك</t>
  </si>
  <si>
    <t>عفاف الهايس</t>
  </si>
  <si>
    <t>المريحات</t>
  </si>
  <si>
    <t xml:space="preserve">يرموك </t>
  </si>
  <si>
    <t>البطار</t>
  </si>
  <si>
    <t>عناية القدة</t>
  </si>
  <si>
    <t>ازرع</t>
  </si>
  <si>
    <t>الشجرة</t>
  </si>
  <si>
    <t>محمدبسام</t>
  </si>
  <si>
    <t>عربية سورية</t>
  </si>
  <si>
    <t>صندليه صغير</t>
  </si>
  <si>
    <t>الحارا</t>
  </si>
  <si>
    <t>فاطمه حمود</t>
  </si>
  <si>
    <t xml:space="preserve">خربة الورد </t>
  </si>
  <si>
    <t>راريا</t>
  </si>
  <si>
    <t>المشرفه</t>
  </si>
  <si>
    <t>سورية</t>
  </si>
  <si>
    <t>فرح الصياح</t>
  </si>
  <si>
    <t>الحتان</t>
  </si>
  <si>
    <t>عمارات تحتاني</t>
  </si>
  <si>
    <t>جده</t>
  </si>
  <si>
    <t>خلخلة</t>
  </si>
  <si>
    <t>صلنفة</t>
  </si>
  <si>
    <t>1/1/19995</t>
  </si>
  <si>
    <t>قطيلبية</t>
  </si>
  <si>
    <t>المراج</t>
  </si>
  <si>
    <t>دوكر</t>
  </si>
  <si>
    <t xml:space="preserve">نمر </t>
  </si>
  <si>
    <t>جب رملة</t>
  </si>
  <si>
    <t>البصيرة</t>
  </si>
  <si>
    <t xml:space="preserve">البياضيه </t>
  </si>
  <si>
    <t>عامي</t>
  </si>
  <si>
    <t xml:space="preserve">ريف دمشق </t>
  </si>
  <si>
    <t xml:space="preserve">السكرية </t>
  </si>
  <si>
    <t>فيق</t>
  </si>
  <si>
    <t>الزهراء</t>
  </si>
  <si>
    <t>كرفس</t>
  </si>
  <si>
    <t>1/1/19993</t>
  </si>
  <si>
    <t>25/5//1999</t>
  </si>
  <si>
    <t>الحجر الأسود</t>
  </si>
  <si>
    <t>كفر الزيت</t>
  </si>
  <si>
    <t>صيدا</t>
  </si>
  <si>
    <t>جباب</t>
  </si>
  <si>
    <t>بدا</t>
  </si>
  <si>
    <t>سان كلو فرنسا</t>
  </si>
  <si>
    <t>ديماس</t>
  </si>
  <si>
    <t>السهو</t>
  </si>
  <si>
    <t>مريانا كناني</t>
  </si>
  <si>
    <t>كوسر</t>
  </si>
  <si>
    <t>معر تمصرين</t>
  </si>
  <si>
    <t>معرتمصرين</t>
  </si>
  <si>
    <t>معين خليل</t>
  </si>
  <si>
    <t>1/1/19991</t>
  </si>
  <si>
    <t>بهم</t>
  </si>
  <si>
    <t>قطفة</t>
  </si>
  <si>
    <t xml:space="preserve">الشنية </t>
  </si>
  <si>
    <t>دير شميل</t>
  </si>
  <si>
    <t>قحطانية</t>
  </si>
  <si>
    <t>بيت الخطيب</t>
  </si>
  <si>
    <t>المنتزه</t>
  </si>
  <si>
    <t>عقربا</t>
  </si>
  <si>
    <t>1/1/19997</t>
  </si>
  <si>
    <t>نوف جمعه</t>
  </si>
  <si>
    <t>هامه</t>
  </si>
  <si>
    <t xml:space="preserve">الفاخورة </t>
  </si>
  <si>
    <t xml:space="preserve">اللاذقية </t>
  </si>
  <si>
    <t>هديل رضا</t>
  </si>
  <si>
    <t>راس المعرة</t>
  </si>
  <si>
    <t>قبرالست</t>
  </si>
  <si>
    <t>22/7/19995</t>
  </si>
  <si>
    <t>الحمراء</t>
  </si>
  <si>
    <t>حمص- المخرم مخرم فوقاني</t>
  </si>
  <si>
    <t xml:space="preserve">عربين </t>
  </si>
  <si>
    <t>السعودية عنيزه</t>
  </si>
  <si>
    <t>وليم سعادة</t>
  </si>
  <si>
    <t>الرقه</t>
  </si>
  <si>
    <t>يسرى بدوي</t>
  </si>
  <si>
    <t>احمد القدور</t>
  </si>
  <si>
    <t>بشار الحلبي</t>
  </si>
  <si>
    <t>دانا بارودي</t>
  </si>
  <si>
    <t>رامي سفر</t>
  </si>
  <si>
    <t>رحاب ملحم</t>
  </si>
  <si>
    <t>رشا الباشا</t>
  </si>
  <si>
    <t>رئيف</t>
  </si>
  <si>
    <t>رشا الصبيح المحاميد</t>
  </si>
  <si>
    <t xml:space="preserve">احسان  </t>
  </si>
  <si>
    <t>روعه الخجا</t>
  </si>
  <si>
    <t>عبد الحفيظ</t>
  </si>
  <si>
    <t>محمد خالد المحاميد</t>
  </si>
  <si>
    <t>نصيب</t>
  </si>
  <si>
    <t>محمد فطايري</t>
  </si>
  <si>
    <t>جلاء</t>
  </si>
  <si>
    <t>عثمان شيخ عبدو</t>
  </si>
  <si>
    <t>قباسين</t>
  </si>
  <si>
    <t>صفوان الرمحين</t>
  </si>
  <si>
    <t>عطا الله</t>
  </si>
  <si>
    <t>فالنتينا</t>
  </si>
  <si>
    <t>موسكو</t>
  </si>
  <si>
    <t>سعاد عوض</t>
  </si>
  <si>
    <t>فاطمه شاهين</t>
  </si>
  <si>
    <t>الحصان</t>
  </si>
  <si>
    <t>هناء يوسف</t>
  </si>
  <si>
    <t>ولاء هواري</t>
  </si>
  <si>
    <t>فاطمه السمره</t>
  </si>
  <si>
    <t>يارا صالح</t>
  </si>
  <si>
    <t>عبدالحسيب</t>
  </si>
  <si>
    <t>محمد ايهاب نطفجي</t>
  </si>
  <si>
    <t>محمود الحسن</t>
  </si>
  <si>
    <t>بدور</t>
  </si>
  <si>
    <t>الجبين</t>
  </si>
  <si>
    <t>رهام محمود</t>
  </si>
  <si>
    <t>مشيرى العباس</t>
  </si>
  <si>
    <t>رستن</t>
  </si>
  <si>
    <t>فينوس سعيد</t>
  </si>
  <si>
    <t>نظيرة</t>
  </si>
  <si>
    <t>قاسم ارمني</t>
  </si>
  <si>
    <t>وائل الخوري</t>
  </si>
  <si>
    <t>سالي ديبو</t>
  </si>
  <si>
    <t>علاء القطيفان</t>
  </si>
  <si>
    <t>محمد بلال محفوظ</t>
  </si>
  <si>
    <t>مالك عليا</t>
  </si>
  <si>
    <t>مسيرة</t>
  </si>
  <si>
    <t>تل درا</t>
  </si>
  <si>
    <t>ناهد عياش</t>
  </si>
  <si>
    <t>محمد صفوت</t>
  </si>
  <si>
    <t>سعيد خليفه</t>
  </si>
  <si>
    <t>عنود الناجي</t>
  </si>
  <si>
    <t xml:space="preserve">ماجدة </t>
  </si>
  <si>
    <t>فلسطينية السورية</t>
  </si>
  <si>
    <t>هاني الجراقي</t>
  </si>
  <si>
    <t>هديل الشمالي</t>
  </si>
  <si>
    <t>ميليا</t>
  </si>
  <si>
    <t>حميص</t>
  </si>
  <si>
    <t>هنادي القليح</t>
  </si>
  <si>
    <t>هيام سليمان</t>
  </si>
  <si>
    <t>سعدا</t>
  </si>
  <si>
    <t>سميكه</t>
  </si>
  <si>
    <t>ولاء الشعار</t>
  </si>
  <si>
    <t>ابراهيم الحموي</t>
  </si>
  <si>
    <t>انس مدلجي</t>
  </si>
  <si>
    <t>اياد غانم</t>
  </si>
  <si>
    <t>حسام ابوزيد</t>
  </si>
  <si>
    <t>حمزه السيد</t>
  </si>
  <si>
    <t>بدريه</t>
  </si>
  <si>
    <t>رزان اليسقي</t>
  </si>
  <si>
    <t>صباح ديب</t>
  </si>
  <si>
    <t>طارق الغلاييني</t>
  </si>
  <si>
    <t xml:space="preserve">عبد المعين طلعت </t>
  </si>
  <si>
    <t>عمر قباني</t>
  </si>
  <si>
    <t>فراس شمو</t>
  </si>
  <si>
    <t>منى اللطميني</t>
  </si>
  <si>
    <t>هديل الغضبان</t>
  </si>
  <si>
    <t>يامن الحجة</t>
  </si>
  <si>
    <t>سهيلة</t>
  </si>
  <si>
    <t>A</t>
  </si>
  <si>
    <t/>
  </si>
  <si>
    <t>ي</t>
  </si>
  <si>
    <t>مرسوم عام2025</t>
  </si>
  <si>
    <t>4/ترفع بموجب مرسوم</t>
  </si>
  <si>
    <t>لؤي التيناوي</t>
  </si>
  <si>
    <t>عساف</t>
  </si>
  <si>
    <t>كندة العواد</t>
  </si>
  <si>
    <t>محمد عرفان</t>
  </si>
  <si>
    <t>حسين إسماعيل</t>
  </si>
  <si>
    <t>خالد جزاع</t>
  </si>
  <si>
    <t>إستمارة طالب برنامج الإعلام الفصل الثاني للعام الدراسي  2025/2024</t>
  </si>
  <si>
    <t xml:space="preserve">                                                       المقررات المسجلة في الفصل الثاني للعام الدراسي  2025/2024
ملاحظة 1:تقع اختيار جميع هذه المقررات على مسؤولية الطالب.
ملاحظة 2 :لا تعدل هذه المقررات أو يضاف تسجيل أي مقرر بعد تسديد الرسوم وتثبيت التسجيل .</t>
  </si>
  <si>
    <t>الفصل الأول 2024-2025</t>
  </si>
  <si>
    <t>الرابعة/مرسوم2025</t>
  </si>
  <si>
    <t>فصل ثاني فقط</t>
  </si>
  <si>
    <t>ادهم رعدون</t>
  </si>
  <si>
    <t>هبرار</t>
  </si>
  <si>
    <t>الرابعة/ إعادة ارتباط</t>
  </si>
  <si>
    <t>بسمه القاضي</t>
  </si>
  <si>
    <t>الرابعة/إعادة ارتباط</t>
  </si>
  <si>
    <t>ثامر الرفاعي</t>
  </si>
  <si>
    <t>فكرية</t>
  </si>
  <si>
    <t>ام ولد</t>
  </si>
  <si>
    <t xml:space="preserve">درعا </t>
  </si>
  <si>
    <t>جيهان اسعد</t>
  </si>
  <si>
    <t>كليستان</t>
  </si>
  <si>
    <t>الثالثة/إعادة ارتباط</t>
  </si>
  <si>
    <t>رزان الطبيش</t>
  </si>
  <si>
    <t>محمد امين</t>
  </si>
  <si>
    <t>الرابعة /إعادة ارتباط</t>
  </si>
  <si>
    <t>رشا أبو خالد</t>
  </si>
  <si>
    <t>الرابعة/بموجب مرسوم</t>
  </si>
  <si>
    <t>عبد الرحمن الكركوش</t>
  </si>
  <si>
    <t>ساره</t>
  </si>
  <si>
    <t>الميادين</t>
  </si>
  <si>
    <t>الثالثة/مرسوم2025</t>
  </si>
  <si>
    <t>سلميه</t>
  </si>
  <si>
    <t>فتحي بيضون</t>
  </si>
  <si>
    <t>قلعة الحصن</t>
  </si>
  <si>
    <t>لؤي الوادي</t>
  </si>
  <si>
    <t>الثالثة/بموجب مرسوم</t>
  </si>
  <si>
    <t>مصطفى الحسين</t>
  </si>
  <si>
    <t>تركيه</t>
  </si>
  <si>
    <t>الجلمه</t>
  </si>
  <si>
    <t>ابراهيم حاج موسى</t>
  </si>
  <si>
    <t>محمد إبراهيم</t>
  </si>
  <si>
    <t>اريحا</t>
  </si>
  <si>
    <t>احلام حسين</t>
  </si>
  <si>
    <t>الباحة</t>
  </si>
  <si>
    <t>الرابعة /بموجب مرسوم</t>
  </si>
  <si>
    <t>احمد العاصى</t>
  </si>
  <si>
    <t>إسماعيل</t>
  </si>
  <si>
    <t>سرجه</t>
  </si>
  <si>
    <t>الثالثة/ مرسوم2025</t>
  </si>
  <si>
    <t>ازين زيود</t>
  </si>
  <si>
    <t>وهيبة</t>
  </si>
  <si>
    <t xml:space="preserve">الرابعة استثناء المرسوم </t>
  </si>
  <si>
    <t>اسماعيل قوقس</t>
  </si>
  <si>
    <t>بشيره</t>
  </si>
  <si>
    <t>الثالثة/إعادة اتباط</t>
  </si>
  <si>
    <t>الثالثة/ضعف المبلغ</t>
  </si>
  <si>
    <t>إيهاب محمود</t>
  </si>
  <si>
    <t>السخنة</t>
  </si>
  <si>
    <t>الثالثة إعادة ارتباط</t>
  </si>
  <si>
    <t>ايهم الاسماعيل</t>
  </si>
  <si>
    <t>نصر الله</t>
  </si>
  <si>
    <t>26/9/185</t>
  </si>
  <si>
    <t>المعرة</t>
  </si>
  <si>
    <t>بشرى البشوات</t>
  </si>
  <si>
    <t>بيان الاملح</t>
  </si>
  <si>
    <t>حمره</t>
  </si>
  <si>
    <t>دير ازور</t>
  </si>
  <si>
    <t>الثانية/ضعف المبلغ</t>
  </si>
  <si>
    <t>جلنار خلف</t>
  </si>
  <si>
    <t xml:space="preserve">الحسكة </t>
  </si>
  <si>
    <t xml:space="preserve">الرابعة إعادة ارتباط </t>
  </si>
  <si>
    <t>حسام الخرفان</t>
  </si>
  <si>
    <t>قصيبة</t>
  </si>
  <si>
    <t>الرابعة إعادة ارتباط</t>
  </si>
  <si>
    <t>حسام الذياب</t>
  </si>
  <si>
    <t>خيريه</t>
  </si>
  <si>
    <t>دروشا</t>
  </si>
  <si>
    <t>حسن خريطة</t>
  </si>
  <si>
    <t>حامدة</t>
  </si>
  <si>
    <t>حمد الطحان</t>
  </si>
  <si>
    <t>مقبوله</t>
  </si>
  <si>
    <t>كودنه</t>
  </si>
  <si>
    <t>الثالثة/استثناء المرسوم</t>
  </si>
  <si>
    <t>الثانية/استثناء المرسوم</t>
  </si>
  <si>
    <t>رائد العلي المحمد</t>
  </si>
  <si>
    <t>العشاره</t>
  </si>
  <si>
    <t>رزان يوزباشي</t>
  </si>
  <si>
    <t>الثانية/إعادة ارتباط</t>
  </si>
  <si>
    <t>رضوان نصر الله</t>
  </si>
  <si>
    <t>بسيمه</t>
  </si>
  <si>
    <t>الرابعة /استثناء المرسوم</t>
  </si>
  <si>
    <t>ريبوا بوسكي</t>
  </si>
  <si>
    <t>أبو راسين</t>
  </si>
  <si>
    <t>زكيه بريم</t>
  </si>
  <si>
    <t>الماظ</t>
  </si>
  <si>
    <t>سعيد عبده</t>
  </si>
  <si>
    <t>غادا</t>
  </si>
  <si>
    <t>عفرين</t>
  </si>
  <si>
    <t>سلمى الخلوف</t>
  </si>
  <si>
    <t>محمد معين</t>
  </si>
  <si>
    <t>أبو ظبي</t>
  </si>
  <si>
    <t>سوزان رمضان</t>
  </si>
  <si>
    <t>لواحظ</t>
  </si>
  <si>
    <t>الرابعة/استثناء المرسوم2025</t>
  </si>
  <si>
    <t>شادي الأحمد</t>
  </si>
  <si>
    <t xml:space="preserve">دير الزور </t>
  </si>
  <si>
    <t>شاهين خليل</t>
  </si>
  <si>
    <t>مشايخ</t>
  </si>
  <si>
    <t>طلاس الجاسم</t>
  </si>
  <si>
    <t>الثانية/ إعادة ارتباط</t>
  </si>
  <si>
    <t>علاء الدين عدي</t>
  </si>
  <si>
    <t>غانيه</t>
  </si>
  <si>
    <t>عماش المحمد</t>
  </si>
  <si>
    <t>حويجة الذره</t>
  </si>
  <si>
    <t>6/كونه إيقاف</t>
  </si>
  <si>
    <t>غياث الغضيب</t>
  </si>
  <si>
    <t>الجرذي</t>
  </si>
  <si>
    <t>الثانية /إعادة ارتباط</t>
  </si>
  <si>
    <t>فراس سليق</t>
  </si>
  <si>
    <t>محمد فائز</t>
  </si>
  <si>
    <t>الثانية إعادة ارتباط</t>
  </si>
  <si>
    <t>قيس الحسن</t>
  </si>
  <si>
    <t>كابي عيسى</t>
  </si>
  <si>
    <t>برشين</t>
  </si>
  <si>
    <t>الثالثة/ إعادة ارتباط</t>
  </si>
  <si>
    <t>كوثر البقاعي</t>
  </si>
  <si>
    <t>لمعات</t>
  </si>
  <si>
    <t>كوران حج عزم</t>
  </si>
  <si>
    <t>ايهانه</t>
  </si>
  <si>
    <t>6/ كونه إيقاف</t>
  </si>
  <si>
    <t>مازن الدباغ الريس</t>
  </si>
  <si>
    <t>محمد فهر</t>
  </si>
  <si>
    <t>مازن خليل</t>
  </si>
  <si>
    <t>عنيده</t>
  </si>
  <si>
    <t>ماهرالاحمد\ الركاض</t>
  </si>
  <si>
    <t>مايا المسلط</t>
  </si>
  <si>
    <t>ترفه</t>
  </si>
  <si>
    <t>طابان</t>
  </si>
  <si>
    <t>الثانية/استثناء المرسوم2025</t>
  </si>
  <si>
    <t>محمد خير الطرزي</t>
  </si>
  <si>
    <t>محمد غيث جاويش</t>
  </si>
  <si>
    <t>محمد فايز</t>
  </si>
  <si>
    <t>ملك</t>
  </si>
  <si>
    <t>محمد كدرو</t>
  </si>
  <si>
    <t>حكمة</t>
  </si>
  <si>
    <t>محمد ماجد سلوم</t>
  </si>
  <si>
    <t>الأولى/إعادة ارتباط</t>
  </si>
  <si>
    <t>محمود الخلف</t>
  </si>
  <si>
    <t>ام الكراميل</t>
  </si>
  <si>
    <t>الرابعة/اعا\دة ارتباط</t>
  </si>
  <si>
    <t>محمود الموسى</t>
  </si>
  <si>
    <t>حمود</t>
  </si>
  <si>
    <t>زلخة</t>
  </si>
  <si>
    <t>السحل</t>
  </si>
  <si>
    <t>مختار العبيد</t>
  </si>
  <si>
    <t>منير الحاجي</t>
  </si>
  <si>
    <t>كنده</t>
  </si>
  <si>
    <t>ناصر الخطيب</t>
  </si>
  <si>
    <t>جهيدة</t>
  </si>
  <si>
    <t>معر شورين</t>
  </si>
  <si>
    <t>نور الدين الفرحان</t>
  </si>
  <si>
    <t>محيسن</t>
  </si>
  <si>
    <t>الحويجيه</t>
  </si>
  <si>
    <t>الرابعة/مرسوم فصلين</t>
  </si>
  <si>
    <t>سجلت اخرفصل لها</t>
  </si>
  <si>
    <t>هبه أبو سعده</t>
  </si>
  <si>
    <t>ياسر المرعي</t>
  </si>
  <si>
    <t>جباتا الخشب</t>
  </si>
  <si>
    <t>جانسيت إبراهيم</t>
  </si>
  <si>
    <t>ربيع وقاص</t>
  </si>
  <si>
    <t>رضوان الشرقاط</t>
  </si>
  <si>
    <t>الريحانيه</t>
  </si>
  <si>
    <t>عبد الرحمن المصيطيف</t>
  </si>
  <si>
    <t>البوغار</t>
  </si>
  <si>
    <t>عبير العبد الله</t>
  </si>
  <si>
    <t>فادي كحلوس</t>
  </si>
  <si>
    <t>هدية</t>
  </si>
  <si>
    <t>س4</t>
  </si>
  <si>
    <t>الثالثة /مرسوم2025</t>
  </si>
  <si>
    <t>ادهم السيد احمد</t>
  </si>
  <si>
    <t>الثالثة/حديث/</t>
  </si>
  <si>
    <t>محمد إسماعيل جمرك</t>
  </si>
  <si>
    <t>القصير</t>
  </si>
  <si>
    <t>الأولى/إعادة ارنباط</t>
  </si>
  <si>
    <t>محمد شيخ إبراهيم</t>
  </si>
  <si>
    <t>عامودا</t>
  </si>
  <si>
    <t>ثراء سلهب</t>
  </si>
  <si>
    <t>الثانية/مرسوم فصلين</t>
  </si>
  <si>
    <t>سجلت اخر فصل لها</t>
  </si>
  <si>
    <t>مستنفذ هاد الفصل</t>
  </si>
  <si>
    <t>ربيع الوني</t>
  </si>
  <si>
    <t>18/4/19991</t>
  </si>
  <si>
    <t>الأولى /إعادة ارتباط</t>
  </si>
  <si>
    <t>عبد الله البلخي</t>
  </si>
  <si>
    <t>الأولى إعادة ارتباط</t>
  </si>
  <si>
    <t>معاذ البكر</t>
  </si>
  <si>
    <t>الثالثة/استثناء المرسوم2025</t>
  </si>
  <si>
    <t>جمال البحري</t>
  </si>
  <si>
    <t>اسلام الرجا</t>
  </si>
  <si>
    <t>لوفان</t>
  </si>
  <si>
    <t>الطوب</t>
  </si>
  <si>
    <t>الأولى/ إعادة ارتباط/ف2</t>
  </si>
  <si>
    <t>الثانية /بموجب مرسوم</t>
  </si>
  <si>
    <t>الرابعة/مرسومو2025</t>
  </si>
  <si>
    <t>الثانية إعادة  ارتباط</t>
  </si>
  <si>
    <t>مرهف الشاعر</t>
  </si>
  <si>
    <t>شعاع</t>
  </si>
  <si>
    <t>بوسان</t>
  </si>
  <si>
    <t>الأولى إعادة اتباط</t>
  </si>
  <si>
    <t>منى شحيبر</t>
  </si>
  <si>
    <t>ولاء عرقسوسي</t>
  </si>
  <si>
    <t>فائزه</t>
  </si>
  <si>
    <t>الرابعةحديث/بموجب مرسوم</t>
  </si>
  <si>
    <t>اسماء فريحه</t>
  </si>
  <si>
    <t>رويدة</t>
  </si>
  <si>
    <t>سبينه</t>
  </si>
  <si>
    <t>جمان كعوش</t>
  </si>
  <si>
    <t>1/11994</t>
  </si>
  <si>
    <t>حسن اللحام</t>
  </si>
  <si>
    <t>غياث ويحه</t>
  </si>
  <si>
    <t>الرابعة /حديث</t>
  </si>
  <si>
    <t>رغد مدني</t>
  </si>
  <si>
    <t>فرح</t>
  </si>
  <si>
    <t>يوسف عياد</t>
  </si>
  <si>
    <t>احمد الأشقر</t>
  </si>
  <si>
    <t>1/1/19996</t>
  </si>
  <si>
    <t>اسراء فروخ</t>
  </si>
  <si>
    <t>وضحة</t>
  </si>
  <si>
    <t>الحاره</t>
  </si>
  <si>
    <t>الرابعة مرسوم2025</t>
  </si>
  <si>
    <t>الثالثة/ بموجب مرسوم</t>
  </si>
  <si>
    <t>ايه الريحاوي</t>
  </si>
  <si>
    <t>الثالثة/مرسوم فصلين</t>
  </si>
  <si>
    <t>الثانية/مرسوم2025</t>
  </si>
  <si>
    <t>خليل برمو</t>
  </si>
  <si>
    <t>شرعيه</t>
  </si>
  <si>
    <t>الثالثة /بموجب مرسوم</t>
  </si>
  <si>
    <t>راما الملاح</t>
  </si>
  <si>
    <t>نديدة</t>
  </si>
  <si>
    <t>الرابعة /حديث/بموجب مرسوم</t>
  </si>
  <si>
    <t>سليمان الحمصي</t>
  </si>
  <si>
    <t>مليحا</t>
  </si>
  <si>
    <t>الثانية/بموجب مرسوم</t>
  </si>
  <si>
    <t>الثالثة/مرسو فصلين</t>
  </si>
  <si>
    <t>الرابعة/مرسوم عام2025</t>
  </si>
  <si>
    <t>هبه البصله</t>
  </si>
  <si>
    <t>\</t>
  </si>
  <si>
    <t>مستنفذة هاد الفصل</t>
  </si>
  <si>
    <t>الرابعة/حديث</t>
  </si>
  <si>
    <t>اويس زغلول</t>
  </si>
  <si>
    <t>دنيا بشونه</t>
  </si>
  <si>
    <t>الثانية  استثناء المرسوم</t>
  </si>
  <si>
    <t>رواد عامر</t>
  </si>
  <si>
    <t>ريم السبيبي</t>
  </si>
  <si>
    <t>فايزة</t>
  </si>
  <si>
    <t>عين ترما</t>
  </si>
  <si>
    <t>سناء الحو</t>
  </si>
  <si>
    <t>عبد الرحمن الاحمد</t>
  </si>
  <si>
    <t>نشوه</t>
  </si>
  <si>
    <t>عبد المنعم الجاسم</t>
  </si>
  <si>
    <t>برهو</t>
  </si>
  <si>
    <t>فطومه</t>
  </si>
  <si>
    <t>حيه كبيرة</t>
  </si>
  <si>
    <t>محمد طالب الداغستاني</t>
  </si>
  <si>
    <t>مفيدة العلي</t>
  </si>
  <si>
    <t>صبحة</t>
  </si>
  <si>
    <t>الأولى/ إعادة ارتباط</t>
  </si>
  <si>
    <t>مهند أبو علي</t>
  </si>
  <si>
    <t>12/2/195</t>
  </si>
  <si>
    <t>الثانية مرسوم2025</t>
  </si>
  <si>
    <t>الرابعة/ مرسوم فصلين</t>
  </si>
  <si>
    <t>نور الديري</t>
  </si>
  <si>
    <t>الرابعة /مرسوم2025</t>
  </si>
  <si>
    <t>وعد داود</t>
  </si>
  <si>
    <t>معضميه</t>
  </si>
  <si>
    <t>الأولى/ استثناء المرسوم2025</t>
  </si>
  <si>
    <t>يزن قره جولي الكردي</t>
  </si>
  <si>
    <t>هزار</t>
  </si>
  <si>
    <t>امورة البري</t>
  </si>
  <si>
    <t>رنوه</t>
  </si>
  <si>
    <t>الأولى/مرسوم فصلين</t>
  </si>
  <si>
    <t>الثالثة  بموجب مرسوم</t>
  </si>
  <si>
    <t>الرابعة/ مرسوم2025</t>
  </si>
  <si>
    <t>الرابعة / بموجب مرسوم</t>
  </si>
  <si>
    <t>اسماء الجلود العبد</t>
  </si>
  <si>
    <t>الثانية/ مرسوم2025</t>
  </si>
  <si>
    <t>الرابعة/حديث/بموجب مرسوم</t>
  </si>
  <si>
    <t>بشار الهميد</t>
  </si>
  <si>
    <t>حنين العيان</t>
  </si>
  <si>
    <t>الثالثة/حديث/بموجب مرسوم</t>
  </si>
  <si>
    <t>الثانية/حديث/</t>
  </si>
  <si>
    <t>سندس قريش</t>
  </si>
  <si>
    <t>حرنه</t>
  </si>
  <si>
    <t>شروق المصري</t>
  </si>
  <si>
    <t>الأولى اعادةى ارتباط</t>
  </si>
  <si>
    <t>طارق الخياط</t>
  </si>
  <si>
    <t>مستنفذهاد الفصل</t>
  </si>
  <si>
    <t>غزل ابو حمره</t>
  </si>
  <si>
    <t>الخالدية</t>
  </si>
  <si>
    <t>غفران علاء الدين</t>
  </si>
  <si>
    <t>الثالثةاستثناء المرسوم</t>
  </si>
  <si>
    <t>بيت سحم</t>
  </si>
  <si>
    <t>مؤيد سيف الدين</t>
  </si>
  <si>
    <t>فصل  ثاني فقط</t>
  </si>
  <si>
    <t>الثالثةمرسوم2025</t>
  </si>
  <si>
    <t>6/كونه يقاف</t>
  </si>
  <si>
    <t>الرابعة/حديث بموجب مرسوم</t>
  </si>
  <si>
    <t>مريم كنيري</t>
  </si>
  <si>
    <t>عزيزة</t>
  </si>
  <si>
    <t xml:space="preserve"> غير سوري</t>
  </si>
  <si>
    <t>نور الحوري</t>
  </si>
  <si>
    <t>خالده</t>
  </si>
  <si>
    <t>الأولى اعادةارتباط</t>
  </si>
  <si>
    <t>نور الهدى السحار</t>
  </si>
  <si>
    <t>زبيدة</t>
  </si>
  <si>
    <t>س2</t>
  </si>
  <si>
    <t>هلا معروف</t>
  </si>
  <si>
    <t>سلمه</t>
  </si>
  <si>
    <t>حداده</t>
  </si>
  <si>
    <t>الأولى/استثناء المرسوم2025</t>
  </si>
  <si>
    <t>ولاء شكري مراد</t>
  </si>
  <si>
    <t>يارا أبو حلاوة</t>
  </si>
  <si>
    <t>ياسمين الجاجة</t>
  </si>
  <si>
    <t>157/</t>
  </si>
  <si>
    <t>احمد زوكار</t>
  </si>
  <si>
    <t>قاره</t>
  </si>
  <si>
    <t>علما</t>
  </si>
  <si>
    <t>الثانيةمرسوم2025</t>
  </si>
  <si>
    <t>حسن حمو</t>
  </si>
  <si>
    <t>المرويه</t>
  </si>
  <si>
    <t>الرابعةمرسوم فصلين</t>
  </si>
  <si>
    <t>الأولى/استثناء المرسوم</t>
  </si>
  <si>
    <t>الثانية/مرسوم 2025</t>
  </si>
  <si>
    <t>رند الريس</t>
  </si>
  <si>
    <t>ف اردني</t>
  </si>
  <si>
    <t>6/كونها إيقاف</t>
  </si>
  <si>
    <t>دير خبيه</t>
  </si>
  <si>
    <t>عزالدين دبسون</t>
  </si>
  <si>
    <t>الأولى/إعادة الارتباط</t>
  </si>
  <si>
    <t>مازن الهندي</t>
  </si>
  <si>
    <t>محمد شحاده عمرو</t>
  </si>
  <si>
    <t>الثانية مرسوم/2025</t>
  </si>
  <si>
    <t>مرام الشماط</t>
  </si>
  <si>
    <t>سعوديه</t>
  </si>
  <si>
    <t>مهند عبد العال</t>
  </si>
  <si>
    <t>حمله</t>
  </si>
  <si>
    <t>نور رحمه</t>
  </si>
  <si>
    <t>فداء</t>
  </si>
  <si>
    <t>1/1/19998</t>
  </si>
  <si>
    <t>هند اليوسف</t>
  </si>
  <si>
    <t>هندية</t>
  </si>
  <si>
    <t>الثانية/ مرسوم 2025</t>
  </si>
  <si>
    <t>53/2025</t>
  </si>
  <si>
    <t>الثانيةبموجب مرسوم</t>
  </si>
  <si>
    <t>الثالثة/</t>
  </si>
  <si>
    <t>الثانية/مرسوم عام2025</t>
  </si>
  <si>
    <t>عاصم البلخي</t>
  </si>
  <si>
    <t>معربه</t>
  </si>
  <si>
    <t>عامر اللوص</t>
  </si>
  <si>
    <t>الثالثة/حديث</t>
  </si>
  <si>
    <t>عدي نفاع</t>
  </si>
  <si>
    <t>فصل ثاني ففط</t>
  </si>
  <si>
    <t>علاء راشد</t>
  </si>
  <si>
    <t>حمزة</t>
  </si>
  <si>
    <t>الثانية /بموجب المرسوم</t>
  </si>
  <si>
    <t>مجد الدين الاحمد</t>
  </si>
  <si>
    <t>هايل</t>
  </si>
  <si>
    <t xml:space="preserve">العنازة </t>
  </si>
  <si>
    <t>الأولى/اعاة ارتباط</t>
  </si>
  <si>
    <t>6/ كونها إيقاف</t>
  </si>
  <si>
    <t>الأولى/مرسوم2025</t>
  </si>
  <si>
    <t>بلال العلوش</t>
  </si>
  <si>
    <t>جهان سفر</t>
  </si>
  <si>
    <t>ا لاولى/إعادة ارتباط</t>
  </si>
  <si>
    <t xml:space="preserve">القنيطرة </t>
  </si>
  <si>
    <t>محمد الحمود</t>
  </si>
  <si>
    <t>الأولى/مرسوم 2025</t>
  </si>
  <si>
    <t>نورس اللباد</t>
  </si>
  <si>
    <t>يارا عثمان</t>
  </si>
  <si>
    <t>رومانيا</t>
  </si>
  <si>
    <t>الثانية/حديث</t>
  </si>
  <si>
    <t>الأولى مرسوم 2025</t>
  </si>
  <si>
    <t>الأولى/ مرسوم3025</t>
  </si>
  <si>
    <t>الأولى/ مرسوم2025</t>
  </si>
  <si>
    <t>الأولىمرسوم2025</t>
  </si>
  <si>
    <t>الوحشية</t>
  </si>
  <si>
    <t>العشارن</t>
  </si>
  <si>
    <t>عوينة</t>
  </si>
  <si>
    <t>البئرين</t>
  </si>
  <si>
    <t>المسميه</t>
  </si>
  <si>
    <t xml:space="preserve">كفريه </t>
  </si>
  <si>
    <t xml:space="preserve">شمالية </t>
  </si>
  <si>
    <t xml:space="preserve">مقدمين </t>
  </si>
  <si>
    <t xml:space="preserve">نبع الطيب </t>
  </si>
  <si>
    <t xml:space="preserve">رزانيوة </t>
  </si>
  <si>
    <t xml:space="preserve">واسط </t>
  </si>
  <si>
    <t xml:space="preserve">معضمية </t>
  </si>
  <si>
    <t>المنصورة</t>
  </si>
  <si>
    <t xml:space="preserve">جبا </t>
  </si>
  <si>
    <t>حنجور</t>
  </si>
  <si>
    <t xml:space="preserve">مركدة </t>
  </si>
  <si>
    <t xml:space="preserve">مشيرفه </t>
  </si>
  <si>
    <t>ناصريه</t>
  </si>
  <si>
    <t xml:space="preserve">منور </t>
  </si>
  <si>
    <t>الظاهرية</t>
  </si>
  <si>
    <t xml:space="preserve">الشرق </t>
  </si>
  <si>
    <t xml:space="preserve">حي القاعة </t>
  </si>
  <si>
    <t>عرمان</t>
  </si>
  <si>
    <t xml:space="preserve">فديو </t>
  </si>
  <si>
    <t xml:space="preserve">جرمانا  </t>
  </si>
  <si>
    <t xml:space="preserve">قرية قاح </t>
  </si>
  <si>
    <t>ام الزيتون</t>
  </si>
  <si>
    <t xml:space="preserve">سرغايا </t>
  </si>
  <si>
    <t xml:space="preserve">ابو جرش </t>
  </si>
  <si>
    <t xml:space="preserve">شهبا- </t>
  </si>
  <si>
    <t xml:space="preserve">شيخضاهر </t>
  </si>
  <si>
    <t xml:space="preserve">الكرامة </t>
  </si>
  <si>
    <t>الثالثة /حديث</t>
  </si>
  <si>
    <t xml:space="preserve">عصفور </t>
  </si>
  <si>
    <t>النزهة</t>
  </si>
  <si>
    <t xml:space="preserve">سنجوان </t>
  </si>
  <si>
    <t>رنين زين الدين</t>
  </si>
  <si>
    <t xml:space="preserve">قبلية </t>
  </si>
  <si>
    <t xml:space="preserve">حميص </t>
  </si>
  <si>
    <t xml:space="preserve">عبادة </t>
  </si>
  <si>
    <t xml:space="preserve">كفرسوسة </t>
  </si>
  <si>
    <t xml:space="preserve">الخرسا </t>
  </si>
  <si>
    <t xml:space="preserve">صحنايا </t>
  </si>
  <si>
    <t>شرقيه</t>
  </si>
  <si>
    <t xml:space="preserve">شقا </t>
  </si>
  <si>
    <t xml:space="preserve">معربة </t>
  </si>
  <si>
    <t xml:space="preserve">القريمانية </t>
  </si>
  <si>
    <t>جصين</t>
  </si>
  <si>
    <t>اكراد</t>
  </si>
  <si>
    <t xml:space="preserve">بري شرقي </t>
  </si>
  <si>
    <t xml:space="preserve">المزرعة </t>
  </si>
  <si>
    <t xml:space="preserve">طربا </t>
  </si>
  <si>
    <t>صغير</t>
  </si>
  <si>
    <t>الشرقية</t>
  </si>
  <si>
    <t>السنلانيه</t>
  </si>
  <si>
    <t>حرفا</t>
  </si>
  <si>
    <t>الطيبة</t>
  </si>
  <si>
    <t xml:space="preserve">قنوات </t>
  </si>
  <si>
    <t>السالمية</t>
  </si>
  <si>
    <t xml:space="preserve">بكا </t>
  </si>
  <si>
    <t xml:space="preserve">شرقية </t>
  </si>
  <si>
    <t xml:space="preserve">الشعغة </t>
  </si>
  <si>
    <t xml:space="preserve">حدادة </t>
  </si>
  <si>
    <t xml:space="preserve">غباغب </t>
  </si>
  <si>
    <t xml:space="preserve">بيت شوهر </t>
  </si>
  <si>
    <t>جويبات</t>
  </si>
  <si>
    <t xml:space="preserve">جرابلس </t>
  </si>
  <si>
    <t>حمين</t>
  </si>
  <si>
    <t xml:space="preserve">المزة </t>
  </si>
  <si>
    <t>بيلي</t>
  </si>
  <si>
    <t xml:space="preserve">جروة </t>
  </si>
  <si>
    <t xml:space="preserve">العزيزية </t>
  </si>
  <si>
    <t xml:space="preserve">معربا </t>
  </si>
  <si>
    <t xml:space="preserve">بانياس </t>
  </si>
  <si>
    <t>القيصرية</t>
  </si>
  <si>
    <t>القطيفة</t>
  </si>
  <si>
    <t xml:space="preserve">داعل </t>
  </si>
  <si>
    <t xml:space="preserve">سهوة </t>
  </si>
  <si>
    <t xml:space="preserve">رنكوس </t>
  </si>
  <si>
    <t xml:space="preserve">جب رملة </t>
  </si>
  <si>
    <t xml:space="preserve">مهاجرين </t>
  </si>
  <si>
    <t>السفلانية</t>
  </si>
  <si>
    <t xml:space="preserve">الطراق </t>
  </si>
  <si>
    <t>سلمين</t>
  </si>
  <si>
    <t xml:space="preserve">العشة </t>
  </si>
  <si>
    <t xml:space="preserve">القطيفة </t>
  </si>
  <si>
    <t xml:space="preserve">جرمانا </t>
  </si>
  <si>
    <t>المجيحية</t>
  </si>
  <si>
    <t>المزة</t>
  </si>
  <si>
    <t xml:space="preserve">يبرود </t>
  </si>
  <si>
    <t xml:space="preserve">عرمان </t>
  </si>
  <si>
    <t xml:space="preserve">دير ماما </t>
  </si>
  <si>
    <t xml:space="preserve">سريجس </t>
  </si>
  <si>
    <t xml:space="preserve">البدرية </t>
  </si>
  <si>
    <t>كناكر</t>
  </si>
  <si>
    <t xml:space="preserve">الحريف </t>
  </si>
  <si>
    <t>48/</t>
  </si>
  <si>
    <t>قارلق</t>
  </si>
  <si>
    <t>بعمرائيل</t>
  </si>
  <si>
    <t xml:space="preserve">غصم </t>
  </si>
  <si>
    <t xml:space="preserve">الشرقية </t>
  </si>
  <si>
    <t xml:space="preserve">صلخد </t>
  </si>
  <si>
    <t>جوزه</t>
  </si>
  <si>
    <t xml:space="preserve">الغجر </t>
  </si>
  <si>
    <t xml:space="preserve">شاغور </t>
  </si>
  <si>
    <t>ايمان يوسف</t>
  </si>
  <si>
    <t>احمد حبوش</t>
  </si>
  <si>
    <t>اليسار غيبه</t>
  </si>
  <si>
    <t>اماني شلحه</t>
  </si>
  <si>
    <t>الثانية /حديث</t>
  </si>
  <si>
    <t>لبنانية</t>
  </si>
  <si>
    <t>وعد الحسين</t>
  </si>
  <si>
    <t>ابراهيم البركو</t>
  </si>
  <si>
    <t>اسماء فندقلي</t>
  </si>
  <si>
    <t>السورية</t>
  </si>
  <si>
    <t>اماني الرستم</t>
  </si>
  <si>
    <t>سميكة</t>
  </si>
  <si>
    <t>إسلام قسومه</t>
  </si>
  <si>
    <t>محمد غيلان</t>
  </si>
  <si>
    <t>باسمه صافيا</t>
  </si>
  <si>
    <t>براء حمود</t>
  </si>
  <si>
    <t>مخيم جرمانا</t>
  </si>
  <si>
    <t>بشار كنعان</t>
  </si>
  <si>
    <t>احسم</t>
  </si>
  <si>
    <t>بشرى محمد</t>
  </si>
  <si>
    <t>سعدة</t>
  </si>
  <si>
    <t>خان الشيح</t>
  </si>
  <si>
    <t>فلسطيني</t>
  </si>
  <si>
    <t>بيلسان علي</t>
  </si>
  <si>
    <t>الكفرون</t>
  </si>
  <si>
    <t>سوري</t>
  </si>
  <si>
    <t>تالا سكاف</t>
  </si>
  <si>
    <t>تولين العقاد</t>
  </si>
  <si>
    <t>جعفر اسكندر</t>
  </si>
  <si>
    <t>تركي</t>
  </si>
  <si>
    <t xml:space="preserve">حماة فورو </t>
  </si>
  <si>
    <t>جودي العبدون المشعل</t>
  </si>
  <si>
    <t>خالد الموسى</t>
  </si>
  <si>
    <t>خالد دمراني</t>
  </si>
  <si>
    <t>المعضمية</t>
  </si>
  <si>
    <t>عربي سوري</t>
  </si>
  <si>
    <t>دارين السواحي</t>
  </si>
  <si>
    <t>زكي</t>
  </si>
  <si>
    <t>سمية</t>
  </si>
  <si>
    <t>العربية الفلسطينية</t>
  </si>
  <si>
    <t>دعاء مخلوطه</t>
  </si>
  <si>
    <t>محمد خلدون</t>
  </si>
  <si>
    <t>راما شرف</t>
  </si>
  <si>
    <t>محمدعيد</t>
  </si>
  <si>
    <t>رغد خيرالله</t>
  </si>
  <si>
    <t>شعلة</t>
  </si>
  <si>
    <t>رغد مصطفى</t>
  </si>
  <si>
    <t>حضر</t>
  </si>
  <si>
    <t>رنيم السخنى</t>
  </si>
  <si>
    <t>محمد حاتم</t>
  </si>
  <si>
    <t>رشا حاووط</t>
  </si>
  <si>
    <t>رهام العويتي</t>
  </si>
  <si>
    <t>دير ماكر</t>
  </si>
  <si>
    <t>روان حمد</t>
  </si>
  <si>
    <t>20-10-2005</t>
  </si>
  <si>
    <t>رولين حامد</t>
  </si>
  <si>
    <t>فلسطينية اردنية</t>
  </si>
  <si>
    <t>رؤى الموحد</t>
  </si>
  <si>
    <t>ساره رقماني</t>
  </si>
  <si>
    <t>لورين</t>
  </si>
  <si>
    <t>واحد</t>
  </si>
  <si>
    <t>سدره البعاج</t>
  </si>
  <si>
    <t>سهاد الاسماعيل</t>
  </si>
  <si>
    <t>محمدفاتح</t>
  </si>
  <si>
    <t>سيدرا القطان</t>
  </si>
  <si>
    <t>شاديا محمود</t>
  </si>
  <si>
    <t>تله</t>
  </si>
  <si>
    <t>شهد الحموي</t>
  </si>
  <si>
    <t>محمد هادي</t>
  </si>
  <si>
    <t>شهد داود</t>
  </si>
  <si>
    <t>شهد محمود</t>
  </si>
  <si>
    <t>غصون يوسف</t>
  </si>
  <si>
    <t>صالحه نصر</t>
  </si>
  <si>
    <t>ثلجه</t>
  </si>
  <si>
    <t>ظلال الواو</t>
  </si>
  <si>
    <t>عاطف حاجي</t>
  </si>
  <si>
    <t>محمدصالح</t>
  </si>
  <si>
    <t>اسمى</t>
  </si>
  <si>
    <t>عائشه سالم</t>
  </si>
  <si>
    <t>17-4-200</t>
  </si>
  <si>
    <t>معربا</t>
  </si>
  <si>
    <t>عبد الرحمن قويدر</t>
  </si>
  <si>
    <t>علي صادر</t>
  </si>
  <si>
    <t>مشغرة</t>
  </si>
  <si>
    <t>عمار الحسن</t>
  </si>
  <si>
    <t>العشارة</t>
  </si>
  <si>
    <t>سوري عربي</t>
  </si>
  <si>
    <t>عهد غزاله</t>
  </si>
  <si>
    <t>مزيد</t>
  </si>
  <si>
    <t>الغارية</t>
  </si>
  <si>
    <t>غزل نعنوع</t>
  </si>
  <si>
    <t>منال احمد</t>
  </si>
  <si>
    <t>فاتن صالح</t>
  </si>
  <si>
    <t>الكريم</t>
  </si>
  <si>
    <t>لبانة خليل</t>
  </si>
  <si>
    <t>محسنة</t>
  </si>
  <si>
    <t>كفربني</t>
  </si>
  <si>
    <t xml:space="preserve">العربية السورية </t>
  </si>
  <si>
    <t>لبنى تقي الدين</t>
  </si>
  <si>
    <t>محمدمنذر</t>
  </si>
  <si>
    <t>لين الوتار</t>
  </si>
  <si>
    <t>ليندا الخضري</t>
  </si>
  <si>
    <t>عبداللطيف</t>
  </si>
  <si>
    <t>مايا حربا</t>
  </si>
  <si>
    <t>مجدل شمس عباس</t>
  </si>
  <si>
    <t>فريز</t>
  </si>
  <si>
    <t>محمد علي ورد</t>
  </si>
  <si>
    <t>شعبا غربي</t>
  </si>
  <si>
    <t>محمد كحيل</t>
  </si>
  <si>
    <t>محمدرشاد العلي</t>
  </si>
  <si>
    <t>عبدالوهاب</t>
  </si>
  <si>
    <t>ثوره</t>
  </si>
  <si>
    <t>محمديزن البغا</t>
  </si>
  <si>
    <t>احمدراتب</t>
  </si>
  <si>
    <t>19/8/1985</t>
  </si>
  <si>
    <t>ملاك خطيب</t>
  </si>
  <si>
    <t>منذر الناطور</t>
  </si>
  <si>
    <t>رهام</t>
  </si>
  <si>
    <t>منيب الوطبان</t>
  </si>
  <si>
    <t>غصم</t>
  </si>
  <si>
    <t>ميسم الحوراني</t>
  </si>
  <si>
    <t>نغم اسماعيل</t>
  </si>
  <si>
    <t>59/</t>
  </si>
  <si>
    <t>نغم زعل</t>
  </si>
  <si>
    <t>مطيعة</t>
  </si>
  <si>
    <t>نغم فرزان</t>
  </si>
  <si>
    <t>راسم</t>
  </si>
  <si>
    <t>عربي - سوري</t>
  </si>
  <si>
    <t>نغم محيسن</t>
  </si>
  <si>
    <t>اليرموك</t>
  </si>
  <si>
    <t>نور عليان</t>
  </si>
  <si>
    <t>هديل الداهوك</t>
  </si>
  <si>
    <t>هنادي السلامه السعدي</t>
  </si>
  <si>
    <t>زيدان</t>
  </si>
  <si>
    <t>شتوه</t>
  </si>
  <si>
    <t>وسام الأبرش</t>
  </si>
  <si>
    <t>دعاء الغاوي</t>
  </si>
  <si>
    <t>زينات الخريوش</t>
  </si>
  <si>
    <t>نصره</t>
  </si>
  <si>
    <t>نبع الصخر</t>
  </si>
  <si>
    <t>عبد الرحمن الشيخ كامل</t>
  </si>
  <si>
    <t>ولاء حبمبم</t>
  </si>
  <si>
    <t>66/</t>
  </si>
  <si>
    <t>علي عيسى الشيخو</t>
  </si>
  <si>
    <t>رسم المسطاحة</t>
  </si>
  <si>
    <t>منقطع ف1 2024/2025</t>
  </si>
  <si>
    <t>النتيجة</t>
  </si>
  <si>
    <t>لر2</t>
  </si>
  <si>
    <t>معادلة</t>
  </si>
  <si>
    <t>مراجعة الشؤون</t>
  </si>
  <si>
    <t>الرقم</t>
  </si>
  <si>
    <t>وضع الطالب</t>
  </si>
  <si>
    <t>علاء علبي</t>
  </si>
  <si>
    <t>محمد غسان</t>
  </si>
  <si>
    <t>غياث الاجرد</t>
  </si>
  <si>
    <t>محمد المنزل</t>
  </si>
  <si>
    <t>كلش</t>
  </si>
  <si>
    <t>محمد خير الزعبي</t>
  </si>
  <si>
    <t>محمد ويس</t>
  </si>
  <si>
    <t>حمامة</t>
  </si>
  <si>
    <t>محمود عرابي</t>
  </si>
  <si>
    <t>نسرين الفرخ</t>
  </si>
  <si>
    <t>نور المحمود الحسين</t>
  </si>
  <si>
    <t>مانوليا</t>
  </si>
  <si>
    <t>امل فلاحه</t>
  </si>
  <si>
    <t>صلاح الدين بكار</t>
  </si>
  <si>
    <t>علاء الدين كرديه</t>
  </si>
  <si>
    <t>بهاء الدين</t>
  </si>
  <si>
    <t>فاتنه</t>
  </si>
  <si>
    <t>احمد مصلح</t>
  </si>
  <si>
    <t>حين</t>
  </si>
  <si>
    <t>محمد حسين نظام</t>
  </si>
  <si>
    <t>رأفت</t>
  </si>
  <si>
    <t>بشرى حجي طه الناشد</t>
  </si>
  <si>
    <r>
      <t xml:space="preserve">ثم تسليم استمارة التسجيل مع إيصال المصرف إلى شؤون طلاب الإعلام - كلية الإعلام - الطابق الثالث خلال مدة أقصاها أسبوع من تاريخ إرسال الإيميل .
</t>
    </r>
    <r>
      <rPr>
        <b/>
        <sz val="14"/>
        <color theme="0"/>
        <rFont val="Sakkal Majalla"/>
      </rPr>
      <t>أو إرسالها عن طريق المؤسسة العامة للبريد إلى العنوان التالي :</t>
    </r>
    <r>
      <rPr>
        <sz val="14"/>
        <color theme="0"/>
        <rFont val="Sakkal Majalla"/>
      </rPr>
      <t xml:space="preserve">
 دمشق -البرامكة - مركز التعليم المفتوح - جانب كلية الحقوق- ص ب/ 35063/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</si>
</sst>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010000]yyyy/mm/dd;@"/>
    <numFmt numFmtId="165" formatCode="#,##0\ &quot;ل.س.‏&quot;"/>
  </numFmts>
  <fonts count="122" x14ac:knownFonts="1">
    <font>
      <sz val="11"/>
      <color theme="1"/>
      <name val="Arial"/>
      <family val="2"/>
      <scheme val="minor"/>
    </font>
    <font>
      <b/>
      <sz val="10"/>
      <name val="Arial"/>
      <family val="2"/>
    </font>
    <font>
      <b/>
      <sz val="16"/>
      <name val="Arial"/>
      <family val="2"/>
    </font>
    <font>
      <b/>
      <sz val="12"/>
      <name val="Arial"/>
      <family val="2"/>
    </font>
    <font>
      <b/>
      <sz val="11"/>
      <name val="Arial"/>
      <family val="2"/>
    </font>
    <font>
      <sz val="11"/>
      <name val="Arial"/>
      <family val="2"/>
    </font>
    <font>
      <sz val="12"/>
      <name val="Arial"/>
      <family val="2"/>
    </font>
    <font>
      <sz val="10"/>
      <name val="Arial"/>
      <family val="2"/>
    </font>
    <font>
      <sz val="10"/>
      <name val="Traditional Arabic"/>
      <family val="1"/>
    </font>
    <font>
      <sz val="11"/>
      <color theme="0"/>
      <name val="Arial"/>
      <family val="2"/>
      <scheme val="minor"/>
    </font>
    <font>
      <u/>
      <sz val="10"/>
      <color theme="10"/>
      <name val="Arial"/>
      <family val="2"/>
    </font>
    <font>
      <sz val="11"/>
      <color rgb="FFFF0000"/>
      <name val="Arial"/>
      <family val="2"/>
      <scheme val="minor"/>
    </font>
    <font>
      <b/>
      <sz val="10"/>
      <color rgb="FFFF0000"/>
      <name val="Arial"/>
      <family val="2"/>
    </font>
    <font>
      <sz val="10"/>
      <color rgb="FFFF0000"/>
      <name val="Arial"/>
      <family val="2"/>
    </font>
    <font>
      <b/>
      <sz val="14"/>
      <color rgb="FFFF0000"/>
      <name val="Arial"/>
      <family val="2"/>
    </font>
    <font>
      <sz val="14"/>
      <color rgb="FFFF0000"/>
      <name val="Arial"/>
      <family val="2"/>
    </font>
    <font>
      <u/>
      <sz val="10"/>
      <color rgb="FFFF0000"/>
      <name val="Arial"/>
      <family val="2"/>
    </font>
    <font>
      <sz val="11"/>
      <color rgb="FFFF0000"/>
      <name val="Arial"/>
      <family val="2"/>
    </font>
    <font>
      <b/>
      <sz val="11"/>
      <color rgb="FFFF0000"/>
      <name val="Arial"/>
      <family val="2"/>
    </font>
    <font>
      <b/>
      <sz val="16"/>
      <color rgb="FFFF0000"/>
      <name val="Arial"/>
      <family val="2"/>
    </font>
    <font>
      <b/>
      <sz val="8"/>
      <color rgb="FFFF0000"/>
      <name val="Arial"/>
      <family val="2"/>
    </font>
    <font>
      <b/>
      <sz val="12"/>
      <color rgb="FFFF0000"/>
      <name val="Arial"/>
      <family val="2"/>
    </font>
    <font>
      <sz val="12"/>
      <color rgb="FFFF0000"/>
      <name val="Arial"/>
      <family val="2"/>
    </font>
    <font>
      <sz val="10"/>
      <color rgb="FFFF0000"/>
      <name val="Traditional Arabic"/>
      <family val="1"/>
    </font>
    <font>
      <sz val="12"/>
      <color theme="1"/>
      <name val="Arial"/>
      <family val="2"/>
      <scheme val="minor"/>
    </font>
    <font>
      <b/>
      <sz val="12"/>
      <color theme="1"/>
      <name val="Arial"/>
      <family val="2"/>
      <scheme val="minor"/>
    </font>
    <font>
      <b/>
      <sz val="12"/>
      <color rgb="FFFF0000"/>
      <name val="Arial"/>
      <family val="2"/>
      <scheme val="minor"/>
    </font>
    <font>
      <b/>
      <sz val="14"/>
      <color theme="1"/>
      <name val="Arial"/>
      <family val="2"/>
      <scheme val="minor"/>
    </font>
    <font>
      <b/>
      <sz val="16"/>
      <color theme="0"/>
      <name val="Arial"/>
      <family val="2"/>
    </font>
    <font>
      <sz val="11"/>
      <name val="Arial"/>
      <family val="2"/>
      <scheme val="minor"/>
    </font>
    <font>
      <b/>
      <sz val="14"/>
      <color theme="0"/>
      <name val="Arial"/>
      <family val="2"/>
      <scheme val="minor"/>
    </font>
    <font>
      <b/>
      <sz val="14"/>
      <color theme="8" tint="-0.249977111117893"/>
      <name val="Arial"/>
      <family val="2"/>
      <scheme val="minor"/>
    </font>
    <font>
      <b/>
      <sz val="12"/>
      <name val="Arial"/>
      <family val="2"/>
      <scheme val="minor"/>
    </font>
    <font>
      <b/>
      <sz val="16"/>
      <color theme="1"/>
      <name val="Arial"/>
      <family val="2"/>
      <scheme val="minor"/>
    </font>
    <font>
      <sz val="14"/>
      <color theme="10"/>
      <name val="Arial"/>
      <family val="2"/>
    </font>
    <font>
      <b/>
      <sz val="14"/>
      <color theme="7" tint="0.59999389629810485"/>
      <name val="Arial"/>
      <family val="2"/>
      <scheme val="minor"/>
    </font>
    <font>
      <b/>
      <u/>
      <sz val="12"/>
      <color theme="10"/>
      <name val="Arial"/>
      <family val="2"/>
    </font>
    <font>
      <b/>
      <sz val="14"/>
      <name val="Arial"/>
      <family val="2"/>
      <scheme val="minor"/>
    </font>
    <font>
      <b/>
      <sz val="12"/>
      <color theme="0"/>
      <name val="Arial"/>
      <family val="2"/>
    </font>
    <font>
      <b/>
      <sz val="16"/>
      <color theme="0"/>
      <name val="Arial"/>
      <family val="2"/>
      <scheme val="minor"/>
    </font>
    <font>
      <b/>
      <sz val="10"/>
      <color theme="0"/>
      <name val="Arial"/>
      <family val="2"/>
    </font>
    <font>
      <b/>
      <sz val="8"/>
      <name val="Arial"/>
      <family val="2"/>
    </font>
    <font>
      <sz val="8"/>
      <name val="Arial"/>
      <family val="2"/>
      <scheme val="minor"/>
    </font>
    <font>
      <sz val="11"/>
      <color theme="5" tint="0.59999389629810485"/>
      <name val="Arial"/>
      <family val="2"/>
      <scheme val="minor"/>
    </font>
    <font>
      <b/>
      <sz val="12"/>
      <color rgb="FFFF0000"/>
      <name val="Sakkal Majalla"/>
    </font>
    <font>
      <sz val="8"/>
      <name val="Arial"/>
      <family val="2"/>
    </font>
    <font>
      <b/>
      <sz val="12"/>
      <color theme="1"/>
      <name val="Sakkal Majalla"/>
    </font>
    <font>
      <b/>
      <sz val="16"/>
      <color theme="1"/>
      <name val="Sakkal Majalla"/>
    </font>
    <font>
      <sz val="11"/>
      <color theme="1"/>
      <name val="Sakkal Majalla"/>
    </font>
    <font>
      <b/>
      <sz val="18"/>
      <color theme="1"/>
      <name val="Sakkal Majalla"/>
    </font>
    <font>
      <b/>
      <sz val="14"/>
      <color rgb="FFFF0000"/>
      <name val="Sakkal Majalla"/>
    </font>
    <font>
      <b/>
      <sz val="14"/>
      <color theme="1"/>
      <name val="Sakkal Majalla"/>
    </font>
    <font>
      <b/>
      <sz val="18"/>
      <color rgb="FFFF0000"/>
      <name val="Sakkal Majalla"/>
    </font>
    <font>
      <b/>
      <sz val="14"/>
      <color theme="0"/>
      <name val="Sakkal Majalla"/>
    </font>
    <font>
      <b/>
      <u/>
      <sz val="14"/>
      <color theme="0"/>
      <name val="Sakkal Majalla"/>
    </font>
    <font>
      <sz val="14"/>
      <color theme="0"/>
      <name val="Sakkal Majalla"/>
    </font>
    <font>
      <sz val="11"/>
      <color theme="0"/>
      <name val="Sakkal Majalla"/>
    </font>
    <font>
      <b/>
      <u/>
      <sz val="16"/>
      <color theme="0"/>
      <name val="Sakkal Majalla"/>
    </font>
    <font>
      <sz val="14"/>
      <color theme="1"/>
      <name val="Sakkal Majalla"/>
    </font>
    <font>
      <b/>
      <sz val="16"/>
      <color rgb="FFFF0000"/>
      <name val="Sakkal Majalla"/>
    </font>
    <font>
      <b/>
      <u/>
      <sz val="12"/>
      <color theme="10"/>
      <name val="Sakkal Majalla"/>
    </font>
    <font>
      <b/>
      <sz val="11"/>
      <color theme="0"/>
      <name val="Arial"/>
      <family val="2"/>
      <scheme val="minor"/>
    </font>
    <font>
      <b/>
      <sz val="16"/>
      <color theme="4" tint="-0.249977111117893"/>
      <name val="Arial"/>
      <family val="2"/>
      <scheme val="minor"/>
    </font>
    <font>
      <b/>
      <sz val="12"/>
      <color theme="0"/>
      <name val="Arial"/>
      <family val="2"/>
      <scheme val="minor"/>
    </font>
    <font>
      <b/>
      <sz val="12"/>
      <color theme="0"/>
      <name val="Sakkal Majalla"/>
    </font>
    <font>
      <b/>
      <sz val="12"/>
      <color rgb="FF002060"/>
      <name val="Arial"/>
      <family val="2"/>
      <scheme val="minor"/>
    </font>
    <font>
      <b/>
      <sz val="16"/>
      <color rgb="FF002060"/>
      <name val="Arial"/>
      <family val="2"/>
      <scheme val="minor"/>
    </font>
    <font>
      <sz val="12"/>
      <name val="Arial"/>
      <family val="2"/>
      <charset val="178"/>
    </font>
    <font>
      <sz val="12"/>
      <color rgb="FFFF0000"/>
      <name val="Arial"/>
      <family val="2"/>
      <charset val="178"/>
      <scheme val="minor"/>
    </font>
    <font>
      <b/>
      <sz val="16"/>
      <color theme="1"/>
      <name val="Arial"/>
      <family val="2"/>
    </font>
    <font>
      <sz val="20"/>
      <color theme="1"/>
      <name val="Arial"/>
      <family val="2"/>
    </font>
    <font>
      <sz val="11"/>
      <color theme="1"/>
      <name val="Arial"/>
      <family val="2"/>
    </font>
    <font>
      <b/>
      <sz val="10"/>
      <color theme="1"/>
      <name val="Arial"/>
      <family val="2"/>
    </font>
    <font>
      <sz val="10"/>
      <color theme="1"/>
      <name val="Arial"/>
      <family val="2"/>
    </font>
    <font>
      <sz val="10"/>
      <color rgb="FF002060"/>
      <name val="Arial"/>
      <family val="2"/>
    </font>
    <font>
      <b/>
      <sz val="12"/>
      <name val="Sakkal Majalla"/>
    </font>
    <font>
      <b/>
      <sz val="16"/>
      <color theme="0"/>
      <name val="Sakkal Majalla"/>
    </font>
    <font>
      <sz val="14"/>
      <name val="Sakkal Majalla"/>
    </font>
    <font>
      <sz val="14"/>
      <color rgb="FFFF0000"/>
      <name val="Sakkal Majalla"/>
    </font>
    <font>
      <sz val="12"/>
      <color theme="0"/>
      <name val="Arial"/>
      <family val="2"/>
      <charset val="178"/>
    </font>
    <font>
      <u/>
      <sz val="12"/>
      <name val="Arial"/>
      <family val="2"/>
      <charset val="178"/>
    </font>
    <font>
      <sz val="12"/>
      <color theme="1"/>
      <name val="Arial"/>
      <family val="2"/>
      <charset val="178"/>
      <scheme val="minor"/>
    </font>
    <font>
      <sz val="14"/>
      <name val="Arial"/>
      <family val="2"/>
      <charset val="178"/>
    </font>
    <font>
      <sz val="12"/>
      <color theme="0"/>
      <name val="Arial"/>
      <family val="2"/>
      <charset val="178"/>
      <scheme val="minor"/>
    </font>
    <font>
      <sz val="12"/>
      <color theme="0"/>
      <name val="Sakkal Majalla"/>
    </font>
    <font>
      <u/>
      <sz val="12"/>
      <color rgb="FF0070C0"/>
      <name val="Arial"/>
      <family val="2"/>
      <charset val="178"/>
    </font>
    <font>
      <sz val="12"/>
      <color rgb="FFFF0000"/>
      <name val="Arial"/>
      <family val="2"/>
      <charset val="178"/>
    </font>
    <font>
      <sz val="12"/>
      <color rgb="FFFF0000"/>
      <name val="Arial"/>
      <family val="2"/>
      <scheme val="minor"/>
    </font>
    <font>
      <sz val="10"/>
      <color theme="0"/>
      <name val="Arial"/>
      <family val="2"/>
    </font>
    <font>
      <sz val="9"/>
      <color theme="1"/>
      <name val="Arial"/>
      <family val="2"/>
    </font>
    <font>
      <sz val="9"/>
      <name val="Arial"/>
      <family val="2"/>
    </font>
    <font>
      <sz val="9"/>
      <color rgb="FF0070C0"/>
      <name val="Arial"/>
      <family val="2"/>
    </font>
    <font>
      <sz val="16"/>
      <color theme="1"/>
      <name val="Sakkal Majalla"/>
    </font>
    <font>
      <sz val="11"/>
      <color theme="1"/>
      <name val="Arial"/>
      <family val="2"/>
      <scheme val="minor"/>
    </font>
    <font>
      <b/>
      <sz val="22"/>
      <name val="Arial"/>
      <family val="2"/>
      <scheme val="minor"/>
    </font>
    <font>
      <b/>
      <sz val="22"/>
      <color theme="1"/>
      <name val="Arial"/>
      <family val="2"/>
      <scheme val="minor"/>
    </font>
    <font>
      <sz val="10"/>
      <color indexed="8"/>
      <name val="Arial"/>
      <family val="2"/>
    </font>
    <font>
      <sz val="11"/>
      <color indexed="8"/>
      <name val="Calibri"/>
      <family val="2"/>
    </font>
    <font>
      <u/>
      <sz val="11"/>
      <color theme="1"/>
      <name val="Arial"/>
      <family val="2"/>
      <scheme val="minor"/>
    </font>
    <font>
      <sz val="10"/>
      <color indexed="8"/>
      <name val="Arial"/>
      <family val="2"/>
    </font>
    <font>
      <sz val="11"/>
      <color indexed="8"/>
      <name val="Calibri"/>
      <family val="2"/>
    </font>
    <font>
      <sz val="11"/>
      <color indexed="8"/>
      <name val="Calibri"/>
      <family val="2"/>
    </font>
    <font>
      <sz val="22"/>
      <name val="Arial"/>
      <family val="2"/>
      <scheme val="minor"/>
    </font>
    <font>
      <sz val="20"/>
      <name val="Arial"/>
      <family val="2"/>
      <scheme val="minor"/>
    </font>
    <font>
      <sz val="18"/>
      <name val="Arial"/>
      <family val="2"/>
      <scheme val="minor"/>
    </font>
    <font>
      <b/>
      <sz val="11"/>
      <color theme="1"/>
      <name val="Arial"/>
      <family val="2"/>
      <scheme val="minor"/>
    </font>
    <font>
      <sz val="9"/>
      <color rgb="FFFF0000"/>
      <name val="Arial"/>
      <family val="2"/>
      <scheme val="minor"/>
    </font>
    <font>
      <sz val="12"/>
      <color theme="1"/>
      <name val="Sakkal Majalla"/>
    </font>
    <font>
      <sz val="12"/>
      <name val="Sakkal Majalla"/>
    </font>
    <font>
      <sz val="18"/>
      <color theme="1"/>
      <name val="Arial"/>
      <family val="2"/>
      <scheme val="minor"/>
    </font>
    <font>
      <sz val="11"/>
      <color indexed="8"/>
      <name val="Calibri"/>
      <family val="2"/>
    </font>
    <font>
      <sz val="10"/>
      <color indexed="8"/>
      <name val="Arial"/>
      <family val="2"/>
    </font>
    <font>
      <b/>
      <sz val="16"/>
      <name val="Sakkal Majalla"/>
    </font>
    <font>
      <sz val="11"/>
      <name val="Calibri"/>
      <family val="2"/>
    </font>
    <font>
      <b/>
      <sz val="18"/>
      <color theme="1"/>
      <name val="Arial"/>
      <family val="2"/>
      <charset val="178"/>
      <scheme val="minor"/>
    </font>
    <font>
      <b/>
      <sz val="18"/>
      <name val="Arial"/>
      <family val="2"/>
      <charset val="178"/>
      <scheme val="minor"/>
    </font>
    <font>
      <b/>
      <sz val="18"/>
      <color indexed="8"/>
      <name val="Calibri"/>
      <family val="2"/>
      <charset val="178"/>
    </font>
    <font>
      <sz val="28"/>
      <color rgb="FFFF0000"/>
      <name val="Arial"/>
      <family val="2"/>
      <scheme val="minor"/>
    </font>
    <font>
      <sz val="11"/>
      <color theme="1"/>
      <name val="Calibri"/>
      <family val="2"/>
    </font>
    <font>
      <b/>
      <sz val="18"/>
      <color theme="1"/>
      <name val="Arial"/>
      <family val="2"/>
      <scheme val="minor"/>
    </font>
    <font>
      <sz val="18"/>
      <color theme="1"/>
      <name val="Arial"/>
      <family val="2"/>
      <charset val="178"/>
      <scheme val="minor"/>
    </font>
    <font>
      <sz val="22"/>
      <color theme="1"/>
      <name val="Arial"/>
      <family val="2"/>
      <scheme val="minor"/>
    </font>
  </fonts>
  <fills count="29">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bgColor indexed="64"/>
      </patternFill>
    </fill>
    <fill>
      <patternFill patternType="solid">
        <fgColor theme="6" tint="0.39997558519241921"/>
        <bgColor indexed="64"/>
      </patternFill>
    </fill>
    <fill>
      <patternFill patternType="solid">
        <fgColor rgb="FFFF0000"/>
        <bgColor indexed="64"/>
      </patternFill>
    </fill>
    <fill>
      <patternFill patternType="solid">
        <fgColor theme="3" tint="0.79998168889431442"/>
        <bgColor indexed="64"/>
      </patternFill>
    </fill>
    <fill>
      <patternFill patternType="solid">
        <fgColor theme="8"/>
        <bgColor indexed="64"/>
      </patternFill>
    </fill>
    <fill>
      <patternFill patternType="solid">
        <fgColor theme="4" tint="0.59999389629810485"/>
        <bgColor indexed="64"/>
      </patternFill>
    </fill>
    <fill>
      <patternFill patternType="solid">
        <fgColor rgb="FF002060"/>
        <bgColor indexed="64"/>
      </patternFill>
    </fill>
    <fill>
      <patternFill patternType="solid">
        <fgColor theme="0"/>
        <bgColor indexed="64"/>
      </patternFill>
    </fill>
    <fill>
      <patternFill patternType="solid">
        <fgColor theme="4" tint="0.39997558519241921"/>
        <bgColor indexed="64"/>
      </patternFill>
    </fill>
    <fill>
      <patternFill patternType="solid">
        <fgColor rgb="FF3855A6"/>
        <bgColor indexed="64"/>
      </patternFill>
    </fill>
    <fill>
      <patternFill patternType="solid">
        <fgColor rgb="FFC00000"/>
        <bgColor indexed="64"/>
      </patternFill>
    </fill>
    <fill>
      <patternFill patternType="solid">
        <fgColor rgb="FFFFFF00"/>
        <bgColor indexed="64"/>
      </patternFill>
    </fill>
    <fill>
      <patternFill patternType="solid">
        <fgColor theme="0"/>
        <bgColor indexed="0"/>
      </patternFill>
    </fill>
    <fill>
      <patternFill patternType="solid">
        <fgColor indexed="22"/>
        <bgColor indexed="0"/>
      </patternFill>
    </fill>
    <fill>
      <patternFill patternType="solid">
        <fgColor theme="7" tint="0.79998168889431442"/>
        <bgColor indexed="64"/>
      </patternFill>
    </fill>
  </fills>
  <borders count="170">
    <border>
      <left/>
      <right/>
      <top/>
      <bottom/>
      <diagonal/>
    </border>
    <border>
      <left style="thin">
        <color indexed="64"/>
      </left>
      <right/>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medium">
        <color indexed="64"/>
      </right>
      <top style="medium">
        <color indexed="64"/>
      </top>
      <bottom style="thin">
        <color indexed="64"/>
      </bottom>
      <diagonal/>
    </border>
    <border>
      <left style="dashed">
        <color indexed="64"/>
      </left>
      <right style="medium">
        <color indexed="64"/>
      </right>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dashed">
        <color indexed="64"/>
      </left>
      <right style="dashed">
        <color indexed="64"/>
      </right>
      <top style="medium">
        <color indexed="64"/>
      </top>
      <bottom style="thin">
        <color indexed="64"/>
      </bottom>
      <diagonal/>
    </border>
    <border>
      <left style="dashed">
        <color indexed="64"/>
      </left>
      <right style="dashed">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dashed">
        <color indexed="64"/>
      </left>
      <right style="dashed">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style="medium">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thick">
        <color theme="0"/>
      </bottom>
      <diagonal/>
    </border>
    <border>
      <left style="medium">
        <color indexed="64"/>
      </left>
      <right style="thick">
        <color theme="0"/>
      </right>
      <top/>
      <bottom/>
      <diagonal/>
    </border>
    <border>
      <left/>
      <right style="dashDot">
        <color theme="0"/>
      </right>
      <top/>
      <bottom/>
      <diagonal/>
    </border>
    <border>
      <left style="dashDot">
        <color theme="0"/>
      </left>
      <right style="dashDot">
        <color theme="0"/>
      </right>
      <top/>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right style="thick">
        <color theme="0"/>
      </right>
      <top/>
      <bottom/>
      <diagonal/>
    </border>
    <border>
      <left/>
      <right/>
      <top style="medium">
        <color theme="0"/>
      </top>
      <bottom style="medium">
        <color theme="0"/>
      </bottom>
      <diagonal/>
    </border>
    <border>
      <left style="dashDotDot">
        <color theme="0"/>
      </left>
      <right/>
      <top style="thin">
        <color theme="0"/>
      </top>
      <bottom style="thin">
        <color theme="0"/>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right/>
      <top/>
      <bottom style="thick">
        <color indexed="64"/>
      </bottom>
      <diagonal/>
    </border>
    <border>
      <left style="dashed">
        <color indexed="64"/>
      </left>
      <right style="medium">
        <color indexed="64"/>
      </right>
      <top style="thin">
        <color indexed="64"/>
      </top>
      <bottom style="thin">
        <color indexed="64"/>
      </bottom>
      <diagonal/>
    </border>
    <border>
      <left/>
      <right/>
      <top/>
      <bottom style="dashed">
        <color indexed="64"/>
      </bottom>
      <diagonal/>
    </border>
    <border>
      <left style="thick">
        <color theme="0"/>
      </left>
      <right/>
      <top style="medium">
        <color indexed="64"/>
      </top>
      <bottom style="medium">
        <color indexed="64"/>
      </bottom>
      <diagonal/>
    </border>
    <border>
      <left style="thin">
        <color indexed="64"/>
      </left>
      <right/>
      <top style="medium">
        <color indexed="64"/>
      </top>
      <bottom/>
      <diagonal/>
    </border>
    <border>
      <left/>
      <right style="dashed">
        <color indexed="64"/>
      </right>
      <top style="medium">
        <color indexed="64"/>
      </top>
      <bottom/>
      <diagonal/>
    </border>
    <border>
      <left/>
      <right/>
      <top/>
      <bottom style="medium">
        <color theme="0"/>
      </bottom>
      <diagonal/>
    </border>
    <border>
      <left/>
      <right/>
      <top style="medium">
        <color theme="0"/>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medium">
        <color indexed="64"/>
      </left>
      <right style="dashed">
        <color indexed="64"/>
      </right>
      <top/>
      <bottom/>
      <diagonal/>
    </border>
    <border>
      <left style="dashed">
        <color indexed="64"/>
      </left>
      <right style="dashed">
        <color indexed="64"/>
      </right>
      <top/>
      <bottom/>
      <diagonal/>
    </border>
    <border>
      <left style="dashed">
        <color indexed="64"/>
      </left>
      <right style="medium">
        <color indexed="64"/>
      </right>
      <top style="thin">
        <color indexed="64"/>
      </top>
      <bottom style="medium">
        <color indexed="64"/>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right style="dashed">
        <color indexed="64"/>
      </right>
      <top style="thin">
        <color indexed="64"/>
      </top>
      <bottom style="thin">
        <color indexed="64"/>
      </bottom>
      <diagonal/>
    </border>
    <border>
      <left style="dashed">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medium">
        <color theme="0"/>
      </left>
      <right style="thin">
        <color theme="0"/>
      </right>
      <top style="medium">
        <color theme="0"/>
      </top>
      <bottom style="dashed">
        <color theme="0"/>
      </bottom>
      <diagonal/>
    </border>
    <border>
      <left style="thin">
        <color theme="0"/>
      </left>
      <right style="thin">
        <color theme="0"/>
      </right>
      <top style="medium">
        <color theme="0"/>
      </top>
      <bottom style="dashed">
        <color theme="0"/>
      </bottom>
      <diagonal/>
    </border>
    <border>
      <left style="thin">
        <color theme="0"/>
      </left>
      <right/>
      <top style="medium">
        <color theme="0"/>
      </top>
      <bottom/>
      <diagonal/>
    </border>
    <border>
      <left/>
      <right style="medium">
        <color theme="0"/>
      </right>
      <top style="medium">
        <color theme="0"/>
      </top>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theme="0"/>
      </left>
      <right style="thin">
        <color theme="0"/>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top/>
      <bottom style="dashed">
        <color theme="0"/>
      </bottom>
      <diagonal/>
    </border>
    <border>
      <left/>
      <right style="medium">
        <color theme="0"/>
      </right>
      <top/>
      <bottom style="dashed">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theme="0"/>
      </left>
      <right/>
      <top style="dashed">
        <color theme="0"/>
      </top>
      <bottom style="dashed">
        <color theme="0"/>
      </bottom>
      <diagonal/>
    </border>
    <border>
      <left/>
      <right/>
      <top style="dashed">
        <color theme="0"/>
      </top>
      <bottom style="dashed">
        <color theme="0"/>
      </bottom>
      <diagonal/>
    </border>
    <border>
      <left/>
      <right style="thin">
        <color theme="0"/>
      </right>
      <top style="dashed">
        <color theme="0"/>
      </top>
      <bottom style="dashed">
        <color theme="0"/>
      </bottom>
      <diagonal/>
    </border>
    <border>
      <left style="thin">
        <color theme="0"/>
      </left>
      <right style="medium">
        <color theme="0"/>
      </right>
      <top style="dashed">
        <color theme="0"/>
      </top>
      <bottom style="dashed">
        <color theme="0"/>
      </bottom>
      <diagonal/>
    </border>
    <border>
      <left style="medium">
        <color theme="0"/>
      </left>
      <right/>
      <top style="dashed">
        <color theme="0"/>
      </top>
      <bottom style="medium">
        <color theme="0"/>
      </bottom>
      <diagonal/>
    </border>
    <border>
      <left/>
      <right/>
      <top style="dashed">
        <color theme="0"/>
      </top>
      <bottom style="medium">
        <color theme="0"/>
      </bottom>
      <diagonal/>
    </border>
    <border>
      <left/>
      <right style="thin">
        <color theme="0"/>
      </right>
      <top style="dashed">
        <color theme="0"/>
      </top>
      <bottom style="medium">
        <color theme="0"/>
      </bottom>
      <diagonal/>
    </border>
    <border>
      <left style="thin">
        <color theme="0"/>
      </left>
      <right style="thin">
        <color theme="0"/>
      </right>
      <top style="dashed">
        <color theme="0"/>
      </top>
      <bottom style="medium">
        <color theme="0"/>
      </bottom>
      <diagonal/>
    </border>
    <border>
      <left style="thin">
        <color theme="0"/>
      </left>
      <right style="medium">
        <color theme="0"/>
      </right>
      <top style="dashed">
        <color theme="0"/>
      </top>
      <bottom style="medium">
        <color theme="0"/>
      </bottom>
      <diagonal/>
    </border>
    <border>
      <left/>
      <right style="thin">
        <color indexed="64"/>
      </right>
      <top/>
      <bottom style="thin">
        <color indexed="64"/>
      </bottom>
      <diagonal/>
    </border>
    <border>
      <left/>
      <right style="thin">
        <color indexed="64"/>
      </right>
      <top/>
      <bottom/>
      <diagonal/>
    </border>
    <border>
      <left/>
      <right/>
      <top style="thin">
        <color theme="0"/>
      </top>
      <bottom style="thin">
        <color theme="0"/>
      </bottom>
      <diagonal/>
    </border>
    <border>
      <left style="thick">
        <color theme="0"/>
      </left>
      <right/>
      <top style="thin">
        <color theme="0"/>
      </top>
      <bottom style="thin">
        <color theme="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
      <left style="thin">
        <color theme="0"/>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double">
        <color indexed="64"/>
      </right>
      <top/>
      <bottom/>
      <diagonal/>
    </border>
    <border>
      <left/>
      <right style="dashed">
        <color indexed="64"/>
      </right>
      <top/>
      <bottom style="medium">
        <color indexed="64"/>
      </bottom>
      <diagonal/>
    </border>
    <border>
      <left style="dashed">
        <color indexed="64"/>
      </left>
      <right/>
      <top/>
      <bottom style="medium">
        <color indexed="64"/>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right style="thin">
        <color theme="0"/>
      </right>
      <top/>
      <bottom/>
      <diagonal/>
    </border>
    <border>
      <left style="thin">
        <color theme="0"/>
      </left>
      <right/>
      <top/>
      <bottom style="thin">
        <color theme="0"/>
      </bottom>
      <diagonal/>
    </border>
    <border>
      <left/>
      <right style="thin">
        <color theme="0"/>
      </right>
      <top/>
      <bottom style="thin">
        <color theme="0"/>
      </bottom>
      <diagonal/>
    </border>
    <border>
      <left style="medium">
        <color indexed="64"/>
      </left>
      <right/>
      <top style="thin">
        <color indexed="64"/>
      </top>
      <bottom/>
      <diagonal/>
    </border>
    <border>
      <left/>
      <right style="medium">
        <color indexed="64"/>
      </right>
      <top style="thin">
        <color indexed="64"/>
      </top>
      <bottom/>
      <diagonal/>
    </border>
    <border>
      <left style="thick">
        <color rgb="FF3855A6"/>
      </left>
      <right/>
      <top style="thick">
        <color rgb="FF3855A6"/>
      </top>
      <bottom/>
      <diagonal/>
    </border>
    <border>
      <left/>
      <right/>
      <top style="thick">
        <color rgb="FF3855A6"/>
      </top>
      <bottom/>
      <diagonal/>
    </border>
    <border>
      <left/>
      <right style="thick">
        <color rgb="FF3855A6"/>
      </right>
      <top style="thick">
        <color rgb="FF3855A6"/>
      </top>
      <bottom/>
      <diagonal/>
    </border>
    <border>
      <left style="thick">
        <color rgb="FF3855A6"/>
      </left>
      <right/>
      <top/>
      <bottom style="thick">
        <color rgb="FF3855A6"/>
      </bottom>
      <diagonal/>
    </border>
    <border>
      <left/>
      <right/>
      <top/>
      <bottom style="thick">
        <color rgb="FF3855A6"/>
      </bottom>
      <diagonal/>
    </border>
    <border>
      <left/>
      <right style="thick">
        <color rgb="FF3855A6"/>
      </right>
      <top/>
      <bottom style="thick">
        <color rgb="FF3855A6"/>
      </bottom>
      <diagonal/>
    </border>
    <border>
      <left style="thick">
        <color auto="1"/>
      </left>
      <right/>
      <top/>
      <bottom/>
      <diagonal/>
    </border>
    <border>
      <left/>
      <right style="thick">
        <color auto="1"/>
      </right>
      <top/>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auto="1"/>
      </right>
      <top style="medium">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auto="1"/>
      </top>
      <bottom style="thin">
        <color auto="1"/>
      </bottom>
      <diagonal/>
    </border>
    <border>
      <left style="thin">
        <color indexed="64"/>
      </left>
      <right style="double">
        <color auto="1"/>
      </right>
      <top style="thin">
        <color auto="1"/>
      </top>
      <bottom style="thin">
        <color auto="1"/>
      </bottom>
      <diagonal/>
    </border>
    <border>
      <left style="thick">
        <color auto="1"/>
      </left>
      <right/>
      <top/>
      <bottom style="medium">
        <color auto="1"/>
      </bottom>
      <diagonal/>
    </border>
    <border>
      <left/>
      <right style="double">
        <color auto="1"/>
      </right>
      <top/>
      <bottom style="medium">
        <color auto="1"/>
      </bottom>
      <diagonal/>
    </border>
    <border>
      <left/>
      <right style="thick">
        <color auto="1"/>
      </right>
      <top/>
      <bottom style="medium">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auto="1"/>
      </left>
      <right/>
      <top style="thin">
        <color theme="0"/>
      </top>
      <bottom style="thin">
        <color theme="0"/>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medium">
        <color auto="1"/>
      </top>
      <bottom style="thin">
        <color auto="1"/>
      </bottom>
      <diagonal/>
    </border>
    <border>
      <left/>
      <right style="mediumDashDot">
        <color auto="1"/>
      </right>
      <top style="medium">
        <color auto="1"/>
      </top>
      <bottom style="thin">
        <color auto="1"/>
      </bottom>
      <diagonal/>
    </border>
    <border>
      <left style="mediumDashDot">
        <color indexed="64"/>
      </left>
      <right/>
      <top style="medium">
        <color indexed="64"/>
      </top>
      <bottom style="thin">
        <color indexed="64"/>
      </bottom>
      <diagonal/>
    </border>
    <border>
      <left/>
      <right style="double">
        <color auto="1"/>
      </right>
      <top style="medium">
        <color indexed="64"/>
      </top>
      <bottom style="thin">
        <color indexed="64"/>
      </bottom>
      <diagonal/>
    </border>
    <border>
      <left/>
      <right style="thick">
        <color auto="1"/>
      </right>
      <top style="medium">
        <color indexed="64"/>
      </top>
      <bottom style="thin">
        <color indexed="64"/>
      </bottom>
      <diagonal/>
    </border>
    <border>
      <left style="thin">
        <color indexed="64"/>
      </left>
      <right style="thin">
        <color indexed="64"/>
      </right>
      <top style="double">
        <color indexed="64"/>
      </top>
      <bottom style="dashed">
        <color indexed="64"/>
      </bottom>
      <diagonal/>
    </border>
    <border>
      <left style="thin">
        <color indexed="64"/>
      </left>
      <right style="double">
        <color indexed="64"/>
      </right>
      <top style="double">
        <color indexed="64"/>
      </top>
      <bottom style="dashed">
        <color indexed="64"/>
      </bottom>
      <diagonal/>
    </border>
    <border>
      <left style="thin">
        <color indexed="64"/>
      </left>
      <right style="thin">
        <color indexed="64"/>
      </right>
      <top style="dashed">
        <color indexed="64"/>
      </top>
      <bottom style="double">
        <color indexed="64"/>
      </bottom>
      <diagonal/>
    </border>
    <border>
      <left style="thin">
        <color indexed="64"/>
      </left>
      <right style="double">
        <color indexed="64"/>
      </right>
      <top style="dashed">
        <color indexed="64"/>
      </top>
      <bottom style="double">
        <color indexed="64"/>
      </bottom>
      <diagonal/>
    </border>
    <border>
      <left style="double">
        <color indexed="64"/>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double">
        <color indexed="64"/>
      </right>
      <top/>
      <bottom style="dashed">
        <color indexed="64"/>
      </bottom>
      <diagonal/>
    </border>
    <border>
      <left style="double">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ouble">
        <color indexed="64"/>
      </right>
      <top style="dashed">
        <color indexed="64"/>
      </top>
      <bottom style="dashed">
        <color indexed="64"/>
      </bottom>
      <diagonal/>
    </border>
    <border>
      <left style="double">
        <color indexed="64"/>
      </left>
      <right style="thin">
        <color indexed="64"/>
      </right>
      <top style="dashed">
        <color indexed="64"/>
      </top>
      <bottom style="double">
        <color indexed="64"/>
      </bottom>
      <diagonal/>
    </border>
    <border>
      <left style="double">
        <color indexed="64"/>
      </left>
      <right style="thin">
        <color indexed="64"/>
      </right>
      <top style="double">
        <color indexed="64"/>
      </top>
      <bottom style="dashed">
        <color indexed="64"/>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double">
        <color auto="1"/>
      </left>
      <right style="dashDot">
        <color theme="0"/>
      </right>
      <top/>
      <bottom/>
      <diagonal/>
    </border>
    <border>
      <left style="thin">
        <color indexed="8"/>
      </left>
      <right style="thin">
        <color indexed="8"/>
      </right>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right style="thin">
        <color indexed="22"/>
      </right>
      <top/>
      <bottom/>
      <diagonal/>
    </border>
    <border>
      <left style="thin">
        <color indexed="22"/>
      </left>
      <right style="thin">
        <color indexed="22"/>
      </right>
      <top style="thin">
        <color indexed="22"/>
      </top>
      <bottom/>
      <diagonal/>
    </border>
    <border>
      <left style="medium">
        <color indexed="64"/>
      </left>
      <right style="medium">
        <color indexed="64"/>
      </right>
      <top style="medium">
        <color indexed="64"/>
      </top>
      <bottom style="medium">
        <color indexed="64"/>
      </bottom>
      <diagonal/>
    </border>
  </borders>
  <cellStyleXfs count="13">
    <xf numFmtId="0" fontId="0" fillId="0" borderId="0"/>
    <xf numFmtId="0" fontId="10" fillId="0" borderId="0" applyNumberFormat="0" applyFill="0" applyBorder="0" applyAlignment="0" applyProtection="0"/>
    <xf numFmtId="0" fontId="7" fillId="0" borderId="0"/>
    <xf numFmtId="0" fontId="8" fillId="0" borderId="0"/>
    <xf numFmtId="0" fontId="93" fillId="0" borderId="0"/>
    <xf numFmtId="0" fontId="96" fillId="0" borderId="0"/>
    <xf numFmtId="0" fontId="96" fillId="0" borderId="0"/>
    <xf numFmtId="0" fontId="99" fillId="0" borderId="0"/>
    <xf numFmtId="0" fontId="99" fillId="0" borderId="0"/>
    <xf numFmtId="0" fontId="96" fillId="0" borderId="0"/>
    <xf numFmtId="0" fontId="96" fillId="0" borderId="0"/>
    <xf numFmtId="0" fontId="111" fillId="0" borderId="0"/>
    <xf numFmtId="0" fontId="96" fillId="0" borderId="0"/>
  </cellStyleXfs>
  <cellXfs count="699">
    <xf numFmtId="0" fontId="0" fillId="0" borderId="0" xfId="0"/>
    <xf numFmtId="0" fontId="0" fillId="0" borderId="0" xfId="0" applyProtection="1">
      <protection hidden="1"/>
    </xf>
    <xf numFmtId="0" fontId="2" fillId="0" borderId="0" xfId="0" applyFont="1" applyProtection="1">
      <protection hidden="1"/>
    </xf>
    <xf numFmtId="0" fontId="11" fillId="0" borderId="0" xfId="0" applyFont="1" applyProtection="1">
      <protection hidden="1"/>
    </xf>
    <xf numFmtId="0" fontId="12" fillId="0" borderId="0" xfId="0" applyFont="1" applyAlignment="1" applyProtection="1">
      <alignment horizontal="center" vertical="center"/>
      <protection hidden="1"/>
    </xf>
    <xf numFmtId="0" fontId="12" fillId="0" borderId="0" xfId="0" applyFont="1" applyProtection="1">
      <protection hidden="1"/>
    </xf>
    <xf numFmtId="0" fontId="13" fillId="0" borderId="0" xfId="0" applyFont="1" applyProtection="1">
      <protection hidden="1"/>
    </xf>
    <xf numFmtId="0" fontId="12" fillId="0" borderId="0" xfId="0" applyFont="1" applyAlignment="1" applyProtection="1">
      <alignment horizontal="center"/>
      <protection hidden="1"/>
    </xf>
    <xf numFmtId="0" fontId="14" fillId="0" borderId="0" xfId="0" applyFont="1" applyAlignment="1" applyProtection="1">
      <alignment vertical="center"/>
      <protection hidden="1"/>
    </xf>
    <xf numFmtId="0" fontId="14" fillId="0" borderId="0" xfId="0" applyFont="1" applyAlignment="1" applyProtection="1">
      <alignment horizontal="right" vertical="center"/>
      <protection hidden="1"/>
    </xf>
    <xf numFmtId="0" fontId="15" fillId="0" borderId="0" xfId="0" applyFont="1" applyAlignment="1" applyProtection="1">
      <alignment vertical="center"/>
      <protection hidden="1"/>
    </xf>
    <xf numFmtId="0" fontId="16" fillId="0" borderId="0" xfId="1" applyFont="1" applyFill="1" applyBorder="1" applyProtection="1">
      <protection hidden="1"/>
    </xf>
    <xf numFmtId="0" fontId="12" fillId="0" borderId="0" xfId="0" applyFont="1" applyAlignment="1" applyProtection="1">
      <alignment horizontal="center" vertical="center" wrapText="1"/>
      <protection hidden="1"/>
    </xf>
    <xf numFmtId="0" fontId="17" fillId="0" borderId="0" xfId="0" applyFont="1" applyAlignment="1" applyProtection="1">
      <alignment vertical="center"/>
      <protection hidden="1"/>
    </xf>
    <xf numFmtId="0" fontId="18" fillId="0" borderId="0" xfId="0" applyFont="1" applyAlignment="1" applyProtection="1">
      <alignment vertical="center"/>
      <protection hidden="1"/>
    </xf>
    <xf numFmtId="0" fontId="19" fillId="0" borderId="0" xfId="0" applyFont="1" applyAlignment="1" applyProtection="1">
      <alignment vertical="center"/>
      <protection hidden="1"/>
    </xf>
    <xf numFmtId="0" fontId="19" fillId="0" borderId="0" xfId="0" applyFont="1" applyAlignment="1" applyProtection="1">
      <alignment vertical="center" shrinkToFit="1"/>
      <protection hidden="1"/>
    </xf>
    <xf numFmtId="0" fontId="19" fillId="0" borderId="0" xfId="0" applyFont="1" applyAlignment="1" applyProtection="1">
      <alignment horizontal="center" vertical="center"/>
      <protection hidden="1"/>
    </xf>
    <xf numFmtId="0" fontId="19" fillId="0" borderId="0" xfId="0" applyFont="1" applyAlignment="1" applyProtection="1">
      <alignment horizontal="right"/>
      <protection hidden="1"/>
    </xf>
    <xf numFmtId="0" fontId="19" fillId="0" borderId="0" xfId="0" applyFont="1" applyAlignment="1" applyProtection="1">
      <alignment horizontal="center"/>
      <protection hidden="1"/>
    </xf>
    <xf numFmtId="0" fontId="20" fillId="0" borderId="0" xfId="0" applyFont="1" applyAlignment="1" applyProtection="1">
      <alignment horizontal="center"/>
      <protection hidden="1"/>
    </xf>
    <xf numFmtId="0" fontId="19" fillId="0" borderId="0" xfId="0" applyFont="1" applyProtection="1">
      <protection hidden="1"/>
    </xf>
    <xf numFmtId="0" fontId="12" fillId="0" borderId="0" xfId="0" applyFont="1" applyAlignment="1" applyProtection="1">
      <alignment horizontal="right"/>
      <protection hidden="1"/>
    </xf>
    <xf numFmtId="0" fontId="21" fillId="0" borderId="0" xfId="0" applyFont="1" applyProtection="1">
      <protection hidden="1"/>
    </xf>
    <xf numFmtId="0" fontId="21" fillId="0" borderId="0" xfId="0" applyFont="1" applyAlignment="1" applyProtection="1">
      <alignment vertical="center" textRotation="90"/>
      <protection hidden="1"/>
    </xf>
    <xf numFmtId="0" fontId="21" fillId="0" borderId="0" xfId="0" applyFont="1" applyAlignment="1" applyProtection="1">
      <alignment vertical="center"/>
      <protection hidden="1"/>
    </xf>
    <xf numFmtId="0" fontId="12" fillId="0" borderId="0" xfId="0" applyFont="1" applyAlignment="1" applyProtection="1">
      <alignment vertical="center" wrapText="1"/>
      <protection hidden="1"/>
    </xf>
    <xf numFmtId="0" fontId="22" fillId="0" borderId="0" xfId="0" applyFont="1" applyAlignment="1" applyProtection="1">
      <alignment shrinkToFit="1"/>
      <protection hidden="1"/>
    </xf>
    <xf numFmtId="0" fontId="23" fillId="0" borderId="0" xfId="0" applyFont="1" applyProtection="1">
      <protection hidden="1"/>
    </xf>
    <xf numFmtId="0" fontId="24" fillId="3" borderId="1" xfId="0" applyFont="1" applyFill="1" applyBorder="1" applyAlignment="1" applyProtection="1">
      <alignment horizontal="center" vertical="center"/>
      <protection hidden="1"/>
    </xf>
    <xf numFmtId="0" fontId="0" fillId="5" borderId="5" xfId="0" applyFill="1" applyBorder="1" applyAlignment="1">
      <alignment horizontal="center" vertical="center"/>
    </xf>
    <xf numFmtId="0" fontId="0" fillId="5" borderId="6" xfId="0" applyFill="1" applyBorder="1" applyAlignment="1">
      <alignment horizontal="center" vertical="center"/>
    </xf>
    <xf numFmtId="0" fontId="0" fillId="3" borderId="1" xfId="0" applyFill="1" applyBorder="1" applyAlignment="1">
      <alignment horizontal="center" vertical="center"/>
    </xf>
    <xf numFmtId="0" fontId="11" fillId="0" borderId="0" xfId="0" applyFont="1"/>
    <xf numFmtId="0" fontId="1" fillId="3" borderId="7" xfId="0" applyFont="1" applyFill="1" applyBorder="1" applyAlignment="1" applyProtection="1">
      <alignment horizontal="center" vertical="center"/>
      <protection hidden="1"/>
    </xf>
    <xf numFmtId="0" fontId="3" fillId="3" borderId="8" xfId="0" applyFont="1" applyFill="1" applyBorder="1" applyAlignment="1" applyProtection="1">
      <alignment horizontal="center" vertical="center"/>
      <protection hidden="1"/>
    </xf>
    <xf numFmtId="0" fontId="9" fillId="6" borderId="8" xfId="0" applyFont="1" applyFill="1" applyBorder="1" applyAlignment="1">
      <alignment horizontal="center" vertical="center"/>
    </xf>
    <xf numFmtId="0" fontId="24" fillId="0" borderId="0" xfId="0" applyFont="1" applyAlignment="1" applyProtection="1">
      <alignment horizontal="center" vertical="center"/>
      <protection hidden="1"/>
    </xf>
    <xf numFmtId="0" fontId="3" fillId="5" borderId="0" xfId="0" applyFont="1" applyFill="1" applyAlignment="1" applyProtection="1">
      <alignment horizontal="center" vertical="center"/>
      <protection hidden="1"/>
    </xf>
    <xf numFmtId="0" fontId="25" fillId="0" borderId="29" xfId="0" applyFont="1" applyBorder="1" applyAlignment="1">
      <alignment horizontal="center" vertical="center"/>
    </xf>
    <xf numFmtId="0" fontId="25" fillId="0" borderId="0" xfId="0" applyFont="1" applyAlignment="1">
      <alignment horizontal="center" vertical="center"/>
    </xf>
    <xf numFmtId="0" fontId="0" fillId="0" borderId="30" xfId="0" applyBorder="1" applyAlignment="1">
      <alignment vertical="center"/>
    </xf>
    <xf numFmtId="0" fontId="4" fillId="5" borderId="0" xfId="0" applyFont="1" applyFill="1" applyAlignment="1" applyProtection="1">
      <alignment horizontal="center" vertical="center"/>
      <protection hidden="1"/>
    </xf>
    <xf numFmtId="0" fontId="0" fillId="6" borderId="0" xfId="0" applyFill="1" applyAlignment="1">
      <alignment vertical="center"/>
    </xf>
    <xf numFmtId="0" fontId="0" fillId="0" borderId="0" xfId="0" applyAlignment="1" applyProtection="1">
      <alignment horizontal="center" vertical="center"/>
      <protection hidden="1"/>
    </xf>
    <xf numFmtId="0" fontId="4" fillId="6" borderId="0" xfId="0" applyFont="1" applyFill="1" applyAlignment="1" applyProtection="1">
      <alignment horizontal="center" vertical="center" textRotation="90"/>
      <protection hidden="1"/>
    </xf>
    <xf numFmtId="0" fontId="9" fillId="0" borderId="0" xfId="0" applyFont="1" applyProtection="1">
      <protection hidden="1"/>
    </xf>
    <xf numFmtId="0" fontId="0" fillId="0" borderId="0" xfId="0" applyAlignment="1">
      <alignment horizontal="center" vertical="center"/>
    </xf>
    <xf numFmtId="0" fontId="4" fillId="3" borderId="0" xfId="0" applyFont="1" applyFill="1" applyAlignment="1" applyProtection="1">
      <alignment horizontal="center" vertical="center"/>
      <protection hidden="1"/>
    </xf>
    <xf numFmtId="0" fontId="0" fillId="0" borderId="39" xfId="0" applyBorder="1" applyAlignment="1">
      <alignment vertical="center"/>
    </xf>
    <xf numFmtId="0" fontId="4" fillId="3" borderId="17" xfId="0" applyFont="1" applyFill="1" applyBorder="1" applyAlignment="1" applyProtection="1">
      <alignment vertical="center"/>
      <protection hidden="1"/>
    </xf>
    <xf numFmtId="0" fontId="4" fillId="3" borderId="0" xfId="0" applyFont="1" applyFill="1" applyAlignment="1" applyProtection="1">
      <alignment vertical="center"/>
      <protection hidden="1"/>
    </xf>
    <xf numFmtId="0" fontId="32" fillId="0" borderId="0" xfId="0" applyFont="1" applyAlignment="1">
      <alignment horizontal="center" vertical="center"/>
    </xf>
    <xf numFmtId="0" fontId="29" fillId="0" borderId="0" xfId="0" applyFont="1"/>
    <xf numFmtId="0" fontId="4" fillId="0" borderId="0" xfId="0" applyFont="1" applyAlignment="1" applyProtection="1">
      <alignment horizontal="center" vertical="center"/>
      <protection hidden="1"/>
    </xf>
    <xf numFmtId="0" fontId="4" fillId="0" borderId="0" xfId="0" applyFont="1" applyAlignment="1" applyProtection="1">
      <alignment vertical="center"/>
      <protection hidden="1"/>
    </xf>
    <xf numFmtId="0" fontId="41" fillId="0" borderId="0" xfId="0" applyFont="1" applyAlignment="1" applyProtection="1">
      <alignment vertical="center"/>
      <protection hidden="1"/>
    </xf>
    <xf numFmtId="0" fontId="42" fillId="0" borderId="0" xfId="0" applyFont="1"/>
    <xf numFmtId="0" fontId="43" fillId="6" borderId="17" xfId="0" applyFont="1" applyFill="1" applyBorder="1" applyAlignment="1">
      <alignment vertical="center"/>
    </xf>
    <xf numFmtId="0" fontId="9" fillId="0" borderId="30" xfId="0" applyFont="1" applyBorder="1" applyAlignment="1">
      <alignment vertical="center"/>
    </xf>
    <xf numFmtId="0" fontId="3" fillId="0" borderId="0" xfId="0" applyFont="1" applyAlignment="1" applyProtection="1">
      <alignment horizontal="center" vertical="center"/>
      <protection hidden="1"/>
    </xf>
    <xf numFmtId="0" fontId="24" fillId="0" borderId="0" xfId="0" applyFont="1" applyAlignment="1">
      <alignment horizontal="center" vertical="center"/>
    </xf>
    <xf numFmtId="0" fontId="3" fillId="0" borderId="0" xfId="0" applyFont="1" applyAlignment="1" applyProtection="1">
      <alignment horizontal="center" vertical="center" textRotation="90"/>
      <protection hidden="1"/>
    </xf>
    <xf numFmtId="0" fontId="4" fillId="0" borderId="0" xfId="0" applyFont="1" applyAlignment="1" applyProtection="1">
      <alignment horizontal="center" vertical="center" shrinkToFit="1"/>
      <protection hidden="1"/>
    </xf>
    <xf numFmtId="0" fontId="25" fillId="8" borderId="0" xfId="0" applyFont="1" applyFill="1" applyAlignment="1" applyProtection="1">
      <alignment horizontal="center" vertical="center"/>
      <protection hidden="1"/>
    </xf>
    <xf numFmtId="0" fontId="25" fillId="0" borderId="29" xfId="0" applyFont="1" applyBorder="1" applyAlignment="1" applyProtection="1">
      <alignment horizontal="center" vertical="center"/>
      <protection hidden="1"/>
    </xf>
    <xf numFmtId="0" fontId="32" fillId="0" borderId="0" xfId="0" applyFont="1" applyAlignment="1" applyProtection="1">
      <alignment horizontal="center" vertical="center"/>
      <protection hidden="1"/>
    </xf>
    <xf numFmtId="0" fontId="25" fillId="0" borderId="0" xfId="0" applyFont="1" applyAlignment="1" applyProtection="1">
      <alignment horizontal="center" vertical="center"/>
      <protection hidden="1"/>
    </xf>
    <xf numFmtId="0" fontId="21" fillId="6" borderId="57" xfId="0" applyFont="1" applyFill="1" applyBorder="1" applyAlignment="1" applyProtection="1">
      <alignment vertical="center" shrinkToFit="1"/>
      <protection hidden="1"/>
    </xf>
    <xf numFmtId="0" fontId="4" fillId="3" borderId="55" xfId="0" applyFont="1" applyFill="1" applyBorder="1" applyAlignment="1" applyProtection="1">
      <alignment vertical="center"/>
      <protection hidden="1"/>
    </xf>
    <xf numFmtId="0" fontId="4" fillId="3" borderId="56" xfId="0" applyFont="1" applyFill="1" applyBorder="1" applyAlignment="1" applyProtection="1">
      <alignment vertical="center"/>
      <protection hidden="1"/>
    </xf>
    <xf numFmtId="0" fontId="3" fillId="3" borderId="62" xfId="0" applyFont="1" applyFill="1" applyBorder="1" applyAlignment="1">
      <alignment horizontal="center" vertical="center"/>
    </xf>
    <xf numFmtId="0" fontId="3" fillId="3" borderId="63" xfId="0" applyFont="1" applyFill="1" applyBorder="1" applyAlignment="1">
      <alignment horizontal="center" vertical="center"/>
    </xf>
    <xf numFmtId="0" fontId="3" fillId="3" borderId="65" xfId="0" applyFont="1" applyFill="1" applyBorder="1" applyAlignment="1" applyProtection="1">
      <alignment horizontal="center" vertical="center"/>
      <protection hidden="1"/>
    </xf>
    <xf numFmtId="0" fontId="3" fillId="3" borderId="66" xfId="0" applyFont="1" applyFill="1" applyBorder="1" applyAlignment="1" applyProtection="1">
      <alignment horizontal="center" vertical="center"/>
      <protection hidden="1"/>
    </xf>
    <xf numFmtId="0" fontId="48" fillId="0" borderId="0" xfId="0" applyFont="1"/>
    <xf numFmtId="0" fontId="51" fillId="0" borderId="0" xfId="0" applyFont="1" applyAlignment="1">
      <alignment horizontal="center"/>
    </xf>
    <xf numFmtId="0" fontId="51" fillId="0" borderId="0" xfId="0" applyFont="1"/>
    <xf numFmtId="0" fontId="54" fillId="11" borderId="82" xfId="1" applyFont="1" applyFill="1" applyBorder="1"/>
    <xf numFmtId="0" fontId="58" fillId="0" borderId="0" xfId="0" applyFont="1"/>
    <xf numFmtId="0" fontId="58" fillId="0" borderId="0" xfId="0" applyFont="1" applyAlignment="1">
      <alignment horizontal="center"/>
    </xf>
    <xf numFmtId="0" fontId="60" fillId="0" borderId="0" xfId="1" applyFont="1" applyFill="1" applyBorder="1" applyAlignment="1">
      <alignment vertical="center" wrapText="1"/>
    </xf>
    <xf numFmtId="0" fontId="60" fillId="0" borderId="0" xfId="1" applyFont="1" applyFill="1" applyAlignment="1"/>
    <xf numFmtId="0" fontId="62" fillId="17" borderId="23" xfId="0" applyFont="1" applyFill="1" applyBorder="1" applyAlignment="1" applyProtection="1">
      <alignment horizontal="center" vertical="center"/>
      <protection locked="0" hidden="1"/>
    </xf>
    <xf numFmtId="0" fontId="24" fillId="17" borderId="3" xfId="0" applyFont="1" applyFill="1" applyBorder="1" applyAlignment="1" applyProtection="1">
      <alignment horizontal="center" vertical="center"/>
      <protection hidden="1"/>
    </xf>
    <xf numFmtId="0" fontId="24" fillId="17" borderId="52" xfId="0" applyFont="1" applyFill="1" applyBorder="1" applyAlignment="1" applyProtection="1">
      <alignment horizontal="center" vertical="center"/>
      <protection hidden="1"/>
    </xf>
    <xf numFmtId="0" fontId="24" fillId="17" borderId="64" xfId="0" applyFont="1" applyFill="1" applyBorder="1" applyAlignment="1" applyProtection="1">
      <alignment horizontal="center" vertical="center"/>
      <protection hidden="1"/>
    </xf>
    <xf numFmtId="0" fontId="0" fillId="17" borderId="3" xfId="0" applyFill="1" applyBorder="1" applyAlignment="1" applyProtection="1">
      <alignment horizontal="center" vertical="center"/>
      <protection hidden="1"/>
    </xf>
    <xf numFmtId="0" fontId="0" fillId="17" borderId="52" xfId="0" applyFill="1" applyBorder="1" applyAlignment="1" applyProtection="1">
      <alignment horizontal="center" vertical="center"/>
      <protection hidden="1"/>
    </xf>
    <xf numFmtId="0" fontId="0" fillId="17" borderId="64" xfId="0" applyFill="1" applyBorder="1" applyAlignment="1" applyProtection="1">
      <alignment horizontal="center" vertical="center"/>
      <protection hidden="1"/>
    </xf>
    <xf numFmtId="0" fontId="29" fillId="10" borderId="0" xfId="0" applyFont="1" applyFill="1"/>
    <xf numFmtId="0" fontId="0" fillId="10" borderId="0" xfId="0" applyFill="1"/>
    <xf numFmtId="0" fontId="25" fillId="10" borderId="0" xfId="0" applyFont="1" applyFill="1"/>
    <xf numFmtId="0" fontId="25" fillId="10" borderId="0" xfId="0" applyFont="1" applyFill="1" applyAlignment="1" applyProtection="1">
      <alignment horizontal="center" vertical="center"/>
      <protection hidden="1"/>
    </xf>
    <xf numFmtId="0" fontId="9" fillId="0" borderId="16" xfId="0" applyFont="1" applyBorder="1" applyAlignment="1">
      <alignment vertical="center"/>
    </xf>
    <xf numFmtId="0" fontId="43" fillId="0" borderId="17" xfId="0" applyFont="1" applyBorder="1" applyAlignment="1">
      <alignment vertical="center"/>
    </xf>
    <xf numFmtId="0" fontId="0" fillId="0" borderId="16" xfId="0" applyBorder="1" applyAlignment="1">
      <alignment vertical="center"/>
    </xf>
    <xf numFmtId="0" fontId="9" fillId="0" borderId="17" xfId="0" applyFont="1" applyBorder="1" applyAlignment="1">
      <alignment vertical="center"/>
    </xf>
    <xf numFmtId="0" fontId="29" fillId="0" borderId="0" xfId="0" applyFont="1" applyProtection="1">
      <protection hidden="1"/>
    </xf>
    <xf numFmtId="0" fontId="0" fillId="0" borderId="0" xfId="0" applyAlignment="1" applyProtection="1">
      <alignment horizontal="center"/>
      <protection hidden="1"/>
    </xf>
    <xf numFmtId="0" fontId="24" fillId="7" borderId="10" xfId="0" applyFont="1" applyFill="1" applyBorder="1" applyAlignment="1">
      <alignment horizontal="center" vertical="center"/>
    </xf>
    <xf numFmtId="0" fontId="24" fillId="4" borderId="4" xfId="0" applyFont="1" applyFill="1" applyBorder="1" applyAlignment="1" applyProtection="1">
      <alignment horizontal="center" vertical="center"/>
      <protection hidden="1"/>
    </xf>
    <xf numFmtId="0" fontId="28" fillId="11" borderId="0" xfId="0" applyFont="1" applyFill="1" applyAlignment="1" applyProtection="1">
      <alignment vertical="center"/>
      <protection hidden="1"/>
    </xf>
    <xf numFmtId="0" fontId="56" fillId="20" borderId="102" xfId="0" applyFont="1" applyFill="1" applyBorder="1" applyAlignment="1" applyProtection="1">
      <alignment vertical="center"/>
      <protection hidden="1"/>
    </xf>
    <xf numFmtId="0" fontId="27" fillId="0" borderId="0" xfId="0" applyFont="1" applyAlignment="1" applyProtection="1">
      <alignment vertical="center"/>
      <protection hidden="1"/>
    </xf>
    <xf numFmtId="165" fontId="26" fillId="0" borderId="94" xfId="0" applyNumberFormat="1" applyFont="1" applyBorder="1" applyAlignment="1" applyProtection="1">
      <alignment vertical="center" shrinkToFit="1"/>
      <protection hidden="1"/>
    </xf>
    <xf numFmtId="0" fontId="0" fillId="0" borderId="94" xfId="0" applyBorder="1" applyProtection="1">
      <protection hidden="1"/>
    </xf>
    <xf numFmtId="0" fontId="63" fillId="0" borderId="94" xfId="0" applyFont="1" applyBorder="1" applyAlignment="1" applyProtection="1">
      <alignment vertical="center"/>
      <protection hidden="1"/>
    </xf>
    <xf numFmtId="165" fontId="65" fillId="0" borderId="94" xfId="0" applyNumberFormat="1" applyFont="1" applyBorder="1" applyAlignment="1" applyProtection="1">
      <alignment vertical="center" shrinkToFit="1"/>
      <protection hidden="1"/>
    </xf>
    <xf numFmtId="165" fontId="66" fillId="0" borderId="94" xfId="0" applyNumberFormat="1" applyFont="1" applyBorder="1" applyAlignment="1" applyProtection="1">
      <alignment vertical="center"/>
      <protection hidden="1"/>
    </xf>
    <xf numFmtId="165" fontId="25" fillId="0" borderId="94" xfId="0" applyNumberFormat="1" applyFont="1" applyBorder="1" applyAlignment="1" applyProtection="1">
      <alignment vertical="center" shrinkToFit="1"/>
      <protection hidden="1"/>
    </xf>
    <xf numFmtId="0" fontId="9" fillId="0" borderId="94" xfId="0" applyFont="1" applyBorder="1" applyAlignment="1" applyProtection="1">
      <alignment vertical="center"/>
      <protection hidden="1"/>
    </xf>
    <xf numFmtId="0" fontId="7" fillId="0" borderId="12" xfId="0" applyFont="1" applyBorder="1" applyAlignment="1" applyProtection="1">
      <alignment vertical="center" shrinkToFit="1"/>
      <protection hidden="1"/>
    </xf>
    <xf numFmtId="0" fontId="81" fillId="6" borderId="94" xfId="0" applyFont="1" applyFill="1" applyBorder="1" applyAlignment="1" applyProtection="1">
      <alignment horizontal="center" vertical="center" shrinkToFit="1"/>
      <protection hidden="1"/>
    </xf>
    <xf numFmtId="0" fontId="83" fillId="10" borderId="94" xfId="0" applyFont="1" applyFill="1" applyBorder="1" applyAlignment="1" applyProtection="1">
      <alignment horizontal="center" vertical="center" shrinkToFit="1"/>
      <protection hidden="1"/>
    </xf>
    <xf numFmtId="0" fontId="84" fillId="10" borderId="94" xfId="0" applyFont="1" applyFill="1" applyBorder="1" applyAlignment="1" applyProtection="1">
      <alignment horizontal="center" vertical="center" shrinkToFit="1"/>
      <protection hidden="1"/>
    </xf>
    <xf numFmtId="0" fontId="85" fillId="6" borderId="94" xfId="1" applyFont="1" applyFill="1" applyBorder="1" applyAlignment="1" applyProtection="1">
      <alignment horizontal="center" vertical="center" shrinkToFit="1"/>
      <protection hidden="1"/>
    </xf>
    <xf numFmtId="0" fontId="79" fillId="10" borderId="94" xfId="0" applyFont="1" applyFill="1" applyBorder="1" applyAlignment="1" applyProtection="1">
      <alignment horizontal="center" vertical="center" shrinkToFit="1"/>
      <protection hidden="1"/>
    </xf>
    <xf numFmtId="0" fontId="86" fillId="6" borderId="94" xfId="0" applyFont="1" applyFill="1" applyBorder="1" applyAlignment="1" applyProtection="1">
      <alignment horizontal="center" vertical="center" shrinkToFit="1"/>
      <protection hidden="1"/>
    </xf>
    <xf numFmtId="49" fontId="67" fillId="3" borderId="94" xfId="0" applyNumberFormat="1" applyFont="1" applyFill="1" applyBorder="1" applyAlignment="1" applyProtection="1">
      <alignment horizontal="center" vertical="center" shrinkToFit="1"/>
      <protection hidden="1"/>
    </xf>
    <xf numFmtId="0" fontId="83" fillId="0" borderId="94" xfId="0" applyFont="1" applyBorder="1" applyAlignment="1" applyProtection="1">
      <alignment horizontal="center" vertical="center" shrinkToFit="1"/>
      <protection hidden="1"/>
    </xf>
    <xf numFmtId="14" fontId="68" fillId="0" borderId="94" xfId="0" applyNumberFormat="1" applyFont="1" applyBorder="1" applyAlignment="1" applyProtection="1">
      <alignment horizontal="center" vertical="center" shrinkToFit="1"/>
      <protection hidden="1"/>
    </xf>
    <xf numFmtId="0" fontId="67" fillId="3" borderId="94" xfId="1" applyFont="1" applyFill="1" applyBorder="1" applyAlignment="1" applyProtection="1">
      <alignment vertical="center" shrinkToFit="1"/>
      <protection hidden="1"/>
    </xf>
    <xf numFmtId="0" fontId="0" fillId="3" borderId="1" xfId="0" applyFill="1" applyBorder="1" applyAlignment="1">
      <alignment horizontal="center" vertical="center" shrinkToFit="1"/>
    </xf>
    <xf numFmtId="0" fontId="26" fillId="0" borderId="94" xfId="0" applyFont="1" applyBorder="1" applyAlignment="1" applyProtection="1">
      <alignment vertical="center"/>
      <protection hidden="1"/>
    </xf>
    <xf numFmtId="0" fontId="79" fillId="23" borderId="94" xfId="0" applyFont="1" applyFill="1" applyBorder="1" applyAlignment="1" applyProtection="1">
      <alignment horizontal="center" vertical="center" shrinkToFit="1"/>
      <protection hidden="1"/>
    </xf>
    <xf numFmtId="0" fontId="67" fillId="3" borderId="94" xfId="1" applyFont="1" applyFill="1" applyBorder="1" applyAlignment="1" applyProtection="1">
      <alignment horizontal="center" vertical="center" shrinkToFit="1"/>
      <protection hidden="1"/>
    </xf>
    <xf numFmtId="0" fontId="79" fillId="11" borderId="94" xfId="0" applyFont="1" applyFill="1" applyBorder="1" applyAlignment="1" applyProtection="1">
      <alignment horizontal="center" vertical="center" shrinkToFit="1"/>
      <protection hidden="1"/>
    </xf>
    <xf numFmtId="0" fontId="3" fillId="5" borderId="6" xfId="0" applyFont="1" applyFill="1" applyBorder="1" applyAlignment="1">
      <alignment horizontal="center" vertical="center"/>
    </xf>
    <xf numFmtId="0" fontId="67" fillId="3" borderId="94" xfId="0" applyFont="1" applyFill="1" applyBorder="1" applyAlignment="1" applyProtection="1">
      <alignment horizontal="center" vertical="center" shrinkToFit="1"/>
      <protection hidden="1"/>
    </xf>
    <xf numFmtId="0" fontId="28" fillId="10" borderId="8" xfId="0" applyFont="1" applyFill="1" applyBorder="1" applyAlignment="1">
      <alignment horizontal="center" vertical="center"/>
    </xf>
    <xf numFmtId="0" fontId="7" fillId="3" borderId="12" xfId="0" applyFont="1" applyFill="1" applyBorder="1" applyAlignment="1" applyProtection="1">
      <alignment horizontal="center" vertical="center" shrinkToFit="1"/>
      <protection hidden="1"/>
    </xf>
    <xf numFmtId="0" fontId="73" fillId="0" borderId="12" xfId="0" applyFont="1" applyBorder="1" applyAlignment="1" applyProtection="1">
      <alignment horizontal="center" vertical="center" shrinkToFit="1"/>
      <protection hidden="1"/>
    </xf>
    <xf numFmtId="0" fontId="4" fillId="3" borderId="19" xfId="0" applyFont="1" applyFill="1" applyBorder="1" applyAlignment="1" applyProtection="1">
      <alignment horizontal="center" vertical="center" shrinkToFit="1"/>
      <protection hidden="1"/>
    </xf>
    <xf numFmtId="0" fontId="4" fillId="3" borderId="18" xfId="0" applyFont="1" applyFill="1" applyBorder="1" applyAlignment="1" applyProtection="1">
      <alignment horizontal="center" vertical="center" shrinkToFit="1"/>
      <protection hidden="1"/>
    </xf>
    <xf numFmtId="0" fontId="4" fillId="3" borderId="2" xfId="0" applyFont="1" applyFill="1" applyBorder="1" applyAlignment="1" applyProtection="1">
      <alignment horizontal="center" vertical="center" shrinkToFit="1"/>
      <protection hidden="1"/>
    </xf>
    <xf numFmtId="0" fontId="41" fillId="2" borderId="19" xfId="0" applyFont="1" applyFill="1" applyBorder="1" applyAlignment="1" applyProtection="1">
      <alignment horizontal="center" vertical="center" wrapText="1"/>
      <protection hidden="1"/>
    </xf>
    <xf numFmtId="0" fontId="73" fillId="0" borderId="0" xfId="0" applyFont="1" applyProtection="1">
      <protection hidden="1"/>
    </xf>
    <xf numFmtId="0" fontId="73" fillId="3" borderId="1" xfId="0" applyFont="1" applyFill="1" applyBorder="1" applyAlignment="1" applyProtection="1">
      <alignment horizontal="center" vertical="center"/>
      <protection hidden="1"/>
    </xf>
    <xf numFmtId="0" fontId="73" fillId="23" borderId="0" xfId="0" applyFont="1" applyFill="1" applyAlignment="1" applyProtection="1">
      <alignment horizontal="center" vertical="center"/>
      <protection hidden="1"/>
    </xf>
    <xf numFmtId="0" fontId="73" fillId="23" borderId="0" xfId="0" applyFont="1" applyFill="1" applyProtection="1">
      <protection hidden="1"/>
    </xf>
    <xf numFmtId="0" fontId="72" fillId="0" borderId="29" xfId="0" applyFont="1" applyBorder="1" applyAlignment="1" applyProtection="1">
      <alignment horizontal="center" vertical="center"/>
      <protection hidden="1"/>
    </xf>
    <xf numFmtId="0" fontId="73" fillId="23" borderId="0" xfId="0" applyFont="1" applyFill="1" applyAlignment="1" applyProtection="1">
      <alignment horizontal="center" vertical="center" wrapText="1"/>
      <protection hidden="1"/>
    </xf>
    <xf numFmtId="0" fontId="72" fillId="0" borderId="0" xfId="0" applyFont="1" applyAlignment="1" applyProtection="1">
      <alignment horizontal="center" vertical="center"/>
      <protection hidden="1"/>
    </xf>
    <xf numFmtId="0" fontId="1" fillId="0" borderId="0" xfId="0" applyFont="1" applyAlignment="1" applyProtection="1">
      <alignment vertical="center"/>
      <protection hidden="1"/>
    </xf>
    <xf numFmtId="0" fontId="73" fillId="0" borderId="0" xfId="0" applyFont="1" applyAlignment="1" applyProtection="1">
      <alignment horizontal="center" vertical="center"/>
      <protection hidden="1"/>
    </xf>
    <xf numFmtId="0" fontId="1" fillId="2" borderId="19" xfId="0" applyFont="1" applyFill="1" applyBorder="1" applyAlignment="1" applyProtection="1">
      <alignment horizontal="center" vertical="center" wrapText="1"/>
      <protection hidden="1"/>
    </xf>
    <xf numFmtId="0" fontId="1" fillId="2" borderId="9" xfId="0" applyFont="1" applyFill="1" applyBorder="1" applyAlignment="1" applyProtection="1">
      <alignment horizontal="center" vertical="center"/>
      <protection hidden="1"/>
    </xf>
    <xf numFmtId="0" fontId="1" fillId="2" borderId="3" xfId="0" applyFont="1" applyFill="1" applyBorder="1" applyAlignment="1" applyProtection="1">
      <alignment horizontal="center" vertical="center" shrinkToFit="1"/>
      <protection hidden="1"/>
    </xf>
    <xf numFmtId="0" fontId="1" fillId="2" borderId="3" xfId="0" applyFont="1" applyFill="1" applyBorder="1" applyAlignment="1" applyProtection="1">
      <alignment horizontal="center" vertical="center"/>
      <protection hidden="1"/>
    </xf>
    <xf numFmtId="0" fontId="1" fillId="2" borderId="0" xfId="0" applyFont="1" applyFill="1" applyAlignment="1" applyProtection="1">
      <alignment horizontal="center" vertical="center"/>
      <protection hidden="1"/>
    </xf>
    <xf numFmtId="0" fontId="1" fillId="0" borderId="0" xfId="0" applyFont="1" applyAlignment="1" applyProtection="1">
      <alignment vertical="center" shrinkToFit="1"/>
      <protection hidden="1"/>
    </xf>
    <xf numFmtId="0" fontId="1" fillId="0" borderId="0" xfId="0" applyFont="1" applyAlignment="1" applyProtection="1">
      <alignment horizontal="center" vertical="center" shrinkToFit="1"/>
      <protection hidden="1"/>
    </xf>
    <xf numFmtId="0" fontId="88" fillId="0" borderId="0" xfId="0" applyFont="1" applyAlignment="1" applyProtection="1">
      <alignment horizontal="center" vertical="center"/>
      <protection hidden="1"/>
    </xf>
    <xf numFmtId="0" fontId="73" fillId="0" borderId="23" xfId="0" applyFont="1" applyBorder="1" applyAlignment="1" applyProtection="1">
      <alignment horizontal="center" vertical="center"/>
      <protection hidden="1"/>
    </xf>
    <xf numFmtId="0" fontId="73" fillId="0" borderId="52" xfId="0" applyFont="1" applyBorder="1" applyAlignment="1" applyProtection="1">
      <alignment horizontal="center" vertical="center"/>
      <protection hidden="1"/>
    </xf>
    <xf numFmtId="0" fontId="1" fillId="0" borderId="0" xfId="0" applyFont="1" applyAlignment="1" applyProtection="1">
      <alignment horizontal="center" vertical="center"/>
      <protection hidden="1"/>
    </xf>
    <xf numFmtId="0" fontId="73" fillId="0" borderId="0" xfId="0" applyFont="1" applyAlignment="1" applyProtection="1">
      <alignment vertical="center"/>
      <protection hidden="1"/>
    </xf>
    <xf numFmtId="0" fontId="40" fillId="0" borderId="0" xfId="0" applyFont="1" applyAlignment="1" applyProtection="1">
      <alignment horizontal="center" vertical="center"/>
      <protection hidden="1"/>
    </xf>
    <xf numFmtId="0" fontId="73" fillId="0" borderId="0" xfId="0" applyFont="1" applyAlignment="1" applyProtection="1">
      <alignment vertical="center" wrapText="1"/>
      <protection hidden="1"/>
    </xf>
    <xf numFmtId="0" fontId="73" fillId="0" borderId="0" xfId="0" applyFont="1" applyAlignment="1" applyProtection="1">
      <alignment vertical="top" wrapText="1"/>
      <protection hidden="1"/>
    </xf>
    <xf numFmtId="0" fontId="90" fillId="0" borderId="14" xfId="0" applyFont="1" applyBorder="1" applyAlignment="1" applyProtection="1">
      <alignment horizontal="center" vertical="center" shrinkToFit="1"/>
      <protection hidden="1"/>
    </xf>
    <xf numFmtId="0" fontId="90" fillId="0" borderId="12" xfId="0" applyFont="1" applyBorder="1" applyAlignment="1" applyProtection="1">
      <alignment horizontal="right" vertical="center" shrinkToFit="1"/>
      <protection hidden="1"/>
    </xf>
    <xf numFmtId="0" fontId="90" fillId="0" borderId="12" xfId="0" applyFont="1" applyBorder="1" applyAlignment="1" applyProtection="1">
      <alignment horizontal="left" vertical="center" shrinkToFit="1"/>
      <protection hidden="1"/>
    </xf>
    <xf numFmtId="0" fontId="89" fillId="0" borderId="12" xfId="0" applyFont="1" applyBorder="1" applyAlignment="1" applyProtection="1">
      <alignment horizontal="right" vertical="center" shrinkToFit="1"/>
      <protection hidden="1"/>
    </xf>
    <xf numFmtId="0" fontId="89" fillId="0" borderId="13" xfId="0" applyFont="1" applyBorder="1" applyAlignment="1" applyProtection="1">
      <alignment horizontal="right" vertical="center" shrinkToFit="1"/>
      <protection hidden="1"/>
    </xf>
    <xf numFmtId="165" fontId="26" fillId="0" borderId="101" xfId="0" applyNumberFormat="1" applyFont="1" applyBorder="1" applyAlignment="1" applyProtection="1">
      <alignment vertical="center" shrinkToFit="1"/>
      <protection hidden="1"/>
    </xf>
    <xf numFmtId="0" fontId="26" fillId="0" borderId="101" xfId="0" applyFont="1" applyBorder="1" applyAlignment="1" applyProtection="1">
      <alignment vertical="center" shrinkToFit="1"/>
      <protection hidden="1"/>
    </xf>
    <xf numFmtId="0" fontId="13" fillId="23" borderId="0" xfId="0" applyFont="1" applyFill="1" applyProtection="1">
      <protection hidden="1"/>
    </xf>
    <xf numFmtId="0" fontId="7" fillId="0" borderId="18" xfId="0" applyFont="1" applyBorder="1" applyAlignment="1" applyProtection="1">
      <alignment horizontal="center" vertical="center"/>
      <protection hidden="1"/>
    </xf>
    <xf numFmtId="0" fontId="1" fillId="0" borderId="53" xfId="0" applyFont="1" applyBorder="1" applyAlignment="1" applyProtection="1">
      <alignment vertical="center" textRotation="90" shrinkToFit="1"/>
      <protection hidden="1"/>
    </xf>
    <xf numFmtId="0" fontId="1" fillId="0" borderId="53" xfId="0" applyFont="1" applyBorder="1" applyAlignment="1" applyProtection="1">
      <alignment horizontal="center" vertical="top" shrinkToFit="1"/>
      <protection hidden="1"/>
    </xf>
    <xf numFmtId="0" fontId="73" fillId="0" borderId="53" xfId="0" applyFont="1" applyBorder="1" applyAlignment="1" applyProtection="1">
      <alignment horizontal="center" vertical="center" shrinkToFit="1"/>
      <protection hidden="1"/>
    </xf>
    <xf numFmtId="49" fontId="0" fillId="0" borderId="0" xfId="0" applyNumberFormat="1" applyProtection="1">
      <protection hidden="1"/>
    </xf>
    <xf numFmtId="0" fontId="46" fillId="9" borderId="148" xfId="0" applyFont="1" applyFill="1" applyBorder="1" applyAlignment="1" applyProtection="1">
      <alignment horizontal="center" vertical="center"/>
      <protection hidden="1"/>
    </xf>
    <xf numFmtId="49" fontId="46" fillId="9" borderId="148" xfId="0" applyNumberFormat="1" applyFont="1" applyFill="1" applyBorder="1" applyAlignment="1" applyProtection="1">
      <alignment horizontal="center" vertical="center"/>
      <protection hidden="1"/>
    </xf>
    <xf numFmtId="0" fontId="46" fillId="9" borderId="149" xfId="0" applyFont="1" applyFill="1" applyBorder="1" applyAlignment="1" applyProtection="1">
      <alignment horizontal="center" vertical="center"/>
      <protection hidden="1"/>
    </xf>
    <xf numFmtId="49" fontId="87" fillId="5" borderId="150" xfId="0" applyNumberFormat="1" applyFont="1" applyFill="1" applyBorder="1" applyAlignment="1" applyProtection="1">
      <alignment horizontal="center" vertical="center" shrinkToFit="1"/>
      <protection locked="0" hidden="1"/>
    </xf>
    <xf numFmtId="0" fontId="87" fillId="5" borderId="150" xfId="0" applyFont="1" applyFill="1" applyBorder="1" applyAlignment="1" applyProtection="1">
      <alignment horizontal="center" vertical="center" shrinkToFit="1"/>
      <protection locked="0" hidden="1"/>
    </xf>
    <xf numFmtId="0" fontId="87" fillId="5" borderId="151" xfId="0" applyFont="1" applyFill="1" applyBorder="1" applyAlignment="1" applyProtection="1">
      <alignment horizontal="center" vertical="center" shrinkToFit="1"/>
      <protection locked="0" hidden="1"/>
    </xf>
    <xf numFmtId="0" fontId="46" fillId="9" borderId="152" xfId="0" applyFont="1" applyFill="1" applyBorder="1" applyAlignment="1" applyProtection="1">
      <alignment horizontal="center" vertical="center"/>
      <protection hidden="1"/>
    </xf>
    <xf numFmtId="0" fontId="46" fillId="9" borderId="153" xfId="0" applyFont="1" applyFill="1" applyBorder="1" applyAlignment="1" applyProtection="1">
      <alignment horizontal="center" vertical="center"/>
      <protection hidden="1"/>
    </xf>
    <xf numFmtId="0" fontId="46" fillId="9" borderId="154" xfId="0" applyFont="1" applyFill="1" applyBorder="1" applyAlignment="1" applyProtection="1">
      <alignment horizontal="center" vertical="center"/>
      <protection hidden="1"/>
    </xf>
    <xf numFmtId="49" fontId="71" fillId="0" borderId="0" xfId="0" applyNumberFormat="1" applyFont="1" applyAlignment="1" applyProtection="1">
      <alignment shrinkToFit="1"/>
      <protection hidden="1"/>
    </xf>
    <xf numFmtId="0" fontId="87" fillId="5" borderId="156" xfId="0" applyFont="1" applyFill="1" applyBorder="1" applyAlignment="1" applyProtection="1">
      <alignment horizontal="center" vertical="center" shrinkToFit="1"/>
      <protection hidden="1"/>
    </xf>
    <xf numFmtId="0" fontId="0" fillId="0" borderId="0" xfId="0" applyAlignment="1" applyProtection="1">
      <alignment wrapText="1"/>
      <protection hidden="1"/>
    </xf>
    <xf numFmtId="0" fontId="87" fillId="5" borderId="158" xfId="0" applyFont="1" applyFill="1" applyBorder="1" applyAlignment="1" applyProtection="1">
      <alignment horizontal="center" vertical="center" shrinkToFit="1"/>
      <protection locked="0" hidden="1"/>
    </xf>
    <xf numFmtId="0" fontId="46" fillId="9" borderId="159" xfId="0" applyFont="1" applyFill="1" applyBorder="1" applyAlignment="1" applyProtection="1">
      <alignment horizontal="center" vertical="center"/>
      <protection hidden="1"/>
    </xf>
    <xf numFmtId="164" fontId="87" fillId="5" borderId="158" xfId="0" applyNumberFormat="1" applyFont="1" applyFill="1" applyBorder="1" applyAlignment="1" applyProtection="1">
      <alignment horizontal="center" vertical="center" shrinkToFit="1"/>
      <protection locked="0" hidden="1"/>
    </xf>
    <xf numFmtId="0" fontId="87" fillId="5" borderId="155" xfId="0" applyFont="1" applyFill="1" applyBorder="1" applyAlignment="1" applyProtection="1">
      <alignment horizontal="center" vertical="center" shrinkToFit="1"/>
      <protection hidden="1"/>
    </xf>
    <xf numFmtId="0" fontId="87" fillId="5" borderId="157" xfId="0" applyFont="1" applyFill="1" applyBorder="1" applyAlignment="1" applyProtection="1">
      <alignment horizontal="center" vertical="center" shrinkToFit="1"/>
      <protection hidden="1"/>
    </xf>
    <xf numFmtId="164" fontId="87" fillId="5" borderId="155" xfId="0" applyNumberFormat="1" applyFont="1" applyFill="1" applyBorder="1" applyAlignment="1" applyProtection="1">
      <alignment horizontal="center" vertical="center" shrinkToFit="1"/>
      <protection hidden="1"/>
    </xf>
    <xf numFmtId="0" fontId="27" fillId="0" borderId="0" xfId="0" applyFont="1" applyAlignment="1" applyProtection="1">
      <alignment horizontal="center" vertical="center"/>
      <protection hidden="1"/>
    </xf>
    <xf numFmtId="0" fontId="30" fillId="11" borderId="31" xfId="0" applyFont="1" applyFill="1" applyBorder="1" applyAlignment="1" applyProtection="1">
      <alignment horizontal="center" vertical="center"/>
      <protection hidden="1"/>
    </xf>
    <xf numFmtId="0" fontId="30" fillId="11" borderId="32" xfId="0" applyFont="1" applyFill="1" applyBorder="1" applyAlignment="1" applyProtection="1">
      <alignment horizontal="center" vertical="center"/>
      <protection hidden="1"/>
    </xf>
    <xf numFmtId="14" fontId="30" fillId="11" borderId="32" xfId="0" applyNumberFormat="1" applyFont="1" applyFill="1" applyBorder="1" applyAlignment="1" applyProtection="1">
      <alignment horizontal="center" vertical="center"/>
      <protection hidden="1"/>
    </xf>
    <xf numFmtId="0" fontId="26" fillId="0" borderId="29" xfId="0" applyFont="1" applyBorder="1" applyAlignment="1" applyProtection="1">
      <alignment vertical="center"/>
      <protection hidden="1"/>
    </xf>
    <xf numFmtId="0" fontId="31" fillId="11" borderId="31" xfId="0" applyFont="1" applyFill="1" applyBorder="1" applyAlignment="1" applyProtection="1">
      <alignment horizontal="center" vertical="center"/>
      <protection hidden="1"/>
    </xf>
    <xf numFmtId="0" fontId="31" fillId="11" borderId="32" xfId="0" applyFont="1" applyFill="1" applyBorder="1" applyAlignment="1" applyProtection="1">
      <alignment horizontal="center" vertical="center"/>
      <protection hidden="1"/>
    </xf>
    <xf numFmtId="14" fontId="31" fillId="11" borderId="32" xfId="0" applyNumberFormat="1" applyFont="1" applyFill="1" applyBorder="1" applyAlignment="1" applyProtection="1">
      <alignment horizontal="center" vertical="center"/>
      <protection hidden="1"/>
    </xf>
    <xf numFmtId="0" fontId="77" fillId="19" borderId="33" xfId="0" applyFont="1" applyFill="1" applyBorder="1" applyAlignment="1" applyProtection="1">
      <alignment horizontal="center"/>
      <protection hidden="1"/>
    </xf>
    <xf numFmtId="164" fontId="77" fillId="19" borderId="33" xfId="0" applyNumberFormat="1" applyFont="1" applyFill="1" applyBorder="1" applyAlignment="1" applyProtection="1">
      <alignment horizontal="center"/>
      <protection hidden="1"/>
    </xf>
    <xf numFmtId="49" fontId="77" fillId="19" borderId="33" xfId="0" applyNumberFormat="1" applyFont="1" applyFill="1" applyBorder="1" applyAlignment="1" applyProtection="1">
      <alignment horizontal="center"/>
      <protection hidden="1"/>
    </xf>
    <xf numFmtId="0" fontId="77" fillId="19" borderId="34" xfId="0" applyFont="1" applyFill="1" applyBorder="1" applyAlignment="1" applyProtection="1">
      <alignment horizontal="center"/>
      <protection hidden="1"/>
    </xf>
    <xf numFmtId="0" fontId="77" fillId="19" borderId="41" xfId="0" applyFont="1" applyFill="1" applyBorder="1" applyAlignment="1" applyProtection="1">
      <alignment horizontal="center"/>
      <protection hidden="1"/>
    </xf>
    <xf numFmtId="0" fontId="77" fillId="19" borderId="35" xfId="0" applyFont="1" applyFill="1" applyBorder="1" applyAlignment="1" applyProtection="1">
      <alignment horizontal="center"/>
      <protection hidden="1"/>
    </xf>
    <xf numFmtId="0" fontId="77" fillId="19" borderId="140" xfId="0" applyFont="1" applyFill="1" applyBorder="1" applyAlignment="1" applyProtection="1">
      <alignment horizontal="center"/>
      <protection hidden="1"/>
    </xf>
    <xf numFmtId="0" fontId="50" fillId="17" borderId="141" xfId="0" applyFont="1" applyFill="1" applyBorder="1" applyAlignment="1" applyProtection="1">
      <alignment horizontal="center" vertical="center"/>
      <protection hidden="1"/>
    </xf>
    <xf numFmtId="0" fontId="77" fillId="9" borderId="20" xfId="0" applyFont="1" applyFill="1" applyBorder="1" applyAlignment="1" applyProtection="1">
      <alignment horizontal="center" vertical="center"/>
      <protection hidden="1"/>
    </xf>
    <xf numFmtId="0" fontId="50" fillId="17" borderId="20" xfId="0" applyFont="1" applyFill="1" applyBorder="1" applyAlignment="1" applyProtection="1">
      <alignment horizontal="center" vertical="center"/>
      <protection hidden="1"/>
    </xf>
    <xf numFmtId="0" fontId="77" fillId="9" borderId="134" xfId="0" applyFont="1" applyFill="1" applyBorder="1" applyAlignment="1" applyProtection="1">
      <alignment horizontal="center" vertical="center"/>
      <protection hidden="1"/>
    </xf>
    <xf numFmtId="0" fontId="50" fillId="17" borderId="133" xfId="0" applyFont="1" applyFill="1" applyBorder="1" applyAlignment="1" applyProtection="1">
      <alignment horizontal="center" vertical="center"/>
      <protection hidden="1"/>
    </xf>
    <xf numFmtId="0" fontId="77" fillId="9" borderId="142" xfId="0" applyFont="1" applyFill="1" applyBorder="1" applyAlignment="1" applyProtection="1">
      <alignment horizontal="center" vertical="center"/>
      <protection hidden="1"/>
    </xf>
    <xf numFmtId="0" fontId="77" fillId="3" borderId="133" xfId="0" applyFont="1" applyFill="1" applyBorder="1" applyAlignment="1" applyProtection="1">
      <alignment horizontal="center" vertical="center"/>
      <protection hidden="1"/>
    </xf>
    <xf numFmtId="0" fontId="77" fillId="3" borderId="20" xfId="0" applyFont="1" applyFill="1" applyBorder="1" applyAlignment="1" applyProtection="1">
      <alignment horizontal="center" vertical="center"/>
      <protection hidden="1"/>
    </xf>
    <xf numFmtId="1" fontId="77" fillId="3" borderId="134" xfId="0" applyNumberFormat="1" applyFont="1" applyFill="1" applyBorder="1" applyAlignment="1" applyProtection="1">
      <alignment horizontal="center"/>
      <protection hidden="1"/>
    </xf>
    <xf numFmtId="0" fontId="77" fillId="3" borderId="134" xfId="0" applyFont="1" applyFill="1" applyBorder="1" applyAlignment="1" applyProtection="1">
      <alignment horizontal="center"/>
      <protection hidden="1"/>
    </xf>
    <xf numFmtId="0" fontId="77" fillId="3" borderId="133" xfId="0" applyFont="1" applyFill="1" applyBorder="1" applyAlignment="1" applyProtection="1">
      <alignment horizontal="center"/>
      <protection hidden="1"/>
    </xf>
    <xf numFmtId="0" fontId="77" fillId="3" borderId="20" xfId="0" applyFont="1" applyFill="1" applyBorder="1" applyAlignment="1" applyProtection="1">
      <alignment horizontal="center"/>
      <protection hidden="1"/>
    </xf>
    <xf numFmtId="0" fontId="78" fillId="3" borderId="20" xfId="0" applyFont="1" applyFill="1" applyBorder="1" applyAlignment="1" applyProtection="1">
      <alignment horizontal="center"/>
      <protection hidden="1"/>
    </xf>
    <xf numFmtId="0" fontId="77" fillId="3" borderId="20" xfId="0" applyFont="1" applyFill="1" applyBorder="1" applyProtection="1">
      <protection hidden="1"/>
    </xf>
    <xf numFmtId="0" fontId="77" fillId="3" borderId="134" xfId="0" applyFont="1" applyFill="1" applyBorder="1" applyAlignment="1" applyProtection="1">
      <alignment horizontal="center" vertical="center"/>
      <protection hidden="1"/>
    </xf>
    <xf numFmtId="0" fontId="29" fillId="0" borderId="20" xfId="0" applyFont="1" applyBorder="1" applyProtection="1">
      <protection hidden="1"/>
    </xf>
    <xf numFmtId="14" fontId="0" fillId="0" borderId="0" xfId="0" applyNumberFormat="1" applyProtection="1">
      <protection hidden="1"/>
    </xf>
    <xf numFmtId="0" fontId="47" fillId="9" borderId="0" xfId="0" applyFont="1" applyFill="1" applyAlignment="1" applyProtection="1">
      <alignment horizontal="center" vertical="center" wrapText="1"/>
      <protection hidden="1"/>
    </xf>
    <xf numFmtId="1" fontId="94" fillId="0" borderId="20" xfId="4" applyNumberFormat="1" applyFont="1" applyBorder="1" applyAlignment="1">
      <alignment horizontal="center" vertical="center" shrinkToFit="1"/>
    </xf>
    <xf numFmtId="0" fontId="94" fillId="0" borderId="20" xfId="4" applyFont="1" applyBorder="1" applyAlignment="1">
      <alignment horizontal="center" vertical="center" shrinkToFit="1"/>
    </xf>
    <xf numFmtId="14" fontId="0" fillId="0" borderId="0" xfId="0" applyNumberFormat="1"/>
    <xf numFmtId="0" fontId="95" fillId="0" borderId="20" xfId="3" applyFont="1" applyBorder="1" applyAlignment="1">
      <alignment horizontal="center" vertical="center" shrinkToFit="1" readingOrder="2"/>
    </xf>
    <xf numFmtId="0" fontId="0" fillId="0" borderId="0" xfId="0" applyAlignment="1">
      <alignment horizontal="center"/>
    </xf>
    <xf numFmtId="0" fontId="37" fillId="0" borderId="0" xfId="0" applyFont="1" applyAlignment="1" applyProtection="1">
      <alignment horizontal="center" vertical="center"/>
      <protection hidden="1"/>
    </xf>
    <xf numFmtId="0" fontId="32" fillId="0" borderId="29" xfId="0" applyFont="1" applyBorder="1" applyAlignment="1" applyProtection="1">
      <alignment horizontal="center" vertical="center"/>
      <protection hidden="1"/>
    </xf>
    <xf numFmtId="0" fontId="95" fillId="0" borderId="0" xfId="3" applyFont="1" applyAlignment="1">
      <alignment horizontal="center" vertical="center" shrinkToFit="1" readingOrder="2"/>
    </xf>
    <xf numFmtId="1" fontId="94" fillId="0" borderId="161" xfId="4" applyNumberFormat="1" applyFont="1" applyBorder="1" applyAlignment="1">
      <alignment horizontal="center" vertical="center" shrinkToFit="1"/>
    </xf>
    <xf numFmtId="0" fontId="94" fillId="0" borderId="161" xfId="4" applyFont="1" applyBorder="1" applyAlignment="1">
      <alignment horizontal="center" vertical="center" shrinkToFit="1"/>
    </xf>
    <xf numFmtId="0" fontId="73" fillId="23" borderId="119" xfId="0" applyFont="1" applyFill="1" applyBorder="1" applyAlignment="1" applyProtection="1">
      <alignment vertical="center" wrapText="1"/>
      <protection hidden="1"/>
    </xf>
    <xf numFmtId="0" fontId="73" fillId="23" borderId="120" xfId="0" applyFont="1" applyFill="1" applyBorder="1" applyAlignment="1" applyProtection="1">
      <alignment vertical="center" wrapText="1"/>
      <protection hidden="1"/>
    </xf>
    <xf numFmtId="0" fontId="73" fillId="23" borderId="121" xfId="0" applyFont="1" applyFill="1" applyBorder="1" applyAlignment="1" applyProtection="1">
      <alignment vertical="center" wrapText="1"/>
      <protection hidden="1"/>
    </xf>
    <xf numFmtId="0" fontId="73" fillId="23" borderId="122" xfId="0" applyFont="1" applyFill="1" applyBorder="1" applyAlignment="1" applyProtection="1">
      <alignment vertical="center" wrapText="1"/>
      <protection hidden="1"/>
    </xf>
    <xf numFmtId="0" fontId="73" fillId="23" borderId="123" xfId="0" applyFont="1" applyFill="1" applyBorder="1" applyAlignment="1" applyProtection="1">
      <alignment vertical="center" wrapText="1"/>
      <protection hidden="1"/>
    </xf>
    <xf numFmtId="0" fontId="73" fillId="23" borderId="124" xfId="0" applyFont="1" applyFill="1" applyBorder="1" applyAlignment="1" applyProtection="1">
      <alignment vertical="center" wrapText="1"/>
      <protection hidden="1"/>
    </xf>
    <xf numFmtId="0" fontId="102" fillId="0" borderId="0" xfId="0" applyFont="1"/>
    <xf numFmtId="0" fontId="103" fillId="0" borderId="0" xfId="0" applyFont="1"/>
    <xf numFmtId="0" fontId="104" fillId="0" borderId="0" xfId="0" applyFont="1"/>
    <xf numFmtId="0" fontId="105" fillId="0" borderId="0" xfId="0" applyFont="1" applyProtection="1">
      <protection hidden="1"/>
    </xf>
    <xf numFmtId="0" fontId="106" fillId="0" borderId="0" xfId="0" applyFont="1" applyProtection="1">
      <protection hidden="1"/>
    </xf>
    <xf numFmtId="0" fontId="11" fillId="25" borderId="0" xfId="0" applyFont="1" applyFill="1" applyProtection="1">
      <protection hidden="1"/>
    </xf>
    <xf numFmtId="0" fontId="11" fillId="25" borderId="0" xfId="0" applyFont="1" applyFill="1"/>
    <xf numFmtId="0" fontId="22" fillId="25" borderId="0" xfId="0" applyFont="1" applyFill="1" applyAlignment="1" applyProtection="1">
      <alignment shrinkToFit="1"/>
      <protection hidden="1"/>
    </xf>
    <xf numFmtId="0" fontId="17" fillId="25" borderId="0" xfId="0" applyFont="1" applyFill="1" applyAlignment="1" applyProtection="1">
      <alignment vertical="center"/>
      <protection hidden="1"/>
    </xf>
    <xf numFmtId="0" fontId="18" fillId="25" borderId="0" xfId="0" applyFont="1" applyFill="1" applyAlignment="1" applyProtection="1">
      <alignment vertical="center"/>
      <protection hidden="1"/>
    </xf>
    <xf numFmtId="0" fontId="23" fillId="25" borderId="0" xfId="0" applyFont="1" applyFill="1" applyProtection="1">
      <protection hidden="1"/>
    </xf>
    <xf numFmtId="0" fontId="19" fillId="25" borderId="0" xfId="0" applyFont="1" applyFill="1" applyAlignment="1" applyProtection="1">
      <alignment vertical="center"/>
      <protection hidden="1"/>
    </xf>
    <xf numFmtId="0" fontId="19" fillId="25" borderId="0" xfId="0" applyFont="1" applyFill="1" applyAlignment="1" applyProtection="1">
      <alignment vertical="center" shrinkToFit="1"/>
      <protection hidden="1"/>
    </xf>
    <xf numFmtId="0" fontId="19" fillId="25" borderId="0" xfId="0" applyFont="1" applyFill="1" applyAlignment="1" applyProtection="1">
      <alignment horizontal="center" vertical="center"/>
      <protection hidden="1"/>
    </xf>
    <xf numFmtId="0" fontId="14" fillId="25" borderId="0" xfId="0" applyFont="1" applyFill="1" applyAlignment="1" applyProtection="1">
      <alignment vertical="center"/>
      <protection hidden="1"/>
    </xf>
    <xf numFmtId="0" fontId="97" fillId="21" borderId="0" xfId="9" applyFont="1" applyFill="1" applyAlignment="1">
      <alignment wrapText="1"/>
    </xf>
    <xf numFmtId="0" fontId="0" fillId="21" borderId="0" xfId="0" applyFill="1"/>
    <xf numFmtId="14" fontId="0" fillId="21" borderId="0" xfId="0" applyNumberFormat="1" applyFill="1"/>
    <xf numFmtId="0" fontId="29" fillId="21" borderId="0" xfId="0" applyFont="1" applyFill="1"/>
    <xf numFmtId="0" fontId="0" fillId="0" borderId="161" xfId="0" applyBorder="1"/>
    <xf numFmtId="0" fontId="94" fillId="0" borderId="0" xfId="4" applyFont="1" applyAlignment="1">
      <alignment horizontal="center" vertical="center" shrinkToFit="1"/>
    </xf>
    <xf numFmtId="1" fontId="94" fillId="0" borderId="0" xfId="4" applyNumberFormat="1" applyFont="1" applyAlignment="1">
      <alignment horizontal="center" vertical="center" shrinkToFit="1"/>
    </xf>
    <xf numFmtId="0" fontId="97" fillId="27" borderId="162" xfId="12" applyFont="1" applyFill="1" applyBorder="1" applyAlignment="1">
      <alignment horizontal="center"/>
    </xf>
    <xf numFmtId="0" fontId="112" fillId="21" borderId="128" xfId="0" applyFont="1" applyFill="1" applyBorder="1" applyAlignment="1">
      <alignment horizontal="center" vertical="center" shrinkToFit="1"/>
    </xf>
    <xf numFmtId="0" fontId="27" fillId="15" borderId="163" xfId="0" applyFont="1" applyFill="1" applyBorder="1" applyAlignment="1" applyProtection="1">
      <alignment vertical="center"/>
      <protection hidden="1"/>
    </xf>
    <xf numFmtId="0" fontId="27" fillId="15" borderId="32" xfId="0" applyFont="1" applyFill="1" applyBorder="1" applyAlignment="1" applyProtection="1">
      <alignment vertical="center"/>
      <protection hidden="1"/>
    </xf>
    <xf numFmtId="0" fontId="97" fillId="27" borderId="164" xfId="12" applyFont="1" applyFill="1" applyBorder="1" applyAlignment="1">
      <alignment horizontal="center"/>
    </xf>
    <xf numFmtId="0" fontId="109" fillId="21" borderId="140" xfId="0" applyFont="1" applyFill="1" applyBorder="1"/>
    <xf numFmtId="0" fontId="97" fillId="0" borderId="0" xfId="11" applyFont="1" applyAlignment="1">
      <alignment wrapText="1"/>
    </xf>
    <xf numFmtId="0" fontId="0" fillId="25" borderId="0" xfId="0" applyFill="1"/>
    <xf numFmtId="0" fontId="0" fillId="14" borderId="0" xfId="0" applyFill="1"/>
    <xf numFmtId="0" fontId="0" fillId="28" borderId="0" xfId="0" applyFill="1"/>
    <xf numFmtId="0" fontId="97" fillId="14" borderId="0" xfId="9" applyFont="1" applyFill="1" applyAlignment="1">
      <alignment wrapText="1"/>
    </xf>
    <xf numFmtId="0" fontId="97" fillId="14" borderId="0" xfId="11" applyFont="1" applyFill="1" applyAlignment="1">
      <alignment wrapText="1"/>
    </xf>
    <xf numFmtId="0" fontId="114" fillId="0" borderId="0" xfId="0" applyFont="1"/>
    <xf numFmtId="0" fontId="115" fillId="0" borderId="0" xfId="0" applyFont="1"/>
    <xf numFmtId="0" fontId="116" fillId="27" borderId="166" xfId="12" applyFont="1" applyFill="1" applyBorder="1" applyAlignment="1">
      <alignment horizontal="center"/>
    </xf>
    <xf numFmtId="0" fontId="107" fillId="21" borderId="0" xfId="0" applyFont="1" applyFill="1" applyAlignment="1">
      <alignment horizontal="center"/>
    </xf>
    <xf numFmtId="0" fontId="77" fillId="21" borderId="0" xfId="0" applyFont="1" applyFill="1" applyAlignment="1">
      <alignment horizontal="center"/>
    </xf>
    <xf numFmtId="0" fontId="97" fillId="21" borderId="0" xfId="11" applyFont="1" applyFill="1" applyAlignment="1">
      <alignment wrapText="1"/>
    </xf>
    <xf numFmtId="0" fontId="0" fillId="0" borderId="140" xfId="0" applyBorder="1"/>
    <xf numFmtId="0" fontId="97" fillId="21" borderId="0" xfId="10" applyFont="1" applyFill="1" applyAlignment="1">
      <alignment wrapText="1"/>
    </xf>
    <xf numFmtId="0" fontId="97" fillId="21" borderId="140" xfId="11" applyFont="1" applyFill="1" applyBorder="1" applyAlignment="1">
      <alignment wrapText="1"/>
    </xf>
    <xf numFmtId="0" fontId="97" fillId="0" borderId="140" xfId="11" applyFont="1" applyBorder="1" applyAlignment="1">
      <alignment wrapText="1"/>
    </xf>
    <xf numFmtId="0" fontId="108" fillId="21" borderId="0" xfId="0" applyFont="1" applyFill="1" applyAlignment="1">
      <alignment horizontal="center"/>
    </xf>
    <xf numFmtId="0" fontId="77" fillId="21" borderId="140" xfId="0" applyFont="1" applyFill="1" applyBorder="1" applyAlignment="1">
      <alignment horizontal="center"/>
    </xf>
    <xf numFmtId="0" fontId="113" fillId="14" borderId="0" xfId="11" applyFont="1" applyFill="1" applyAlignment="1">
      <alignment wrapText="1"/>
    </xf>
    <xf numFmtId="0" fontId="109" fillId="21" borderId="0" xfId="0" applyFont="1" applyFill="1"/>
    <xf numFmtId="0" fontId="107" fillId="21" borderId="140" xfId="0" applyFont="1" applyFill="1" applyBorder="1"/>
    <xf numFmtId="0" fontId="58" fillId="21" borderId="140" xfId="0" applyFont="1" applyFill="1" applyBorder="1"/>
    <xf numFmtId="0" fontId="97" fillId="21" borderId="140" xfId="9" applyFont="1" applyFill="1" applyBorder="1" applyAlignment="1">
      <alignment wrapText="1"/>
    </xf>
    <xf numFmtId="0" fontId="107" fillId="21" borderId="0" xfId="0" applyFont="1" applyFill="1"/>
    <xf numFmtId="14" fontId="0" fillId="21" borderId="165" xfId="0" applyNumberFormat="1" applyFill="1" applyBorder="1"/>
    <xf numFmtId="0" fontId="97" fillId="21" borderId="165" xfId="9" applyFont="1" applyFill="1" applyBorder="1" applyAlignment="1">
      <alignment wrapText="1"/>
    </xf>
    <xf numFmtId="0" fontId="97" fillId="0" borderId="165" xfId="11" applyFont="1" applyBorder="1" applyAlignment="1">
      <alignment wrapText="1"/>
    </xf>
    <xf numFmtId="0" fontId="0" fillId="0" borderId="165" xfId="0" applyBorder="1"/>
    <xf numFmtId="0" fontId="109" fillId="21" borderId="165" xfId="0" applyFont="1" applyFill="1" applyBorder="1"/>
    <xf numFmtId="0" fontId="0" fillId="21" borderId="165" xfId="0" applyFill="1" applyBorder="1"/>
    <xf numFmtId="0" fontId="0" fillId="0" borderId="167" xfId="0" applyBorder="1"/>
    <xf numFmtId="0" fontId="97" fillId="21" borderId="165" xfId="11" applyFont="1" applyFill="1" applyBorder="1" applyAlignment="1">
      <alignment wrapText="1"/>
    </xf>
    <xf numFmtId="0" fontId="77" fillId="21" borderId="165" xfId="0" applyFont="1" applyFill="1" applyBorder="1" applyAlignment="1">
      <alignment horizontal="center"/>
    </xf>
    <xf numFmtId="0" fontId="107" fillId="21" borderId="165" xfId="0" applyFont="1" applyFill="1" applyBorder="1"/>
    <xf numFmtId="0" fontId="58" fillId="21" borderId="0" xfId="0" applyFont="1" applyFill="1"/>
    <xf numFmtId="0" fontId="0" fillId="21" borderId="140" xfId="0" applyFill="1" applyBorder="1"/>
    <xf numFmtId="0" fontId="0" fillId="0" borderId="168" xfId="0" applyBorder="1"/>
    <xf numFmtId="0" fontId="97" fillId="21" borderId="168" xfId="9" applyFont="1" applyFill="1" applyBorder="1" applyAlignment="1">
      <alignment wrapText="1"/>
    </xf>
    <xf numFmtId="0" fontId="110" fillId="21" borderId="0" xfId="11" applyFont="1" applyFill="1" applyAlignment="1">
      <alignment horizontal="right" wrapText="1"/>
    </xf>
    <xf numFmtId="0" fontId="110" fillId="21" borderId="0" xfId="11" applyFont="1" applyFill="1" applyAlignment="1">
      <alignment wrapText="1"/>
    </xf>
    <xf numFmtId="0" fontId="77" fillId="21" borderId="0" xfId="0" applyFont="1" applyFill="1" applyAlignment="1">
      <alignment horizontal="center" vertical="center"/>
    </xf>
    <xf numFmtId="0" fontId="109" fillId="21" borderId="0" xfId="0" applyFont="1" applyFill="1" applyAlignment="1">
      <alignment horizontal="center"/>
    </xf>
    <xf numFmtId="0" fontId="100" fillId="21" borderId="0" xfId="7" applyFont="1" applyFill="1" applyAlignment="1">
      <alignment horizontal="right" wrapText="1"/>
    </xf>
    <xf numFmtId="0" fontId="101" fillId="21" borderId="0" xfId="8" applyFont="1" applyFill="1" applyAlignment="1">
      <alignment wrapText="1"/>
    </xf>
    <xf numFmtId="0" fontId="77" fillId="21" borderId="0" xfId="0" applyFont="1" applyFill="1" applyAlignment="1">
      <alignment horizontal="center" vertical="center" shrinkToFit="1" readingOrder="2"/>
    </xf>
    <xf numFmtId="0" fontId="97" fillId="21" borderId="0" xfId="9" applyFont="1" applyFill="1" applyAlignment="1">
      <alignment horizontal="right" wrapText="1"/>
    </xf>
    <xf numFmtId="0" fontId="11" fillId="21" borderId="0" xfId="0" applyFont="1" applyFill="1"/>
    <xf numFmtId="0" fontId="97" fillId="26" borderId="0" xfId="9" applyFont="1" applyFill="1" applyAlignment="1">
      <alignment horizontal="center"/>
    </xf>
    <xf numFmtId="0" fontId="97" fillId="21" borderId="0" xfId="5" applyFont="1" applyFill="1" applyAlignment="1">
      <alignment wrapText="1"/>
    </xf>
    <xf numFmtId="0" fontId="97" fillId="21" borderId="0" xfId="6" applyFont="1" applyFill="1" applyAlignment="1">
      <alignment horizontal="right" wrapText="1"/>
    </xf>
    <xf numFmtId="0" fontId="97" fillId="21" borderId="167" xfId="9" applyFont="1" applyFill="1" applyBorder="1" applyAlignment="1">
      <alignment wrapText="1"/>
    </xf>
    <xf numFmtId="0" fontId="97" fillId="21" borderId="140" xfId="10" applyFont="1" applyFill="1" applyBorder="1" applyAlignment="1">
      <alignment wrapText="1"/>
    </xf>
    <xf numFmtId="0" fontId="0" fillId="14" borderId="140" xfId="0" applyFill="1" applyBorder="1"/>
    <xf numFmtId="0" fontId="70" fillId="0" borderId="0" xfId="0" applyFont="1" applyAlignment="1" applyProtection="1">
      <alignment horizontal="center" vertical="center"/>
      <protection hidden="1"/>
    </xf>
    <xf numFmtId="0" fontId="114" fillId="0" borderId="169" xfId="0" applyFont="1" applyBorder="1"/>
    <xf numFmtId="14" fontId="29" fillId="0" borderId="0" xfId="0" applyNumberFormat="1" applyFont="1"/>
    <xf numFmtId="14" fontId="97" fillId="27" borderId="162" xfId="12" applyNumberFormat="1" applyFont="1" applyFill="1" applyBorder="1" applyAlignment="1">
      <alignment horizontal="center"/>
    </xf>
    <xf numFmtId="14" fontId="98" fillId="0" borderId="0" xfId="0" applyNumberFormat="1" applyFont="1"/>
    <xf numFmtId="14" fontId="67" fillId="3" borderId="94" xfId="0" applyNumberFormat="1" applyFont="1" applyFill="1" applyBorder="1" applyAlignment="1" applyProtection="1">
      <alignment horizontal="center" vertical="center" shrinkToFit="1"/>
      <protection hidden="1"/>
    </xf>
    <xf numFmtId="0" fontId="120" fillId="21" borderId="0" xfId="0" applyFont="1" applyFill="1"/>
    <xf numFmtId="0" fontId="121" fillId="21" borderId="0" xfId="3" applyFont="1" applyFill="1" applyAlignment="1">
      <alignment horizontal="center" vertical="center" shrinkToFit="1" readingOrder="2"/>
    </xf>
    <xf numFmtId="14" fontId="120" fillId="21" borderId="0" xfId="0" applyNumberFormat="1" applyFont="1" applyFill="1"/>
    <xf numFmtId="0" fontId="120" fillId="21" borderId="161" xfId="0" applyFont="1" applyFill="1" applyBorder="1"/>
    <xf numFmtId="19" fontId="120" fillId="21" borderId="0" xfId="0" applyNumberFormat="1" applyFont="1" applyFill="1"/>
    <xf numFmtId="0" fontId="81" fillId="21" borderId="0" xfId="0" applyFont="1" applyFill="1"/>
    <xf numFmtId="0" fontId="97" fillId="21" borderId="0" xfId="11" applyFont="1" applyFill="1" applyAlignment="1">
      <alignment horizontal="right" wrapText="1"/>
    </xf>
    <xf numFmtId="0" fontId="109" fillId="21" borderId="0" xfId="0" applyFont="1" applyFill="1" applyAlignment="1">
      <alignment horizontal="center" shrinkToFit="1"/>
    </xf>
    <xf numFmtId="14" fontId="107" fillId="21" borderId="0" xfId="0" applyNumberFormat="1" applyFont="1" applyFill="1"/>
    <xf numFmtId="0" fontId="93" fillId="21" borderId="0" xfId="0" applyFont="1" applyFill="1"/>
    <xf numFmtId="14" fontId="93" fillId="21" borderId="0" xfId="0" applyNumberFormat="1" applyFont="1" applyFill="1"/>
    <xf numFmtId="0" fontId="93" fillId="21" borderId="0" xfId="0" applyFont="1" applyFill="1" applyAlignment="1">
      <alignment horizontal="center"/>
    </xf>
    <xf numFmtId="0" fontId="121" fillId="21" borderId="0" xfId="4" applyFont="1" applyFill="1" applyAlignment="1">
      <alignment horizontal="center" vertical="center" shrinkToFit="1"/>
    </xf>
    <xf numFmtId="0" fontId="121" fillId="21" borderId="0" xfId="0" applyFont="1" applyFill="1"/>
    <xf numFmtId="0" fontId="0" fillId="21" borderId="167" xfId="0" applyFill="1" applyBorder="1"/>
    <xf numFmtId="0" fontId="97" fillId="21" borderId="168" xfId="11" applyFont="1" applyFill="1" applyBorder="1" applyAlignment="1">
      <alignment wrapText="1"/>
    </xf>
    <xf numFmtId="0" fontId="97" fillId="21" borderId="166" xfId="9" applyFont="1" applyFill="1" applyBorder="1" applyAlignment="1">
      <alignment wrapText="1"/>
    </xf>
    <xf numFmtId="0" fontId="118" fillId="21" borderId="0" xfId="11" applyFont="1" applyFill="1" applyAlignment="1">
      <alignment wrapText="1"/>
    </xf>
    <xf numFmtId="0" fontId="114" fillId="21" borderId="0" xfId="0" applyFont="1" applyFill="1"/>
    <xf numFmtId="0" fontId="95" fillId="21" borderId="0" xfId="3" applyFont="1" applyFill="1" applyAlignment="1">
      <alignment vertical="center" shrinkToFit="1" readingOrder="2"/>
    </xf>
    <xf numFmtId="1" fontId="95" fillId="21" borderId="0" xfId="4" applyNumberFormat="1" applyFont="1" applyFill="1" applyAlignment="1">
      <alignment vertical="center" shrinkToFit="1"/>
    </xf>
    <xf numFmtId="0" fontId="0" fillId="21" borderId="33" xfId="0" applyFill="1" applyBorder="1"/>
    <xf numFmtId="0" fontId="107" fillId="21" borderId="33" xfId="0" applyFont="1" applyFill="1" applyBorder="1"/>
    <xf numFmtId="0" fontId="118" fillId="21" borderId="33" xfId="11" applyFont="1" applyFill="1" applyBorder="1" applyAlignment="1">
      <alignment wrapText="1"/>
    </xf>
    <xf numFmtId="0" fontId="119" fillId="25" borderId="33" xfId="0" applyFont="1" applyFill="1" applyBorder="1" applyAlignment="1">
      <alignment shrinkToFit="1"/>
    </xf>
    <xf numFmtId="0" fontId="107" fillId="21" borderId="161" xfId="0" applyFont="1" applyFill="1" applyBorder="1"/>
    <xf numFmtId="0" fontId="114" fillId="21" borderId="33" xfId="0" applyFont="1" applyFill="1" applyBorder="1"/>
    <xf numFmtId="0" fontId="119" fillId="24" borderId="33" xfId="0" applyFont="1" applyFill="1" applyBorder="1" applyAlignment="1">
      <alignment shrinkToFit="1"/>
    </xf>
    <xf numFmtId="0" fontId="118" fillId="21" borderId="165" xfId="11" applyFont="1" applyFill="1" applyBorder="1" applyAlignment="1">
      <alignment wrapText="1"/>
    </xf>
    <xf numFmtId="0" fontId="58" fillId="21" borderId="165" xfId="0" applyFont="1" applyFill="1" applyBorder="1"/>
    <xf numFmtId="0" fontId="0" fillId="21" borderId="161" xfId="0" applyFill="1" applyBorder="1"/>
    <xf numFmtId="1" fontId="95" fillId="24" borderId="0" xfId="4" applyNumberFormat="1" applyFont="1" applyFill="1" applyAlignment="1">
      <alignment vertical="center" shrinkToFit="1"/>
    </xf>
    <xf numFmtId="0" fontId="95" fillId="25" borderId="0" xfId="3" applyFont="1" applyFill="1" applyAlignment="1">
      <alignment vertical="center" shrinkToFit="1" readingOrder="2"/>
    </xf>
    <xf numFmtId="0" fontId="54" fillId="11" borderId="81" xfId="1" applyFont="1" applyFill="1" applyBorder="1" applyAlignment="1">
      <alignment horizontal="right"/>
    </xf>
    <xf numFmtId="0" fontId="54" fillId="11" borderId="40" xfId="1" applyFont="1" applyFill="1" applyBorder="1" applyAlignment="1">
      <alignment horizontal="right"/>
    </xf>
    <xf numFmtId="0" fontId="54" fillId="11" borderId="82" xfId="1" applyFont="1" applyFill="1" applyBorder="1" applyAlignment="1">
      <alignment horizontal="right"/>
    </xf>
    <xf numFmtId="0" fontId="55" fillId="11" borderId="83" xfId="0" applyFont="1" applyFill="1" applyBorder="1" applyAlignment="1">
      <alignment horizontal="right" vertical="center"/>
    </xf>
    <xf numFmtId="0" fontId="55" fillId="11" borderId="84" xfId="0" applyFont="1" applyFill="1" applyBorder="1" applyAlignment="1">
      <alignment horizontal="right" vertical="center"/>
    </xf>
    <xf numFmtId="0" fontId="55" fillId="11" borderId="85" xfId="0" applyFont="1" applyFill="1" applyBorder="1" applyAlignment="1">
      <alignment horizontal="right" vertical="center"/>
    </xf>
    <xf numFmtId="9" fontId="55" fillId="11" borderId="78" xfId="1" applyNumberFormat="1" applyFont="1" applyFill="1" applyBorder="1" applyAlignment="1">
      <alignment horizontal="right" vertical="center"/>
    </xf>
    <xf numFmtId="0" fontId="55" fillId="11" borderId="86" xfId="1" applyFont="1" applyFill="1" applyBorder="1" applyAlignment="1">
      <alignment horizontal="right" vertical="center"/>
    </xf>
    <xf numFmtId="0" fontId="49" fillId="0" borderId="0" xfId="0" applyFont="1" applyAlignment="1">
      <alignment horizontal="center"/>
    </xf>
    <xf numFmtId="0" fontId="50" fillId="0" borderId="8" xfId="0" applyFont="1" applyBorder="1" applyAlignment="1">
      <alignment horizontal="right"/>
    </xf>
    <xf numFmtId="0" fontId="52" fillId="11" borderId="70" xfId="0" applyFont="1" applyFill="1" applyBorder="1" applyAlignment="1">
      <alignment horizontal="center" vertical="center"/>
    </xf>
    <xf numFmtId="0" fontId="53" fillId="11" borderId="71" xfId="0" applyFont="1" applyFill="1" applyBorder="1" applyAlignment="1">
      <alignment horizontal="center" vertical="center"/>
    </xf>
    <xf numFmtId="0" fontId="53" fillId="11" borderId="77" xfId="0" applyFont="1" applyFill="1" applyBorder="1" applyAlignment="1">
      <alignment horizontal="center" vertical="center"/>
    </xf>
    <xf numFmtId="0" fontId="53" fillId="11" borderId="78" xfId="0" applyFont="1" applyFill="1" applyBorder="1" applyAlignment="1">
      <alignment horizontal="center" vertical="center"/>
    </xf>
    <xf numFmtId="0" fontId="53" fillId="11" borderId="72" xfId="0" applyFont="1" applyFill="1" applyBorder="1" applyAlignment="1">
      <alignment horizontal="center" vertical="center"/>
    </xf>
    <xf numFmtId="0" fontId="53" fillId="11" borderId="73" xfId="0" applyFont="1" applyFill="1" applyBorder="1" applyAlignment="1">
      <alignment horizontal="center" vertical="center"/>
    </xf>
    <xf numFmtId="0" fontId="53" fillId="11" borderId="79" xfId="0" applyFont="1" applyFill="1" applyBorder="1" applyAlignment="1">
      <alignment horizontal="center" vertical="center"/>
    </xf>
    <xf numFmtId="0" fontId="53" fillId="11" borderId="80" xfId="0" applyFont="1" applyFill="1" applyBorder="1" applyAlignment="1">
      <alignment horizontal="center" vertical="center"/>
    </xf>
    <xf numFmtId="0" fontId="54" fillId="11" borderId="74" xfId="1" applyFont="1" applyFill="1" applyBorder="1" applyAlignment="1">
      <alignment horizontal="right"/>
    </xf>
    <xf numFmtId="0" fontId="54" fillId="11" borderId="75" xfId="1" applyFont="1" applyFill="1" applyBorder="1" applyAlignment="1">
      <alignment horizontal="right"/>
    </xf>
    <xf numFmtId="0" fontId="54" fillId="11" borderId="76" xfId="1" applyFont="1" applyFill="1" applyBorder="1" applyAlignment="1">
      <alignment horizontal="right"/>
    </xf>
    <xf numFmtId="0" fontId="55" fillId="11" borderId="81" xfId="0" applyFont="1" applyFill="1" applyBorder="1" applyAlignment="1">
      <alignment horizontal="center"/>
    </xf>
    <xf numFmtId="0" fontId="55" fillId="11" borderId="40" xfId="0" applyFont="1" applyFill="1" applyBorder="1" applyAlignment="1">
      <alignment horizontal="center"/>
    </xf>
    <xf numFmtId="0" fontId="55" fillId="11" borderId="77" xfId="0" applyFont="1" applyFill="1" applyBorder="1" applyAlignment="1">
      <alignment horizontal="right" vertical="center"/>
    </xf>
    <xf numFmtId="0" fontId="55" fillId="11" borderId="78" xfId="0" applyFont="1" applyFill="1" applyBorder="1" applyAlignment="1">
      <alignment horizontal="right" vertical="center"/>
    </xf>
    <xf numFmtId="0" fontId="55" fillId="11" borderId="81" xfId="0" applyFont="1" applyFill="1" applyBorder="1" applyAlignment="1">
      <alignment horizontal="right"/>
    </xf>
    <xf numFmtId="0" fontId="55" fillId="11" borderId="40" xfId="0" applyFont="1" applyFill="1" applyBorder="1" applyAlignment="1">
      <alignment horizontal="right"/>
    </xf>
    <xf numFmtId="0" fontId="55" fillId="11" borderId="82" xfId="0" applyFont="1" applyFill="1" applyBorder="1" applyAlignment="1">
      <alignment horizontal="right"/>
    </xf>
    <xf numFmtId="0" fontId="56" fillId="11" borderId="78" xfId="0" applyFont="1" applyFill="1" applyBorder="1" applyAlignment="1">
      <alignment horizontal="right" vertical="center"/>
    </xf>
    <xf numFmtId="0" fontId="56" fillId="11" borderId="86" xfId="0" applyFont="1" applyFill="1" applyBorder="1" applyAlignment="1">
      <alignment horizontal="right" vertical="center"/>
    </xf>
    <xf numFmtId="0" fontId="57" fillId="11" borderId="40" xfId="1" applyFont="1" applyFill="1" applyBorder="1" applyAlignment="1">
      <alignment horizontal="center"/>
    </xf>
    <xf numFmtId="0" fontId="57" fillId="11" borderId="82" xfId="1" applyFont="1" applyFill="1" applyBorder="1" applyAlignment="1">
      <alignment horizontal="center"/>
    </xf>
    <xf numFmtId="0" fontId="55" fillId="11" borderId="83" xfId="0" applyFont="1" applyFill="1" applyBorder="1" applyAlignment="1">
      <alignment horizontal="right"/>
    </xf>
    <xf numFmtId="0" fontId="55" fillId="11" borderId="84" xfId="0" applyFont="1" applyFill="1" applyBorder="1" applyAlignment="1">
      <alignment horizontal="right"/>
    </xf>
    <xf numFmtId="0" fontId="55" fillId="11" borderId="85" xfId="0" applyFont="1" applyFill="1" applyBorder="1" applyAlignment="1">
      <alignment horizontal="right"/>
    </xf>
    <xf numFmtId="9" fontId="55" fillId="11" borderId="78" xfId="0" applyNumberFormat="1" applyFont="1" applyFill="1" applyBorder="1" applyAlignment="1">
      <alignment horizontal="right" vertical="center"/>
    </xf>
    <xf numFmtId="0" fontId="55" fillId="11" borderId="86" xfId="0" applyFont="1" applyFill="1" applyBorder="1" applyAlignment="1">
      <alignment horizontal="right" vertical="center"/>
    </xf>
    <xf numFmtId="0" fontId="55" fillId="11" borderId="58" xfId="0" applyFont="1" applyFill="1" applyBorder="1" applyAlignment="1">
      <alignment horizontal="center" vertical="center" wrapText="1"/>
    </xf>
    <xf numFmtId="0" fontId="55" fillId="11" borderId="0" xfId="0" applyFont="1" applyFill="1" applyAlignment="1">
      <alignment horizontal="center" vertical="center" wrapText="1"/>
    </xf>
    <xf numFmtId="0" fontId="55" fillId="11" borderId="57" xfId="0" applyFont="1" applyFill="1" applyBorder="1" applyAlignment="1">
      <alignment horizontal="center" vertical="center" wrapText="1"/>
    </xf>
    <xf numFmtId="0" fontId="55" fillId="11" borderId="77" xfId="0" applyFont="1" applyFill="1" applyBorder="1" applyAlignment="1">
      <alignment horizontal="right" vertical="center" wrapText="1"/>
    </xf>
    <xf numFmtId="0" fontId="55" fillId="11" borderId="78" xfId="0" applyFont="1" applyFill="1" applyBorder="1" applyAlignment="1">
      <alignment horizontal="right" vertical="center" wrapText="1"/>
    </xf>
    <xf numFmtId="9" fontId="55" fillId="11" borderId="78" xfId="0" applyNumberFormat="1" applyFont="1" applyFill="1" applyBorder="1" applyAlignment="1">
      <alignment horizontal="right"/>
    </xf>
    <xf numFmtId="0" fontId="55" fillId="11" borderId="86" xfId="0" applyFont="1" applyFill="1" applyBorder="1" applyAlignment="1">
      <alignment horizontal="right"/>
    </xf>
    <xf numFmtId="0" fontId="55" fillId="11" borderId="78" xfId="0" applyFont="1" applyFill="1" applyBorder="1" applyAlignment="1">
      <alignment horizontal="right"/>
    </xf>
    <xf numFmtId="9" fontId="55" fillId="11" borderId="78" xfId="0" applyNumberFormat="1" applyFont="1" applyFill="1" applyBorder="1" applyAlignment="1">
      <alignment horizontal="right" vertical="center" wrapText="1"/>
    </xf>
    <xf numFmtId="0" fontId="55" fillId="11" borderId="86" xfId="0" applyFont="1" applyFill="1" applyBorder="1" applyAlignment="1">
      <alignment horizontal="right" vertical="center" wrapText="1"/>
    </xf>
    <xf numFmtId="0" fontId="55" fillId="11" borderId="83" xfId="0" applyFont="1" applyFill="1" applyBorder="1" applyAlignment="1">
      <alignment horizontal="right" wrapText="1"/>
    </xf>
    <xf numFmtId="0" fontId="55" fillId="11" borderId="84" xfId="0" applyFont="1" applyFill="1" applyBorder="1" applyAlignment="1">
      <alignment horizontal="right" wrapText="1"/>
    </xf>
    <xf numFmtId="0" fontId="55" fillId="11" borderId="85" xfId="0" applyFont="1" applyFill="1" applyBorder="1" applyAlignment="1">
      <alignment horizontal="right" wrapText="1"/>
    </xf>
    <xf numFmtId="0" fontId="55" fillId="11" borderId="87" xfId="0" applyFont="1" applyFill="1" applyBorder="1" applyAlignment="1">
      <alignment horizontal="right" vertical="center"/>
    </xf>
    <xf numFmtId="0" fontId="55" fillId="11" borderId="88" xfId="0" applyFont="1" applyFill="1" applyBorder="1" applyAlignment="1">
      <alignment horizontal="right" vertical="center"/>
    </xf>
    <xf numFmtId="0" fontId="55" fillId="11" borderId="89" xfId="0" applyFont="1" applyFill="1" applyBorder="1" applyAlignment="1">
      <alignment horizontal="right" vertical="center"/>
    </xf>
    <xf numFmtId="9" fontId="55" fillId="11" borderId="90" xfId="0" applyNumberFormat="1" applyFont="1" applyFill="1" applyBorder="1" applyAlignment="1">
      <alignment horizontal="right" vertical="center"/>
    </xf>
    <xf numFmtId="0" fontId="55" fillId="11" borderId="91" xfId="0" applyFont="1" applyFill="1" applyBorder="1" applyAlignment="1">
      <alignment horizontal="right" vertical="center"/>
    </xf>
    <xf numFmtId="0" fontId="55" fillId="11" borderId="81" xfId="0" applyFont="1" applyFill="1" applyBorder="1" applyAlignment="1">
      <alignment horizontal="right" wrapText="1"/>
    </xf>
    <xf numFmtId="0" fontId="55" fillId="11" borderId="40" xfId="0" applyFont="1" applyFill="1" applyBorder="1" applyAlignment="1">
      <alignment horizontal="right" wrapText="1"/>
    </xf>
    <xf numFmtId="0" fontId="55" fillId="11" borderId="82" xfId="0" applyFont="1" applyFill="1" applyBorder="1" applyAlignment="1">
      <alignment horizontal="right" wrapText="1"/>
    </xf>
    <xf numFmtId="0" fontId="59" fillId="0" borderId="0" xfId="0" applyFont="1" applyAlignment="1">
      <alignment horizontal="center" vertical="center" wrapText="1"/>
    </xf>
    <xf numFmtId="0" fontId="59" fillId="0" borderId="0" xfId="0" applyFont="1" applyAlignment="1">
      <alignment horizontal="center" vertical="center"/>
    </xf>
    <xf numFmtId="0" fontId="55" fillId="11" borderId="58" xfId="0" applyFont="1" applyFill="1" applyBorder="1" applyAlignment="1">
      <alignment horizontal="right" wrapText="1"/>
    </xf>
    <xf numFmtId="0" fontId="55" fillId="11" borderId="0" xfId="0" applyFont="1" applyFill="1" applyAlignment="1">
      <alignment horizontal="right" wrapText="1"/>
    </xf>
    <xf numFmtId="0" fontId="55" fillId="11" borderId="8" xfId="0" applyFont="1" applyFill="1" applyBorder="1" applyAlignment="1">
      <alignment horizontal="right" wrapText="1"/>
    </xf>
    <xf numFmtId="0" fontId="50" fillId="0" borderId="0" xfId="0" applyFont="1" applyAlignment="1">
      <alignment horizontal="right" vertical="center" wrapText="1"/>
    </xf>
    <xf numFmtId="0" fontId="50" fillId="0" borderId="0" xfId="0" applyFont="1" applyAlignment="1">
      <alignment horizontal="center"/>
    </xf>
    <xf numFmtId="0" fontId="92" fillId="0" borderId="0" xfId="0" applyFont="1" applyAlignment="1" applyProtection="1">
      <alignment horizontal="center" vertical="center"/>
      <protection hidden="1"/>
    </xf>
    <xf numFmtId="0" fontId="92" fillId="0" borderId="60" xfId="0" applyFont="1" applyBorder="1" applyAlignment="1" applyProtection="1">
      <alignment horizontal="center" vertical="center"/>
      <protection hidden="1"/>
    </xf>
    <xf numFmtId="0" fontId="0" fillId="0" borderId="0" xfId="0" applyAlignment="1" applyProtection="1">
      <alignment horizontal="center"/>
      <protection hidden="1"/>
    </xf>
    <xf numFmtId="0" fontId="69" fillId="22" borderId="0" xfId="0" applyFont="1" applyFill="1" applyAlignment="1" applyProtection="1">
      <alignment horizontal="right" vertical="center"/>
      <protection hidden="1"/>
    </xf>
    <xf numFmtId="0" fontId="117" fillId="0" borderId="0" xfId="0" applyFont="1" applyAlignment="1" applyProtection="1">
      <alignment horizontal="center" vertical="center" wrapText="1"/>
      <protection hidden="1"/>
    </xf>
    <xf numFmtId="0" fontId="61" fillId="0" borderId="94" xfId="0" applyFont="1" applyBorder="1" applyAlignment="1" applyProtection="1">
      <alignment horizontal="center"/>
      <protection hidden="1"/>
    </xf>
    <xf numFmtId="0" fontId="64" fillId="10" borderId="99" xfId="0" applyFont="1" applyFill="1" applyBorder="1" applyAlignment="1" applyProtection="1">
      <alignment horizontal="center" vertical="center" wrapText="1"/>
      <protection hidden="1"/>
    </xf>
    <xf numFmtId="0" fontId="64" fillId="10" borderId="99" xfId="0" applyFont="1" applyFill="1" applyBorder="1" applyAlignment="1" applyProtection="1">
      <alignment horizontal="center" vertical="center"/>
      <protection hidden="1"/>
    </xf>
    <xf numFmtId="0" fontId="64" fillId="20" borderId="103" xfId="0" applyFont="1" applyFill="1" applyBorder="1" applyAlignment="1" applyProtection="1">
      <alignment horizontal="center" vertical="center"/>
      <protection hidden="1"/>
    </xf>
    <xf numFmtId="0" fontId="64" fillId="20" borderId="0" xfId="0" applyFont="1" applyFill="1" applyAlignment="1" applyProtection="1">
      <alignment horizontal="center" vertical="center"/>
      <protection hidden="1"/>
    </xf>
    <xf numFmtId="0" fontId="5" fillId="3" borderId="15" xfId="0" applyFont="1" applyFill="1" applyBorder="1" applyAlignment="1" applyProtection="1">
      <alignment horizontal="center" vertical="center" shrinkToFit="1"/>
      <protection hidden="1"/>
    </xf>
    <xf numFmtId="165" fontId="26" fillId="12" borderId="94" xfId="0" applyNumberFormat="1" applyFont="1" applyFill="1" applyBorder="1" applyAlignment="1" applyProtection="1">
      <alignment horizontal="center" vertical="center" shrinkToFit="1"/>
      <protection hidden="1"/>
    </xf>
    <xf numFmtId="0" fontId="21" fillId="6" borderId="0" xfId="0" applyFont="1" applyFill="1" applyAlignment="1" applyProtection="1">
      <alignment horizontal="center"/>
      <protection hidden="1"/>
    </xf>
    <xf numFmtId="0" fontId="28" fillId="11" borderId="0" xfId="0" applyFont="1" applyFill="1" applyAlignment="1" applyProtection="1">
      <alignment horizontal="center" vertical="center"/>
      <protection hidden="1"/>
    </xf>
    <xf numFmtId="0" fontId="56" fillId="20" borderId="102" xfId="0" applyFont="1" applyFill="1" applyBorder="1" applyAlignment="1" applyProtection="1">
      <alignment horizontal="center" vertical="center"/>
      <protection hidden="1"/>
    </xf>
    <xf numFmtId="0" fontId="64" fillId="20" borderId="102" xfId="0" applyFont="1" applyFill="1" applyBorder="1" applyAlignment="1" applyProtection="1">
      <alignment horizontal="center" vertical="center"/>
      <protection hidden="1"/>
    </xf>
    <xf numFmtId="0" fontId="39" fillId="16" borderId="100" xfId="0" applyFont="1" applyFill="1" applyBorder="1" applyAlignment="1" applyProtection="1">
      <alignment horizontal="center" vertical="center"/>
      <protection hidden="1"/>
    </xf>
    <xf numFmtId="0" fontId="39" fillId="16" borderId="94" xfId="0" applyFont="1" applyFill="1" applyBorder="1" applyAlignment="1" applyProtection="1">
      <alignment horizontal="center" vertical="center"/>
      <protection hidden="1"/>
    </xf>
    <xf numFmtId="0" fontId="39" fillId="16" borderId="101" xfId="0" applyFont="1" applyFill="1" applyBorder="1" applyAlignment="1" applyProtection="1">
      <alignment horizontal="center" vertical="center"/>
      <protection hidden="1"/>
    </xf>
    <xf numFmtId="165" fontId="26" fillId="12" borderId="100" xfId="0" applyNumberFormat="1" applyFont="1" applyFill="1" applyBorder="1" applyAlignment="1" applyProtection="1">
      <alignment horizontal="center" vertical="center" shrinkToFit="1"/>
      <protection hidden="1"/>
    </xf>
    <xf numFmtId="165" fontId="26" fillId="12" borderId="101" xfId="0" applyNumberFormat="1" applyFont="1" applyFill="1" applyBorder="1" applyAlignment="1" applyProtection="1">
      <alignment horizontal="center" vertical="center" shrinkToFit="1"/>
      <protection hidden="1"/>
    </xf>
    <xf numFmtId="0" fontId="64" fillId="20" borderId="99" xfId="0" applyFont="1" applyFill="1" applyBorder="1" applyAlignment="1" applyProtection="1">
      <alignment horizontal="center" vertical="center"/>
      <protection hidden="1"/>
    </xf>
    <xf numFmtId="0" fontId="38" fillId="0" borderId="95" xfId="0" applyFont="1" applyBorder="1" applyAlignment="1" applyProtection="1">
      <alignment horizontal="center" vertical="center"/>
      <protection hidden="1"/>
    </xf>
    <xf numFmtId="0" fontId="38" fillId="0" borderId="94" xfId="0" applyFont="1" applyBorder="1" applyAlignment="1" applyProtection="1">
      <alignment horizontal="center" vertical="center"/>
      <protection hidden="1"/>
    </xf>
    <xf numFmtId="0" fontId="9" fillId="0" borderId="94" xfId="0" applyFont="1" applyBorder="1" applyAlignment="1" applyProtection="1">
      <alignment horizontal="center" vertical="center"/>
      <protection hidden="1"/>
    </xf>
    <xf numFmtId="0" fontId="26" fillId="12" borderId="100" xfId="0" applyFont="1" applyFill="1" applyBorder="1" applyAlignment="1" applyProtection="1">
      <alignment horizontal="center" vertical="center"/>
      <protection locked="0" hidden="1"/>
    </xf>
    <xf numFmtId="0" fontId="26" fillId="12" borderId="94" xfId="0" applyFont="1" applyFill="1" applyBorder="1" applyAlignment="1" applyProtection="1">
      <alignment horizontal="center" vertical="center"/>
      <protection locked="0" hidden="1"/>
    </xf>
    <xf numFmtId="0" fontId="26" fillId="12" borderId="101" xfId="0" applyFont="1" applyFill="1" applyBorder="1" applyAlignment="1" applyProtection="1">
      <alignment horizontal="center" vertical="center"/>
      <protection locked="0" hidden="1"/>
    </xf>
    <xf numFmtId="0" fontId="36" fillId="10" borderId="17" xfId="1" applyFont="1" applyFill="1" applyBorder="1" applyAlignment="1" applyProtection="1">
      <alignment horizontal="center" vertical="center"/>
    </xf>
    <xf numFmtId="0" fontId="36" fillId="10" borderId="0" xfId="1" applyFont="1" applyFill="1" applyBorder="1" applyAlignment="1" applyProtection="1">
      <alignment horizontal="center" vertical="center"/>
    </xf>
    <xf numFmtId="0" fontId="36" fillId="10" borderId="17" xfId="1" applyFont="1" applyFill="1" applyBorder="1" applyAlignment="1" applyProtection="1">
      <alignment horizontal="center" vertical="center" wrapText="1"/>
    </xf>
    <xf numFmtId="0" fontId="36" fillId="10" borderId="0" xfId="1" applyFont="1" applyFill="1" applyBorder="1" applyAlignment="1" applyProtection="1">
      <alignment horizontal="center" vertical="center" wrapText="1"/>
    </xf>
    <xf numFmtId="0" fontId="5" fillId="3" borderId="24" xfId="0" applyFont="1" applyFill="1" applyBorder="1" applyAlignment="1" applyProtection="1">
      <alignment horizontal="center" vertical="center" shrinkToFit="1"/>
      <protection hidden="1"/>
    </xf>
    <xf numFmtId="0" fontId="5" fillId="3" borderId="12" xfId="0" applyFont="1" applyFill="1" applyBorder="1" applyAlignment="1" applyProtection="1">
      <alignment horizontal="center" vertical="center" shrinkToFit="1"/>
      <protection hidden="1"/>
    </xf>
    <xf numFmtId="0" fontId="5" fillId="3" borderId="67" xfId="0" applyFont="1" applyFill="1" applyBorder="1" applyAlignment="1" applyProtection="1">
      <alignment horizontal="center" vertical="center" shrinkToFit="1"/>
      <protection hidden="1"/>
    </xf>
    <xf numFmtId="0" fontId="5" fillId="3" borderId="68" xfId="0" applyFont="1" applyFill="1" applyBorder="1" applyAlignment="1" applyProtection="1">
      <alignment horizontal="center" vertical="center" shrinkToFit="1"/>
      <protection hidden="1"/>
    </xf>
    <xf numFmtId="0" fontId="5" fillId="3" borderId="22" xfId="0" applyFont="1" applyFill="1" applyBorder="1" applyAlignment="1" applyProtection="1">
      <alignment horizontal="center" vertical="center" shrinkToFit="1"/>
      <protection hidden="1"/>
    </xf>
    <xf numFmtId="0" fontId="5" fillId="3" borderId="69" xfId="0" applyFont="1" applyFill="1" applyBorder="1" applyAlignment="1" applyProtection="1">
      <alignment horizontal="center" vertical="center" shrinkToFit="1"/>
      <protection hidden="1"/>
    </xf>
    <xf numFmtId="0" fontId="28" fillId="10" borderId="54" xfId="0" applyFont="1" applyFill="1" applyBorder="1" applyAlignment="1">
      <alignment horizontal="center" vertical="center"/>
    </xf>
    <xf numFmtId="0" fontId="28" fillId="10" borderId="6" xfId="0" applyFont="1" applyFill="1" applyBorder="1" applyAlignment="1">
      <alignment horizontal="center" vertical="center"/>
    </xf>
    <xf numFmtId="0" fontId="34" fillId="10" borderId="0" xfId="1" applyFont="1" applyFill="1" applyBorder="1" applyAlignment="1" applyProtection="1">
      <alignment horizontal="center" vertical="center" wrapText="1"/>
    </xf>
    <xf numFmtId="0" fontId="5" fillId="3" borderId="23" xfId="0" applyFont="1" applyFill="1" applyBorder="1" applyAlignment="1" applyProtection="1">
      <alignment horizontal="center" vertical="center" shrinkToFit="1"/>
      <protection hidden="1"/>
    </xf>
    <xf numFmtId="0" fontId="45" fillId="3" borderId="68" xfId="0" applyFont="1" applyFill="1" applyBorder="1" applyAlignment="1" applyProtection="1">
      <alignment horizontal="center" vertical="center" shrinkToFit="1"/>
      <protection hidden="1"/>
    </xf>
    <xf numFmtId="0" fontId="45" fillId="3" borderId="22" xfId="0" applyFont="1" applyFill="1" applyBorder="1" applyAlignment="1" applyProtection="1">
      <alignment horizontal="center" vertical="center" shrinkToFit="1"/>
      <protection hidden="1"/>
    </xf>
    <xf numFmtId="0" fontId="45" fillId="3" borderId="69" xfId="0" applyFont="1" applyFill="1" applyBorder="1" applyAlignment="1" applyProtection="1">
      <alignment horizontal="center" vertical="center" shrinkToFit="1"/>
      <protection hidden="1"/>
    </xf>
    <xf numFmtId="0" fontId="5" fillId="3" borderId="25" xfId="0" applyFont="1" applyFill="1" applyBorder="1" applyAlignment="1" applyProtection="1">
      <alignment horizontal="center" vertical="center" shrinkToFit="1"/>
      <protection hidden="1"/>
    </xf>
    <xf numFmtId="0" fontId="5" fillId="3" borderId="14" xfId="0" applyFont="1" applyFill="1" applyBorder="1" applyAlignment="1" applyProtection="1">
      <alignment horizontal="center" vertical="center" shrinkToFit="1"/>
      <protection hidden="1"/>
    </xf>
    <xf numFmtId="0" fontId="5" fillId="3" borderId="26" xfId="0" applyFont="1" applyFill="1" applyBorder="1" applyAlignment="1" applyProtection="1">
      <alignment horizontal="center" vertical="center" shrinkToFit="1"/>
      <protection hidden="1"/>
    </xf>
    <xf numFmtId="0" fontId="5" fillId="3" borderId="9" xfId="0" applyFont="1" applyFill="1" applyBorder="1" applyAlignment="1" applyProtection="1">
      <alignment horizontal="center" vertical="center" shrinkToFit="1"/>
      <protection hidden="1"/>
    </xf>
    <xf numFmtId="0" fontId="67" fillId="3" borderId="94" xfId="0" applyFont="1" applyFill="1" applyBorder="1" applyAlignment="1" applyProtection="1">
      <alignment horizontal="right" vertical="center" shrinkToFit="1"/>
      <protection hidden="1"/>
    </xf>
    <xf numFmtId="0" fontId="44" fillId="21" borderId="100" xfId="0" applyFont="1" applyFill="1" applyBorder="1" applyAlignment="1" applyProtection="1">
      <alignment horizontal="center" vertical="center"/>
      <protection hidden="1"/>
    </xf>
    <xf numFmtId="0" fontId="44" fillId="21" borderId="94" xfId="0" applyFont="1" applyFill="1" applyBorder="1" applyAlignment="1" applyProtection="1">
      <alignment horizontal="center" vertical="center"/>
      <protection hidden="1"/>
    </xf>
    <xf numFmtId="0" fontId="44" fillId="21" borderId="101" xfId="0" applyFont="1" applyFill="1" applyBorder="1" applyAlignment="1" applyProtection="1">
      <alignment horizontal="center" vertical="center"/>
      <protection hidden="1"/>
    </xf>
    <xf numFmtId="0" fontId="63" fillId="0" borderId="94" xfId="0" applyFont="1" applyBorder="1" applyAlignment="1" applyProtection="1">
      <alignment horizontal="center" vertical="center"/>
      <protection hidden="1"/>
    </xf>
    <xf numFmtId="0" fontId="40" fillId="0" borderId="94" xfId="0" applyFont="1" applyBorder="1" applyAlignment="1" applyProtection="1">
      <alignment horizontal="center" vertical="center"/>
      <protection hidden="1"/>
    </xf>
    <xf numFmtId="165" fontId="25" fillId="12" borderId="100" xfId="0" applyNumberFormat="1" applyFont="1" applyFill="1" applyBorder="1" applyAlignment="1" applyProtection="1">
      <alignment horizontal="center" vertical="center" shrinkToFit="1"/>
      <protection hidden="1"/>
    </xf>
    <xf numFmtId="165" fontId="25" fillId="12" borderId="94" xfId="0" applyNumberFormat="1" applyFont="1" applyFill="1" applyBorder="1" applyAlignment="1" applyProtection="1">
      <alignment horizontal="center" vertical="center" shrinkToFit="1"/>
      <protection hidden="1"/>
    </xf>
    <xf numFmtId="165" fontId="25" fillId="12" borderId="101" xfId="0" applyNumberFormat="1" applyFont="1" applyFill="1" applyBorder="1" applyAlignment="1" applyProtection="1">
      <alignment horizontal="center" vertical="center" shrinkToFit="1"/>
      <protection hidden="1"/>
    </xf>
    <xf numFmtId="0" fontId="28" fillId="10" borderId="6" xfId="0" applyFont="1" applyFill="1" applyBorder="1" applyAlignment="1">
      <alignment horizontal="center" vertical="center" wrapText="1"/>
    </xf>
    <xf numFmtId="0" fontId="28" fillId="10" borderId="8" xfId="0" applyFont="1" applyFill="1" applyBorder="1" applyAlignment="1">
      <alignment horizontal="center" vertical="center" wrapText="1"/>
    </xf>
    <xf numFmtId="0" fontId="28" fillId="10" borderId="28"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21" xfId="0" applyFont="1" applyFill="1" applyBorder="1" applyAlignment="1">
      <alignment horizontal="center" vertical="center"/>
    </xf>
    <xf numFmtId="0" fontId="67" fillId="3" borderId="94" xfId="1" applyFont="1" applyFill="1" applyBorder="1" applyAlignment="1" applyProtection="1">
      <alignment horizontal="center" vertical="center" shrinkToFit="1"/>
      <protection locked="0" hidden="1"/>
    </xf>
    <xf numFmtId="0" fontId="79" fillId="23" borderId="94" xfId="0" applyFont="1" applyFill="1" applyBorder="1" applyAlignment="1" applyProtection="1">
      <alignment horizontal="center" vertical="center" shrinkToFit="1"/>
      <protection hidden="1"/>
    </xf>
    <xf numFmtId="0" fontId="67" fillId="3" borderId="94" xfId="1" applyNumberFormat="1" applyFont="1" applyFill="1" applyBorder="1" applyAlignment="1" applyProtection="1">
      <alignment horizontal="center" vertical="center" shrinkToFit="1"/>
      <protection hidden="1"/>
    </xf>
    <xf numFmtId="0" fontId="33" fillId="5" borderId="21" xfId="0" applyFont="1" applyFill="1" applyBorder="1" applyAlignment="1">
      <alignment horizontal="center" vertical="center"/>
    </xf>
    <xf numFmtId="0" fontId="33" fillId="5" borderId="6" xfId="0" applyFont="1" applyFill="1" applyBorder="1" applyAlignment="1">
      <alignment horizontal="center" vertical="center"/>
    </xf>
    <xf numFmtId="0" fontId="33" fillId="5" borderId="27" xfId="0" applyFont="1" applyFill="1" applyBorder="1" applyAlignment="1">
      <alignment horizontal="center" vertical="center"/>
    </xf>
    <xf numFmtId="0" fontId="28" fillId="10" borderId="7" xfId="0" applyFont="1" applyFill="1" applyBorder="1" applyAlignment="1">
      <alignment horizontal="center" vertical="center"/>
    </xf>
    <xf numFmtId="0" fontId="28" fillId="10" borderId="8" xfId="0" applyFont="1" applyFill="1" applyBorder="1" applyAlignment="1">
      <alignment horizontal="center" vertical="center"/>
    </xf>
    <xf numFmtId="0" fontId="28" fillId="10" borderId="27" xfId="0" applyFont="1" applyFill="1" applyBorder="1" applyAlignment="1">
      <alignment horizontal="center" vertical="center"/>
    </xf>
    <xf numFmtId="0" fontId="67" fillId="3" borderId="94" xfId="1" applyFont="1" applyFill="1" applyBorder="1" applyAlignment="1" applyProtection="1">
      <alignment horizontal="center" vertical="center" shrinkToFit="1"/>
      <protection hidden="1"/>
    </xf>
    <xf numFmtId="0" fontId="79" fillId="24" borderId="94" xfId="0" applyFont="1" applyFill="1" applyBorder="1" applyAlignment="1" applyProtection="1">
      <alignment horizontal="center" vertical="center" shrinkToFit="1"/>
      <protection hidden="1"/>
    </xf>
    <xf numFmtId="49" fontId="67" fillId="3" borderId="94" xfId="1" applyNumberFormat="1" applyFont="1" applyFill="1" applyBorder="1" applyAlignment="1" applyProtection="1">
      <alignment horizontal="center" vertical="center" shrinkToFit="1"/>
      <protection hidden="1"/>
    </xf>
    <xf numFmtId="0" fontId="79" fillId="11" borderId="94" xfId="0" applyFont="1" applyFill="1" applyBorder="1" applyAlignment="1" applyProtection="1">
      <alignment horizontal="center" vertical="center" shrinkToFit="1"/>
      <protection hidden="1"/>
    </xf>
    <xf numFmtId="0" fontId="67" fillId="3" borderId="94" xfId="0" applyFont="1" applyFill="1" applyBorder="1" applyAlignment="1" applyProtection="1">
      <alignment horizontal="center" vertical="center" shrinkToFit="1"/>
      <protection hidden="1"/>
    </xf>
    <xf numFmtId="0" fontId="25" fillId="0" borderId="94" xfId="0" applyFont="1" applyBorder="1" applyAlignment="1" applyProtection="1">
      <alignment horizontal="center" vertical="center"/>
      <protection hidden="1"/>
    </xf>
    <xf numFmtId="165" fontId="47" fillId="12" borderId="111" xfId="0" applyNumberFormat="1" applyFont="1" applyFill="1" applyBorder="1" applyAlignment="1" applyProtection="1">
      <alignment horizontal="center" vertical="center" shrinkToFit="1"/>
      <protection hidden="1"/>
    </xf>
    <xf numFmtId="165" fontId="47" fillId="12" borderId="112" xfId="0" applyNumberFormat="1" applyFont="1" applyFill="1" applyBorder="1" applyAlignment="1" applyProtection="1">
      <alignment horizontal="center" vertical="center" shrinkToFit="1"/>
      <protection hidden="1"/>
    </xf>
    <xf numFmtId="165" fontId="47" fillId="12" borderId="113" xfId="0" applyNumberFormat="1" applyFont="1" applyFill="1" applyBorder="1" applyAlignment="1" applyProtection="1">
      <alignment horizontal="center" vertical="center" shrinkToFit="1"/>
      <protection hidden="1"/>
    </xf>
    <xf numFmtId="165" fontId="47" fillId="12" borderId="103" xfId="0" applyNumberFormat="1" applyFont="1" applyFill="1" applyBorder="1" applyAlignment="1" applyProtection="1">
      <alignment horizontal="center" vertical="center" shrinkToFit="1"/>
      <protection hidden="1"/>
    </xf>
    <xf numFmtId="165" fontId="47" fillId="12" borderId="0" xfId="0" applyNumberFormat="1" applyFont="1" applyFill="1" applyAlignment="1" applyProtection="1">
      <alignment horizontal="center" vertical="center" shrinkToFit="1"/>
      <protection hidden="1"/>
    </xf>
    <xf numFmtId="165" fontId="47" fillId="12" borderId="114" xfId="0" applyNumberFormat="1" applyFont="1" applyFill="1" applyBorder="1" applyAlignment="1" applyProtection="1">
      <alignment horizontal="center" vertical="center" shrinkToFit="1"/>
      <protection hidden="1"/>
    </xf>
    <xf numFmtId="165" fontId="47" fillId="12" borderId="115" xfId="0" applyNumberFormat="1" applyFont="1" applyFill="1" applyBorder="1" applyAlignment="1" applyProtection="1">
      <alignment horizontal="center" vertical="center" shrinkToFit="1"/>
      <protection hidden="1"/>
    </xf>
    <xf numFmtId="165" fontId="47" fillId="12" borderId="102" xfId="0" applyNumberFormat="1" applyFont="1" applyFill="1" applyBorder="1" applyAlignment="1" applyProtection="1">
      <alignment horizontal="center" vertical="center" shrinkToFit="1"/>
      <protection hidden="1"/>
    </xf>
    <xf numFmtId="165" fontId="47" fillId="12" borderId="116" xfId="0" applyNumberFormat="1" applyFont="1" applyFill="1" applyBorder="1" applyAlignment="1" applyProtection="1">
      <alignment horizontal="center" vertical="center" shrinkToFit="1"/>
      <protection hidden="1"/>
    </xf>
    <xf numFmtId="0" fontId="64" fillId="20" borderId="111" xfId="0" applyFont="1" applyFill="1" applyBorder="1" applyAlignment="1" applyProtection="1">
      <alignment horizontal="center" vertical="center" shrinkToFit="1"/>
      <protection hidden="1"/>
    </xf>
    <xf numFmtId="0" fontId="64" fillId="20" borderId="112" xfId="0" applyFont="1" applyFill="1" applyBorder="1" applyAlignment="1" applyProtection="1">
      <alignment horizontal="center" vertical="center" shrinkToFit="1"/>
      <protection hidden="1"/>
    </xf>
    <xf numFmtId="0" fontId="64" fillId="20" borderId="113" xfId="0" applyFont="1" applyFill="1" applyBorder="1" applyAlignment="1" applyProtection="1">
      <alignment horizontal="center" vertical="center" shrinkToFit="1"/>
      <protection hidden="1"/>
    </xf>
    <xf numFmtId="0" fontId="64" fillId="20" borderId="103" xfId="0" applyFont="1" applyFill="1" applyBorder="1" applyAlignment="1" applyProtection="1">
      <alignment horizontal="center" vertical="center" shrinkToFit="1"/>
      <protection hidden="1"/>
    </xf>
    <xf numFmtId="0" fontId="64" fillId="20" borderId="0" xfId="0" applyFont="1" applyFill="1" applyAlignment="1" applyProtection="1">
      <alignment horizontal="center" vertical="center" shrinkToFit="1"/>
      <protection hidden="1"/>
    </xf>
    <xf numFmtId="0" fontId="64" fillId="20" borderId="114" xfId="0" applyFont="1" applyFill="1" applyBorder="1" applyAlignment="1" applyProtection="1">
      <alignment horizontal="center" vertical="center" shrinkToFit="1"/>
      <protection hidden="1"/>
    </xf>
    <xf numFmtId="0" fontId="64" fillId="20" borderId="115" xfId="0" applyFont="1" applyFill="1" applyBorder="1" applyAlignment="1" applyProtection="1">
      <alignment horizontal="center" vertical="center" shrinkToFit="1"/>
      <protection hidden="1"/>
    </xf>
    <xf numFmtId="0" fontId="64" fillId="20" borderId="102" xfId="0" applyFont="1" applyFill="1" applyBorder="1" applyAlignment="1" applyProtection="1">
      <alignment horizontal="center" vertical="center" shrinkToFit="1"/>
      <protection hidden="1"/>
    </xf>
    <xf numFmtId="0" fontId="64" fillId="20" borderId="116" xfId="0" applyFont="1" applyFill="1" applyBorder="1" applyAlignment="1" applyProtection="1">
      <alignment horizontal="center" vertical="center" shrinkToFit="1"/>
      <protection hidden="1"/>
    </xf>
    <xf numFmtId="1" fontId="80" fillId="3" borderId="94" xfId="1" applyNumberFormat="1" applyFont="1" applyFill="1" applyBorder="1" applyAlignment="1" applyProtection="1">
      <alignment horizontal="center" vertical="center" wrapText="1" shrinkToFit="1"/>
      <protection hidden="1"/>
    </xf>
    <xf numFmtId="0" fontId="80" fillId="3" borderId="94" xfId="1" applyFont="1" applyFill="1" applyBorder="1" applyAlignment="1" applyProtection="1">
      <alignment horizontal="center" vertical="center" shrinkToFit="1"/>
      <protection hidden="1"/>
    </xf>
    <xf numFmtId="0" fontId="82" fillId="3" borderId="94" xfId="1" applyFont="1" applyFill="1" applyBorder="1" applyAlignment="1" applyProtection="1">
      <alignment horizontal="center" vertical="center" shrinkToFit="1"/>
      <protection hidden="1"/>
    </xf>
    <xf numFmtId="0" fontId="67" fillId="0" borderId="94" xfId="1" applyFont="1" applyFill="1" applyBorder="1" applyAlignment="1" applyProtection="1">
      <alignment horizontal="right" vertical="center" shrinkToFit="1"/>
      <protection hidden="1"/>
    </xf>
    <xf numFmtId="0" fontId="80" fillId="0" borderId="94" xfId="1" applyFont="1" applyFill="1" applyBorder="1" applyAlignment="1" applyProtection="1">
      <alignment horizontal="right" vertical="center" shrinkToFit="1"/>
      <protection hidden="1"/>
    </xf>
    <xf numFmtId="164" fontId="67" fillId="3" borderId="94" xfId="1" applyNumberFormat="1" applyFont="1" applyFill="1" applyBorder="1" applyAlignment="1" applyProtection="1">
      <alignment horizontal="center" vertical="center" shrinkToFit="1"/>
      <protection hidden="1"/>
    </xf>
    <xf numFmtId="0" fontId="67" fillId="0" borderId="94" xfId="0" applyFont="1" applyBorder="1" applyAlignment="1" applyProtection="1">
      <alignment horizontal="right" vertical="center" shrinkToFit="1"/>
      <protection hidden="1"/>
    </xf>
    <xf numFmtId="0" fontId="67" fillId="3" borderId="94" xfId="1" applyFont="1" applyFill="1" applyBorder="1" applyAlignment="1" applyProtection="1">
      <alignment horizontal="right" vertical="center" shrinkToFit="1"/>
      <protection hidden="1"/>
    </xf>
    <xf numFmtId="0" fontId="90" fillId="0" borderId="106" xfId="0" applyFont="1" applyBorder="1" applyAlignment="1" applyProtection="1">
      <alignment horizontal="right" vertical="center" shrinkToFit="1"/>
      <protection hidden="1"/>
    </xf>
    <xf numFmtId="0" fontId="90" fillId="0" borderId="12" xfId="0" applyFont="1" applyBorder="1" applyAlignment="1" applyProtection="1">
      <alignment horizontal="right" vertical="center" shrinkToFit="1"/>
      <protection hidden="1"/>
    </xf>
    <xf numFmtId="0" fontId="90" fillId="3" borderId="12" xfId="0" applyFont="1" applyFill="1" applyBorder="1" applyAlignment="1" applyProtection="1">
      <alignment horizontal="center" vertical="center" shrinkToFit="1"/>
      <protection hidden="1"/>
    </xf>
    <xf numFmtId="0" fontId="7" fillId="0" borderId="96" xfId="0" applyFont="1" applyBorder="1" applyAlignment="1" applyProtection="1">
      <alignment horizontal="right" vertical="center" shrinkToFit="1"/>
      <protection hidden="1"/>
    </xf>
    <xf numFmtId="0" fontId="7" fillId="0" borderId="12" xfId="0" applyFont="1" applyBorder="1" applyAlignment="1" applyProtection="1">
      <alignment horizontal="right" vertical="center" shrinkToFit="1"/>
      <protection hidden="1"/>
    </xf>
    <xf numFmtId="0" fontId="72" fillId="3" borderId="12" xfId="0" applyFont="1" applyFill="1" applyBorder="1" applyAlignment="1" applyProtection="1">
      <alignment horizontal="right" vertical="center" shrinkToFit="1"/>
      <protection hidden="1"/>
    </xf>
    <xf numFmtId="0" fontId="72" fillId="3" borderId="97" xfId="0" applyFont="1" applyFill="1" applyBorder="1" applyAlignment="1" applyProtection="1">
      <alignment horizontal="right" vertical="center" shrinkToFit="1"/>
      <protection hidden="1"/>
    </xf>
    <xf numFmtId="0" fontId="73" fillId="3" borderId="12" xfId="0" applyFont="1" applyFill="1" applyBorder="1" applyAlignment="1" applyProtection="1">
      <alignment horizontal="center" vertical="center" shrinkToFit="1"/>
      <protection hidden="1"/>
    </xf>
    <xf numFmtId="0" fontId="73" fillId="0" borderId="12" xfId="0" applyFont="1" applyBorder="1" applyAlignment="1" applyProtection="1">
      <alignment horizontal="center" shrinkToFit="1"/>
      <protection hidden="1"/>
    </xf>
    <xf numFmtId="0" fontId="73" fillId="0" borderId="97" xfId="0" applyFont="1" applyBorder="1" applyAlignment="1" applyProtection="1">
      <alignment horizontal="center" shrinkToFit="1"/>
      <protection hidden="1"/>
    </xf>
    <xf numFmtId="0" fontId="7" fillId="0" borderId="23" xfId="0" applyFont="1" applyBorder="1" applyAlignment="1" applyProtection="1">
      <alignment horizontal="center" vertical="center" shrinkToFit="1"/>
      <protection hidden="1"/>
    </xf>
    <xf numFmtId="0" fontId="1" fillId="2" borderId="25" xfId="0" applyFont="1" applyFill="1" applyBorder="1" applyAlignment="1" applyProtection="1">
      <alignment horizontal="center" vertical="center"/>
      <protection hidden="1"/>
    </xf>
    <xf numFmtId="0" fontId="1" fillId="2" borderId="14" xfId="0" applyFont="1" applyFill="1" applyBorder="1" applyAlignment="1" applyProtection="1">
      <alignment horizontal="center" vertical="center"/>
      <protection hidden="1"/>
    </xf>
    <xf numFmtId="0" fontId="1" fillId="2" borderId="26" xfId="0" applyFont="1" applyFill="1" applyBorder="1" applyAlignment="1" applyProtection="1">
      <alignment horizontal="center" vertical="center"/>
      <protection hidden="1"/>
    </xf>
    <xf numFmtId="0" fontId="89" fillId="0" borderId="12" xfId="0" applyFont="1" applyBorder="1" applyAlignment="1" applyProtection="1">
      <alignment horizontal="right" vertical="center" shrinkToFit="1"/>
      <protection hidden="1"/>
    </xf>
    <xf numFmtId="0" fontId="12" fillId="13" borderId="5" xfId="0" applyFont="1" applyFill="1" applyBorder="1" applyAlignment="1" applyProtection="1">
      <alignment horizontal="right" vertical="center" wrapText="1"/>
      <protection hidden="1"/>
    </xf>
    <xf numFmtId="0" fontId="12" fillId="13" borderId="0" xfId="0" applyFont="1" applyFill="1" applyAlignment="1" applyProtection="1">
      <alignment horizontal="right" vertical="center" wrapText="1"/>
      <protection hidden="1"/>
    </xf>
    <xf numFmtId="0" fontId="89" fillId="3" borderId="12" xfId="0" applyFont="1" applyFill="1" applyBorder="1" applyAlignment="1" applyProtection="1">
      <alignment horizontal="center" vertical="center" shrinkToFit="1"/>
      <protection hidden="1"/>
    </xf>
    <xf numFmtId="0" fontId="89" fillId="3" borderId="107" xfId="0" applyFont="1" applyFill="1" applyBorder="1" applyAlignment="1" applyProtection="1">
      <alignment horizontal="center" vertical="center" shrinkToFit="1"/>
      <protection hidden="1"/>
    </xf>
    <xf numFmtId="0" fontId="89" fillId="0" borderId="117" xfId="0" applyFont="1" applyBorder="1" applyAlignment="1" applyProtection="1">
      <alignment horizontal="right" vertical="center" shrinkToFit="1"/>
      <protection hidden="1"/>
    </xf>
    <xf numFmtId="0" fontId="89" fillId="0" borderId="13" xfId="0" applyFont="1" applyBorder="1" applyAlignment="1" applyProtection="1">
      <alignment horizontal="right" vertical="center" shrinkToFit="1"/>
      <protection hidden="1"/>
    </xf>
    <xf numFmtId="0" fontId="89" fillId="0" borderId="106" xfId="0" applyFont="1" applyBorder="1" applyAlignment="1" applyProtection="1">
      <alignment horizontal="right" vertical="center" shrinkToFit="1"/>
      <protection hidden="1"/>
    </xf>
    <xf numFmtId="22" fontId="72" fillId="0" borderId="51" xfId="0" applyNumberFormat="1" applyFont="1" applyBorder="1" applyAlignment="1" applyProtection="1">
      <alignment horizontal="center" vertical="center" readingOrder="2"/>
      <protection hidden="1"/>
    </xf>
    <xf numFmtId="0" fontId="90" fillId="0" borderId="104" xfId="0" applyFont="1" applyBorder="1" applyAlignment="1" applyProtection="1">
      <alignment horizontal="right" vertical="center" shrinkToFit="1"/>
      <protection hidden="1"/>
    </xf>
    <xf numFmtId="0" fontId="90" fillId="0" borderId="14" xfId="0" applyFont="1" applyBorder="1" applyAlignment="1" applyProtection="1">
      <alignment horizontal="right" vertical="center" shrinkToFit="1"/>
      <protection hidden="1"/>
    </xf>
    <xf numFmtId="0" fontId="91" fillId="3" borderId="14" xfId="1" applyNumberFormat="1" applyFont="1" applyFill="1" applyBorder="1" applyAlignment="1" applyProtection="1">
      <alignment horizontal="center" vertical="center" shrinkToFit="1"/>
      <protection hidden="1"/>
    </xf>
    <xf numFmtId="0" fontId="90" fillId="0" borderId="14" xfId="0" applyFont="1" applyBorder="1" applyAlignment="1" applyProtection="1">
      <alignment horizontal="center" vertical="center" shrinkToFit="1"/>
      <protection hidden="1"/>
    </xf>
    <xf numFmtId="0" fontId="89" fillId="3" borderId="14" xfId="0" applyFont="1" applyFill="1" applyBorder="1" applyAlignment="1" applyProtection="1">
      <alignment horizontal="center" vertical="center" shrinkToFit="1"/>
      <protection hidden="1"/>
    </xf>
    <xf numFmtId="0" fontId="90" fillId="3" borderId="14" xfId="0" applyFont="1" applyFill="1" applyBorder="1" applyAlignment="1" applyProtection="1">
      <alignment horizontal="center" vertical="center" shrinkToFit="1"/>
      <protection hidden="1"/>
    </xf>
    <xf numFmtId="0" fontId="72" fillId="0" borderId="51" xfId="0" applyFont="1" applyBorder="1" applyAlignment="1" applyProtection="1">
      <alignment horizontal="center" vertical="center" readingOrder="2"/>
      <protection hidden="1"/>
    </xf>
    <xf numFmtId="0" fontId="90" fillId="3" borderId="105" xfId="0" applyFont="1" applyFill="1" applyBorder="1" applyAlignment="1" applyProtection="1">
      <alignment horizontal="center" vertical="center" shrinkToFit="1"/>
      <protection hidden="1"/>
    </xf>
    <xf numFmtId="0" fontId="90" fillId="0" borderId="12" xfId="0" applyFont="1" applyBorder="1" applyAlignment="1" applyProtection="1">
      <alignment horizontal="left" vertical="center" shrinkToFit="1"/>
      <protection hidden="1"/>
    </xf>
    <xf numFmtId="0" fontId="90" fillId="0" borderId="107" xfId="0" applyFont="1" applyBorder="1" applyAlignment="1" applyProtection="1">
      <alignment horizontal="left" vertical="center" shrinkToFit="1"/>
      <protection hidden="1"/>
    </xf>
    <xf numFmtId="0" fontId="89" fillId="28" borderId="12" xfId="0" applyFont="1" applyFill="1" applyBorder="1" applyAlignment="1" applyProtection="1">
      <alignment horizontal="center" vertical="center" shrinkToFit="1"/>
      <protection hidden="1"/>
    </xf>
    <xf numFmtId="0" fontId="73" fillId="23" borderId="120" xfId="0" applyFont="1" applyFill="1" applyBorder="1" applyAlignment="1" applyProtection="1">
      <alignment horizontal="center" vertical="center"/>
      <protection hidden="1"/>
    </xf>
    <xf numFmtId="164" fontId="89" fillId="3" borderId="12" xfId="0" applyNumberFormat="1" applyFont="1" applyFill="1" applyBorder="1" applyAlignment="1" applyProtection="1">
      <alignment horizontal="center" vertical="center" shrinkToFit="1"/>
      <protection hidden="1"/>
    </xf>
    <xf numFmtId="0" fontId="89" fillId="0" borderId="12" xfId="0" applyFont="1" applyBorder="1" applyAlignment="1" applyProtection="1">
      <alignment horizontal="left" vertical="center" shrinkToFit="1"/>
      <protection hidden="1"/>
    </xf>
    <xf numFmtId="0" fontId="89" fillId="0" borderId="107" xfId="0" applyFont="1" applyBorder="1" applyAlignment="1" applyProtection="1">
      <alignment horizontal="left" vertical="center" shrinkToFit="1"/>
      <protection hidden="1"/>
    </xf>
    <xf numFmtId="49" fontId="89" fillId="3" borderId="13" xfId="0" applyNumberFormat="1" applyFont="1" applyFill="1" applyBorder="1" applyAlignment="1" applyProtection="1">
      <alignment horizontal="center" vertical="center" shrinkToFit="1"/>
      <protection hidden="1"/>
    </xf>
    <xf numFmtId="0" fontId="89" fillId="3" borderId="13" xfId="0" applyFont="1" applyFill="1" applyBorder="1" applyAlignment="1" applyProtection="1">
      <alignment horizontal="center" vertical="center" shrinkToFit="1"/>
      <protection hidden="1"/>
    </xf>
    <xf numFmtId="0" fontId="90" fillId="3" borderId="13" xfId="0" applyFont="1" applyFill="1" applyBorder="1" applyAlignment="1" applyProtection="1">
      <alignment horizontal="center" vertical="center" shrinkToFit="1"/>
      <protection hidden="1"/>
    </xf>
    <xf numFmtId="0" fontId="90" fillId="3" borderId="118" xfId="0" applyFont="1" applyFill="1" applyBorder="1" applyAlignment="1" applyProtection="1">
      <alignment horizontal="center" vertical="center" shrinkToFit="1"/>
      <protection hidden="1"/>
    </xf>
    <xf numFmtId="49" fontId="90" fillId="3" borderId="13" xfId="0" applyNumberFormat="1" applyFont="1" applyFill="1" applyBorder="1" applyAlignment="1" applyProtection="1">
      <alignment horizontal="center" vertical="center" shrinkToFit="1"/>
      <protection hidden="1"/>
    </xf>
    <xf numFmtId="0" fontId="73" fillId="0" borderId="20" xfId="0" applyFont="1" applyBorder="1" applyAlignment="1" applyProtection="1">
      <alignment horizontal="center" vertical="center" shrinkToFit="1"/>
      <protection hidden="1"/>
    </xf>
    <xf numFmtId="0" fontId="12" fillId="0" borderId="0" xfId="0" applyFont="1" applyAlignment="1" applyProtection="1">
      <alignment horizontal="right" vertical="center" wrapText="1"/>
      <protection hidden="1"/>
    </xf>
    <xf numFmtId="0" fontId="12" fillId="0" borderId="11" xfId="0" applyFont="1" applyBorder="1" applyAlignment="1" applyProtection="1">
      <alignment horizontal="right" vertical="center" wrapText="1"/>
      <protection hidden="1"/>
    </xf>
    <xf numFmtId="0" fontId="7" fillId="0" borderId="96" xfId="0" applyFont="1" applyBorder="1" applyAlignment="1" applyProtection="1">
      <alignment horizontal="center" vertical="center" shrinkToFit="1"/>
      <protection hidden="1"/>
    </xf>
    <xf numFmtId="0" fontId="7" fillId="0" borderId="12" xfId="0" applyFont="1" applyBorder="1" applyAlignment="1" applyProtection="1">
      <alignment horizontal="center" vertical="center" shrinkToFit="1"/>
      <protection hidden="1"/>
    </xf>
    <xf numFmtId="164" fontId="73" fillId="3" borderId="12" xfId="0" applyNumberFormat="1" applyFont="1" applyFill="1" applyBorder="1" applyAlignment="1" applyProtection="1">
      <alignment horizontal="center" vertical="center" shrinkToFit="1"/>
      <protection hidden="1"/>
    </xf>
    <xf numFmtId="0" fontId="7" fillId="3" borderId="12" xfId="0" applyFont="1" applyFill="1" applyBorder="1" applyAlignment="1" applyProtection="1">
      <alignment horizontal="center" vertical="center" shrinkToFit="1"/>
      <protection hidden="1"/>
    </xf>
    <xf numFmtId="0" fontId="1" fillId="0" borderId="13" xfId="0" applyFont="1" applyBorder="1" applyAlignment="1" applyProtection="1">
      <alignment horizontal="center" vertical="center" shrinkToFit="1"/>
      <protection hidden="1"/>
    </xf>
    <xf numFmtId="0" fontId="73" fillId="0" borderId="61" xfId="0" applyFont="1" applyBorder="1" applyAlignment="1" applyProtection="1">
      <alignment horizontal="center" vertical="center" shrinkToFit="1"/>
      <protection hidden="1"/>
    </xf>
    <xf numFmtId="0" fontId="73" fillId="0" borderId="13" xfId="0" applyFont="1" applyBorder="1" applyAlignment="1" applyProtection="1">
      <alignment horizontal="center" vertical="center" shrinkToFit="1"/>
      <protection hidden="1"/>
    </xf>
    <xf numFmtId="165" fontId="7" fillId="3" borderId="13" xfId="0" applyNumberFormat="1" applyFont="1" applyFill="1" applyBorder="1" applyAlignment="1" applyProtection="1">
      <alignment horizontal="center" vertical="center" shrinkToFit="1"/>
      <protection hidden="1"/>
    </xf>
    <xf numFmtId="165" fontId="7" fillId="3" borderId="98" xfId="0" applyNumberFormat="1" applyFont="1" applyFill="1" applyBorder="1" applyAlignment="1" applyProtection="1">
      <alignment horizontal="center" vertical="center" shrinkToFit="1"/>
      <protection hidden="1"/>
    </xf>
    <xf numFmtId="0" fontId="73" fillId="0" borderId="60" xfId="0" applyFont="1" applyBorder="1" applyAlignment="1" applyProtection="1">
      <alignment horizontal="center" vertical="center" shrinkToFit="1"/>
      <protection hidden="1"/>
    </xf>
    <xf numFmtId="0" fontId="73" fillId="0" borderId="0" xfId="0" applyFont="1" applyAlignment="1" applyProtection="1">
      <alignment horizontal="center" vertical="center" shrinkToFit="1"/>
      <protection hidden="1"/>
    </xf>
    <xf numFmtId="165" fontId="73" fillId="3" borderId="12" xfId="0" applyNumberFormat="1" applyFont="1" applyFill="1" applyBorder="1" applyAlignment="1" applyProtection="1">
      <alignment horizontal="right" vertical="center" shrinkToFit="1"/>
      <protection hidden="1"/>
    </xf>
    <xf numFmtId="165" fontId="73" fillId="3" borderId="97" xfId="0" applyNumberFormat="1" applyFont="1" applyFill="1" applyBorder="1" applyAlignment="1" applyProtection="1">
      <alignment horizontal="right" vertical="center" shrinkToFit="1"/>
      <protection hidden="1"/>
    </xf>
    <xf numFmtId="0" fontId="73" fillId="0" borderId="96" xfId="0" applyFont="1" applyBorder="1" applyAlignment="1" applyProtection="1">
      <alignment horizontal="center" vertical="center" shrinkToFit="1"/>
      <protection hidden="1"/>
    </xf>
    <xf numFmtId="0" fontId="73" fillId="0" borderId="12" xfId="0" applyFont="1" applyBorder="1" applyAlignment="1" applyProtection="1">
      <alignment horizontal="center" vertical="center" shrinkToFit="1"/>
      <protection hidden="1"/>
    </xf>
    <xf numFmtId="0" fontId="74" fillId="6" borderId="61" xfId="0" applyFont="1" applyFill="1" applyBorder="1" applyAlignment="1" applyProtection="1">
      <alignment horizontal="center" shrinkToFit="1"/>
      <protection hidden="1"/>
    </xf>
    <xf numFmtId="0" fontId="74" fillId="6" borderId="13" xfId="0" applyFont="1" applyFill="1" applyBorder="1" applyAlignment="1" applyProtection="1">
      <alignment horizontal="center" shrinkToFit="1"/>
      <protection hidden="1"/>
    </xf>
    <xf numFmtId="0" fontId="74" fillId="6" borderId="98" xfId="0" applyFont="1" applyFill="1" applyBorder="1" applyAlignment="1" applyProtection="1">
      <alignment horizontal="center" shrinkToFit="1"/>
      <protection hidden="1"/>
    </xf>
    <xf numFmtId="0" fontId="74" fillId="6" borderId="60" xfId="0" applyFont="1" applyFill="1" applyBorder="1" applyAlignment="1" applyProtection="1">
      <alignment horizontal="center" vertical="center" shrinkToFit="1"/>
      <protection hidden="1"/>
    </xf>
    <xf numFmtId="0" fontId="74" fillId="6" borderId="0" xfId="0" applyFont="1" applyFill="1" applyAlignment="1" applyProtection="1">
      <alignment horizontal="center" vertical="center" shrinkToFit="1"/>
      <protection hidden="1"/>
    </xf>
    <xf numFmtId="0" fontId="74" fillId="6" borderId="93" xfId="0" applyFont="1" applyFill="1" applyBorder="1" applyAlignment="1" applyProtection="1">
      <alignment horizontal="center" vertical="center" shrinkToFit="1"/>
      <protection hidden="1"/>
    </xf>
    <xf numFmtId="0" fontId="74" fillId="6" borderId="11" xfId="0" applyFont="1" applyFill="1" applyBorder="1" applyAlignment="1" applyProtection="1">
      <alignment horizontal="center" vertical="center" shrinkToFit="1"/>
      <protection hidden="1"/>
    </xf>
    <xf numFmtId="0" fontId="74" fillId="6" borderId="92" xfId="0" applyFont="1" applyFill="1" applyBorder="1" applyAlignment="1" applyProtection="1">
      <alignment horizontal="center" vertical="center" shrinkToFit="1"/>
      <protection hidden="1"/>
    </xf>
    <xf numFmtId="0" fontId="7" fillId="3" borderId="97" xfId="0" applyFont="1" applyFill="1" applyBorder="1" applyAlignment="1" applyProtection="1">
      <alignment horizontal="center" vertical="center" shrinkToFit="1"/>
      <protection hidden="1"/>
    </xf>
    <xf numFmtId="0" fontId="73" fillId="0" borderId="96" xfId="0" applyFont="1" applyBorder="1" applyAlignment="1" applyProtection="1">
      <alignment horizontal="right" vertical="center" shrinkToFit="1"/>
      <protection hidden="1"/>
    </xf>
    <xf numFmtId="0" fontId="73" fillId="0" borderId="12" xfId="0" applyFont="1" applyBorder="1" applyAlignment="1" applyProtection="1">
      <alignment horizontal="right" vertical="center" shrinkToFit="1"/>
      <protection hidden="1"/>
    </xf>
    <xf numFmtId="165" fontId="73" fillId="3" borderId="12" xfId="0" applyNumberFormat="1" applyFont="1" applyFill="1" applyBorder="1" applyAlignment="1" applyProtection="1">
      <alignment horizontal="right" shrinkToFit="1"/>
      <protection hidden="1"/>
    </xf>
    <xf numFmtId="165" fontId="73" fillId="3" borderId="97" xfId="0" applyNumberFormat="1" applyFont="1" applyFill="1" applyBorder="1" applyAlignment="1" applyProtection="1">
      <alignment horizontal="right" shrinkToFit="1"/>
      <protection hidden="1"/>
    </xf>
    <xf numFmtId="0" fontId="74" fillId="6" borderId="1" xfId="0" applyFont="1" applyFill="1" applyBorder="1" applyAlignment="1" applyProtection="1">
      <alignment horizontal="center" vertical="center" shrinkToFit="1"/>
      <protection hidden="1"/>
    </xf>
    <xf numFmtId="0" fontId="6" fillId="0" borderId="0" xfId="0" applyFont="1" applyAlignment="1" applyProtection="1">
      <alignment horizontal="center" vertical="center" shrinkToFit="1"/>
      <protection hidden="1"/>
    </xf>
    <xf numFmtId="165" fontId="3" fillId="0" borderId="0" xfId="0" applyNumberFormat="1" applyFont="1" applyAlignment="1" applyProtection="1">
      <alignment horizontal="center" vertical="center" shrinkToFit="1"/>
      <protection hidden="1"/>
    </xf>
    <xf numFmtId="0" fontId="3" fillId="0" borderId="0" xfId="0" applyFont="1" applyAlignment="1" applyProtection="1">
      <alignment horizontal="center" vertical="center" shrinkToFit="1"/>
      <protection hidden="1"/>
    </xf>
    <xf numFmtId="0" fontId="6" fillId="0" borderId="0" xfId="0" applyFont="1" applyAlignment="1" applyProtection="1">
      <alignment horizontal="right" vertical="center" shrinkToFit="1"/>
      <protection hidden="1"/>
    </xf>
    <xf numFmtId="0" fontId="6" fillId="0" borderId="0" xfId="0" applyFont="1" applyAlignment="1" applyProtection="1">
      <alignment horizontal="center" shrinkToFit="1"/>
      <protection hidden="1"/>
    </xf>
    <xf numFmtId="0" fontId="3" fillId="0" borderId="0" xfId="0" applyFont="1" applyAlignment="1" applyProtection="1">
      <alignment horizontal="center" shrinkToFit="1"/>
      <protection hidden="1"/>
    </xf>
    <xf numFmtId="0" fontId="6" fillId="0" borderId="0" xfId="0" applyFont="1" applyAlignment="1" applyProtection="1">
      <alignment horizontal="right" shrinkToFit="1"/>
      <protection hidden="1"/>
    </xf>
    <xf numFmtId="0" fontId="73" fillId="3" borderId="97" xfId="0" applyFont="1" applyFill="1" applyBorder="1" applyAlignment="1" applyProtection="1">
      <alignment horizontal="center" vertical="center" shrinkToFit="1"/>
      <protection hidden="1"/>
    </xf>
    <xf numFmtId="165" fontId="72" fillId="19" borderId="12" xfId="0" applyNumberFormat="1" applyFont="1" applyFill="1" applyBorder="1" applyAlignment="1" applyProtection="1">
      <alignment horizontal="right" vertical="center" shrinkToFit="1"/>
      <protection hidden="1"/>
    </xf>
    <xf numFmtId="165" fontId="72" fillId="19" borderId="97" xfId="0" applyNumberFormat="1" applyFont="1" applyFill="1" applyBorder="1" applyAlignment="1" applyProtection="1">
      <alignment horizontal="right" vertical="center" shrinkToFit="1"/>
      <protection hidden="1"/>
    </xf>
    <xf numFmtId="0" fontId="6" fillId="0" borderId="13" xfId="0" applyFont="1" applyBorder="1" applyAlignment="1" applyProtection="1">
      <alignment horizontal="right" vertical="top" shrinkToFit="1"/>
      <protection hidden="1"/>
    </xf>
    <xf numFmtId="0" fontId="1" fillId="0" borderId="53" xfId="0" applyFont="1" applyBorder="1" applyAlignment="1" applyProtection="1">
      <alignment horizontal="center" vertical="top" shrinkToFit="1"/>
      <protection hidden="1"/>
    </xf>
    <xf numFmtId="0" fontId="73" fillId="0" borderId="11" xfId="0" applyFont="1" applyBorder="1" applyAlignment="1" applyProtection="1">
      <alignment horizontal="center" shrinkToFit="1"/>
      <protection hidden="1"/>
    </xf>
    <xf numFmtId="0" fontId="1" fillId="0" borderId="1" xfId="0" applyFont="1" applyBorder="1" applyAlignment="1" applyProtection="1">
      <alignment horizontal="right" vertical="center" shrinkToFit="1"/>
      <protection hidden="1"/>
    </xf>
    <xf numFmtId="0" fontId="1" fillId="0" borderId="11" xfId="0" applyFont="1" applyBorder="1" applyAlignment="1" applyProtection="1">
      <alignment horizontal="right" vertical="center" shrinkToFit="1"/>
      <protection hidden="1"/>
    </xf>
    <xf numFmtId="0" fontId="1" fillId="0" borderId="92" xfId="0" applyFont="1" applyBorder="1" applyAlignment="1" applyProtection="1">
      <alignment horizontal="right" vertical="center" shrinkToFit="1"/>
      <protection hidden="1"/>
    </xf>
    <xf numFmtId="0" fontId="72" fillId="19" borderId="61" xfId="0" applyFont="1" applyFill="1" applyBorder="1" applyAlignment="1" applyProtection="1">
      <alignment horizontal="center" vertical="center" shrinkToFit="1"/>
      <protection hidden="1"/>
    </xf>
    <xf numFmtId="0" fontId="72" fillId="19" borderId="13" xfId="0" applyFont="1" applyFill="1" applyBorder="1" applyAlignment="1" applyProtection="1">
      <alignment horizontal="center" vertical="center" shrinkToFit="1"/>
      <protection hidden="1"/>
    </xf>
    <xf numFmtId="0" fontId="27" fillId="0" borderId="127" xfId="0" applyFont="1" applyBorder="1" applyAlignment="1" applyProtection="1">
      <alignment horizontal="center" vertical="center"/>
      <protection hidden="1"/>
    </xf>
    <xf numFmtId="0" fontId="27" fillId="0" borderId="128" xfId="0" applyFont="1" applyBorder="1" applyAlignment="1" applyProtection="1">
      <alignment horizontal="center" vertical="center"/>
      <protection hidden="1"/>
    </xf>
    <xf numFmtId="0" fontId="27" fillId="0" borderId="129" xfId="0" applyFont="1" applyBorder="1" applyAlignment="1" applyProtection="1">
      <alignment horizontal="center" vertical="center"/>
      <protection hidden="1"/>
    </xf>
    <xf numFmtId="0" fontId="27" fillId="0" borderId="133" xfId="0" applyFont="1" applyBorder="1" applyAlignment="1" applyProtection="1">
      <alignment horizontal="center" vertical="center"/>
      <protection hidden="1"/>
    </xf>
    <xf numFmtId="0" fontId="27" fillId="0" borderId="20" xfId="0" applyFont="1" applyBorder="1" applyAlignment="1" applyProtection="1">
      <alignment horizontal="center" vertical="center"/>
      <protection hidden="1"/>
    </xf>
    <xf numFmtId="0" fontId="27" fillId="0" borderId="134" xfId="0" applyFont="1" applyBorder="1" applyAlignment="1" applyProtection="1">
      <alignment horizontal="center" vertical="center"/>
      <protection hidden="1"/>
    </xf>
    <xf numFmtId="0" fontId="27" fillId="0" borderId="130" xfId="0" applyFont="1" applyBorder="1" applyAlignment="1" applyProtection="1">
      <alignment horizontal="center" vertical="center"/>
      <protection hidden="1"/>
    </xf>
    <xf numFmtId="0" fontId="27" fillId="0" borderId="131" xfId="0" applyFont="1" applyBorder="1" applyAlignment="1" applyProtection="1">
      <alignment horizontal="center" vertical="center"/>
      <protection hidden="1"/>
    </xf>
    <xf numFmtId="0" fontId="27" fillId="0" borderId="132" xfId="0" applyFont="1" applyBorder="1" applyAlignment="1" applyProtection="1">
      <alignment horizontal="center" vertical="center"/>
      <protection hidden="1"/>
    </xf>
    <xf numFmtId="0" fontId="38" fillId="18" borderId="20" xfId="0" applyFont="1" applyFill="1" applyBorder="1" applyAlignment="1" applyProtection="1">
      <alignment horizontal="center" vertical="center"/>
      <protection hidden="1"/>
    </xf>
    <xf numFmtId="0" fontId="30" fillId="10" borderId="125" xfId="0" applyFont="1" applyFill="1" applyBorder="1" applyAlignment="1" applyProtection="1">
      <alignment horizontal="center" vertical="center"/>
      <protection hidden="1"/>
    </xf>
    <xf numFmtId="0" fontId="30" fillId="10" borderId="0" xfId="0" applyFont="1" applyFill="1" applyAlignment="1" applyProtection="1">
      <alignment horizontal="center" vertical="center"/>
      <protection hidden="1"/>
    </xf>
    <xf numFmtId="0" fontId="30" fillId="10" borderId="126" xfId="0" applyFont="1" applyFill="1" applyBorder="1" applyAlignment="1" applyProtection="1">
      <alignment horizontal="center" vertical="center"/>
      <protection hidden="1"/>
    </xf>
    <xf numFmtId="0" fontId="75" fillId="3" borderId="8" xfId="0" applyFont="1" applyFill="1" applyBorder="1" applyAlignment="1" applyProtection="1">
      <alignment horizontal="center" vertical="center" textRotation="90" wrapText="1"/>
      <protection hidden="1"/>
    </xf>
    <xf numFmtId="0" fontId="75" fillId="3" borderId="109" xfId="0" applyFont="1" applyFill="1" applyBorder="1" applyAlignment="1" applyProtection="1">
      <alignment horizontal="center" vertical="center" textRotation="90" wrapText="1"/>
      <protection hidden="1"/>
    </xf>
    <xf numFmtId="0" fontId="75" fillId="3" borderId="110" xfId="0" applyFont="1" applyFill="1" applyBorder="1" applyAlignment="1" applyProtection="1">
      <alignment horizontal="center" vertical="center" textRotation="90" wrapText="1"/>
      <protection hidden="1"/>
    </xf>
    <xf numFmtId="0" fontId="75" fillId="3" borderId="137" xfId="0" applyFont="1" applyFill="1" applyBorder="1" applyAlignment="1" applyProtection="1">
      <alignment horizontal="center" vertical="center" textRotation="90" wrapText="1"/>
      <protection hidden="1"/>
    </xf>
    <xf numFmtId="0" fontId="76" fillId="18" borderId="139" xfId="0" applyFont="1" applyFill="1" applyBorder="1" applyAlignment="1" applyProtection="1">
      <alignment horizontal="center" vertical="center"/>
      <protection hidden="1"/>
    </xf>
    <xf numFmtId="0" fontId="76" fillId="18" borderId="132" xfId="0" applyFont="1" applyFill="1" applyBorder="1" applyAlignment="1" applyProtection="1">
      <alignment horizontal="center" vertical="center"/>
      <protection hidden="1"/>
    </xf>
    <xf numFmtId="0" fontId="63" fillId="18" borderId="59" xfId="0" applyFont="1" applyFill="1" applyBorder="1" applyAlignment="1" applyProtection="1">
      <alignment horizontal="center" vertical="center" textRotation="90" wrapText="1"/>
      <protection hidden="1"/>
    </xf>
    <xf numFmtId="0" fontId="63" fillId="18" borderId="131" xfId="0" applyFont="1" applyFill="1" applyBorder="1" applyAlignment="1" applyProtection="1">
      <alignment horizontal="center" vertical="center" textRotation="90" wrapText="1"/>
      <protection hidden="1"/>
    </xf>
    <xf numFmtId="0" fontId="63" fillId="18" borderId="139" xfId="0" applyFont="1" applyFill="1" applyBorder="1" applyAlignment="1" applyProtection="1">
      <alignment horizontal="center" vertical="center" textRotation="90" wrapText="1"/>
      <protection hidden="1"/>
    </xf>
    <xf numFmtId="0" fontId="63" fillId="18" borderId="132" xfId="0" applyFont="1" applyFill="1" applyBorder="1" applyAlignment="1" applyProtection="1">
      <alignment horizontal="center" vertical="center" textRotation="90" wrapText="1"/>
      <protection hidden="1"/>
    </xf>
    <xf numFmtId="0" fontId="76" fillId="18" borderId="138" xfId="0" applyFont="1" applyFill="1" applyBorder="1" applyAlignment="1" applyProtection="1">
      <alignment horizontal="center" vertical="center"/>
      <protection hidden="1"/>
    </xf>
    <xf numFmtId="0" fontId="76" fillId="18" borderId="130" xfId="0" applyFont="1" applyFill="1" applyBorder="1" applyAlignment="1" applyProtection="1">
      <alignment horizontal="center" vertical="center"/>
      <protection hidden="1"/>
    </xf>
    <xf numFmtId="0" fontId="76" fillId="18" borderId="59" xfId="0" applyFont="1" applyFill="1" applyBorder="1" applyAlignment="1" applyProtection="1">
      <alignment horizontal="center" vertical="center"/>
      <protection hidden="1"/>
    </xf>
    <xf numFmtId="0" fontId="76" fillId="18" borderId="131" xfId="0" applyFont="1" applyFill="1" applyBorder="1" applyAlignment="1" applyProtection="1">
      <alignment horizontal="center" vertical="center"/>
      <protection hidden="1"/>
    </xf>
    <xf numFmtId="0" fontId="75" fillId="6" borderId="145" xfId="0" applyFont="1" applyFill="1" applyBorder="1" applyAlignment="1" applyProtection="1">
      <alignment horizontal="center" vertical="center"/>
      <protection hidden="1"/>
    </xf>
    <xf numFmtId="0" fontId="75" fillId="6" borderId="147" xfId="0" applyFont="1" applyFill="1" applyBorder="1" applyAlignment="1" applyProtection="1">
      <alignment horizontal="center" vertical="center"/>
      <protection hidden="1"/>
    </xf>
    <xf numFmtId="0" fontId="63" fillId="18" borderId="138" xfId="0" applyFont="1" applyFill="1" applyBorder="1" applyAlignment="1" applyProtection="1">
      <alignment horizontal="center" vertical="center" textRotation="90"/>
      <protection hidden="1"/>
    </xf>
    <xf numFmtId="0" fontId="63" fillId="18" borderId="130" xfId="0" applyFont="1" applyFill="1" applyBorder="1" applyAlignment="1" applyProtection="1">
      <alignment horizontal="center" vertical="center" textRotation="90"/>
      <protection hidden="1"/>
    </xf>
    <xf numFmtId="0" fontId="75" fillId="3" borderId="135" xfId="0" applyFont="1" applyFill="1" applyBorder="1" applyAlignment="1" applyProtection="1">
      <alignment horizontal="center" vertical="center" textRotation="90" wrapText="1"/>
      <protection hidden="1"/>
    </xf>
    <xf numFmtId="0" fontId="38" fillId="18" borderId="138" xfId="0" applyFont="1" applyFill="1" applyBorder="1" applyAlignment="1" applyProtection="1">
      <alignment horizontal="center" vertical="center" wrapText="1"/>
      <protection hidden="1"/>
    </xf>
    <xf numFmtId="0" fontId="38" fillId="18" borderId="130" xfId="0" applyFont="1" applyFill="1" applyBorder="1" applyAlignment="1" applyProtection="1">
      <alignment horizontal="center" vertical="center" wrapText="1"/>
      <protection hidden="1"/>
    </xf>
    <xf numFmtId="0" fontId="75" fillId="6" borderId="144" xfId="0" applyFont="1" applyFill="1" applyBorder="1" applyAlignment="1" applyProtection="1">
      <alignment horizontal="center" vertical="center"/>
      <protection hidden="1"/>
    </xf>
    <xf numFmtId="0" fontId="75" fillId="6" borderId="146" xfId="0" applyFont="1" applyFill="1" applyBorder="1" applyAlignment="1" applyProtection="1">
      <alignment horizontal="center" vertical="center"/>
      <protection hidden="1"/>
    </xf>
    <xf numFmtId="0" fontId="75" fillId="6" borderId="14" xfId="0" applyFont="1" applyFill="1" applyBorder="1" applyAlignment="1" applyProtection="1">
      <alignment horizontal="center" vertical="center"/>
      <protection hidden="1"/>
    </xf>
    <xf numFmtId="0" fontId="38" fillId="18" borderId="139" xfId="0" applyFont="1" applyFill="1" applyBorder="1" applyAlignment="1" applyProtection="1">
      <alignment horizontal="center" vertical="center" wrapText="1"/>
      <protection hidden="1"/>
    </xf>
    <xf numFmtId="0" fontId="38" fillId="18" borderId="132" xfId="0" applyFont="1" applyFill="1" applyBorder="1" applyAlignment="1" applyProtection="1">
      <alignment horizontal="center" vertical="center" wrapText="1"/>
      <protection hidden="1"/>
    </xf>
    <xf numFmtId="0" fontId="38" fillId="18" borderId="133" xfId="0" applyFont="1" applyFill="1" applyBorder="1" applyAlignment="1" applyProtection="1">
      <alignment horizontal="center" vertical="center" wrapText="1"/>
      <protection hidden="1"/>
    </xf>
    <xf numFmtId="0" fontId="63" fillId="18" borderId="20" xfId="0" applyFont="1" applyFill="1" applyBorder="1" applyAlignment="1" applyProtection="1">
      <alignment horizontal="center" vertical="center" wrapText="1"/>
      <protection hidden="1"/>
    </xf>
    <xf numFmtId="0" fontId="63" fillId="18" borderId="20" xfId="0" applyFont="1" applyFill="1" applyBorder="1" applyAlignment="1" applyProtection="1">
      <alignment horizontal="center" vertical="center"/>
      <protection hidden="1"/>
    </xf>
    <xf numFmtId="0" fontId="38" fillId="18" borderId="59" xfId="0" applyFont="1" applyFill="1" applyBorder="1" applyAlignment="1" applyProtection="1">
      <alignment horizontal="center" vertical="center" wrapText="1"/>
      <protection hidden="1"/>
    </xf>
    <xf numFmtId="0" fontId="38" fillId="18" borderId="131" xfId="0" applyFont="1" applyFill="1" applyBorder="1" applyAlignment="1" applyProtection="1">
      <alignment horizontal="center" vertical="center" wrapText="1"/>
      <protection hidden="1"/>
    </xf>
    <xf numFmtId="0" fontId="75" fillId="6" borderId="143" xfId="0" applyFont="1" applyFill="1" applyBorder="1" applyAlignment="1" applyProtection="1">
      <alignment horizontal="center" vertical="center"/>
      <protection hidden="1"/>
    </xf>
    <xf numFmtId="0" fontId="27" fillId="22" borderId="125" xfId="0" applyFont="1" applyFill="1" applyBorder="1" applyAlignment="1" applyProtection="1">
      <alignment horizontal="center" vertical="center"/>
      <protection hidden="1"/>
    </xf>
    <xf numFmtId="0" fontId="27" fillId="22" borderId="0" xfId="0" applyFont="1" applyFill="1" applyAlignment="1" applyProtection="1">
      <alignment horizontal="center" vertical="center"/>
      <protection hidden="1"/>
    </xf>
    <xf numFmtId="0" fontId="27" fillId="22" borderId="108" xfId="0" applyFont="1" applyFill="1" applyBorder="1" applyAlignment="1" applyProtection="1">
      <alignment horizontal="center" vertical="center"/>
      <protection hidden="1"/>
    </xf>
    <xf numFmtId="0" fontId="27" fillId="22" borderId="126" xfId="0" applyFont="1" applyFill="1" applyBorder="1" applyAlignment="1" applyProtection="1">
      <alignment horizontal="center" vertical="center"/>
      <protection hidden="1"/>
    </xf>
    <xf numFmtId="0" fontId="75" fillId="3" borderId="136" xfId="0" applyFont="1" applyFill="1" applyBorder="1" applyAlignment="1" applyProtection="1">
      <alignment horizontal="center" vertical="center" textRotation="90" wrapText="1"/>
      <protection hidden="1"/>
    </xf>
    <xf numFmtId="0" fontId="37" fillId="4" borderId="43" xfId="0" applyFont="1" applyFill="1" applyBorder="1" applyAlignment="1" applyProtection="1">
      <alignment horizontal="center" vertical="center"/>
      <protection hidden="1"/>
    </xf>
    <xf numFmtId="0" fontId="37" fillId="4" borderId="46" xfId="0" applyFont="1" applyFill="1" applyBorder="1" applyAlignment="1" applyProtection="1">
      <alignment horizontal="center" vertical="center"/>
      <protection hidden="1"/>
    </xf>
    <xf numFmtId="0" fontId="37" fillId="4" borderId="0" xfId="0" applyFont="1" applyFill="1" applyAlignment="1" applyProtection="1">
      <alignment horizontal="center" vertical="center"/>
      <protection hidden="1"/>
    </xf>
    <xf numFmtId="0" fontId="35" fillId="4" borderId="0" xfId="0" applyFont="1" applyFill="1" applyAlignment="1" applyProtection="1">
      <alignment horizontal="center" vertical="center"/>
      <protection hidden="1"/>
    </xf>
    <xf numFmtId="0" fontId="0" fillId="0" borderId="0" xfId="0"/>
    <xf numFmtId="0" fontId="27" fillId="0" borderId="0" xfId="0" applyFont="1" applyAlignment="1" applyProtection="1">
      <alignment horizontal="center" vertical="center"/>
      <protection hidden="1"/>
    </xf>
    <xf numFmtId="0" fontId="37" fillId="4" borderId="42" xfId="0" applyFont="1" applyFill="1" applyBorder="1" applyAlignment="1" applyProtection="1">
      <alignment horizontal="center" vertical="center"/>
      <protection hidden="1"/>
    </xf>
    <xf numFmtId="0" fontId="37" fillId="4" borderId="45" xfId="0" applyFont="1" applyFill="1" applyBorder="1" applyAlignment="1" applyProtection="1">
      <alignment horizontal="center" vertical="center"/>
      <protection hidden="1"/>
    </xf>
    <xf numFmtId="0" fontId="37" fillId="4" borderId="48" xfId="0" applyFont="1" applyFill="1" applyBorder="1" applyAlignment="1" applyProtection="1">
      <alignment horizontal="center" vertical="center"/>
      <protection hidden="1"/>
    </xf>
    <xf numFmtId="0" fontId="37" fillId="4" borderId="49" xfId="0" applyFont="1" applyFill="1" applyBorder="1" applyAlignment="1" applyProtection="1">
      <alignment horizontal="center" vertical="center"/>
      <protection hidden="1"/>
    </xf>
    <xf numFmtId="0" fontId="37" fillId="4" borderId="50" xfId="0" applyFont="1" applyFill="1" applyBorder="1" applyAlignment="1" applyProtection="1">
      <alignment horizontal="center" vertical="center"/>
      <protection hidden="1"/>
    </xf>
    <xf numFmtId="0" fontId="37" fillId="4" borderId="44" xfId="0" applyFont="1" applyFill="1" applyBorder="1" applyAlignment="1" applyProtection="1">
      <alignment horizontal="center" vertical="center"/>
      <protection hidden="1"/>
    </xf>
    <xf numFmtId="0" fontId="37" fillId="4" borderId="47" xfId="0" applyFont="1" applyFill="1" applyBorder="1" applyAlignment="1" applyProtection="1">
      <alignment horizontal="center" vertical="center"/>
      <protection hidden="1"/>
    </xf>
    <xf numFmtId="0" fontId="30" fillId="14" borderId="0" xfId="0" applyFont="1" applyFill="1" applyAlignment="1" applyProtection="1">
      <alignment horizontal="center" vertical="center"/>
      <protection hidden="1"/>
    </xf>
    <xf numFmtId="0" fontId="30" fillId="14" borderId="29" xfId="0" applyFont="1" applyFill="1" applyBorder="1" applyAlignment="1" applyProtection="1">
      <alignment horizontal="center" vertical="center"/>
      <protection hidden="1"/>
    </xf>
    <xf numFmtId="0" fontId="27" fillId="15" borderId="32" xfId="0" applyFont="1" applyFill="1" applyBorder="1" applyAlignment="1" applyProtection="1">
      <alignment horizontal="center" vertical="center"/>
      <protection hidden="1"/>
    </xf>
    <xf numFmtId="0" fontId="27" fillId="15" borderId="36" xfId="0" applyFont="1" applyFill="1" applyBorder="1" applyAlignment="1" applyProtection="1">
      <alignment horizontal="center" vertical="center"/>
      <protection hidden="1"/>
    </xf>
    <xf numFmtId="0" fontId="27" fillId="15" borderId="37" xfId="0" applyFont="1" applyFill="1" applyBorder="1" applyAlignment="1" applyProtection="1">
      <alignment horizontal="center" vertical="center"/>
      <protection hidden="1"/>
    </xf>
    <xf numFmtId="0" fontId="27" fillId="15" borderId="38" xfId="0" applyFont="1" applyFill="1" applyBorder="1" applyAlignment="1" applyProtection="1">
      <alignment horizontal="center" vertical="center"/>
      <protection hidden="1"/>
    </xf>
    <xf numFmtId="0" fontId="47" fillId="9" borderId="160" xfId="0" applyFont="1" applyFill="1" applyBorder="1" applyAlignment="1" applyProtection="1">
      <alignment horizontal="center" vertical="center" wrapText="1"/>
      <protection hidden="1"/>
    </xf>
    <xf numFmtId="0" fontId="47" fillId="9" borderId="0" xfId="0" applyFont="1" applyFill="1" applyAlignment="1" applyProtection="1">
      <alignment horizontal="center" vertical="center" wrapText="1"/>
      <protection hidden="1"/>
    </xf>
    <xf numFmtId="0" fontId="26" fillId="0" borderId="29" xfId="0" applyFont="1" applyBorder="1" applyAlignment="1" applyProtection="1">
      <alignment horizontal="center" vertical="center"/>
      <protection hidden="1"/>
    </xf>
    <xf numFmtId="0" fontId="9" fillId="21" borderId="0" xfId="0" applyFont="1" applyFill="1" applyProtection="1">
      <protection hidden="1"/>
    </xf>
    <xf numFmtId="49" fontId="9" fillId="21" borderId="0" xfId="0" applyNumberFormat="1" applyFont="1" applyFill="1" applyProtection="1">
      <protection hidden="1"/>
    </xf>
    <xf numFmtId="0" fontId="39" fillId="21" borderId="0" xfId="0" applyFont="1" applyFill="1" applyProtection="1">
      <protection hidden="1"/>
    </xf>
  </cellXfs>
  <cellStyles count="13">
    <cellStyle name="Normal 2" xfId="2" xr:uid="{00000000-0005-0000-0000-000002000000}"/>
    <cellStyle name="Normal 2 2" xfId="3" xr:uid="{00000000-0005-0000-0000-000003000000}"/>
    <cellStyle name="Normal 3" xfId="4" xr:uid="{00000000-0005-0000-0000-000004000000}"/>
    <cellStyle name="Normal_Sheet1" xfId="10" xr:uid="{00000000-0005-0000-0000-000005000000}"/>
    <cellStyle name="Normal_Sheet3" xfId="12" xr:uid="{00000000-0005-0000-0000-000006000000}"/>
    <cellStyle name="Normal_ربط العلامة مع التسجيل" xfId="5" xr:uid="{00000000-0005-0000-0000-000007000000}"/>
    <cellStyle name="Normal_مستجدين" xfId="6" xr:uid="{00000000-0005-0000-0000-000008000000}"/>
    <cellStyle name="Normal_معالجة التسجيل" xfId="8" xr:uid="{00000000-0005-0000-0000-000009000000}"/>
    <cellStyle name="Normal_ورقة4" xfId="11" xr:uid="{00000000-0005-0000-0000-00000A000000}"/>
    <cellStyle name="ارتباط تشعبي" xfId="1" builtinId="8"/>
    <cellStyle name="عادي" xfId="0" builtinId="0"/>
    <cellStyle name="عادي_معالجة التسجيل" xfId="7" xr:uid="{00000000-0005-0000-0000-00000B000000}"/>
    <cellStyle name="عادي_ورقه4_1" xfId="9" xr:uid="{00000000-0005-0000-0000-00000C000000}"/>
  </cellStyles>
  <dxfs count="962">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fill>
        <patternFill patternType="none">
          <bgColor auto="1"/>
        </patternFill>
      </fill>
    </dxf>
    <dxf>
      <font>
        <color rgb="FF002060"/>
      </font>
      <fill>
        <patternFill patternType="none">
          <bgColor auto="1"/>
        </patternFill>
      </fill>
    </dxf>
    <dxf>
      <font>
        <color rgb="FFFF0000"/>
      </font>
      <fill>
        <patternFill patternType="none">
          <bgColor auto="1"/>
        </patternFill>
      </fill>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theme="0"/>
      </font>
      <fill>
        <patternFill patternType="none">
          <bgColor auto="1"/>
        </patternFill>
      </fill>
      <border>
        <left/>
        <right/>
        <top/>
        <bottom/>
        <vertical/>
        <horizontal/>
      </border>
    </dxf>
    <dxf>
      <font>
        <color theme="0"/>
      </font>
      <border>
        <left/>
        <right/>
        <top/>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fill>
        <patternFill patternType="none">
          <bgColor auto="1"/>
        </patternFill>
      </fill>
      <border>
        <left/>
        <right/>
        <top/>
        <bottom/>
        <vertical/>
        <horizontal/>
      </border>
    </dxf>
    <dxf>
      <font>
        <color theme="0"/>
      </font>
      <border>
        <left/>
        <right/>
        <top/>
        <bottom/>
        <vertical/>
        <horizontal/>
      </border>
    </dxf>
    <dxf>
      <font>
        <color theme="0"/>
      </font>
      <border>
        <vertical/>
        <horizontal/>
      </border>
    </dxf>
    <dxf>
      <font>
        <color theme="0"/>
      </font>
      <border>
        <left/>
        <right/>
        <top/>
        <bottom/>
        <vertical/>
        <horizontal/>
      </border>
    </dxf>
    <dxf>
      <font>
        <color theme="0"/>
      </font>
      <fill>
        <patternFill patternType="none">
          <bgColor auto="1"/>
        </patternFill>
      </fill>
      <border>
        <left/>
        <right/>
        <top/>
        <bottom/>
        <vertical/>
        <horizontal/>
      </border>
    </dxf>
    <dxf>
      <font>
        <color theme="0"/>
      </font>
      <fill>
        <patternFill>
          <bgColor theme="0"/>
        </patternFill>
      </fill>
    </dxf>
    <dxf>
      <fill>
        <patternFill>
          <bgColor rgb="FFFF0000"/>
        </patternFill>
      </fill>
    </dxf>
    <dxf>
      <font>
        <color rgb="FFFF0000"/>
      </font>
      <fill>
        <patternFill>
          <bgColor rgb="FFFF0000"/>
        </patternFill>
      </fill>
    </dxf>
    <dxf>
      <font>
        <color rgb="FF9C0006"/>
      </font>
      <fill>
        <patternFill>
          <bgColor rgb="FFFFC7CE"/>
        </patternFill>
      </fill>
    </dxf>
    <dxf>
      <font>
        <color theme="0"/>
      </font>
      <fill>
        <patternFill patternType="none">
          <bgColor auto="1"/>
        </patternFill>
      </fill>
      <border>
        <left/>
        <right/>
        <top/>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fill>
        <patternFill>
          <bgColor rgb="FFFF0000"/>
        </patternFill>
      </fill>
    </dxf>
    <dxf>
      <font>
        <color theme="0"/>
      </font>
      <fill>
        <patternFill patternType="none">
          <bgColor auto="1"/>
        </patternFill>
      </fill>
      <border>
        <left/>
        <right/>
        <top/>
        <bottom/>
        <vertical/>
        <horizontal/>
      </border>
    </dxf>
    <dxf>
      <font>
        <color rgb="FFFF000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693420</xdr:colOff>
      <xdr:row>0</xdr:row>
      <xdr:rowOff>60960</xdr:rowOff>
    </xdr:from>
    <xdr:to>
      <xdr:col>1</xdr:col>
      <xdr:colOff>1264920</xdr:colOff>
      <xdr:row>0</xdr:row>
      <xdr:rowOff>320040</xdr:rowOff>
    </xdr:to>
    <xdr:sp macro="" textlink="">
      <xdr:nvSpPr>
        <xdr:cNvPr id="2" name="سهم: لليسار 1">
          <a:extLst>
            <a:ext uri="{FF2B5EF4-FFF2-40B4-BE49-F238E27FC236}">
              <a16:creationId xmlns:a16="http://schemas.microsoft.com/office/drawing/2014/main" id="{409428C6-9DDA-4DCA-B705-4C106185FFC8}"/>
            </a:ext>
          </a:extLst>
        </xdr:cNvPr>
        <xdr:cNvSpPr/>
      </xdr:nvSpPr>
      <xdr:spPr>
        <a:xfrm>
          <a:off x="10101613020" y="60960"/>
          <a:ext cx="571500"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twoCellAnchor>
    <xdr:from>
      <xdr:col>35</xdr:col>
      <xdr:colOff>533400</xdr:colOff>
      <xdr:row>7</xdr:row>
      <xdr:rowOff>106680</xdr:rowOff>
    </xdr:from>
    <xdr:to>
      <xdr:col>36</xdr:col>
      <xdr:colOff>304800</xdr:colOff>
      <xdr:row>7</xdr:row>
      <xdr:rowOff>365760</xdr:rowOff>
    </xdr:to>
    <xdr:sp macro="" textlink="">
      <xdr:nvSpPr>
        <xdr:cNvPr id="3" name="سهم: لليسار 2">
          <a:extLst>
            <a:ext uri="{FF2B5EF4-FFF2-40B4-BE49-F238E27FC236}">
              <a16:creationId xmlns:a16="http://schemas.microsoft.com/office/drawing/2014/main" id="{A0C295FE-49D4-4542-B220-FDF17B35720F}"/>
            </a:ext>
          </a:extLst>
        </xdr:cNvPr>
        <xdr:cNvSpPr/>
      </xdr:nvSpPr>
      <xdr:spPr>
        <a:xfrm rot="10800000">
          <a:off x="10094739780" y="2651760"/>
          <a:ext cx="571500"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twoCellAnchor>
    <xdr:from>
      <xdr:col>35</xdr:col>
      <xdr:colOff>533400</xdr:colOff>
      <xdr:row>10</xdr:row>
      <xdr:rowOff>106680</xdr:rowOff>
    </xdr:from>
    <xdr:to>
      <xdr:col>36</xdr:col>
      <xdr:colOff>304800</xdr:colOff>
      <xdr:row>10</xdr:row>
      <xdr:rowOff>365760</xdr:rowOff>
    </xdr:to>
    <xdr:sp macro="" textlink="">
      <xdr:nvSpPr>
        <xdr:cNvPr id="4" name="سهم: لليسار 3">
          <a:extLst>
            <a:ext uri="{FF2B5EF4-FFF2-40B4-BE49-F238E27FC236}">
              <a16:creationId xmlns:a16="http://schemas.microsoft.com/office/drawing/2014/main" id="{736A2802-054B-4F84-ACC0-638BE1124E09}"/>
            </a:ext>
          </a:extLst>
        </xdr:cNvPr>
        <xdr:cNvSpPr/>
      </xdr:nvSpPr>
      <xdr:spPr>
        <a:xfrm rot="10800000">
          <a:off x="10103849066" y="3027680"/>
          <a:ext cx="389467"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33</xdr:col>
      <xdr:colOff>19050</xdr:colOff>
      <xdr:row>7</xdr:row>
      <xdr:rowOff>38100</xdr:rowOff>
    </xdr:from>
    <xdr:to>
      <xdr:col>33</xdr:col>
      <xdr:colOff>19050</xdr:colOff>
      <xdr:row>9</xdr:row>
      <xdr:rowOff>238125</xdr:rowOff>
    </xdr:to>
    <xdr:pic>
      <xdr:nvPicPr>
        <xdr:cNvPr id="1030" name="صورة 1">
          <a:extLst>
            <a:ext uri="{FF2B5EF4-FFF2-40B4-BE49-F238E27FC236}">
              <a16:creationId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978650" y="14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33</xdr:col>
      <xdr:colOff>23115</xdr:colOff>
      <xdr:row>7</xdr:row>
      <xdr:rowOff>38879</xdr:rowOff>
    </xdr:from>
    <xdr:to>
      <xdr:col>33</xdr:col>
      <xdr:colOff>23115</xdr:colOff>
      <xdr:row>9</xdr:row>
      <xdr:rowOff>233654</xdr:rowOff>
    </xdr:to>
    <xdr:pic>
      <xdr:nvPicPr>
        <xdr:cNvPr id="3" name="صورة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13692710" y="1591454"/>
          <a:ext cx="0" cy="804375"/>
        </a:xfrm>
        <a:prstGeom prst="rect">
          <a:avLst/>
        </a:prstGeom>
      </xdr:spPr>
    </xdr:pic>
    <xdr:clientData/>
  </xdr:twoCellAnchor>
  <xdr:oneCellAnchor>
    <xdr:from>
      <xdr:col>33</xdr:col>
      <xdr:colOff>23115</xdr:colOff>
      <xdr:row>8</xdr:row>
      <xdr:rowOff>38879</xdr:rowOff>
    </xdr:from>
    <xdr:ext cx="0" cy="804375"/>
    <xdr:pic>
      <xdr:nvPicPr>
        <xdr:cNvPr id="4" name="صورة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13692710" y="1886729"/>
          <a:ext cx="0" cy="80437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39</xdr:row>
      <xdr:rowOff>114300</xdr:rowOff>
    </xdr:from>
    <xdr:to>
      <xdr:col>17</xdr:col>
      <xdr:colOff>330093</xdr:colOff>
      <xdr:row>41</xdr:row>
      <xdr:rowOff>213411</xdr:rowOff>
    </xdr:to>
    <xdr:pic>
      <xdr:nvPicPr>
        <xdr:cNvPr id="7" name="صورة 6">
          <a:extLst>
            <a:ext uri="{FF2B5EF4-FFF2-40B4-BE49-F238E27FC236}">
              <a16:creationId xmlns:a16="http://schemas.microsoft.com/office/drawing/2014/main" id="{056B22EC-B7BF-4EE8-A155-48089A2951B9}"/>
            </a:ext>
          </a:extLst>
        </xdr:cNvPr>
        <xdr:cNvPicPr>
          <a:picLocks noChangeAspect="1"/>
        </xdr:cNvPicPr>
      </xdr:nvPicPr>
      <xdr:blipFill>
        <a:blip xmlns:r="http://schemas.openxmlformats.org/officeDocument/2006/relationships" r:embed="rId1" cstate="print"/>
        <a:stretch>
          <a:fillRect/>
        </a:stretch>
      </xdr:blipFill>
      <xdr:spPr>
        <a:xfrm>
          <a:off x="17892713" y="9212580"/>
          <a:ext cx="6590347" cy="57917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file:///D:\AppData\Roaming\hp92\AppData\Roaming\user\&#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20"/>
  <sheetViews>
    <sheetView showGridLines="0" rightToLeft="1" tabSelected="1" workbookViewId="0">
      <selection activeCell="B3" sqref="B3:I3"/>
    </sheetView>
  </sheetViews>
  <sheetFormatPr defaultColWidth="9" defaultRowHeight="16.8" x14ac:dyDescent="0.5"/>
  <cols>
    <col min="1" max="1" width="2.19921875" style="75" customWidth="1"/>
    <col min="2" max="2" width="4.3984375" style="75" customWidth="1"/>
    <col min="3" max="6" width="9" style="75"/>
    <col min="7" max="7" width="1.3984375" style="75" customWidth="1"/>
    <col min="8" max="8" width="12.69921875" style="75" customWidth="1"/>
    <col min="9" max="9" width="16.8984375" style="75" customWidth="1"/>
    <col min="10" max="10" width="5" style="75" customWidth="1"/>
    <col min="11" max="11" width="9" style="75" customWidth="1"/>
    <col min="12" max="12" width="2.69921875" style="75" customWidth="1"/>
    <col min="13" max="13" width="9" style="75"/>
    <col min="14" max="14" width="9" style="75" customWidth="1"/>
    <col min="15" max="15" width="3.3984375" style="75" customWidth="1"/>
    <col min="16" max="17" width="9" style="75"/>
    <col min="18" max="18" width="4.69921875" style="75" customWidth="1"/>
    <col min="19" max="19" width="2" style="75" customWidth="1"/>
    <col min="20" max="20" width="8.8984375" style="75" customWidth="1"/>
    <col min="21" max="21" width="15.3984375" style="75" customWidth="1"/>
    <col min="22" max="16384" width="9" style="75"/>
  </cols>
  <sheetData>
    <row r="1" spans="1:22" ht="27" thickBot="1" x14ac:dyDescent="0.75">
      <c r="B1" s="369" t="s">
        <v>402</v>
      </c>
      <c r="C1" s="369"/>
      <c r="D1" s="369"/>
      <c r="E1" s="369"/>
      <c r="F1" s="369"/>
      <c r="G1" s="369"/>
      <c r="H1" s="369"/>
      <c r="I1" s="369"/>
      <c r="J1" s="369"/>
      <c r="K1" s="369"/>
      <c r="L1" s="369"/>
      <c r="M1" s="369"/>
      <c r="N1" s="369"/>
      <c r="O1" s="369"/>
      <c r="P1" s="369"/>
      <c r="Q1" s="369"/>
      <c r="R1" s="369"/>
      <c r="S1" s="369"/>
      <c r="T1" s="369"/>
      <c r="U1" s="369"/>
    </row>
    <row r="2" spans="1:22" ht="19.5" customHeight="1" thickBot="1" x14ac:dyDescent="0.7">
      <c r="B2" s="370" t="s">
        <v>205</v>
      </c>
      <c r="C2" s="370"/>
      <c r="D2" s="370"/>
      <c r="E2" s="370"/>
      <c r="F2" s="370"/>
      <c r="G2" s="370"/>
      <c r="H2" s="370"/>
      <c r="I2" s="370"/>
      <c r="J2" s="76"/>
      <c r="K2" s="371" t="s">
        <v>403</v>
      </c>
      <c r="L2" s="372"/>
      <c r="M2" s="372"/>
      <c r="N2" s="372"/>
      <c r="O2" s="372"/>
      <c r="P2" s="372"/>
      <c r="Q2" s="372"/>
      <c r="R2" s="372"/>
      <c r="S2" s="372"/>
      <c r="T2" s="375" t="s">
        <v>404</v>
      </c>
      <c r="U2" s="376"/>
    </row>
    <row r="3" spans="1:22" ht="22.5" customHeight="1" thickBot="1" x14ac:dyDescent="0.7">
      <c r="A3" s="77">
        <v>1</v>
      </c>
      <c r="B3" s="379" t="s">
        <v>405</v>
      </c>
      <c r="C3" s="380"/>
      <c r="D3" s="380"/>
      <c r="E3" s="380"/>
      <c r="F3" s="380"/>
      <c r="G3" s="380"/>
      <c r="H3" s="380"/>
      <c r="I3" s="381"/>
      <c r="K3" s="373"/>
      <c r="L3" s="374"/>
      <c r="M3" s="374"/>
      <c r="N3" s="374"/>
      <c r="O3" s="374"/>
      <c r="P3" s="374"/>
      <c r="Q3" s="374"/>
      <c r="R3" s="374"/>
      <c r="S3" s="374"/>
      <c r="T3" s="377"/>
      <c r="U3" s="378"/>
    </row>
    <row r="4" spans="1:22" ht="22.5" customHeight="1" thickBot="1" x14ac:dyDescent="0.7">
      <c r="A4" s="77">
        <v>2</v>
      </c>
      <c r="B4" s="361" t="s">
        <v>406</v>
      </c>
      <c r="C4" s="362"/>
      <c r="D4" s="362"/>
      <c r="E4" s="362"/>
      <c r="F4" s="362"/>
      <c r="G4" s="362"/>
      <c r="H4" s="362"/>
      <c r="I4" s="363"/>
      <c r="K4" s="364" t="s">
        <v>15</v>
      </c>
      <c r="L4" s="365"/>
      <c r="M4" s="365"/>
      <c r="N4" s="365"/>
      <c r="O4" s="365"/>
      <c r="P4" s="365"/>
      <c r="Q4" s="365"/>
      <c r="R4" s="365"/>
      <c r="S4" s="366"/>
      <c r="T4" s="367">
        <v>1</v>
      </c>
      <c r="U4" s="368"/>
    </row>
    <row r="5" spans="1:22" ht="22.5" customHeight="1" thickBot="1" x14ac:dyDescent="0.7">
      <c r="A5" s="77"/>
      <c r="B5" s="382" t="s">
        <v>407</v>
      </c>
      <c r="C5" s="383"/>
      <c r="D5" s="383"/>
      <c r="E5" s="383"/>
      <c r="F5" s="383"/>
      <c r="G5" s="383"/>
      <c r="H5" s="383"/>
      <c r="I5" s="78"/>
      <c r="K5" s="384" t="s">
        <v>408</v>
      </c>
      <c r="L5" s="385"/>
      <c r="M5" s="385"/>
      <c r="N5" s="385"/>
      <c r="O5" s="385"/>
      <c r="P5" s="385"/>
      <c r="Q5" s="385"/>
      <c r="R5" s="385"/>
      <c r="S5" s="385"/>
      <c r="T5" s="367">
        <v>1</v>
      </c>
      <c r="U5" s="368"/>
    </row>
    <row r="6" spans="1:22" ht="22.5" customHeight="1" thickBot="1" x14ac:dyDescent="0.7">
      <c r="A6" s="77"/>
      <c r="B6" s="386" t="s">
        <v>409</v>
      </c>
      <c r="C6" s="387"/>
      <c r="D6" s="387"/>
      <c r="E6" s="387"/>
      <c r="F6" s="387"/>
      <c r="G6" s="387"/>
      <c r="H6" s="387"/>
      <c r="I6" s="388"/>
      <c r="K6" s="384" t="s">
        <v>410</v>
      </c>
      <c r="L6" s="385"/>
      <c r="M6" s="385"/>
      <c r="N6" s="385"/>
      <c r="O6" s="385"/>
      <c r="P6" s="385"/>
      <c r="Q6" s="385"/>
      <c r="R6" s="385"/>
      <c r="S6" s="385"/>
      <c r="T6" s="389" t="s">
        <v>411</v>
      </c>
      <c r="U6" s="390"/>
    </row>
    <row r="7" spans="1:22" ht="22.5" customHeight="1" thickBot="1" x14ac:dyDescent="0.75">
      <c r="A7" s="77">
        <v>3</v>
      </c>
      <c r="B7" s="382" t="s">
        <v>207</v>
      </c>
      <c r="C7" s="383"/>
      <c r="D7" s="383"/>
      <c r="E7" s="383"/>
      <c r="F7" s="383"/>
      <c r="G7" s="383"/>
      <c r="H7" s="391" t="s">
        <v>206</v>
      </c>
      <c r="I7" s="392"/>
      <c r="K7" s="393" t="s">
        <v>412</v>
      </c>
      <c r="L7" s="394"/>
      <c r="M7" s="394"/>
      <c r="N7" s="394"/>
      <c r="O7" s="394"/>
      <c r="P7" s="394"/>
      <c r="Q7" s="394"/>
      <c r="R7" s="394"/>
      <c r="S7" s="395"/>
      <c r="T7" s="396">
        <v>0.5</v>
      </c>
      <c r="U7" s="397"/>
      <c r="V7" s="79"/>
    </row>
    <row r="8" spans="1:22" ht="22.5" customHeight="1" x14ac:dyDescent="0.65">
      <c r="A8" s="77">
        <v>4</v>
      </c>
      <c r="B8" s="398" t="s">
        <v>3595</v>
      </c>
      <c r="C8" s="398"/>
      <c r="D8" s="398"/>
      <c r="E8" s="398"/>
      <c r="F8" s="398"/>
      <c r="G8" s="398"/>
      <c r="H8" s="398"/>
      <c r="I8" s="398"/>
      <c r="J8" s="79"/>
      <c r="K8" s="401" t="s">
        <v>413</v>
      </c>
      <c r="L8" s="402"/>
      <c r="M8" s="402"/>
      <c r="N8" s="402"/>
      <c r="O8" s="402"/>
      <c r="P8" s="402"/>
      <c r="Q8" s="402"/>
      <c r="R8" s="402"/>
      <c r="S8" s="402"/>
      <c r="T8" s="403">
        <v>0.2</v>
      </c>
      <c r="U8" s="404"/>
    </row>
    <row r="9" spans="1:22" ht="22.5" customHeight="1" x14ac:dyDescent="0.65">
      <c r="A9" s="77"/>
      <c r="B9" s="399"/>
      <c r="C9" s="399"/>
      <c r="D9" s="399"/>
      <c r="E9" s="399"/>
      <c r="F9" s="399"/>
      <c r="G9" s="399"/>
      <c r="H9" s="399"/>
      <c r="I9" s="399"/>
      <c r="J9" s="80"/>
      <c r="K9" s="401"/>
      <c r="L9" s="402"/>
      <c r="M9" s="402"/>
      <c r="N9" s="402"/>
      <c r="O9" s="402"/>
      <c r="P9" s="402"/>
      <c r="Q9" s="402"/>
      <c r="R9" s="402"/>
      <c r="S9" s="402"/>
      <c r="T9" s="405"/>
      <c r="U9" s="404"/>
    </row>
    <row r="10" spans="1:22" ht="22.5" customHeight="1" x14ac:dyDescent="0.65">
      <c r="A10" s="77"/>
      <c r="B10" s="399"/>
      <c r="C10" s="399"/>
      <c r="D10" s="399"/>
      <c r="E10" s="399"/>
      <c r="F10" s="399"/>
      <c r="G10" s="399"/>
      <c r="H10" s="399"/>
      <c r="I10" s="399"/>
      <c r="K10" s="364" t="s">
        <v>414</v>
      </c>
      <c r="L10" s="365"/>
      <c r="M10" s="365"/>
      <c r="N10" s="365"/>
      <c r="O10" s="365"/>
      <c r="P10" s="365"/>
      <c r="Q10" s="365"/>
      <c r="R10" s="365"/>
      <c r="S10" s="366"/>
      <c r="T10" s="406">
        <v>0.2</v>
      </c>
      <c r="U10" s="407"/>
    </row>
    <row r="11" spans="1:22" ht="45" customHeight="1" x14ac:dyDescent="0.65">
      <c r="A11" s="77"/>
      <c r="B11" s="399"/>
      <c r="C11" s="399"/>
      <c r="D11" s="399"/>
      <c r="E11" s="399"/>
      <c r="F11" s="399"/>
      <c r="G11" s="399"/>
      <c r="H11" s="399"/>
      <c r="I11" s="399"/>
      <c r="K11" s="408" t="s">
        <v>415</v>
      </c>
      <c r="L11" s="409"/>
      <c r="M11" s="409"/>
      <c r="N11" s="409"/>
      <c r="O11" s="409"/>
      <c r="P11" s="409"/>
      <c r="Q11" s="409"/>
      <c r="R11" s="409"/>
      <c r="S11" s="410"/>
      <c r="T11" s="406">
        <v>0.2</v>
      </c>
      <c r="U11" s="407"/>
    </row>
    <row r="12" spans="1:22" ht="22.5" customHeight="1" thickBot="1" x14ac:dyDescent="0.7">
      <c r="A12" s="77"/>
      <c r="B12" s="400"/>
      <c r="C12" s="400"/>
      <c r="D12" s="400"/>
      <c r="E12" s="400"/>
      <c r="F12" s="400"/>
      <c r="G12" s="400"/>
      <c r="H12" s="400"/>
      <c r="I12" s="400"/>
      <c r="K12" s="411" t="s">
        <v>416</v>
      </c>
      <c r="L12" s="412"/>
      <c r="M12" s="412"/>
      <c r="N12" s="412"/>
      <c r="O12" s="412"/>
      <c r="P12" s="412"/>
      <c r="Q12" s="412"/>
      <c r="R12" s="412"/>
      <c r="S12" s="413"/>
      <c r="T12" s="414">
        <v>0.5</v>
      </c>
      <c r="U12" s="415"/>
    </row>
    <row r="13" spans="1:22" ht="22.5" customHeight="1" thickBot="1" x14ac:dyDescent="0.7">
      <c r="A13" s="77">
        <v>5</v>
      </c>
      <c r="B13" s="416" t="s">
        <v>417</v>
      </c>
      <c r="C13" s="417"/>
      <c r="D13" s="417"/>
      <c r="E13" s="417"/>
      <c r="F13" s="417"/>
      <c r="G13" s="417"/>
      <c r="H13" s="417"/>
      <c r="I13" s="418"/>
      <c r="K13" s="419" t="s">
        <v>418</v>
      </c>
      <c r="L13" s="420"/>
      <c r="M13" s="420"/>
      <c r="N13" s="420"/>
      <c r="O13" s="420"/>
      <c r="P13" s="420"/>
      <c r="Q13" s="420"/>
      <c r="R13" s="420"/>
      <c r="S13" s="420"/>
      <c r="T13" s="420"/>
      <c r="U13" s="420"/>
    </row>
    <row r="14" spans="1:22" ht="22.5" customHeight="1" x14ac:dyDescent="0.65">
      <c r="A14" s="77"/>
      <c r="B14" s="421" t="s">
        <v>4499</v>
      </c>
      <c r="C14" s="421"/>
      <c r="D14" s="421"/>
      <c r="E14" s="421"/>
      <c r="F14" s="421"/>
      <c r="G14" s="421"/>
      <c r="H14" s="421"/>
      <c r="I14" s="421"/>
      <c r="K14" s="420"/>
      <c r="L14" s="420"/>
      <c r="M14" s="420"/>
      <c r="N14" s="420"/>
      <c r="O14" s="420"/>
      <c r="P14" s="420"/>
      <c r="Q14" s="420"/>
      <c r="R14" s="420"/>
      <c r="S14" s="420"/>
      <c r="T14" s="420"/>
      <c r="U14" s="420"/>
    </row>
    <row r="15" spans="1:22" ht="3.75" customHeight="1" x14ac:dyDescent="0.65">
      <c r="A15" s="77"/>
      <c r="B15" s="422"/>
      <c r="C15" s="422"/>
      <c r="D15" s="422"/>
      <c r="E15" s="422"/>
      <c r="F15" s="422"/>
      <c r="G15" s="422"/>
      <c r="H15" s="422"/>
      <c r="I15" s="422"/>
      <c r="K15" s="424"/>
      <c r="L15" s="424"/>
      <c r="M15" s="424"/>
      <c r="N15" s="424"/>
      <c r="O15" s="424"/>
      <c r="P15" s="424"/>
      <c r="Q15" s="424"/>
      <c r="R15" s="424"/>
      <c r="S15" s="424"/>
      <c r="T15" s="424"/>
      <c r="U15" s="424"/>
    </row>
    <row r="16" spans="1:22" ht="26.25" customHeight="1" x14ac:dyDescent="0.65">
      <c r="A16" s="77">
        <v>6</v>
      </c>
      <c r="B16" s="422"/>
      <c r="C16" s="422"/>
      <c r="D16" s="422"/>
      <c r="E16" s="422"/>
      <c r="F16" s="422"/>
      <c r="G16" s="422"/>
      <c r="H16" s="422"/>
      <c r="I16" s="422"/>
      <c r="K16" s="424"/>
      <c r="L16" s="424"/>
      <c r="M16" s="424"/>
      <c r="N16" s="424"/>
      <c r="O16" s="424"/>
      <c r="P16" s="424"/>
      <c r="Q16" s="424"/>
      <c r="R16" s="424"/>
      <c r="S16" s="424"/>
      <c r="T16" s="424"/>
      <c r="U16" s="424"/>
    </row>
    <row r="17" spans="2:21" ht="19.5" customHeight="1" x14ac:dyDescent="0.5">
      <c r="B17" s="422"/>
      <c r="C17" s="422"/>
      <c r="D17" s="422"/>
      <c r="E17" s="422"/>
      <c r="F17" s="422"/>
      <c r="G17" s="422"/>
      <c r="H17" s="422"/>
      <c r="I17" s="422"/>
      <c r="K17" s="424"/>
      <c r="L17" s="424"/>
      <c r="M17" s="424"/>
      <c r="N17" s="424"/>
      <c r="O17" s="424"/>
      <c r="P17" s="424"/>
      <c r="Q17" s="424"/>
      <c r="R17" s="424"/>
      <c r="S17" s="424"/>
      <c r="T17" s="424"/>
      <c r="U17" s="424"/>
    </row>
    <row r="18" spans="2:21" ht="19.5" customHeight="1" x14ac:dyDescent="0.65">
      <c r="B18" s="422"/>
      <c r="C18" s="422"/>
      <c r="D18" s="422"/>
      <c r="E18" s="422"/>
      <c r="F18" s="422"/>
      <c r="G18" s="422"/>
      <c r="H18" s="422"/>
      <c r="I18" s="422"/>
      <c r="K18" s="81"/>
      <c r="M18" s="424"/>
      <c r="N18" s="424"/>
      <c r="O18" s="424"/>
      <c r="P18" s="82"/>
      <c r="Q18" s="425"/>
      <c r="R18" s="425"/>
      <c r="S18" s="81"/>
      <c r="T18" s="81"/>
      <c r="U18" s="81"/>
    </row>
    <row r="19" spans="2:21" ht="21.75" customHeight="1" thickBot="1" x14ac:dyDescent="0.55000000000000004">
      <c r="B19" s="423"/>
      <c r="C19" s="423"/>
      <c r="D19" s="423"/>
      <c r="E19" s="423"/>
      <c r="F19" s="423"/>
      <c r="G19" s="423"/>
      <c r="H19" s="423"/>
      <c r="I19" s="423"/>
    </row>
    <row r="20" spans="2:21" ht="3.75" customHeight="1" x14ac:dyDescent="0.5"/>
  </sheetData>
  <mergeCells count="33">
    <mergeCell ref="B13:I13"/>
    <mergeCell ref="K13:U14"/>
    <mergeCell ref="B14:I19"/>
    <mergeCell ref="K15:U17"/>
    <mergeCell ref="M18:O18"/>
    <mergeCell ref="Q18:R18"/>
    <mergeCell ref="B7:G7"/>
    <mergeCell ref="H7:I7"/>
    <mergeCell ref="K7:S7"/>
    <mergeCell ref="T7:U7"/>
    <mergeCell ref="B8:I12"/>
    <mergeCell ref="K8:S9"/>
    <mergeCell ref="T8:U9"/>
    <mergeCell ref="K10:S10"/>
    <mergeCell ref="T10:U10"/>
    <mergeCell ref="K11:S11"/>
    <mergeCell ref="T11:U11"/>
    <mergeCell ref="K12:S12"/>
    <mergeCell ref="T12:U12"/>
    <mergeCell ref="B5:H5"/>
    <mergeCell ref="K5:S5"/>
    <mergeCell ref="T5:U5"/>
    <mergeCell ref="B6:I6"/>
    <mergeCell ref="K6:S6"/>
    <mergeCell ref="T6:U6"/>
    <mergeCell ref="B4:I4"/>
    <mergeCell ref="K4:S4"/>
    <mergeCell ref="T4:U4"/>
    <mergeCell ref="B1:U1"/>
    <mergeCell ref="B2:I2"/>
    <mergeCell ref="K2:S3"/>
    <mergeCell ref="T2:U3"/>
    <mergeCell ref="B3:I3"/>
  </mergeCells>
  <hyperlinks>
    <hyperlink ref="B3" r:id="rId1" location="'إدخال البيانات'!D2" display="المخصص" xr:uid="{00000000-0004-0000-0000-000000000000}"/>
    <hyperlink ref="H7" location="الإستمارة!Q1" display="الإستمارة وإطبع منها أربعة نسخ" xr:uid="{00000000-0004-0000-0000-000001000000}"/>
    <hyperlink ref="B3:C3" location="'إدخال البيانات'!D2" display="اضغط هنا" xr:uid="{00000000-0004-0000-0000-000002000000}"/>
    <hyperlink ref="B3:I3" location="'إدخال البيانات'!B2" display="تملئ صفحة إدخال البيانات بالمعلومات المطلوبة وبشكل دقيق وصحيح" xr:uid="{00000000-0004-0000-0000-000003000000}"/>
    <hyperlink ref="B4:I4" location="'اختيار المقررات'!E1" display="الانتقال إلى صفحة اختيار المقررات" xr:uid="{00000000-0004-0000-0000-000004000000}"/>
    <hyperlink ref="H7:I7" location="الإستمارة!Q1" display="الإستمارة وإطبع منها أربعة نسخ" xr:uid="{00000000-0004-0000-0000-000005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S76"/>
  <sheetViews>
    <sheetView showGridLines="0" rightToLeft="1" zoomScale="90" zoomScaleNormal="90" workbookViewId="0">
      <selection activeCell="A2" sqref="A2:G2"/>
    </sheetView>
  </sheetViews>
  <sheetFormatPr defaultColWidth="9" defaultRowHeight="13.8" x14ac:dyDescent="0.25"/>
  <cols>
    <col min="1" max="1" width="13.8984375" style="1" bestFit="1" customWidth="1"/>
    <col min="2" max="2" width="22.19921875" style="1" customWidth="1"/>
    <col min="3" max="3" width="18.8984375" style="1" customWidth="1"/>
    <col min="4" max="4" width="26" style="1" customWidth="1"/>
    <col min="5" max="5" width="20.3984375" style="1" customWidth="1"/>
    <col min="6" max="6" width="20" style="1" customWidth="1"/>
    <col min="7" max="7" width="11.19921875" style="1" bestFit="1" customWidth="1"/>
    <col min="8" max="8" width="18.8984375" style="1" hidden="1" customWidth="1"/>
    <col min="9" max="9" width="3.19921875" style="1" hidden="1" customWidth="1"/>
    <col min="10" max="10" width="14.19921875" style="1" hidden="1" customWidth="1"/>
    <col min="11" max="11" width="11" style="1" hidden="1" customWidth="1"/>
    <col min="12" max="12" width="3.19921875" style="1" hidden="1" customWidth="1"/>
    <col min="13" max="13" width="9" style="1" hidden="1" customWidth="1"/>
    <col min="14" max="14" width="20" style="173" hidden="1" customWidth="1"/>
    <col min="15" max="15" width="3" style="173" hidden="1" customWidth="1"/>
    <col min="16" max="16" width="13.69921875" style="1" hidden="1" customWidth="1"/>
    <col min="17" max="18" width="9" style="1" hidden="1" customWidth="1"/>
    <col min="19" max="19" width="2.19921875" style="1" hidden="1" customWidth="1"/>
    <col min="20" max="20" width="5.19921875" style="1" hidden="1" customWidth="1"/>
    <col min="21" max="21" width="2.19921875" style="1" hidden="1" customWidth="1"/>
    <col min="22" max="22" width="3.69921875" style="1" hidden="1" customWidth="1"/>
    <col min="23" max="23" width="2.19921875" style="1" hidden="1" customWidth="1"/>
    <col min="24" max="24" width="10.3984375" style="1" hidden="1" customWidth="1"/>
    <col min="25" max="26" width="0" style="1" hidden="1" customWidth="1"/>
    <col min="27" max="27" width="3.19921875" style="1" hidden="1" customWidth="1"/>
    <col min="28" max="28" width="5.3984375" style="1" hidden="1" customWidth="1"/>
    <col min="29" max="35" width="0" style="1" hidden="1" customWidth="1"/>
    <col min="36" max="16384" width="9" style="1"/>
  </cols>
  <sheetData>
    <row r="1" spans="1:45" ht="25.95" customHeight="1" thickBot="1" x14ac:dyDescent="0.45">
      <c r="A1" s="429" t="s">
        <v>734</v>
      </c>
      <c r="B1" s="429"/>
      <c r="C1" s="323"/>
      <c r="D1" s="322" t="e">
        <f>VLOOKUP(C1,ورقة2!A2:B7265,2,0)</f>
        <v>#N/A</v>
      </c>
      <c r="F1" s="46"/>
      <c r="G1" s="696" t="e">
        <f>VLOOKUP(C1,ورقة2!A$3:AP$7000,34,0)</f>
        <v>#N/A</v>
      </c>
      <c r="H1" s="696"/>
      <c r="I1" s="696"/>
      <c r="J1" s="696"/>
      <c r="K1" s="696"/>
      <c r="L1" s="696"/>
      <c r="M1" s="696"/>
      <c r="N1" s="697"/>
      <c r="O1" s="697"/>
      <c r="P1" s="696"/>
      <c r="Q1" s="696"/>
      <c r="R1" s="696"/>
      <c r="S1" s="696"/>
      <c r="T1" s="696"/>
      <c r="U1" s="696"/>
      <c r="V1" s="696"/>
      <c r="W1" s="696"/>
      <c r="X1" s="696"/>
      <c r="Y1" s="696"/>
      <c r="Z1" s="696"/>
      <c r="AA1" s="696"/>
      <c r="AB1" s="696"/>
      <c r="AC1" s="696"/>
      <c r="AD1" s="696"/>
      <c r="AE1" s="696"/>
      <c r="AF1" s="696"/>
      <c r="AG1" s="696"/>
      <c r="AH1" s="696"/>
      <c r="AI1" s="696"/>
      <c r="AJ1" s="698" t="e">
        <f>VLOOKUP(C1,ورقة2!A$3:AP$1957,42,0)</f>
        <v>#N/A</v>
      </c>
    </row>
    <row r="2" spans="1:45" ht="52.95" customHeight="1" x14ac:dyDescent="0.25">
      <c r="A2" s="430" t="e">
        <f>G1</f>
        <v>#N/A</v>
      </c>
      <c r="B2" s="430"/>
      <c r="C2" s="430"/>
      <c r="D2" s="430"/>
      <c r="E2" s="430"/>
      <c r="F2" s="430"/>
      <c r="G2" s="430"/>
    </row>
    <row r="3" spans="1:45" ht="14.4" thickBot="1" x14ac:dyDescent="0.3">
      <c r="I3" s="428" t="s">
        <v>10</v>
      </c>
      <c r="J3" s="428"/>
      <c r="L3" s="428" t="s">
        <v>56</v>
      </c>
      <c r="M3" s="428"/>
      <c r="N3" s="1"/>
      <c r="O3" s="428"/>
      <c r="P3" s="428"/>
      <c r="S3" s="428" t="s">
        <v>735</v>
      </c>
      <c r="T3" s="428"/>
      <c r="U3" s="428" t="s">
        <v>11</v>
      </c>
      <c r="V3" s="428"/>
      <c r="X3" s="1" t="s">
        <v>9</v>
      </c>
      <c r="AA3" s="1">
        <v>1</v>
      </c>
      <c r="AB3" s="1">
        <v>1950</v>
      </c>
    </row>
    <row r="4" spans="1:45" ht="34.200000000000003" customHeight="1" thickTop="1" x14ac:dyDescent="0.25">
      <c r="A4" s="174" t="s">
        <v>52</v>
      </c>
      <c r="B4" s="174" t="s">
        <v>740</v>
      </c>
      <c r="C4" s="174" t="s">
        <v>367</v>
      </c>
      <c r="D4" s="175" t="s">
        <v>741</v>
      </c>
      <c r="E4" s="175" t="s">
        <v>377</v>
      </c>
      <c r="F4" s="174" t="s">
        <v>55</v>
      </c>
      <c r="G4" s="176" t="s">
        <v>210</v>
      </c>
      <c r="I4" s="99"/>
      <c r="J4" s="99"/>
      <c r="L4" s="99"/>
      <c r="M4" s="99"/>
      <c r="N4" s="1"/>
      <c r="O4" s="99"/>
      <c r="P4" s="99"/>
      <c r="S4" s="99"/>
      <c r="T4" s="99"/>
      <c r="U4" s="99"/>
      <c r="V4" s="99"/>
    </row>
    <row r="5" spans="1:45" ht="34.200000000000003" customHeight="1" thickBot="1" x14ac:dyDescent="0.3">
      <c r="A5" s="177"/>
      <c r="B5" s="178"/>
      <c r="C5" s="178"/>
      <c r="D5" s="177"/>
      <c r="E5" s="177"/>
      <c r="F5" s="178"/>
      <c r="G5" s="179"/>
      <c r="I5" s="99"/>
      <c r="J5" s="99"/>
      <c r="L5" s="99"/>
      <c r="M5" s="99"/>
      <c r="N5" s="1"/>
      <c r="O5" s="99"/>
      <c r="P5" s="99"/>
      <c r="S5" s="99"/>
      <c r="T5" s="99"/>
      <c r="U5" s="99"/>
      <c r="V5" s="99"/>
    </row>
    <row r="6" spans="1:45" ht="34.200000000000003" customHeight="1" thickTop="1" x14ac:dyDescent="0.25">
      <c r="A6" s="180" t="s">
        <v>49</v>
      </c>
      <c r="B6" s="181" t="s">
        <v>50</v>
      </c>
      <c r="C6" s="181"/>
      <c r="D6" s="181"/>
      <c r="E6" s="181"/>
      <c r="F6" s="182"/>
      <c r="I6" s="1">
        <v>1</v>
      </c>
      <c r="J6" s="1" t="s">
        <v>389</v>
      </c>
      <c r="L6" s="183" t="s">
        <v>736</v>
      </c>
      <c r="M6" s="1" t="s">
        <v>370</v>
      </c>
      <c r="N6" s="1"/>
      <c r="S6" s="1">
        <v>1</v>
      </c>
      <c r="T6" s="1" t="s">
        <v>371</v>
      </c>
      <c r="U6" s="1">
        <v>1</v>
      </c>
      <c r="V6" s="1" t="s">
        <v>387</v>
      </c>
      <c r="W6" s="1">
        <v>1</v>
      </c>
      <c r="X6" s="1" t="s">
        <v>485</v>
      </c>
      <c r="AA6" s="1">
        <v>2</v>
      </c>
      <c r="AB6" s="1">
        <v>1951</v>
      </c>
    </row>
    <row r="7" spans="1:45" s="185" customFormat="1" ht="34.200000000000003" customHeight="1" x14ac:dyDescent="0.25">
      <c r="A7" s="189" t="e">
        <f>IF(A8&lt;&gt;"",A8,VLOOKUP($C$1,ورقة2!$A$2:$N$3314,3,0))</f>
        <v>#N/A</v>
      </c>
      <c r="B7" s="184" t="e">
        <f>IF(B8&lt;&gt;"",B8,VLOOKUP($C$1,ورقة2!$A$2:$N$3314,4,0))</f>
        <v>#N/A</v>
      </c>
      <c r="C7" s="184"/>
      <c r="D7" s="184"/>
      <c r="E7" s="184"/>
      <c r="F7" s="190"/>
      <c r="I7" s="1">
        <v>2</v>
      </c>
      <c r="J7" s="1" t="s">
        <v>398</v>
      </c>
      <c r="L7" s="183" t="s">
        <v>737</v>
      </c>
      <c r="M7" s="1" t="s">
        <v>373</v>
      </c>
      <c r="N7" s="1"/>
      <c r="O7" s="173"/>
      <c r="P7" s="1"/>
      <c r="Q7" s="1"/>
      <c r="R7" s="1"/>
      <c r="S7" s="1">
        <v>2</v>
      </c>
      <c r="T7" s="1" t="s">
        <v>390</v>
      </c>
      <c r="U7" s="1">
        <v>2</v>
      </c>
      <c r="V7" s="1" t="s">
        <v>388</v>
      </c>
      <c r="W7" s="1">
        <v>2</v>
      </c>
      <c r="X7" s="1" t="s">
        <v>738</v>
      </c>
      <c r="Y7" s="1"/>
      <c r="AA7" s="1">
        <v>3</v>
      </c>
      <c r="AB7" s="1">
        <v>1952</v>
      </c>
    </row>
    <row r="8" spans="1:45" ht="34.200000000000003" customHeight="1" thickBot="1" x14ac:dyDescent="0.3">
      <c r="A8" s="186"/>
      <c r="B8" s="178"/>
      <c r="C8" s="178"/>
      <c r="D8" s="178"/>
      <c r="E8" s="178"/>
      <c r="F8" s="179"/>
      <c r="I8" s="1">
        <v>3</v>
      </c>
      <c r="J8" s="1" t="s">
        <v>759</v>
      </c>
      <c r="L8" s="183" t="s">
        <v>739</v>
      </c>
      <c r="M8" s="1" t="s">
        <v>372</v>
      </c>
      <c r="N8" s="1"/>
      <c r="S8" s="1">
        <v>6</v>
      </c>
      <c r="T8" s="1" t="s">
        <v>723</v>
      </c>
      <c r="W8" s="1">
        <v>3</v>
      </c>
      <c r="X8" s="1" t="s">
        <v>486</v>
      </c>
      <c r="AA8" s="1">
        <v>4</v>
      </c>
      <c r="AB8" s="1">
        <v>1953</v>
      </c>
      <c r="AJ8" s="426" t="s">
        <v>1332</v>
      </c>
      <c r="AK8" s="426"/>
      <c r="AL8" s="426"/>
      <c r="AM8" s="426"/>
      <c r="AN8" s="426"/>
      <c r="AO8" s="426"/>
      <c r="AP8" s="426"/>
      <c r="AQ8" s="426"/>
      <c r="AR8" s="426"/>
      <c r="AS8" s="426"/>
    </row>
    <row r="9" spans="1:45" ht="34.200000000000003" customHeight="1" thickTop="1" x14ac:dyDescent="0.25">
      <c r="A9" s="187" t="s">
        <v>51</v>
      </c>
      <c r="B9" s="174" t="s">
        <v>6</v>
      </c>
      <c r="C9" s="174" t="s">
        <v>10</v>
      </c>
      <c r="D9" s="176" t="s">
        <v>11</v>
      </c>
      <c r="E9" s="187" t="s">
        <v>380</v>
      </c>
      <c r="F9" s="174" t="s">
        <v>53</v>
      </c>
      <c r="G9" s="176" t="s">
        <v>54</v>
      </c>
      <c r="I9" s="1">
        <v>4</v>
      </c>
      <c r="J9" s="1" t="s">
        <v>400</v>
      </c>
      <c r="L9" s="183" t="s">
        <v>743</v>
      </c>
      <c r="M9" s="1" t="s">
        <v>374</v>
      </c>
      <c r="N9" s="1"/>
      <c r="S9" s="173"/>
      <c r="W9" s="1">
        <v>4</v>
      </c>
      <c r="X9" s="1" t="s">
        <v>488</v>
      </c>
      <c r="AA9" s="1">
        <v>5</v>
      </c>
      <c r="AB9" s="1">
        <v>1954</v>
      </c>
    </row>
    <row r="10" spans="1:45" ht="34.200000000000003" customHeight="1" x14ac:dyDescent="0.25">
      <c r="A10" s="191" t="e">
        <f>IF(A11&lt;&gt;"",A11,VLOOKUP($C$1,ورقة2!$A$2:$N$3314,6,0))</f>
        <v>#N/A</v>
      </c>
      <c r="B10" s="184" t="e">
        <f>IF(B11&lt;&gt;"",B11,VLOOKUP($C$1,ورقة2!$A$2:$N$3314,7,0))</f>
        <v>#N/A</v>
      </c>
      <c r="C10" s="184" t="e">
        <f>IF(C11&lt;&gt;"",C11,VLOOKUP($C$1,ورقة2!$A$2:$N$3314,8,0))</f>
        <v>#N/A</v>
      </c>
      <c r="D10" s="190" t="e">
        <f>IF(D11&lt;&gt;"",D11,VLOOKUP($C$1,ورقة2!$A$2:$N$3314,5,0))</f>
        <v>#N/A</v>
      </c>
      <c r="E10" s="189" t="e">
        <f>IF(E11&lt;&gt;"",E11,VLOOKUP($C$1,ورقة2!$A$2:$N$3314,10,0))</f>
        <v>#N/A</v>
      </c>
      <c r="F10" s="184" t="e">
        <f>IF(F11&lt;&gt;"",F11,VLOOKUP($C$1,ورقة2!$A$2:$N$3314,11,0))</f>
        <v>#N/A</v>
      </c>
      <c r="G10" s="190" t="e">
        <f>IF(G11&lt;&gt;"",G11,VLOOKUP($C$1,ورقة2!$A$2:$N$3314,12,0))</f>
        <v>#N/A</v>
      </c>
      <c r="I10" s="1">
        <v>5</v>
      </c>
      <c r="J10" s="1" t="s">
        <v>399</v>
      </c>
      <c r="L10" s="183" t="s">
        <v>744</v>
      </c>
      <c r="M10" s="1" t="s">
        <v>375</v>
      </c>
      <c r="N10" s="1"/>
      <c r="S10" s="173"/>
      <c r="W10" s="1">
        <v>5</v>
      </c>
      <c r="X10" s="1" t="s">
        <v>484</v>
      </c>
      <c r="AA10" s="1">
        <v>6</v>
      </c>
      <c r="AB10" s="1">
        <v>1955</v>
      </c>
    </row>
    <row r="11" spans="1:45" ht="34.200000000000003" customHeight="1" thickBot="1" x14ac:dyDescent="0.3">
      <c r="A11" s="188"/>
      <c r="B11" s="178"/>
      <c r="C11" s="178"/>
      <c r="D11" s="179"/>
      <c r="E11" s="186"/>
      <c r="F11" s="178"/>
      <c r="G11" s="179"/>
      <c r="I11" s="1">
        <v>6</v>
      </c>
      <c r="J11" s="1" t="s">
        <v>401</v>
      </c>
      <c r="L11" s="183" t="s">
        <v>742</v>
      </c>
      <c r="M11" s="1" t="s">
        <v>376</v>
      </c>
      <c r="N11" s="1"/>
      <c r="W11" s="1">
        <v>6</v>
      </c>
      <c r="X11" s="1" t="s">
        <v>487</v>
      </c>
      <c r="AA11" s="1">
        <v>7</v>
      </c>
      <c r="AB11" s="1">
        <v>1956</v>
      </c>
      <c r="AJ11" s="427" t="s">
        <v>1332</v>
      </c>
      <c r="AK11" s="426"/>
      <c r="AL11" s="426"/>
      <c r="AM11" s="426"/>
      <c r="AN11" s="426"/>
      <c r="AO11" s="426"/>
      <c r="AP11" s="426"/>
      <c r="AQ11" s="426"/>
      <c r="AR11" s="426"/>
      <c r="AS11" s="426"/>
    </row>
    <row r="12" spans="1:45" ht="23.25" customHeight="1" thickTop="1" x14ac:dyDescent="0.25">
      <c r="I12" s="1">
        <v>7</v>
      </c>
      <c r="J12" s="1" t="s">
        <v>646</v>
      </c>
      <c r="L12" s="183" t="s">
        <v>745</v>
      </c>
      <c r="M12" s="1" t="s">
        <v>379</v>
      </c>
      <c r="N12" s="1"/>
      <c r="W12" s="1">
        <v>7</v>
      </c>
      <c r="X12" s="1" t="s">
        <v>59</v>
      </c>
      <c r="AA12" s="1">
        <v>8</v>
      </c>
      <c r="AB12" s="1">
        <v>1957</v>
      </c>
    </row>
    <row r="13" spans="1:45" ht="33.75" customHeight="1" x14ac:dyDescent="0.25">
      <c r="I13" s="1">
        <v>8</v>
      </c>
      <c r="J13" s="1" t="s">
        <v>747</v>
      </c>
      <c r="L13" s="183" t="s">
        <v>746</v>
      </c>
      <c r="M13" s="1" t="s">
        <v>384</v>
      </c>
      <c r="N13" s="1"/>
      <c r="W13" s="1">
        <v>8</v>
      </c>
      <c r="X13" s="1" t="s">
        <v>65</v>
      </c>
      <c r="AA13" s="1">
        <v>9</v>
      </c>
      <c r="AB13" s="1">
        <v>1958</v>
      </c>
    </row>
    <row r="14" spans="1:45" ht="23.25" customHeight="1" x14ac:dyDescent="0.25">
      <c r="I14" s="1">
        <v>9</v>
      </c>
      <c r="J14" s="1" t="s">
        <v>760</v>
      </c>
      <c r="L14" s="183" t="s">
        <v>748</v>
      </c>
      <c r="M14" s="1" t="s">
        <v>385</v>
      </c>
      <c r="N14" s="1"/>
      <c r="O14" s="1"/>
      <c r="W14" s="1">
        <v>9</v>
      </c>
      <c r="X14" s="1" t="s">
        <v>731</v>
      </c>
      <c r="AA14" s="1">
        <v>10</v>
      </c>
      <c r="AB14" s="1">
        <v>1959</v>
      </c>
    </row>
    <row r="15" spans="1:45" ht="33.75" customHeight="1" x14ac:dyDescent="0.25">
      <c r="I15" s="1">
        <v>10</v>
      </c>
      <c r="J15" s="1" t="s">
        <v>761</v>
      </c>
      <c r="L15" s="183" t="s">
        <v>749</v>
      </c>
      <c r="M15" s="1" t="s">
        <v>378</v>
      </c>
      <c r="N15" s="1"/>
      <c r="O15" s="1"/>
      <c r="AA15" s="1">
        <v>11</v>
      </c>
      <c r="AB15" s="1">
        <v>1960</v>
      </c>
    </row>
    <row r="16" spans="1:45" x14ac:dyDescent="0.25">
      <c r="I16" s="1">
        <v>11</v>
      </c>
      <c r="J16" s="1" t="s">
        <v>762</v>
      </c>
      <c r="L16" s="183" t="s">
        <v>750</v>
      </c>
      <c r="M16" s="1" t="s">
        <v>386</v>
      </c>
      <c r="N16" s="1"/>
      <c r="O16" s="1"/>
      <c r="AA16" s="1">
        <v>12</v>
      </c>
      <c r="AB16" s="1">
        <v>1961</v>
      </c>
    </row>
    <row r="17" spans="7:28" x14ac:dyDescent="0.25">
      <c r="I17" s="1">
        <v>12</v>
      </c>
      <c r="J17" s="1" t="s">
        <v>763</v>
      </c>
      <c r="L17" s="183" t="s">
        <v>751</v>
      </c>
      <c r="M17" s="1" t="s">
        <v>383</v>
      </c>
      <c r="N17" s="1"/>
      <c r="O17" s="1"/>
      <c r="AA17" s="1">
        <v>13</v>
      </c>
      <c r="AB17" s="1">
        <v>1962</v>
      </c>
    </row>
    <row r="18" spans="7:28" x14ac:dyDescent="0.25">
      <c r="I18" s="1">
        <v>13</v>
      </c>
      <c r="J18" s="1" t="s">
        <v>764</v>
      </c>
      <c r="L18" s="183" t="s">
        <v>752</v>
      </c>
      <c r="M18" s="1" t="s">
        <v>381</v>
      </c>
      <c r="N18" s="1"/>
      <c r="O18" s="1"/>
      <c r="AA18" s="1">
        <v>14</v>
      </c>
      <c r="AB18" s="1">
        <v>1963</v>
      </c>
    </row>
    <row r="19" spans="7:28" x14ac:dyDescent="0.25">
      <c r="I19" s="1">
        <v>14</v>
      </c>
      <c r="J19" s="1" t="s">
        <v>765</v>
      </c>
      <c r="L19" s="183" t="s">
        <v>753</v>
      </c>
      <c r="M19" s="1" t="s">
        <v>382</v>
      </c>
      <c r="N19" s="1"/>
      <c r="O19" s="1"/>
      <c r="AA19" s="1">
        <v>15</v>
      </c>
      <c r="AB19" s="1">
        <v>1964</v>
      </c>
    </row>
    <row r="20" spans="7:28" x14ac:dyDescent="0.25">
      <c r="I20" s="1">
        <v>15</v>
      </c>
      <c r="J20" s="1" t="s">
        <v>863</v>
      </c>
      <c r="L20" s="183" t="s">
        <v>754</v>
      </c>
      <c r="M20" s="1" t="s">
        <v>722</v>
      </c>
      <c r="AA20" s="1">
        <v>16</v>
      </c>
      <c r="AB20" s="1">
        <v>1965</v>
      </c>
    </row>
    <row r="21" spans="7:28" x14ac:dyDescent="0.25">
      <c r="I21" s="1">
        <v>16</v>
      </c>
      <c r="J21" s="1" t="s">
        <v>879</v>
      </c>
      <c r="L21" s="183" t="s">
        <v>755</v>
      </c>
      <c r="M21" s="1" t="s">
        <v>756</v>
      </c>
      <c r="AA21" s="1">
        <v>17</v>
      </c>
      <c r="AB21" s="1">
        <v>1966</v>
      </c>
    </row>
    <row r="22" spans="7:28" x14ac:dyDescent="0.25">
      <c r="AA22" s="1">
        <v>18</v>
      </c>
      <c r="AB22" s="1">
        <v>1967</v>
      </c>
    </row>
    <row r="23" spans="7:28" x14ac:dyDescent="0.25">
      <c r="G23" s="46" t="s">
        <v>387</v>
      </c>
      <c r="AA23" s="1">
        <v>19</v>
      </c>
      <c r="AB23" s="1">
        <v>1968</v>
      </c>
    </row>
    <row r="24" spans="7:28" x14ac:dyDescent="0.25">
      <c r="G24" s="46" t="s">
        <v>388</v>
      </c>
      <c r="AA24" s="1">
        <v>20</v>
      </c>
      <c r="AB24" s="1">
        <v>1969</v>
      </c>
    </row>
    <row r="25" spans="7:28" x14ac:dyDescent="0.25">
      <c r="AA25" s="1">
        <v>21</v>
      </c>
      <c r="AB25" s="1">
        <v>1970</v>
      </c>
    </row>
    <row r="26" spans="7:28" x14ac:dyDescent="0.25">
      <c r="AA26" s="1">
        <v>22</v>
      </c>
      <c r="AB26" s="1">
        <v>1971</v>
      </c>
    </row>
    <row r="27" spans="7:28" x14ac:dyDescent="0.25">
      <c r="AA27" s="1">
        <v>23</v>
      </c>
      <c r="AB27" s="1">
        <v>1972</v>
      </c>
    </row>
    <row r="28" spans="7:28" x14ac:dyDescent="0.25">
      <c r="AA28" s="1">
        <v>24</v>
      </c>
      <c r="AB28" s="1">
        <v>1973</v>
      </c>
    </row>
    <row r="29" spans="7:28" x14ac:dyDescent="0.25">
      <c r="AA29" s="1">
        <v>25</v>
      </c>
      <c r="AB29" s="1">
        <v>1974</v>
      </c>
    </row>
    <row r="30" spans="7:28" x14ac:dyDescent="0.25">
      <c r="AA30" s="1">
        <v>26</v>
      </c>
      <c r="AB30" s="1">
        <v>1975</v>
      </c>
    </row>
    <row r="31" spans="7:28" x14ac:dyDescent="0.25">
      <c r="AA31" s="1">
        <v>27</v>
      </c>
      <c r="AB31" s="1">
        <v>1976</v>
      </c>
    </row>
    <row r="32" spans="7:28" x14ac:dyDescent="0.25">
      <c r="AA32" s="1">
        <v>28</v>
      </c>
      <c r="AB32" s="1">
        <v>1977</v>
      </c>
    </row>
    <row r="33" spans="27:28" x14ac:dyDescent="0.25">
      <c r="AA33" s="1">
        <v>29</v>
      </c>
      <c r="AB33" s="1">
        <v>1978</v>
      </c>
    </row>
    <row r="34" spans="27:28" x14ac:dyDescent="0.25">
      <c r="AA34" s="1">
        <v>30</v>
      </c>
      <c r="AB34" s="1">
        <v>1979</v>
      </c>
    </row>
    <row r="35" spans="27:28" x14ac:dyDescent="0.25">
      <c r="AA35" s="1">
        <v>31</v>
      </c>
      <c r="AB35" s="1">
        <v>1980</v>
      </c>
    </row>
    <row r="36" spans="27:28" x14ac:dyDescent="0.25">
      <c r="AA36" s="1">
        <v>32</v>
      </c>
      <c r="AB36" s="1">
        <v>1981</v>
      </c>
    </row>
    <row r="37" spans="27:28" x14ac:dyDescent="0.25">
      <c r="AA37" s="1">
        <v>33</v>
      </c>
      <c r="AB37" s="1">
        <v>1982</v>
      </c>
    </row>
    <row r="38" spans="27:28" x14ac:dyDescent="0.25">
      <c r="AA38" s="1">
        <v>34</v>
      </c>
      <c r="AB38" s="1">
        <v>1983</v>
      </c>
    </row>
    <row r="39" spans="27:28" x14ac:dyDescent="0.25">
      <c r="AA39" s="1">
        <v>35</v>
      </c>
      <c r="AB39" s="1">
        <v>1984</v>
      </c>
    </row>
    <row r="40" spans="27:28" x14ac:dyDescent="0.25">
      <c r="AA40" s="1">
        <v>36</v>
      </c>
      <c r="AB40" s="1">
        <v>1985</v>
      </c>
    </row>
    <row r="41" spans="27:28" x14ac:dyDescent="0.25">
      <c r="AA41" s="1">
        <v>37</v>
      </c>
      <c r="AB41" s="1">
        <v>1986</v>
      </c>
    </row>
    <row r="42" spans="27:28" x14ac:dyDescent="0.25">
      <c r="AA42" s="1">
        <v>38</v>
      </c>
      <c r="AB42" s="1">
        <v>1987</v>
      </c>
    </row>
    <row r="43" spans="27:28" x14ac:dyDescent="0.25">
      <c r="AA43" s="1">
        <v>39</v>
      </c>
      <c r="AB43" s="1">
        <v>1988</v>
      </c>
    </row>
    <row r="44" spans="27:28" x14ac:dyDescent="0.25">
      <c r="AA44" s="1">
        <v>40</v>
      </c>
      <c r="AB44" s="1">
        <v>1989</v>
      </c>
    </row>
    <row r="45" spans="27:28" x14ac:dyDescent="0.25">
      <c r="AA45" s="1">
        <v>41</v>
      </c>
      <c r="AB45" s="1">
        <v>1990</v>
      </c>
    </row>
    <row r="46" spans="27:28" x14ac:dyDescent="0.25">
      <c r="AA46" s="1">
        <v>42</v>
      </c>
      <c r="AB46" s="1">
        <v>1991</v>
      </c>
    </row>
    <row r="47" spans="27:28" x14ac:dyDescent="0.25">
      <c r="AA47" s="1">
        <v>43</v>
      </c>
      <c r="AB47" s="1">
        <v>1992</v>
      </c>
    </row>
    <row r="48" spans="27:28" x14ac:dyDescent="0.25">
      <c r="AA48" s="1">
        <v>44</v>
      </c>
      <c r="AB48" s="1">
        <v>1993</v>
      </c>
    </row>
    <row r="49" spans="27:28" x14ac:dyDescent="0.25">
      <c r="AA49" s="1">
        <v>45</v>
      </c>
      <c r="AB49" s="1">
        <v>1994</v>
      </c>
    </row>
    <row r="50" spans="27:28" x14ac:dyDescent="0.25">
      <c r="AA50" s="1">
        <v>46</v>
      </c>
      <c r="AB50" s="1">
        <v>1995</v>
      </c>
    </row>
    <row r="51" spans="27:28" x14ac:dyDescent="0.25">
      <c r="AA51" s="1">
        <v>47</v>
      </c>
      <c r="AB51" s="1">
        <v>1996</v>
      </c>
    </row>
    <row r="52" spans="27:28" x14ac:dyDescent="0.25">
      <c r="AA52" s="1">
        <v>48</v>
      </c>
      <c r="AB52" s="1">
        <v>1997</v>
      </c>
    </row>
    <row r="53" spans="27:28" x14ac:dyDescent="0.25">
      <c r="AA53" s="1">
        <v>49</v>
      </c>
      <c r="AB53" s="1">
        <v>1998</v>
      </c>
    </row>
    <row r="54" spans="27:28" x14ac:dyDescent="0.25">
      <c r="AA54" s="1">
        <v>50</v>
      </c>
      <c r="AB54" s="1">
        <v>1999</v>
      </c>
    </row>
    <row r="55" spans="27:28" x14ac:dyDescent="0.25">
      <c r="AA55" s="1">
        <v>51</v>
      </c>
      <c r="AB55" s="1">
        <v>2000</v>
      </c>
    </row>
    <row r="56" spans="27:28" x14ac:dyDescent="0.25">
      <c r="AA56" s="1">
        <v>52</v>
      </c>
      <c r="AB56" s="1">
        <v>2001</v>
      </c>
    </row>
    <row r="57" spans="27:28" x14ac:dyDescent="0.25">
      <c r="AA57" s="1">
        <v>53</v>
      </c>
      <c r="AB57" s="1">
        <v>2002</v>
      </c>
    </row>
    <row r="58" spans="27:28" x14ac:dyDescent="0.25">
      <c r="AA58" s="1">
        <v>54</v>
      </c>
      <c r="AB58" s="1">
        <v>2003</v>
      </c>
    </row>
    <row r="59" spans="27:28" x14ac:dyDescent="0.25">
      <c r="AA59" s="1">
        <v>55</v>
      </c>
      <c r="AB59" s="1">
        <v>2004</v>
      </c>
    </row>
    <row r="60" spans="27:28" x14ac:dyDescent="0.25">
      <c r="AA60" s="1">
        <v>56</v>
      </c>
      <c r="AB60" s="1">
        <v>2005</v>
      </c>
    </row>
    <row r="61" spans="27:28" x14ac:dyDescent="0.25">
      <c r="AA61" s="1">
        <v>57</v>
      </c>
      <c r="AB61" s="1">
        <v>2006</v>
      </c>
    </row>
    <row r="62" spans="27:28" x14ac:dyDescent="0.25">
      <c r="AA62" s="1">
        <v>58</v>
      </c>
      <c r="AB62" s="1">
        <v>2007</v>
      </c>
    </row>
    <row r="63" spans="27:28" x14ac:dyDescent="0.25">
      <c r="AA63" s="1">
        <v>59</v>
      </c>
      <c r="AB63" s="1">
        <v>2008</v>
      </c>
    </row>
    <row r="64" spans="27:28" x14ac:dyDescent="0.25">
      <c r="AA64" s="1">
        <v>60</v>
      </c>
      <c r="AB64" s="1">
        <v>2009</v>
      </c>
    </row>
    <row r="65" spans="27:28" x14ac:dyDescent="0.25">
      <c r="AA65" s="1">
        <v>61</v>
      </c>
      <c r="AB65" s="1">
        <v>2010</v>
      </c>
    </row>
    <row r="66" spans="27:28" x14ac:dyDescent="0.25">
      <c r="AA66" s="1">
        <v>62</v>
      </c>
      <c r="AB66" s="1">
        <v>2011</v>
      </c>
    </row>
    <row r="67" spans="27:28" x14ac:dyDescent="0.25">
      <c r="AA67" s="1">
        <v>63</v>
      </c>
      <c r="AB67" s="1">
        <v>2012</v>
      </c>
    </row>
    <row r="68" spans="27:28" x14ac:dyDescent="0.25">
      <c r="AA68" s="1">
        <v>64</v>
      </c>
      <c r="AB68" s="1">
        <v>2013</v>
      </c>
    </row>
    <row r="69" spans="27:28" x14ac:dyDescent="0.25">
      <c r="AA69" s="1">
        <v>65</v>
      </c>
      <c r="AB69" s="1">
        <v>2014</v>
      </c>
    </row>
    <row r="70" spans="27:28" x14ac:dyDescent="0.25">
      <c r="AA70" s="1">
        <v>66</v>
      </c>
      <c r="AB70" s="1">
        <v>2015</v>
      </c>
    </row>
    <row r="71" spans="27:28" x14ac:dyDescent="0.25">
      <c r="AA71" s="1">
        <v>67</v>
      </c>
      <c r="AB71" s="1">
        <v>2016</v>
      </c>
    </row>
    <row r="72" spans="27:28" x14ac:dyDescent="0.25">
      <c r="AA72" s="1">
        <v>68</v>
      </c>
      <c r="AB72" s="1">
        <v>2017</v>
      </c>
    </row>
    <row r="73" spans="27:28" x14ac:dyDescent="0.25">
      <c r="AA73" s="1">
        <v>69</v>
      </c>
      <c r="AB73" s="1">
        <v>2018</v>
      </c>
    </row>
    <row r="74" spans="27:28" x14ac:dyDescent="0.25">
      <c r="AA74" s="1">
        <v>70</v>
      </c>
      <c r="AB74" s="1">
        <v>2019</v>
      </c>
    </row>
    <row r="75" spans="27:28" x14ac:dyDescent="0.25">
      <c r="AA75" s="1">
        <v>71</v>
      </c>
      <c r="AB75" s="1">
        <v>2020</v>
      </c>
    </row>
    <row r="76" spans="27:28" x14ac:dyDescent="0.25">
      <c r="AA76" s="1">
        <v>72</v>
      </c>
      <c r="AB76" s="1">
        <v>2021</v>
      </c>
    </row>
  </sheetData>
  <mergeCells count="9">
    <mergeCell ref="AJ8:AS8"/>
    <mergeCell ref="AJ11:AS11"/>
    <mergeCell ref="I3:J3"/>
    <mergeCell ref="U3:V3"/>
    <mergeCell ref="A1:B1"/>
    <mergeCell ref="L3:M3"/>
    <mergeCell ref="O3:P3"/>
    <mergeCell ref="S3:T3"/>
    <mergeCell ref="A2:G2"/>
  </mergeCells>
  <phoneticPr fontId="42" type="noConversion"/>
  <conditionalFormatting sqref="C1">
    <cfRule type="duplicateValues" dxfId="958" priority="1"/>
    <cfRule type="duplicateValues" dxfId="957" priority="2"/>
    <cfRule type="duplicateValues" dxfId="956" priority="3"/>
    <cfRule type="duplicateValues" dxfId="955" priority="4"/>
    <cfRule type="duplicateValues" dxfId="954" priority="5"/>
    <cfRule type="duplicateValues" dxfId="953" priority="6"/>
    <cfRule type="duplicateValues" dxfId="952" priority="7"/>
    <cfRule type="duplicateValues" dxfId="951" priority="8"/>
    <cfRule type="duplicateValues" dxfId="950" priority="9"/>
    <cfRule type="duplicateValues" dxfId="949" priority="10"/>
    <cfRule type="duplicateValues" dxfId="948" priority="11"/>
    <cfRule type="duplicateValues" dxfId="947" priority="12"/>
    <cfRule type="duplicateValues" dxfId="946" priority="13"/>
    <cfRule type="duplicateValues" dxfId="945" priority="14"/>
    <cfRule type="duplicateValues" dxfId="944" priority="15"/>
    <cfRule type="duplicateValues" dxfId="943" priority="16"/>
    <cfRule type="duplicateValues" dxfId="942" priority="17"/>
    <cfRule type="duplicateValues" dxfId="941" priority="18"/>
    <cfRule type="duplicateValues" dxfId="940" priority="19"/>
  </conditionalFormatting>
  <conditionalFormatting sqref="J3:J21">
    <cfRule type="duplicateValues" dxfId="938" priority="59"/>
  </conditionalFormatting>
  <dataValidations xWindow="588" yWindow="267" count="13">
    <dataValidation type="list" allowBlank="1" showInputMessage="1" showErrorMessage="1" sqref="E11" xr:uid="{00000000-0002-0000-0100-000000000000}">
      <formula1>$T$6:$T$8</formula1>
    </dataValidation>
    <dataValidation type="list" allowBlank="1" showInputMessage="1" showErrorMessage="1" sqref="G11" xr:uid="{00000000-0002-0000-0100-000001000000}">
      <formula1>$M$6:$M$20</formula1>
    </dataValidation>
    <dataValidation type="list" allowBlank="1" showInputMessage="1" showErrorMessage="1" sqref="C11" xr:uid="{00000000-0002-0000-0100-000002000000}">
      <formula1>$J$6:$J$21</formula1>
    </dataValidation>
    <dataValidation type="custom" allowBlank="1" showInputMessage="1" showErrorMessage="1" errorTitle="خطأ" error="الرقم الوطني خطأ في حال لم تكن تحمل الجنسية السورية أو الفلسطينية السورية عليك إدخال رقم جواز السفر أو رقمك القومي في الحقل المخصص" promptTitle="الرقم الوطني" prompt="يجب أن تدخل الرقم الوطني من اليسار إلى اليمين_x000a_في حال لم تكن تحمل الجنسية السورية عليك إدخال رقم جواز سفرك أو رقمك القومي" sqref="A5" xr:uid="{00000000-0002-0000-0100-000003000000}">
      <formula1>AND(OR(LEFT(A5,1)="0",LEFT(A5,1)="1",LEFT(A5,1)="9"),LEFT(A5,2)&lt;&gt;"00",LEN(A5)=11)</formula1>
    </dataValidation>
    <dataValidation type="list" allowBlank="1" showInputMessage="1" showErrorMessage="1" sqref="D11" xr:uid="{00000000-0002-0000-0100-000004000000}">
      <formula1>$V$6:$V$7</formula1>
    </dataValidation>
    <dataValidation type="custom" allowBlank="1" showInputMessage="1" showErrorMessage="1" errorTitle="خطأ" error="رقم الموبايل غير صحيح" sqref="E5" xr:uid="{00000000-0002-0000-0100-000005000000}">
      <formula1>AND(LEFT(E5,2)="09",LEN(E5)=10)</formula1>
    </dataValidation>
    <dataValidation type="custom" allowBlank="1" showInputMessage="1" showErrorMessage="1" errorTitle="خطأ" error="رقم الهاتف غير صحيح_x000a_يجب كتابة نداء المحافظة ثم رقم الهاتف_x000a_" sqref="D5" xr:uid="{00000000-0002-0000-0100-000006000000}">
      <formula1>AND(LEFT(D5,1)="0",AND(LEN(D5)&gt;8,LEN(D5)&lt;12))</formula1>
    </dataValidation>
    <dataValidation type="date" allowBlank="1" showInputMessage="1" showErrorMessage="1" promptTitle="يجب أن يكون التاريخ " prompt="يوم / شهر / سنة" sqref="A11" xr:uid="{00000000-0002-0000-0100-000007000000}">
      <formula1>18264</formula1>
      <formula2>37986</formula2>
    </dataValidation>
    <dataValidation allowBlank="1" showInputMessage="1" showErrorMessage="1" promptTitle="اسم الأب باللغة الانكليزية" prompt="يجب أن يكون صحيح لأن سيتم إعتماده في جميع الوثائق الجامعية" sqref="D8" xr:uid="{00000000-0002-0000-0100-000008000000}"/>
    <dataValidation allowBlank="1" showInputMessage="1" showErrorMessage="1" promptTitle="اسم الأم باللغة الانكليزية" prompt="يجب أن يكون صحيح لأن سيتم إعتماده في جميع الوثائق الجامعية" sqref="E8" xr:uid="{00000000-0002-0000-0100-000009000000}"/>
    <dataValidation allowBlank="1" showInputMessage="1" showErrorMessage="1" promptTitle="مكان الميلاد باللغة الانكليزية" prompt="يجب أن يكون صحيح لأن سيتم إعتماده في جميع الوثائق الجامعية" sqref="F8" xr:uid="{00000000-0002-0000-0100-00000A000000}"/>
    <dataValidation type="whole" allowBlank="1" showInputMessage="1" showErrorMessage="1" sqref="F11" xr:uid="{00000000-0002-0000-0100-00000B000000}">
      <formula1>1950</formula1>
      <formula2>2021</formula2>
    </dataValidation>
    <dataValidation type="custom" allowBlank="1" showInputMessage="1" showErrorMessage="1" prompt="_x000a_" sqref="A2:G2" xr:uid="{00000000-0002-0000-0100-00000C000000}">
      <formula1>F1="معاقب"</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42" id="{C9ACA561-13C8-43A4-8420-96171E9D6890}">
            <xm:f>'اختيار المقررات'!$E$2="مستنفذ"</xm:f>
            <x14:dxf>
              <font>
                <color rgb="FFFF0000"/>
              </font>
              <fill>
                <patternFill>
                  <bgColor rgb="FFFF0000"/>
                </patternFill>
              </fill>
            </x14:dxf>
          </x14:cfRule>
          <xm:sqref>A2</xm:sqref>
        </x14:conditionalFormatting>
        <x14:conditionalFormatting xmlns:xm="http://schemas.microsoft.com/office/excel/2006/main">
          <x14:cfRule type="expression" priority="37" id="{96ACED6E-203D-432F-91AB-984217317AB2}">
            <xm:f>'اختيار المقررات'!$E$2="مستنفذ"</xm:f>
            <x14:dxf>
              <font>
                <color theme="0"/>
              </font>
              <fill>
                <patternFill patternType="none">
                  <bgColor auto="1"/>
                </patternFill>
              </fill>
              <border>
                <left/>
                <right/>
                <top/>
                <bottom/>
                <vertical/>
                <horizontal/>
              </border>
            </x14:dxf>
          </x14:cfRule>
          <xm:sqref>A4:F8</xm:sqref>
        </x14:conditionalFormatting>
        <x14:conditionalFormatting xmlns:xm="http://schemas.microsoft.com/office/excel/2006/main">
          <x14:cfRule type="expression" priority="36" id="{DBDD1D6B-4236-4AC7-9654-1458EBE94098}">
            <xm:f>'اختيار المقررات'!$E$2:$G$2="معاقب"</xm:f>
            <x14:dxf>
              <font>
                <color rgb="FFFF0000"/>
              </font>
              <fill>
                <patternFill>
                  <bgColor rgb="FFFF0000"/>
                </patternFill>
              </fill>
            </x14:dxf>
          </x14:cfRule>
          <xm:sqref>A2:G2</xm:sqref>
        </x14:conditionalFormatting>
        <x14:conditionalFormatting xmlns:xm="http://schemas.microsoft.com/office/excel/2006/main">
          <x14:cfRule type="expression" priority="38" id="{A23FFF88-6BBC-48F6-B996-9D9C5A2E1A98}">
            <xm:f>'اختيار المقررات'!$E$2="مستنفذ"</xm:f>
            <x14:dxf>
              <font>
                <color theme="0"/>
              </font>
              <fill>
                <patternFill patternType="none">
                  <bgColor auto="1"/>
                </patternFill>
              </fill>
              <border>
                <left/>
                <right/>
                <top/>
                <bottom/>
                <vertical/>
                <horizontal/>
              </border>
            </x14:dxf>
          </x14:cfRule>
          <xm:sqref>G4:G5 A9:G11 C14:F15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ورقة4"/>
  <dimension ref="A1:BD58"/>
  <sheetViews>
    <sheetView showGridLines="0" rightToLeft="1" topLeftCell="C1" zoomScale="102" zoomScaleNormal="102" workbookViewId="0">
      <selection activeCell="P8" sqref="P8"/>
    </sheetView>
  </sheetViews>
  <sheetFormatPr defaultColWidth="10" defaultRowHeight="14.25" customHeight="1" x14ac:dyDescent="0.25"/>
  <cols>
    <col min="1" max="1" width="8.8984375" hidden="1" customWidth="1"/>
    <col min="2" max="2" width="12.8984375" hidden="1" customWidth="1"/>
    <col min="3" max="3" width="5.3984375" customWidth="1"/>
    <col min="4" max="7" width="6" customWidth="1"/>
    <col min="8" max="9" width="5.3984375" customWidth="1"/>
    <col min="10" max="10" width="3.8984375" hidden="1" customWidth="1"/>
    <col min="11" max="11" width="3.59765625" hidden="1" customWidth="1"/>
    <col min="12" max="12" width="7.3984375" customWidth="1"/>
    <col min="13" max="15" width="10" customWidth="1"/>
    <col min="16" max="16" width="5.3984375" customWidth="1"/>
    <col min="17" max="17" width="4.8984375" customWidth="1"/>
    <col min="18" max="18" width="0.3984375" customWidth="1"/>
    <col min="19" max="19" width="4.5" hidden="1" customWidth="1"/>
    <col min="20" max="20" width="7.3984375" customWidth="1"/>
    <col min="21" max="22" width="5.3984375" customWidth="1"/>
    <col min="23" max="23" width="15.69921875" customWidth="1"/>
    <col min="24" max="25" width="5.3984375" customWidth="1"/>
    <col min="26" max="26" width="0.8984375" customWidth="1"/>
    <col min="27" max="27" width="5" hidden="1" customWidth="1"/>
    <col min="28" max="28" width="7.3984375" customWidth="1"/>
    <col min="29" max="29" width="12.19921875" customWidth="1"/>
    <col min="30" max="30" width="10.19921875" customWidth="1"/>
    <col min="31" max="31" width="3.8984375" customWidth="1"/>
    <col min="32" max="32" width="4.8984375" customWidth="1"/>
    <col min="33" max="33" width="5.3984375" customWidth="1"/>
    <col min="34" max="34" width="5" bestFit="1" customWidth="1"/>
    <col min="35" max="35" width="3.8984375" customWidth="1"/>
    <col min="47" max="48" width="10" style="53"/>
    <col min="49" max="49" width="10" style="57"/>
    <col min="50" max="54" width="10" style="53"/>
  </cols>
  <sheetData>
    <row r="1" spans="1:56" s="65" customFormat="1" ht="21" customHeight="1" thickBot="1" x14ac:dyDescent="0.3">
      <c r="B1" s="127"/>
      <c r="C1" s="502" t="s">
        <v>2</v>
      </c>
      <c r="D1" s="502"/>
      <c r="E1" s="523">
        <f>'إدخال البيانات'!C1</f>
        <v>0</v>
      </c>
      <c r="F1" s="524"/>
      <c r="G1" s="524"/>
      <c r="H1" s="502" t="s">
        <v>3</v>
      </c>
      <c r="I1" s="502"/>
      <c r="J1" s="502"/>
      <c r="K1" s="113"/>
      <c r="L1" s="525" t="str">
        <f>IFERROR(VLOOKUP($E$1,ورقة2!$A$2:$AA$6043,2,0),"")</f>
        <v/>
      </c>
      <c r="M1" s="525"/>
      <c r="N1" s="525"/>
      <c r="O1" s="491" t="s">
        <v>4</v>
      </c>
      <c r="P1" s="491"/>
      <c r="Q1" s="499" t="e">
        <f>'إدخال البيانات'!A7</f>
        <v>#N/A</v>
      </c>
      <c r="R1" s="499"/>
      <c r="S1" s="499"/>
      <c r="T1" s="499"/>
      <c r="U1" s="491" t="s">
        <v>5</v>
      </c>
      <c r="V1" s="491"/>
      <c r="W1" s="126" t="e">
        <f>'إدخال البيانات'!B7</f>
        <v>#N/A</v>
      </c>
      <c r="X1" s="491" t="s">
        <v>51</v>
      </c>
      <c r="Y1" s="491"/>
      <c r="Z1" s="491"/>
      <c r="AA1" s="114"/>
      <c r="AB1" s="528" t="e">
        <f>'إدخال البيانات'!A10</f>
        <v>#N/A</v>
      </c>
      <c r="AC1" s="528"/>
      <c r="AD1" s="125" t="s">
        <v>6</v>
      </c>
      <c r="AE1" s="530" t="e">
        <f>'إدخال البيانات'!B10</f>
        <v>#N/A</v>
      </c>
      <c r="AF1" s="530"/>
      <c r="AG1" s="530"/>
      <c r="AH1" s="527"/>
      <c r="AI1" s="527"/>
      <c r="AJ1"/>
      <c r="AK1" s="93"/>
      <c r="AL1" s="64"/>
      <c r="AO1" s="65" t="s">
        <v>216</v>
      </c>
      <c r="AV1" s="66"/>
      <c r="AW1" s="66"/>
      <c r="AX1" s="66"/>
      <c r="AY1" s="66"/>
      <c r="AZ1" s="66"/>
      <c r="BA1" s="66"/>
      <c r="BB1" s="66"/>
      <c r="BC1" s="66"/>
    </row>
    <row r="2" spans="1:56" s="67" customFormat="1" ht="21" customHeight="1" thickTop="1" x14ac:dyDescent="0.25">
      <c r="B2" s="127"/>
      <c r="C2" s="502" t="s">
        <v>9</v>
      </c>
      <c r="D2" s="502"/>
      <c r="E2" s="499" t="e">
        <f>VLOOKUP($E$1,ورقة2!A2:AB6043,9,0)</f>
        <v>#N/A</v>
      </c>
      <c r="F2" s="499"/>
      <c r="G2" s="499"/>
      <c r="H2" s="504"/>
      <c r="I2" s="504"/>
      <c r="J2" s="504"/>
      <c r="K2" s="122"/>
      <c r="L2" s="499">
        <f>'إدخال البيانات'!F7</f>
        <v>0</v>
      </c>
      <c r="M2" s="499"/>
      <c r="N2" s="499"/>
      <c r="O2" s="491" t="s">
        <v>363</v>
      </c>
      <c r="P2" s="491"/>
      <c r="Q2" s="499">
        <f>'إدخال البيانات'!E7</f>
        <v>0</v>
      </c>
      <c r="R2" s="499"/>
      <c r="S2" s="499"/>
      <c r="T2" s="499"/>
      <c r="U2" s="491" t="s">
        <v>364</v>
      </c>
      <c r="V2" s="491"/>
      <c r="W2" s="126">
        <f>'إدخال البيانات'!D7</f>
        <v>0</v>
      </c>
      <c r="X2" s="491" t="s">
        <v>365</v>
      </c>
      <c r="Y2" s="491"/>
      <c r="Z2" s="491"/>
      <c r="AA2" s="115"/>
      <c r="AB2" s="528">
        <f>'إدخال البيانات'!C7</f>
        <v>0</v>
      </c>
      <c r="AC2" s="528"/>
      <c r="AD2" s="125" t="s">
        <v>366</v>
      </c>
      <c r="AE2" s="526"/>
      <c r="AF2" s="526"/>
      <c r="AG2" s="526"/>
      <c r="AH2" s="527"/>
      <c r="AI2" s="527"/>
      <c r="AJ2"/>
      <c r="AK2" s="93">
        <f>الإستمارة!AJ1</f>
        <v>0</v>
      </c>
      <c r="AO2" s="67" t="s">
        <v>217</v>
      </c>
      <c r="AV2" s="66"/>
      <c r="AW2" s="66"/>
      <c r="AX2" s="66"/>
      <c r="AY2" s="66"/>
      <c r="AZ2" s="66"/>
      <c r="BA2" s="66"/>
      <c r="BB2" s="66"/>
      <c r="BC2" s="66"/>
    </row>
    <row r="3" spans="1:56" s="67" customFormat="1" ht="21" customHeight="1" x14ac:dyDescent="0.25">
      <c r="B3" s="502" t="s">
        <v>11</v>
      </c>
      <c r="C3" s="502"/>
      <c r="D3" s="502"/>
      <c r="E3" s="503" t="str">
        <f>IFERROR(IF('إدخال البيانات'!D10&lt;&gt;"",'إدخال البيانات'!D10,VLOOKUP($E$1,ورقة2!A2:AB6043,8,0)),"")</f>
        <v/>
      </c>
      <c r="F3" s="503"/>
      <c r="G3" s="503"/>
      <c r="H3" s="502" t="s">
        <v>10</v>
      </c>
      <c r="I3" s="502"/>
      <c r="J3" s="502"/>
      <c r="K3" s="116"/>
      <c r="L3" s="499" t="str">
        <f>IFERROR(IF('إدخال البيانات'!C10&lt;&gt;"",'إدخال البيانات'!C10,VLOOKUP($E$1,ورقة2!A2:AB6043,8,0)),"")</f>
        <v/>
      </c>
      <c r="M3" s="499"/>
      <c r="N3" s="499"/>
      <c r="O3" s="491" t="s">
        <v>52</v>
      </c>
      <c r="P3" s="491"/>
      <c r="Q3" s="499">
        <f>IF(OR(L3='إدخال البيانات'!J6,'اختيار المقررات'!L3='إدخال البيانات'!J7),'إدخال البيانات'!A5,'إدخال البيانات'!B5)</f>
        <v>0</v>
      </c>
      <c r="R3" s="499"/>
      <c r="S3" s="499"/>
      <c r="T3" s="499"/>
      <c r="U3" s="491" t="s">
        <v>16</v>
      </c>
      <c r="V3" s="491"/>
      <c r="W3" s="129" t="str">
        <f>IFERROR(IF(L3&lt;&gt;'إدخال البيانات'!J6,'إدخال البيانات'!M21,VLOOKUP(LEFT('إدخال البيانات'!A5,2),'إدخال البيانات'!L6:M21,2,0)),"")</f>
        <v>غير سوري</v>
      </c>
      <c r="X3" s="491" t="s">
        <v>367</v>
      </c>
      <c r="Y3" s="491"/>
      <c r="Z3" s="491"/>
      <c r="AA3" s="117"/>
      <c r="AB3" s="492" t="str">
        <f>IF(L3&lt;&gt;'إدخال البيانات'!J6,"غير سوري",'إدخال البيانات'!C5)</f>
        <v>غير سوري</v>
      </c>
      <c r="AC3" s="492"/>
      <c r="AD3" s="125" t="s">
        <v>210</v>
      </c>
      <c r="AE3" s="475" t="str">
        <f>IF(AND(OR(L3="العربية السورية",L3="الفلسطينية السورية"),E3="ذكر"),'إدخال البيانات'!G5,"لايوجد")</f>
        <v>لايوجد</v>
      </c>
      <c r="AF3" s="475"/>
      <c r="AG3" s="475"/>
      <c r="AH3" s="529"/>
      <c r="AI3" s="529"/>
      <c r="AJ3"/>
      <c r="AK3" s="93"/>
      <c r="AL3" s="64"/>
      <c r="AO3" s="67" t="s">
        <v>45</v>
      </c>
      <c r="AV3" s="66"/>
      <c r="AW3" s="66"/>
      <c r="AX3" s="66"/>
      <c r="AY3" s="66"/>
      <c r="AZ3" s="66"/>
      <c r="BA3" s="66"/>
      <c r="BB3" s="66"/>
      <c r="BC3" s="66"/>
    </row>
    <row r="4" spans="1:56" s="67" customFormat="1" ht="21" customHeight="1" thickBot="1" x14ac:dyDescent="0.3">
      <c r="B4" s="127"/>
      <c r="C4" s="502" t="s">
        <v>12</v>
      </c>
      <c r="D4" s="502"/>
      <c r="E4" s="503" t="e">
        <f>'إدخال البيانات'!E10</f>
        <v>#N/A</v>
      </c>
      <c r="F4" s="503"/>
      <c r="G4" s="503"/>
      <c r="H4" s="502" t="s">
        <v>13</v>
      </c>
      <c r="I4" s="502"/>
      <c r="J4" s="502"/>
      <c r="K4" s="118"/>
      <c r="L4" s="499" t="e">
        <f>'إدخال البيانات'!F10</f>
        <v>#N/A</v>
      </c>
      <c r="M4" s="499"/>
      <c r="N4" s="499"/>
      <c r="O4" s="491" t="s">
        <v>14</v>
      </c>
      <c r="P4" s="491"/>
      <c r="Q4" s="499" t="e">
        <f>'إدخال البيانات'!G10</f>
        <v>#N/A</v>
      </c>
      <c r="R4" s="499"/>
      <c r="S4" s="499"/>
      <c r="T4" s="499"/>
      <c r="U4" s="491" t="s">
        <v>208</v>
      </c>
      <c r="V4" s="491"/>
      <c r="W4" s="119">
        <f>'إدخال البيانات'!E5</f>
        <v>0</v>
      </c>
      <c r="X4" s="491" t="s">
        <v>209</v>
      </c>
      <c r="Y4" s="491"/>
      <c r="Z4" s="491"/>
      <c r="AA4" s="117"/>
      <c r="AB4" s="501">
        <f>'إدخال البيانات'!D5</f>
        <v>0</v>
      </c>
      <c r="AC4" s="501"/>
      <c r="AD4" s="125" t="s">
        <v>55</v>
      </c>
      <c r="AE4" s="475">
        <f>'إدخال البيانات'!F5</f>
        <v>0</v>
      </c>
      <c r="AF4" s="475"/>
      <c r="AG4" s="475"/>
      <c r="AH4" s="475"/>
      <c r="AI4" s="475"/>
      <c r="AJ4"/>
      <c r="AK4" s="93"/>
      <c r="AM4" s="65"/>
      <c r="AO4" s="60" t="s">
        <v>57</v>
      </c>
      <c r="AV4" s="66"/>
      <c r="AW4" s="66"/>
      <c r="AX4" s="66"/>
      <c r="AY4" s="66"/>
      <c r="AZ4" s="66"/>
      <c r="BA4" s="66"/>
      <c r="BB4" s="66"/>
      <c r="BC4" s="66" t="s">
        <v>368</v>
      </c>
    </row>
    <row r="5" spans="1:56" s="67" customFormat="1" ht="21" customHeight="1" thickTop="1" thickBot="1" x14ac:dyDescent="0.3">
      <c r="B5" s="117"/>
      <c r="C5" s="500" t="s">
        <v>215</v>
      </c>
      <c r="D5" s="500"/>
      <c r="E5" s="500"/>
      <c r="F5" s="490"/>
      <c r="G5" s="490"/>
      <c r="H5" s="490"/>
      <c r="I5" s="490"/>
      <c r="J5" s="490"/>
      <c r="K5" s="490"/>
      <c r="L5" s="490"/>
      <c r="M5" s="490"/>
      <c r="N5" s="490"/>
      <c r="O5" s="491" t="s">
        <v>757</v>
      </c>
      <c r="P5" s="491"/>
      <c r="Q5" s="492" t="e">
        <f>VLOOKUP(E1,ورقة2!A$3:Q$1972,14,0)</f>
        <v>#N/A</v>
      </c>
      <c r="R5" s="492"/>
      <c r="S5" s="492"/>
      <c r="T5" s="492"/>
      <c r="U5" s="491" t="s">
        <v>0</v>
      </c>
      <c r="V5" s="491"/>
      <c r="W5" s="327" t="e">
        <f>VLOOKUP(E1,ورقة2!A$3:Q$1972,15,0)</f>
        <v>#N/A</v>
      </c>
      <c r="X5" s="491" t="s">
        <v>758</v>
      </c>
      <c r="Y5" s="491"/>
      <c r="Z5" s="491"/>
      <c r="AA5" s="117"/>
      <c r="AB5" s="492" t="e">
        <f>VLOOKUP(E1,ورقة2!A$3:Q$1972,16,0)</f>
        <v>#N/A</v>
      </c>
      <c r="AC5" s="492"/>
      <c r="AD5" s="120"/>
      <c r="AE5" s="121"/>
      <c r="AF5" s="121"/>
      <c r="AG5" s="121"/>
      <c r="AH5" s="120"/>
      <c r="AI5" s="120"/>
      <c r="AJ5"/>
      <c r="AK5" s="93"/>
      <c r="AL5" s="68"/>
      <c r="AO5" s="67" t="s">
        <v>653</v>
      </c>
      <c r="AU5" s="67">
        <v>1</v>
      </c>
      <c r="AV5" s="54">
        <f t="shared" ref="AV5:AW9" si="0">C8</f>
        <v>100</v>
      </c>
      <c r="AW5" s="69" t="str">
        <f t="shared" si="0"/>
        <v>مقدمة في الصحافة</v>
      </c>
      <c r="AX5" s="52">
        <f t="shared" ref="AX5:AY9" si="1">H8</f>
        <v>0</v>
      </c>
      <c r="AY5" s="52" t="e">
        <f t="shared" si="1"/>
        <v>#N/A</v>
      </c>
      <c r="AZ5" s="70"/>
      <c r="BA5" s="55"/>
      <c r="BC5" s="67" t="s">
        <v>369</v>
      </c>
    </row>
    <row r="6" spans="1:56" ht="43.5" customHeight="1" thickBot="1" x14ac:dyDescent="0.3">
      <c r="B6" s="484" t="e">
        <f>IF(E2="مستنفذ","استنفذت فرص التسجيل في برنامج الاعلام بسبب رسوبك لمدة ثلاث سنوات متتالية","مقررات السنة الأولى")</f>
        <v>#N/A</v>
      </c>
      <c r="C6" s="485"/>
      <c r="D6" s="485"/>
      <c r="E6" s="485"/>
      <c r="F6" s="485"/>
      <c r="G6" s="485"/>
      <c r="H6" s="485"/>
      <c r="I6" s="485"/>
      <c r="J6" s="485"/>
      <c r="K6" s="485"/>
      <c r="L6" s="485"/>
      <c r="M6" s="485"/>
      <c r="N6" s="485"/>
      <c r="O6" s="485"/>
      <c r="P6" s="485"/>
      <c r="Q6" s="486"/>
      <c r="R6" s="49"/>
      <c r="S6" s="130"/>
      <c r="T6" s="496" t="str">
        <f>IF(E1&lt;&gt;"","مقررات السنة الثالثة","لايحق لك تعديل الاستمارة بعد ارسال الايميل تحت طائلة إلغاء التسجيل")</f>
        <v>مقررات السنة الثالثة</v>
      </c>
      <c r="U6" s="497"/>
      <c r="V6" s="497"/>
      <c r="W6" s="497"/>
      <c r="X6" s="497"/>
      <c r="Y6" s="497"/>
      <c r="Z6" s="497"/>
      <c r="AA6" s="497"/>
      <c r="AB6" s="497"/>
      <c r="AC6" s="497"/>
      <c r="AD6" s="497"/>
      <c r="AE6" s="497"/>
      <c r="AF6" s="497"/>
      <c r="AG6" s="497"/>
      <c r="AH6" s="90"/>
      <c r="AI6" s="90"/>
      <c r="AJ6" s="90"/>
      <c r="AK6" s="91"/>
      <c r="AL6" s="39"/>
      <c r="AO6" s="67" t="s">
        <v>654</v>
      </c>
      <c r="AU6" s="54">
        <v>2</v>
      </c>
      <c r="AV6" s="54">
        <f t="shared" si="0"/>
        <v>110</v>
      </c>
      <c r="AW6" s="69" t="str">
        <f t="shared" si="0"/>
        <v xml:space="preserve">مقدمة في الفنون  الاذاعية والسمعبصرية </v>
      </c>
      <c r="AX6" s="52">
        <f t="shared" si="1"/>
        <v>0</v>
      </c>
      <c r="AY6" s="52" t="e">
        <f t="shared" si="1"/>
        <v>#N/A</v>
      </c>
      <c r="BB6" s="54"/>
      <c r="BC6" s="54"/>
      <c r="BD6" s="54"/>
    </row>
    <row r="7" spans="1:56" ht="23.25" customHeight="1" thickBot="1" x14ac:dyDescent="0.3">
      <c r="B7" s="487" t="s">
        <v>17</v>
      </c>
      <c r="C7" s="487"/>
      <c r="D7" s="487"/>
      <c r="E7" s="487"/>
      <c r="F7" s="487"/>
      <c r="G7" s="487"/>
      <c r="H7" s="487"/>
      <c r="I7" s="488"/>
      <c r="J7" s="96"/>
      <c r="K7" s="128"/>
      <c r="L7" s="489" t="s">
        <v>18</v>
      </c>
      <c r="M7" s="487"/>
      <c r="N7" s="487"/>
      <c r="O7" s="487"/>
      <c r="P7" s="487"/>
      <c r="Q7" s="488"/>
      <c r="R7" s="41"/>
      <c r="S7" s="30"/>
      <c r="T7" s="493" t="s">
        <v>19</v>
      </c>
      <c r="U7" s="494"/>
      <c r="V7" s="494"/>
      <c r="W7" s="494"/>
      <c r="X7" s="494"/>
      <c r="Y7" s="495"/>
      <c r="Z7" s="94"/>
      <c r="AA7" s="31"/>
      <c r="AB7" s="493" t="s">
        <v>18</v>
      </c>
      <c r="AC7" s="494"/>
      <c r="AD7" s="494"/>
      <c r="AE7" s="494"/>
      <c r="AF7" s="494"/>
      <c r="AG7" s="495"/>
      <c r="AH7" s="90"/>
      <c r="AI7" s="90"/>
      <c r="AJ7" s="90"/>
      <c r="AK7" s="91"/>
      <c r="AL7" s="40"/>
      <c r="AO7" s="67" t="s">
        <v>218</v>
      </c>
      <c r="AU7" s="54">
        <v>3</v>
      </c>
      <c r="AV7" s="54">
        <f t="shared" si="0"/>
        <v>120</v>
      </c>
      <c r="AW7" s="69" t="str">
        <f t="shared" si="0"/>
        <v xml:space="preserve">مقدمة في الاعلان </v>
      </c>
      <c r="AX7" s="52">
        <f t="shared" si="1"/>
        <v>0</v>
      </c>
      <c r="AY7" s="52" t="e">
        <f t="shared" si="1"/>
        <v>#N/A</v>
      </c>
      <c r="BB7" s="54"/>
      <c r="BC7" s="54"/>
      <c r="BD7" s="54"/>
    </row>
    <row r="8" spans="1:56" ht="24" customHeight="1" thickBot="1" x14ac:dyDescent="0.35">
      <c r="A8" t="e">
        <f>IF(AND(I8&lt;&gt;"",H8=1),1,"")</f>
        <v>#N/A</v>
      </c>
      <c r="B8" s="123" t="e">
        <f>IF(AND(I8="A",H8=1),50000,IF(OR(I8="ج",I8="ر1",I8="ر2"),IF(H8=1,IF(OR($F$5=$AO$8,$F$5=$AO$9),0,IF(OR($F$5=$AO$1,$F$5=$AO$2,$F$5=$AO$5,$F$5=$AO$6),IF(I8="ج",20000,IF(I8="ر1",28000,IF(I8="ر2",36000,""))),IF(OR($F$5=$AO$3,$F$5=$AO$7),IF(I8="ج",12500,IF(I8="ر1",17500,IF(I8="ر2",22500,""))),IF($F$5=$AO$4,500,IF(I8="ج",25000,IF(I8="ر1",35000,IF(I8="ر2",45000,""))))))))))</f>
        <v>#N/A</v>
      </c>
      <c r="C8" s="133">
        <v>100</v>
      </c>
      <c r="D8" s="474" t="s">
        <v>946</v>
      </c>
      <c r="E8" s="474"/>
      <c r="F8" s="474"/>
      <c r="G8" s="474"/>
      <c r="H8" s="83"/>
      <c r="I8" s="84" t="e">
        <f>IF(VLOOKUP(E1,ورقة4!A$2:AS$7749,3,0)=0,"",VLOOKUP(E1,ورقة4!A$2:AS$7749,3,0))</f>
        <v>#N/A</v>
      </c>
      <c r="J8" s="95" t="e">
        <f>IF(AND(Q8&lt;&gt;"",P8=1),6,"")</f>
        <v>#N/A</v>
      </c>
      <c r="K8" s="123" t="e">
        <f>IF(AND(Q8="A",P8=1),50000,IF(OR(Q8="ج",Q8="ر1",Q8="ر2"),IF(P8=1,IF(OR($F$5=$AO$8,$F$5=$AO$9),0,IF(OR($F$5=$AO$1,$F$5=$AO$2,$F$5=$AO$5,$F$5=$AO$6),IF(Q8="ج",20000,IF(Q8="ر1",28000,IF(Q8="ر2",36000,""))),IF(OR($F$5=$AO$3,$F$5=$AO$7),IF(Q8="ج",12500,IF(Q8="ر1",17500,IF(Q8="ر2",22500,""))),IF($F$5=$AO$4,500,IF(Q8="ج",25000,IF(Q8="ر1",35000,IF(Q8="ر2",45000,""))))))))))</f>
        <v>#N/A</v>
      </c>
      <c r="L8" s="133">
        <v>150</v>
      </c>
      <c r="M8" s="474" t="s">
        <v>951</v>
      </c>
      <c r="N8" s="474"/>
      <c r="O8" s="474"/>
      <c r="P8" s="83"/>
      <c r="Q8" s="84" t="e">
        <f>IF(VLOOKUP(E1,ورقة4!A$2:AS$7749,8,0)=0,"",VLOOKUP(E1,ورقة4!A$2:AS$7749,8,0))</f>
        <v>#N/A</v>
      </c>
      <c r="R8" s="59" t="e">
        <f>IF(AND(Y8&lt;&gt;"",X8=1),21,"")</f>
        <v>#N/A</v>
      </c>
      <c r="S8" s="123" t="e">
        <f>IF(AND(Y8="A",X8=1),50000,IF(OR(Y8="ج",Y8="ر1",Y8="ر2"),IF(X8=1,IF(OR($F$5=$AO$8,$F$5=$AO$9),0,IF(OR($F$5=$AO$1,$F$5=$AO$2,$F$5=$AO$5,$F$5=$AO$6),IF(Y8="ج",20000,IF(Y8="ر1",28000,IF(Y8="ر2",36000,""))),IF(OR($F$5=$AO$3,$F$5=$AO$7),IF(Y8="ج",12500,IF(Y8="ر1",17500,IF(Y8="ر2",22500,""))),IF($F$5=$AO$4,500,IF(Y8="ج",25000,IF(Y8="ر1",35000,IF(Y8="ر2",45000,""))))))))))</f>
        <v>#N/A</v>
      </c>
      <c r="T8" s="133">
        <v>300</v>
      </c>
      <c r="U8" s="471" t="s">
        <v>956</v>
      </c>
      <c r="V8" s="472"/>
      <c r="W8" s="473"/>
      <c r="X8" s="83"/>
      <c r="Y8" s="84" t="e">
        <f>IF(VLOOKUP(E1,ورقة4!A$2:AS$7749,23,0)=0,"",VLOOKUP(E1,ورقة4!A$2:AS$7749,23,0))</f>
        <v>#N/A</v>
      </c>
      <c r="Z8" s="97" t="e">
        <f>IF(AND(AG8&lt;&gt;"",AF8=1),26,"")</f>
        <v>#N/A</v>
      </c>
      <c r="AA8" s="123" t="e">
        <f>IF(AND(AG8="A",AF8=1),50000,IF(OR(AG8="ج",AG8="ر1",AG8="ر2"),IF(AF8=1,IF(OR($F$5=$AO$8,$F$5=$AO$9),0,IF(OR($F$5=$AO$1,$F$5=$AO$2,$F$5=$AO$5,$F$5=$AO$6),IF(AG8="ج",20000,IF(AG8="ر1",28000,IF(AG8="ر2",36000,""))),IF(OR($F$5=$AO$3,$F$5=$AO$7),IF(AG8="ج",12500,IF(AG8="ر1",17500,IF(AG8="ر2",22500,""))),IF($F$5=$AO$4,500,IF(AG8="ج",25000,IF(AG8="ر1",35000,IF(AG8="ر2",45000,""))))))))))</f>
        <v>#N/A</v>
      </c>
      <c r="AB8" s="133">
        <v>350</v>
      </c>
      <c r="AC8" s="471" t="s">
        <v>961</v>
      </c>
      <c r="AD8" s="472"/>
      <c r="AE8" s="473"/>
      <c r="AF8" s="83"/>
      <c r="AG8" s="84" t="e">
        <f>IF(VLOOKUP(E1,ورقة4!A$2:AS$7749,28,0)=0,"",VLOOKUP(E1,ورقة4!A$2:AS$7749,28,0))</f>
        <v>#N/A</v>
      </c>
      <c r="AH8" s="92"/>
      <c r="AI8" s="92"/>
      <c r="AJ8" s="92"/>
      <c r="AK8" s="91"/>
      <c r="AL8" s="39" t="e">
        <f>IF(A8&lt;&gt;"",A8,"")</f>
        <v>#N/A</v>
      </c>
      <c r="AM8">
        <v>1</v>
      </c>
      <c r="AO8" s="67" t="s">
        <v>8</v>
      </c>
      <c r="AU8" s="54">
        <v>4</v>
      </c>
      <c r="AV8" s="54">
        <f t="shared" si="0"/>
        <v>130</v>
      </c>
      <c r="AW8" s="69" t="str">
        <f t="shared" si="0"/>
        <v xml:space="preserve">مقدمة في العلاقات العامة </v>
      </c>
      <c r="AX8" s="52">
        <f t="shared" si="1"/>
        <v>0</v>
      </c>
      <c r="AY8" s="52" t="e">
        <f t="shared" si="1"/>
        <v>#N/A</v>
      </c>
      <c r="BB8" s="54"/>
      <c r="BC8" s="54"/>
      <c r="BD8" s="54"/>
    </row>
    <row r="9" spans="1:56" ht="24" customHeight="1" thickTop="1" thickBot="1" x14ac:dyDescent="0.3">
      <c r="A9" t="e">
        <f>IF(AND(I9&lt;&gt;"",H9=1),2,"")</f>
        <v>#N/A</v>
      </c>
      <c r="B9" s="123" t="e">
        <f>IF(AND(I9="A",H9=1),50000,IF(OR(I9="ج",I9="ر1",I9="ر2"),IF(H9=1,IF(OR($F$5=$AO$8,$F$5=$AO$9),0,IF(OR($F$5=$AO$1,$F$5=$AO$2,$F$5=$AO$5,$F$5=$AO$6),IF(I9="ج",20000,IF(I9="ر1",28000,IF(I9="ر2",36000,""))),IF(OR($F$5=$AO$3,$F$5=$AO$7),IF(I9="ج",12500,IF(I9="ر1",17500,IF(I9="ر2",22500,""))),IF($F$5=$AO$4,500,IF(I9="ج",25000,IF(I9="ر1",35000,IF(I9="ر2",45000,""))))))))))</f>
        <v>#N/A</v>
      </c>
      <c r="C9" s="134">
        <v>110</v>
      </c>
      <c r="D9" s="467" t="s">
        <v>947</v>
      </c>
      <c r="E9" s="467"/>
      <c r="F9" s="467"/>
      <c r="G9" s="467"/>
      <c r="H9" s="83"/>
      <c r="I9" s="85" t="e">
        <f>IF(VLOOKUP(E1,ورقة4!A$2:AS$7749,4,0)=0,"",VLOOKUP(E1,ورقة4!A$2:AS$7749,4,0))</f>
        <v>#N/A</v>
      </c>
      <c r="J9" s="95" t="e">
        <f>IF(AND(Q9&lt;&gt;"",P9=1),7,"")</f>
        <v>#N/A</v>
      </c>
      <c r="K9" s="123" t="e">
        <f>IF(AND(Q9="A",P9=1),50000,IF(OR(Q9="ج",Q9="ر1",Q9="ر2"),IF(P9=1,IF(OR($F$5=$AO$8,$F$5=$AO$9),0,IF(OR($F$5=$AO$1,$F$5=$AO$2,$F$5=$AO$5,$F$5=$AO$6),IF(Q9="ج",20000,IF(Q9="ر1",28000,IF(Q9="ر2",36000,""))),IF(OR($F$5=$AO$3,$F$5=$AO$7),IF(Q9="ج",12500,IF(Q9="ر1",17500,IF(Q9="ر2",22500,""))),IF($F$5=$AO$4,500,IF(Q9="ج",25000,IF(Q9="ر1",35000,IF(Q9="ر2",45000,""))))))))))</f>
        <v>#N/A</v>
      </c>
      <c r="L9" s="134">
        <v>160</v>
      </c>
      <c r="M9" s="467" t="s">
        <v>952</v>
      </c>
      <c r="N9" s="467"/>
      <c r="O9" s="467"/>
      <c r="P9" s="83"/>
      <c r="Q9" s="85" t="e">
        <f>IF(VLOOKUP(E1,ورقة4!A$2:AS$7749,9,0)=0,"",VLOOKUP(E1,ورقة4!A$2:AS$7749,9,0))</f>
        <v>#N/A</v>
      </c>
      <c r="R9" s="59" t="e">
        <f>IF(AND(Y9&lt;&gt;"",X9=1),22,"")</f>
        <v>#N/A</v>
      </c>
      <c r="S9" s="123" t="e">
        <f>IF(AND(Y9="A",X9=1),50000,IF(OR(Y9="ج",Y9="ر1",Y9="ر2"),IF(X9=1,IF(OR($F$5=$AO$8,$F$5=$AO$9),0,IF(OR($F$5=$AO$1,$F$5=$AO$2,$F$5=$AO$5,$F$5=$AO$6),IF(Y9="ج",20000,IF(Y9="ر1",28000,IF(Y9="ر2",36000,""))),IF(OR($F$5=$AO$3,$F$5=$AO$7),IF(Y9="ج",12500,IF(Y9="ر1",17500,IF(Y9="ر2",22500,""))),IF($F$5=$AO$4,500,IF(Y9="ج",25000,IF(Y9="ر1",35000,IF(Y9="ر2",45000,""))))))))))</f>
        <v>#N/A</v>
      </c>
      <c r="T9" s="134">
        <v>310</v>
      </c>
      <c r="U9" s="458" t="s">
        <v>957</v>
      </c>
      <c r="V9" s="459"/>
      <c r="W9" s="460"/>
      <c r="X9" s="83"/>
      <c r="Y9" s="85" t="e">
        <f>IF(VLOOKUP(E1,ورقة4!A$2:AS$7749,24,0)=0,"",VLOOKUP(E1,ورقة4!A$2:AS$7749,24,0))</f>
        <v>#N/A</v>
      </c>
      <c r="Z9" s="97" t="e">
        <f>IF(AND(AG9&lt;&gt;"",AF9=1),27,"")</f>
        <v>#N/A</v>
      </c>
      <c r="AA9" s="123" t="e">
        <f>IF(AND(AG9="A",AF9=1),50000,IF(OR(AG9="ج",AG9="ر1",AG9="ر2"),IF(AF9=1,IF(OR($F$5=$AO$8,$F$5=$AO$9),0,IF(OR($F$5=$AO$1,$F$5=$AO$2,$F$5=$AO$5,$F$5=$AO$6),IF(AG9="ج",20000,IF(AG9="ر1",28000,IF(AG9="ر2",36000,""))),IF(OR($F$5=$AO$3,$F$5=$AO$7),IF(AG9="ج",12500,IF(AG9="ر1",17500,IF(AG9="ر2",22500,""))),IF($F$5=$AO$4,500,IF(AG9="ج",25000,IF(AG9="ر1",35000,IF(AG9="ر2",45000,""))))))))))</f>
        <v>#N/A</v>
      </c>
      <c r="AB9" s="134">
        <v>360</v>
      </c>
      <c r="AC9" s="458" t="s">
        <v>962</v>
      </c>
      <c r="AD9" s="459"/>
      <c r="AE9" s="460"/>
      <c r="AF9" s="83"/>
      <c r="AG9" s="85" t="e">
        <f>IF(VLOOKUP(E1,ورقة4!A$2:AS$7749,29,0)=0,"",VLOOKUP(E1,ورقة4!A$2:AS$7749,29,0))</f>
        <v>#N/A</v>
      </c>
      <c r="AH9" s="454"/>
      <c r="AI9" s="455"/>
      <c r="AJ9" s="455"/>
      <c r="AK9" s="91"/>
      <c r="AL9" s="39" t="e">
        <f>IF(A9&lt;&gt;"",A9,"")</f>
        <v>#N/A</v>
      </c>
      <c r="AM9">
        <v>2</v>
      </c>
      <c r="AO9" s="99" t="s">
        <v>15</v>
      </c>
      <c r="AU9" s="54">
        <v>5</v>
      </c>
      <c r="AV9" s="54">
        <f t="shared" si="0"/>
        <v>140</v>
      </c>
      <c r="AW9" s="69" t="str">
        <f t="shared" si="0"/>
        <v xml:space="preserve">مادة اعلامية باللغة الأجنبية (1) </v>
      </c>
      <c r="AX9" s="52">
        <f t="shared" si="1"/>
        <v>0</v>
      </c>
      <c r="AY9" s="52" t="e">
        <f t="shared" si="1"/>
        <v>#N/A</v>
      </c>
      <c r="BB9" s="54"/>
      <c r="BC9" s="54"/>
      <c r="BD9" s="54"/>
    </row>
    <row r="10" spans="1:56" ht="24" customHeight="1" thickTop="1" thickBot="1" x14ac:dyDescent="0.3">
      <c r="A10" t="e">
        <f>IF(AND(I10&lt;&gt;"",H10=1),3,"")</f>
        <v>#N/A</v>
      </c>
      <c r="B10" s="123" t="e">
        <f>IF(AND(I10="A",H10=1),50000,IF(OR(I10="ج",I10="ر1",I10="ر2"),IF(H10=1,IF(OR($F$5=$AO$8,$F$5=$AO$9),0,IF(OR($F$5=$AO$1,$F$5=$AO$2,$F$5=$AO$5,$F$5=$AO$6),IF(I10="ج",20000,IF(I10="ر1",28000,IF(I10="ر2",36000,""))),IF(OR($F$5=$AO$3,$F$5=$AO$7),IF(I10="ج",12500,IF(I10="ر1",17500,IF(I10="ر2",22500,""))),IF($F$5=$AO$4,500,IF(I10="ج",25000,IF(I10="ر1",35000,IF(I10="ر2",45000,""))))))))))</f>
        <v>#N/A</v>
      </c>
      <c r="C10" s="134">
        <v>120</v>
      </c>
      <c r="D10" s="467" t="s">
        <v>948</v>
      </c>
      <c r="E10" s="467"/>
      <c r="F10" s="467"/>
      <c r="G10" s="467"/>
      <c r="H10" s="83"/>
      <c r="I10" s="85" t="e">
        <f>IF(VLOOKUP(E1,ورقة4!A$2:AS$7749,5,0)=0,"",VLOOKUP(E1,ورقة4!A$2:AS$7749,5,0))</f>
        <v>#N/A</v>
      </c>
      <c r="J10" s="95" t="e">
        <f>IF(AND(Q10&lt;&gt;"",P10=1),8,"")</f>
        <v>#N/A</v>
      </c>
      <c r="K10" s="123" t="e">
        <f>IF(AND(Q10="A",P10=1),50000,IF(OR(Q10="ج",Q10="ر1",Q10="ر2"),IF(P10=1,IF(OR($F$5=$AO$8,$F$5=$AO$9),0,IF(OR($F$5=$AO$1,$F$5=$AO$2,$F$5=$AO$5,$F$5=$AO$6),IF(Q10="ج",20000,IF(Q10="ر1",28000,IF(Q10="ر2",36000,""))),IF(OR($F$5=$AO$3,$F$5=$AO$7),IF(Q10="ج",12500,IF(Q10="ر1",17500,IF(Q10="ر2",22500,""))),IF($F$5=$AO$4,500,IF(Q10="ج",25000,IF(Q10="ر1",35000,IF(Q10="ر2",45000,""))))))))))</f>
        <v>#N/A</v>
      </c>
      <c r="L10" s="134">
        <v>170</v>
      </c>
      <c r="M10" s="467" t="s">
        <v>953</v>
      </c>
      <c r="N10" s="467"/>
      <c r="O10" s="467"/>
      <c r="P10" s="83"/>
      <c r="Q10" s="85" t="e">
        <f>IF(VLOOKUP(E1,ورقة4!A$2:AS$7749,10,0)=0,"",VLOOKUP(E1,ورقة4!A$2:AS$7749,10,0))</f>
        <v>#N/A</v>
      </c>
      <c r="R10" s="59" t="e">
        <f>IF(AND(Y10&lt;&gt;"",X10=1),23,"")</f>
        <v>#N/A</v>
      </c>
      <c r="S10" s="123" t="e">
        <f>IF(AND(Y10="A",X10=1),50000,IF(OR(Y10="ج",Y10="ر1",Y10="ر2"),IF(X10=1,IF(OR($F$5=$AO$8,$F$5=$AO$9),0,IF(OR($F$5=$AO$1,$F$5=$AO$2,$F$5=$AO$5,$F$5=$AO$6),IF(Y10="ج",20000,IF(Y10="ر1",28000,IF(Y10="ر2",36000,""))),IF(OR($F$5=$AO$3,$F$5=$AO$7),IF(Y10="ج",12500,IF(Y10="ر1",17500,IF(Y10="ر2",22500,""))),IF($F$5=$AO$4,500,IF(Y10="ج",25000,IF(Y10="ر1",35000,IF(Y10="ر2",45000,""))))))))))</f>
        <v>#N/A</v>
      </c>
      <c r="T10" s="134">
        <v>320</v>
      </c>
      <c r="U10" s="458" t="s">
        <v>958</v>
      </c>
      <c r="V10" s="459"/>
      <c r="W10" s="460"/>
      <c r="X10" s="83"/>
      <c r="Y10" s="85" t="e">
        <f>IF(VLOOKUP(E1,ورقة4!A$2:AS$7749,25,0)=0,"",VLOOKUP(E1,ورقة4!A$2:AS$7749,25,0))</f>
        <v>#N/A</v>
      </c>
      <c r="Z10" s="97" t="e">
        <f>IF(AND(AG10&lt;&gt;"",AF10=1),28,"")</f>
        <v>#N/A</v>
      </c>
      <c r="AA10" s="123" t="e">
        <f>IF(AND(AG10="A",AF10=1),50000,IF(OR(AG10="ج",AG10="ر1",AG10="ر2"),IF(AF10=1,IF(OR($F$5=$AO$8,$F$5=$AO$9),0,IF(OR($F$5=$AO$1,$F$5=$AO$2,$F$5=$AO$5,$F$5=$AO$6),IF(AG10="ج",20000,IF(AG10="ر1",28000,IF(AG10="ر2",36000,""))),IF(OR($F$5=$AO$3,$F$5=$AO$7),IF(AG10="ج",12500,IF(AG10="ر1",17500,IF(AG10="ر2",22500,""))),IF($F$5=$AO$4,500,IF(AG10="ج",25000,IF(AG10="ر1",35000,IF(AG10="ر2",45000,""))))))))))</f>
        <v>#N/A</v>
      </c>
      <c r="AB10" s="134">
        <v>370</v>
      </c>
      <c r="AC10" s="458" t="s">
        <v>963</v>
      </c>
      <c r="AD10" s="459"/>
      <c r="AE10" s="460"/>
      <c r="AF10" s="83"/>
      <c r="AG10" s="85" t="e">
        <f>IF(VLOOKUP(E1,ورقة4!A$2:AS$7749,30,0)=0,"",VLOOKUP(E1,ورقة4!A$2:AS$7749,30,0))</f>
        <v>#N/A</v>
      </c>
      <c r="AH10" s="456"/>
      <c r="AI10" s="457"/>
      <c r="AJ10" s="457"/>
      <c r="AK10" s="91"/>
      <c r="AL10" s="39" t="e">
        <f>IF(A10&lt;&gt;"",A10,"")</f>
        <v>#N/A</v>
      </c>
      <c r="AM10">
        <v>3</v>
      </c>
      <c r="AU10" s="54">
        <v>6</v>
      </c>
      <c r="AV10" s="54">
        <f t="shared" ref="AV10:AW14" si="2">L8</f>
        <v>150</v>
      </c>
      <c r="AW10" s="63" t="str">
        <f t="shared" si="2"/>
        <v>الترجمة الاعلامية (1)</v>
      </c>
      <c r="AX10" s="52">
        <f t="shared" ref="AX10:AY14" si="3">P8</f>
        <v>0</v>
      </c>
      <c r="AY10" s="52" t="e">
        <f t="shared" si="3"/>
        <v>#N/A</v>
      </c>
      <c r="BB10" s="63"/>
      <c r="BC10" s="63"/>
    </row>
    <row r="11" spans="1:56" ht="24" customHeight="1" thickTop="1" thickBot="1" x14ac:dyDescent="0.3">
      <c r="A11" t="e">
        <f>IF(AND(I11&lt;&gt;"",H11=1),4,"")</f>
        <v>#N/A</v>
      </c>
      <c r="B11" s="123" t="e">
        <f>IF(AND(I11="A",H11=1),50000,IF(OR(I11="ج",I11="ر1",I11="ر2"),IF(H11=1,IF(OR($F$5=$AO$8,$F$5=$AO$9),0,IF(OR($F$5=$AO$1,$F$5=$AO$2,$F$5=$AO$5,$F$5=$AO$6),IF(I11="ج",20000,IF(I11="ر1",28000,IF(I11="ر2",36000,""))),IF(OR($F$5=$AO$3,$F$5=$AO$7),IF(I11="ج",12500,IF(I11="ر1",17500,IF(I11="ر2",22500,""))),IF($F$5=$AO$4,500,IF(I11="ج",25000,IF(I11="ر1",35000,IF(I11="ر2",45000,""))))))))))</f>
        <v>#N/A</v>
      </c>
      <c r="C11" s="134">
        <v>130</v>
      </c>
      <c r="D11" s="467" t="s">
        <v>949</v>
      </c>
      <c r="E11" s="467"/>
      <c r="F11" s="467"/>
      <c r="G11" s="467"/>
      <c r="H11" s="83"/>
      <c r="I11" s="85" t="e">
        <f>IF(VLOOKUP(E1,ورقة4!A$2:AS$7749,6,0)=0,"",VLOOKUP(E1,ورقة4!A$2:AS$7749,6,0))</f>
        <v>#N/A</v>
      </c>
      <c r="J11" s="95" t="e">
        <f>IF(AND(Q11&lt;&gt;"",P11=1),9,"")</f>
        <v>#N/A</v>
      </c>
      <c r="K11" s="123" t="e">
        <f>IF(AND(Q11="A",P11=1),50000,IF(OR(Q11="ج",Q11="ر1",Q11="ر2"),IF(P11=1,IF(OR($F$5=$AO$8,$F$5=$AO$9),0,IF(OR($F$5=$AO$1,$F$5=$AO$2,$F$5=$AO$5,$F$5=$AO$6),IF(Q11="ج",20000,IF(Q11="ر1",28000,IF(Q11="ر2",36000,""))),IF(OR($F$5=$AO$3,$F$5=$AO$7),IF(Q11="ج",12500,IF(Q11="ر1",17500,IF(Q11="ر2",22500,""))),IF($F$5=$AO$4,500,IF(Q11="ج",25000,IF(Q11="ر1",35000,IF(Q11="ر2",45000,""))))))))))</f>
        <v>#N/A</v>
      </c>
      <c r="L11" s="134">
        <v>180</v>
      </c>
      <c r="M11" s="467" t="s">
        <v>954</v>
      </c>
      <c r="N11" s="467"/>
      <c r="O11" s="467"/>
      <c r="P11" s="83"/>
      <c r="Q11" s="85" t="e">
        <f>IF(VLOOKUP(E1,ورقة4!A$2:AS$7749,11,0)=0,"",VLOOKUP(E1,ورقة4!A$2:AS$7749,11,0))</f>
        <v>#N/A</v>
      </c>
      <c r="R11" s="59" t="e">
        <f>IF(AND(Y11&lt;&gt;"",X11=1),24,"")</f>
        <v>#N/A</v>
      </c>
      <c r="S11" s="123" t="e">
        <f>IF(AND(Y11="A",X11=1),50000,IF(OR(Y11="ج",Y11="ر1",Y11="ر2"),IF(X11=1,IF(OR($F$5=$AO$8,$F$5=$AO$9),0,IF(OR($F$5=$AO$1,$F$5=$AO$2,$F$5=$AO$5,$F$5=$AO$6),IF(Y11="ج",20000,IF(Y11="ر1",28000,IF(Y11="ر2",36000,""))),IF(OR($F$5=$AO$3,$F$5=$AO$7),IF(Y11="ج",12500,IF(Y11="ر1",17500,IF(Y11="ر2",22500,""))),IF($F$5=$AO$4,500,IF(Y11="ج",25000,IF(Y11="ر1",35000,IF(Y11="ر2",45000,""))))))))))</f>
        <v>#N/A</v>
      </c>
      <c r="T11" s="134">
        <v>330</v>
      </c>
      <c r="U11" s="458" t="s">
        <v>959</v>
      </c>
      <c r="V11" s="459"/>
      <c r="W11" s="460"/>
      <c r="X11" s="83"/>
      <c r="Y11" s="85" t="e">
        <f>IF(VLOOKUP(E1,ورقة4!A$2:AS$7749,26,0)=0,"",VLOOKUP(E1,ورقة4!A$2:AS$7749,26,0))</f>
        <v>#N/A</v>
      </c>
      <c r="Z11" s="97" t="e">
        <f>IF(AND(AG11&lt;&gt;"",AF11=1),29,"")</f>
        <v>#N/A</v>
      </c>
      <c r="AA11" s="123" t="e">
        <f>IF(AND(AG11="A",AF11=1),50000,IF(OR(AG11="ج",AG11="ر1",AG11="ر2"),IF(AF11=1,IF(OR($F$5=$AO$8,$F$5=$AO$9),0,IF(OR($F$5=$AO$1,$F$5=$AO$2,$F$5=$AO$5,$F$5=$AO$6),IF(AG11="ج",20000,IF(AG11="ر1",28000,IF(AG11="ر2",36000,""))),IF(OR($F$5=$AO$3,$F$5=$AO$7),IF(AG11="ج",12500,IF(AG11="ر1",17500,IF(AG11="ر2",22500,""))),IF($F$5=$AO$4,500,IF(AG11="ج",25000,IF(AG11="ر1",35000,IF(AG11="ر2",45000,""))))))))))</f>
        <v>#N/A</v>
      </c>
      <c r="AB11" s="134">
        <v>380</v>
      </c>
      <c r="AC11" s="458" t="s">
        <v>964</v>
      </c>
      <c r="AD11" s="459"/>
      <c r="AE11" s="460"/>
      <c r="AF11" s="83"/>
      <c r="AG11" s="85" t="e">
        <f>IF(VLOOKUP(E1,ورقة4!A$2:AS$7749,31,0)=0,"",VLOOKUP(E1,ورقة4!A$2:AS$7749,31,0))</f>
        <v>#N/A</v>
      </c>
      <c r="AH11" s="456"/>
      <c r="AI11" s="457"/>
      <c r="AJ11" s="457"/>
      <c r="AK11" s="91"/>
      <c r="AL11" s="39" t="e">
        <f>IF(A11&lt;&gt;"",A11,"")</f>
        <v>#N/A</v>
      </c>
      <c r="AM11">
        <v>4</v>
      </c>
      <c r="AU11" s="54">
        <v>7</v>
      </c>
      <c r="AV11" s="54">
        <f t="shared" si="2"/>
        <v>160</v>
      </c>
      <c r="AW11" s="63" t="str">
        <f t="shared" si="2"/>
        <v xml:space="preserve">اللغة الاعلامية </v>
      </c>
      <c r="AX11" s="52">
        <f t="shared" si="3"/>
        <v>0</v>
      </c>
      <c r="AY11" s="52" t="e">
        <f t="shared" si="3"/>
        <v>#N/A</v>
      </c>
      <c r="BB11" s="54"/>
      <c r="BC11" s="54"/>
    </row>
    <row r="12" spans="1:56" ht="22.2" thickTop="1" thickBot="1" x14ac:dyDescent="0.3">
      <c r="A12" t="e">
        <f>IF(AND(I12&lt;&gt;"",H12=1),5,"")</f>
        <v>#N/A</v>
      </c>
      <c r="B12" s="123" t="e">
        <f>IF(AND(I12="A",H12=1),50000,IF(OR(I12="ج",I12="ر1",I12="ر2"),IF(H12=1,IF(OR($F$5=$AO$8,$F$5=$AO$9),0,IF(OR($F$5=$AO$1,$F$5=$AO$2,$F$5=$AO$5,$F$5=$AO$6),IF(I12="ج",20000,IF(I12="ر1",28000,IF(I12="ر2",36000,""))),IF(OR($F$5=$AO$3,$F$5=$AO$7),IF(I12="ج",12500,IF(I12="ر1",17500,IF(I12="ر2",22500,""))),IF($F$5=$AO$4,500,IF(I12="ج",25000,IF(I12="ر1",35000,IF(I12="ر2",45000,""))))))))))</f>
        <v>#N/A</v>
      </c>
      <c r="C12" s="135">
        <v>140</v>
      </c>
      <c r="D12" s="436" t="s">
        <v>950</v>
      </c>
      <c r="E12" s="436"/>
      <c r="F12" s="436"/>
      <c r="G12" s="436"/>
      <c r="H12" s="83"/>
      <c r="I12" s="86" t="e">
        <f>IF(VLOOKUP(E1,ورقة4!A$2:AS$7749,7,0)=0,"",VLOOKUP(E1,ورقة4!A$2:AS$7749,7,0))</f>
        <v>#N/A</v>
      </c>
      <c r="J12" s="95" t="e">
        <f>IF(AND(Q12&lt;&gt;"",P12=1),10,"")</f>
        <v>#N/A</v>
      </c>
      <c r="K12" s="123" t="e">
        <f>IF(AND(Q12="A",P12=1),50000,IF(OR(Q12="ج",Q12="ر1",Q12="ر2"),IF(P12=1,IF(OR($F$5=$AO$8,$F$5=$AO$9),0,IF(OR($F$5=$AO$1,$F$5=$AO$2,$F$5=$AO$5,$F$5=$AO$6),IF(Q12="ج",20000,IF(Q12="ر1",28000,IF(Q12="ر2",36000,""))),IF(OR($F$5=$AO$3,$F$5=$AO$7),IF(Q12="ج",12500,IF(Q12="ر1",17500,IF(Q12="ر2",22500,""))),IF($F$5=$AO$4,500,IF(Q12="ج",25000,IF(Q12="ر1",35000,IF(Q12="ر2",45000,""))))))))))</f>
        <v>#N/A</v>
      </c>
      <c r="L12" s="135">
        <v>190</v>
      </c>
      <c r="M12" s="436" t="s">
        <v>955</v>
      </c>
      <c r="N12" s="436"/>
      <c r="O12" s="436"/>
      <c r="P12" s="83"/>
      <c r="Q12" s="86" t="e">
        <f>IF(VLOOKUP(E1,ورقة4!A$2:AS$7749,12,0)=0,"",VLOOKUP(E1,ورقة4!A$2:AS$7749,12,0))</f>
        <v>#N/A</v>
      </c>
      <c r="R12" s="59" t="e">
        <f>IF(AND(Y12&lt;&gt;"",X12=1),25,"")</f>
        <v>#N/A</v>
      </c>
      <c r="S12" s="123" t="e">
        <f>IF(AND(Y12="A",X12=1),50000,IF(OR(Y12="ج",Y12="ر1",Y12="ر2"),IF(X12=1,IF(OR($F$5=$AO$8,$F$5=$AO$9),0,IF(OR($F$5=$AO$1,$F$5=$AO$2,$F$5=$AO$5,$F$5=$AO$6),IF(Y12="ج",20000,IF(Y12="ر1",28000,IF(Y12="ر2",36000,""))),IF(OR($F$5=$AO$3,$F$5=$AO$7),IF(Y12="ج",12500,IF(Y12="ر1",17500,IF(Y12="ر2",22500,""))),IF($F$5=$AO$4,500,IF(Y12="ج",25000,IF(Y12="ر1",35000,IF(Y12="ر2",45000,""))))))))))</f>
        <v>#N/A</v>
      </c>
      <c r="T12" s="135">
        <v>340</v>
      </c>
      <c r="U12" s="461" t="s">
        <v>960</v>
      </c>
      <c r="V12" s="462"/>
      <c r="W12" s="463"/>
      <c r="X12" s="83"/>
      <c r="Y12" s="86" t="e">
        <f>IF(VLOOKUP(E1,ورقة4!A$2:AS$7749,27,0)=0,"",VLOOKUP(E1,ورقة4!A$2:AS$7749,27,0))</f>
        <v>#N/A</v>
      </c>
      <c r="Z12" s="97" t="e">
        <f>IF(AND(AG12&lt;&gt;"",AF12=1),30,"")</f>
        <v>#N/A</v>
      </c>
      <c r="AA12" s="123" t="e">
        <f>IF(AND(AG12="A",AF12=1),50000,IF(OR(AG12="ج",AG12="ر1",AG12="ر2"),IF(AF12=1,IF(OR($F$5=$AO$8,$F$5=$AO$9),0,IF(OR($F$5=$AO$1,$F$5=$AO$2,$F$5=$AO$5,$F$5=$AO$6),IF(AG12="ج",20000,IF(AG12="ر1",28000,IF(AG12="ر2",36000,""))),IF(OR($F$5=$AO$3,$F$5=$AO$7),IF(AG12="ج",12500,IF(AG12="ر1",17500,IF(AG12="ر2",22500,""))),IF($F$5=$AO$4,500,IF(AG12="ج",25000,IF(AG12="ر1",35000,IF(AG12="ر2",45000,""))))))))))</f>
        <v>#N/A</v>
      </c>
      <c r="AB12" s="135">
        <v>390</v>
      </c>
      <c r="AC12" s="468" t="s">
        <v>965</v>
      </c>
      <c r="AD12" s="469"/>
      <c r="AE12" s="470"/>
      <c r="AF12" s="83"/>
      <c r="AG12" s="86" t="e">
        <f>IF(VLOOKUP(E1,ورقة4!A$2:AS$7749,32,0)=0,"",VLOOKUP(E1,ورقة4!A$2:AS$7749,32,0))</f>
        <v>#N/A</v>
      </c>
      <c r="AH12" s="466"/>
      <c r="AI12" s="466"/>
      <c r="AJ12" s="466"/>
      <c r="AK12" s="91"/>
      <c r="AL12" s="39" t="e">
        <f>IF(A12&lt;&gt;"",A12,"")</f>
        <v>#N/A</v>
      </c>
      <c r="AM12">
        <v>5</v>
      </c>
      <c r="AU12" s="54">
        <v>8</v>
      </c>
      <c r="AV12" s="54">
        <f t="shared" si="2"/>
        <v>170</v>
      </c>
      <c r="AW12" s="63" t="str">
        <f t="shared" si="2"/>
        <v xml:space="preserve">مقدمة في مناهج البحث الاعلامي </v>
      </c>
      <c r="AX12" s="52">
        <f t="shared" si="3"/>
        <v>0</v>
      </c>
      <c r="AY12" s="52" t="e">
        <f t="shared" si="3"/>
        <v>#N/A</v>
      </c>
      <c r="BB12" s="54"/>
      <c r="BC12" s="54"/>
    </row>
    <row r="13" spans="1:56" ht="16.2" hidden="1" thickBot="1" x14ac:dyDescent="0.3">
      <c r="B13" s="32" t="e">
        <f>SUM(B8:B12)</f>
        <v>#N/A</v>
      </c>
      <c r="C13" s="71"/>
      <c r="D13" s="72"/>
      <c r="E13" s="72"/>
      <c r="F13" s="72">
        <f>COUNTIFS(I8:I12,"A",H8:H12,1)</f>
        <v>0</v>
      </c>
      <c r="G13" s="72">
        <f>COUNTIFS(I8:I12,$Q$30,H8:H12,1)</f>
        <v>0</v>
      </c>
      <c r="H13" s="100">
        <f>COUNTIFS(I8:I12,$W$30,H8:H12,1)</f>
        <v>0</v>
      </c>
      <c r="I13" s="101">
        <f>COUNTIFS(I8:I12,$AE$30,H8:H12,1)</f>
        <v>0</v>
      </c>
      <c r="J13" s="58"/>
      <c r="K13" s="29" t="e">
        <f>SUM(K8:K12)</f>
        <v>#N/A</v>
      </c>
      <c r="L13" s="73"/>
      <c r="M13" s="74"/>
      <c r="N13" s="72">
        <f>COUNTIFS(Q8:Q12,"A",P8:P12,1)</f>
        <v>0</v>
      </c>
      <c r="O13" s="72">
        <f>COUNTIFS(Q8:Q12,$Q$30,P8:P12,1)</f>
        <v>0</v>
      </c>
      <c r="P13" s="100">
        <f>COUNTIFS(Q8:Q12,$W$30,P8:P12,1)</f>
        <v>0</v>
      </c>
      <c r="Q13" s="101">
        <f>COUNTIFS(Q8:Q12,$AE$30,P8:P12,1)</f>
        <v>0</v>
      </c>
      <c r="R13" s="59"/>
      <c r="S13" s="32" t="e">
        <f>SUM(S8:S12)</f>
        <v>#N/A</v>
      </c>
      <c r="T13" s="34"/>
      <c r="U13" s="35"/>
      <c r="V13" s="72">
        <f>COUNTIFS(Y8:Y12,"A",X8:X12,1)</f>
        <v>0</v>
      </c>
      <c r="W13" s="72">
        <f>COUNTIFS(Y8:Y12,$Q$30,X8:X12,1)</f>
        <v>0</v>
      </c>
      <c r="X13" s="100">
        <f>COUNTIFS(Y8:Y12,$W$30,X8:X12,1)</f>
        <v>0</v>
      </c>
      <c r="Y13" s="101">
        <f>COUNTIFS(Y8:Y12,$AE$30,X8:X12,1)</f>
        <v>0</v>
      </c>
      <c r="Z13" s="36"/>
      <c r="AA13" s="37" t="e">
        <f>SUM(AA8:AA12)</f>
        <v>#N/A</v>
      </c>
      <c r="AB13" s="35"/>
      <c r="AC13" s="35"/>
      <c r="AD13" s="72">
        <f>COUNTIFS(AG8:AG12,"A",AF8:AF12,1)</f>
        <v>0</v>
      </c>
      <c r="AE13" s="72">
        <f>COUNTIFS(AG8:AG12,$Q$30,AF8:AF12,1)</f>
        <v>0</v>
      </c>
      <c r="AF13" s="100">
        <f>COUNTIFS(AG8:AG12,$W$30,AF8:AF12,1)</f>
        <v>0</v>
      </c>
      <c r="AG13" s="101">
        <f>COUNTIFS(AG8:AG12,$AE$30,AF8:AF12,1)</f>
        <v>0</v>
      </c>
      <c r="AH13" s="466"/>
      <c r="AI13" s="466"/>
      <c r="AJ13" s="466"/>
      <c r="AK13" s="91"/>
      <c r="AL13" s="39" t="e">
        <f>IF(J8&lt;&gt;"",J8,"")</f>
        <v>#N/A</v>
      </c>
      <c r="AM13">
        <v>6</v>
      </c>
      <c r="AU13" s="54">
        <v>9</v>
      </c>
      <c r="AV13" s="54">
        <f t="shared" si="2"/>
        <v>180</v>
      </c>
      <c r="AW13" s="63" t="str">
        <f t="shared" si="2"/>
        <v xml:space="preserve">فن الاعلان الصحفي </v>
      </c>
      <c r="AX13" s="52">
        <f t="shared" si="3"/>
        <v>0</v>
      </c>
      <c r="AY13" s="52" t="e">
        <f t="shared" si="3"/>
        <v>#N/A</v>
      </c>
      <c r="BB13" s="54"/>
      <c r="BC13" s="54"/>
    </row>
    <row r="14" spans="1:56" ht="21.6" thickBot="1" x14ac:dyDescent="0.3">
      <c r="B14" s="465" t="s">
        <v>21</v>
      </c>
      <c r="C14" s="465"/>
      <c r="D14" s="465"/>
      <c r="E14" s="465"/>
      <c r="F14" s="465"/>
      <c r="G14" s="465"/>
      <c r="H14" s="465"/>
      <c r="I14" s="465"/>
      <c r="J14" s="465"/>
      <c r="K14" s="465"/>
      <c r="L14" s="465"/>
      <c r="M14" s="465"/>
      <c r="N14" s="465"/>
      <c r="O14" s="465"/>
      <c r="P14" s="465"/>
      <c r="Q14" s="498"/>
      <c r="R14" s="41"/>
      <c r="S14" s="464" t="s">
        <v>22</v>
      </c>
      <c r="T14" s="465"/>
      <c r="U14" s="465"/>
      <c r="V14" s="465"/>
      <c r="W14" s="465"/>
      <c r="X14" s="465"/>
      <c r="Y14" s="465"/>
      <c r="Z14" s="465"/>
      <c r="AA14" s="465"/>
      <c r="AB14" s="465"/>
      <c r="AC14" s="465"/>
      <c r="AD14" s="465"/>
      <c r="AE14" s="465"/>
      <c r="AF14" s="465"/>
      <c r="AG14" s="465"/>
      <c r="AH14" s="466"/>
      <c r="AI14" s="466"/>
      <c r="AJ14" s="466"/>
      <c r="AK14" s="91"/>
      <c r="AL14" s="39" t="e">
        <f>IF(J9&lt;&gt;"",J9,"")</f>
        <v>#N/A</v>
      </c>
      <c r="AM14">
        <v>7</v>
      </c>
      <c r="AU14" s="54">
        <v>10</v>
      </c>
      <c r="AV14" s="54">
        <f t="shared" si="2"/>
        <v>190</v>
      </c>
      <c r="AW14" s="63" t="str">
        <f t="shared" si="2"/>
        <v xml:space="preserve">الاخبار الاذاعية والتلفزيونية </v>
      </c>
      <c r="AX14" s="52">
        <f t="shared" si="3"/>
        <v>0</v>
      </c>
      <c r="AY14" s="52" t="e">
        <f t="shared" si="3"/>
        <v>#N/A</v>
      </c>
      <c r="BB14" s="54"/>
      <c r="BC14" s="54"/>
    </row>
    <row r="15" spans="1:56" ht="24" customHeight="1" thickBot="1" x14ac:dyDescent="0.3">
      <c r="A15" t="e">
        <f>IF(AND(I15&lt;&gt;"",H15=1),11,"")</f>
        <v>#N/A</v>
      </c>
      <c r="B15" s="123" t="e">
        <f>IF(AND(I15="A",H15=1),50000,IF(OR(I15="ج",I15="ر1",I15="ر2"),IF(H15=1,IF(OR($F$5=$AO$8,$F$5=$AO$9),0,IF(OR($F$5=$AO$1,$F$5=$AO$2,$F$5=$AO$5,$F$5=$AO$6),IF(I15="ج",20000,IF(I15="ر1",28000,IF(I15="ر2",36000,""))),IF(OR($F$5=$AO$3,$F$5=$AO$7),IF(I15="ج",12500,IF(I15="ر1",17500,IF(I15="ر2",22500,""))),IF($F$5=$AO$4,500,IF(I15="ج",25000,IF(I15="ر1",35000,IF(I15="ر2",45000,""))))))))))</f>
        <v>#N/A</v>
      </c>
      <c r="C15" s="133">
        <v>200</v>
      </c>
      <c r="D15" s="474" t="s">
        <v>966</v>
      </c>
      <c r="E15" s="474"/>
      <c r="F15" s="474"/>
      <c r="G15" s="474"/>
      <c r="H15" s="83"/>
      <c r="I15" s="87" t="e">
        <f>IF(VLOOKUP(E1,ورقة4!A$2:AS$7749,13,0)=0,"",VLOOKUP(E1,ورقة4!A$2:AS$7749,13,0))</f>
        <v>#N/A</v>
      </c>
      <c r="J15" s="95" t="e">
        <f>IF(AND(Q15&lt;&gt;"",P15=1),16,"")</f>
        <v>#N/A</v>
      </c>
      <c r="K15" s="123" t="e">
        <f>IF(AND(Q15="A",P15=1),50000,IF(OR(Q15="ج",Q15="ر1",Q15="ر2"),IF(P15=1,IF(OR($F$5=$AO$8,$F$5=$AO$9),0,IF(OR($F$5=$AO$1,$F$5=$AO$2,$F$5=$AO$5,$F$5=$AO$6),IF(Q15="ج",20000,IF(Q15="ر1",28000,IF(Q15="ر2",36000,""))),IF(OR($F$5=$AO$3,$F$5=$AO$7),IF(Q15="ج",12500,IF(Q15="ر1",17500,IF(Q15="ر2",22500,""))),IF($F$5=$AO$4,500,IF(Q15="ج",25000,IF(Q15="ر1",35000,IF(Q15="ر2",45000,""))))))))))</f>
        <v>#N/A</v>
      </c>
      <c r="L15" s="133">
        <v>250</v>
      </c>
      <c r="M15" s="474" t="s">
        <v>971</v>
      </c>
      <c r="N15" s="474"/>
      <c r="O15" s="474"/>
      <c r="P15" s="83"/>
      <c r="Q15" s="87" t="e">
        <f>IF(VLOOKUP(E1,ورقة4!A$2:AS$7749,18,0)=0,"",VLOOKUP(E1,ورقة4!A$2:AS$7749,18,0))</f>
        <v>#N/A</v>
      </c>
      <c r="R15" s="59" t="e">
        <f>IF(AND(Y15&lt;&gt;"",X15=1),31,"")</f>
        <v>#N/A</v>
      </c>
      <c r="S15" s="123" t="e">
        <f>IF(AND(Y15="A",X15=1),50000,IF(OR(Y15="ج",Y15="ر1",Y15="ر2"),IF(X15=1,IF(OR($F$5=$AO$8,$F$5=$AO$9),0,IF(OR($F$5=$AO$1,$F$5=$AO$2,$F$5=$AO$5,$F$5=$AO$6),IF(Y15="ج",20000,IF(Y15="ر1",28000,IF(Y15="ر2",36000,""))),IF(OR($F$5=$AO$3,$F$5=$AO$7),IF(Y15="ج",12500,IF(Y15="ر1",17500,IF(Y15="ر2",22500,""))),IF($F$5=$AO$4,500,IF(Y15="ج",25000,IF(Y15="ر1",35000,IF(Y15="ر2",45000,""))))))))))</f>
        <v>#N/A</v>
      </c>
      <c r="T15" s="133">
        <v>400</v>
      </c>
      <c r="U15" s="474" t="s">
        <v>976</v>
      </c>
      <c r="V15" s="474"/>
      <c r="W15" s="474"/>
      <c r="X15" s="83"/>
      <c r="Y15" s="87" t="e">
        <f>IF(VLOOKUP(E1,ورقة4!A$2:AS$7749,33,0)=0,"",VLOOKUP(E1,ورقة4!A$2:AS$7749,33,0))</f>
        <v>#N/A</v>
      </c>
      <c r="Z15" s="97" t="e">
        <f>IF(AND(AG15&lt;&gt;"",AF15=1),36,"")</f>
        <v>#N/A</v>
      </c>
      <c r="AA15" s="123" t="e">
        <f>IF(AND(AG15="A",AF15=1),50000,IF(OR(AG15="ج",AG15="ر1",AG15="ر2"),IF(AF15=1,IF(OR($F$5=$AO$8,$F$5=$AO$9),0,IF(OR($F$5=$AO$1,$F$5=$AO$2,$F$5=$AO$5,$F$5=$AO$6),IF(AG15="ج",20000,IF(AG15="ر1",28000,IF(AG15="ر2",36000,""))),IF(OR($F$5=$AO$3,$F$5=$AO$7),IF(AG15="ج",12500,IF(AG15="ر1",17500,IF(AG15="ر2",22500,""))),IF($F$5=$AO$4,500,IF(AG15="ج",25000,IF(AG15="ر1",35000,IF(AG15="ر2",45000,""))))))))))</f>
        <v>#N/A</v>
      </c>
      <c r="AB15" s="133">
        <v>450</v>
      </c>
      <c r="AC15" s="471" t="s">
        <v>981</v>
      </c>
      <c r="AD15" s="472"/>
      <c r="AE15" s="473"/>
      <c r="AF15" s="83"/>
      <c r="AG15" s="84" t="e">
        <f>IF(VLOOKUP(E1,ورقة4!A$2:AS$7749,38,0)=0,"",VLOOKUP(E1,ورقة4!A$2:AS$7749,38,0))</f>
        <v>#N/A</v>
      </c>
      <c r="AH15" s="466"/>
      <c r="AI15" s="466"/>
      <c r="AJ15" s="466"/>
      <c r="AK15" s="91"/>
      <c r="AL15" s="39" t="e">
        <f>IF(J10&lt;&gt;"",J10,"")</f>
        <v>#N/A</v>
      </c>
      <c r="AM15">
        <v>8</v>
      </c>
      <c r="AU15" s="54">
        <v>11</v>
      </c>
      <c r="AV15" s="54">
        <f t="shared" ref="AV15:AW19" si="4">C15</f>
        <v>200</v>
      </c>
      <c r="AW15" s="54" t="str">
        <f t="shared" si="4"/>
        <v xml:space="preserve">الراي العام </v>
      </c>
      <c r="AX15" s="52">
        <f t="shared" ref="AX15:AY19" si="5">H15</f>
        <v>0</v>
      </c>
      <c r="AY15" s="52" t="e">
        <f t="shared" si="5"/>
        <v>#N/A</v>
      </c>
      <c r="BB15" s="54"/>
      <c r="BC15" s="54"/>
      <c r="BD15" s="54"/>
    </row>
    <row r="16" spans="1:56" ht="24" customHeight="1" thickTop="1" thickBot="1" x14ac:dyDescent="0.3">
      <c r="A16" t="e">
        <f>IF(AND(I16&lt;&gt;"",H16=1),12,"")</f>
        <v>#N/A</v>
      </c>
      <c r="B16" s="123" t="e">
        <f>IF(AND(I16="A",H16=1),50000,IF(OR(I16="ج",I16="ر1",I16="ر2"),IF(H16=1,IF(OR($F$5=$AO$8,$F$5=$AO$9),0,IF(OR($F$5=$AO$1,$F$5=$AO$2,$F$5=$AO$5,$F$5=$AO$6),IF(I16="ج",20000,IF(I16="ر1",28000,IF(I16="ر2",36000,""))),IF(OR($F$5=$AO$3,$F$5=$AO$7),IF(I16="ج",12500,IF(I16="ر1",17500,IF(I16="ر2",22500,""))),IF($F$5=$AO$4,500,IF(I16="ج",25000,IF(I16="ر1",35000,IF(I16="ر2",45000,""))))))))))</f>
        <v>#N/A</v>
      </c>
      <c r="C16" s="134">
        <v>210</v>
      </c>
      <c r="D16" s="467" t="s">
        <v>967</v>
      </c>
      <c r="E16" s="467"/>
      <c r="F16" s="467"/>
      <c r="G16" s="467"/>
      <c r="H16" s="83"/>
      <c r="I16" s="88" t="e">
        <f>IF(VLOOKUP(E1,ورقة4!A$2:AS$7749,14,0)=0,"",VLOOKUP(E1,ورقة4!A$2:AS$7749,14,0))</f>
        <v>#N/A</v>
      </c>
      <c r="J16" s="95" t="e">
        <f>IF(AND(Q16&lt;&gt;"",P16=1),17,"")</f>
        <v>#N/A</v>
      </c>
      <c r="K16" s="123" t="e">
        <f>IF(AND(Q16="A",P16=1),50000,IF(OR(Q16="ج",Q16="ر1",Q16="ر2"),IF(P16=1,IF(OR($F$5=$AO$8,$F$5=$AO$9),0,IF(OR($F$5=$AO$1,$F$5=$AO$2,$F$5=$AO$5,$F$5=$AO$6),IF(Q16="ج",20000,IF(Q16="ر1",28000,IF(Q16="ر2",36000,""))),IF(OR($F$5=$AO$3,$F$5=$AO$7),IF(Q16="ج",12500,IF(Q16="ر1",17500,IF(Q16="ر2",22500,""))),IF($F$5=$AO$4,500,IF(Q16="ج",25000,IF(Q16="ر1",35000,IF(Q16="ر2",45000,""))))))))))</f>
        <v>#N/A</v>
      </c>
      <c r="L16" s="134">
        <v>260</v>
      </c>
      <c r="M16" s="467" t="s">
        <v>972</v>
      </c>
      <c r="N16" s="467"/>
      <c r="O16" s="467"/>
      <c r="P16" s="83"/>
      <c r="Q16" s="88" t="e">
        <f>IF(VLOOKUP(E1,ورقة4!A$2:AS$7749,19,0)=0,"",VLOOKUP(E1,ورقة4!A$2:AS$7749,19,0))</f>
        <v>#N/A</v>
      </c>
      <c r="R16" s="59" t="e">
        <f>IF(AND(Y16&lt;&gt;"",X16=1),32,"")</f>
        <v>#N/A</v>
      </c>
      <c r="S16" s="123" t="e">
        <f>IF(AND(Y16="A",X16=1),50000,IF(OR(Y16="ج",Y16="ر1",Y16="ر2"),IF(X16=1,IF(OR($F$5=$AO$8,$F$5=$AO$9),0,IF(OR($F$5=$AO$1,$F$5=$AO$2,$F$5=$AO$5,$F$5=$AO$6),IF(Y16="ج",20000,IF(Y16="ر1",28000,IF(Y16="ر2",36000,""))),IF(OR($F$5=$AO$3,$F$5=$AO$7),IF(Y16="ج",12500,IF(Y16="ر1",17500,IF(Y16="ر2",22500,""))),IF($F$5=$AO$4,500,IF(Y16="ج",25000,IF(Y16="ر1",35000,IF(Y16="ر2",45000,""))))))))))</f>
        <v>#N/A</v>
      </c>
      <c r="T16" s="134">
        <v>410</v>
      </c>
      <c r="U16" s="467" t="s">
        <v>977</v>
      </c>
      <c r="V16" s="467"/>
      <c r="W16" s="467"/>
      <c r="X16" s="83"/>
      <c r="Y16" s="88" t="e">
        <f>IF(VLOOKUP(E1,ورقة4!A$2:AS$7749,34,0)=0,"",VLOOKUP(E1,ورقة4!A$2:AS$7749,34,0))</f>
        <v>#N/A</v>
      </c>
      <c r="Z16" s="97" t="e">
        <f>IF(AND(AG16&lt;&gt;"",AF16=1),37,"")</f>
        <v>#N/A</v>
      </c>
      <c r="AA16" s="123" t="e">
        <f>IF(AND(AG16="A",AF16=1),50000,IF(OR(AG16="ج",AG16="ر1",AG16="ر2"),IF(AF16=1,IF(OR($F$5=$AO$8,$F$5=$AO$9),0,IF(OR($F$5=$AO$1,$F$5=$AO$2,$F$5=$AO$5,$F$5=$AO$6),IF(AG16="ج",20000,IF(AG16="ر1",28000,IF(AG16="ر2",36000,""))),IF(OR($F$5=$AO$3,$F$5=$AO$7),IF(AG16="ج",12500,IF(AG16="ر1",17500,IF(AG16="ر2",22500,""))),IF($F$5=$AO$4,500,IF(AG16="ج",25000,IF(AG16="ر1",35000,IF(AG16="ر2",45000,""))))))))))</f>
        <v>#N/A</v>
      </c>
      <c r="AB16" s="134">
        <v>460</v>
      </c>
      <c r="AC16" s="458" t="s">
        <v>982</v>
      </c>
      <c r="AD16" s="459"/>
      <c r="AE16" s="460"/>
      <c r="AF16" s="83"/>
      <c r="AG16" s="85" t="e">
        <f>IF(VLOOKUP(E1,ورقة4!A$2:AS$7749,39,0)=0,"",VLOOKUP(E1,ورقة4!A$2:AS$7749,39,0))</f>
        <v>#N/A</v>
      </c>
      <c r="AH16" s="466"/>
      <c r="AI16" s="466"/>
      <c r="AJ16" s="466"/>
      <c r="AK16" s="91"/>
      <c r="AL16" s="39" t="e">
        <f>IF(J11&lt;&gt;"",J11,"")</f>
        <v>#N/A</v>
      </c>
      <c r="AM16">
        <v>9</v>
      </c>
      <c r="AU16" s="54">
        <v>12</v>
      </c>
      <c r="AV16" s="54">
        <f t="shared" si="4"/>
        <v>210</v>
      </c>
      <c r="AW16" s="54" t="str">
        <f t="shared" si="4"/>
        <v xml:space="preserve">تشريعات الاعلام واخلاقياته </v>
      </c>
      <c r="AX16" s="52">
        <f t="shared" si="5"/>
        <v>0</v>
      </c>
      <c r="AY16" s="52" t="e">
        <f t="shared" si="5"/>
        <v>#N/A</v>
      </c>
      <c r="BB16" s="54"/>
      <c r="BC16" s="54"/>
      <c r="BD16" s="54"/>
    </row>
    <row r="17" spans="1:56" ht="24" customHeight="1" thickTop="1" thickBot="1" x14ac:dyDescent="0.3">
      <c r="A17" t="e">
        <f>IF(AND(I17&lt;&gt;"",H17=1),13,"")</f>
        <v>#N/A</v>
      </c>
      <c r="B17" s="123" t="e">
        <f>IF(AND(I17="A",H17=1),50000,IF(OR(I17="ج",I17="ر1",I17="ر2"),IF(H17=1,IF(OR($F$5=$AO$8,$F$5=$AO$9),0,IF(OR($F$5=$AO$1,$F$5=$AO$2,$F$5=$AO$5,$F$5=$AO$6),IF(I17="ج",20000,IF(I17="ر1",28000,IF(I17="ر2",36000,""))),IF(OR($F$5=$AO$3,$F$5=$AO$7),IF(I17="ج",12500,IF(I17="ر1",17500,IF(I17="ر2",22500,""))),IF($F$5=$AO$4,500,IF(I17="ج",25000,IF(I17="ر1",35000,IF(I17="ر2",45000,""))))))))))</f>
        <v>#N/A</v>
      </c>
      <c r="C17" s="134">
        <v>220</v>
      </c>
      <c r="D17" s="467" t="s">
        <v>968</v>
      </c>
      <c r="E17" s="467"/>
      <c r="F17" s="467"/>
      <c r="G17" s="467"/>
      <c r="H17" s="83"/>
      <c r="I17" s="88" t="e">
        <f>IF(VLOOKUP(E1,ورقة4!A$2:AS$7749,15,0)=0,"",VLOOKUP(E1,ورقة4!A$2:AS$7749,15,0))</f>
        <v>#N/A</v>
      </c>
      <c r="J17" s="95" t="e">
        <f>IF(AND(Q17&lt;&gt;"",P17=1),18,"")</f>
        <v>#N/A</v>
      </c>
      <c r="K17" s="123" t="e">
        <f>IF(AND(Q17="A",P17=1),50000,IF(OR(Q17="ج",Q17="ر1",Q17="ر2"),IF(P17=1,IF(OR($F$5=$AO$8,$F$5=$AO$9),0,IF(OR($F$5=$AO$1,$F$5=$AO$2,$F$5=$AO$5,$F$5=$AO$6),IF(Q17="ج",20000,IF(Q17="ر1",28000,IF(Q17="ر2",36000,""))),IF(OR($F$5=$AO$3,$F$5=$AO$7),IF(Q17="ج",12500,IF(Q17="ر1",17500,IF(Q17="ر2",22500,""))),IF($F$5=$AO$4,500,IF(Q17="ج",25000,IF(Q17="ر1",35000,IF(Q17="ر2",45000,""))))))))))</f>
        <v>#N/A</v>
      </c>
      <c r="L17" s="134">
        <v>270</v>
      </c>
      <c r="M17" s="467" t="s">
        <v>973</v>
      </c>
      <c r="N17" s="467"/>
      <c r="O17" s="467"/>
      <c r="P17" s="83"/>
      <c r="Q17" s="88" t="e">
        <f>IF(VLOOKUP(E1,ورقة4!A$2:AS$7749,20,0)=0,"",VLOOKUP(E1,ورقة4!A$2:AS$7749,20,0))</f>
        <v>#N/A</v>
      </c>
      <c r="R17" s="59" t="e">
        <f>IF(AND(Y17&lt;&gt;"",X17=1),33,"")</f>
        <v>#N/A</v>
      </c>
      <c r="S17" s="123" t="e">
        <f>IF(AND(Y17="A",X17=1),50000,IF(OR(Y17="ج",Y17="ر1",Y17="ر2"),IF(X17=1,IF(OR($F$5=$AO$8,$F$5=$AO$9),0,IF(OR($F$5=$AO$1,$F$5=$AO$2,$F$5=$AO$5,$F$5=$AO$6),IF(Y17="ج",20000,IF(Y17="ر1",28000,IF(Y17="ر2",36000,""))),IF(OR($F$5=$AO$3,$F$5=$AO$7),IF(Y17="ج",12500,IF(Y17="ر1",17500,IF(Y17="ر2",22500,""))),IF($F$5=$AO$4,500,IF(Y17="ج",25000,IF(Y17="ر1",35000,IF(Y17="ر2",45000,""))))))))))</f>
        <v>#N/A</v>
      </c>
      <c r="T17" s="134">
        <v>420</v>
      </c>
      <c r="U17" s="467" t="s">
        <v>978</v>
      </c>
      <c r="V17" s="467"/>
      <c r="W17" s="467"/>
      <c r="X17" s="83"/>
      <c r="Y17" s="88" t="e">
        <f>IF(VLOOKUP(E1,ورقة4!A$2:AS$7749,35,0)=0,"",VLOOKUP(E1,ورقة4!A$2:AS$7749,35,0))</f>
        <v>#N/A</v>
      </c>
      <c r="Z17" s="97" t="e">
        <f>IF(AND(AG17&lt;&gt;"",AF17=1),38,"")</f>
        <v>#N/A</v>
      </c>
      <c r="AA17" s="123" t="e">
        <f>IF(AND(AG17="A",AF17=1),50000,IF(OR(AG17="ج",AG17="ر1",AG17="ر2"),IF(AF17=1,IF(OR($F$5=$AO$8,$F$5=$AO$9),0,IF(OR($F$5=$AO$1,$F$5=$AO$2,$F$5=$AO$5,$F$5=$AO$6),IF(AG17="ج",20000,IF(AG17="ر1",28000,IF(AG17="ر2",36000,""))),IF(OR($F$5=$AO$3,$F$5=$AO$7),IF(AG17="ج",12500,IF(AG17="ر1",17500,IF(AG17="ر2",22500,""))),IF($F$5=$AO$4,500,IF(AG17="ج",25000,IF(AG17="ر1",35000,IF(AG17="ر2",45000,""))))))))))</f>
        <v>#N/A</v>
      </c>
      <c r="AB17" s="134">
        <v>470</v>
      </c>
      <c r="AC17" s="458" t="s">
        <v>983</v>
      </c>
      <c r="AD17" s="459"/>
      <c r="AE17" s="460"/>
      <c r="AF17" s="83"/>
      <c r="AG17" s="85" t="e">
        <f>IF(VLOOKUP(E1,ورقة4!A$2:AS$7749,40,0)=0,"",VLOOKUP(E1,ورقة4!A$2:AS$7749,40,0))</f>
        <v>#N/A</v>
      </c>
      <c r="AH17" s="466"/>
      <c r="AI17" s="466"/>
      <c r="AJ17" s="466"/>
      <c r="AK17" s="91"/>
      <c r="AL17" s="39" t="e">
        <f>IF(J12&lt;&gt;"",J12,"")</f>
        <v>#N/A</v>
      </c>
      <c r="AM17">
        <v>10</v>
      </c>
      <c r="AU17" s="54">
        <v>13</v>
      </c>
      <c r="AV17" s="54">
        <f t="shared" si="4"/>
        <v>220</v>
      </c>
      <c r="AW17" s="54" t="str">
        <f t="shared" si="4"/>
        <v xml:space="preserve">تكنلوجيا الاتصال والمعلومات </v>
      </c>
      <c r="AX17" s="52">
        <f t="shared" si="5"/>
        <v>0</v>
      </c>
      <c r="AY17" s="52" t="e">
        <f t="shared" si="5"/>
        <v>#N/A</v>
      </c>
      <c r="BB17" s="54"/>
      <c r="BC17" s="54"/>
      <c r="BD17" s="54"/>
    </row>
    <row r="18" spans="1:56" ht="24" customHeight="1" thickTop="1" thickBot="1" x14ac:dyDescent="0.3">
      <c r="A18" t="e">
        <f>IF(AND(I18&lt;&gt;"",H18=1),14,"")</f>
        <v>#N/A</v>
      </c>
      <c r="B18" s="123" t="e">
        <f>IF(AND(I18="A",H18=1),50000,IF(OR(I18="ج",I18="ر1",I18="ر2"),IF(H18=1,IF(OR($F$5=$AO$8,$F$5=$AO$9),0,IF(OR($F$5=$AO$1,$F$5=$AO$2,$F$5=$AO$5,$F$5=$AO$6),IF(I18="ج",20000,IF(I18="ر1",28000,IF(I18="ر2",36000,""))),IF(OR($F$5=$AO$3,$F$5=$AO$7),IF(I18="ج",12500,IF(I18="ر1",17500,IF(I18="ر2",22500,""))),IF($F$5=$AO$4,500,IF(I18="ج",25000,IF(I18="ر1",35000,IF(I18="ر2",45000,""))))))))))</f>
        <v>#N/A</v>
      </c>
      <c r="C18" s="134">
        <v>230</v>
      </c>
      <c r="D18" s="467" t="s">
        <v>969</v>
      </c>
      <c r="E18" s="467"/>
      <c r="F18" s="467"/>
      <c r="G18" s="467"/>
      <c r="H18" s="83"/>
      <c r="I18" s="88" t="e">
        <f>IF(VLOOKUP(E1,ورقة4!A$2:AS$7749,16,0)=0,"",VLOOKUP(E1,ورقة4!A$2:AS$7749,16,0))</f>
        <v>#N/A</v>
      </c>
      <c r="J18" s="95" t="e">
        <f>IF(AND(Q18&lt;&gt;"",P18=1),19,"")</f>
        <v>#N/A</v>
      </c>
      <c r="K18" s="123" t="e">
        <f>IF(AND(Q18="A",P18=1),50000,IF(OR(Q18="ج",Q18="ر1",Q18="ر2"),IF(P18=1,IF(OR($F$5=$AO$8,$F$5=$AO$9),0,IF(OR($F$5=$AO$1,$F$5=$AO$2,$F$5=$AO$5,$F$5=$AO$6),IF(Q18="ج",20000,IF(Q18="ر1",28000,IF(Q18="ر2",36000,""))),IF(OR($F$5=$AO$3,$F$5=$AO$7),IF(Q18="ج",12500,IF(Q18="ر1",17500,IF(Q18="ر2",22500,""))),IF($F$5=$AO$4,500,IF(Q18="ج",25000,IF(Q18="ر1",35000,IF(Q18="ر2",45000,""))))))))))</f>
        <v>#N/A</v>
      </c>
      <c r="L18" s="134">
        <v>280</v>
      </c>
      <c r="M18" s="467" t="s">
        <v>974</v>
      </c>
      <c r="N18" s="467"/>
      <c r="O18" s="467"/>
      <c r="P18" s="83"/>
      <c r="Q18" s="88" t="e">
        <f>IF(VLOOKUP(E1,ورقة4!A$2:AS$7749,21,0)=0,"",VLOOKUP(E1,ورقة4!A$2:AS$7749,21,0))</f>
        <v>#N/A</v>
      </c>
      <c r="R18" s="59" t="e">
        <f>IF(AND(Y18&lt;&gt;"",X18=1),34,"")</f>
        <v>#N/A</v>
      </c>
      <c r="S18" s="123" t="e">
        <f>IF(AND(Y18="A",X18=1),50000,IF(OR(Y18="ج",Y18="ر1",Y18="ر2"),IF(X18=1,IF(OR($F$5=$AO$8,$F$5=$AO$9),0,IF(OR($F$5=$AO$1,$F$5=$AO$2,$F$5=$AO$5,$F$5=$AO$6),IF(Y18="ج",20000,IF(Y18="ر1",28000,IF(Y18="ر2",36000,""))),IF(OR($F$5=$AO$3,$F$5=$AO$7),IF(Y18="ج",12500,IF(Y18="ر1",17500,IF(Y18="ر2",22500,""))),IF($F$5=$AO$4,500,IF(Y18="ج",25000,IF(Y18="ر1",35000,IF(Y18="ر2",45000,""))))))))))</f>
        <v>#N/A</v>
      </c>
      <c r="T18" s="134">
        <v>430</v>
      </c>
      <c r="U18" s="467" t="s">
        <v>979</v>
      </c>
      <c r="V18" s="467"/>
      <c r="W18" s="467"/>
      <c r="X18" s="83"/>
      <c r="Y18" s="88" t="e">
        <f>IF(VLOOKUP(E1,ورقة4!A$2:AS$7749,36,0)=0,"",VLOOKUP(E1,ورقة4!A$2:AS$7749,36,0))</f>
        <v>#N/A</v>
      </c>
      <c r="Z18" s="97" t="e">
        <f>IF(AND(AG18&lt;&gt;"",AF18=1),39,"")</f>
        <v>#N/A</v>
      </c>
      <c r="AA18" s="123" t="e">
        <f>IF(AND(AG18="A",AF18=1),50000,IF(OR(AG18="ج",AG18="ر1",AG18="ر2"),IF(AF18=1,IF(OR($F$5=$AO$8,$F$5=$AO$9),0,IF(OR($F$5=$AO$1,$F$5=$AO$2,$F$5=$AO$5,$F$5=$AO$6),IF(AG18="ج",20000,IF(AG18="ر1",28000,IF(AG18="ر2",36000,""))),IF(OR($F$5=$AO$3,$F$5=$AO$7),IF(AG18="ج",12500,IF(AG18="ر1",17500,IF(AG18="ر2",22500,""))),IF($F$5=$AO$4,500,IF(AG18="ج",25000,IF(AG18="ر1",35000,IF(AG18="ر2",45000,""))))))))))</f>
        <v>#N/A</v>
      </c>
      <c r="AB18" s="134">
        <v>480</v>
      </c>
      <c r="AC18" s="458" t="s">
        <v>984</v>
      </c>
      <c r="AD18" s="459"/>
      <c r="AE18" s="460"/>
      <c r="AF18" s="83"/>
      <c r="AG18" s="85" t="e">
        <f>IF(VLOOKUP(E1,ورقة4!A$2:AS$7749,41,0)=0,"",VLOOKUP(E1,ورقة4!A$2:AS$7749,41,0))</f>
        <v>#N/A</v>
      </c>
      <c r="AH18" s="466"/>
      <c r="AI18" s="466"/>
      <c r="AJ18" s="466"/>
      <c r="AK18" s="91"/>
      <c r="AL18" s="39" t="e">
        <f>IF(A15&lt;&gt;"",A15,"")</f>
        <v>#N/A</v>
      </c>
      <c r="AM18">
        <v>11</v>
      </c>
      <c r="AU18" s="54">
        <v>14</v>
      </c>
      <c r="AV18" s="54">
        <f t="shared" si="4"/>
        <v>230</v>
      </c>
      <c r="AW18" s="54" t="str">
        <f t="shared" si="4"/>
        <v>الترجمة الاعلامية (2)</v>
      </c>
      <c r="AX18" s="52">
        <f t="shared" si="5"/>
        <v>0</v>
      </c>
      <c r="AY18" s="52" t="e">
        <f t="shared" si="5"/>
        <v>#N/A</v>
      </c>
      <c r="BB18" s="54"/>
      <c r="BC18" s="54"/>
      <c r="BD18" s="54"/>
    </row>
    <row r="19" spans="1:56" ht="22.2" thickTop="1" thickBot="1" x14ac:dyDescent="0.35">
      <c r="A19" t="e">
        <f>IF(AND(I19&lt;&gt;"",H19=1),15,"")</f>
        <v>#N/A</v>
      </c>
      <c r="B19" s="123" t="e">
        <f>IF(AND(I19="A",H19=1),50000,IF(OR(I19="ج",I19="ر1",I19="ر2"),IF(H19=1,IF(OR($F$5=$AO$8,$F$5=$AO$9),0,IF(OR($F$5=$AO$1,$F$5=$AO$2,$F$5=$AO$5,$F$5=$AO$6),IF(I19="ج",20000,IF(I19="ر1",28000,IF(I19="ر2",36000,""))),IF(OR($F$5=$AO$3,$F$5=$AO$7),IF(I19="ج",12500,IF(I19="ر1",17500,IF(I19="ر2",22500,""))),IF($F$5=$AO$4,500,IF(I19="ج",25000,IF(I19="ر1",35000,IF(I19="ر2",45000,""))))))))))</f>
        <v>#N/A</v>
      </c>
      <c r="C19" s="135">
        <v>240</v>
      </c>
      <c r="D19" s="436" t="s">
        <v>970</v>
      </c>
      <c r="E19" s="436"/>
      <c r="F19" s="436"/>
      <c r="G19" s="436"/>
      <c r="H19" s="83"/>
      <c r="I19" s="89" t="e">
        <f>IF(VLOOKUP(E1,ورقة4!A$2:AS$7749,17,0)=0,"",VLOOKUP(E1,ورقة4!A$2:AS$7749,17,0))</f>
        <v>#N/A</v>
      </c>
      <c r="J19" s="95" t="e">
        <f>IF(AND(Q19&lt;&gt;"",P19=1),20,"")</f>
        <v>#N/A</v>
      </c>
      <c r="K19" s="123" t="e">
        <f>IF(AND(Q19="A",P19=1),50000,IF(OR(Q19="ج",Q19="ر1",Q19="ر2"),IF(P19=1,IF(OR($F$5=$AO$8,$F$5=$AO$9),0,IF(OR($F$5=$AO$1,$F$5=$AO$2,$F$5=$AO$5,$F$5=$AO$6),IF(Q19="ج",20000,IF(Q19="ر1",28000,IF(Q19="ر2",36000,""))),IF(OR($F$5=$AO$3,$F$5=$AO$7),IF(Q19="ج",12500,IF(Q19="ر1",17500,IF(Q19="ر2",22500,""))),IF($F$5=$AO$4,500,IF(Q19="ج",25000,IF(Q19="ر1",35000,IF(Q19="ر2",45000,""))))))))))</f>
        <v>#N/A</v>
      </c>
      <c r="L19" s="135">
        <v>290</v>
      </c>
      <c r="M19" s="436" t="s">
        <v>975</v>
      </c>
      <c r="N19" s="436"/>
      <c r="O19" s="436"/>
      <c r="P19" s="83"/>
      <c r="Q19" s="89" t="e">
        <f>IF(VLOOKUP(E1,ورقة4!A$2:AS$7749,22,0)=0,"",VLOOKUP(E1,ورقة4!A$2:AS$7749,22,0))</f>
        <v>#N/A</v>
      </c>
      <c r="R19" s="59" t="e">
        <f>IF(AND(Y19&lt;&gt;"",X19=1),35,"")</f>
        <v>#N/A</v>
      </c>
      <c r="S19" s="123" t="e">
        <f>IF(AND(Y19="A",X19=1),50000,IF(OR(Y19="ج",Y19="ر1",Y19="ر2"),IF(X19=1,IF(OR($F$5=$AO$8,$F$5=$AO$9),0,IF(OR($F$5=$AO$1,$F$5=$AO$2,$F$5=$AO$5,$F$5=$AO$6),IF(Y19="ج",20000,IF(Y19="ر1",28000,IF(Y19="ر2",36000,""))),IF(OR($F$5=$AO$3,$F$5=$AO$7),IF(Y19="ج",12500,IF(Y19="ر1",17500,IF(Y19="ر2",22500,""))),IF($F$5=$AO$4,500,IF(Y19="ج",25000,IF(Y19="ر1",35000,IF(Y19="ر2",45000,""))))))))))</f>
        <v>#N/A</v>
      </c>
      <c r="T19" s="135">
        <v>440</v>
      </c>
      <c r="U19" s="436" t="s">
        <v>980</v>
      </c>
      <c r="V19" s="436"/>
      <c r="W19" s="436"/>
      <c r="X19" s="83"/>
      <c r="Y19" s="89" t="e">
        <f>IF(VLOOKUP(E1,ورقة4!A$2:AS$7749,37,0)=0,"",VLOOKUP(E1,ورقة4!A$2:AS$7749,37,0))</f>
        <v>#N/A</v>
      </c>
      <c r="Z19" s="97" t="e">
        <f>IF(AND(AG19&lt;&gt;"",AF19=1),40,"")</f>
        <v>#N/A</v>
      </c>
      <c r="AA19" s="123" t="e">
        <f>IF(AND(AG19="A",AF19=1),50000,IF(OR(AG19="ج",AG19="ر1",AG19="ر2"),IF(AF19=1,IF(OR($F$5=$AO$8,$F$5=$AO$9),0,IF(OR($F$5=$AO$1,$F$5=$AO$2,$F$5=$AO$5,$F$5=$AO$6),IF(AG19="ج",20000,IF(AG19="ر1",28000,IF(AG19="ر2",36000,""))),IF(OR($F$5=$AO$3,$F$5=$AO$7),IF(AG19="ج",12500,IF(AG19="ر1",17500,IF(AG19="ر2",22500,""))),IF($F$5=$AO$4,500,IF(AG19="ج",25000,IF(AG19="ر1",35000,IF(AG19="ر2",45000,""))))))))))</f>
        <v>#N/A</v>
      </c>
      <c r="AB19" s="135">
        <v>490</v>
      </c>
      <c r="AC19" s="461" t="s">
        <v>985</v>
      </c>
      <c r="AD19" s="462"/>
      <c r="AE19" s="463"/>
      <c r="AF19" s="83"/>
      <c r="AG19" s="86" t="e">
        <f>IF(VLOOKUP(E1,ورقة4!A$2:AS$7749,42,0)=0,"",VLOOKUP(E1,ورقة4!A$2:AS$7749,42,0))</f>
        <v>#N/A</v>
      </c>
      <c r="AH19" s="92"/>
      <c r="AI19" s="92"/>
      <c r="AJ19" s="92"/>
      <c r="AK19" s="91"/>
      <c r="AL19" s="39" t="e">
        <f>IF(A16&lt;&gt;"",A16,"")</f>
        <v>#N/A</v>
      </c>
      <c r="AM19">
        <v>12</v>
      </c>
      <c r="AU19" s="54">
        <v>15</v>
      </c>
      <c r="AV19" s="54">
        <f t="shared" si="4"/>
        <v>240</v>
      </c>
      <c r="AW19" s="54" t="str">
        <f t="shared" si="4"/>
        <v xml:space="preserve">التحرير الصحفي </v>
      </c>
      <c r="AX19" s="52">
        <f t="shared" si="5"/>
        <v>0</v>
      </c>
      <c r="AY19" s="52" t="e">
        <f t="shared" si="5"/>
        <v>#N/A</v>
      </c>
      <c r="BB19" s="54"/>
      <c r="BC19" s="54"/>
      <c r="BD19" s="54"/>
    </row>
    <row r="20" spans="1:56" ht="16.2" hidden="1" thickBot="1" x14ac:dyDescent="0.35">
      <c r="B20" s="32" t="e">
        <f>SUM(B15:B19)</f>
        <v>#N/A</v>
      </c>
      <c r="C20" s="50"/>
      <c r="D20" s="51"/>
      <c r="E20" s="51"/>
      <c r="F20" s="72">
        <f>COUNTIFS(I15:I19,"A",H15:H19,1)</f>
        <v>0</v>
      </c>
      <c r="G20" s="72">
        <f>COUNTIFS(I15:I19,$Q$30,H15:H19,1)</f>
        <v>0</v>
      </c>
      <c r="H20" s="100">
        <f>COUNTIFS(I15:I19,$W$30,H15:H19,1)</f>
        <v>0</v>
      </c>
      <c r="I20" s="101">
        <f>COUNTIFS(I15:I19,$AE$30,H15:H19,1)</f>
        <v>0</v>
      </c>
      <c r="J20" s="43"/>
      <c r="K20" s="32" t="e">
        <f>SUM(K15:K19)</f>
        <v>#N/A</v>
      </c>
      <c r="L20" s="50"/>
      <c r="M20" s="51"/>
      <c r="N20" s="72">
        <f>COUNTIFS(Q15:Q19,"A",P15:P19,1)</f>
        <v>0</v>
      </c>
      <c r="O20" s="72">
        <f>COUNTIFS(Q15:Q19,$Q$30,P15:P19,1)</f>
        <v>0</v>
      </c>
      <c r="P20" s="100">
        <f>COUNTIFS(Q15:Q19,$W$30,P15:P19,1)</f>
        <v>0</v>
      </c>
      <c r="Q20" s="101">
        <f>COUNTIFS(Q15:Q19,$AE$30,P15:P19,1)</f>
        <v>0</v>
      </c>
      <c r="R20" s="59"/>
      <c r="S20" s="44" t="e">
        <f>SUM(S15:S19)</f>
        <v>#N/A</v>
      </c>
      <c r="T20" s="42"/>
      <c r="U20" s="48"/>
      <c r="V20" s="72">
        <f>COUNTIFS(Y15:Y19,"A",X15:X19,1)</f>
        <v>0</v>
      </c>
      <c r="W20" s="72">
        <f>COUNTIFS(Y15:Y19,$Q$30,X15:X19,1)</f>
        <v>0</v>
      </c>
      <c r="X20" s="100">
        <f>COUNTIFS(Y15:Y19,$W$30,X15:X19,1)</f>
        <v>0</v>
      </c>
      <c r="Y20" s="101">
        <f>COUNTIFS(Y15:Y19,$AE$30,X15:X19,1)</f>
        <v>0</v>
      </c>
      <c r="Z20" s="45"/>
      <c r="AA20" s="44" t="e">
        <f>SUM(AA15:AA19)</f>
        <v>#N/A</v>
      </c>
      <c r="AB20" s="48"/>
      <c r="AC20" s="48"/>
      <c r="AD20" s="72">
        <f>COUNTIFS(AG15:AG19,"A",AF15:AF19,1)</f>
        <v>0</v>
      </c>
      <c r="AE20" s="72">
        <f>COUNTIFS(AG15:AG19,$Q$30,AF15:AF19,1)</f>
        <v>0</v>
      </c>
      <c r="AF20" s="100">
        <f>COUNTIFS(AG15:AG19,$W$30,AF15:AF19,1)</f>
        <v>0</v>
      </c>
      <c r="AG20" s="101">
        <f>COUNTIFS(AG15:AG19,$AE$30,AF15:AF19,1)</f>
        <v>0</v>
      </c>
      <c r="AH20" s="92"/>
      <c r="AI20" s="92"/>
      <c r="AJ20" s="92"/>
      <c r="AK20" s="91"/>
      <c r="AL20" s="39" t="e">
        <f>IF(A17&lt;&gt;"",A17,"")</f>
        <v>#N/A</v>
      </c>
      <c r="AM20">
        <v>13</v>
      </c>
      <c r="AU20" s="54">
        <v>16</v>
      </c>
      <c r="AV20" s="54">
        <f t="shared" ref="AV20:AW24" si="6">L15</f>
        <v>250</v>
      </c>
      <c r="AW20" s="54" t="str">
        <f t="shared" si="6"/>
        <v>مادة اعلامية بلغة اجنبية (2)</v>
      </c>
      <c r="AX20" s="52">
        <f t="shared" ref="AX20:AY24" si="7">P15</f>
        <v>0</v>
      </c>
      <c r="AY20" s="52" t="e">
        <f t="shared" si="7"/>
        <v>#N/A</v>
      </c>
      <c r="BB20" s="54"/>
      <c r="BC20" s="54"/>
    </row>
    <row r="21" spans="1:56" ht="16.8" hidden="1" thickTop="1" thickBot="1" x14ac:dyDescent="0.35">
      <c r="T21" s="38" t="e">
        <f>B13+B20+K13+K20+S13+S20+AA13+AA20</f>
        <v>#N/A</v>
      </c>
      <c r="AH21" s="92"/>
      <c r="AI21" s="92"/>
      <c r="AJ21" s="92"/>
      <c r="AK21" s="91"/>
      <c r="AL21" s="39" t="e">
        <f>IF(A18&lt;&gt;"",A18,"")</f>
        <v>#N/A</v>
      </c>
      <c r="AM21">
        <v>14</v>
      </c>
      <c r="AU21" s="54">
        <v>17</v>
      </c>
      <c r="AV21" s="54">
        <f t="shared" si="6"/>
        <v>260</v>
      </c>
      <c r="AW21" s="54" t="str">
        <f t="shared" si="6"/>
        <v xml:space="preserve">الكتابة للإذاعة والتلفزيون </v>
      </c>
      <c r="AX21" s="52">
        <f t="shared" si="7"/>
        <v>0</v>
      </c>
      <c r="AY21" s="52" t="e">
        <f t="shared" si="7"/>
        <v>#N/A</v>
      </c>
      <c r="BB21" s="54"/>
      <c r="BC21" s="54"/>
    </row>
    <row r="22" spans="1:56" ht="16.8" hidden="1" thickTop="1" thickBot="1" x14ac:dyDescent="0.35">
      <c r="R22" s="47"/>
      <c r="S22" s="44"/>
      <c r="U22" s="60"/>
      <c r="V22" s="60"/>
      <c r="W22" s="60"/>
      <c r="X22" s="61"/>
      <c r="Y22" s="37"/>
      <c r="Z22" s="62"/>
      <c r="AA22" s="44"/>
      <c r="AB22" s="60"/>
      <c r="AC22" s="60"/>
      <c r="AD22" s="60"/>
      <c r="AE22" s="60"/>
      <c r="AF22" s="61"/>
      <c r="AG22" s="37"/>
      <c r="AH22" s="92"/>
      <c r="AI22" s="92"/>
      <c r="AJ22" s="92"/>
      <c r="AK22" s="91"/>
      <c r="AL22" s="39" t="e">
        <f>IF(A19&lt;&gt;"",A19,"")</f>
        <v>#N/A</v>
      </c>
      <c r="AM22">
        <v>15</v>
      </c>
      <c r="AU22" s="54">
        <v>18</v>
      </c>
      <c r="AV22" s="54">
        <f t="shared" si="6"/>
        <v>270</v>
      </c>
      <c r="AW22" s="54" t="str">
        <f t="shared" si="6"/>
        <v xml:space="preserve">ادارة الاعلان واقتصادياته </v>
      </c>
      <c r="AX22" s="52">
        <f t="shared" si="7"/>
        <v>0</v>
      </c>
      <c r="AY22" s="52" t="e">
        <f t="shared" si="7"/>
        <v>#N/A</v>
      </c>
      <c r="BB22" s="54"/>
      <c r="BC22" s="54"/>
    </row>
    <row r="23" spans="1:56" ht="16.8" hidden="1" thickTop="1" thickBot="1" x14ac:dyDescent="0.35">
      <c r="B23" s="23"/>
      <c r="D23" s="23"/>
      <c r="E23" s="23"/>
      <c r="F23" s="23"/>
      <c r="G23" s="23"/>
      <c r="H23" s="23"/>
      <c r="I23" s="23"/>
      <c r="J23" s="23"/>
      <c r="K23" s="47"/>
      <c r="P23" s="61"/>
      <c r="Q23" s="37"/>
      <c r="R23" s="47"/>
      <c r="AH23" s="92"/>
      <c r="AI23" s="92"/>
      <c r="AJ23" s="92"/>
      <c r="AK23" s="91"/>
      <c r="AL23" s="39" t="e">
        <f>IF(J15&lt;&gt;"",J15,"")</f>
        <v>#N/A</v>
      </c>
      <c r="AM23">
        <v>16</v>
      </c>
      <c r="AU23" s="54">
        <v>19</v>
      </c>
      <c r="AV23" s="54">
        <f t="shared" si="6"/>
        <v>280</v>
      </c>
      <c r="AW23" s="54" t="str">
        <f t="shared" si="6"/>
        <v xml:space="preserve">ادارة وتخطيط العلاقات العامة </v>
      </c>
      <c r="AX23" s="52">
        <f t="shared" si="7"/>
        <v>0</v>
      </c>
      <c r="AY23" s="52" t="e">
        <f t="shared" si="7"/>
        <v>#N/A</v>
      </c>
      <c r="BB23" s="54"/>
      <c r="BC23" s="54"/>
    </row>
    <row r="24" spans="1:56" ht="16.2" thickBot="1" x14ac:dyDescent="0.3">
      <c r="Q24">
        <f>COUNTIF(I8:I12,"A")</f>
        <v>0</v>
      </c>
      <c r="AH24" s="91"/>
      <c r="AI24" s="91"/>
      <c r="AJ24" s="91"/>
      <c r="AK24" s="91"/>
      <c r="AL24" s="39" t="e">
        <f>IF(J16&lt;&gt;"",J16,"")</f>
        <v>#N/A</v>
      </c>
      <c r="AM24">
        <v>17</v>
      </c>
      <c r="AU24" s="54">
        <v>20</v>
      </c>
      <c r="AV24" s="54">
        <f t="shared" si="6"/>
        <v>290</v>
      </c>
      <c r="AW24" s="54" t="str">
        <f t="shared" si="6"/>
        <v xml:space="preserve">نظرية الاتصال </v>
      </c>
      <c r="AX24" s="52">
        <f t="shared" si="7"/>
        <v>0</v>
      </c>
      <c r="AY24" s="52" t="e">
        <f t="shared" si="7"/>
        <v>#N/A</v>
      </c>
      <c r="AZ24"/>
      <c r="BA24"/>
      <c r="BB24" s="54"/>
      <c r="BC24" s="54"/>
    </row>
    <row r="25" spans="1:56" ht="24.75" customHeight="1" thickTop="1" thickBot="1" x14ac:dyDescent="0.35">
      <c r="A25" s="247"/>
      <c r="B25" s="246"/>
      <c r="C25" s="438" t="str">
        <f>IF(E3="أنثى","منقطعة عن التسجيل في","منقطع عن التسجيل في")</f>
        <v>منقطع عن التسجيل في</v>
      </c>
      <c r="D25" s="438"/>
      <c r="E25" s="438"/>
      <c r="F25" s="438"/>
      <c r="G25" s="438"/>
      <c r="H25" s="438"/>
      <c r="I25" s="1"/>
      <c r="J25" s="1"/>
      <c r="K25" s="434" t="s">
        <v>219</v>
      </c>
      <c r="L25" s="435"/>
      <c r="M25" s="435"/>
      <c r="N25" s="437">
        <f>IF(N27&gt;0,37000,0)</f>
        <v>0</v>
      </c>
      <c r="O25" s="437"/>
      <c r="P25" s="437"/>
      <c r="Q25" s="437"/>
      <c r="R25" s="166"/>
      <c r="S25" s="514" t="s">
        <v>728</v>
      </c>
      <c r="T25" s="515"/>
      <c r="U25" s="516"/>
      <c r="V25" s="505" t="e">
        <f>AB5</f>
        <v>#N/A</v>
      </c>
      <c r="W25" s="506"/>
      <c r="X25" s="507"/>
      <c r="Y25" s="432" t="s">
        <v>220</v>
      </c>
      <c r="Z25" s="432"/>
      <c r="AA25" s="432"/>
      <c r="AB25" s="432"/>
      <c r="AC25" s="432"/>
      <c r="AD25" s="443">
        <f>G13+G20+O13+O20+W13+W20+AE13+AE20</f>
        <v>0</v>
      </c>
      <c r="AE25" s="443"/>
      <c r="AF25" s="443"/>
      <c r="AH25" s="91"/>
      <c r="AI25" s="91"/>
      <c r="AJ25" s="91"/>
      <c r="AK25" s="91"/>
      <c r="AL25" s="39" t="e">
        <f>IF(J17&lt;&gt;"",J17,"")</f>
        <v>#N/A</v>
      </c>
      <c r="AM25">
        <v>18</v>
      </c>
      <c r="AU25" s="54">
        <v>21</v>
      </c>
      <c r="AV25" s="54">
        <f>T8</f>
        <v>300</v>
      </c>
      <c r="AW25" s="63" t="str">
        <f>U8</f>
        <v xml:space="preserve">الإعلام الدولي </v>
      </c>
      <c r="AX25" s="52">
        <f>X8</f>
        <v>0</v>
      </c>
      <c r="AY25" s="52" t="e">
        <f>Y8</f>
        <v>#N/A</v>
      </c>
      <c r="AZ25"/>
      <c r="BA25"/>
      <c r="BB25" s="63"/>
      <c r="BC25" s="63"/>
    </row>
    <row r="26" spans="1:56" ht="23.25" customHeight="1" thickTop="1" thickBot="1" x14ac:dyDescent="0.35">
      <c r="A26" s="246" t="str">
        <f>IFERROR(SMALL($B$36:$B$47,'اختيار المقررات'!AM8),"")</f>
        <v/>
      </c>
      <c r="C26" s="438" t="str">
        <f t="shared" ref="C26:C37" si="8">IFERROR(VLOOKUP(A26,C$47:D$58,2,0),"")</f>
        <v/>
      </c>
      <c r="D26" s="438"/>
      <c r="E26" s="438"/>
      <c r="F26" s="438"/>
      <c r="G26" s="438"/>
      <c r="H26" s="438"/>
      <c r="I26" s="1"/>
      <c r="J26" s="1"/>
      <c r="K26" s="434" t="s">
        <v>25</v>
      </c>
      <c r="L26" s="435"/>
      <c r="M26" s="435"/>
      <c r="N26" s="437" t="e">
        <f>IF(E2="الرابعة حديث",50000,0)</f>
        <v>#N/A</v>
      </c>
      <c r="O26" s="437"/>
      <c r="P26" s="437"/>
      <c r="Q26" s="437"/>
      <c r="R26" s="166"/>
      <c r="S26" s="517"/>
      <c r="T26" s="518"/>
      <c r="U26" s="519"/>
      <c r="V26" s="508"/>
      <c r="W26" s="509"/>
      <c r="X26" s="510"/>
      <c r="Y26" s="433" t="s">
        <v>221</v>
      </c>
      <c r="Z26" s="433"/>
      <c r="AA26" s="433"/>
      <c r="AB26" s="433"/>
      <c r="AC26" s="433"/>
      <c r="AD26" s="442">
        <f>H13+H20+P13+P20+X13+X20+AF13+AF20</f>
        <v>0</v>
      </c>
      <c r="AE26" s="443"/>
      <c r="AF26" s="444"/>
      <c r="AH26" s="91"/>
      <c r="AI26" s="91"/>
      <c r="AJ26" s="91"/>
      <c r="AK26" s="91"/>
      <c r="AL26" s="39" t="e">
        <f>IF(J18&lt;&gt;"",J18,"")</f>
        <v>#N/A</v>
      </c>
      <c r="AM26">
        <v>19</v>
      </c>
      <c r="AU26" s="54">
        <v>22</v>
      </c>
      <c r="AV26" s="54">
        <f>T9</f>
        <v>310</v>
      </c>
      <c r="AW26" s="63" t="str">
        <f>U9</f>
        <v xml:space="preserve">التخطيط الاعلامي </v>
      </c>
      <c r="AX26" s="52">
        <f>X9</f>
        <v>0</v>
      </c>
      <c r="AY26" s="52" t="e">
        <f>Y9</f>
        <v>#N/A</v>
      </c>
      <c r="AZ26"/>
      <c r="BA26"/>
      <c r="BB26" s="63"/>
      <c r="BC26" s="63"/>
    </row>
    <row r="27" spans="1:56" ht="23.25" customHeight="1" thickTop="1" thickBot="1" x14ac:dyDescent="0.35">
      <c r="A27" s="246" t="str">
        <f>IFERROR(SMALL($B$36:$B$47,'اختيار المقررات'!AM9),"")</f>
        <v/>
      </c>
      <c r="C27" s="438" t="str">
        <f t="shared" si="8"/>
        <v/>
      </c>
      <c r="D27" s="438"/>
      <c r="E27" s="438"/>
      <c r="F27" s="438"/>
      <c r="G27" s="438"/>
      <c r="H27" s="438"/>
      <c r="I27" s="1"/>
      <c r="J27" s="1"/>
      <c r="K27" s="434" t="s">
        <v>650</v>
      </c>
      <c r="L27" s="435"/>
      <c r="M27" s="435"/>
      <c r="N27" s="437">
        <f>IF(Q24&gt;0,COUNT(A26:A32)*15000,IF(R27=1,COUNT(A26:A32)*15000,IF(F5=AO4,COUNT(A26:A32)*1500,IF(OR(F5=AO1,F5=AO2,F5=AO6,F5=AO5),COUNT(A26:A32)*15000,IF(OR(F5=AO3,F5=AO7),COUNT(A26:A32)*15000,COUNT(A26:A32)*15000)))))</f>
        <v>0</v>
      </c>
      <c r="O27" s="437"/>
      <c r="P27" s="437"/>
      <c r="Q27" s="437"/>
      <c r="R27" s="167">
        <f>IF(AND(Y28&lt;&gt;"",Y28&lt;&gt;"ضعف الرسوم"),1,0)</f>
        <v>1</v>
      </c>
      <c r="S27" s="520"/>
      <c r="T27" s="521"/>
      <c r="U27" s="522"/>
      <c r="V27" s="511"/>
      <c r="W27" s="512"/>
      <c r="X27" s="513"/>
      <c r="Y27" s="433" t="str">
        <f>IF(R27=1,"عدد المقررات المسجلة","عدد المقررات المسجلة لأكثر من مرتين")</f>
        <v>عدد المقررات المسجلة</v>
      </c>
      <c r="Z27" s="433"/>
      <c r="AA27" s="433"/>
      <c r="AB27" s="433"/>
      <c r="AC27" s="433"/>
      <c r="AD27" s="442">
        <f>IF(R27=1,SUM(F13,N13,V13,AD13,AD20,V20,N20,F20),I13+I20+Q13+Q20+Y13+Y20+AG13+AG20)</f>
        <v>0</v>
      </c>
      <c r="AE27" s="443"/>
      <c r="AF27" s="444"/>
      <c r="AL27" s="39"/>
      <c r="AU27" s="54"/>
      <c r="AV27" s="54"/>
      <c r="AW27" s="63"/>
      <c r="AX27" s="52"/>
      <c r="AY27" s="52"/>
      <c r="AZ27"/>
      <c r="BA27"/>
      <c r="BB27" s="63"/>
      <c r="BC27" s="63"/>
    </row>
    <row r="28" spans="1:56" ht="19.5" customHeight="1" thickTop="1" thickBot="1" x14ac:dyDescent="0.35">
      <c r="A28" s="246" t="str">
        <f>IFERROR(SMALL($B$36:$B$47,'اختيار المقررات'!AM10),"")</f>
        <v/>
      </c>
      <c r="C28" s="438" t="str">
        <f t="shared" si="8"/>
        <v/>
      </c>
      <c r="D28" s="438"/>
      <c r="E28" s="438"/>
      <c r="F28" s="438"/>
      <c r="G28" s="438"/>
      <c r="H28" s="438"/>
      <c r="I28" s="244"/>
      <c r="J28" s="1"/>
      <c r="K28" s="434" t="s">
        <v>651</v>
      </c>
      <c r="L28" s="435"/>
      <c r="M28" s="435"/>
      <c r="N28" s="437" t="e">
        <f>IF(Y28="ضعف الرسوم",T21*2,T21)</f>
        <v>#N/A</v>
      </c>
      <c r="O28" s="437"/>
      <c r="P28" s="437"/>
      <c r="Q28" s="437"/>
      <c r="R28" s="166"/>
      <c r="S28" s="447" t="s">
        <v>20</v>
      </c>
      <c r="T28" s="447"/>
      <c r="U28" s="447"/>
      <c r="V28" s="451" t="s">
        <v>368</v>
      </c>
      <c r="W28" s="452"/>
      <c r="X28" s="453"/>
      <c r="Y28" s="476">
        <f>'إدخال البيانات'!F1</f>
        <v>0</v>
      </c>
      <c r="Z28" s="477"/>
      <c r="AA28" s="477"/>
      <c r="AB28" s="477"/>
      <c r="AC28" s="477"/>
      <c r="AD28" s="477"/>
      <c r="AE28" s="477"/>
      <c r="AF28" s="478"/>
      <c r="AL28" s="39" t="e">
        <f>IF(J19&lt;&gt;"",J19,"")</f>
        <v>#N/A</v>
      </c>
      <c r="AM28">
        <v>20</v>
      </c>
      <c r="AU28" s="54">
        <v>23</v>
      </c>
      <c r="AV28" s="54">
        <f t="shared" ref="AV28:AW30" si="9">T10</f>
        <v>320</v>
      </c>
      <c r="AW28" s="63" t="str">
        <f t="shared" si="9"/>
        <v xml:space="preserve">الاخراج الصحفي </v>
      </c>
      <c r="AX28" s="52">
        <f t="shared" ref="AX28:AY30" si="10">X10</f>
        <v>0</v>
      </c>
      <c r="AY28" s="52" t="e">
        <f t="shared" si="10"/>
        <v>#N/A</v>
      </c>
      <c r="AZ28"/>
      <c r="BA28"/>
      <c r="BB28" s="54"/>
      <c r="BC28" s="54"/>
    </row>
    <row r="29" spans="1:56" ht="23.25" customHeight="1" thickTop="1" thickBot="1" x14ac:dyDescent="0.35">
      <c r="A29" s="246" t="str">
        <f>IFERROR(SMALL($B$36:$B$47,'اختيار المقررات'!AM11),"")</f>
        <v/>
      </c>
      <c r="C29" s="438" t="str">
        <f t="shared" si="8"/>
        <v/>
      </c>
      <c r="D29" s="438"/>
      <c r="E29" s="438"/>
      <c r="F29" s="438"/>
      <c r="G29" s="438"/>
      <c r="H29" s="438"/>
      <c r="I29" s="245" t="e">
        <f>VLOOKUP(E1,ورقة2!A$2:AL$2999,38,0)</f>
        <v>#N/A</v>
      </c>
      <c r="J29" s="1"/>
      <c r="K29" s="434" t="s">
        <v>23</v>
      </c>
      <c r="L29" s="435"/>
      <c r="M29" s="435"/>
      <c r="N29" s="437" t="e">
        <f>SUM(N25:Q28)-V25+I29</f>
        <v>#N/A</v>
      </c>
      <c r="O29" s="437"/>
      <c r="P29" s="437"/>
      <c r="Q29" s="437"/>
      <c r="R29" s="166"/>
      <c r="S29" s="447" t="s">
        <v>24</v>
      </c>
      <c r="T29" s="447"/>
      <c r="U29" s="447"/>
      <c r="V29" s="481" t="e">
        <f>IF(N29&lt;10000,N29,IF(V28="نعم",(الإستمارة!T1+الإستمارة!T2)+N25+(N29-(الإستمارة!T1+الإستمارة!T2)-N25)/2,N29))</f>
        <v>#N/A</v>
      </c>
      <c r="W29" s="482"/>
      <c r="X29" s="483"/>
      <c r="Y29" s="447" t="s">
        <v>26</v>
      </c>
      <c r="Z29" s="447"/>
      <c r="AA29" s="447"/>
      <c r="AB29" s="447"/>
      <c r="AC29" s="445" t="e">
        <f>N29-V29</f>
        <v>#N/A</v>
      </c>
      <c r="AD29" s="437"/>
      <c r="AE29" s="437"/>
      <c r="AF29" s="446"/>
      <c r="AG29">
        <f>SUM(AD25:AF27)</f>
        <v>0</v>
      </c>
      <c r="AL29" s="39" t="e">
        <f>IF(R8&lt;&gt;"",R8,"")</f>
        <v>#N/A</v>
      </c>
      <c r="AM29">
        <v>21</v>
      </c>
      <c r="AU29" s="54">
        <v>24</v>
      </c>
      <c r="AV29" s="54">
        <f t="shared" si="9"/>
        <v>330</v>
      </c>
      <c r="AW29" s="63" t="str">
        <f t="shared" si="9"/>
        <v>الترجمة الاعلامية  (3)</v>
      </c>
      <c r="AX29" s="52">
        <f t="shared" si="10"/>
        <v>0</v>
      </c>
      <c r="AY29" s="52" t="e">
        <f t="shared" si="10"/>
        <v>#N/A</v>
      </c>
      <c r="AZ29"/>
      <c r="BA29"/>
      <c r="BB29" s="54"/>
      <c r="BC29" s="54"/>
    </row>
    <row r="30" spans="1:56" s="33" customFormat="1" ht="17.25" customHeight="1" thickTop="1" thickBot="1" x14ac:dyDescent="0.35">
      <c r="A30" s="246" t="str">
        <f>IFERROR(SMALL($B$36:$B$47,'اختيار المقررات'!AM12),"")</f>
        <v/>
      </c>
      <c r="C30" s="438" t="str">
        <f t="shared" si="8"/>
        <v/>
      </c>
      <c r="D30" s="438"/>
      <c r="E30" s="438"/>
      <c r="F30" s="438"/>
      <c r="G30" s="438"/>
      <c r="H30" s="438"/>
      <c r="I30" s="102"/>
      <c r="J30" s="102"/>
      <c r="K30" s="440" t="s">
        <v>360</v>
      </c>
      <c r="L30" s="440"/>
      <c r="M30" s="440"/>
      <c r="N30" s="440"/>
      <c r="O30" s="440"/>
      <c r="P30" s="440"/>
      <c r="Q30" s="441" t="s">
        <v>213</v>
      </c>
      <c r="R30" s="441"/>
      <c r="S30" s="441"/>
      <c r="T30" s="440" t="s">
        <v>361</v>
      </c>
      <c r="U30" s="440"/>
      <c r="V30" s="440"/>
      <c r="W30" s="440" t="s">
        <v>214</v>
      </c>
      <c r="X30" s="440"/>
      <c r="Y30" s="440" t="s">
        <v>362</v>
      </c>
      <c r="Z30" s="440"/>
      <c r="AA30" s="440"/>
      <c r="AB30" s="440"/>
      <c r="AC30" s="440"/>
      <c r="AD30" s="440"/>
      <c r="AE30" s="103" t="s">
        <v>212</v>
      </c>
      <c r="AF30" s="103"/>
      <c r="AG30" s="102"/>
      <c r="AL30" s="39" t="e">
        <f>IF(R9&lt;&gt;"",R9,"")</f>
        <v>#N/A</v>
      </c>
      <c r="AM30">
        <v>22</v>
      </c>
      <c r="AU30" s="54">
        <v>25</v>
      </c>
      <c r="AV30" s="54">
        <f t="shared" si="9"/>
        <v>340</v>
      </c>
      <c r="AW30" s="63" t="str">
        <f t="shared" si="9"/>
        <v xml:space="preserve">الاخراج الاذاعي والتلفزيوني </v>
      </c>
      <c r="AX30" s="52">
        <f t="shared" si="10"/>
        <v>0</v>
      </c>
      <c r="AY30" s="52" t="e">
        <f t="shared" si="10"/>
        <v>#N/A</v>
      </c>
      <c r="BB30" s="54"/>
      <c r="BC30" s="54"/>
    </row>
    <row r="31" spans="1:56" s="33" customFormat="1" ht="24.75" customHeight="1" thickTop="1" thickBot="1" x14ac:dyDescent="0.35">
      <c r="A31" s="246" t="str">
        <f>IFERROR(SMALL($B$36:$B$47,'اختيار المقررات'!AM13),"")</f>
        <v/>
      </c>
      <c r="C31" s="438" t="str">
        <f t="shared" si="8"/>
        <v/>
      </c>
      <c r="D31" s="438"/>
      <c r="E31" s="438"/>
      <c r="F31" s="438"/>
      <c r="G31" s="438"/>
      <c r="H31" s="438"/>
      <c r="I31" s="102"/>
      <c r="J31" s="102"/>
      <c r="K31" s="439" t="s">
        <v>652</v>
      </c>
      <c r="L31" s="439"/>
      <c r="M31" s="439"/>
      <c r="N31" s="439"/>
      <c r="O31" s="439"/>
      <c r="P31" s="439"/>
      <c r="Q31" s="439"/>
      <c r="R31" s="439"/>
      <c r="S31" s="439"/>
      <c r="T31" s="439"/>
      <c r="U31" s="439"/>
      <c r="V31" s="439"/>
      <c r="W31" s="439"/>
      <c r="X31" s="439"/>
      <c r="Y31" s="439"/>
      <c r="Z31" s="439"/>
      <c r="AA31" s="439"/>
      <c r="AB31" s="439"/>
      <c r="AC31" s="439"/>
      <c r="AD31" s="439"/>
      <c r="AE31" s="439"/>
      <c r="AF31" s="439"/>
      <c r="AG31" s="439"/>
      <c r="AL31" s="39" t="e">
        <f>IF(R10&lt;&gt;"",R10,"")</f>
        <v>#N/A</v>
      </c>
      <c r="AM31">
        <v>23</v>
      </c>
      <c r="AU31" s="54">
        <v>26</v>
      </c>
      <c r="AV31" s="54">
        <f t="shared" ref="AV31:AW35" si="11">AB8</f>
        <v>350</v>
      </c>
      <c r="AW31" s="54" t="str">
        <f t="shared" si="11"/>
        <v xml:space="preserve">البرامج التعليمية والثقافية </v>
      </c>
      <c r="AX31" s="52">
        <f t="shared" ref="AX31:AY35" si="12">AF8</f>
        <v>0</v>
      </c>
      <c r="AY31" s="52" t="e">
        <f t="shared" si="12"/>
        <v>#N/A</v>
      </c>
      <c r="BB31" s="54"/>
      <c r="BC31" s="54"/>
    </row>
    <row r="32" spans="1:56" s="33" customFormat="1" ht="16.8" thickTop="1" thickBot="1" x14ac:dyDescent="0.35">
      <c r="A32" s="246" t="str">
        <f>IFERROR(SMALL($B$36:$B$47,'اختيار المقررات'!AM14),"")</f>
        <v/>
      </c>
      <c r="C32" s="438" t="str">
        <f t="shared" si="8"/>
        <v/>
      </c>
      <c r="D32" s="438"/>
      <c r="E32" s="438"/>
      <c r="F32" s="438"/>
      <c r="G32" s="438"/>
      <c r="H32" s="438"/>
      <c r="I32" s="3"/>
      <c r="J32" s="3"/>
      <c r="K32" s="3"/>
      <c r="L32" s="3"/>
      <c r="M32" s="3"/>
      <c r="N32" s="3"/>
      <c r="O32" s="3"/>
      <c r="P32" s="3"/>
      <c r="Q32" s="3"/>
      <c r="R32" s="3"/>
      <c r="S32" s="3"/>
      <c r="T32" s="3"/>
      <c r="U32" s="3"/>
      <c r="V32" s="3"/>
      <c r="W32" s="3"/>
      <c r="X32" s="3"/>
      <c r="Y32" s="3"/>
      <c r="Z32" s="3"/>
      <c r="AA32" s="3"/>
      <c r="AB32" s="3"/>
      <c r="AC32" s="3"/>
      <c r="AD32" s="3"/>
      <c r="AE32" s="3"/>
      <c r="AF32" s="3"/>
      <c r="AG32" s="3"/>
      <c r="AL32" s="39" t="e">
        <f>IF(R11&lt;&gt;"",R11,"")</f>
        <v>#N/A</v>
      </c>
      <c r="AM32">
        <v>24</v>
      </c>
      <c r="AU32" s="54">
        <v>27</v>
      </c>
      <c r="AV32" s="54">
        <f t="shared" si="11"/>
        <v>360</v>
      </c>
      <c r="AW32" s="54" t="str">
        <f t="shared" si="11"/>
        <v xml:space="preserve">فن الاعلان  </v>
      </c>
      <c r="AX32" s="52">
        <f t="shared" si="12"/>
        <v>0</v>
      </c>
      <c r="AY32" s="52" t="e">
        <f t="shared" si="12"/>
        <v>#N/A</v>
      </c>
      <c r="BB32" s="63"/>
      <c r="BC32" s="63"/>
    </row>
    <row r="33" spans="1:55" s="33" customFormat="1" ht="17.25" customHeight="1" thickTop="1" thickBot="1" x14ac:dyDescent="0.35">
      <c r="A33" s="246" t="str">
        <f>IFERROR(SMALL($B$36:$B$47,'اختيار المقررات'!AM15),"")</f>
        <v/>
      </c>
      <c r="C33" s="438" t="str">
        <f t="shared" si="8"/>
        <v/>
      </c>
      <c r="D33" s="438"/>
      <c r="E33" s="438"/>
      <c r="F33" s="438"/>
      <c r="G33" s="438"/>
      <c r="H33" s="438"/>
      <c r="I33" s="3"/>
      <c r="J33" s="3"/>
      <c r="K33" s="3"/>
      <c r="L33" s="3"/>
      <c r="M33" s="3"/>
      <c r="N33" s="3"/>
      <c r="O33" s="3"/>
      <c r="P33" s="3"/>
      <c r="Q33" s="3"/>
      <c r="R33" s="3"/>
      <c r="S33" s="3"/>
      <c r="T33" s="3"/>
      <c r="U33" s="3"/>
      <c r="V33" s="3"/>
      <c r="W33" s="3"/>
      <c r="X33" s="3"/>
      <c r="Y33" s="3"/>
      <c r="Z33" s="3"/>
      <c r="AA33" s="3"/>
      <c r="AB33" s="3"/>
      <c r="AC33" s="3"/>
      <c r="AD33" s="3"/>
      <c r="AE33" s="3"/>
      <c r="AF33" s="3"/>
      <c r="AG33" s="3"/>
      <c r="AL33" s="39" t="e">
        <f>IF(R12&lt;&gt;"",R12,"")</f>
        <v>#N/A</v>
      </c>
      <c r="AM33">
        <v>25</v>
      </c>
      <c r="AU33" s="54">
        <v>28</v>
      </c>
      <c r="AV33" s="54">
        <f t="shared" si="11"/>
        <v>370</v>
      </c>
      <c r="AW33" s="54" t="str">
        <f t="shared" si="11"/>
        <v xml:space="preserve">العلاقات العامة في المجال التطبيقي </v>
      </c>
      <c r="AX33" s="52">
        <f t="shared" si="12"/>
        <v>0</v>
      </c>
      <c r="AY33" s="52" t="e">
        <f t="shared" si="12"/>
        <v>#N/A</v>
      </c>
      <c r="BB33" s="54"/>
      <c r="BC33" s="54"/>
    </row>
    <row r="34" spans="1:55" s="33" customFormat="1" ht="16.8" thickTop="1" thickBot="1" x14ac:dyDescent="0.35">
      <c r="A34" s="246" t="str">
        <f>IFERROR(SMALL($B$36:$B$47,'اختيار المقررات'!AM16),"")</f>
        <v/>
      </c>
      <c r="C34" s="438" t="str">
        <f t="shared" si="8"/>
        <v/>
      </c>
      <c r="D34" s="438"/>
      <c r="E34" s="438"/>
      <c r="F34" s="438"/>
      <c r="G34" s="438"/>
      <c r="H34" s="438"/>
      <c r="I34" s="3"/>
      <c r="J34" s="23"/>
      <c r="K34" s="23"/>
      <c r="L34" s="23"/>
      <c r="M34" s="23"/>
      <c r="N34" s="23"/>
      <c r="O34" s="23"/>
      <c r="P34" s="23"/>
      <c r="Q34" s="23"/>
      <c r="R34" s="3"/>
      <c r="S34" s="3"/>
      <c r="T34" s="3"/>
      <c r="U34" s="3"/>
      <c r="V34" s="3"/>
      <c r="W34" s="3"/>
      <c r="X34" s="3"/>
      <c r="Y34" s="3"/>
      <c r="Z34" s="3"/>
      <c r="AA34" s="3"/>
      <c r="AB34" s="3"/>
      <c r="AC34" s="3"/>
      <c r="AD34" s="3"/>
      <c r="AE34" s="3"/>
      <c r="AF34" s="3"/>
      <c r="AG34" s="3"/>
      <c r="AL34" s="39" t="e">
        <f>IF(Z8&lt;&gt;"",Z8,"")</f>
        <v>#N/A</v>
      </c>
      <c r="AM34">
        <v>26</v>
      </c>
      <c r="AU34" s="54">
        <v>29</v>
      </c>
      <c r="AV34" s="54">
        <f t="shared" si="11"/>
        <v>380</v>
      </c>
      <c r="AW34" s="54" t="str">
        <f t="shared" si="11"/>
        <v xml:space="preserve">ادارة الصحف واقتصادياتها </v>
      </c>
      <c r="AX34" s="52">
        <f t="shared" si="12"/>
        <v>0</v>
      </c>
      <c r="AY34" s="52" t="e">
        <f t="shared" si="12"/>
        <v>#N/A</v>
      </c>
      <c r="BB34" s="54"/>
      <c r="BC34" s="54"/>
    </row>
    <row r="35" spans="1:55" s="33" customFormat="1" ht="16.8" thickTop="1" thickBot="1" x14ac:dyDescent="0.35">
      <c r="A35" s="246" t="str">
        <f>IFERROR(SMALL($B$36:$B$47,'اختيار المقررات'!AM17),"")</f>
        <v/>
      </c>
      <c r="C35" s="438" t="str">
        <f t="shared" si="8"/>
        <v/>
      </c>
      <c r="D35" s="438"/>
      <c r="E35" s="438"/>
      <c r="F35" s="438"/>
      <c r="G35" s="438"/>
      <c r="H35" s="438"/>
      <c r="I35" s="3"/>
      <c r="J35" s="24"/>
      <c r="K35" s="3"/>
      <c r="L35" s="4"/>
      <c r="M35" s="5"/>
      <c r="N35" s="5"/>
      <c r="O35" s="5"/>
      <c r="P35" s="3"/>
      <c r="Q35" s="3"/>
      <c r="R35" s="3"/>
      <c r="S35" s="3"/>
      <c r="T35" s="3"/>
      <c r="U35" s="3"/>
      <c r="V35" s="3"/>
      <c r="W35" s="3"/>
      <c r="X35" s="3"/>
      <c r="Y35" s="3"/>
      <c r="Z35" s="3"/>
      <c r="AA35" s="3"/>
      <c r="AB35" s="3"/>
      <c r="AC35" s="3"/>
      <c r="AD35" s="3"/>
      <c r="AE35" s="3"/>
      <c r="AF35" s="3"/>
      <c r="AG35" s="3"/>
      <c r="AL35" s="39" t="e">
        <f>IF(Z9&lt;&gt;"",Z9,"")</f>
        <v>#N/A</v>
      </c>
      <c r="AM35">
        <v>27</v>
      </c>
      <c r="AU35" s="54">
        <v>30</v>
      </c>
      <c r="AV35" s="54">
        <f t="shared" si="11"/>
        <v>390</v>
      </c>
      <c r="AW35" s="54" t="str">
        <f t="shared" si="11"/>
        <v>مادة اعلامية بلغة اجنبية (3)</v>
      </c>
      <c r="AX35" s="52">
        <f t="shared" si="12"/>
        <v>0</v>
      </c>
      <c r="AY35" s="52" t="e">
        <f t="shared" si="12"/>
        <v>#N/A</v>
      </c>
      <c r="BB35" s="54"/>
      <c r="BC35" s="54"/>
    </row>
    <row r="36" spans="1:55" s="33" customFormat="1" ht="16.8" thickTop="1" thickBot="1" x14ac:dyDescent="0.35">
      <c r="A36" s="246" t="str">
        <f>IFERROR(SMALL($B$36:$B$47,'اختيار المقررات'!AM18),"")</f>
        <v/>
      </c>
      <c r="C36" s="438" t="str">
        <f t="shared" si="8"/>
        <v/>
      </c>
      <c r="D36" s="438"/>
      <c r="E36" s="438"/>
      <c r="F36" s="438"/>
      <c r="G36" s="438"/>
      <c r="H36" s="438"/>
      <c r="I36" s="246"/>
      <c r="J36" s="24"/>
      <c r="K36" s="3"/>
      <c r="L36" s="4"/>
      <c r="M36" s="5"/>
      <c r="N36" s="5"/>
      <c r="O36" s="5"/>
      <c r="P36" s="3"/>
      <c r="Q36" s="3"/>
      <c r="R36" s="3"/>
      <c r="S36" s="3"/>
      <c r="T36" s="3"/>
      <c r="U36" s="3"/>
      <c r="V36" s="3"/>
      <c r="W36" s="3"/>
      <c r="X36" s="3"/>
      <c r="Y36" s="3"/>
      <c r="Z36" s="3"/>
      <c r="AA36" s="3"/>
      <c r="AB36" s="3"/>
      <c r="AC36" s="3"/>
      <c r="AD36" s="3"/>
      <c r="AE36" s="3"/>
      <c r="AF36" s="3"/>
      <c r="AG36" s="3"/>
      <c r="AL36" s="39" t="e">
        <f>IF(Z10&lt;&gt;"",Z10,"")</f>
        <v>#N/A</v>
      </c>
      <c r="AM36">
        <v>28</v>
      </c>
      <c r="AU36" s="54">
        <v>31</v>
      </c>
      <c r="AV36" s="54">
        <f t="shared" ref="AV36:AW40" si="13">T15</f>
        <v>400</v>
      </c>
      <c r="AW36" s="54" t="str">
        <f t="shared" si="13"/>
        <v xml:space="preserve">مادة اعلامية بلغة اجنبية </v>
      </c>
      <c r="AX36" s="53">
        <f t="shared" ref="AX36:AY40" si="14">X15</f>
        <v>0</v>
      </c>
      <c r="AY36" s="53" t="e">
        <f t="shared" si="14"/>
        <v>#N/A</v>
      </c>
      <c r="BB36" s="54"/>
      <c r="BC36" s="54"/>
    </row>
    <row r="37" spans="1:55" s="33" customFormat="1" ht="16.8" thickTop="1" thickBot="1" x14ac:dyDescent="0.35">
      <c r="A37" s="246" t="str">
        <f>IFERROR(SMALL($B$36:$B$47,'اختيار المقررات'!AM19),"")</f>
        <v/>
      </c>
      <c r="B37" s="246" t="e">
        <f>IF(VLOOKUP($E$1,ورقة2!$A$1:$AM$3999,25,0)&lt;&gt;"",2,"")</f>
        <v>#N/A</v>
      </c>
      <c r="C37" s="438" t="str">
        <f t="shared" si="8"/>
        <v/>
      </c>
      <c r="D37" s="438"/>
      <c r="E37" s="438"/>
      <c r="F37" s="438"/>
      <c r="G37" s="438"/>
      <c r="H37" s="438"/>
      <c r="I37" s="3"/>
      <c r="J37" s="24"/>
      <c r="K37" s="3"/>
      <c r="L37" s="4"/>
      <c r="M37" s="5"/>
      <c r="N37" s="5"/>
      <c r="O37" s="5"/>
      <c r="P37" s="3"/>
      <c r="Q37" s="3"/>
      <c r="R37" s="3"/>
      <c r="S37" s="3"/>
      <c r="T37" s="3"/>
      <c r="U37" s="3"/>
      <c r="V37" s="3"/>
      <c r="W37" s="3"/>
      <c r="X37" s="3"/>
      <c r="Y37" s="3"/>
      <c r="Z37" s="3"/>
      <c r="AA37" s="3"/>
      <c r="AB37" s="3"/>
      <c r="AC37" s="3"/>
      <c r="AD37" s="3"/>
      <c r="AE37" s="3"/>
      <c r="AF37" s="3"/>
      <c r="AG37" s="3"/>
      <c r="AL37" s="39" t="e">
        <f>IF(Z11&lt;&gt;"",Z11,"")</f>
        <v>#N/A</v>
      </c>
      <c r="AM37">
        <v>29</v>
      </c>
      <c r="AU37" s="54">
        <v>32</v>
      </c>
      <c r="AV37" s="54">
        <f t="shared" si="13"/>
        <v>410</v>
      </c>
      <c r="AW37" s="54" t="str">
        <f t="shared" si="13"/>
        <v xml:space="preserve">موضوع خاص في الصحافة </v>
      </c>
      <c r="AX37" s="53">
        <f t="shared" si="14"/>
        <v>0</v>
      </c>
      <c r="AY37" s="53" t="e">
        <f t="shared" si="14"/>
        <v>#N/A</v>
      </c>
      <c r="BB37" s="54"/>
      <c r="BC37" s="54"/>
    </row>
    <row r="38" spans="1:55" s="33" customFormat="1" ht="16.8" thickTop="1" thickBot="1" x14ac:dyDescent="0.3">
      <c r="A38" s="247"/>
      <c r="B38" s="246" t="e">
        <f>IF(VLOOKUP($E$1,ورقة2!$A$1:$AM$3999,26,0)&lt;&gt;"",3,"")</f>
        <v>#N/A</v>
      </c>
      <c r="C38" s="4"/>
      <c r="D38" s="5"/>
      <c r="E38" s="5"/>
      <c r="F38" s="5"/>
      <c r="G38" s="5"/>
      <c r="H38" s="3"/>
      <c r="I38" s="3"/>
      <c r="J38" s="24"/>
      <c r="K38" s="3"/>
      <c r="L38" s="479"/>
      <c r="M38" s="479"/>
      <c r="O38" s="105"/>
      <c r="P38" s="105"/>
      <c r="Q38" s="105"/>
      <c r="R38" s="105"/>
      <c r="S38" s="106"/>
      <c r="T38" s="107"/>
      <c r="U38" s="107"/>
      <c r="V38" s="107"/>
      <c r="X38" s="105"/>
      <c r="Y38" s="105"/>
      <c r="Z38" s="107"/>
      <c r="AA38" s="107"/>
      <c r="AB38" s="107"/>
      <c r="AC38" s="107"/>
      <c r="AE38" s="105"/>
      <c r="AF38" s="105"/>
      <c r="AG38" s="105"/>
      <c r="AL38" s="39" t="e">
        <f>IF(Z12&lt;&gt;"",Z12,"")</f>
        <v>#N/A</v>
      </c>
      <c r="AM38">
        <v>30</v>
      </c>
      <c r="AU38" s="54">
        <v>33</v>
      </c>
      <c r="AV38" s="54">
        <f t="shared" si="13"/>
        <v>420</v>
      </c>
      <c r="AW38" s="54" t="str">
        <f t="shared" si="13"/>
        <v xml:space="preserve">الصحافة المتخصصة </v>
      </c>
      <c r="AX38" s="53">
        <f t="shared" si="14"/>
        <v>0</v>
      </c>
      <c r="AY38" s="53" t="e">
        <f t="shared" si="14"/>
        <v>#N/A</v>
      </c>
      <c r="BB38" s="54"/>
      <c r="BC38" s="54"/>
    </row>
    <row r="39" spans="1:55" s="33" customFormat="1" ht="22.2" thickTop="1" thickBot="1" x14ac:dyDescent="0.3">
      <c r="A39" s="247"/>
      <c r="B39" s="246" t="e">
        <f>IF(VLOOKUP($E$1,ورقة2!$A$1:$AM$3999,27,0)&lt;&gt;"",4,"")</f>
        <v>#N/A</v>
      </c>
      <c r="C39" s="4"/>
      <c r="D39" s="5"/>
      <c r="E39" s="5"/>
      <c r="F39" s="5"/>
      <c r="G39" s="5"/>
      <c r="H39" s="3"/>
      <c r="I39" s="3"/>
      <c r="J39" s="24"/>
      <c r="K39" s="3"/>
      <c r="L39" s="431"/>
      <c r="M39" s="431"/>
      <c r="O39" s="105"/>
      <c r="P39" s="105"/>
      <c r="Q39" s="105"/>
      <c r="R39" s="105"/>
      <c r="S39" s="106"/>
      <c r="T39" s="107"/>
      <c r="U39" s="107"/>
      <c r="V39" s="107"/>
      <c r="X39" s="108"/>
      <c r="Y39" s="109"/>
      <c r="Z39" s="109"/>
      <c r="AA39" s="109"/>
      <c r="AB39" s="109"/>
      <c r="AC39" s="109"/>
      <c r="AD39" s="109"/>
      <c r="AE39" s="109"/>
      <c r="AF39" s="109"/>
      <c r="AG39" s="109"/>
      <c r="AL39" s="39" t="e">
        <f>IF(R15&lt;&gt;"",R15,"")</f>
        <v>#N/A</v>
      </c>
      <c r="AM39">
        <v>31</v>
      </c>
      <c r="AU39" s="54">
        <v>34</v>
      </c>
      <c r="AV39" s="54">
        <f t="shared" si="13"/>
        <v>430</v>
      </c>
      <c r="AW39" s="54" t="str">
        <f t="shared" si="13"/>
        <v>الترجمة الاعلامية  (4)</v>
      </c>
      <c r="AX39" s="53">
        <f t="shared" si="14"/>
        <v>0</v>
      </c>
      <c r="AY39" s="53" t="e">
        <f t="shared" si="14"/>
        <v>#N/A</v>
      </c>
      <c r="BB39" s="54"/>
      <c r="BC39" s="54"/>
    </row>
    <row r="40" spans="1:55" s="33" customFormat="1" ht="16.8" thickTop="1" thickBot="1" x14ac:dyDescent="0.3">
      <c r="A40" s="247"/>
      <c r="B40" s="246" t="e">
        <f>IF(VLOOKUP($E$1,ورقة2!$A$1:$AM$3999,28,0)&lt;&gt;"",5,"")</f>
        <v>#N/A</v>
      </c>
      <c r="C40" s="4"/>
      <c r="D40" s="5"/>
      <c r="E40" s="5"/>
      <c r="F40" s="5"/>
      <c r="G40" s="5"/>
      <c r="H40" s="3"/>
      <c r="I40" s="3"/>
      <c r="J40" s="24"/>
      <c r="K40" s="3"/>
      <c r="L40" s="479"/>
      <c r="M40" s="479"/>
      <c r="O40" s="124"/>
      <c r="P40" s="124"/>
      <c r="Q40" s="124"/>
      <c r="R40" s="124"/>
      <c r="S40" s="106"/>
      <c r="T40" s="107"/>
      <c r="U40" s="107"/>
      <c r="V40" s="107"/>
      <c r="X40" s="110"/>
      <c r="Y40" s="110"/>
      <c r="Z40" s="107"/>
      <c r="AA40" s="107"/>
      <c r="AB40" s="107"/>
      <c r="AC40" s="107"/>
      <c r="AE40" s="105"/>
      <c r="AF40" s="105"/>
      <c r="AG40" s="105"/>
      <c r="AL40" s="39" t="e">
        <f>IF(R16&lt;&gt;"",R16,"")</f>
        <v>#N/A</v>
      </c>
      <c r="AM40">
        <v>32</v>
      </c>
      <c r="AU40" s="54">
        <v>35</v>
      </c>
      <c r="AV40" s="54">
        <f t="shared" si="13"/>
        <v>440</v>
      </c>
      <c r="AW40" s="54" t="str">
        <f t="shared" si="13"/>
        <v xml:space="preserve">الافلام الوثائقية والبرامج التسجيلية </v>
      </c>
      <c r="AX40" s="53">
        <f t="shared" si="14"/>
        <v>0</v>
      </c>
      <c r="AY40" s="53" t="e">
        <f t="shared" si="14"/>
        <v>#N/A</v>
      </c>
      <c r="BB40" s="54"/>
      <c r="BC40" s="54"/>
    </row>
    <row r="41" spans="1:55" s="33" customFormat="1" ht="16.8" thickTop="1" thickBot="1" x14ac:dyDescent="0.3">
      <c r="A41" s="247"/>
      <c r="B41" s="246" t="e">
        <f>IF(VLOOKUP($E$1,ورقة2!$A$1:$AM$3999,29,0)&lt;&gt;"",6,"")</f>
        <v>#N/A</v>
      </c>
      <c r="C41" s="5"/>
      <c r="D41" s="5"/>
      <c r="E41" s="6"/>
      <c r="F41" s="3"/>
      <c r="G41" s="3"/>
      <c r="H41" s="25"/>
      <c r="I41" s="25"/>
      <c r="J41" s="25"/>
      <c r="K41" s="25"/>
      <c r="L41" s="448"/>
      <c r="M41" s="449"/>
      <c r="N41" s="449"/>
      <c r="O41" s="449"/>
      <c r="P41" s="449"/>
      <c r="Q41" s="449"/>
      <c r="U41" s="480"/>
      <c r="V41" s="480"/>
      <c r="W41" s="480"/>
      <c r="Z41" s="449"/>
      <c r="AA41" s="449"/>
      <c r="AB41" s="449"/>
      <c r="AC41" s="449"/>
      <c r="AD41" s="449"/>
      <c r="AE41" s="449"/>
      <c r="AL41" s="39" t="e">
        <f>IF(R17&lt;&gt;"",R17,"")</f>
        <v>#N/A</v>
      </c>
      <c r="AM41">
        <v>33</v>
      </c>
      <c r="AU41" s="54">
        <v>36</v>
      </c>
      <c r="AV41" s="54">
        <f t="shared" ref="AV41:AW45" si="15">AB15</f>
        <v>450</v>
      </c>
      <c r="AW41" s="63" t="str">
        <f t="shared" si="15"/>
        <v xml:space="preserve">موضوع خاص في الاذاعة </v>
      </c>
      <c r="AX41" s="53">
        <f t="shared" ref="AX41:AY45" si="16">AF15</f>
        <v>0</v>
      </c>
      <c r="AY41" s="53" t="e">
        <f t="shared" si="16"/>
        <v>#N/A</v>
      </c>
      <c r="BB41" s="63"/>
      <c r="BC41" s="63"/>
    </row>
    <row r="42" spans="1:55" s="33" customFormat="1" ht="18.600000000000001" thickTop="1" thickBot="1" x14ac:dyDescent="0.3">
      <c r="A42" s="247"/>
      <c r="B42" s="246" t="e">
        <f>IF(VLOOKUP($E$1,ورقة2!$A$1:$AM$3999,30,0)&lt;&gt;"",7,"")</f>
        <v>#N/A</v>
      </c>
      <c r="C42" s="8"/>
      <c r="D42" s="5"/>
      <c r="E42" s="5"/>
      <c r="F42" s="5"/>
      <c r="G42" s="3"/>
      <c r="H42" s="25"/>
      <c r="I42" s="25"/>
      <c r="J42" s="25"/>
      <c r="K42" s="25"/>
      <c r="L42" s="450"/>
      <c r="M42" s="450"/>
      <c r="N42" s="450"/>
      <c r="O42" s="450"/>
      <c r="P42" s="450"/>
      <c r="Q42" s="450"/>
      <c r="R42" s="449"/>
      <c r="S42" s="449"/>
      <c r="T42" s="449"/>
      <c r="U42" s="450"/>
      <c r="V42" s="450"/>
      <c r="W42" s="450"/>
      <c r="X42" s="450"/>
      <c r="Y42" s="450"/>
      <c r="Z42" s="450"/>
      <c r="AA42" s="450"/>
      <c r="AB42" s="450"/>
      <c r="AC42" s="450"/>
      <c r="AD42" s="450"/>
      <c r="AE42" s="450"/>
      <c r="AF42" s="111"/>
      <c r="AG42" s="111"/>
      <c r="AL42" s="39" t="e">
        <f>IF(R18&lt;&gt;"",R18,"")</f>
        <v>#N/A</v>
      </c>
      <c r="AM42">
        <v>34</v>
      </c>
      <c r="AU42" s="54">
        <v>37</v>
      </c>
      <c r="AV42" s="54">
        <f t="shared" si="15"/>
        <v>460</v>
      </c>
      <c r="AW42" s="63" t="str">
        <f t="shared" si="15"/>
        <v xml:space="preserve">الاعلان الاذاعي والتلفزيوني </v>
      </c>
      <c r="AX42" s="53">
        <f t="shared" si="16"/>
        <v>0</v>
      </c>
      <c r="AY42" s="53" t="e">
        <f t="shared" si="16"/>
        <v>#N/A</v>
      </c>
      <c r="BB42" s="63"/>
      <c r="BC42" s="63"/>
    </row>
    <row r="43" spans="1:55" s="33" customFormat="1" ht="18.600000000000001" thickTop="1" thickBot="1" x14ac:dyDescent="0.3">
      <c r="A43" s="247"/>
      <c r="B43" s="246" t="e">
        <f>IF(VLOOKUP($E$1,ورقة2!$A$1:$AM$3999,32,0)&lt;&gt;"",8,"")</f>
        <v>#N/A</v>
      </c>
      <c r="C43" s="9"/>
      <c r="D43" s="9"/>
      <c r="E43" s="9"/>
      <c r="F43" s="9"/>
      <c r="G43" s="10"/>
      <c r="H43" s="8"/>
      <c r="I43" s="8"/>
      <c r="J43" s="8"/>
      <c r="K43" s="8"/>
      <c r="L43" s="5"/>
      <c r="M43" s="5"/>
      <c r="N43" s="26"/>
      <c r="O43" s="26"/>
      <c r="P43" s="26"/>
      <c r="Q43" s="26"/>
      <c r="AL43" s="39" t="e">
        <f>IF(R19&lt;&gt;"",R19,"")</f>
        <v>#N/A</v>
      </c>
      <c r="AM43">
        <v>35</v>
      </c>
      <c r="AU43" s="54">
        <v>38</v>
      </c>
      <c r="AV43" s="54">
        <f t="shared" si="15"/>
        <v>470</v>
      </c>
      <c r="AW43" s="63" t="str">
        <f t="shared" si="15"/>
        <v xml:space="preserve">مشروع اصدار جريدة او مجلة </v>
      </c>
      <c r="AX43" s="53">
        <f t="shared" si="16"/>
        <v>0</v>
      </c>
      <c r="AY43" s="53" t="e">
        <f t="shared" si="16"/>
        <v>#N/A</v>
      </c>
      <c r="BB43" s="63"/>
      <c r="BC43" s="63"/>
    </row>
    <row r="44" spans="1:55" s="33" customFormat="1" ht="16.8" thickTop="1" thickBot="1" x14ac:dyDescent="0.3">
      <c r="A44" s="247"/>
      <c r="B44" s="246" t="e">
        <f>IF(VLOOKUP($E$1,ورقة2!$A$1:$AM$3999,33,0)&lt;&gt;"",9,"")</f>
        <v>#N/A</v>
      </c>
      <c r="C44" s="5"/>
      <c r="D44" s="5"/>
      <c r="E44" s="3"/>
      <c r="F44" s="3"/>
      <c r="G44" s="5"/>
      <c r="H44" s="5"/>
      <c r="I44" s="5"/>
      <c r="J44" s="5"/>
      <c r="K44" s="5"/>
      <c r="L44" s="5"/>
      <c r="M44" s="11"/>
      <c r="N44" s="26"/>
      <c r="O44" s="26"/>
      <c r="P44" s="26"/>
      <c r="Q44" s="26"/>
      <c r="AL44" s="39" t="e">
        <f>IF(Z15&lt;&gt;"",Z15,"")</f>
        <v>#N/A</v>
      </c>
      <c r="AM44">
        <v>36</v>
      </c>
      <c r="AU44" s="54">
        <v>39</v>
      </c>
      <c r="AV44" s="54">
        <f t="shared" si="15"/>
        <v>480</v>
      </c>
      <c r="AW44" s="63" t="str">
        <f t="shared" si="15"/>
        <v xml:space="preserve">تخطيط الحملات الاعلامية </v>
      </c>
      <c r="AX44" s="53">
        <f t="shared" si="16"/>
        <v>0</v>
      </c>
      <c r="AY44" s="53" t="e">
        <f t="shared" si="16"/>
        <v>#N/A</v>
      </c>
      <c r="BB44" s="63"/>
      <c r="BC44" s="63"/>
    </row>
    <row r="45" spans="1:55" s="33" customFormat="1" ht="19.5" customHeight="1" thickTop="1" thickBot="1" x14ac:dyDescent="0.3">
      <c r="A45" s="247"/>
      <c r="B45" s="255" t="e">
        <f>IF(VLOOKUP($E$1,ورقة2!$A$1:$AM$3999,38,0)&lt;&gt;"",10,"")</f>
        <v>#N/A</v>
      </c>
      <c r="G45" s="5"/>
      <c r="H45" s="5"/>
      <c r="I45" s="5"/>
      <c r="J45" s="5"/>
      <c r="K45" s="5"/>
      <c r="L45" s="5"/>
      <c r="M45" s="7"/>
      <c r="N45" s="7"/>
      <c r="O45" s="12"/>
      <c r="P45" s="12"/>
      <c r="Q45" s="12"/>
      <c r="AL45" s="39" t="e">
        <f>IF(Z16&lt;&gt;"",Z16,"")</f>
        <v>#N/A</v>
      </c>
      <c r="AM45">
        <v>37</v>
      </c>
      <c r="AU45" s="54">
        <v>40</v>
      </c>
      <c r="AV45" s="54">
        <f t="shared" si="15"/>
        <v>490</v>
      </c>
      <c r="AW45" s="63" t="str">
        <f t="shared" si="15"/>
        <v xml:space="preserve">فن العلاقات العامة </v>
      </c>
      <c r="AX45" s="53">
        <f t="shared" si="16"/>
        <v>0</v>
      </c>
      <c r="AY45" s="53" t="e">
        <f t="shared" si="16"/>
        <v>#N/A</v>
      </c>
      <c r="BB45" s="63"/>
      <c r="BC45" s="63"/>
    </row>
    <row r="46" spans="1:55" s="33" customFormat="1" ht="18.600000000000001" thickTop="1" thickBot="1" x14ac:dyDescent="0.3">
      <c r="A46" s="247"/>
      <c r="B46" s="255" t="e">
        <f>IF(VLOOKUP($E$1,ورقة2!$A$1:$AZ$3999,39,0)&lt;&gt;"",11,"")</f>
        <v>#N/A</v>
      </c>
      <c r="AL46" s="39" t="e">
        <f>IF(Z17&lt;&gt;"",Z17,"")</f>
        <v>#N/A</v>
      </c>
      <c r="AM46">
        <v>38</v>
      </c>
      <c r="AU46" s="54"/>
      <c r="AX46" s="53"/>
      <c r="AY46" s="53"/>
      <c r="AZ46" s="55"/>
    </row>
    <row r="47" spans="1:55" s="33" customFormat="1" ht="18.600000000000001" thickTop="1" thickBot="1" x14ac:dyDescent="0.3">
      <c r="A47" s="247"/>
      <c r="B47" s="248" t="e">
        <f>IF(VLOOKUP($E$1,ورقة2!$A$1:$AZ$3999,40,0)&lt;&gt;"",12,"")</f>
        <v>#N/A</v>
      </c>
      <c r="C47" s="33">
        <v>1</v>
      </c>
      <c r="D47" s="33" t="s">
        <v>725</v>
      </c>
      <c r="F47" s="10"/>
      <c r="G47" s="27"/>
      <c r="H47" s="27"/>
      <c r="I47" s="27"/>
      <c r="J47" s="27"/>
      <c r="K47" s="27"/>
      <c r="L47" s="27"/>
      <c r="M47" s="27"/>
      <c r="N47" s="27"/>
      <c r="O47" s="27"/>
      <c r="P47" s="27"/>
      <c r="Q47" s="27"/>
      <c r="AL47" s="39" t="e">
        <f>IF(Z18&lt;&gt;"",Z18,"")</f>
        <v>#N/A</v>
      </c>
      <c r="AM47">
        <v>39</v>
      </c>
      <c r="AU47" s="54"/>
      <c r="AV47" s="54"/>
      <c r="AW47" s="56"/>
      <c r="AX47" s="53"/>
      <c r="AY47" s="53"/>
      <c r="AZ47" s="55"/>
    </row>
    <row r="48" spans="1:55" s="33" customFormat="1" ht="16.8" thickTop="1" thickBot="1" x14ac:dyDescent="0.3">
      <c r="A48" s="247"/>
      <c r="B48" s="248"/>
      <c r="C48" s="33">
        <v>2</v>
      </c>
      <c r="D48" s="33" t="s">
        <v>658</v>
      </c>
      <c r="G48" s="27"/>
      <c r="H48" s="27"/>
      <c r="I48" s="27"/>
      <c r="J48" s="27"/>
      <c r="K48" s="27"/>
      <c r="L48" s="27"/>
      <c r="M48" s="27"/>
      <c r="N48" s="27"/>
      <c r="O48" s="27"/>
      <c r="P48" s="27"/>
      <c r="Q48" s="27"/>
      <c r="AL48" s="39" t="e">
        <f>IF(Z19&lt;&gt;"",Z19,"")</f>
        <v>#N/A</v>
      </c>
      <c r="AM48">
        <v>40</v>
      </c>
      <c r="AU48" s="54"/>
      <c r="AV48" s="54"/>
      <c r="AW48" s="56"/>
      <c r="AX48" s="53"/>
      <c r="AY48" s="53"/>
      <c r="AZ48" s="55"/>
    </row>
    <row r="49" spans="1:54" s="33" customFormat="1" ht="18.600000000000001" thickTop="1" thickBot="1" x14ac:dyDescent="0.3">
      <c r="A49" s="247"/>
      <c r="B49" s="249"/>
      <c r="C49" s="33">
        <v>3</v>
      </c>
      <c r="D49" s="33" t="s">
        <v>726</v>
      </c>
      <c r="F49" s="27"/>
      <c r="G49" s="13"/>
      <c r="H49" s="14"/>
      <c r="I49" s="14"/>
      <c r="J49" s="14"/>
      <c r="K49" s="8"/>
      <c r="L49" s="8"/>
      <c r="M49" s="14"/>
      <c r="N49" s="14"/>
      <c r="O49" s="13"/>
      <c r="P49" s="13"/>
      <c r="Q49" s="13"/>
      <c r="AL49" s="39"/>
      <c r="AM49"/>
      <c r="AU49" s="54"/>
      <c r="AV49" s="54"/>
      <c r="AW49" s="56"/>
      <c r="AX49" s="53"/>
      <c r="AY49" s="53"/>
      <c r="AZ49" s="55"/>
    </row>
    <row r="50" spans="1:54" s="33" customFormat="1" ht="16.8" thickTop="1" thickBot="1" x14ac:dyDescent="0.3">
      <c r="A50" s="247"/>
      <c r="B50" s="250"/>
      <c r="C50" s="33">
        <v>4</v>
      </c>
      <c r="D50" s="33" t="s">
        <v>733</v>
      </c>
      <c r="F50" s="27"/>
      <c r="G50" s="14"/>
      <c r="H50" s="3"/>
      <c r="I50" s="3"/>
      <c r="J50" s="3"/>
      <c r="K50" s="3"/>
      <c r="L50" s="3"/>
      <c r="M50" s="3"/>
      <c r="N50" s="3"/>
      <c r="O50" s="14"/>
      <c r="P50" s="14"/>
      <c r="Q50" s="14"/>
      <c r="AL50" s="39"/>
      <c r="AM50"/>
      <c r="AU50" s="54"/>
      <c r="AV50" s="54"/>
      <c r="AW50" s="56"/>
      <c r="AX50" s="53"/>
      <c r="AY50" s="53"/>
      <c r="AZ50" s="55"/>
    </row>
    <row r="51" spans="1:54" s="33" customFormat="1" ht="21.75" customHeight="1" thickTop="1" x14ac:dyDescent="0.6">
      <c r="A51" s="247"/>
      <c r="B51" s="251"/>
      <c r="C51" s="33">
        <v>5</v>
      </c>
      <c r="D51" s="33" t="s">
        <v>727</v>
      </c>
      <c r="F51" s="13"/>
      <c r="G51" s="28"/>
      <c r="H51" s="28"/>
      <c r="I51" s="28"/>
      <c r="J51" s="28"/>
      <c r="K51" s="28"/>
      <c r="L51" s="28"/>
      <c r="M51" s="28"/>
      <c r="N51" s="28"/>
      <c r="O51" s="28"/>
      <c r="P51" s="28"/>
      <c r="Q51" s="28"/>
      <c r="AM51"/>
      <c r="AU51" s="54"/>
      <c r="AV51" s="54"/>
      <c r="AW51" s="56"/>
      <c r="AX51" s="53"/>
      <c r="AY51" s="53"/>
      <c r="AZ51" s="55"/>
    </row>
    <row r="52" spans="1:54" s="33" customFormat="1" ht="21.6" thickBot="1" x14ac:dyDescent="0.3">
      <c r="A52" s="247"/>
      <c r="B52" s="252"/>
      <c r="C52" s="33">
        <v>6</v>
      </c>
      <c r="D52" s="33" t="s">
        <v>1331</v>
      </c>
      <c r="E52" s="14"/>
      <c r="F52" s="14"/>
      <c r="G52" s="15"/>
      <c r="H52" s="15"/>
      <c r="I52" s="15"/>
      <c r="J52" s="15"/>
      <c r="K52" s="15"/>
      <c r="L52" s="15"/>
      <c r="M52" s="15"/>
      <c r="N52" s="8"/>
      <c r="O52" s="8"/>
      <c r="P52" s="8"/>
      <c r="Q52" s="8"/>
      <c r="AL52" s="39"/>
      <c r="AM52"/>
      <c r="AU52" s="54"/>
      <c r="AV52" s="54"/>
      <c r="AW52" s="56"/>
      <c r="AX52" s="53"/>
      <c r="AY52" s="53"/>
      <c r="AZ52" s="55"/>
    </row>
    <row r="53" spans="1:54" s="33" customFormat="1" ht="22.2" thickTop="1" thickBot="1" x14ac:dyDescent="0.3">
      <c r="A53" s="247"/>
      <c r="B53" s="253"/>
      <c r="C53" s="33">
        <v>7</v>
      </c>
      <c r="D53" s="33" t="s">
        <v>2615</v>
      </c>
      <c r="E53" s="14"/>
      <c r="F53" s="14"/>
      <c r="G53" s="15"/>
      <c r="H53" s="15"/>
      <c r="I53" s="16"/>
      <c r="J53" s="16"/>
      <c r="K53" s="16"/>
      <c r="L53" s="16"/>
      <c r="M53" s="16"/>
      <c r="N53" s="9"/>
      <c r="O53" s="9"/>
      <c r="P53" s="9"/>
      <c r="Q53" s="9"/>
      <c r="AL53" s="39"/>
      <c r="AM53"/>
      <c r="AU53" s="54"/>
      <c r="AV53" s="54"/>
      <c r="AW53" s="56"/>
      <c r="AX53" s="53"/>
      <c r="AY53" s="53"/>
      <c r="AZ53" s="55"/>
    </row>
    <row r="54" spans="1:54" s="33" customFormat="1" ht="22.2" thickTop="1" thickBot="1" x14ac:dyDescent="0.45">
      <c r="A54" s="247"/>
      <c r="B54" s="254"/>
      <c r="C54" s="15">
        <v>8</v>
      </c>
      <c r="D54" s="15" t="s">
        <v>2616</v>
      </c>
      <c r="E54" s="15"/>
      <c r="F54" s="15"/>
      <c r="G54" s="21"/>
      <c r="H54" s="21"/>
      <c r="I54" s="17"/>
      <c r="J54" s="17"/>
      <c r="K54" s="18"/>
      <c r="L54" s="19"/>
      <c r="M54" s="19"/>
      <c r="N54" s="20"/>
      <c r="O54" s="20"/>
      <c r="P54" s="20"/>
      <c r="Q54" s="20"/>
      <c r="AL54" s="39"/>
      <c r="AM54"/>
      <c r="AU54" s="54"/>
      <c r="AV54" s="53"/>
      <c r="AW54" s="57"/>
      <c r="AX54" s="53"/>
      <c r="AY54" s="53"/>
      <c r="AZ54" s="53"/>
      <c r="BA54" s="53"/>
      <c r="BB54" s="53"/>
    </row>
    <row r="55" spans="1:54" s="33" customFormat="1" ht="22.2" thickTop="1" thickBot="1" x14ac:dyDescent="0.45">
      <c r="B55" s="18"/>
      <c r="C55" s="16">
        <v>9</v>
      </c>
      <c r="D55" s="15" t="s">
        <v>3378</v>
      </c>
      <c r="E55" s="15"/>
      <c r="F55" s="15"/>
      <c r="G55" s="18"/>
      <c r="H55" s="21"/>
      <c r="I55" s="21"/>
      <c r="J55" s="21"/>
      <c r="K55" s="21"/>
      <c r="L55" s="21"/>
      <c r="M55" s="21"/>
      <c r="N55" s="3"/>
      <c r="O55" s="22"/>
      <c r="P55" s="22"/>
      <c r="Q55" s="22"/>
      <c r="AL55" s="39"/>
      <c r="AM55"/>
      <c r="AU55" s="53"/>
      <c r="AV55" s="53"/>
      <c r="AW55" s="57"/>
      <c r="AX55" s="53"/>
      <c r="AY55" s="53"/>
      <c r="AZ55" s="53"/>
      <c r="BA55" s="53"/>
      <c r="BB55" s="53"/>
    </row>
    <row r="56" spans="1:54" ht="22.2" thickTop="1" thickBot="1" x14ac:dyDescent="0.45">
      <c r="B56" s="21"/>
      <c r="C56" s="21">
        <v>10</v>
      </c>
      <c r="D56" s="21" t="s">
        <v>3425</v>
      </c>
      <c r="E56" s="21"/>
      <c r="F56" s="21"/>
      <c r="G56" s="21"/>
      <c r="H56" s="21"/>
      <c r="I56" s="21"/>
      <c r="J56" s="2"/>
      <c r="K56" s="2"/>
      <c r="L56" s="2"/>
      <c r="M56" s="2"/>
      <c r="N56" s="1"/>
      <c r="O56" s="1"/>
      <c r="P56" s="1"/>
      <c r="Q56" s="1"/>
      <c r="AL56" s="39"/>
    </row>
    <row r="57" spans="1:54" ht="14.25" customHeight="1" thickTop="1" x14ac:dyDescent="0.25">
      <c r="B57" s="33"/>
      <c r="C57" s="33">
        <v>11</v>
      </c>
      <c r="D57" s="15" t="s">
        <v>3596</v>
      </c>
      <c r="E57" s="33"/>
      <c r="F57" s="33"/>
      <c r="G57" s="33"/>
      <c r="H57" s="33"/>
      <c r="I57" s="33"/>
    </row>
    <row r="58" spans="1:54" ht="14.25" customHeight="1" x14ac:dyDescent="0.4">
      <c r="C58">
        <v>12</v>
      </c>
      <c r="D58" s="21" t="s">
        <v>3842</v>
      </c>
    </row>
  </sheetData>
  <sheetProtection algorithmName="SHA-512" hashValue="WNUZH0jhmK89kO3tvGjZto5Eee2hAF0I/dz+BJERHQawoC2QgKustABIfdeOnk+K33xZGTfYLwx3+su98aiQcA==" saltValue="GwdIAaYm50/85kn9BhMUOg==" spinCount="100000" sheet="1" selectLockedCells="1"/>
  <mergeCells count="156">
    <mergeCell ref="AE2:AG2"/>
    <mergeCell ref="AH1:AI1"/>
    <mergeCell ref="X2:Z2"/>
    <mergeCell ref="AB2:AC2"/>
    <mergeCell ref="AH2:AI2"/>
    <mergeCell ref="X3:Z3"/>
    <mergeCell ref="AH3:AI3"/>
    <mergeCell ref="X4:Z4"/>
    <mergeCell ref="AE4:AI4"/>
    <mergeCell ref="AE1:AG1"/>
    <mergeCell ref="AB1:AC1"/>
    <mergeCell ref="AB3:AC3"/>
    <mergeCell ref="X1:Z1"/>
    <mergeCell ref="U18:W18"/>
    <mergeCell ref="C33:H33"/>
    <mergeCell ref="V25:X27"/>
    <mergeCell ref="S25:U27"/>
    <mergeCell ref="C29:H29"/>
    <mergeCell ref="C25:H25"/>
    <mergeCell ref="D19:G19"/>
    <mergeCell ref="C26:H26"/>
    <mergeCell ref="E1:G1"/>
    <mergeCell ref="H1:J1"/>
    <mergeCell ref="L1:N1"/>
    <mergeCell ref="U1:V1"/>
    <mergeCell ref="U2:V2"/>
    <mergeCell ref="Q1:T1"/>
    <mergeCell ref="O2:P2"/>
    <mergeCell ref="O1:P1"/>
    <mergeCell ref="Q2:T2"/>
    <mergeCell ref="C1:D1"/>
    <mergeCell ref="B3:D3"/>
    <mergeCell ref="E3:G3"/>
    <mergeCell ref="C2:D2"/>
    <mergeCell ref="E2:G2"/>
    <mergeCell ref="Q3:T3"/>
    <mergeCell ref="U3:V3"/>
    <mergeCell ref="L2:N2"/>
    <mergeCell ref="AB5:AC5"/>
    <mergeCell ref="L4:N4"/>
    <mergeCell ref="O4:P4"/>
    <mergeCell ref="Q4:T4"/>
    <mergeCell ref="U4:V4"/>
    <mergeCell ref="C5:E5"/>
    <mergeCell ref="AB4:AC4"/>
    <mergeCell ref="L3:N3"/>
    <mergeCell ref="C4:D4"/>
    <mergeCell ref="E4:G4"/>
    <mergeCell ref="H4:J4"/>
    <mergeCell ref="H2:J2"/>
    <mergeCell ref="X5:Z5"/>
    <mergeCell ref="O3:P3"/>
    <mergeCell ref="H3:J3"/>
    <mergeCell ref="U5:V5"/>
    <mergeCell ref="M10:O10"/>
    <mergeCell ref="D18:G18"/>
    <mergeCell ref="D15:G15"/>
    <mergeCell ref="M18:O18"/>
    <mergeCell ref="D10:G10"/>
    <mergeCell ref="M12:O12"/>
    <mergeCell ref="D17:G17"/>
    <mergeCell ref="M17:O17"/>
    <mergeCell ref="D16:G16"/>
    <mergeCell ref="M15:O15"/>
    <mergeCell ref="M16:O16"/>
    <mergeCell ref="B14:Q14"/>
    <mergeCell ref="D11:G11"/>
    <mergeCell ref="D12:G12"/>
    <mergeCell ref="M11:O11"/>
    <mergeCell ref="D8:G8"/>
    <mergeCell ref="D9:G9"/>
    <mergeCell ref="B6:Q6"/>
    <mergeCell ref="B7:I7"/>
    <mergeCell ref="L7:Q7"/>
    <mergeCell ref="F5:N5"/>
    <mergeCell ref="O5:P5"/>
    <mergeCell ref="Q5:T5"/>
    <mergeCell ref="T7:Y7"/>
    <mergeCell ref="T6:AG6"/>
    <mergeCell ref="AC8:AE8"/>
    <mergeCell ref="AC9:AE9"/>
    <mergeCell ref="M8:O8"/>
    <mergeCell ref="M9:O9"/>
    <mergeCell ref="U8:W8"/>
    <mergeCell ref="AB7:AG7"/>
    <mergeCell ref="AC15:AE15"/>
    <mergeCell ref="U15:W15"/>
    <mergeCell ref="R42:T42"/>
    <mergeCell ref="AE3:AG3"/>
    <mergeCell ref="C31:H31"/>
    <mergeCell ref="N27:Q27"/>
    <mergeCell ref="N28:Q28"/>
    <mergeCell ref="N29:Q29"/>
    <mergeCell ref="C27:H27"/>
    <mergeCell ref="S29:U29"/>
    <mergeCell ref="S28:U28"/>
    <mergeCell ref="Y28:AF28"/>
    <mergeCell ref="C30:H30"/>
    <mergeCell ref="Z42:AE42"/>
    <mergeCell ref="L40:M40"/>
    <mergeCell ref="L38:M38"/>
    <mergeCell ref="K26:M26"/>
    <mergeCell ref="U41:W41"/>
    <mergeCell ref="Z41:AE41"/>
    <mergeCell ref="Y26:AC26"/>
    <mergeCell ref="N26:Q26"/>
    <mergeCell ref="U42:W42"/>
    <mergeCell ref="X42:Y42"/>
    <mergeCell ref="V29:X29"/>
    <mergeCell ref="L41:Q41"/>
    <mergeCell ref="AD25:AF25"/>
    <mergeCell ref="K25:M25"/>
    <mergeCell ref="K29:M29"/>
    <mergeCell ref="L42:Q42"/>
    <mergeCell ref="V28:X28"/>
    <mergeCell ref="AH9:AJ9"/>
    <mergeCell ref="AH10:AJ11"/>
    <mergeCell ref="U11:W11"/>
    <mergeCell ref="U12:W12"/>
    <mergeCell ref="S14:AG14"/>
    <mergeCell ref="U9:W9"/>
    <mergeCell ref="AH12:AJ18"/>
    <mergeCell ref="AC11:AE11"/>
    <mergeCell ref="U16:W16"/>
    <mergeCell ref="AC18:AE18"/>
    <mergeCell ref="AC10:AE10"/>
    <mergeCell ref="AC12:AE12"/>
    <mergeCell ref="AC16:AE16"/>
    <mergeCell ref="AC17:AE17"/>
    <mergeCell ref="U10:W10"/>
    <mergeCell ref="U17:W17"/>
    <mergeCell ref="AC19:AE19"/>
    <mergeCell ref="AD26:AF26"/>
    <mergeCell ref="L39:M39"/>
    <mergeCell ref="Y25:AC25"/>
    <mergeCell ref="Y27:AC27"/>
    <mergeCell ref="K27:M27"/>
    <mergeCell ref="K28:M28"/>
    <mergeCell ref="U19:W19"/>
    <mergeCell ref="M19:O19"/>
    <mergeCell ref="N25:Q25"/>
    <mergeCell ref="C32:H32"/>
    <mergeCell ref="C28:H28"/>
    <mergeCell ref="K31:AG31"/>
    <mergeCell ref="K30:P30"/>
    <mergeCell ref="Q30:S30"/>
    <mergeCell ref="T30:V30"/>
    <mergeCell ref="W30:X30"/>
    <mergeCell ref="Y30:AD30"/>
    <mergeCell ref="AD27:AF27"/>
    <mergeCell ref="AC29:AF29"/>
    <mergeCell ref="Y29:AB29"/>
    <mergeCell ref="C34:H34"/>
    <mergeCell ref="C35:H35"/>
    <mergeCell ref="C36:H36"/>
    <mergeCell ref="C37:H37"/>
  </mergeCells>
  <conditionalFormatting sqref="B6:Q6">
    <cfRule type="expression" dxfId="937" priority="2">
      <formula>$E$2="معاقب"</formula>
    </cfRule>
    <cfRule type="expression" dxfId="936" priority="12">
      <formula>$E$2="مستنفذ"</formula>
    </cfRule>
  </conditionalFormatting>
  <conditionalFormatting sqref="B7:AG19">
    <cfRule type="expression" dxfId="935" priority="1">
      <formula>$E$2="معاقب"</formula>
    </cfRule>
  </conditionalFormatting>
  <conditionalFormatting sqref="S6:AG7 B7:Q7 B8:B12 H8:K12 P8:Q12 S8:S12 X8:AA12 AF8:AG12 B13:Q14 S13:AG14 B15:B19 H15:K19 P15:Q19 S15:S19 X15:AA19 AF15:AG19 F20:I20 N20:Q20 V20:Y20 AD20:AG20">
    <cfRule type="expression" dxfId="934" priority="6">
      <formula>$E$2="مستنفذ"</formula>
    </cfRule>
  </conditionalFormatting>
  <dataValidations count="3">
    <dataValidation type="list" allowBlank="1" showInputMessage="1" showErrorMessage="1" sqref="V28" xr:uid="{00000000-0002-0000-0200-000000000000}">
      <formula1>$BC$4:$BC$5</formula1>
    </dataValidation>
    <dataValidation type="list" allowBlank="1" showInputMessage="1" showErrorMessage="1" sqref="F5:N5" xr:uid="{00000000-0002-0000-0200-000001000000}">
      <formula1>$AO$1:$AO$9</formula1>
    </dataValidation>
    <dataValidation type="custom" allowBlank="1" showInputMessage="1" showErrorMessage="1" error="يجب أن تتأكد أولاً بأن جميع البيانات المطلوبة ممتلئة بالمعلومات الصحيحة دون أية نقص، ثم اضغط على الرقم (1) لتتمكن من اختيار المقرر، أو أنك قد تجاوزت عدد المقررات المسموح تسجيلها_x000a_" sqref="H8:H12 P8:P12 X8:X12 H15:H19 AF8:AF12 X15:X19 P15:P19 AF15:AF19" xr:uid="{00000000-0002-0000-0200-000002000000}">
      <formula1>AND($AK$2=0,$AG$29&lt;=14,H8=1)</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ورقة8"/>
  <dimension ref="B1:AP44"/>
  <sheetViews>
    <sheetView rightToLeft="1" zoomScale="90" zoomScaleNormal="90" workbookViewId="0">
      <selection activeCell="H4" sqref="H4:I4"/>
    </sheetView>
  </sheetViews>
  <sheetFormatPr defaultColWidth="9" defaultRowHeight="13.2" x14ac:dyDescent="0.25"/>
  <cols>
    <col min="1" max="1" width="0.3984375" style="137" customWidth="1"/>
    <col min="2" max="2" width="5.09765625" style="137" customWidth="1"/>
    <col min="3" max="3" width="5.69921875" style="137" bestFit="1" customWidth="1"/>
    <col min="4" max="4" width="4.09765625" style="137" customWidth="1"/>
    <col min="5" max="5" width="8" style="137" customWidth="1"/>
    <col min="6" max="6" width="7.09765625" style="137" customWidth="1"/>
    <col min="7" max="7" width="4.69921875" style="137" customWidth="1"/>
    <col min="8" max="8" width="5.3984375" style="137" customWidth="1"/>
    <col min="9" max="9" width="5.19921875" style="137" customWidth="1"/>
    <col min="10" max="10" width="6.59765625" style="137" customWidth="1"/>
    <col min="11" max="11" width="5.8984375" style="137" customWidth="1"/>
    <col min="12" max="12" width="3.3984375" style="137" customWidth="1"/>
    <col min="13" max="13" width="7.09765625" style="137" customWidth="1"/>
    <col min="14" max="14" width="8.3984375" style="137" customWidth="1"/>
    <col min="15" max="15" width="7.09765625" style="137" customWidth="1"/>
    <col min="16" max="16" width="3" style="137" customWidth="1"/>
    <col min="17" max="17" width="3.59765625" style="137" customWidth="1"/>
    <col min="18" max="18" width="4.69921875" style="137" customWidth="1"/>
    <col min="19" max="19" width="9" style="137" customWidth="1"/>
    <col min="20" max="20" width="6.69921875" style="137" hidden="1" customWidth="1"/>
    <col min="21" max="21" width="8.19921875" style="137" hidden="1" customWidth="1"/>
    <col min="22" max="22" width="3.19921875" style="137" hidden="1" customWidth="1"/>
    <col min="23" max="23" width="8.8984375" style="137" hidden="1" customWidth="1"/>
    <col min="24" max="24" width="3.19921875" style="137" hidden="1" customWidth="1"/>
    <col min="25" max="25" width="5.69921875" style="137" hidden="1" customWidth="1"/>
    <col min="26" max="28" width="8.8984375" style="137" hidden="1" customWidth="1"/>
    <col min="29" max="35" width="12.19921875" style="137" customWidth="1"/>
    <col min="36" max="41" width="8.8984375" style="137" customWidth="1"/>
    <col min="42" max="42" width="57.09765625" style="137" bestFit="1" customWidth="1"/>
    <col min="43" max="16383" width="9" style="137" customWidth="1"/>
    <col min="16384" max="16384" width="9" style="137"/>
  </cols>
  <sheetData>
    <row r="1" spans="2:42" ht="14.4" thickTop="1" thickBot="1" x14ac:dyDescent="0.3">
      <c r="B1" s="553">
        <f ca="1">NOW()</f>
        <v>45865.455811574073</v>
      </c>
      <c r="C1" s="553"/>
      <c r="D1" s="553"/>
      <c r="E1" s="553"/>
      <c r="F1" s="560" t="s">
        <v>3840</v>
      </c>
      <c r="G1" s="560"/>
      <c r="H1" s="560"/>
      <c r="I1" s="560"/>
      <c r="J1" s="560"/>
      <c r="K1" s="560"/>
      <c r="L1" s="560"/>
      <c r="M1" s="560"/>
      <c r="N1" s="560"/>
      <c r="O1" s="560"/>
      <c r="P1" s="560"/>
      <c r="Q1" s="560"/>
      <c r="R1" s="560"/>
      <c r="T1" s="138" t="b">
        <f>IF(AND(I12="A",H12=1),35000,IF(OR(I12="ج",I12="ر1",I12="ر2"),IF(H12=1,IF(OR($E$22=$AP$8,$E$22=$AP$9),0,IF($E$22=$AP$2,IF(I12="ج",4000,IF(I12="ر1",5200,IF(I12="ر2",6000,""))),IF(OR($E$22=$AP$3,$E$22=$AP$7),IF(I12="ج",2500,IF(I12="ر1",3250,IF(I12="ر2",3750,""))),IF($E$22=$AP$4,500,IF(OR($E$22=$AP$1,$E$22=$AP$5,$E$22=$AP$6),IF(I12="ج",4000,IF(I12="ر1",5500,IF(I12="ر2",6500,""))),IF(I12="ج",5000,IF(I12="ر1",6500,IF(I12="ر2",7500,"")))))))))))</f>
        <v>0</v>
      </c>
      <c r="AC1" s="139"/>
      <c r="AD1" s="235" t="str">
        <f>IF(AJ1&gt;0,"يجب عليك ادخال البيانات المطلوبة أدناه بالمعلومات الصحيحة في صفحة إدخال البيانات لتتمكن من طباعة استمارة المقررات بشكل صحيح","")</f>
        <v/>
      </c>
      <c r="AE1" s="236"/>
      <c r="AF1" s="236"/>
      <c r="AG1" s="236"/>
      <c r="AH1" s="237"/>
      <c r="AI1" s="139"/>
      <c r="AJ1" s="168">
        <v>0</v>
      </c>
      <c r="AP1" s="141" t="s">
        <v>216</v>
      </c>
    </row>
    <row r="2" spans="2:42" ht="17.25" customHeight="1" thickTop="1" thickBot="1" x14ac:dyDescent="0.3">
      <c r="B2" s="554" t="s">
        <v>766</v>
      </c>
      <c r="C2" s="555"/>
      <c r="D2" s="556">
        <f>'اختيار المقررات'!E1</f>
        <v>0</v>
      </c>
      <c r="E2" s="556"/>
      <c r="F2" s="557" t="s">
        <v>3</v>
      </c>
      <c r="G2" s="557"/>
      <c r="H2" s="558" t="str">
        <f>'اختيار المقررات'!L1</f>
        <v/>
      </c>
      <c r="I2" s="558"/>
      <c r="J2" s="558"/>
      <c r="K2" s="557" t="s">
        <v>4</v>
      </c>
      <c r="L2" s="557"/>
      <c r="M2" s="559" t="e">
        <f>'اختيار المقررات'!Q1</f>
        <v>#N/A</v>
      </c>
      <c r="N2" s="559"/>
      <c r="O2" s="161" t="s">
        <v>5</v>
      </c>
      <c r="P2" s="559" t="e">
        <f>'اختيار المقررات'!W1</f>
        <v>#N/A</v>
      </c>
      <c r="Q2" s="559"/>
      <c r="R2" s="561"/>
      <c r="T2" s="138" t="b">
        <f>IF(AND(I13="A",H13=1),35000,IF(OR(I13="ج",I13="ر1",I13="ر2"),IF(H13=1,IF(OR($E$22=$AP$8,$E$22=$AP$9),0,IF($E$22=$AP$2,IF(I13="ج",4000,IF(I13="ر1",5200,IF(I13="ر2",6000,""))),IF(OR($E$22=$AP$3,$E$22=$AP$7),IF(I13="ج",2500,IF(I13="ر1",3250,IF(I13="ر2",3750,""))),IF($E$22=$AP$4,500,IF(OR($E$22=$AP$1,$E$22=$AP$5,$E$22=$AP$6),IF(I13="ج",4000,IF(I13="ر1",5500,IF(I13="ر2",6500,""))),IF(I13="ج",5000,IF(I13="ر1",6500,IF(I13="ر2",7500,"")))))))))))</f>
        <v>0</v>
      </c>
      <c r="AC2" s="139"/>
      <c r="AD2" s="238"/>
      <c r="AE2" s="239"/>
      <c r="AF2" s="239"/>
      <c r="AG2" s="239"/>
      <c r="AH2" s="240"/>
      <c r="AI2" s="142" t="s">
        <v>3841</v>
      </c>
      <c r="AP2" s="143" t="s">
        <v>217</v>
      </c>
    </row>
    <row r="3" spans="2:42" ht="18.75" customHeight="1" thickTop="1" thickBot="1" x14ac:dyDescent="0.3">
      <c r="B3" s="531" t="s">
        <v>767</v>
      </c>
      <c r="C3" s="532"/>
      <c r="D3" s="533" t="e">
        <f>'اختيار المقررات'!E2</f>
        <v>#N/A</v>
      </c>
      <c r="E3" s="533"/>
      <c r="F3" s="548" t="s">
        <v>4476</v>
      </c>
      <c r="G3" s="548"/>
      <c r="H3" s="564" t="e">
        <f>VLOOKUP(D2,ورقة2!A3:AP1957,42,0)</f>
        <v>#N/A</v>
      </c>
      <c r="I3" s="564"/>
      <c r="J3" s="564"/>
      <c r="K3" s="564"/>
      <c r="L3" s="564"/>
      <c r="M3" s="163"/>
      <c r="N3" s="533"/>
      <c r="O3" s="533"/>
      <c r="P3" s="533"/>
      <c r="Q3" s="562"/>
      <c r="R3" s="563"/>
      <c r="X3" s="137">
        <v>1</v>
      </c>
      <c r="Y3" s="137" t="e">
        <f>IF(Z3&lt;&gt;"",X3,"")</f>
        <v>#N/A</v>
      </c>
      <c r="Z3" s="137" t="e">
        <f>IF(LEN(M2)&lt;2,K2,"")</f>
        <v>#N/A</v>
      </c>
      <c r="AA3" s="137" t="str">
        <f>IFERROR(SMALL($Y$3:$Y$22,X3),"")</f>
        <v/>
      </c>
      <c r="AC3" s="140"/>
      <c r="AD3" s="140"/>
      <c r="AE3" s="565" t="str">
        <f>IFERROR(VLOOKUP(AA3,$X$3:$Z$22,3,0),"")</f>
        <v/>
      </c>
      <c r="AF3" s="565"/>
      <c r="AG3" s="565"/>
      <c r="AH3" s="140"/>
      <c r="AI3" s="140"/>
      <c r="AP3" s="143" t="s">
        <v>45</v>
      </c>
    </row>
    <row r="4" spans="2:42" ht="14.4" thickTop="1" thickBot="1" x14ac:dyDescent="0.3">
      <c r="B4" s="531" t="s">
        <v>768</v>
      </c>
      <c r="C4" s="532"/>
      <c r="D4" s="548" t="str">
        <f>'اختيار المقررات'!E3</f>
        <v/>
      </c>
      <c r="E4" s="548"/>
      <c r="F4" s="545" t="s">
        <v>769</v>
      </c>
      <c r="G4" s="545"/>
      <c r="H4" s="566" t="e">
        <f>'اختيار المقررات'!AB1</f>
        <v>#N/A</v>
      </c>
      <c r="I4" s="566"/>
      <c r="J4" s="164" t="s">
        <v>770</v>
      </c>
      <c r="K4" s="548" t="e">
        <f>'اختيار المقررات'!AE1</f>
        <v>#N/A</v>
      </c>
      <c r="L4" s="548"/>
      <c r="M4" s="548"/>
      <c r="N4" s="533"/>
      <c r="O4" s="533"/>
      <c r="P4" s="533"/>
      <c r="Q4" s="567"/>
      <c r="R4" s="568"/>
      <c r="X4" s="137">
        <v>2</v>
      </c>
      <c r="Y4" s="137" t="e">
        <f t="shared" ref="Y4:Y22" si="0">IF(Z4&lt;&gt;"",X4,"")</f>
        <v>#N/A</v>
      </c>
      <c r="Z4" s="137" t="e">
        <f>IF(LEN(P2)&lt;2,O2,"")</f>
        <v>#N/A</v>
      </c>
      <c r="AA4" s="137" t="str">
        <f t="shared" ref="AA4:AA21" si="1">IFERROR(SMALL($Y$3:$Y$22,X4),"")</f>
        <v/>
      </c>
      <c r="AC4" s="140"/>
      <c r="AD4" s="140"/>
      <c r="AE4" s="565" t="str">
        <f t="shared" ref="AE4:AE22" si="2">IFERROR(VLOOKUP(AA4,$X$3:$Z$22,3,0),"")</f>
        <v/>
      </c>
      <c r="AF4" s="565"/>
      <c r="AG4" s="565"/>
      <c r="AH4" s="140"/>
      <c r="AI4" s="140"/>
      <c r="AP4" s="144" t="s">
        <v>57</v>
      </c>
    </row>
    <row r="5" spans="2:42" ht="15.75" customHeight="1" thickTop="1" thickBot="1" x14ac:dyDescent="0.3">
      <c r="B5" s="531" t="s">
        <v>771</v>
      </c>
      <c r="C5" s="532"/>
      <c r="D5" s="548" t="str">
        <f>'اختيار المقررات'!L3</f>
        <v/>
      </c>
      <c r="E5" s="548"/>
      <c r="F5" s="532" t="s">
        <v>772</v>
      </c>
      <c r="G5" s="532"/>
      <c r="H5" s="533">
        <f>'اختيار المقررات'!Q3</f>
        <v>0</v>
      </c>
      <c r="I5" s="533"/>
      <c r="J5" s="164" t="s">
        <v>773</v>
      </c>
      <c r="K5" s="533" t="str">
        <f>'اختيار المقررات'!AB3</f>
        <v>غير سوري</v>
      </c>
      <c r="L5" s="533"/>
      <c r="M5" s="533"/>
      <c r="N5" s="532" t="s">
        <v>774</v>
      </c>
      <c r="O5" s="532"/>
      <c r="P5" s="548" t="str">
        <f>'اختيار المقررات'!W3</f>
        <v>غير سوري</v>
      </c>
      <c r="Q5" s="548"/>
      <c r="R5" s="549"/>
      <c r="X5" s="137">
        <v>3</v>
      </c>
      <c r="Y5" s="137">
        <f t="shared" si="0"/>
        <v>3</v>
      </c>
      <c r="Z5" s="137">
        <f>IF(LEN(N3)&lt;2,Q3,"")</f>
        <v>0</v>
      </c>
      <c r="AA5" s="137" t="str">
        <f t="shared" si="1"/>
        <v/>
      </c>
      <c r="AC5" s="140"/>
      <c r="AD5" s="140"/>
      <c r="AE5" s="565" t="str">
        <f t="shared" si="2"/>
        <v/>
      </c>
      <c r="AF5" s="565"/>
      <c r="AG5" s="565"/>
      <c r="AH5" s="140"/>
      <c r="AI5" s="140"/>
      <c r="AP5" s="143" t="s">
        <v>653</v>
      </c>
    </row>
    <row r="6" spans="2:42" ht="15.75" customHeight="1" thickTop="1" thickBot="1" x14ac:dyDescent="0.3">
      <c r="B6" s="552" t="s">
        <v>775</v>
      </c>
      <c r="C6" s="545"/>
      <c r="D6" s="548" t="str">
        <f>'اختيار المقررات'!AE3</f>
        <v>لايوجد</v>
      </c>
      <c r="E6" s="548"/>
      <c r="F6" s="545" t="s">
        <v>776</v>
      </c>
      <c r="G6" s="545"/>
      <c r="H6" s="548" t="e">
        <f>'اختيار المقررات'!E4</f>
        <v>#N/A</v>
      </c>
      <c r="I6" s="548"/>
      <c r="J6" s="162" t="s">
        <v>777</v>
      </c>
      <c r="K6" s="533" t="e">
        <f>'اختيار المقررات'!Q4</f>
        <v>#N/A</v>
      </c>
      <c r="L6" s="533"/>
      <c r="M6" s="533"/>
      <c r="N6" s="545" t="s">
        <v>778</v>
      </c>
      <c r="O6" s="545"/>
      <c r="P6" s="548" t="e">
        <f>'اختيار المقررات'!L4</f>
        <v>#N/A</v>
      </c>
      <c r="Q6" s="548"/>
      <c r="R6" s="549"/>
      <c r="X6" s="137">
        <v>4</v>
      </c>
      <c r="Y6" s="137">
        <f t="shared" si="0"/>
        <v>4</v>
      </c>
      <c r="Z6" s="137">
        <f>IF(LEN(J3)&lt;2,M3,"")</f>
        <v>0</v>
      </c>
      <c r="AA6" s="137" t="str">
        <f t="shared" si="1"/>
        <v/>
      </c>
      <c r="AC6" s="140"/>
      <c r="AD6" s="140"/>
      <c r="AE6" s="565" t="str">
        <f t="shared" si="2"/>
        <v/>
      </c>
      <c r="AF6" s="565"/>
      <c r="AG6" s="565"/>
      <c r="AH6" s="140"/>
      <c r="AI6" s="140"/>
      <c r="AP6" s="143" t="s">
        <v>654</v>
      </c>
    </row>
    <row r="7" spans="2:42" ht="15" customHeight="1" thickTop="1" thickBot="1" x14ac:dyDescent="0.3">
      <c r="B7" s="550" t="s">
        <v>779</v>
      </c>
      <c r="C7" s="551"/>
      <c r="D7" s="573">
        <f>'اختيار المقررات'!W4</f>
        <v>0</v>
      </c>
      <c r="E7" s="571"/>
      <c r="F7" s="551" t="s">
        <v>780</v>
      </c>
      <c r="G7" s="551"/>
      <c r="H7" s="569">
        <f>'اختيار المقررات'!AB4</f>
        <v>0</v>
      </c>
      <c r="I7" s="570"/>
      <c r="J7" s="165" t="s">
        <v>211</v>
      </c>
      <c r="K7" s="571">
        <f>'اختيار المقررات'!AE4</f>
        <v>0</v>
      </c>
      <c r="L7" s="571"/>
      <c r="M7" s="571"/>
      <c r="N7" s="571"/>
      <c r="O7" s="571"/>
      <c r="P7" s="571"/>
      <c r="Q7" s="571"/>
      <c r="R7" s="572"/>
      <c r="X7" s="137">
        <v>5</v>
      </c>
      <c r="Y7" s="137" t="str">
        <f t="shared" si="0"/>
        <v/>
      </c>
      <c r="Z7" s="137" t="str">
        <f>IF(LEN(F3)&lt;2,H3,"")</f>
        <v/>
      </c>
      <c r="AA7" s="137" t="str">
        <f t="shared" si="1"/>
        <v/>
      </c>
      <c r="AC7" s="140"/>
      <c r="AD7" s="140"/>
      <c r="AE7" s="565" t="str">
        <f t="shared" si="2"/>
        <v/>
      </c>
      <c r="AF7" s="565"/>
      <c r="AG7" s="565"/>
      <c r="AH7" s="140"/>
      <c r="AI7" s="140"/>
      <c r="AP7" s="143" t="s">
        <v>218</v>
      </c>
    </row>
    <row r="8" spans="2:42" ht="19.95" customHeight="1" thickTop="1" thickBot="1" x14ac:dyDescent="0.3">
      <c r="B8" s="546" t="e">
        <f>IF('اختيار المقررات'!E2="مستنفذ",'اختيار المقررات'!B6,IF(AD1&lt;&gt;"",AD1,AI2))</f>
        <v>#N/A</v>
      </c>
      <c r="C8" s="546"/>
      <c r="D8" s="546"/>
      <c r="E8" s="546"/>
      <c r="F8" s="546"/>
      <c r="G8" s="546"/>
      <c r="H8" s="546"/>
      <c r="I8" s="546"/>
      <c r="J8" s="546"/>
      <c r="K8" s="546"/>
      <c r="L8" s="546"/>
      <c r="M8" s="546"/>
      <c r="N8" s="546"/>
      <c r="O8" s="546"/>
      <c r="P8" s="546"/>
      <c r="Q8" s="546"/>
      <c r="R8" s="546"/>
      <c r="X8" s="137">
        <v>6</v>
      </c>
      <c r="Y8" s="137">
        <f>IF(Z8&lt;&gt;"",X8,"")</f>
        <v>6</v>
      </c>
      <c r="Z8" s="137" t="str">
        <f>IF(LEN(D4)&lt;2,B4,"")</f>
        <v>الجنس:</v>
      </c>
      <c r="AA8" s="137" t="str">
        <f t="shared" si="1"/>
        <v/>
      </c>
      <c r="AC8" s="140"/>
      <c r="AD8" s="140"/>
      <c r="AE8" s="565" t="str">
        <f t="shared" si="2"/>
        <v/>
      </c>
      <c r="AF8" s="565"/>
      <c r="AG8" s="565"/>
      <c r="AH8" s="140"/>
      <c r="AI8" s="140"/>
      <c r="AP8" s="143" t="s">
        <v>8</v>
      </c>
    </row>
    <row r="9" spans="2:42" ht="19.95" customHeight="1" thickTop="1" thickBot="1" x14ac:dyDescent="0.3">
      <c r="B9" s="547"/>
      <c r="C9" s="547"/>
      <c r="D9" s="547"/>
      <c r="E9" s="547"/>
      <c r="F9" s="547"/>
      <c r="G9" s="547"/>
      <c r="H9" s="547"/>
      <c r="I9" s="547"/>
      <c r="J9" s="547"/>
      <c r="K9" s="547"/>
      <c r="L9" s="547"/>
      <c r="M9" s="547"/>
      <c r="N9" s="547"/>
      <c r="O9" s="547"/>
      <c r="P9" s="547"/>
      <c r="Q9" s="547"/>
      <c r="R9" s="547"/>
      <c r="S9" s="144"/>
      <c r="T9" s="144"/>
      <c r="U9" s="144"/>
      <c r="X9" s="137">
        <v>7</v>
      </c>
      <c r="Y9" s="137" t="e">
        <f t="shared" si="0"/>
        <v>#N/A</v>
      </c>
      <c r="Z9" s="137" t="e">
        <f>IF(LEN(H4)&lt;2,F4,"")</f>
        <v>#N/A</v>
      </c>
      <c r="AA9" s="137" t="str">
        <f t="shared" si="1"/>
        <v/>
      </c>
      <c r="AC9" s="140"/>
      <c r="AD9" s="140"/>
      <c r="AE9" s="565" t="str">
        <f t="shared" si="2"/>
        <v/>
      </c>
      <c r="AF9" s="565"/>
      <c r="AG9" s="565"/>
      <c r="AH9" s="140"/>
      <c r="AI9" s="140"/>
      <c r="AP9" s="137" t="s">
        <v>15</v>
      </c>
    </row>
    <row r="10" spans="2:42" ht="19.95" customHeight="1" thickTop="1" thickBot="1" x14ac:dyDescent="0.3">
      <c r="B10" s="547"/>
      <c r="C10" s="547"/>
      <c r="D10" s="547"/>
      <c r="E10" s="547"/>
      <c r="F10" s="547"/>
      <c r="G10" s="547"/>
      <c r="H10" s="547"/>
      <c r="I10" s="547"/>
      <c r="J10" s="547"/>
      <c r="K10" s="547"/>
      <c r="L10" s="547"/>
      <c r="M10" s="547"/>
      <c r="N10" s="547"/>
      <c r="O10" s="547"/>
      <c r="P10" s="547"/>
      <c r="Q10" s="547"/>
      <c r="R10" s="547"/>
      <c r="S10" s="144"/>
      <c r="T10" s="144"/>
      <c r="U10" s="144"/>
      <c r="X10" s="137">
        <v>8</v>
      </c>
      <c r="Y10" s="137" t="e">
        <f t="shared" si="0"/>
        <v>#N/A</v>
      </c>
      <c r="Z10" s="137" t="e">
        <f>IF(LEN(K4)&lt;2,J4,"")</f>
        <v>#N/A</v>
      </c>
      <c r="AA10" s="137" t="str">
        <f t="shared" si="1"/>
        <v/>
      </c>
      <c r="AC10" s="140"/>
      <c r="AD10" s="140"/>
      <c r="AE10" s="565" t="str">
        <f t="shared" si="2"/>
        <v/>
      </c>
      <c r="AF10" s="565"/>
      <c r="AG10" s="565"/>
      <c r="AH10" s="140"/>
      <c r="AI10" s="140"/>
    </row>
    <row r="11" spans="2:42" ht="24" customHeight="1" thickTop="1" thickBot="1" x14ac:dyDescent="0.3">
      <c r="B11" s="145"/>
      <c r="C11" s="136" t="s">
        <v>28</v>
      </c>
      <c r="D11" s="542" t="s">
        <v>29</v>
      </c>
      <c r="E11" s="543"/>
      <c r="F11" s="543"/>
      <c r="G11" s="544"/>
      <c r="H11" s="147"/>
      <c r="I11" s="148"/>
      <c r="J11" s="145"/>
      <c r="K11" s="146" t="s">
        <v>28</v>
      </c>
      <c r="L11" s="542" t="s">
        <v>29</v>
      </c>
      <c r="M11" s="543"/>
      <c r="N11" s="543"/>
      <c r="O11" s="544"/>
      <c r="P11" s="147"/>
      <c r="Q11" s="149"/>
      <c r="R11" s="150"/>
      <c r="S11" s="151"/>
      <c r="T11" s="151"/>
      <c r="U11" s="152"/>
      <c r="V11" s="137" t="str">
        <f>IFERROR(SMALL('اختيار المقررات'!$AL$8:$AL$56,'اختيار المقررات'!AM8),"")</f>
        <v/>
      </c>
      <c r="X11" s="137">
        <v>9</v>
      </c>
      <c r="Y11" s="137">
        <f t="shared" si="0"/>
        <v>9</v>
      </c>
      <c r="Z11" s="137">
        <f>IF(LEN(N4)&lt;2,Q4,"")</f>
        <v>0</v>
      </c>
      <c r="AA11" s="137" t="str">
        <f t="shared" si="1"/>
        <v/>
      </c>
      <c r="AC11" s="140"/>
      <c r="AD11" s="140"/>
      <c r="AE11" s="565" t="str">
        <f t="shared" si="2"/>
        <v/>
      </c>
      <c r="AF11" s="565"/>
      <c r="AG11" s="565"/>
      <c r="AH11" s="140"/>
      <c r="AI11" s="140"/>
    </row>
    <row r="12" spans="2:42" ht="15.6" customHeight="1" thickTop="1" thickBot="1" x14ac:dyDescent="0.3">
      <c r="B12" s="153" t="str">
        <f t="shared" ref="B12:B18" si="3">IF($AJ$1&gt;0,"",V11)</f>
        <v/>
      </c>
      <c r="C12" s="169" t="str">
        <f>IFERROR(VLOOKUP(B12,'اختيار المقررات'!AU5:BP53,2,0),"")</f>
        <v/>
      </c>
      <c r="D12" s="541" t="str">
        <f>IFERROR(VLOOKUP(B12,'اختيار المقررات'!AU5:BP53,3,0),"")</f>
        <v/>
      </c>
      <c r="E12" s="541"/>
      <c r="F12" s="541"/>
      <c r="G12" s="541"/>
      <c r="H12" s="154" t="str">
        <f>IFERROR(VLOOKUP(B12,'اختيار المقررات'!AU5:BP53,4,0),"")</f>
        <v/>
      </c>
      <c r="I12" s="155" t="str">
        <f>IFERROR(VLOOKUP(B12,'اختيار المقررات'!AU5:BP53,5,0),"")</f>
        <v/>
      </c>
      <c r="J12" s="153" t="str">
        <f>IF($AJ$1&gt;0,"",V18)</f>
        <v/>
      </c>
      <c r="K12" s="169" t="str">
        <f>IFERROR(VLOOKUP(J12,'اختيار المقررات'!AU5:BP53,2,0),"")</f>
        <v/>
      </c>
      <c r="L12" s="541" t="str">
        <f>IFERROR(VLOOKUP(J12,'اختيار المقررات'!AU5:BP53,3,0),"")</f>
        <v/>
      </c>
      <c r="M12" s="541"/>
      <c r="N12" s="541"/>
      <c r="O12" s="541"/>
      <c r="P12" s="154" t="str">
        <f>IFERROR(VLOOKUP(J12,'اختيار المقررات'!AU5:BP53,4,0),"")</f>
        <v/>
      </c>
      <c r="Q12" s="155" t="str">
        <f>IFERROR(VLOOKUP(J12,'اختيار المقررات'!AU5:BP53,5,0),"")</f>
        <v/>
      </c>
      <c r="R12" s="156"/>
      <c r="T12" s="157"/>
      <c r="V12" s="137" t="str">
        <f>IFERROR(SMALL('اختيار المقررات'!$AL$8:$AL$56,'اختيار المقررات'!AM9),"")</f>
        <v/>
      </c>
      <c r="X12" s="137">
        <v>10</v>
      </c>
      <c r="Y12" s="137">
        <f t="shared" si="0"/>
        <v>10</v>
      </c>
      <c r="Z12" s="137" t="str">
        <f>IF(LEN(D5)&lt;2,B5,"")</f>
        <v>الجنسية:</v>
      </c>
      <c r="AA12" s="137" t="str">
        <f t="shared" si="1"/>
        <v/>
      </c>
      <c r="AC12" s="140"/>
      <c r="AD12" s="140"/>
      <c r="AE12" s="565" t="str">
        <f t="shared" si="2"/>
        <v/>
      </c>
      <c r="AF12" s="565"/>
      <c r="AG12" s="565"/>
      <c r="AH12" s="140"/>
      <c r="AI12" s="140"/>
    </row>
    <row r="13" spans="2:42" ht="15.6" customHeight="1" thickTop="1" thickBot="1" x14ac:dyDescent="0.3">
      <c r="B13" s="153" t="str">
        <f t="shared" si="3"/>
        <v/>
      </c>
      <c r="C13" s="169" t="str">
        <f>IFERROR(VLOOKUP(B13,'اختيار المقررات'!AU6:BP54,2,0),"")</f>
        <v/>
      </c>
      <c r="D13" s="541" t="str">
        <f>IFERROR(VLOOKUP(B13,'اختيار المقررات'!AU6:BP54,3,0),"")</f>
        <v/>
      </c>
      <c r="E13" s="541"/>
      <c r="F13" s="541"/>
      <c r="G13" s="541"/>
      <c r="H13" s="154" t="str">
        <f>IFERROR(VLOOKUP(B13,'اختيار المقررات'!AU6:BP54,4,0),"")</f>
        <v/>
      </c>
      <c r="I13" s="155" t="str">
        <f>IFERROR(VLOOKUP(B13,'اختيار المقررات'!AU6:BP54,5,0),"")</f>
        <v/>
      </c>
      <c r="J13" s="153" t="str">
        <f t="shared" ref="J13:J18" si="4">IF($AJ$1&gt;0,"",V19)</f>
        <v/>
      </c>
      <c r="K13" s="169" t="str">
        <f>IFERROR(VLOOKUP(J13,'اختيار المقررات'!AU6:BP54,2,0),"")</f>
        <v/>
      </c>
      <c r="L13" s="541" t="str">
        <f>IFERROR(VLOOKUP(J13,'اختيار المقررات'!AU6:BP54,3,0),"")</f>
        <v/>
      </c>
      <c r="M13" s="541"/>
      <c r="N13" s="541"/>
      <c r="O13" s="541"/>
      <c r="P13" s="154" t="str">
        <f>IFERROR(VLOOKUP(J13,'اختيار المقررات'!AU6:BP54,4,0),"")</f>
        <v/>
      </c>
      <c r="Q13" s="155" t="str">
        <f>IFERROR(VLOOKUP(J13,'اختيار المقررات'!AU6:BP54,5,0),"")</f>
        <v/>
      </c>
      <c r="R13" s="156"/>
      <c r="S13" s="157"/>
      <c r="T13" s="157"/>
      <c r="U13" s="145"/>
      <c r="V13" s="137" t="str">
        <f>IFERROR(SMALL('اختيار المقررات'!$AL$8:$AL$56,'اختيار المقررات'!AM10),"")</f>
        <v/>
      </c>
      <c r="X13" s="137">
        <v>11</v>
      </c>
      <c r="Y13" s="137">
        <f t="shared" si="0"/>
        <v>11</v>
      </c>
      <c r="Z13" s="137" t="str">
        <f>IF(LEN(H5)&lt;2,F5,"")</f>
        <v>الرقم الوطني:</v>
      </c>
      <c r="AA13" s="137" t="str">
        <f t="shared" si="1"/>
        <v/>
      </c>
      <c r="AC13" s="140"/>
      <c r="AD13" s="140"/>
      <c r="AE13" s="565" t="str">
        <f t="shared" si="2"/>
        <v/>
      </c>
      <c r="AF13" s="565"/>
      <c r="AG13" s="565"/>
      <c r="AH13" s="140"/>
      <c r="AI13" s="140"/>
    </row>
    <row r="14" spans="2:42" ht="15.6" customHeight="1" thickTop="1" thickBot="1" x14ac:dyDescent="0.3">
      <c r="B14" s="153" t="str">
        <f t="shared" si="3"/>
        <v/>
      </c>
      <c r="C14" s="169" t="str">
        <f>IFERROR(VLOOKUP(B14,'اختيار المقررات'!AU7:BP55,2,0),"")</f>
        <v/>
      </c>
      <c r="D14" s="541" t="str">
        <f>IFERROR(VLOOKUP(B14,'اختيار المقررات'!AU7:BP55,3,0),"")</f>
        <v/>
      </c>
      <c r="E14" s="541"/>
      <c r="F14" s="541"/>
      <c r="G14" s="541"/>
      <c r="H14" s="154" t="str">
        <f>IFERROR(VLOOKUP(B14,'اختيار المقررات'!AU7:BP55,4,0),"")</f>
        <v/>
      </c>
      <c r="I14" s="155" t="str">
        <f>IFERROR(VLOOKUP(B14,'اختيار المقررات'!AU7:BP55,5,0),"")</f>
        <v/>
      </c>
      <c r="J14" s="153" t="str">
        <f t="shared" si="4"/>
        <v/>
      </c>
      <c r="K14" s="169" t="str">
        <f>IFERROR(VLOOKUP(J14,'اختيار المقررات'!AU7:BP55,2,0),"")</f>
        <v/>
      </c>
      <c r="L14" s="541" t="str">
        <f>IFERROR(VLOOKUP(J14,'اختيار المقررات'!AU7:BP55,3,0),"")</f>
        <v/>
      </c>
      <c r="M14" s="541"/>
      <c r="N14" s="541"/>
      <c r="O14" s="541"/>
      <c r="P14" s="154" t="str">
        <f>IFERROR(VLOOKUP(J14,'اختيار المقررات'!AU7:BP55,4,0),"")</f>
        <v/>
      </c>
      <c r="Q14" s="155" t="str">
        <f>IFERROR(VLOOKUP(J14,'اختيار المقررات'!AU7:BP55,5,0),"")</f>
        <v/>
      </c>
      <c r="R14" s="156"/>
      <c r="S14" s="157"/>
      <c r="T14" s="157"/>
      <c r="U14" s="145"/>
      <c r="V14" s="137" t="str">
        <f>IFERROR(SMALL('اختيار المقررات'!$AL$8:$AL$56,'اختيار المقررات'!AM11),"")</f>
        <v/>
      </c>
      <c r="X14" s="137">
        <v>12</v>
      </c>
      <c r="Y14" s="137" t="str">
        <f t="shared" si="0"/>
        <v/>
      </c>
      <c r="Z14" s="137" t="str">
        <f>IF(LEN(K5)&lt;2,J5,"")</f>
        <v/>
      </c>
      <c r="AA14" s="137" t="str">
        <f t="shared" si="1"/>
        <v/>
      </c>
      <c r="AC14" s="140"/>
      <c r="AD14" s="140"/>
      <c r="AE14" s="565" t="str">
        <f t="shared" si="2"/>
        <v/>
      </c>
      <c r="AF14" s="565"/>
      <c r="AG14" s="565"/>
      <c r="AH14" s="140"/>
      <c r="AI14" s="140"/>
    </row>
    <row r="15" spans="2:42" ht="15.6" customHeight="1" thickTop="1" thickBot="1" x14ac:dyDescent="0.3">
      <c r="B15" s="153" t="str">
        <f t="shared" si="3"/>
        <v/>
      </c>
      <c r="C15" s="169" t="str">
        <f>IFERROR(VLOOKUP(B15,'اختيار المقررات'!AU8:BP56,2,0),"")</f>
        <v/>
      </c>
      <c r="D15" s="541" t="str">
        <f>IFERROR(VLOOKUP(B15,'اختيار المقررات'!AU8:BP56,3,0),"")</f>
        <v/>
      </c>
      <c r="E15" s="541"/>
      <c r="F15" s="541"/>
      <c r="G15" s="541"/>
      <c r="H15" s="154" t="str">
        <f>IFERROR(VLOOKUP(B15,'اختيار المقررات'!AU8:BP56,4,0),"")</f>
        <v/>
      </c>
      <c r="I15" s="155" t="str">
        <f>IFERROR(VLOOKUP(B15,'اختيار المقررات'!AU8:BP56,5,0),"")</f>
        <v/>
      </c>
      <c r="J15" s="153" t="str">
        <f t="shared" si="4"/>
        <v/>
      </c>
      <c r="K15" s="169" t="str">
        <f>IFERROR(VLOOKUP(J15,'اختيار المقررات'!AU8:BP56,2,0),"")</f>
        <v/>
      </c>
      <c r="L15" s="541" t="str">
        <f>IFERROR(VLOOKUP(J15,'اختيار المقررات'!AU8:BP56,3,0),"")</f>
        <v/>
      </c>
      <c r="M15" s="541"/>
      <c r="N15" s="541"/>
      <c r="O15" s="541"/>
      <c r="P15" s="154" t="str">
        <f>IFERROR(VLOOKUP(J15,'اختيار المقررات'!AU8:BP56,4,0),"")</f>
        <v/>
      </c>
      <c r="Q15" s="155" t="str">
        <f>IFERROR(VLOOKUP(J15,'اختيار المقررات'!AU8:BP56,5,0),"")</f>
        <v/>
      </c>
      <c r="R15" s="156"/>
      <c r="S15" s="157"/>
      <c r="T15" s="157"/>
      <c r="U15" s="145"/>
      <c r="V15" s="137" t="str">
        <f>IFERROR(SMALL('اختيار المقررات'!$AL$8:$AL$56,'اختيار المقررات'!AM12),"")</f>
        <v/>
      </c>
      <c r="X15" s="137">
        <v>13</v>
      </c>
      <c r="Y15" s="137" t="str">
        <f t="shared" si="0"/>
        <v/>
      </c>
      <c r="Z15" s="137" t="str">
        <f>IF(LEN(P5)&lt;2,N5,"")</f>
        <v/>
      </c>
      <c r="AA15" s="137" t="str">
        <f t="shared" si="1"/>
        <v/>
      </c>
      <c r="AC15" s="140"/>
      <c r="AD15" s="140"/>
      <c r="AE15" s="565" t="str">
        <f t="shared" si="2"/>
        <v/>
      </c>
      <c r="AF15" s="565"/>
      <c r="AG15" s="565"/>
      <c r="AH15" s="140"/>
      <c r="AI15" s="140"/>
    </row>
    <row r="16" spans="2:42" ht="15.6" customHeight="1" thickTop="1" thickBot="1" x14ac:dyDescent="0.3">
      <c r="B16" s="153" t="str">
        <f t="shared" si="3"/>
        <v/>
      </c>
      <c r="C16" s="169" t="str">
        <f>IFERROR(VLOOKUP(B16,'اختيار المقررات'!AU9:BP57,2,0),"")</f>
        <v/>
      </c>
      <c r="D16" s="541" t="str">
        <f>IFERROR(VLOOKUP(B16,'اختيار المقررات'!AU9:BP57,3,0),"")</f>
        <v/>
      </c>
      <c r="E16" s="541"/>
      <c r="F16" s="541"/>
      <c r="G16" s="541"/>
      <c r="H16" s="154" t="str">
        <f>IFERROR(VLOOKUP(B16,'اختيار المقررات'!AU9:BP57,4,0),"")</f>
        <v/>
      </c>
      <c r="I16" s="155" t="str">
        <f>IFERROR(VLOOKUP(B16,'اختيار المقررات'!AU9:BP57,5,0),"")</f>
        <v/>
      </c>
      <c r="J16" s="153" t="str">
        <f t="shared" si="4"/>
        <v/>
      </c>
      <c r="K16" s="169" t="str">
        <f>IFERROR(VLOOKUP(J16,'اختيار المقررات'!AU9:BP57,2,0),"")</f>
        <v/>
      </c>
      <c r="L16" s="541" t="str">
        <f>IFERROR(VLOOKUP(J16,'اختيار المقررات'!AU9:BP57,3,0),"")</f>
        <v/>
      </c>
      <c r="M16" s="541"/>
      <c r="N16" s="541"/>
      <c r="O16" s="541"/>
      <c r="P16" s="154" t="str">
        <f>IFERROR(VLOOKUP(J16,'اختيار المقررات'!AU9:BP57,4,0),"")</f>
        <v/>
      </c>
      <c r="Q16" s="155" t="str">
        <f>IFERROR(VLOOKUP(J16,'اختيار المقررات'!AU9:BP57,5,0),"")</f>
        <v/>
      </c>
      <c r="R16" s="156"/>
      <c r="S16" s="157"/>
      <c r="T16" s="157"/>
      <c r="U16" s="145"/>
      <c r="V16" s="137" t="str">
        <f>IFERROR(SMALL('اختيار المقررات'!$AL$8:$AL$56,'اختيار المقررات'!AM13),"")</f>
        <v/>
      </c>
      <c r="X16" s="137">
        <v>14</v>
      </c>
      <c r="Y16" s="137" t="str">
        <f t="shared" si="0"/>
        <v/>
      </c>
      <c r="Z16" s="137" t="str">
        <f>IF(LEN(D6)&lt;2,B6,"")</f>
        <v/>
      </c>
      <c r="AA16" s="137" t="str">
        <f t="shared" si="1"/>
        <v/>
      </c>
      <c r="AC16" s="140"/>
      <c r="AD16" s="140"/>
      <c r="AE16" s="565" t="str">
        <f t="shared" si="2"/>
        <v/>
      </c>
      <c r="AF16" s="565"/>
      <c r="AG16" s="565"/>
      <c r="AH16" s="140"/>
      <c r="AI16" s="140"/>
    </row>
    <row r="17" spans="2:35" ht="15.6" customHeight="1" thickTop="1" thickBot="1" x14ac:dyDescent="0.3">
      <c r="B17" s="153" t="str">
        <f t="shared" si="3"/>
        <v/>
      </c>
      <c r="C17" s="169" t="str">
        <f>IFERROR(VLOOKUP(B17,'اختيار المقررات'!AU10:BP58,2,0),"")</f>
        <v/>
      </c>
      <c r="D17" s="541" t="str">
        <f>IFERROR(VLOOKUP(B17,'اختيار المقررات'!AU10:BP58,3,0),"")</f>
        <v/>
      </c>
      <c r="E17" s="541"/>
      <c r="F17" s="541"/>
      <c r="G17" s="541"/>
      <c r="H17" s="154" t="str">
        <f>IFERROR(VLOOKUP(B17,'اختيار المقررات'!AU10:BP58,4,0),"")</f>
        <v/>
      </c>
      <c r="I17" s="155" t="str">
        <f>IFERROR(VLOOKUP(B17,'اختيار المقررات'!AU10:BP58,5,0),"")</f>
        <v/>
      </c>
      <c r="J17" s="153" t="str">
        <f t="shared" si="4"/>
        <v/>
      </c>
      <c r="K17" s="169" t="str">
        <f>IFERROR(VLOOKUP(J17,'اختيار المقررات'!AU10:BP58,2,0),"")</f>
        <v/>
      </c>
      <c r="L17" s="541" t="str">
        <f>IFERROR(VLOOKUP(J17,'اختيار المقررات'!AU10:BP58,3,0),"")</f>
        <v/>
      </c>
      <c r="M17" s="541"/>
      <c r="N17" s="541"/>
      <c r="O17" s="541"/>
      <c r="P17" s="154" t="str">
        <f>IFERROR(VLOOKUP(J17,'اختيار المقررات'!AU10:BP58,4,0),"")</f>
        <v/>
      </c>
      <c r="Q17" s="155" t="str">
        <f>IFERROR(VLOOKUP(J17,'اختيار المقررات'!AU10:BP58,5,0),"")</f>
        <v/>
      </c>
      <c r="R17" s="156"/>
      <c r="S17" s="157"/>
      <c r="T17" s="157"/>
      <c r="U17" s="145"/>
      <c r="V17" s="137" t="str">
        <f>IFERROR(SMALL('اختيار المقررات'!$AL$8:$AL$56,'اختيار المقررات'!AM14),"")</f>
        <v/>
      </c>
      <c r="X17" s="137">
        <v>15</v>
      </c>
      <c r="Y17" s="137" t="e">
        <f t="shared" si="0"/>
        <v>#N/A</v>
      </c>
      <c r="Z17" s="137" t="e">
        <f>IF(LEN(H6)&lt;2,F6,"")</f>
        <v>#N/A</v>
      </c>
      <c r="AA17" s="137" t="str">
        <f t="shared" si="1"/>
        <v/>
      </c>
      <c r="AC17" s="140"/>
      <c r="AD17" s="140"/>
      <c r="AE17" s="565" t="str">
        <f t="shared" si="2"/>
        <v/>
      </c>
      <c r="AF17" s="565"/>
      <c r="AG17" s="565"/>
      <c r="AH17" s="140"/>
      <c r="AI17" s="140"/>
    </row>
    <row r="18" spans="2:35" ht="15.6" customHeight="1" thickTop="1" thickBot="1" x14ac:dyDescent="0.3">
      <c r="B18" s="153" t="str">
        <f t="shared" si="3"/>
        <v/>
      </c>
      <c r="C18" s="169" t="str">
        <f>IFERROR(VLOOKUP(B18,'اختيار المقررات'!AU11:BP59,2,0),"")</f>
        <v/>
      </c>
      <c r="D18" s="541" t="str">
        <f>IFERROR(VLOOKUP(B18,'اختيار المقررات'!AU11:BP59,3,0),"")</f>
        <v/>
      </c>
      <c r="E18" s="541"/>
      <c r="F18" s="541"/>
      <c r="G18" s="541"/>
      <c r="H18" s="154" t="str">
        <f>IFERROR(VLOOKUP(B18,'اختيار المقررات'!AU11:BP59,4,0),"")</f>
        <v/>
      </c>
      <c r="I18" s="155" t="str">
        <f>IFERROR(VLOOKUP(B18,'اختيار المقررات'!AU11:BP59,5,0),"")</f>
        <v/>
      </c>
      <c r="J18" s="153" t="str">
        <f t="shared" si="4"/>
        <v/>
      </c>
      <c r="K18" s="169" t="str">
        <f>IFERROR(VLOOKUP(J18,'اختيار المقررات'!AU11:BP59,2,0),"")</f>
        <v/>
      </c>
      <c r="L18" s="541" t="str">
        <f>IFERROR(VLOOKUP(J18,'اختيار المقررات'!AU11:BP59,3,0),"")</f>
        <v/>
      </c>
      <c r="M18" s="541"/>
      <c r="N18" s="541"/>
      <c r="O18" s="541"/>
      <c r="P18" s="154" t="str">
        <f>IFERROR(VLOOKUP(J18,'اختيار المقررات'!AU11:BP59,4,0),"")</f>
        <v/>
      </c>
      <c r="Q18" s="155" t="str">
        <f>IFERROR(VLOOKUP(J18,'اختيار المقررات'!AU11:BP59,5,0),"")</f>
        <v/>
      </c>
      <c r="R18" s="156"/>
      <c r="S18" s="157"/>
      <c r="T18" s="157"/>
      <c r="U18" s="145"/>
      <c r="V18" s="137" t="str">
        <f>IFERROR(SMALL('اختيار المقررات'!$AL$8:$AL$56,'اختيار المقررات'!AM15),"")</f>
        <v/>
      </c>
      <c r="X18" s="137">
        <v>16</v>
      </c>
      <c r="Y18" s="137" t="e">
        <f t="shared" si="0"/>
        <v>#N/A</v>
      </c>
      <c r="Z18" s="137" t="e">
        <f>IF(LEN(K6)&lt;2,J6,"")</f>
        <v>#N/A</v>
      </c>
      <c r="AA18" s="137" t="str">
        <f t="shared" si="1"/>
        <v/>
      </c>
      <c r="AC18" s="140"/>
      <c r="AD18" s="140"/>
      <c r="AE18" s="565" t="str">
        <f t="shared" si="2"/>
        <v/>
      </c>
      <c r="AF18" s="565"/>
      <c r="AG18" s="565"/>
      <c r="AH18" s="140"/>
      <c r="AI18" s="140"/>
    </row>
    <row r="19" spans="2:35" ht="15.6" customHeight="1" thickTop="1" thickBot="1" x14ac:dyDescent="0.3">
      <c r="B19" s="575" t="e">
        <f>'إدخال البيانات'!A2</f>
        <v>#N/A</v>
      </c>
      <c r="C19" s="575"/>
      <c r="D19" s="575"/>
      <c r="E19" s="575"/>
      <c r="F19" s="575"/>
      <c r="G19" s="575"/>
      <c r="H19" s="575"/>
      <c r="I19" s="575"/>
      <c r="J19" s="575"/>
      <c r="K19" s="575"/>
      <c r="L19" s="575"/>
      <c r="M19" s="575"/>
      <c r="N19" s="575"/>
      <c r="O19" s="575"/>
      <c r="P19" s="575"/>
      <c r="Q19" s="575"/>
      <c r="R19" s="575"/>
      <c r="S19" s="157"/>
      <c r="T19" s="157"/>
      <c r="U19" s="145"/>
      <c r="V19" s="137" t="str">
        <f>IFERROR(SMALL('اختيار المقررات'!$AL$8:$AL$56,'اختيار المقررات'!AM16),"")</f>
        <v/>
      </c>
      <c r="X19" s="137">
        <v>17</v>
      </c>
      <c r="Y19" s="137" t="e">
        <f t="shared" si="0"/>
        <v>#N/A</v>
      </c>
      <c r="Z19" s="137" t="e">
        <f>IF(LEN(P6)&lt;2,N6,"")</f>
        <v>#N/A</v>
      </c>
      <c r="AA19" s="137" t="str">
        <f t="shared" si="1"/>
        <v/>
      </c>
      <c r="AC19" s="140"/>
      <c r="AD19" s="140"/>
      <c r="AE19" s="565" t="str">
        <f t="shared" si="2"/>
        <v/>
      </c>
      <c r="AF19" s="565"/>
      <c r="AG19" s="565"/>
      <c r="AH19" s="140"/>
      <c r="AI19" s="140"/>
    </row>
    <row r="20" spans="2:35" ht="15.6" customHeight="1" thickTop="1" thickBot="1" x14ac:dyDescent="0.3">
      <c r="B20" s="576"/>
      <c r="C20" s="576"/>
      <c r="D20" s="576"/>
      <c r="E20" s="576"/>
      <c r="F20" s="576"/>
      <c r="G20" s="576"/>
      <c r="H20" s="576"/>
      <c r="I20" s="576"/>
      <c r="J20" s="576"/>
      <c r="K20" s="576"/>
      <c r="L20" s="576"/>
      <c r="M20" s="576"/>
      <c r="N20" s="576"/>
      <c r="O20" s="576"/>
      <c r="P20" s="576"/>
      <c r="Q20" s="576"/>
      <c r="R20" s="576"/>
      <c r="S20" s="157"/>
      <c r="T20" s="157"/>
      <c r="U20" s="145"/>
      <c r="V20" s="137" t="str">
        <f>IFERROR(SMALL('اختيار المقررات'!$AL$8:$AL$56,'اختيار المقررات'!AM17),"")</f>
        <v/>
      </c>
      <c r="X20" s="137">
        <v>18</v>
      </c>
      <c r="Y20" s="137">
        <f t="shared" si="0"/>
        <v>18</v>
      </c>
      <c r="Z20" s="137" t="str">
        <f>IF(LEN(D7)&lt;2,B7,"")</f>
        <v>الموبايل:</v>
      </c>
      <c r="AA20" s="137" t="str">
        <f t="shared" si="1"/>
        <v/>
      </c>
      <c r="AC20" s="140"/>
      <c r="AD20" s="140"/>
      <c r="AE20" s="565" t="str">
        <f t="shared" si="2"/>
        <v/>
      </c>
      <c r="AF20" s="565"/>
      <c r="AG20" s="565"/>
      <c r="AH20" s="140"/>
      <c r="AI20" s="140"/>
    </row>
    <row r="21" spans="2:35" ht="15.6" customHeight="1" thickTop="1" thickBot="1" x14ac:dyDescent="0.3">
      <c r="B21" s="577" t="s">
        <v>220</v>
      </c>
      <c r="C21" s="578"/>
      <c r="D21" s="578"/>
      <c r="E21" s="578"/>
      <c r="F21" s="131">
        <f>'اختيار المقررات'!AD25</f>
        <v>0</v>
      </c>
      <c r="G21" s="578" t="s">
        <v>221</v>
      </c>
      <c r="H21" s="578"/>
      <c r="I21" s="578"/>
      <c r="J21" s="578"/>
      <c r="K21" s="580">
        <f>'اختيار المقررات'!AD26</f>
        <v>0</v>
      </c>
      <c r="L21" s="580"/>
      <c r="M21" s="578" t="str">
        <f>'اختيار المقررات'!Y27</f>
        <v>عدد المقررات المسجلة</v>
      </c>
      <c r="N21" s="578"/>
      <c r="O21" s="578"/>
      <c r="P21" s="578"/>
      <c r="Q21" s="580">
        <f>'اختيار المقررات'!AD27</f>
        <v>0</v>
      </c>
      <c r="R21" s="600"/>
      <c r="S21" s="158"/>
      <c r="V21" s="137" t="str">
        <f>IFERROR(SMALL('اختيار المقررات'!$AL$8:$AL$56,'اختيار المقررات'!AM18),"")</f>
        <v/>
      </c>
      <c r="X21" s="137">
        <v>19</v>
      </c>
      <c r="Y21" s="137">
        <f t="shared" si="0"/>
        <v>19</v>
      </c>
      <c r="Z21" s="137" t="str">
        <f>IF(LEN(H7)&lt;2,F7,"")</f>
        <v>الهاتف:</v>
      </c>
      <c r="AA21" s="137" t="str">
        <f t="shared" si="1"/>
        <v/>
      </c>
      <c r="AC21" s="140"/>
      <c r="AD21" s="140"/>
      <c r="AE21" s="565" t="str">
        <f t="shared" si="2"/>
        <v/>
      </c>
      <c r="AF21" s="565"/>
      <c r="AG21" s="565"/>
      <c r="AH21" s="140"/>
      <c r="AI21" s="140"/>
    </row>
    <row r="22" spans="2:35" ht="15.6" customHeight="1" thickTop="1" x14ac:dyDescent="0.25">
      <c r="B22" s="534" t="s">
        <v>215</v>
      </c>
      <c r="C22" s="535"/>
      <c r="D22" s="535"/>
      <c r="E22" s="536">
        <f>'اختيار المقررات'!F5</f>
        <v>0</v>
      </c>
      <c r="F22" s="536"/>
      <c r="G22" s="536"/>
      <c r="H22" s="536"/>
      <c r="I22" s="537"/>
      <c r="J22" s="112" t="s">
        <v>58</v>
      </c>
      <c r="K22" s="538" t="e">
        <f>'اختيار المقررات'!Q5</f>
        <v>#N/A</v>
      </c>
      <c r="L22" s="538"/>
      <c r="M22" s="132" t="s">
        <v>0</v>
      </c>
      <c r="N22" s="579" t="e">
        <f>'اختيار المقررات'!W5</f>
        <v>#N/A</v>
      </c>
      <c r="O22" s="579"/>
      <c r="P22" s="539"/>
      <c r="Q22" s="539"/>
      <c r="R22" s="540"/>
      <c r="V22" s="137" t="str">
        <f>IFERROR(SMALL('اختيار المقررات'!$AL$8:$AL$56,'اختيار المقررات'!AM19),"")</f>
        <v/>
      </c>
      <c r="X22" s="137">
        <v>20</v>
      </c>
      <c r="Y22" s="137">
        <f t="shared" si="0"/>
        <v>20</v>
      </c>
      <c r="Z22" s="137" t="str">
        <f>IF(LEN(K7)&lt;2,J7,"")</f>
        <v>العنوان :</v>
      </c>
      <c r="AC22" s="140"/>
      <c r="AD22" s="140"/>
      <c r="AE22" s="565" t="str">
        <f t="shared" si="2"/>
        <v/>
      </c>
      <c r="AF22" s="565"/>
      <c r="AG22" s="565"/>
      <c r="AH22" s="140"/>
      <c r="AI22" s="140"/>
    </row>
    <row r="23" spans="2:35" ht="15.6" customHeight="1" x14ac:dyDescent="0.25">
      <c r="B23" s="601" t="s">
        <v>219</v>
      </c>
      <c r="C23" s="602"/>
      <c r="D23" s="602"/>
      <c r="E23" s="603">
        <f>'اختيار المقررات'!N25</f>
        <v>0</v>
      </c>
      <c r="F23" s="603"/>
      <c r="G23" s="604"/>
      <c r="H23" s="582" t="s">
        <v>781</v>
      </c>
      <c r="I23" s="583"/>
      <c r="J23" s="584" t="e">
        <f>'اختيار المقررات'!V25</f>
        <v>#N/A</v>
      </c>
      <c r="K23" s="584"/>
      <c r="L23" s="585"/>
      <c r="M23" s="574" t="s">
        <v>655</v>
      </c>
      <c r="N23" s="574"/>
      <c r="O23" s="574" t="s">
        <v>656</v>
      </c>
      <c r="P23" s="574"/>
      <c r="Q23" s="574" t="s">
        <v>729</v>
      </c>
      <c r="R23" s="574"/>
      <c r="V23" s="137" t="str">
        <f>IFERROR(SMALL('اختيار المقررات'!$AL$8:$AL$56,'اختيار المقررات'!AM20),"")</f>
        <v/>
      </c>
    </row>
    <row r="24" spans="2:35" ht="15.6" customHeight="1" x14ac:dyDescent="0.25">
      <c r="B24" s="601" t="s">
        <v>657</v>
      </c>
      <c r="C24" s="602"/>
      <c r="D24" s="602"/>
      <c r="E24" s="588">
        <f>'اختيار المقررات'!N27</f>
        <v>0</v>
      </c>
      <c r="F24" s="588"/>
      <c r="G24" s="589"/>
      <c r="H24" s="586" t="s">
        <v>25</v>
      </c>
      <c r="I24" s="587"/>
      <c r="J24" s="588" t="e">
        <f>'اختيار المقررات'!N26</f>
        <v>#N/A</v>
      </c>
      <c r="K24" s="588"/>
      <c r="L24" s="589"/>
      <c r="M24" s="574"/>
      <c r="N24" s="574"/>
      <c r="O24" s="574"/>
      <c r="P24" s="574"/>
      <c r="Q24" s="574"/>
      <c r="R24" s="574"/>
      <c r="V24" s="137" t="str">
        <f>IFERROR(SMALL('اختيار المقررات'!$AL$8:$AL$56,'اختيار المقررات'!AM21),"")</f>
        <v/>
      </c>
    </row>
    <row r="25" spans="2:35" ht="15.6" customHeight="1" x14ac:dyDescent="0.25">
      <c r="B25" s="601" t="s">
        <v>651</v>
      </c>
      <c r="C25" s="602"/>
      <c r="D25" s="602"/>
      <c r="E25" s="588" t="e">
        <f>'اختيار المقررات'!N28</f>
        <v>#N/A</v>
      </c>
      <c r="F25" s="588"/>
      <c r="G25" s="589"/>
      <c r="H25" s="590" t="s">
        <v>20</v>
      </c>
      <c r="I25" s="591"/>
      <c r="J25" s="538" t="str">
        <f>'اختيار المقررات'!V28</f>
        <v>لا</v>
      </c>
      <c r="K25" s="538"/>
      <c r="L25" s="613"/>
      <c r="M25" s="574"/>
      <c r="N25" s="574"/>
      <c r="O25" s="574"/>
      <c r="P25" s="574"/>
      <c r="Q25" s="574"/>
      <c r="R25" s="574"/>
    </row>
    <row r="26" spans="2:35" ht="15.6" customHeight="1" x14ac:dyDescent="0.25">
      <c r="B26" s="622" t="s">
        <v>23</v>
      </c>
      <c r="C26" s="623"/>
      <c r="D26" s="623"/>
      <c r="E26" s="614" t="e">
        <f>IF(AJ1&gt;0,"",'اختيار المقررات'!N29)</f>
        <v>#N/A</v>
      </c>
      <c r="F26" s="614"/>
      <c r="G26" s="614"/>
      <c r="H26" s="614"/>
      <c r="I26" s="614"/>
      <c r="J26" s="614"/>
      <c r="K26" s="614"/>
      <c r="L26" s="615"/>
      <c r="M26" s="574"/>
      <c r="N26" s="574"/>
      <c r="O26" s="574"/>
      <c r="P26" s="574"/>
      <c r="Q26" s="574"/>
      <c r="R26" s="574"/>
    </row>
    <row r="27" spans="2:35" ht="15.6" customHeight="1" x14ac:dyDescent="0.25">
      <c r="B27" s="592" t="str">
        <f>'اختيار المقررات'!C25</f>
        <v>منقطع عن التسجيل في</v>
      </c>
      <c r="C27" s="593"/>
      <c r="D27" s="593"/>
      <c r="E27" s="593"/>
      <c r="F27" s="593"/>
      <c r="G27" s="593"/>
      <c r="H27" s="593"/>
      <c r="I27" s="593"/>
      <c r="J27" s="593"/>
      <c r="K27" s="593"/>
      <c r="L27" s="594"/>
      <c r="M27" s="574"/>
      <c r="N27" s="574"/>
      <c r="O27" s="574"/>
      <c r="P27" s="574"/>
      <c r="Q27" s="574"/>
      <c r="R27" s="574"/>
    </row>
    <row r="28" spans="2:35" ht="15.6" customHeight="1" x14ac:dyDescent="0.25">
      <c r="B28" s="595" t="str">
        <f>'اختيار المقررات'!C26</f>
        <v/>
      </c>
      <c r="C28" s="596"/>
      <c r="D28" s="596"/>
      <c r="E28" s="596"/>
      <c r="F28" s="596"/>
      <c r="G28" s="596" t="str">
        <f>'اختيار المقررات'!C27</f>
        <v/>
      </c>
      <c r="H28" s="596"/>
      <c r="I28" s="596"/>
      <c r="J28" s="596"/>
      <c r="K28" s="596"/>
      <c r="L28" s="597"/>
      <c r="M28" s="574"/>
      <c r="N28" s="574"/>
      <c r="O28" s="574"/>
      <c r="P28" s="574"/>
      <c r="Q28" s="574"/>
      <c r="R28" s="574"/>
      <c r="V28" s="137" t="str">
        <f>IFERROR(SMALL('اختيار المقررات'!$U$10:$U$30,'اختيار المقررات'!V39),"")</f>
        <v/>
      </c>
    </row>
    <row r="29" spans="2:35" ht="15.6" customHeight="1" x14ac:dyDescent="0.25">
      <c r="B29" s="595" t="str">
        <f>'اختيار المقررات'!C28</f>
        <v/>
      </c>
      <c r="C29" s="596"/>
      <c r="D29" s="596"/>
      <c r="E29" s="596"/>
      <c r="F29" s="596"/>
      <c r="G29" s="596" t="str">
        <f>'اختيار المقررات'!C29</f>
        <v/>
      </c>
      <c r="H29" s="596"/>
      <c r="I29" s="596"/>
      <c r="J29" s="596"/>
      <c r="K29" s="596"/>
      <c r="L29" s="597"/>
      <c r="M29" s="574"/>
      <c r="N29" s="574"/>
      <c r="O29" s="574"/>
      <c r="P29" s="574"/>
      <c r="Q29" s="574"/>
      <c r="R29" s="574"/>
      <c r="V29" s="137" t="str">
        <f>IFERROR(SMALL('اختيار المقررات'!$U$10:$U$30,'اختيار المقررات'!V41),"")</f>
        <v/>
      </c>
    </row>
    <row r="30" spans="2:35" ht="15.6" customHeight="1" x14ac:dyDescent="0.25">
      <c r="B30" s="605" t="str">
        <f>'اختيار المقررات'!C30</f>
        <v/>
      </c>
      <c r="C30" s="598"/>
      <c r="D30" s="598"/>
      <c r="E30" s="598"/>
      <c r="F30" s="598"/>
      <c r="G30" s="598" t="str">
        <f>'اختيار المقررات'!C31</f>
        <v/>
      </c>
      <c r="H30" s="598"/>
      <c r="I30" s="598"/>
      <c r="J30" s="598"/>
      <c r="K30" s="598"/>
      <c r="L30" s="599"/>
      <c r="M30" s="574"/>
      <c r="N30" s="574"/>
      <c r="O30" s="574"/>
      <c r="P30" s="574"/>
      <c r="Q30" s="574"/>
      <c r="R30" s="574"/>
      <c r="V30" s="137" t="str">
        <f>IFERROR(SMALL('اختيار المقررات'!$U$10:$U$30,'اختيار المقررات'!V42),"")</f>
        <v/>
      </c>
    </row>
    <row r="31" spans="2:35" ht="15.6" customHeight="1" x14ac:dyDescent="0.25">
      <c r="B31" s="619" t="s">
        <v>730</v>
      </c>
      <c r="C31" s="620"/>
      <c r="D31" s="620"/>
      <c r="E31" s="620"/>
      <c r="F31" s="620"/>
      <c r="G31" s="620"/>
      <c r="H31" s="620"/>
      <c r="I31" s="620"/>
      <c r="J31" s="620"/>
      <c r="K31" s="620"/>
      <c r="L31" s="620"/>
      <c r="M31" s="620"/>
      <c r="N31" s="620"/>
      <c r="O31" s="620"/>
      <c r="P31" s="620"/>
      <c r="Q31" s="620"/>
      <c r="R31" s="621"/>
      <c r="V31" s="137" t="str">
        <f>IFERROR(SMALL('اختيار المقررات'!$U$10:$U$30,'اختيار المقررات'!V30),"")</f>
        <v/>
      </c>
    </row>
    <row r="32" spans="2:35" ht="15.6" customHeight="1" x14ac:dyDescent="0.25">
      <c r="B32" s="581" t="s">
        <v>30</v>
      </c>
      <c r="C32" s="581"/>
      <c r="D32" s="581"/>
      <c r="E32" s="581"/>
      <c r="F32" s="581"/>
      <c r="G32" s="581"/>
      <c r="H32" s="581"/>
      <c r="I32" s="581"/>
      <c r="J32" s="581"/>
      <c r="K32" s="581"/>
      <c r="L32" s="581"/>
      <c r="M32" s="581"/>
      <c r="N32" s="581"/>
      <c r="O32" s="581"/>
      <c r="P32" s="581"/>
      <c r="Q32" s="581"/>
      <c r="R32" s="581"/>
    </row>
    <row r="33" spans="2:18" ht="15.6" customHeight="1" x14ac:dyDescent="0.25">
      <c r="B33" s="606" t="s">
        <v>31</v>
      </c>
      <c r="C33" s="606"/>
      <c r="D33" s="606"/>
      <c r="E33" s="606"/>
      <c r="F33" s="607" t="e">
        <f>IF(AJ1=0,E26,"لم يتم التسجيل")</f>
        <v>#N/A</v>
      </c>
      <c r="G33" s="608"/>
      <c r="H33" s="616" t="str">
        <f>IF(D4="أنثى","ليرة سورية فقط لا غير من الطالبة","ليرة سورية فقط لا غير من الطالب")&amp;" "&amp;H2</f>
        <v xml:space="preserve">ليرة سورية فقط لا غير من الطالب </v>
      </c>
      <c r="I33" s="616"/>
      <c r="J33" s="616"/>
      <c r="K33" s="616"/>
      <c r="L33" s="616"/>
      <c r="M33" s="616"/>
      <c r="N33" s="616"/>
      <c r="O33" s="616"/>
      <c r="P33" s="616"/>
      <c r="Q33" s="616"/>
      <c r="R33" s="616"/>
    </row>
    <row r="34" spans="2:18" ht="15.6" customHeight="1" x14ac:dyDescent="0.25">
      <c r="B34" s="606" t="str">
        <f>IF(D4="أنثى","رقمها الامتحاني","رقمه الامتحاني")</f>
        <v>رقمه الامتحاني</v>
      </c>
      <c r="C34" s="606"/>
      <c r="D34" s="606"/>
      <c r="E34" s="608">
        <f>D2</f>
        <v>0</v>
      </c>
      <c r="F34" s="608"/>
      <c r="G34" s="606" t="s">
        <v>32</v>
      </c>
      <c r="H34" s="606"/>
      <c r="I34" s="606"/>
      <c r="J34" s="606"/>
      <c r="K34" s="606"/>
      <c r="L34" s="606"/>
      <c r="M34" s="606"/>
      <c r="N34" s="606"/>
      <c r="O34" s="606"/>
      <c r="P34" s="606"/>
      <c r="Q34" s="606"/>
      <c r="R34" s="606"/>
    </row>
    <row r="35" spans="2:18" ht="15.6" customHeight="1" x14ac:dyDescent="0.25">
      <c r="B35" s="170"/>
      <c r="C35" s="171"/>
      <c r="D35" s="617"/>
      <c r="E35" s="617"/>
      <c r="F35" s="617"/>
      <c r="G35" s="617"/>
      <c r="H35" s="617"/>
      <c r="I35" s="172"/>
      <c r="J35" s="172"/>
      <c r="K35" s="170"/>
      <c r="L35" s="171"/>
      <c r="M35" s="617"/>
      <c r="N35" s="617"/>
      <c r="O35" s="617"/>
      <c r="P35" s="617"/>
      <c r="Q35" s="172"/>
      <c r="R35" s="172"/>
    </row>
    <row r="36" spans="2:18" ht="24" customHeight="1" x14ac:dyDescent="0.25">
      <c r="B36" s="618" t="s">
        <v>26</v>
      </c>
      <c r="C36" s="618"/>
      <c r="D36" s="618"/>
      <c r="E36" s="618"/>
      <c r="F36" s="618"/>
      <c r="G36" s="618"/>
      <c r="H36" s="618"/>
      <c r="I36" s="618"/>
      <c r="J36" s="618"/>
      <c r="K36" s="618"/>
      <c r="L36" s="618"/>
      <c r="M36" s="618"/>
      <c r="N36" s="618"/>
      <c r="O36" s="618"/>
      <c r="P36" s="618"/>
      <c r="Q36" s="618"/>
      <c r="R36" s="618"/>
    </row>
    <row r="37" spans="2:18" ht="24" customHeight="1" x14ac:dyDescent="0.25">
      <c r="B37" s="581" t="s">
        <v>30</v>
      </c>
      <c r="C37" s="581"/>
      <c r="D37" s="581"/>
      <c r="E37" s="581"/>
      <c r="F37" s="581"/>
      <c r="G37" s="581"/>
      <c r="H37" s="581"/>
      <c r="I37" s="581"/>
      <c r="J37" s="581"/>
      <c r="K37" s="581"/>
      <c r="L37" s="581"/>
      <c r="M37" s="581"/>
      <c r="N37" s="581"/>
      <c r="O37" s="581"/>
      <c r="P37" s="581"/>
      <c r="Q37" s="581"/>
      <c r="R37" s="581"/>
    </row>
    <row r="38" spans="2:18" ht="24" customHeight="1" x14ac:dyDescent="0.25">
      <c r="B38" s="606" t="s">
        <v>31</v>
      </c>
      <c r="C38" s="606"/>
      <c r="D38" s="606"/>
      <c r="E38" s="606"/>
      <c r="F38" s="607" t="e">
        <f>IF(AJ1&lt;&gt;0,F33,'اختيار المقررات'!AC29)</f>
        <v>#N/A</v>
      </c>
      <c r="G38" s="608"/>
      <c r="H38" s="609" t="str">
        <f>H33</f>
        <v xml:space="preserve">ليرة سورية فقط لا غير من الطالب </v>
      </c>
      <c r="I38" s="609"/>
      <c r="J38" s="609"/>
      <c r="K38" s="609"/>
      <c r="L38" s="609"/>
      <c r="M38" s="609"/>
      <c r="N38" s="609"/>
      <c r="O38" s="609"/>
      <c r="P38" s="609"/>
      <c r="Q38" s="609"/>
      <c r="R38" s="609"/>
    </row>
    <row r="39" spans="2:18" ht="24" customHeight="1" x14ac:dyDescent="0.3">
      <c r="B39" s="610" t="str">
        <f>B34</f>
        <v>رقمه الامتحاني</v>
      </c>
      <c r="C39" s="610"/>
      <c r="D39" s="610"/>
      <c r="E39" s="611">
        <f>E34</f>
        <v>0</v>
      </c>
      <c r="F39" s="611"/>
      <c r="G39" s="612" t="str">
        <f>G34</f>
        <v xml:space="preserve">وتحويله إلى حساب التعليم المفتوح رقم ck1-10173186 وتسليم إشعار القبض إلى صاحب العلاقة  </v>
      </c>
      <c r="H39" s="612"/>
      <c r="I39" s="612"/>
      <c r="J39" s="612"/>
      <c r="K39" s="612"/>
      <c r="L39" s="612"/>
      <c r="M39" s="612"/>
      <c r="N39" s="612"/>
      <c r="O39" s="612"/>
      <c r="P39" s="612"/>
      <c r="Q39" s="612"/>
      <c r="R39" s="612"/>
    </row>
    <row r="40" spans="2:18" ht="15.75" customHeight="1" x14ac:dyDescent="0.25"/>
    <row r="41" spans="2:18" ht="22.5" customHeight="1" x14ac:dyDescent="0.25"/>
    <row r="42" spans="2:18" ht="22.5" customHeight="1" x14ac:dyDescent="0.25">
      <c r="C42" s="159"/>
      <c r="D42" s="159"/>
      <c r="E42" s="159"/>
      <c r="F42" s="159"/>
      <c r="G42" s="159"/>
    </row>
    <row r="43" spans="2:18" ht="26.25" customHeight="1" x14ac:dyDescent="0.25">
      <c r="C43" s="159"/>
      <c r="D43" s="159"/>
      <c r="E43" s="159"/>
      <c r="F43" s="159"/>
      <c r="G43" s="159"/>
      <c r="H43" s="160"/>
      <c r="I43" s="160"/>
      <c r="J43" s="160"/>
      <c r="K43" s="160"/>
      <c r="L43" s="160"/>
      <c r="M43" s="160"/>
      <c r="N43" s="160"/>
      <c r="O43" s="160"/>
      <c r="P43" s="160"/>
      <c r="Q43" s="160"/>
      <c r="R43" s="160"/>
    </row>
    <row r="44" spans="2:18" x14ac:dyDescent="0.25">
      <c r="C44" s="159"/>
      <c r="D44" s="159"/>
      <c r="E44" s="159"/>
      <c r="F44" s="159"/>
      <c r="G44" s="159"/>
      <c r="H44" s="160"/>
      <c r="I44" s="160"/>
      <c r="J44" s="160"/>
      <c r="K44" s="160"/>
      <c r="L44" s="160"/>
      <c r="M44" s="160"/>
      <c r="N44" s="160"/>
      <c r="O44" s="160"/>
      <c r="P44" s="160"/>
      <c r="Q44" s="160"/>
      <c r="R44" s="160"/>
    </row>
  </sheetData>
  <sheetProtection algorithmName="SHA-512" hashValue="8NdEqvBxmtCMZusb4XvTfEv/leAuSNNrrgVux0S3u+8WE9JFwlP4hSlLByMAB9qBUzuwc09E6zwAcD7ID5Lm8A==" saltValue="Hte9sTrz6w/AMTNj8KojNg==" spinCount="100000" sheet="1" selectLockedCells="1" selectUnlockedCells="1"/>
  <mergeCells count="131">
    <mergeCell ref="B33:E33"/>
    <mergeCell ref="B24:D24"/>
    <mergeCell ref="E24:G24"/>
    <mergeCell ref="B25:D25"/>
    <mergeCell ref="B38:E38"/>
    <mergeCell ref="F38:G38"/>
    <mergeCell ref="H38:R38"/>
    <mergeCell ref="B39:D39"/>
    <mergeCell ref="E39:F39"/>
    <mergeCell ref="G39:R39"/>
    <mergeCell ref="J25:L25"/>
    <mergeCell ref="E26:L26"/>
    <mergeCell ref="F33:G33"/>
    <mergeCell ref="H33:R33"/>
    <mergeCell ref="B34:D34"/>
    <mergeCell ref="E34:F34"/>
    <mergeCell ref="G34:R34"/>
    <mergeCell ref="D35:H35"/>
    <mergeCell ref="M35:P35"/>
    <mergeCell ref="B36:R36"/>
    <mergeCell ref="B37:R37"/>
    <mergeCell ref="B31:R31"/>
    <mergeCell ref="E25:G25"/>
    <mergeCell ref="B26:D26"/>
    <mergeCell ref="B32:R32"/>
    <mergeCell ref="AE17:AG17"/>
    <mergeCell ref="AE18:AG18"/>
    <mergeCell ref="AE19:AG19"/>
    <mergeCell ref="AE20:AG20"/>
    <mergeCell ref="AE21:AG21"/>
    <mergeCell ref="AE22:AG22"/>
    <mergeCell ref="H23:I23"/>
    <mergeCell ref="J23:L23"/>
    <mergeCell ref="M23:N30"/>
    <mergeCell ref="H24:I24"/>
    <mergeCell ref="J24:L24"/>
    <mergeCell ref="H25:I25"/>
    <mergeCell ref="B27:L27"/>
    <mergeCell ref="B28:F28"/>
    <mergeCell ref="G28:L28"/>
    <mergeCell ref="G29:L29"/>
    <mergeCell ref="G30:L30"/>
    <mergeCell ref="Q21:R21"/>
    <mergeCell ref="B23:D23"/>
    <mergeCell ref="E23:G23"/>
    <mergeCell ref="B29:F29"/>
    <mergeCell ref="B30:F30"/>
    <mergeCell ref="O23:P30"/>
    <mergeCell ref="Q23:R30"/>
    <mergeCell ref="AE8:AG8"/>
    <mergeCell ref="AE9:AG9"/>
    <mergeCell ref="AE10:AG10"/>
    <mergeCell ref="AE11:AG11"/>
    <mergeCell ref="AE12:AG12"/>
    <mergeCell ref="AE13:AG13"/>
    <mergeCell ref="AE14:AG14"/>
    <mergeCell ref="AE15:AG15"/>
    <mergeCell ref="AE16:AG16"/>
    <mergeCell ref="B19:R20"/>
    <mergeCell ref="D17:G17"/>
    <mergeCell ref="L17:O17"/>
    <mergeCell ref="D12:G12"/>
    <mergeCell ref="L12:O12"/>
    <mergeCell ref="D16:G16"/>
    <mergeCell ref="L16:O16"/>
    <mergeCell ref="D18:G18"/>
    <mergeCell ref="L18:O18"/>
    <mergeCell ref="B21:E21"/>
    <mergeCell ref="N22:O22"/>
    <mergeCell ref="G21:J21"/>
    <mergeCell ref="K21:L21"/>
    <mergeCell ref="M21:P21"/>
    <mergeCell ref="AE3:AG3"/>
    <mergeCell ref="AE4:AG4"/>
    <mergeCell ref="AE5:AG5"/>
    <mergeCell ref="AE6:AG6"/>
    <mergeCell ref="AE7:AG7"/>
    <mergeCell ref="D6:E6"/>
    <mergeCell ref="F6:G6"/>
    <mergeCell ref="H6:I6"/>
    <mergeCell ref="K6:M6"/>
    <mergeCell ref="D4:E4"/>
    <mergeCell ref="F4:G4"/>
    <mergeCell ref="H4:I4"/>
    <mergeCell ref="K4:M4"/>
    <mergeCell ref="D5:E5"/>
    <mergeCell ref="Q4:R4"/>
    <mergeCell ref="F7:G7"/>
    <mergeCell ref="H7:I7"/>
    <mergeCell ref="K7:R7"/>
    <mergeCell ref="P5:R5"/>
    <mergeCell ref="D7:E7"/>
    <mergeCell ref="B1:E1"/>
    <mergeCell ref="B2:C2"/>
    <mergeCell ref="D2:E2"/>
    <mergeCell ref="F2:G2"/>
    <mergeCell ref="H2:J2"/>
    <mergeCell ref="M2:N2"/>
    <mergeCell ref="B3:C3"/>
    <mergeCell ref="D3:E3"/>
    <mergeCell ref="N3:P3"/>
    <mergeCell ref="F1:R1"/>
    <mergeCell ref="P2:R2"/>
    <mergeCell ref="F3:G3"/>
    <mergeCell ref="K2:L2"/>
    <mergeCell ref="Q3:R3"/>
    <mergeCell ref="H3:L3"/>
    <mergeCell ref="B4:C4"/>
    <mergeCell ref="N4:P4"/>
    <mergeCell ref="B22:D22"/>
    <mergeCell ref="E22:I22"/>
    <mergeCell ref="K22:L22"/>
    <mergeCell ref="P22:R22"/>
    <mergeCell ref="F5:G5"/>
    <mergeCell ref="H5:I5"/>
    <mergeCell ref="K5:M5"/>
    <mergeCell ref="D13:G13"/>
    <mergeCell ref="L13:O13"/>
    <mergeCell ref="D11:G11"/>
    <mergeCell ref="L11:O11"/>
    <mergeCell ref="D15:G15"/>
    <mergeCell ref="L15:O15"/>
    <mergeCell ref="D14:G14"/>
    <mergeCell ref="L14:O14"/>
    <mergeCell ref="N5:O5"/>
    <mergeCell ref="N6:O6"/>
    <mergeCell ref="B8:R10"/>
    <mergeCell ref="B5:C5"/>
    <mergeCell ref="P6:R6"/>
    <mergeCell ref="B7:C7"/>
    <mergeCell ref="B6:C6"/>
  </mergeCells>
  <conditionalFormatting sqref="B32:R32">
    <cfRule type="expression" dxfId="933" priority="2">
      <formula>$K$25="لا"</formula>
    </cfRule>
  </conditionalFormatting>
  <conditionalFormatting sqref="B35:R35">
    <cfRule type="expression" dxfId="932" priority="3">
      <formula>#REF!="لا"</formula>
    </cfRule>
  </conditionalFormatting>
  <conditionalFormatting sqref="B36:R37 B38:E38 H38 B39:R39">
    <cfRule type="expression" dxfId="931" priority="4">
      <formula>$K$25="لا"</formula>
    </cfRule>
  </conditionalFormatting>
  <conditionalFormatting sqref="B36:R37 B38:E38 H38:R38 B39:R39">
    <cfRule type="expression" dxfId="930" priority="1">
      <formula>$J$25="لا"</formula>
    </cfRule>
  </conditionalFormatting>
  <conditionalFormatting sqref="C13:I18">
    <cfRule type="expression" dxfId="929" priority="29">
      <formula>$C$13=""</formula>
    </cfRule>
  </conditionalFormatting>
  <conditionalFormatting sqref="C14:I18">
    <cfRule type="expression" dxfId="928" priority="28">
      <formula>$C$14=""</formula>
    </cfRule>
  </conditionalFormatting>
  <conditionalFormatting sqref="C15:I18">
    <cfRule type="expression" dxfId="927" priority="27">
      <formula>$C$15=""</formula>
    </cfRule>
  </conditionalFormatting>
  <conditionalFormatting sqref="C16:I18">
    <cfRule type="expression" dxfId="926" priority="26">
      <formula>$C$16=""</formula>
    </cfRule>
  </conditionalFormatting>
  <conditionalFormatting sqref="C17:I18">
    <cfRule type="expression" dxfId="925" priority="25">
      <formula>$C$17=""</formula>
    </cfRule>
  </conditionalFormatting>
  <conditionalFormatting sqref="C18:I18">
    <cfRule type="expression" dxfId="924" priority="24">
      <formula>$C$18=""</formula>
    </cfRule>
  </conditionalFormatting>
  <conditionalFormatting sqref="C11:Q18">
    <cfRule type="expression" dxfId="923" priority="30">
      <formula>$C$12=""</formula>
    </cfRule>
  </conditionalFormatting>
  <conditionalFormatting sqref="C43:R44">
    <cfRule type="expression" dxfId="922" priority="5">
      <formula>$K$26="لا"</formula>
    </cfRule>
  </conditionalFormatting>
  <conditionalFormatting sqref="K11:Q18">
    <cfRule type="expression" dxfId="921" priority="22">
      <formula>$K$12=""</formula>
    </cfRule>
  </conditionalFormatting>
  <conditionalFormatting sqref="K13:Q18">
    <cfRule type="expression" dxfId="920" priority="21">
      <formula>$K$13=""</formula>
    </cfRule>
  </conditionalFormatting>
  <conditionalFormatting sqref="K14:Q18">
    <cfRule type="expression" dxfId="919" priority="20">
      <formula>$K$14=""</formula>
    </cfRule>
  </conditionalFormatting>
  <conditionalFormatting sqref="K15:Q18">
    <cfRule type="expression" dxfId="918" priority="19">
      <formula>$K$15=""</formula>
    </cfRule>
  </conditionalFormatting>
  <conditionalFormatting sqref="K16:Q18">
    <cfRule type="expression" dxfId="917" priority="18">
      <formula>$K$16=""</formula>
    </cfRule>
  </conditionalFormatting>
  <conditionalFormatting sqref="K17:Q18">
    <cfRule type="expression" dxfId="916" priority="17">
      <formula>$K$17=""</formula>
    </cfRule>
  </conditionalFormatting>
  <conditionalFormatting sqref="K18:Q18">
    <cfRule type="expression" dxfId="915" priority="16">
      <formula>$K$18=""</formula>
    </cfRule>
  </conditionalFormatting>
  <conditionalFormatting sqref="AC1">
    <cfRule type="expression" dxfId="914" priority="7">
      <formula>AC1&lt;&gt;""</formula>
    </cfRule>
  </conditionalFormatting>
  <conditionalFormatting sqref="AD1:AH2">
    <cfRule type="expression" dxfId="913" priority="6">
      <formula>$AD$1&lt;&gt;""</formula>
    </cfRule>
  </conditionalFormatting>
  <conditionalFormatting sqref="AE3:AE22">
    <cfRule type="expression" dxfId="912" priority="8">
      <formula>AE3&lt;&gt;""</formula>
    </cfRule>
  </conditionalFormatting>
  <printOptions horizontalCentered="1" verticalCentered="1"/>
  <pageMargins left="0.19685039370078741" right="0.19685039370078741" top="0.19685039370078741" bottom="0.19685039370078741" header="0.11811023622047245" footer="0.11811023622047245"/>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ER103"/>
  <sheetViews>
    <sheetView showGridLines="0" rightToLeft="1" zoomScale="98" zoomScaleNormal="98" workbookViewId="0">
      <pane ySplit="4" topLeftCell="A5" activePane="bottomLeft" state="frozen"/>
      <selection pane="bottomLeft" activeCell="A5" sqref="A5:DX5"/>
    </sheetView>
  </sheetViews>
  <sheetFormatPr defaultColWidth="9" defaultRowHeight="13.8" x14ac:dyDescent="0.25"/>
  <cols>
    <col min="1" max="1" width="13.8984375" style="1" customWidth="1"/>
    <col min="2" max="2" width="10.8984375" style="1" bestFit="1" customWidth="1"/>
    <col min="3" max="4" width="9" style="1"/>
    <col min="5" max="5" width="10.09765625" style="1" bestFit="1" customWidth="1"/>
    <col min="6" max="6" width="11.3984375" style="223" bestFit="1" customWidth="1"/>
    <col min="7" max="7" width="11.3984375" style="223" customWidth="1"/>
    <col min="8" max="8" width="13.3984375" style="1" customWidth="1"/>
    <col min="9" max="9" width="10.3984375" style="1" bestFit="1" customWidth="1"/>
    <col min="10" max="10" width="11.69921875" style="1" bestFit="1" customWidth="1"/>
    <col min="11" max="11" width="21.8984375" style="1" customWidth="1"/>
    <col min="12" max="12" width="24.3984375" style="1" customWidth="1"/>
    <col min="13" max="13" width="17.69921875" style="1" customWidth="1"/>
    <col min="14" max="14" width="20.09765625" style="1" customWidth="1"/>
    <col min="15" max="15" width="31.69921875" style="1" customWidth="1"/>
    <col min="16" max="17" width="14.69921875" style="1" customWidth="1"/>
    <col min="18" max="18" width="19.09765625" style="1" customWidth="1"/>
    <col min="19" max="19" width="14.09765625" style="1" customWidth="1"/>
    <col min="20" max="20" width="6.8984375" style="1" bestFit="1" customWidth="1"/>
    <col min="21" max="48" width="4.3984375" style="1" customWidth="1"/>
    <col min="49" max="49" width="4" style="1" customWidth="1"/>
    <col min="50" max="58" width="4.3984375" style="1" customWidth="1"/>
    <col min="59" max="59" width="4.19921875" style="1" customWidth="1"/>
    <col min="60" max="99" width="4.3984375" style="1" customWidth="1"/>
    <col min="100" max="100" width="9.09765625" style="1" bestFit="1" customWidth="1"/>
    <col min="101" max="101" width="11.3984375" style="1" bestFit="1" customWidth="1"/>
    <col min="102" max="102" width="9.09765625" style="1" bestFit="1" customWidth="1"/>
    <col min="103" max="103" width="9.09765625" style="1" customWidth="1"/>
    <col min="104" max="105" width="9" style="1"/>
    <col min="106" max="106" width="10.09765625" style="1" bestFit="1" customWidth="1"/>
    <col min="107" max="107" width="10.09765625" style="1" customWidth="1"/>
    <col min="108" max="108" width="11.3984375" style="1" bestFit="1" customWidth="1"/>
    <col min="109" max="109" width="10.69921875" style="1" bestFit="1" customWidth="1"/>
    <col min="110" max="110" width="13.3984375" style="1" bestFit="1" customWidth="1"/>
    <col min="111" max="111" width="9.19921875" style="1" bestFit="1" customWidth="1"/>
    <col min="112" max="112" width="9.19921875" style="1" customWidth="1"/>
    <col min="113" max="113" width="6.3984375" style="1" bestFit="1" customWidth="1"/>
    <col min="114" max="117" width="9" style="1"/>
    <col min="118" max="118" width="12.3984375" style="1" bestFit="1" customWidth="1"/>
    <col min="119" max="119" width="13.3984375" style="1" bestFit="1" customWidth="1"/>
    <col min="120" max="16384" width="9" style="1"/>
  </cols>
  <sheetData>
    <row r="1" spans="1:148" s="192" customFormat="1" ht="18" thickBot="1" x14ac:dyDescent="0.3">
      <c r="A1" s="676"/>
      <c r="B1" s="678"/>
      <c r="C1" s="679" t="s">
        <v>33</v>
      </c>
      <c r="D1" s="679"/>
      <c r="E1" s="679"/>
      <c r="F1" s="679"/>
      <c r="G1" s="679"/>
      <c r="H1" s="679"/>
      <c r="I1" s="679"/>
      <c r="J1" s="679"/>
      <c r="K1" s="680" t="s">
        <v>16</v>
      </c>
      <c r="L1" s="682" t="s">
        <v>210</v>
      </c>
      <c r="M1" s="674" t="s">
        <v>208</v>
      </c>
      <c r="N1" s="674" t="s">
        <v>209</v>
      </c>
      <c r="O1" s="685" t="s">
        <v>55</v>
      </c>
      <c r="P1" s="679" t="s">
        <v>34</v>
      </c>
      <c r="Q1" s="679"/>
      <c r="R1" s="679"/>
      <c r="S1" s="687" t="s">
        <v>9</v>
      </c>
      <c r="T1" s="634" t="s">
        <v>35</v>
      </c>
      <c r="U1" s="635"/>
      <c r="V1" s="635"/>
      <c r="W1" s="635"/>
      <c r="X1" s="635"/>
      <c r="Y1" s="635"/>
      <c r="Z1" s="635"/>
      <c r="AA1" s="635"/>
      <c r="AB1" s="635"/>
      <c r="AC1" s="635"/>
      <c r="AD1" s="635"/>
      <c r="AE1" s="635"/>
      <c r="AF1" s="635"/>
      <c r="AG1" s="635"/>
      <c r="AH1" s="635"/>
      <c r="AI1" s="635"/>
      <c r="AJ1" s="635"/>
      <c r="AK1" s="635"/>
      <c r="AL1" s="635"/>
      <c r="AM1" s="636"/>
      <c r="AN1" s="634" t="s">
        <v>21</v>
      </c>
      <c r="AO1" s="635"/>
      <c r="AP1" s="635"/>
      <c r="AQ1" s="635"/>
      <c r="AR1" s="635"/>
      <c r="AS1" s="635"/>
      <c r="AT1" s="635"/>
      <c r="AU1" s="635"/>
      <c r="AV1" s="635"/>
      <c r="AW1" s="635"/>
      <c r="AX1" s="635"/>
      <c r="AY1" s="635"/>
      <c r="AZ1" s="635"/>
      <c r="BA1" s="635"/>
      <c r="BB1" s="635"/>
      <c r="BC1" s="635"/>
      <c r="BD1" s="635"/>
      <c r="BE1" s="635"/>
      <c r="BF1" s="635"/>
      <c r="BG1" s="636"/>
      <c r="BH1" s="634" t="s">
        <v>36</v>
      </c>
      <c r="BI1" s="635"/>
      <c r="BJ1" s="635"/>
      <c r="BK1" s="635"/>
      <c r="BL1" s="635"/>
      <c r="BM1" s="635"/>
      <c r="BN1" s="635"/>
      <c r="BO1" s="635"/>
      <c r="BP1" s="635"/>
      <c r="BQ1" s="635"/>
      <c r="BR1" s="635"/>
      <c r="BS1" s="635"/>
      <c r="BT1" s="635"/>
      <c r="BU1" s="635"/>
      <c r="BV1" s="635"/>
      <c r="BW1" s="635"/>
      <c r="BX1" s="635"/>
      <c r="BY1" s="635"/>
      <c r="BZ1" s="635"/>
      <c r="CA1" s="636"/>
      <c r="CB1" s="634" t="s">
        <v>37</v>
      </c>
      <c r="CC1" s="635"/>
      <c r="CD1" s="635"/>
      <c r="CE1" s="635"/>
      <c r="CF1" s="635"/>
      <c r="CG1" s="635"/>
      <c r="CH1" s="635"/>
      <c r="CI1" s="635"/>
      <c r="CJ1" s="635"/>
      <c r="CK1" s="635"/>
      <c r="CL1" s="635"/>
      <c r="CM1" s="635"/>
      <c r="CN1" s="635"/>
      <c r="CO1" s="635"/>
      <c r="CP1" s="635"/>
      <c r="CQ1" s="635"/>
      <c r="CR1" s="635"/>
      <c r="CS1" s="635"/>
      <c r="CT1" s="635"/>
      <c r="CU1" s="636"/>
      <c r="CV1" s="624" t="s">
        <v>1</v>
      </c>
      <c r="CW1" s="625"/>
      <c r="CX1" s="626"/>
      <c r="CY1" s="626"/>
      <c r="CZ1" s="630" t="s">
        <v>783</v>
      </c>
      <c r="DA1" s="631"/>
      <c r="DB1" s="631"/>
      <c r="DC1" s="631"/>
      <c r="DD1" s="631"/>
      <c r="DE1" s="631"/>
      <c r="DF1" s="631"/>
      <c r="DG1" s="631"/>
      <c r="DH1" s="630" t="s">
        <v>38</v>
      </c>
      <c r="DI1" s="631"/>
      <c r="DJ1" s="631"/>
      <c r="DK1" s="632"/>
      <c r="DL1" s="630" t="s">
        <v>784</v>
      </c>
      <c r="DM1" s="631"/>
      <c r="DN1" s="631"/>
      <c r="DO1" s="632"/>
      <c r="DP1" s="104"/>
      <c r="DQ1" s="104"/>
      <c r="DR1" s="104"/>
      <c r="DS1" s="104"/>
      <c r="DZ1" s="230"/>
      <c r="EA1" s="230"/>
      <c r="EB1" s="230"/>
      <c r="EC1" s="230"/>
      <c r="ED1" s="230"/>
      <c r="EE1" s="230"/>
      <c r="EF1" s="230"/>
      <c r="EG1" s="230"/>
      <c r="EH1" s="230"/>
      <c r="EI1" s="230"/>
      <c r="EJ1" s="230"/>
      <c r="EK1" s="230"/>
      <c r="EL1" s="230"/>
      <c r="EM1" s="230"/>
      <c r="EN1" s="230"/>
      <c r="EO1" s="230"/>
      <c r="EP1" s="230"/>
      <c r="EQ1" s="230"/>
      <c r="ER1" s="230"/>
    </row>
    <row r="2" spans="1:148" s="192" customFormat="1" ht="18" thickBot="1" x14ac:dyDescent="0.3">
      <c r="A2" s="677"/>
      <c r="B2" s="678"/>
      <c r="C2" s="679"/>
      <c r="D2" s="679"/>
      <c r="E2" s="679"/>
      <c r="F2" s="679"/>
      <c r="G2" s="679"/>
      <c r="H2" s="679"/>
      <c r="I2" s="679"/>
      <c r="J2" s="679"/>
      <c r="K2" s="681"/>
      <c r="L2" s="683"/>
      <c r="M2" s="675"/>
      <c r="N2" s="675"/>
      <c r="O2" s="686"/>
      <c r="P2" s="679"/>
      <c r="Q2" s="679"/>
      <c r="R2" s="679"/>
      <c r="S2" s="687"/>
      <c r="T2" s="669" t="s">
        <v>17</v>
      </c>
      <c r="U2" s="670"/>
      <c r="V2" s="670"/>
      <c r="W2" s="670"/>
      <c r="X2" s="670"/>
      <c r="Y2" s="670"/>
      <c r="Z2" s="670"/>
      <c r="AA2" s="670"/>
      <c r="AB2" s="670"/>
      <c r="AC2" s="671"/>
      <c r="AD2" s="670" t="s">
        <v>18</v>
      </c>
      <c r="AE2" s="670"/>
      <c r="AF2" s="670"/>
      <c r="AG2" s="670"/>
      <c r="AH2" s="670"/>
      <c r="AI2" s="670"/>
      <c r="AJ2" s="670"/>
      <c r="AK2" s="670"/>
      <c r="AL2" s="670"/>
      <c r="AM2" s="672"/>
      <c r="AN2" s="669" t="s">
        <v>17</v>
      </c>
      <c r="AO2" s="670"/>
      <c r="AP2" s="670"/>
      <c r="AQ2" s="670"/>
      <c r="AR2" s="670"/>
      <c r="AS2" s="670"/>
      <c r="AT2" s="670"/>
      <c r="AU2" s="670"/>
      <c r="AV2" s="670"/>
      <c r="AW2" s="671"/>
      <c r="AX2" s="670" t="s">
        <v>18</v>
      </c>
      <c r="AY2" s="670"/>
      <c r="AZ2" s="670"/>
      <c r="BA2" s="670"/>
      <c r="BB2" s="670"/>
      <c r="BC2" s="670"/>
      <c r="BD2" s="670"/>
      <c r="BE2" s="670"/>
      <c r="BF2" s="670"/>
      <c r="BG2" s="672"/>
      <c r="BH2" s="669" t="s">
        <v>17</v>
      </c>
      <c r="BI2" s="670"/>
      <c r="BJ2" s="670"/>
      <c r="BK2" s="670"/>
      <c r="BL2" s="670"/>
      <c r="BM2" s="670"/>
      <c r="BN2" s="670"/>
      <c r="BO2" s="670"/>
      <c r="BP2" s="670"/>
      <c r="BQ2" s="671"/>
      <c r="BR2" s="670" t="s">
        <v>18</v>
      </c>
      <c r="BS2" s="670"/>
      <c r="BT2" s="670"/>
      <c r="BU2" s="670"/>
      <c r="BV2" s="670"/>
      <c r="BW2" s="670"/>
      <c r="BX2" s="670"/>
      <c r="BY2" s="670"/>
      <c r="BZ2" s="670"/>
      <c r="CA2" s="672"/>
      <c r="CB2" s="669" t="s">
        <v>17</v>
      </c>
      <c r="CC2" s="670"/>
      <c r="CD2" s="670"/>
      <c r="CE2" s="670"/>
      <c r="CF2" s="670"/>
      <c r="CG2" s="670"/>
      <c r="CH2" s="670"/>
      <c r="CI2" s="670"/>
      <c r="CJ2" s="670"/>
      <c r="CK2" s="671"/>
      <c r="CL2" s="670" t="s">
        <v>18</v>
      </c>
      <c r="CM2" s="670"/>
      <c r="CN2" s="670"/>
      <c r="CO2" s="670"/>
      <c r="CP2" s="670"/>
      <c r="CQ2" s="670"/>
      <c r="CR2" s="670"/>
      <c r="CS2" s="670"/>
      <c r="CT2" s="670"/>
      <c r="CU2" s="672"/>
      <c r="CV2" s="627"/>
      <c r="CW2" s="628"/>
      <c r="CX2" s="629"/>
      <c r="CY2" s="629"/>
      <c r="CZ2" s="627"/>
      <c r="DA2" s="628"/>
      <c r="DB2" s="628"/>
      <c r="DC2" s="628"/>
      <c r="DD2" s="628"/>
      <c r="DE2" s="628"/>
      <c r="DF2" s="628"/>
      <c r="DG2" s="628"/>
      <c r="DH2" s="627"/>
      <c r="DI2" s="628"/>
      <c r="DJ2" s="628"/>
      <c r="DK2" s="629"/>
      <c r="DL2" s="627"/>
      <c r="DM2" s="628"/>
      <c r="DN2" s="628"/>
      <c r="DO2" s="629"/>
      <c r="DP2" s="104"/>
      <c r="DQ2" s="104"/>
      <c r="DR2" s="104"/>
      <c r="DS2" s="104"/>
      <c r="DZ2" s="230"/>
      <c r="EA2" s="230"/>
      <c r="EB2" s="230"/>
      <c r="EC2" s="230"/>
      <c r="ED2" s="230"/>
      <c r="EE2" s="230"/>
      <c r="EF2" s="230"/>
      <c r="EG2" s="230"/>
      <c r="EH2" s="230"/>
      <c r="EI2" s="230"/>
      <c r="EJ2" s="230"/>
      <c r="EK2" s="230"/>
      <c r="EL2" s="230"/>
      <c r="EM2" s="230"/>
      <c r="EN2" s="230"/>
      <c r="EO2" s="230"/>
      <c r="EP2" s="230"/>
      <c r="EQ2" s="230"/>
      <c r="ER2" s="230"/>
    </row>
    <row r="3" spans="1:148" ht="80.25" customHeight="1" thickBot="1" x14ac:dyDescent="0.3">
      <c r="A3" s="193" t="s">
        <v>2</v>
      </c>
      <c r="B3" s="194" t="s">
        <v>39</v>
      </c>
      <c r="C3" s="194" t="s">
        <v>40</v>
      </c>
      <c r="D3" s="194" t="s">
        <v>41</v>
      </c>
      <c r="E3" s="194" t="s">
        <v>6</v>
      </c>
      <c r="F3" s="195" t="s">
        <v>7</v>
      </c>
      <c r="G3" s="195" t="s">
        <v>367</v>
      </c>
      <c r="H3" s="194" t="s">
        <v>52</v>
      </c>
      <c r="I3" s="194" t="s">
        <v>11</v>
      </c>
      <c r="J3" s="194" t="s">
        <v>10</v>
      </c>
      <c r="K3" s="681"/>
      <c r="L3" s="683"/>
      <c r="M3" s="675"/>
      <c r="N3" s="675"/>
      <c r="O3" s="686"/>
      <c r="P3" s="689" t="s">
        <v>27</v>
      </c>
      <c r="Q3" s="689" t="s">
        <v>42</v>
      </c>
      <c r="R3" s="691" t="s">
        <v>14</v>
      </c>
      <c r="S3" s="687"/>
      <c r="T3" s="655" t="s">
        <v>986</v>
      </c>
      <c r="U3" s="638"/>
      <c r="V3" s="639" t="s">
        <v>947</v>
      </c>
      <c r="W3" s="638"/>
      <c r="X3" s="639" t="s">
        <v>948</v>
      </c>
      <c r="Y3" s="638"/>
      <c r="Z3" s="639" t="s">
        <v>949</v>
      </c>
      <c r="AA3" s="638"/>
      <c r="AB3" s="639" t="s">
        <v>987</v>
      </c>
      <c r="AC3" s="673"/>
      <c r="AD3" s="637" t="s">
        <v>951</v>
      </c>
      <c r="AE3" s="638"/>
      <c r="AF3" s="639" t="s">
        <v>952</v>
      </c>
      <c r="AG3" s="638"/>
      <c r="AH3" s="639" t="s">
        <v>953</v>
      </c>
      <c r="AI3" s="638"/>
      <c r="AJ3" s="639" t="s">
        <v>954</v>
      </c>
      <c r="AK3" s="638"/>
      <c r="AL3" s="639" t="s">
        <v>955</v>
      </c>
      <c r="AM3" s="640"/>
      <c r="AN3" s="655" t="s">
        <v>966</v>
      </c>
      <c r="AO3" s="638"/>
      <c r="AP3" s="639" t="s">
        <v>967</v>
      </c>
      <c r="AQ3" s="638"/>
      <c r="AR3" s="639" t="s">
        <v>968</v>
      </c>
      <c r="AS3" s="638"/>
      <c r="AT3" s="639" t="s">
        <v>969</v>
      </c>
      <c r="AU3" s="638"/>
      <c r="AV3" s="639" t="s">
        <v>970</v>
      </c>
      <c r="AW3" s="673"/>
      <c r="AX3" s="637" t="s">
        <v>971</v>
      </c>
      <c r="AY3" s="638"/>
      <c r="AZ3" s="639" t="s">
        <v>988</v>
      </c>
      <c r="BA3" s="638"/>
      <c r="BB3" s="639" t="s">
        <v>973</v>
      </c>
      <c r="BC3" s="638"/>
      <c r="BD3" s="639" t="s">
        <v>974</v>
      </c>
      <c r="BE3" s="638"/>
      <c r="BF3" s="639" t="s">
        <v>975</v>
      </c>
      <c r="BG3" s="640"/>
      <c r="BH3" s="655" t="s">
        <v>956</v>
      </c>
      <c r="BI3" s="638"/>
      <c r="BJ3" s="639" t="s">
        <v>957</v>
      </c>
      <c r="BK3" s="638"/>
      <c r="BL3" s="639" t="s">
        <v>958</v>
      </c>
      <c r="BM3" s="638"/>
      <c r="BN3" s="639" t="s">
        <v>959</v>
      </c>
      <c r="BO3" s="638"/>
      <c r="BP3" s="639" t="s">
        <v>960</v>
      </c>
      <c r="BQ3" s="673"/>
      <c r="BR3" s="637" t="s">
        <v>961</v>
      </c>
      <c r="BS3" s="638"/>
      <c r="BT3" s="639" t="s">
        <v>962</v>
      </c>
      <c r="BU3" s="638"/>
      <c r="BV3" s="639" t="s">
        <v>963</v>
      </c>
      <c r="BW3" s="638"/>
      <c r="BX3" s="639" t="s">
        <v>964</v>
      </c>
      <c r="BY3" s="638"/>
      <c r="BZ3" s="639" t="s">
        <v>965</v>
      </c>
      <c r="CA3" s="640"/>
      <c r="CB3" s="655" t="s">
        <v>976</v>
      </c>
      <c r="CC3" s="638"/>
      <c r="CD3" s="639" t="s">
        <v>977</v>
      </c>
      <c r="CE3" s="638"/>
      <c r="CF3" s="639" t="s">
        <v>978</v>
      </c>
      <c r="CG3" s="638"/>
      <c r="CH3" s="639" t="s">
        <v>979</v>
      </c>
      <c r="CI3" s="638"/>
      <c r="CJ3" s="639" t="s">
        <v>989</v>
      </c>
      <c r="CK3" s="673"/>
      <c r="CL3" s="637" t="s">
        <v>981</v>
      </c>
      <c r="CM3" s="638"/>
      <c r="CN3" s="639" t="s">
        <v>982</v>
      </c>
      <c r="CO3" s="638"/>
      <c r="CP3" s="639" t="s">
        <v>990</v>
      </c>
      <c r="CQ3" s="638"/>
      <c r="CR3" s="639" t="s">
        <v>984</v>
      </c>
      <c r="CS3" s="638"/>
      <c r="CT3" s="639" t="s">
        <v>985</v>
      </c>
      <c r="CU3" s="640"/>
      <c r="CV3" s="656" t="s">
        <v>43</v>
      </c>
      <c r="CW3" s="666" t="s">
        <v>0</v>
      </c>
      <c r="CX3" s="661" t="s">
        <v>44</v>
      </c>
      <c r="CY3" s="661" t="s">
        <v>215</v>
      </c>
      <c r="CZ3" s="663" t="s">
        <v>785</v>
      </c>
      <c r="DA3" s="664" t="s">
        <v>786</v>
      </c>
      <c r="DB3" s="665" t="s">
        <v>25</v>
      </c>
      <c r="DC3" s="665" t="s">
        <v>651</v>
      </c>
      <c r="DD3" s="665" t="s">
        <v>23</v>
      </c>
      <c r="DE3" s="665" t="s">
        <v>46</v>
      </c>
      <c r="DF3" s="633" t="s">
        <v>24</v>
      </c>
      <c r="DG3" s="633" t="s">
        <v>26</v>
      </c>
      <c r="DH3" s="653" t="s">
        <v>47</v>
      </c>
      <c r="DI3" s="643" t="s">
        <v>222</v>
      </c>
      <c r="DJ3" s="643" t="s">
        <v>223</v>
      </c>
      <c r="DK3" s="645" t="s">
        <v>48</v>
      </c>
      <c r="DL3" s="647" t="s">
        <v>366</v>
      </c>
      <c r="DM3" s="649" t="s">
        <v>365</v>
      </c>
      <c r="DN3" s="649" t="s">
        <v>364</v>
      </c>
      <c r="DO3" s="641" t="s">
        <v>363</v>
      </c>
      <c r="DP3" s="693" t="s">
        <v>659</v>
      </c>
      <c r="DQ3" s="694"/>
      <c r="DR3" s="694"/>
      <c r="DS3" s="694"/>
      <c r="DT3" s="694"/>
      <c r="DU3" s="694"/>
      <c r="DV3" s="224"/>
      <c r="DX3" s="695" t="s">
        <v>1333</v>
      </c>
      <c r="DY3" s="196"/>
      <c r="DZ3" s="231"/>
      <c r="EA3" s="98"/>
      <c r="EB3" s="98"/>
      <c r="EC3" s="98"/>
      <c r="ED3" s="98"/>
      <c r="EE3" s="98"/>
      <c r="EF3" s="98"/>
      <c r="EG3" s="98"/>
      <c r="EH3" s="98"/>
      <c r="EI3" s="98"/>
      <c r="EJ3" s="98"/>
      <c r="EK3" s="98"/>
      <c r="EL3" s="98"/>
      <c r="EM3" s="98"/>
      <c r="EN3" s="98"/>
      <c r="EO3" s="98"/>
      <c r="EP3" s="98"/>
      <c r="EQ3" s="98"/>
      <c r="ER3" s="98"/>
    </row>
    <row r="4" spans="1:148" s="67" customFormat="1" ht="24.9" customHeight="1" thickBot="1" x14ac:dyDescent="0.3">
      <c r="A4" s="197" t="s">
        <v>2</v>
      </c>
      <c r="B4" s="198" t="s">
        <v>39</v>
      </c>
      <c r="C4" s="198" t="s">
        <v>40</v>
      </c>
      <c r="D4" s="198" t="s">
        <v>41</v>
      </c>
      <c r="E4" s="198" t="s">
        <v>6</v>
      </c>
      <c r="F4" s="199" t="s">
        <v>7</v>
      </c>
      <c r="G4" s="199"/>
      <c r="H4" s="198"/>
      <c r="I4" s="198" t="s">
        <v>11</v>
      </c>
      <c r="J4" s="198" t="s">
        <v>10</v>
      </c>
      <c r="K4" s="681"/>
      <c r="L4" s="684"/>
      <c r="M4" s="675"/>
      <c r="N4" s="675"/>
      <c r="O4" s="686"/>
      <c r="P4" s="690"/>
      <c r="Q4" s="690"/>
      <c r="R4" s="692"/>
      <c r="S4" s="688"/>
      <c r="T4" s="668">
        <v>100</v>
      </c>
      <c r="U4" s="658"/>
      <c r="V4" s="651">
        <v>110</v>
      </c>
      <c r="W4" s="658"/>
      <c r="X4" s="651">
        <v>120</v>
      </c>
      <c r="Y4" s="658"/>
      <c r="Z4" s="651">
        <v>130</v>
      </c>
      <c r="AA4" s="658"/>
      <c r="AB4" s="651">
        <v>140</v>
      </c>
      <c r="AC4" s="659"/>
      <c r="AD4" s="660">
        <v>150</v>
      </c>
      <c r="AE4" s="658"/>
      <c r="AF4" s="651">
        <v>160</v>
      </c>
      <c r="AG4" s="658"/>
      <c r="AH4" s="651">
        <v>170</v>
      </c>
      <c r="AI4" s="658"/>
      <c r="AJ4" s="651">
        <v>180</v>
      </c>
      <c r="AK4" s="658"/>
      <c r="AL4" s="651">
        <v>190</v>
      </c>
      <c r="AM4" s="652"/>
      <c r="AN4" s="668">
        <v>200</v>
      </c>
      <c r="AO4" s="658"/>
      <c r="AP4" s="651">
        <v>210</v>
      </c>
      <c r="AQ4" s="658"/>
      <c r="AR4" s="651">
        <v>220</v>
      </c>
      <c r="AS4" s="658"/>
      <c r="AT4" s="651">
        <v>230</v>
      </c>
      <c r="AU4" s="658"/>
      <c r="AV4" s="651">
        <v>240</v>
      </c>
      <c r="AW4" s="659"/>
      <c r="AX4" s="660">
        <v>250</v>
      </c>
      <c r="AY4" s="658"/>
      <c r="AZ4" s="651">
        <v>260</v>
      </c>
      <c r="BA4" s="658"/>
      <c r="BB4" s="651">
        <v>270</v>
      </c>
      <c r="BC4" s="658"/>
      <c r="BD4" s="651">
        <v>280</v>
      </c>
      <c r="BE4" s="658"/>
      <c r="BF4" s="651">
        <v>290</v>
      </c>
      <c r="BG4" s="652"/>
      <c r="BH4" s="668">
        <v>300</v>
      </c>
      <c r="BI4" s="658"/>
      <c r="BJ4" s="651">
        <v>310</v>
      </c>
      <c r="BK4" s="658"/>
      <c r="BL4" s="651">
        <v>320</v>
      </c>
      <c r="BM4" s="658"/>
      <c r="BN4" s="651">
        <v>330</v>
      </c>
      <c r="BO4" s="658"/>
      <c r="BP4" s="651">
        <v>340</v>
      </c>
      <c r="BQ4" s="659"/>
      <c r="BR4" s="660">
        <v>350</v>
      </c>
      <c r="BS4" s="658"/>
      <c r="BT4" s="651">
        <v>360</v>
      </c>
      <c r="BU4" s="658"/>
      <c r="BV4" s="651">
        <v>370</v>
      </c>
      <c r="BW4" s="658"/>
      <c r="BX4" s="651">
        <v>380</v>
      </c>
      <c r="BY4" s="658"/>
      <c r="BZ4" s="651">
        <v>390</v>
      </c>
      <c r="CA4" s="652"/>
      <c r="CB4" s="668">
        <v>400</v>
      </c>
      <c r="CC4" s="658"/>
      <c r="CD4" s="651">
        <v>410</v>
      </c>
      <c r="CE4" s="658"/>
      <c r="CF4" s="651">
        <v>420</v>
      </c>
      <c r="CG4" s="658"/>
      <c r="CH4" s="651">
        <v>430</v>
      </c>
      <c r="CI4" s="658"/>
      <c r="CJ4" s="651">
        <v>440</v>
      </c>
      <c r="CK4" s="659"/>
      <c r="CL4" s="660">
        <v>450</v>
      </c>
      <c r="CM4" s="658"/>
      <c r="CN4" s="651">
        <v>460</v>
      </c>
      <c r="CO4" s="658"/>
      <c r="CP4" s="651">
        <v>470</v>
      </c>
      <c r="CQ4" s="658"/>
      <c r="CR4" s="651">
        <v>480</v>
      </c>
      <c r="CS4" s="658"/>
      <c r="CT4" s="651">
        <v>490</v>
      </c>
      <c r="CU4" s="652"/>
      <c r="CV4" s="657"/>
      <c r="CW4" s="667"/>
      <c r="CX4" s="662"/>
      <c r="CY4" s="662"/>
      <c r="CZ4" s="663"/>
      <c r="DA4" s="664"/>
      <c r="DB4" s="665"/>
      <c r="DC4" s="665"/>
      <c r="DD4" s="665"/>
      <c r="DE4" s="665"/>
      <c r="DF4" s="633"/>
      <c r="DG4" s="633"/>
      <c r="DH4" s="654"/>
      <c r="DI4" s="644"/>
      <c r="DJ4" s="644"/>
      <c r="DK4" s="646"/>
      <c r="DL4" s="648"/>
      <c r="DM4" s="650"/>
      <c r="DN4" s="650"/>
      <c r="DO4" s="642"/>
      <c r="DP4" s="693"/>
      <c r="DQ4" s="694"/>
      <c r="DR4" s="694"/>
      <c r="DS4" s="694"/>
      <c r="DT4" s="694"/>
      <c r="DU4" s="694"/>
      <c r="DV4" s="224"/>
      <c r="DX4" s="695"/>
      <c r="DZ4" s="66"/>
      <c r="EA4" s="66"/>
      <c r="EB4" s="66"/>
      <c r="EC4" s="66"/>
      <c r="ED4" s="66"/>
      <c r="EE4" s="66"/>
      <c r="EF4" s="66"/>
      <c r="EG4" s="66"/>
      <c r="EH4" s="66"/>
      <c r="EI4" s="66"/>
      <c r="EJ4" s="66"/>
      <c r="EK4" s="66"/>
      <c r="EL4" s="66"/>
      <c r="EM4" s="66"/>
      <c r="EN4" s="66"/>
      <c r="EO4" s="66"/>
      <c r="EP4" s="66"/>
      <c r="EQ4" s="66"/>
      <c r="ER4" s="66"/>
    </row>
    <row r="5" spans="1:148" s="98" customFormat="1" ht="24.9" customHeight="1" x14ac:dyDescent="0.65">
      <c r="A5" s="200">
        <f>'اختيار المقررات'!E1</f>
        <v>0</v>
      </c>
      <c r="B5" s="200" t="str">
        <f>'اختيار المقررات'!L1</f>
        <v/>
      </c>
      <c r="C5" s="200" t="e">
        <f>'اختيار المقررات'!Q1</f>
        <v>#N/A</v>
      </c>
      <c r="D5" s="200" t="e">
        <f>'اختيار المقررات'!W1</f>
        <v>#N/A</v>
      </c>
      <c r="E5" s="200" t="e">
        <f>'اختيار المقررات'!AE1</f>
        <v>#N/A</v>
      </c>
      <c r="F5" s="201" t="e">
        <f>'اختيار المقررات'!AB1</f>
        <v>#N/A</v>
      </c>
      <c r="G5" s="200" t="str">
        <f>'اختيار المقررات'!AB3</f>
        <v>غير سوري</v>
      </c>
      <c r="H5" s="202">
        <f>'اختيار المقررات'!Q3</f>
        <v>0</v>
      </c>
      <c r="I5" s="200" t="str">
        <f>'اختيار المقررات'!E3</f>
        <v/>
      </c>
      <c r="J5" s="203" t="str">
        <f>'اختيار المقررات'!L3</f>
        <v/>
      </c>
      <c r="K5" s="204" t="str">
        <f>'اختيار المقررات'!W3</f>
        <v>غير سوري</v>
      </c>
      <c r="L5" s="204" t="str">
        <f>'اختيار المقررات'!AE3</f>
        <v>لايوجد</v>
      </c>
      <c r="M5" s="204">
        <f>'اختيار المقررات'!W4</f>
        <v>0</v>
      </c>
      <c r="N5" s="204">
        <f>'اختيار المقررات'!AB4</f>
        <v>0</v>
      </c>
      <c r="O5" s="203">
        <f>'اختيار المقررات'!AE4</f>
        <v>0</v>
      </c>
      <c r="P5" s="205" t="e">
        <f>'اختيار المقررات'!E4</f>
        <v>#N/A</v>
      </c>
      <c r="Q5" s="200" t="e">
        <f>'اختيار المقررات'!L4</f>
        <v>#N/A</v>
      </c>
      <c r="R5" s="203" t="e">
        <f>'اختيار المقررات'!Q4</f>
        <v>#N/A</v>
      </c>
      <c r="S5" s="206" t="e">
        <f>'اختيار المقررات'!E2</f>
        <v>#N/A</v>
      </c>
      <c r="T5" s="207" t="str">
        <f>IFERROR(IF(OR(T4=الإستمارة!$C$12,T4=الإستمارة!$C$13,T4=الإستمارة!$C$14,T4=الإستمارة!$C$15,T4=الإستمارة!$C$16,T4=الإستمارة!$C$17,T4=الإستمارة!$C$18),VLOOKUP(T4,الإستمارة!$C$12:$H$19,6,0),VLOOKUP(T4,الإستمارة!$K$12:$P$19,6,0)),"")</f>
        <v/>
      </c>
      <c r="U5" s="208" t="e">
        <f>'اختيار المقررات'!I8</f>
        <v>#N/A</v>
      </c>
      <c r="V5" s="207" t="str">
        <f>IFERROR(IF(OR(V4=الإستمارة!$C$12,V4=الإستمارة!$C$13,V4=الإستمارة!$C$14,V4=الإستمارة!$C$15,V4=الإستمارة!$C$16,V4=الإستمارة!$C$17,V4=الإستمارة!$C$18),VLOOKUP(V4,الإستمارة!$C$12:$H$19,6,0),VLOOKUP(V4,الإستمارة!$K$12:$P$19,6,0)),"")</f>
        <v/>
      </c>
      <c r="W5" s="208" t="e">
        <f>'اختيار المقررات'!I9</f>
        <v>#N/A</v>
      </c>
      <c r="X5" s="207" t="str">
        <f>IFERROR(IF(OR(X4=الإستمارة!$C$12,X4=الإستمارة!$C$13,X4=الإستمارة!$C$14,X4=الإستمارة!$C$15,X4=الإستمارة!$C$16,X4=الإستمارة!$C$17,X4=الإستمارة!$C$18),VLOOKUP(X4,الإستمارة!$C$12:$H$19,6,0),VLOOKUP(X4,الإستمارة!$K$12:$P$19,6,0)),"")</f>
        <v/>
      </c>
      <c r="Y5" s="208" t="e">
        <f>'اختيار المقررات'!I10</f>
        <v>#N/A</v>
      </c>
      <c r="Z5" s="207" t="str">
        <f>IFERROR(IF(OR(Z4=الإستمارة!$C$12,Z4=الإستمارة!$C$13,Z4=الإستمارة!$C$14,Z4=الإستمارة!$C$15,Z4=الإستمارة!$C$16,Z4=الإستمارة!$C$17,Z4=الإستمارة!$C$18),VLOOKUP(Z4,الإستمارة!$C$12:$H$19,6,0),VLOOKUP(Z4,الإستمارة!$K$12:$P$19,6,0)),"")</f>
        <v/>
      </c>
      <c r="AA5" s="208" t="e">
        <f>'اختيار المقررات'!I11</f>
        <v>#N/A</v>
      </c>
      <c r="AB5" s="207" t="str">
        <f>IFERROR(IF(OR(AB4=الإستمارة!$C$12,AB4=الإستمارة!$C$13,AB4=الإستمارة!$C$14,AB4=الإستمارة!$C$15,AB4=الإستمارة!$C$16,AB4=الإستمارة!$C$17,AB4=الإستمارة!$C$18),VLOOKUP(AB4,الإستمارة!$C$12:$H$19,6,0),VLOOKUP(AB4,الإستمارة!$K$12:$P$19,6,0)),"")</f>
        <v/>
      </c>
      <c r="AC5" s="208" t="e">
        <f>'اختيار المقررات'!I12</f>
        <v>#N/A</v>
      </c>
      <c r="AD5" s="209" t="str">
        <f>IFERROR(IF(OR(AD4=الإستمارة!$C$12,AD4=الإستمارة!$C$13,AD4=الإستمارة!$C$14,AD4=الإستمارة!$C$15,AD4=الإستمارة!$C$16,AD4=الإستمارة!$C$17,AD4=الإستمارة!$C$18),VLOOKUP(AD4,الإستمارة!$C$12:$H$19,6,0),VLOOKUP(AD4,الإستمارة!$K$12:$P$19,6,0)),"")</f>
        <v/>
      </c>
      <c r="AE5" s="210" t="e">
        <f>'اختيار المقررات'!Q8</f>
        <v>#N/A</v>
      </c>
      <c r="AF5" s="211" t="str">
        <f>IFERROR(IF(OR(AF4=الإستمارة!$C$12,AF4=الإستمارة!$C$13,AF4=الإستمارة!$C$14,AF4=الإستمارة!$C$15,AF4=الإستمارة!$C$16,AF4=الإستمارة!$C$17,AF4=الإستمارة!$C$18),VLOOKUP(AF4,الإستمارة!$C$12:$H$19,6,0),VLOOKUP(AF4,الإستمارة!$K$12:$P$19,6,0)),"")</f>
        <v/>
      </c>
      <c r="AG5" s="208" t="e">
        <f>'اختيار المقررات'!Q9</f>
        <v>#N/A</v>
      </c>
      <c r="AH5" s="209" t="str">
        <f>IFERROR(IF(OR(AH4=الإستمارة!$C$12,AH4=الإستمارة!$C$13,AH4=الإستمارة!$C$14,AH4=الإستمارة!$C$15,AH4=الإستمارة!$C$16,AH4=الإستمارة!$C$17,AH4=الإستمارة!$C$18),VLOOKUP(AH4,الإستمارة!$C$12:$H$19,6,0),VLOOKUP(AH4,الإستمارة!$K$12:$P$19,6,0)),"")</f>
        <v/>
      </c>
      <c r="AI5" s="208" t="e">
        <f>'اختيار المقررات'!Q10</f>
        <v>#N/A</v>
      </c>
      <c r="AJ5" s="209" t="str">
        <f>IFERROR(IF(OR(AJ4=الإستمارة!$C$12,AJ4=الإستمارة!$C$13,AJ4=الإستمارة!$C$14,AJ4=الإستمارة!$C$15,AJ4=الإستمارة!$C$16,AJ4=الإستمارة!$C$17,AJ4=الإستمارة!$C$18),VLOOKUP(AJ4,الإستمارة!$C$12:$H$19,6,0),VLOOKUP(AJ4,الإستمارة!$K$12:$P$19,6,0)),"")</f>
        <v/>
      </c>
      <c r="AK5" s="208" t="e">
        <f>'اختيار المقررات'!Q11</f>
        <v>#N/A</v>
      </c>
      <c r="AL5" s="209" t="str">
        <f>IFERROR(IF(OR(AL4=الإستمارة!$C$12,AL4=الإستمارة!$C$13,AL4=الإستمارة!$C$14,AL4=الإستمارة!$C$15,AL4=الإستمارة!$C$16,AL4=الإستمارة!$C$17,AL4=الإستمارة!$C$18),VLOOKUP(AL4,الإستمارة!$C$12:$H$19,6,0),VLOOKUP(AL4,الإستمارة!$K$12:$P$19,6,0)),"")</f>
        <v/>
      </c>
      <c r="AM5" s="208" t="e">
        <f>'اختيار المقررات'!Q12</f>
        <v>#N/A</v>
      </c>
      <c r="AN5" s="209" t="str">
        <f>IFERROR(IF(OR(AN4=الإستمارة!$C$12,AN4=الإستمارة!$C$13,AN4=الإستمارة!$C$14,AN4=الإستمارة!$C$15,AN4=الإستمارة!$C$16,AN4=الإستمارة!$C$17,AN4=الإستمارة!$C$18),VLOOKUP(AN4,الإستمارة!$C$12:$H$19,6,0),VLOOKUP(AN4,الإستمارة!$K$12:$P$19,6,0)),"")</f>
        <v/>
      </c>
      <c r="AO5" s="208" t="e">
        <f>'اختيار المقررات'!I15</f>
        <v>#N/A</v>
      </c>
      <c r="AP5" s="209" t="str">
        <f>IFERROR(IF(OR(AP4=الإستمارة!$C$12,AP4=الإستمارة!$C$13,AP4=الإستمارة!$C$14,AP4=الإستمارة!$C$15,AP4=الإستمارة!$C$16,AP4=الإستمارة!$C$17,AP4=الإستمارة!$C$18),VLOOKUP(AP4,الإستمارة!$C$12:$H$19,6,0),VLOOKUP(AP4,الإستمارة!$K$12:$P$19,6,0)),"")</f>
        <v/>
      </c>
      <c r="AQ5" s="212" t="e">
        <f>'اختيار المقررات'!I16</f>
        <v>#N/A</v>
      </c>
      <c r="AR5" s="207" t="str">
        <f>IFERROR(IF(OR(AR4=الإستمارة!$C$12,AR4=الإستمارة!$C$13,AR4=الإستمارة!$C$14,AR4=الإستمارة!$C$15,AR4=الإستمارة!$C$16,AR4=الإستمارة!$C$17,AR4=الإستمارة!$C$18),VLOOKUP(AR4,الإستمارة!$C$12:$H$19,6,0),VLOOKUP(AR4,الإستمارة!$K$12:$P$19,6,0)),"")</f>
        <v/>
      </c>
      <c r="AS5" s="208" t="e">
        <f>'اختيار المقررات'!I17</f>
        <v>#N/A</v>
      </c>
      <c r="AT5" s="209" t="str">
        <f>IFERROR(IF(OR(AT4=الإستمارة!$C$12,AT4=الإستمارة!$C$13,AT4=الإستمارة!$C$14,AT4=الإستمارة!$C$15,AT4=الإستمارة!$C$16,AT4=الإستمارة!$C$17,AT4=الإستمارة!$C$18),VLOOKUP(AT4,الإستمارة!$C$12:$H$19,6,0),VLOOKUP(AT4,الإستمارة!$K$12:$P$19,6,0)),"")</f>
        <v/>
      </c>
      <c r="AU5" s="208" t="e">
        <f>'اختيار المقررات'!I18</f>
        <v>#N/A</v>
      </c>
      <c r="AV5" s="209" t="str">
        <f>IFERROR(IF(OR(AV4=الإستمارة!$C$12,AV4=الإستمارة!$C$13,AV4=الإستمارة!$C$14,AV4=الإستمارة!$C$15,AV4=الإستمارة!$C$16,AV4=الإستمارة!$C$17,AV4=الإستمارة!$C$18),VLOOKUP(AV4,الإستمارة!$C$12:$H$19,6,0),VLOOKUP(AV4,الإستمارة!$K$12:$P$19,6,0)),"")</f>
        <v/>
      </c>
      <c r="AW5" s="208" t="e">
        <f>'اختيار المقررات'!I19</f>
        <v>#N/A</v>
      </c>
      <c r="AX5" s="209" t="str">
        <f>IFERROR(IF(OR(AX4=الإستمارة!$C$12,AX4=الإستمارة!$C$13,AX4=الإستمارة!$C$14,AX4=الإستمارة!$C$15,AX4=الإستمارة!$C$16,AX4=الإستمارة!$C$17,AX4=الإستمارة!$C$18),VLOOKUP(AX4,الإستمارة!$C$12:$H$19,6,0),VLOOKUP(AX4,الإستمارة!$K$12:$P$19,6,0)),"")</f>
        <v/>
      </c>
      <c r="AY5" s="208" t="e">
        <f>'اختيار المقررات'!Q15</f>
        <v>#N/A</v>
      </c>
      <c r="AZ5" s="209" t="str">
        <f>IFERROR(IF(OR(AZ4=الإستمارة!$C$12,AZ4=الإستمارة!$C$13,AZ4=الإستمارة!$C$14,AZ4=الإستمارة!$C$15,AZ4=الإستمارة!$C$16,AZ4=الإستمارة!$C$17,AZ4=الإستمارة!$C$18),VLOOKUP(AZ4,الإستمارة!$C$12:$H$19,6,0),VLOOKUP(AZ4,الإستمارة!$K$12:$P$19,6,0)),"")</f>
        <v/>
      </c>
      <c r="BA5" s="208" t="e">
        <f>'اختيار المقررات'!Q16</f>
        <v>#N/A</v>
      </c>
      <c r="BB5" s="209" t="str">
        <f>IFERROR(IF(OR(BB4=الإستمارة!$C$12,BB4=الإستمارة!$C$13,BB4=الإستمارة!$C$14,BB4=الإستمارة!$C$15,BB4=الإستمارة!$C$16,BB4=الإستمارة!$C$17,BB4=الإستمارة!$C$18),VLOOKUP(BB4,الإستمارة!$C$12:$H$19,6,0),VLOOKUP(BB4,الإستمارة!$K$12:$P$19,6,0)),"")</f>
        <v/>
      </c>
      <c r="BC5" s="210" t="e">
        <f>'اختيار المقررات'!Q17</f>
        <v>#N/A</v>
      </c>
      <c r="BD5" s="211" t="str">
        <f>IFERROR(IF(OR(BD4=الإستمارة!$C$12,BD4=الإستمارة!$C$13,BD4=الإستمارة!$C$14,BD4=الإستمارة!$C$15,BD4=الإستمارة!$C$16,BD4=الإستمارة!$C$17,BD4=الإستمارة!$C$18),VLOOKUP(BD4,الإستمارة!$C$12:$H$19,6,0),VLOOKUP(BD4,الإستمارة!$K$12:$P$19,6,0)),"")</f>
        <v/>
      </c>
      <c r="BE5" s="208" t="e">
        <f>'اختيار المقررات'!Q18</f>
        <v>#N/A</v>
      </c>
      <c r="BF5" s="209" t="str">
        <f>IFERROR(IF(OR(BF4=الإستمارة!$C$12,BF4=الإستمارة!$C$13,BF4=الإستمارة!$C$14,BF4=الإستمارة!$C$15,BF4=الإستمارة!$C$16,BF4=الإستمارة!$C$17,BF4=الإستمارة!$C$18),VLOOKUP(BF4,الإستمارة!$C$12:$H$19,6,0),VLOOKUP(BF4,الإستمارة!$K$12:$P$19,6,0)),"")</f>
        <v/>
      </c>
      <c r="BG5" s="208" t="e">
        <f>'اختيار المقررات'!Q19</f>
        <v>#N/A</v>
      </c>
      <c r="BH5" s="209" t="str">
        <f>IFERROR(IF(OR(BH4=الإستمارة!$C$12,BH4=الإستمارة!$C$13,BH4=الإستمارة!$C$14,BH4=الإستمارة!$C$15,BH4=الإستمارة!$C$16,BH4=الإستمارة!$C$17,BH4=الإستمارة!$C$18),VLOOKUP(BH4,الإستمارة!$C$12:$H$19,6,0),VLOOKUP(BH4,الإستمارة!$K$12:$P$19,6,0)),"")</f>
        <v/>
      </c>
      <c r="BI5" s="208" t="e">
        <f>'اختيار المقررات'!Y8</f>
        <v>#N/A</v>
      </c>
      <c r="BJ5" s="209" t="str">
        <f>IFERROR(IF(OR(BJ4=الإستمارة!$C$12,BJ4=الإستمارة!$C$13,BJ4=الإستمارة!$C$14,BJ4=الإستمارة!$C$15,BJ4=الإستمارة!$C$16,BJ4=الإستمارة!$C$17,BJ4=الإستمارة!$C$18),VLOOKUP(BJ4,الإستمارة!$C$12:$H$19,6,0),VLOOKUP(BJ4,الإستمارة!$K$12:$P$19,6,0)),"")</f>
        <v/>
      </c>
      <c r="BK5" s="208" t="e">
        <f>'اختيار المقررات'!Y9</f>
        <v>#N/A</v>
      </c>
      <c r="BL5" s="209" t="str">
        <f>IFERROR(IF(OR(BL4=الإستمارة!$C$12,BL4=الإستمارة!$C$13,BL4=الإستمارة!$C$14,BL4=الإستمارة!$C$15,BL4=الإستمارة!$C$16,BL4=الإستمارة!$C$17,BL4=الإستمارة!$C$18),VLOOKUP(BL4,الإستمارة!$C$12:$H$19,6,0),VLOOKUP(BL4,الإستمارة!$K$12:$P$19,6,0)),"")</f>
        <v/>
      </c>
      <c r="BM5" s="208" t="e">
        <f>'اختيار المقررات'!Y10</f>
        <v>#N/A</v>
      </c>
      <c r="BN5" s="209" t="str">
        <f>IFERROR(IF(OR(BN4=الإستمارة!$C$12,BN4=الإستمارة!$C$13,BN4=الإستمارة!$C$14,BN4=الإستمارة!$C$15,BN4=الإستمارة!$C$16,BN4=الإستمارة!$C$17,BN4=الإستمارة!$C$18),VLOOKUP(BN4,الإستمارة!$C$12:$H$19,6,0),VLOOKUP(BN4,الإستمارة!$K$12:$P$19,6,0)),"")</f>
        <v/>
      </c>
      <c r="BO5" s="212" t="e">
        <f>'اختيار المقررات'!Y11</f>
        <v>#N/A</v>
      </c>
      <c r="BP5" s="207" t="str">
        <f>IFERROR(IF(OR(BP4=الإستمارة!$C$12,BP4=الإستمارة!$C$13,BP4=الإستمارة!$C$14,BP4=الإستمارة!$C$15,BP4=الإستمارة!$C$16,BP4=الإستمارة!$C$17,BP4=الإستمارة!$C$18),VLOOKUP(BP4,الإستمارة!$C$12:$H$19,6,0),VLOOKUP(BP4,الإستمارة!$K$12:$P$19,6,0)),"")</f>
        <v/>
      </c>
      <c r="BQ5" s="208" t="e">
        <f>'اختيار المقررات'!Y12</f>
        <v>#N/A</v>
      </c>
      <c r="BR5" s="209" t="str">
        <f>IFERROR(IF(OR(BR4=الإستمارة!$C$12,BR4=الإستمارة!$C$13,BR4=الإستمارة!$C$14,BR4=الإستمارة!$C$15,BR4=الإستمارة!$C$16,BR4=الإستمارة!$C$17,BR4=الإستمارة!$C$18),VLOOKUP(BR4,الإستمارة!$C$12:$H$19,6,0),VLOOKUP(BR4,الإستمارة!$K$12:$P$19,6,0)),"")</f>
        <v/>
      </c>
      <c r="BS5" s="208" t="e">
        <f>'اختيار المقررات'!AG8</f>
        <v>#N/A</v>
      </c>
      <c r="BT5" s="209" t="str">
        <f>IFERROR(IF(OR(BT4=الإستمارة!$C$12,BT4=الإستمارة!$C$13,BT4=الإستمارة!$C$14,BT4=الإستمارة!$C$15,BT4=الإستمارة!$C$16,BT4=الإستمارة!$C$17,BT4=الإستمارة!$C$18),VLOOKUP(BT4,الإستمارة!$C$12:$H$19,6,0),VLOOKUP(BT4,الإستمارة!$K$12:$P$19,6,0)),"")</f>
        <v/>
      </c>
      <c r="BU5" s="208" t="e">
        <f>'اختيار المقررات'!AG9</f>
        <v>#N/A</v>
      </c>
      <c r="BV5" s="209" t="str">
        <f>IFERROR(IF(OR(BV4=الإستمارة!$C$12,BV4=الإستمارة!$C$13,BV4=الإستمارة!$C$14,BV4=الإستمارة!$C$15,BV4=الإستمارة!$C$16,BV4=الإستمارة!$C$17,BV4=الإستمارة!$C$18),VLOOKUP(BV4,الإستمارة!$C$12:$H$19,6,0),VLOOKUP(BV4,الإستمارة!$K$12:$P$19,6,0)),"")</f>
        <v/>
      </c>
      <c r="BW5" s="208" t="e">
        <f>'اختيار المقررات'!AG10</f>
        <v>#N/A</v>
      </c>
      <c r="BX5" s="209" t="str">
        <f>IFERROR(IF(OR(BX4=الإستمارة!$C$12,BX4=الإستمارة!$C$13,BX4=الإستمارة!$C$14,BX4=الإستمارة!$C$15,BX4=الإستمارة!$C$16,BX4=الإستمارة!$C$17,BX4=الإستمارة!$C$18),VLOOKUP(BX4,الإستمارة!$C$12:$H$19,6,0),VLOOKUP(BX4,الإستمارة!$K$12:$P$19,6,0)),"")</f>
        <v/>
      </c>
      <c r="BY5" s="208" t="e">
        <f>'اختيار المقررات'!AG11</f>
        <v>#N/A</v>
      </c>
      <c r="BZ5" s="209" t="str">
        <f>IFERROR(IF(OR(BZ4=الإستمارة!$C$12,BZ4=الإستمارة!$C$13,BZ4=الإستمارة!$C$14,BZ4=الإستمارة!$C$15,BZ4=الإستمارة!$C$16,BZ4=الإستمارة!$C$17,BZ4=الإستمارة!$C$18),VLOOKUP(BZ4,الإستمارة!$C$12:$H$19,6,0),VLOOKUP(BZ4,الإستمارة!$K$12:$P$19,6,0)),"")</f>
        <v/>
      </c>
      <c r="CA5" s="210" t="e">
        <f>'اختيار المقررات'!AG12</f>
        <v>#N/A</v>
      </c>
      <c r="CB5" s="211" t="str">
        <f>IFERROR(IF(OR(CB4=الإستمارة!$C$12,CB4=الإستمارة!$C$13,CB4=الإستمارة!$C$14,CB4=الإستمارة!$C$15,CB4=الإستمارة!$C$16,CB4=الإستمارة!$C$17,CB4=الإستمارة!$C$18),VLOOKUP(CB4,الإستمارة!$C$12:$H$19,6,0),VLOOKUP(CB4,الإستمارة!$K$12:$P$19,6,0)),"")</f>
        <v/>
      </c>
      <c r="CC5" s="208" t="e">
        <f>'اختيار المقررات'!Y15</f>
        <v>#N/A</v>
      </c>
      <c r="CD5" s="209" t="str">
        <f>IFERROR(IF(OR(CD4=الإستمارة!$C$12,CD4=الإستمارة!$C$13,CD4=الإستمارة!$C$14,CD4=الإستمارة!$C$15,CD4=الإستمارة!$C$16,CD4=الإستمارة!$C$17,CD4=الإستمارة!$C$18),VLOOKUP(CD4,الإستمارة!$C$12:$H$19,6,0),VLOOKUP(CD4,الإستمارة!$K$12:$P$19,6,0)),"")</f>
        <v/>
      </c>
      <c r="CE5" s="208" t="e">
        <f>'اختيار المقررات'!Y16</f>
        <v>#N/A</v>
      </c>
      <c r="CF5" s="209" t="str">
        <f>IFERROR(IF(OR(CF4=الإستمارة!$C$12,CF4=الإستمارة!$C$13,CF4=الإستمارة!$C$14,CF4=الإستمارة!$C$15,CF4=الإستمارة!$C$16,CF4=الإستمارة!$C$17,CF4=الإستمارة!$C$18),VLOOKUP(CF4,الإستمارة!$C$12:$H$19,6,0),VLOOKUP(CF4,الإستمارة!$K$12:$P$19,6,0)),"")</f>
        <v/>
      </c>
      <c r="CG5" s="208" t="e">
        <f>'اختيار المقررات'!Y17</f>
        <v>#N/A</v>
      </c>
      <c r="CH5" s="209" t="str">
        <f>IFERROR(IF(OR(CH4=الإستمارة!$C$12,CH4=الإستمارة!$C$13,CH4=الإستمارة!$C$14,CH4=الإستمارة!$C$15,CH4=الإستمارة!$C$16,CH4=الإستمارة!$C$17,CH4=الإستمارة!$C$18),VLOOKUP(CH4,الإستمارة!$C$12:$H$19,6,0),VLOOKUP(CH4,الإستمارة!$K$12:$P$19,6,0)),"")</f>
        <v/>
      </c>
      <c r="CI5" s="208" t="e">
        <f>'اختيار المقررات'!Y18</f>
        <v>#N/A</v>
      </c>
      <c r="CJ5" s="209" t="str">
        <f>IFERROR(IF(OR(CJ4=الإستمارة!$C$12,CJ4=الإستمارة!$C$13,CJ4=الإستمارة!$C$14,CJ4=الإستمارة!$C$15,CJ4=الإستمارة!$C$16,CJ4=الإستمارة!$C$17,CJ4=الإستمارة!$C$18),VLOOKUP(CJ4,الإستمارة!$C$12:$H$19,6,0),VLOOKUP(CJ4,الإستمارة!$K$12:$P$19,6,0)),"")</f>
        <v/>
      </c>
      <c r="CK5" s="208" t="e">
        <f>'اختيار المقررات'!Y19</f>
        <v>#N/A</v>
      </c>
      <c r="CL5" s="209" t="str">
        <f>IFERROR(IF(OR(CL4=الإستمارة!$C$12,CL4=الإستمارة!$C$13,CL4=الإستمارة!$C$14,CL4=الإستمارة!$C$15,CL4=الإستمارة!$C$16,CL4=الإستمارة!$C$17,CL4=الإستمارة!$C$18),VLOOKUP(CL4,الإستمارة!$C$12:$H$19,6,0),VLOOKUP(CL4,الإستمارة!$K$12:$P$19,6,0)),"")</f>
        <v/>
      </c>
      <c r="CM5" s="212" t="e">
        <f>'اختيار المقررات'!AG15</f>
        <v>#N/A</v>
      </c>
      <c r="CN5" s="207" t="str">
        <f>IFERROR(IF(OR(CN4=الإستمارة!$C$12,CN4=الإستمارة!$C$13,CN4=الإستمارة!$C$14,CN4=الإستمارة!$C$15,CN4=الإستمارة!$C$16,CN4=الإستمارة!$C$17,CN4=الإستمارة!$C$18),VLOOKUP(CN4,الإستمارة!$C$12:$H$19,6,0),VLOOKUP(CN4,الإستمارة!$K$12:$P$19,6,0)),"")</f>
        <v/>
      </c>
      <c r="CO5" s="208" t="e">
        <f>'اختيار المقررات'!AG16</f>
        <v>#N/A</v>
      </c>
      <c r="CP5" s="209" t="str">
        <f>IFERROR(IF(OR(CP4=الإستمارة!$C$12,CP4=الإستمارة!$C$13,CP4=الإستمارة!$C$14,CP4=الإستمارة!$C$15,CP4=الإستمارة!$C$16,CP4=الإستمارة!$C$17,CP4=الإستمارة!$C$18),VLOOKUP(CP4,الإستمارة!$C$12:$H$19,6,0),VLOOKUP(CP4,الإستمارة!$K$12:$P$19,6,0)),"")</f>
        <v/>
      </c>
      <c r="CQ5" s="208" t="e">
        <f>'اختيار المقررات'!AG17</f>
        <v>#N/A</v>
      </c>
      <c r="CR5" s="209" t="str">
        <f>IFERROR(IF(OR(CR4=الإستمارة!$C$12,CR4=الإستمارة!$C$13,CR4=الإستمارة!$C$14,CR4=الإستمارة!$C$15,CR4=الإستمارة!$C$16,CR4=الإستمارة!$C$17,CR4=الإستمارة!$C$18),VLOOKUP(CR4,الإستمارة!$C$12:$H$19,6,0),VLOOKUP(CR4,الإستمارة!$K$12:$P$19,6,0)),"")</f>
        <v/>
      </c>
      <c r="CS5" s="208" t="e">
        <f>'اختيار المقررات'!AG18</f>
        <v>#N/A</v>
      </c>
      <c r="CT5" s="209" t="str">
        <f>IFERROR(IF(OR(CT4=الإستمارة!$C$12,CT4=الإستمارة!$C$13,CT4=الإستمارة!$C$14,CT4=الإستمارة!$C$15,CT4=الإستمارة!$C$16,CT4=الإستمارة!$C$17,CT4=الإستمارة!$C$18),VLOOKUP(CT4,الإستمارة!$C$12:$H$19,6,0),VLOOKUP(CT4,الإستمارة!$K$12:$P$19,6,0)),"")</f>
        <v/>
      </c>
      <c r="CU5" s="208" t="e">
        <f>'اختيار المقررات'!AG19</f>
        <v>#N/A</v>
      </c>
      <c r="CV5" s="213" t="e">
        <f>'اختيار المقررات'!Q5</f>
        <v>#N/A</v>
      </c>
      <c r="CW5" s="214" t="e">
        <f>'اختيار المقررات'!W5</f>
        <v>#N/A</v>
      </c>
      <c r="CX5" s="215" t="e">
        <f>'اختيار المقررات'!AB5</f>
        <v>#N/A</v>
      </c>
      <c r="CY5" s="216">
        <f>'اختيار المقررات'!F5</f>
        <v>0</v>
      </c>
      <c r="CZ5" s="217">
        <f>'اختيار المقررات'!N27</f>
        <v>0</v>
      </c>
      <c r="DA5" s="218">
        <f>'اختيار المقررات'!N25</f>
        <v>0</v>
      </c>
      <c r="DB5" s="218" t="e">
        <f>'اختيار المقررات'!N26</f>
        <v>#N/A</v>
      </c>
      <c r="DC5" s="218" t="e">
        <f>'اختيار المقررات'!N28</f>
        <v>#N/A</v>
      </c>
      <c r="DD5" s="219" t="e">
        <f>'اختيار المقررات'!N29</f>
        <v>#N/A</v>
      </c>
      <c r="DE5" s="218" t="str">
        <f>'اختيار المقررات'!V28</f>
        <v>لا</v>
      </c>
      <c r="DF5" s="218" t="e">
        <f>'اختيار المقررات'!V29</f>
        <v>#N/A</v>
      </c>
      <c r="DG5" s="218" t="e">
        <f>'اختيار المقررات'!AC29</f>
        <v>#N/A</v>
      </c>
      <c r="DH5" s="213">
        <f>'اختيار المقررات'!AD25</f>
        <v>0</v>
      </c>
      <c r="DI5" s="220">
        <f>'اختيار المقررات'!AD26</f>
        <v>0</v>
      </c>
      <c r="DJ5" s="218">
        <f>'اختيار المقررات'!AD27</f>
        <v>0</v>
      </c>
      <c r="DK5" s="221">
        <f>SUM(DH5:DJ5)</f>
        <v>0</v>
      </c>
      <c r="DL5" s="213">
        <f>'اختيار المقررات'!AB2</f>
        <v>0</v>
      </c>
      <c r="DM5" s="214">
        <f>'اختيار المقررات'!W2</f>
        <v>0</v>
      </c>
      <c r="DN5" s="214">
        <f>'اختيار المقررات'!Q2</f>
        <v>0</v>
      </c>
      <c r="DO5" s="221">
        <f>'اختيار المقررات'!L2</f>
        <v>0</v>
      </c>
      <c r="DP5" s="222" t="str">
        <f>'اختيار المقررات'!C26</f>
        <v/>
      </c>
      <c r="DQ5" s="222" t="str">
        <f>'اختيار المقررات'!C27</f>
        <v/>
      </c>
      <c r="DR5" s="222" t="str">
        <f>'اختيار المقررات'!C28</f>
        <v/>
      </c>
      <c r="DS5" s="222" t="str">
        <f>'اختيار المقررات'!C29</f>
        <v/>
      </c>
      <c r="DT5" s="222" t="str">
        <f>'اختيار المقررات'!C30</f>
        <v/>
      </c>
      <c r="DU5" s="222" t="str">
        <f>'اختيار المقررات'!C31</f>
        <v/>
      </c>
      <c r="DV5" s="222" t="str">
        <f>'اختيار المقررات'!C32</f>
        <v/>
      </c>
      <c r="DW5" s="222" t="str">
        <f>'اختيار المقررات'!C33</f>
        <v/>
      </c>
      <c r="DX5" s="222">
        <f>'اختيار المقررات'!Y28</f>
        <v>0</v>
      </c>
    </row>
    <row r="6" spans="1:148" x14ac:dyDescent="0.25">
      <c r="DZ6" s="98"/>
      <c r="EA6" s="98"/>
      <c r="EB6" s="98"/>
      <c r="EC6" s="98"/>
      <c r="ED6" s="98"/>
      <c r="EE6" s="98"/>
      <c r="EF6" s="98"/>
      <c r="EG6" s="98"/>
      <c r="EH6" s="98"/>
      <c r="EI6" s="98"/>
      <c r="EJ6" s="98"/>
      <c r="EK6" s="98"/>
      <c r="EL6" s="98"/>
      <c r="EM6" s="98"/>
      <c r="EN6" s="98"/>
      <c r="EO6" s="98"/>
      <c r="EP6" s="98"/>
      <c r="EQ6" s="98"/>
      <c r="ER6" s="98"/>
    </row>
    <row r="7" spans="1:148" x14ac:dyDescent="0.25">
      <c r="DZ7" s="98"/>
      <c r="EA7" s="98"/>
      <c r="EB7" s="98"/>
      <c r="EC7" s="98"/>
      <c r="ED7" s="98"/>
      <c r="EE7" s="98"/>
      <c r="EF7" s="98"/>
      <c r="EG7" s="98"/>
      <c r="EH7" s="98"/>
      <c r="EI7" s="98"/>
      <c r="EJ7" s="98"/>
      <c r="EK7" s="98"/>
      <c r="EL7" s="98"/>
      <c r="EM7" s="98"/>
      <c r="EN7" s="98"/>
      <c r="EO7" s="98"/>
      <c r="EP7" s="98"/>
      <c r="EQ7" s="98"/>
      <c r="ER7" s="98"/>
    </row>
    <row r="8" spans="1:148" x14ac:dyDescent="0.25">
      <c r="DZ8" s="98"/>
      <c r="EA8" s="98"/>
      <c r="EB8" s="98"/>
      <c r="EC8" s="98"/>
      <c r="ED8" s="98"/>
      <c r="EE8" s="98"/>
      <c r="EF8" s="98"/>
      <c r="EG8" s="98"/>
      <c r="EH8" s="98"/>
      <c r="EI8" s="98"/>
      <c r="EJ8" s="98"/>
      <c r="EK8" s="98"/>
      <c r="EL8" s="98"/>
      <c r="EM8" s="98"/>
      <c r="EN8" s="98"/>
      <c r="EO8" s="98"/>
      <c r="EP8" s="98"/>
      <c r="EQ8" s="98"/>
      <c r="ER8" s="98"/>
    </row>
    <row r="9" spans="1:148" x14ac:dyDescent="0.25">
      <c r="DZ9" s="98"/>
      <c r="EA9" s="98"/>
      <c r="EB9" s="98"/>
      <c r="EC9" s="98"/>
      <c r="ED9" s="98"/>
      <c r="EE9" s="98"/>
      <c r="EF9" s="98"/>
      <c r="EG9" s="98"/>
      <c r="EH9" s="98"/>
      <c r="EI9" s="98"/>
      <c r="EJ9" s="98"/>
      <c r="EK9" s="98"/>
      <c r="EL9" s="98"/>
      <c r="EM9" s="98"/>
      <c r="EN9" s="98"/>
      <c r="EO9" s="98"/>
      <c r="EP9" s="98"/>
      <c r="EQ9" s="98"/>
      <c r="ER9" s="98"/>
    </row>
    <row r="10" spans="1:148" x14ac:dyDescent="0.25">
      <c r="DZ10" s="98"/>
      <c r="EA10" s="98"/>
      <c r="EB10" s="98"/>
      <c r="EC10" s="98"/>
      <c r="ED10" s="98"/>
      <c r="EE10" s="98"/>
      <c r="EF10" s="98"/>
      <c r="EG10" s="98"/>
      <c r="EH10" s="98"/>
      <c r="EI10" s="98"/>
      <c r="EJ10" s="98"/>
      <c r="EK10" s="98"/>
      <c r="EL10" s="98"/>
      <c r="EM10" s="98"/>
      <c r="EN10" s="98"/>
      <c r="EO10" s="98"/>
      <c r="EP10" s="98"/>
      <c r="EQ10" s="98"/>
      <c r="ER10" s="98"/>
    </row>
    <row r="11" spans="1:148" x14ac:dyDescent="0.25">
      <c r="DZ11" s="98"/>
      <c r="EA11" s="98"/>
      <c r="EB11" s="98"/>
      <c r="EC11" s="98"/>
      <c r="ED11" s="98"/>
      <c r="EE11" s="98"/>
      <c r="EF11" s="98"/>
      <c r="EG11" s="98"/>
      <c r="EH11" s="98"/>
      <c r="EI11" s="98"/>
      <c r="EJ11" s="98"/>
      <c r="EK11" s="98"/>
      <c r="EL11" s="98"/>
      <c r="EM11" s="98"/>
      <c r="EN11" s="98"/>
      <c r="EO11" s="98"/>
      <c r="EP11" s="98"/>
      <c r="EQ11" s="98"/>
      <c r="ER11" s="98"/>
    </row>
    <row r="12" spans="1:148" x14ac:dyDescent="0.25">
      <c r="DZ12" s="98"/>
      <c r="EA12" s="98"/>
      <c r="EB12" s="98"/>
      <c r="EC12" s="98"/>
      <c r="ED12" s="98"/>
      <c r="EE12" s="98"/>
      <c r="EF12" s="98"/>
      <c r="EG12" s="98"/>
      <c r="EH12" s="98"/>
      <c r="EI12" s="98"/>
      <c r="EJ12" s="98"/>
      <c r="EK12" s="98"/>
      <c r="EL12" s="98"/>
      <c r="EM12" s="98"/>
      <c r="EN12" s="98"/>
      <c r="EO12" s="98"/>
      <c r="EP12" s="98"/>
      <c r="EQ12" s="98"/>
      <c r="ER12" s="98"/>
    </row>
    <row r="13" spans="1:148" x14ac:dyDescent="0.25">
      <c r="DZ13" s="98"/>
      <c r="EA13" s="98"/>
      <c r="EB13" s="98"/>
      <c r="EC13" s="98"/>
      <c r="ED13" s="98"/>
      <c r="EE13" s="98"/>
      <c r="EF13" s="98"/>
      <c r="EG13" s="98"/>
      <c r="EH13" s="98"/>
      <c r="EI13" s="98"/>
      <c r="EJ13" s="98"/>
      <c r="EK13" s="98"/>
      <c r="EL13" s="98"/>
      <c r="EM13" s="98"/>
      <c r="EN13" s="98"/>
      <c r="EO13" s="98"/>
      <c r="EP13" s="98"/>
      <c r="EQ13" s="98"/>
      <c r="ER13" s="98"/>
    </row>
    <row r="14" spans="1:148" x14ac:dyDescent="0.25">
      <c r="DZ14" s="98"/>
      <c r="EA14" s="98"/>
      <c r="EB14" s="98"/>
      <c r="EC14" s="98"/>
      <c r="ED14" s="98"/>
      <c r="EE14" s="98"/>
      <c r="EF14" s="98"/>
      <c r="EG14" s="98"/>
      <c r="EH14" s="98"/>
      <c r="EI14" s="98"/>
      <c r="EJ14" s="98"/>
      <c r="EK14" s="98"/>
      <c r="EL14" s="98"/>
      <c r="EM14" s="98"/>
      <c r="EN14" s="98"/>
      <c r="EO14" s="98"/>
      <c r="EP14" s="98"/>
      <c r="EQ14" s="98"/>
      <c r="ER14" s="98"/>
    </row>
    <row r="15" spans="1:148" x14ac:dyDescent="0.25">
      <c r="DZ15" s="98"/>
      <c r="EA15" s="98"/>
      <c r="EB15" s="98"/>
      <c r="EC15" s="98"/>
      <c r="ED15" s="98"/>
      <c r="EE15" s="98"/>
      <c r="EF15" s="98"/>
      <c r="EG15" s="98"/>
      <c r="EH15" s="98"/>
      <c r="EI15" s="98"/>
      <c r="EJ15" s="98"/>
      <c r="EK15" s="98"/>
      <c r="EL15" s="98"/>
      <c r="EM15" s="98"/>
      <c r="EN15" s="98"/>
      <c r="EO15" s="98"/>
      <c r="EP15" s="98"/>
      <c r="EQ15" s="98"/>
      <c r="ER15" s="98"/>
    </row>
    <row r="16" spans="1:148" x14ac:dyDescent="0.25">
      <c r="DZ16" s="98"/>
      <c r="EA16" s="98"/>
      <c r="EB16" s="98"/>
      <c r="EC16" s="98"/>
      <c r="ED16" s="98"/>
      <c r="EE16" s="98"/>
      <c r="EF16" s="98"/>
      <c r="EG16" s="98"/>
      <c r="EH16" s="98"/>
      <c r="EI16" s="98"/>
      <c r="EJ16" s="98"/>
      <c r="EK16" s="98"/>
      <c r="EL16" s="98"/>
      <c r="EM16" s="98"/>
      <c r="EN16" s="98"/>
      <c r="EO16" s="98"/>
      <c r="EP16" s="98"/>
      <c r="EQ16" s="98"/>
      <c r="ER16" s="98"/>
    </row>
    <row r="17" spans="130:148" x14ac:dyDescent="0.25">
      <c r="DZ17" s="98"/>
      <c r="EA17" s="98"/>
      <c r="EB17" s="98"/>
      <c r="EC17" s="98"/>
      <c r="ED17" s="98"/>
      <c r="EE17" s="98"/>
      <c r="EF17" s="98"/>
      <c r="EG17" s="98"/>
      <c r="EH17" s="98"/>
      <c r="EI17" s="98"/>
      <c r="EJ17" s="98"/>
      <c r="EK17" s="98"/>
      <c r="EL17" s="98"/>
      <c r="EM17" s="98"/>
      <c r="EN17" s="98"/>
      <c r="EO17" s="98"/>
      <c r="EP17" s="98"/>
      <c r="EQ17" s="98"/>
      <c r="ER17" s="98"/>
    </row>
    <row r="18" spans="130:148" x14ac:dyDescent="0.25">
      <c r="DZ18" s="98"/>
      <c r="EA18" s="98"/>
      <c r="EB18" s="98"/>
      <c r="EC18" s="98"/>
      <c r="ED18" s="98"/>
      <c r="EE18" s="98"/>
      <c r="EF18" s="98"/>
      <c r="EG18" s="98"/>
      <c r="EH18" s="98"/>
      <c r="EI18" s="98"/>
      <c r="EJ18" s="98"/>
      <c r="EK18" s="98"/>
      <c r="EL18" s="98"/>
      <c r="EM18" s="98"/>
      <c r="EN18" s="98"/>
      <c r="EO18" s="98"/>
      <c r="EP18" s="98"/>
      <c r="EQ18" s="98"/>
      <c r="ER18" s="98"/>
    </row>
    <row r="19" spans="130:148" x14ac:dyDescent="0.25">
      <c r="DZ19" s="98"/>
      <c r="EA19" s="98"/>
      <c r="EB19" s="98"/>
      <c r="EC19" s="98"/>
      <c r="ED19" s="98"/>
      <c r="EE19" s="98"/>
      <c r="EF19" s="98"/>
      <c r="EG19" s="98"/>
      <c r="EH19" s="98"/>
      <c r="EI19" s="98"/>
      <c r="EJ19" s="98"/>
      <c r="EK19" s="98"/>
      <c r="EL19" s="98"/>
      <c r="EM19" s="98"/>
      <c r="EN19" s="98"/>
      <c r="EO19" s="98"/>
      <c r="EP19" s="98"/>
      <c r="EQ19" s="98"/>
      <c r="ER19" s="98"/>
    </row>
    <row r="20" spans="130:148" x14ac:dyDescent="0.25">
      <c r="DZ20" s="98"/>
      <c r="EA20" s="98"/>
      <c r="EB20" s="98"/>
      <c r="EC20" s="98"/>
      <c r="ED20" s="98"/>
      <c r="EE20" s="98"/>
      <c r="EF20" s="98"/>
      <c r="EG20" s="98"/>
      <c r="EH20" s="98"/>
      <c r="EI20" s="98"/>
      <c r="EJ20" s="98"/>
      <c r="EK20" s="98"/>
      <c r="EL20" s="98"/>
      <c r="EM20" s="98"/>
      <c r="EN20" s="98"/>
      <c r="EO20" s="98"/>
      <c r="EP20" s="98"/>
      <c r="EQ20" s="98"/>
      <c r="ER20" s="98"/>
    </row>
    <row r="21" spans="130:148" x14ac:dyDescent="0.25">
      <c r="DZ21" s="98"/>
      <c r="EA21" s="98"/>
      <c r="EB21" s="98"/>
      <c r="EC21" s="98"/>
      <c r="ED21" s="98"/>
      <c r="EE21" s="98"/>
      <c r="EF21" s="98"/>
      <c r="EG21" s="98"/>
      <c r="EH21" s="98"/>
      <c r="EI21" s="98"/>
      <c r="EJ21" s="98"/>
      <c r="EK21" s="98"/>
      <c r="EL21" s="98"/>
      <c r="EM21" s="98"/>
      <c r="EN21" s="98"/>
      <c r="EO21" s="98"/>
      <c r="EP21" s="98"/>
      <c r="EQ21" s="98"/>
      <c r="ER21" s="98"/>
    </row>
    <row r="22" spans="130:148" x14ac:dyDescent="0.25">
      <c r="DZ22" s="98"/>
      <c r="EA22" s="98"/>
      <c r="EB22" s="98"/>
      <c r="EC22" s="98"/>
      <c r="ED22" s="98"/>
      <c r="EE22" s="98"/>
      <c r="EF22" s="98"/>
      <c r="EG22" s="98"/>
      <c r="EH22" s="98"/>
      <c r="EI22" s="98"/>
      <c r="EJ22" s="98"/>
      <c r="EK22" s="98"/>
      <c r="EL22" s="98"/>
      <c r="EM22" s="98"/>
      <c r="EN22" s="98"/>
      <c r="EO22" s="98"/>
      <c r="EP22" s="98"/>
      <c r="EQ22" s="98"/>
      <c r="ER22" s="98"/>
    </row>
    <row r="23" spans="130:148" x14ac:dyDescent="0.25">
      <c r="DZ23" s="98"/>
      <c r="EA23" s="98"/>
      <c r="EB23" s="98"/>
      <c r="EC23" s="98"/>
      <c r="ED23" s="98"/>
      <c r="EE23" s="98"/>
      <c r="EF23" s="98"/>
      <c r="EG23" s="98"/>
      <c r="EH23" s="98"/>
      <c r="EI23" s="98"/>
      <c r="EJ23" s="98"/>
      <c r="EK23" s="98"/>
      <c r="EL23" s="98"/>
      <c r="EM23" s="98"/>
      <c r="EN23" s="98"/>
      <c r="EO23" s="98"/>
      <c r="EP23" s="98"/>
      <c r="EQ23" s="98"/>
      <c r="ER23" s="98"/>
    </row>
    <row r="24" spans="130:148" x14ac:dyDescent="0.25">
      <c r="DZ24" s="98"/>
      <c r="EA24" s="98"/>
      <c r="EB24" s="98"/>
      <c r="EC24" s="98"/>
      <c r="ED24" s="98"/>
      <c r="EE24" s="98"/>
      <c r="EF24" s="98"/>
      <c r="EG24" s="98"/>
      <c r="EH24" s="98"/>
      <c r="EI24" s="98"/>
      <c r="EJ24" s="98"/>
      <c r="EK24" s="98"/>
      <c r="EL24" s="98"/>
      <c r="EM24" s="98"/>
      <c r="EN24" s="98"/>
      <c r="EO24" s="98"/>
      <c r="EP24" s="98"/>
      <c r="EQ24" s="98"/>
      <c r="ER24" s="98"/>
    </row>
    <row r="25" spans="130:148" x14ac:dyDescent="0.25">
      <c r="DZ25" s="98"/>
      <c r="EA25" s="98"/>
      <c r="EB25" s="98"/>
      <c r="EC25" s="98"/>
      <c r="ED25" s="98"/>
      <c r="EE25" s="98"/>
      <c r="EF25" s="98"/>
      <c r="EG25" s="98"/>
      <c r="EH25" s="98"/>
      <c r="EI25" s="98"/>
      <c r="EJ25" s="98"/>
      <c r="EK25" s="98"/>
      <c r="EL25" s="98"/>
      <c r="EM25" s="98"/>
      <c r="EN25" s="98"/>
      <c r="EO25" s="98"/>
      <c r="EP25" s="98"/>
      <c r="EQ25" s="98"/>
      <c r="ER25" s="98"/>
    </row>
    <row r="26" spans="130:148" x14ac:dyDescent="0.25">
      <c r="DZ26" s="98"/>
      <c r="EA26" s="98"/>
      <c r="EB26" s="98"/>
      <c r="EC26" s="98"/>
      <c r="ED26" s="98"/>
      <c r="EE26" s="98"/>
      <c r="EF26" s="98"/>
      <c r="EG26" s="98"/>
      <c r="EH26" s="98"/>
      <c r="EI26" s="98"/>
      <c r="EJ26" s="98"/>
      <c r="EK26" s="98"/>
      <c r="EL26" s="98"/>
      <c r="EM26" s="98"/>
      <c r="EN26" s="98"/>
      <c r="EO26" s="98"/>
      <c r="EP26" s="98"/>
      <c r="EQ26" s="98"/>
      <c r="ER26" s="98"/>
    </row>
    <row r="27" spans="130:148" x14ac:dyDescent="0.25">
      <c r="DZ27" s="98"/>
      <c r="EA27" s="98"/>
      <c r="EB27" s="98"/>
      <c r="EC27" s="98"/>
      <c r="ED27" s="98"/>
      <c r="EE27" s="98"/>
      <c r="EF27" s="98"/>
      <c r="EG27" s="98"/>
      <c r="EH27" s="98"/>
      <c r="EI27" s="98"/>
      <c r="EJ27" s="98"/>
      <c r="EK27" s="98"/>
      <c r="EL27" s="98"/>
      <c r="EM27" s="98"/>
      <c r="EN27" s="98"/>
      <c r="EO27" s="98"/>
      <c r="EP27" s="98"/>
      <c r="EQ27" s="98"/>
      <c r="ER27" s="98"/>
    </row>
    <row r="28" spans="130:148" x14ac:dyDescent="0.25">
      <c r="DZ28" s="98"/>
      <c r="EA28" s="98"/>
      <c r="EB28" s="98"/>
      <c r="EC28" s="98"/>
      <c r="ED28" s="98"/>
      <c r="EE28" s="98"/>
      <c r="EF28" s="98"/>
      <c r="EG28" s="98"/>
      <c r="EH28" s="98"/>
      <c r="EI28" s="98"/>
      <c r="EJ28" s="98"/>
      <c r="EK28" s="98"/>
      <c r="EL28" s="98"/>
      <c r="EM28" s="98"/>
      <c r="EN28" s="98"/>
      <c r="EO28" s="98"/>
      <c r="EP28" s="98"/>
      <c r="EQ28" s="98"/>
      <c r="ER28" s="98"/>
    </row>
    <row r="29" spans="130:148" x14ac:dyDescent="0.25">
      <c r="DZ29" s="98"/>
      <c r="EA29" s="98"/>
      <c r="EB29" s="98"/>
      <c r="EC29" s="98"/>
      <c r="ED29" s="98"/>
      <c r="EE29" s="98"/>
      <c r="EF29" s="98"/>
      <c r="EG29" s="98"/>
      <c r="EH29" s="98"/>
      <c r="EI29" s="98"/>
      <c r="EJ29" s="98"/>
      <c r="EK29" s="98"/>
      <c r="EL29" s="98"/>
      <c r="EM29" s="98"/>
      <c r="EN29" s="98"/>
      <c r="EO29" s="98"/>
      <c r="EP29" s="98"/>
      <c r="EQ29" s="98"/>
      <c r="ER29" s="98"/>
    </row>
    <row r="30" spans="130:148" x14ac:dyDescent="0.25">
      <c r="DZ30" s="98"/>
      <c r="EA30" s="98"/>
      <c r="EB30" s="98"/>
      <c r="EC30" s="98"/>
      <c r="ED30" s="98"/>
      <c r="EE30" s="98"/>
      <c r="EF30" s="98"/>
      <c r="EG30" s="98"/>
      <c r="EH30" s="98"/>
      <c r="EI30" s="98"/>
      <c r="EJ30" s="98"/>
      <c r="EK30" s="98"/>
      <c r="EL30" s="98"/>
      <c r="EM30" s="98"/>
      <c r="EN30" s="98"/>
      <c r="EO30" s="98"/>
      <c r="EP30" s="98"/>
      <c r="EQ30" s="98"/>
      <c r="ER30" s="98"/>
    </row>
    <row r="31" spans="130:148" x14ac:dyDescent="0.25">
      <c r="DZ31" s="98"/>
      <c r="EA31" s="98"/>
      <c r="EB31" s="98"/>
      <c r="EC31" s="98"/>
      <c r="ED31" s="98"/>
      <c r="EE31" s="98"/>
      <c r="EF31" s="98"/>
      <c r="EG31" s="98"/>
      <c r="EH31" s="98"/>
      <c r="EI31" s="98"/>
      <c r="EJ31" s="98"/>
      <c r="EK31" s="98"/>
      <c r="EL31" s="98"/>
      <c r="EM31" s="98"/>
      <c r="EN31" s="98"/>
      <c r="EO31" s="98"/>
      <c r="EP31" s="98"/>
      <c r="EQ31" s="98"/>
      <c r="ER31" s="98"/>
    </row>
    <row r="32" spans="130:148" x14ac:dyDescent="0.25">
      <c r="DZ32" s="98"/>
      <c r="EA32" s="98"/>
      <c r="EB32" s="98"/>
      <c r="EC32" s="98"/>
      <c r="ED32" s="98"/>
      <c r="EE32" s="98"/>
      <c r="EF32" s="98"/>
      <c r="EG32" s="98"/>
      <c r="EH32" s="98"/>
      <c r="EI32" s="98"/>
      <c r="EJ32" s="98"/>
      <c r="EK32" s="98"/>
      <c r="EL32" s="98"/>
      <c r="EM32" s="98"/>
      <c r="EN32" s="98"/>
      <c r="EO32" s="98"/>
      <c r="EP32" s="98"/>
      <c r="EQ32" s="98"/>
      <c r="ER32" s="98"/>
    </row>
    <row r="33" spans="130:148" x14ac:dyDescent="0.25">
      <c r="DZ33" s="98"/>
      <c r="EA33" s="98"/>
      <c r="EB33" s="98"/>
      <c r="EC33" s="98"/>
      <c r="ED33" s="98"/>
      <c r="EE33" s="98"/>
      <c r="EF33" s="98"/>
      <c r="EG33" s="98"/>
      <c r="EH33" s="98"/>
      <c r="EI33" s="98"/>
      <c r="EJ33" s="98"/>
      <c r="EK33" s="98"/>
      <c r="EL33" s="98"/>
      <c r="EM33" s="98"/>
      <c r="EN33" s="98"/>
      <c r="EO33" s="98"/>
      <c r="EP33" s="98"/>
      <c r="EQ33" s="98"/>
      <c r="ER33" s="98"/>
    </row>
    <row r="34" spans="130:148" x14ac:dyDescent="0.25">
      <c r="DZ34" s="98"/>
      <c r="EA34" s="98"/>
      <c r="EB34" s="98"/>
      <c r="EC34" s="98"/>
      <c r="ED34" s="98"/>
      <c r="EE34" s="98"/>
      <c r="EF34" s="98"/>
      <c r="EG34" s="98"/>
      <c r="EH34" s="98"/>
      <c r="EI34" s="98"/>
      <c r="EJ34" s="98"/>
      <c r="EK34" s="98"/>
      <c r="EL34" s="98"/>
      <c r="EM34" s="98"/>
      <c r="EN34" s="98"/>
      <c r="EO34" s="98"/>
      <c r="EP34" s="98"/>
      <c r="EQ34" s="98"/>
      <c r="ER34" s="98"/>
    </row>
    <row r="35" spans="130:148" x14ac:dyDescent="0.25">
      <c r="DZ35" s="98"/>
      <c r="EA35" s="98"/>
      <c r="EB35" s="98"/>
      <c r="EC35" s="98"/>
      <c r="ED35" s="98"/>
      <c r="EE35" s="98"/>
      <c r="EF35" s="98"/>
      <c r="EG35" s="98"/>
      <c r="EH35" s="98"/>
      <c r="EI35" s="98"/>
      <c r="EJ35" s="98"/>
      <c r="EK35" s="98"/>
      <c r="EL35" s="98"/>
      <c r="EM35" s="98"/>
      <c r="EN35" s="98"/>
      <c r="EO35" s="98"/>
      <c r="EP35" s="98"/>
      <c r="EQ35" s="98"/>
      <c r="ER35" s="98"/>
    </row>
    <row r="36" spans="130:148" x14ac:dyDescent="0.25">
      <c r="DZ36" s="98"/>
      <c r="EA36" s="98"/>
      <c r="EB36" s="98"/>
      <c r="EC36" s="98"/>
      <c r="ED36" s="98"/>
      <c r="EE36" s="98"/>
      <c r="EF36" s="98"/>
      <c r="EG36" s="98"/>
      <c r="EH36" s="98"/>
      <c r="EI36" s="98"/>
      <c r="EJ36" s="98"/>
      <c r="EK36" s="98"/>
      <c r="EL36" s="98"/>
      <c r="EM36" s="98"/>
      <c r="EN36" s="98"/>
      <c r="EO36" s="98"/>
      <c r="EP36" s="98"/>
      <c r="EQ36" s="98"/>
      <c r="ER36" s="98"/>
    </row>
    <row r="37" spans="130:148" x14ac:dyDescent="0.25">
      <c r="DZ37" s="98"/>
      <c r="EA37" s="98"/>
      <c r="EB37" s="98"/>
      <c r="EC37" s="98"/>
      <c r="ED37" s="98"/>
      <c r="EE37" s="98"/>
      <c r="EF37" s="98"/>
      <c r="EG37" s="98"/>
      <c r="EH37" s="98"/>
      <c r="EI37" s="98"/>
      <c r="EJ37" s="98"/>
      <c r="EK37" s="98"/>
      <c r="EL37" s="98"/>
      <c r="EM37" s="98"/>
      <c r="EN37" s="98"/>
      <c r="EO37" s="98"/>
      <c r="EP37" s="98"/>
      <c r="EQ37" s="98"/>
      <c r="ER37" s="98"/>
    </row>
    <row r="38" spans="130:148" x14ac:dyDescent="0.25">
      <c r="DZ38" s="98"/>
      <c r="EA38" s="98"/>
      <c r="EB38" s="98"/>
      <c r="EC38" s="98"/>
      <c r="ED38" s="98"/>
      <c r="EE38" s="98"/>
      <c r="EF38" s="98"/>
      <c r="EG38" s="98"/>
      <c r="EH38" s="98"/>
      <c r="EI38" s="98"/>
      <c r="EJ38" s="98"/>
      <c r="EK38" s="98"/>
      <c r="EL38" s="98"/>
      <c r="EM38" s="98"/>
      <c r="EN38" s="98"/>
      <c r="EO38" s="98"/>
      <c r="EP38" s="98"/>
      <c r="EQ38" s="98"/>
      <c r="ER38" s="98"/>
    </row>
    <row r="39" spans="130:148" x14ac:dyDescent="0.25">
      <c r="DZ39" s="98"/>
      <c r="EA39" s="98"/>
      <c r="EB39" s="98"/>
      <c r="EC39" s="98"/>
      <c r="ED39" s="98"/>
      <c r="EE39" s="98"/>
      <c r="EF39" s="98"/>
      <c r="EG39" s="98"/>
      <c r="EH39" s="98"/>
      <c r="EI39" s="98"/>
      <c r="EJ39" s="98"/>
      <c r="EK39" s="98"/>
      <c r="EL39" s="98"/>
      <c r="EM39" s="98"/>
      <c r="EN39" s="98"/>
      <c r="EO39" s="98"/>
      <c r="EP39" s="98"/>
      <c r="EQ39" s="98"/>
      <c r="ER39" s="98"/>
    </row>
    <row r="40" spans="130:148" x14ac:dyDescent="0.25">
      <c r="DZ40" s="98"/>
      <c r="EA40" s="98"/>
      <c r="EB40" s="98"/>
      <c r="EC40" s="98"/>
      <c r="ED40" s="98"/>
      <c r="EE40" s="98"/>
      <c r="EF40" s="98"/>
      <c r="EG40" s="98"/>
      <c r="EH40" s="98"/>
      <c r="EI40" s="98"/>
      <c r="EJ40" s="98"/>
      <c r="EK40" s="98"/>
      <c r="EL40" s="98"/>
      <c r="EM40" s="98"/>
      <c r="EN40" s="98"/>
      <c r="EO40" s="98"/>
      <c r="EP40" s="98"/>
      <c r="EQ40" s="98"/>
      <c r="ER40" s="98"/>
    </row>
    <row r="41" spans="130:148" x14ac:dyDescent="0.25">
      <c r="DZ41" s="98"/>
      <c r="EA41" s="98"/>
      <c r="EB41" s="98"/>
      <c r="EC41" s="98"/>
      <c r="ED41" s="98"/>
      <c r="EE41" s="98"/>
      <c r="EF41" s="98"/>
      <c r="EG41" s="98"/>
      <c r="EH41" s="98"/>
      <c r="EI41" s="98"/>
      <c r="EJ41" s="98"/>
      <c r="EK41" s="98"/>
      <c r="EL41" s="98"/>
      <c r="EM41" s="98"/>
      <c r="EN41" s="98"/>
      <c r="EO41" s="98"/>
      <c r="EP41" s="98"/>
      <c r="EQ41" s="98"/>
      <c r="ER41" s="98"/>
    </row>
    <row r="42" spans="130:148" x14ac:dyDescent="0.25">
      <c r="DZ42" s="98"/>
      <c r="EA42" s="98"/>
      <c r="EB42" s="98"/>
      <c r="EC42" s="98"/>
      <c r="ED42" s="98"/>
      <c r="EE42" s="98"/>
      <c r="EF42" s="98"/>
      <c r="EG42" s="98"/>
      <c r="EH42" s="98"/>
      <c r="EI42" s="98"/>
      <c r="EJ42" s="98"/>
      <c r="EK42" s="98"/>
      <c r="EL42" s="98"/>
      <c r="EM42" s="98"/>
      <c r="EN42" s="98"/>
      <c r="EO42" s="98"/>
      <c r="EP42" s="98"/>
      <c r="EQ42" s="98"/>
      <c r="ER42" s="98"/>
    </row>
    <row r="43" spans="130:148" x14ac:dyDescent="0.25">
      <c r="DZ43" s="98"/>
      <c r="EA43" s="98"/>
      <c r="EB43" s="98"/>
      <c r="EC43" s="98"/>
      <c r="ED43" s="98"/>
      <c r="EE43" s="98"/>
      <c r="EF43" s="98"/>
      <c r="EG43" s="98"/>
      <c r="EH43" s="98"/>
      <c r="EI43" s="98"/>
      <c r="EJ43" s="98"/>
      <c r="EK43" s="98"/>
      <c r="EL43" s="98"/>
      <c r="EM43" s="98"/>
      <c r="EN43" s="98"/>
      <c r="EO43" s="98"/>
      <c r="EP43" s="98"/>
      <c r="EQ43" s="98"/>
      <c r="ER43" s="98"/>
    </row>
    <row r="44" spans="130:148" x14ac:dyDescent="0.25">
      <c r="DZ44" s="98"/>
      <c r="EA44" s="98"/>
      <c r="EB44" s="98"/>
      <c r="EC44" s="98"/>
      <c r="ED44" s="98"/>
      <c r="EE44" s="98"/>
      <c r="EF44" s="98"/>
      <c r="EG44" s="98"/>
      <c r="EH44" s="98"/>
      <c r="EI44" s="98"/>
      <c r="EJ44" s="98"/>
      <c r="EK44" s="98"/>
      <c r="EL44" s="98"/>
      <c r="EM44" s="98"/>
      <c r="EN44" s="98"/>
      <c r="EO44" s="98"/>
      <c r="EP44" s="98"/>
      <c r="EQ44" s="98"/>
      <c r="ER44" s="98"/>
    </row>
    <row r="45" spans="130:148" x14ac:dyDescent="0.25">
      <c r="DZ45" s="98"/>
      <c r="EA45" s="98"/>
      <c r="EB45" s="98"/>
      <c r="EC45" s="98"/>
      <c r="ED45" s="98"/>
      <c r="EE45" s="98"/>
      <c r="EF45" s="98"/>
      <c r="EG45" s="98"/>
      <c r="EH45" s="98"/>
      <c r="EI45" s="98"/>
      <c r="EJ45" s="98"/>
      <c r="EK45" s="98"/>
      <c r="EL45" s="98"/>
      <c r="EM45" s="98"/>
      <c r="EN45" s="98"/>
      <c r="EO45" s="98"/>
      <c r="EP45" s="98"/>
      <c r="EQ45" s="98"/>
      <c r="ER45" s="98"/>
    </row>
    <row r="46" spans="130:148" x14ac:dyDescent="0.25">
      <c r="DZ46" s="98"/>
      <c r="EA46" s="98"/>
      <c r="EB46" s="98"/>
      <c r="EC46" s="98"/>
      <c r="ED46" s="98"/>
      <c r="EE46" s="98"/>
      <c r="EF46" s="98"/>
      <c r="EG46" s="98"/>
      <c r="EH46" s="98"/>
      <c r="EI46" s="98"/>
      <c r="EJ46" s="98"/>
      <c r="EK46" s="98"/>
      <c r="EL46" s="98"/>
      <c r="EM46" s="98"/>
      <c r="EN46" s="98"/>
      <c r="EO46" s="98"/>
      <c r="EP46" s="98"/>
      <c r="EQ46" s="98"/>
      <c r="ER46" s="98"/>
    </row>
    <row r="47" spans="130:148" x14ac:dyDescent="0.25">
      <c r="DZ47" s="98"/>
      <c r="EA47" s="98"/>
      <c r="EB47" s="98"/>
      <c r="EC47" s="98"/>
      <c r="ED47" s="98"/>
      <c r="EE47" s="98"/>
      <c r="EF47" s="98"/>
      <c r="EG47" s="98"/>
      <c r="EH47" s="98"/>
      <c r="EI47" s="98"/>
      <c r="EJ47" s="98"/>
      <c r="EK47" s="98"/>
      <c r="EL47" s="98"/>
      <c r="EM47" s="98"/>
      <c r="EN47" s="98"/>
      <c r="EO47" s="98"/>
      <c r="EP47" s="98"/>
      <c r="EQ47" s="98"/>
      <c r="ER47" s="98"/>
    </row>
    <row r="48" spans="130:148" x14ac:dyDescent="0.25">
      <c r="DZ48" s="98"/>
      <c r="EA48" s="98"/>
      <c r="EB48" s="98"/>
      <c r="EC48" s="98"/>
      <c r="ED48" s="98"/>
      <c r="EE48" s="98"/>
      <c r="EF48" s="98"/>
      <c r="EG48" s="98"/>
      <c r="EH48" s="98"/>
      <c r="EI48" s="98"/>
      <c r="EJ48" s="98"/>
      <c r="EK48" s="98"/>
      <c r="EL48" s="98"/>
      <c r="EM48" s="98"/>
      <c r="EN48" s="98"/>
      <c r="EO48" s="98"/>
      <c r="EP48" s="98"/>
      <c r="EQ48" s="98"/>
      <c r="ER48" s="98"/>
    </row>
    <row r="49" spans="130:148" x14ac:dyDescent="0.25">
      <c r="DZ49" s="98"/>
      <c r="EA49" s="98"/>
      <c r="EB49" s="98"/>
      <c r="EC49" s="98"/>
      <c r="ED49" s="98"/>
      <c r="EE49" s="98"/>
      <c r="EF49" s="98"/>
      <c r="EG49" s="98"/>
      <c r="EH49" s="98"/>
      <c r="EI49" s="98"/>
      <c r="EJ49" s="98"/>
      <c r="EK49" s="98"/>
      <c r="EL49" s="98"/>
      <c r="EM49" s="98"/>
      <c r="EN49" s="98"/>
      <c r="EO49" s="98"/>
      <c r="EP49" s="98"/>
      <c r="EQ49" s="98"/>
      <c r="ER49" s="98"/>
    </row>
    <row r="50" spans="130:148" x14ac:dyDescent="0.25">
      <c r="DZ50" s="98"/>
      <c r="EA50" s="98"/>
      <c r="EB50" s="98"/>
      <c r="EC50" s="98"/>
      <c r="ED50" s="98"/>
      <c r="EE50" s="98"/>
      <c r="EF50" s="98"/>
      <c r="EG50" s="98"/>
      <c r="EH50" s="98"/>
      <c r="EI50" s="98"/>
      <c r="EJ50" s="98"/>
      <c r="EK50" s="98"/>
      <c r="EL50" s="98"/>
      <c r="EM50" s="98"/>
      <c r="EN50" s="98"/>
      <c r="EO50" s="98"/>
      <c r="EP50" s="98"/>
      <c r="EQ50" s="98"/>
      <c r="ER50" s="98"/>
    </row>
    <row r="51" spans="130:148" x14ac:dyDescent="0.25">
      <c r="DZ51" s="98"/>
      <c r="EA51" s="98"/>
      <c r="EB51" s="98"/>
      <c r="EC51" s="98"/>
      <c r="ED51" s="98"/>
      <c r="EE51" s="98"/>
      <c r="EF51" s="98"/>
      <c r="EG51" s="98"/>
      <c r="EH51" s="98"/>
      <c r="EI51" s="98"/>
      <c r="EJ51" s="98"/>
      <c r="EK51" s="98"/>
      <c r="EL51" s="98"/>
      <c r="EM51" s="98"/>
      <c r="EN51" s="98"/>
      <c r="EO51" s="98"/>
      <c r="EP51" s="98"/>
      <c r="EQ51" s="98"/>
      <c r="ER51" s="98"/>
    </row>
    <row r="52" spans="130:148" x14ac:dyDescent="0.25">
      <c r="DZ52" s="98"/>
      <c r="EA52" s="98"/>
      <c r="EB52" s="98"/>
      <c r="EC52" s="98"/>
      <c r="ED52" s="98"/>
      <c r="EE52" s="98"/>
      <c r="EF52" s="98"/>
      <c r="EG52" s="98"/>
      <c r="EH52" s="98"/>
      <c r="EI52" s="98"/>
      <c r="EJ52" s="98"/>
      <c r="EK52" s="98"/>
      <c r="EL52" s="98"/>
      <c r="EM52" s="98"/>
      <c r="EN52" s="98"/>
      <c r="EO52" s="98"/>
      <c r="EP52" s="98"/>
      <c r="EQ52" s="98"/>
      <c r="ER52" s="98"/>
    </row>
    <row r="53" spans="130:148" x14ac:dyDescent="0.25">
      <c r="DZ53" s="98"/>
      <c r="EA53" s="98"/>
      <c r="EB53" s="98"/>
      <c r="EC53" s="98"/>
      <c r="ED53" s="98"/>
      <c r="EE53" s="98"/>
      <c r="EF53" s="98"/>
      <c r="EG53" s="98"/>
      <c r="EH53" s="98"/>
      <c r="EI53" s="98"/>
      <c r="EJ53" s="98"/>
      <c r="EK53" s="98"/>
      <c r="EL53" s="98"/>
      <c r="EM53" s="98"/>
      <c r="EN53" s="98"/>
      <c r="EO53" s="98"/>
      <c r="EP53" s="98"/>
      <c r="EQ53" s="98"/>
      <c r="ER53" s="98"/>
    </row>
    <row r="54" spans="130:148" x14ac:dyDescent="0.25">
      <c r="DZ54" s="98"/>
      <c r="EA54" s="98"/>
      <c r="EB54" s="98"/>
      <c r="EC54" s="98"/>
      <c r="ED54" s="98"/>
      <c r="EE54" s="98"/>
      <c r="EF54" s="98"/>
      <c r="EG54" s="98"/>
      <c r="EH54" s="98"/>
      <c r="EI54" s="98"/>
      <c r="EJ54" s="98"/>
      <c r="EK54" s="98"/>
      <c r="EL54" s="98"/>
      <c r="EM54" s="98"/>
      <c r="EN54" s="98"/>
      <c r="EO54" s="98"/>
      <c r="EP54" s="98"/>
      <c r="EQ54" s="98"/>
      <c r="ER54" s="98"/>
    </row>
    <row r="55" spans="130:148" x14ac:dyDescent="0.25">
      <c r="DZ55" s="98"/>
      <c r="EA55" s="98"/>
      <c r="EB55" s="98"/>
      <c r="EC55" s="98"/>
      <c r="ED55" s="98"/>
      <c r="EE55" s="98"/>
      <c r="EF55" s="98"/>
      <c r="EG55" s="98"/>
      <c r="EH55" s="98"/>
      <c r="EI55" s="98"/>
      <c r="EJ55" s="98"/>
      <c r="EK55" s="98"/>
      <c r="EL55" s="98"/>
      <c r="EM55" s="98"/>
      <c r="EN55" s="98"/>
      <c r="EO55" s="98"/>
      <c r="EP55" s="98"/>
      <c r="EQ55" s="98"/>
      <c r="ER55" s="98"/>
    </row>
    <row r="56" spans="130:148" x14ac:dyDescent="0.25">
      <c r="DZ56" s="98"/>
      <c r="EA56" s="98"/>
      <c r="EB56" s="98"/>
      <c r="EC56" s="98"/>
      <c r="ED56" s="98"/>
      <c r="EE56" s="98"/>
      <c r="EF56" s="98"/>
      <c r="EG56" s="98"/>
      <c r="EH56" s="98"/>
      <c r="EI56" s="98"/>
      <c r="EJ56" s="98"/>
      <c r="EK56" s="98"/>
      <c r="EL56" s="98"/>
      <c r="EM56" s="98"/>
      <c r="EN56" s="98"/>
      <c r="EO56" s="98"/>
      <c r="EP56" s="98"/>
      <c r="EQ56" s="98"/>
      <c r="ER56" s="98"/>
    </row>
    <row r="57" spans="130:148" x14ac:dyDescent="0.25">
      <c r="DZ57" s="98"/>
      <c r="EA57" s="98"/>
      <c r="EB57" s="98"/>
      <c r="EC57" s="98"/>
      <c r="ED57" s="98"/>
      <c r="EE57" s="98"/>
      <c r="EF57" s="98"/>
      <c r="EG57" s="98"/>
      <c r="EH57" s="98"/>
      <c r="EI57" s="98"/>
      <c r="EJ57" s="98"/>
      <c r="EK57" s="98"/>
      <c r="EL57" s="98"/>
      <c r="EM57" s="98"/>
      <c r="EN57" s="98"/>
      <c r="EO57" s="98"/>
      <c r="EP57" s="98"/>
      <c r="EQ57" s="98"/>
      <c r="ER57" s="98"/>
    </row>
    <row r="58" spans="130:148" x14ac:dyDescent="0.25">
      <c r="DZ58" s="98"/>
      <c r="EA58" s="98"/>
      <c r="EB58" s="98"/>
      <c r="EC58" s="98"/>
      <c r="ED58" s="98"/>
      <c r="EE58" s="98"/>
      <c r="EF58" s="98"/>
      <c r="EG58" s="98"/>
      <c r="EH58" s="98"/>
      <c r="EI58" s="98"/>
      <c r="EJ58" s="98"/>
      <c r="EK58" s="98"/>
      <c r="EL58" s="98"/>
      <c r="EM58" s="98"/>
      <c r="EN58" s="98"/>
      <c r="EO58" s="98"/>
      <c r="EP58" s="98"/>
      <c r="EQ58" s="98"/>
      <c r="ER58" s="98"/>
    </row>
    <row r="59" spans="130:148" x14ac:dyDescent="0.25">
      <c r="DZ59" s="98"/>
      <c r="EA59" s="98"/>
      <c r="EB59" s="98"/>
      <c r="EC59" s="98"/>
      <c r="ED59" s="98"/>
      <c r="EE59" s="98"/>
      <c r="EF59" s="98"/>
      <c r="EG59" s="98"/>
      <c r="EH59" s="98"/>
      <c r="EI59" s="98"/>
      <c r="EJ59" s="98"/>
      <c r="EK59" s="98"/>
      <c r="EL59" s="98"/>
      <c r="EM59" s="98"/>
      <c r="EN59" s="98"/>
      <c r="EO59" s="98"/>
      <c r="EP59" s="98"/>
      <c r="EQ59" s="98"/>
      <c r="ER59" s="98"/>
    </row>
    <row r="60" spans="130:148" x14ac:dyDescent="0.25">
      <c r="DZ60" s="98"/>
      <c r="EA60" s="98"/>
      <c r="EB60" s="98"/>
      <c r="EC60" s="98"/>
      <c r="ED60" s="98"/>
      <c r="EE60" s="98"/>
      <c r="EF60" s="98"/>
      <c r="EG60" s="98"/>
      <c r="EH60" s="98"/>
      <c r="EI60" s="98"/>
      <c r="EJ60" s="98"/>
      <c r="EK60" s="98"/>
      <c r="EL60" s="98"/>
      <c r="EM60" s="98"/>
      <c r="EN60" s="98"/>
      <c r="EO60" s="98"/>
      <c r="EP60" s="98"/>
      <c r="EQ60" s="98"/>
      <c r="ER60" s="98"/>
    </row>
    <row r="61" spans="130:148" x14ac:dyDescent="0.25">
      <c r="DZ61" s="98"/>
      <c r="EA61" s="98"/>
      <c r="EB61" s="98"/>
      <c r="EC61" s="98"/>
      <c r="ED61" s="98"/>
      <c r="EE61" s="98"/>
      <c r="EF61" s="98"/>
      <c r="EG61" s="98"/>
      <c r="EH61" s="98"/>
      <c r="EI61" s="98"/>
      <c r="EJ61" s="98"/>
      <c r="EK61" s="98"/>
      <c r="EL61" s="98"/>
      <c r="EM61" s="98"/>
      <c r="EN61" s="98"/>
      <c r="EO61" s="98"/>
      <c r="EP61" s="98"/>
      <c r="EQ61" s="98"/>
      <c r="ER61" s="98"/>
    </row>
    <row r="62" spans="130:148" x14ac:dyDescent="0.25">
      <c r="DZ62" s="98"/>
      <c r="EA62" s="98"/>
      <c r="EB62" s="98"/>
      <c r="EC62" s="98"/>
      <c r="ED62" s="98"/>
      <c r="EE62" s="98"/>
      <c r="EF62" s="98"/>
      <c r="EG62" s="98"/>
      <c r="EH62" s="98"/>
      <c r="EI62" s="98"/>
      <c r="EJ62" s="98"/>
      <c r="EK62" s="98"/>
      <c r="EL62" s="98"/>
      <c r="EM62" s="98"/>
      <c r="EN62" s="98"/>
      <c r="EO62" s="98"/>
      <c r="EP62" s="98"/>
      <c r="EQ62" s="98"/>
      <c r="ER62" s="98"/>
    </row>
    <row r="63" spans="130:148" x14ac:dyDescent="0.25">
      <c r="DZ63" s="98"/>
      <c r="EA63" s="98"/>
      <c r="EB63" s="98"/>
      <c r="EC63" s="98"/>
      <c r="ED63" s="98"/>
      <c r="EE63" s="98"/>
      <c r="EF63" s="98"/>
      <c r="EG63" s="98"/>
      <c r="EH63" s="98"/>
      <c r="EI63" s="98"/>
      <c r="EJ63" s="98"/>
      <c r="EK63" s="98"/>
      <c r="EL63" s="98"/>
      <c r="EM63" s="98"/>
      <c r="EN63" s="98"/>
      <c r="EO63" s="98"/>
      <c r="EP63" s="98"/>
      <c r="EQ63" s="98"/>
      <c r="ER63" s="98"/>
    </row>
    <row r="64" spans="130:148" x14ac:dyDescent="0.25">
      <c r="DZ64" s="98"/>
      <c r="EA64" s="98"/>
      <c r="EB64" s="98"/>
      <c r="EC64" s="98"/>
      <c r="ED64" s="98"/>
      <c r="EE64" s="98"/>
      <c r="EF64" s="98"/>
      <c r="EG64" s="98"/>
      <c r="EH64" s="98"/>
      <c r="EI64" s="98"/>
      <c r="EJ64" s="98"/>
      <c r="EK64" s="98"/>
      <c r="EL64" s="98"/>
      <c r="EM64" s="98"/>
      <c r="EN64" s="98"/>
      <c r="EO64" s="98"/>
      <c r="EP64" s="98"/>
      <c r="EQ64" s="98"/>
      <c r="ER64" s="98"/>
    </row>
    <row r="65" spans="130:148" x14ac:dyDescent="0.25">
      <c r="DZ65" s="98"/>
      <c r="EA65" s="98"/>
      <c r="EB65" s="98"/>
      <c r="EC65" s="98"/>
      <c r="ED65" s="98"/>
      <c r="EE65" s="98"/>
      <c r="EF65" s="98"/>
      <c r="EG65" s="98"/>
      <c r="EH65" s="98"/>
      <c r="EI65" s="98"/>
      <c r="EJ65" s="98"/>
      <c r="EK65" s="98"/>
      <c r="EL65" s="98"/>
      <c r="EM65" s="98"/>
      <c r="EN65" s="98"/>
      <c r="EO65" s="98"/>
      <c r="EP65" s="98"/>
      <c r="EQ65" s="98"/>
      <c r="ER65" s="98"/>
    </row>
    <row r="66" spans="130:148" x14ac:dyDescent="0.25">
      <c r="DZ66" s="98"/>
      <c r="EA66" s="98"/>
      <c r="EB66" s="98"/>
      <c r="EC66" s="98"/>
      <c r="ED66" s="98"/>
      <c r="EE66" s="98"/>
      <c r="EF66" s="98"/>
      <c r="EG66" s="98"/>
      <c r="EH66" s="98"/>
      <c r="EI66" s="98"/>
      <c r="EJ66" s="98"/>
      <c r="EK66" s="98"/>
      <c r="EL66" s="98"/>
      <c r="EM66" s="98"/>
      <c r="EN66" s="98"/>
      <c r="EO66" s="98"/>
      <c r="EP66" s="98"/>
      <c r="EQ66" s="98"/>
      <c r="ER66" s="98"/>
    </row>
    <row r="67" spans="130:148" x14ac:dyDescent="0.25">
      <c r="DZ67" s="98"/>
      <c r="EA67" s="98"/>
      <c r="EB67" s="98"/>
      <c r="EC67" s="98"/>
      <c r="ED67" s="98"/>
      <c r="EE67" s="98"/>
      <c r="EF67" s="98"/>
      <c r="EG67" s="98"/>
      <c r="EH67" s="98"/>
      <c r="EI67" s="98"/>
      <c r="EJ67" s="98"/>
      <c r="EK67" s="98"/>
      <c r="EL67" s="98"/>
      <c r="EM67" s="98"/>
      <c r="EN67" s="98"/>
      <c r="EO67" s="98"/>
      <c r="EP67" s="98"/>
      <c r="EQ67" s="98"/>
      <c r="ER67" s="98"/>
    </row>
    <row r="68" spans="130:148" x14ac:dyDescent="0.25">
      <c r="DZ68" s="98"/>
      <c r="EA68" s="98"/>
      <c r="EB68" s="98"/>
      <c r="EC68" s="98"/>
      <c r="ED68" s="98"/>
      <c r="EE68" s="98"/>
      <c r="EF68" s="98"/>
      <c r="EG68" s="98"/>
      <c r="EH68" s="98"/>
      <c r="EI68" s="98"/>
      <c r="EJ68" s="98"/>
      <c r="EK68" s="98"/>
      <c r="EL68" s="98"/>
      <c r="EM68" s="98"/>
      <c r="EN68" s="98"/>
      <c r="EO68" s="98"/>
      <c r="EP68" s="98"/>
      <c r="EQ68" s="98"/>
      <c r="ER68" s="98"/>
    </row>
    <row r="69" spans="130:148" x14ac:dyDescent="0.25">
      <c r="DZ69" s="98"/>
      <c r="EA69" s="98"/>
      <c r="EB69" s="98"/>
      <c r="EC69" s="98"/>
      <c r="ED69" s="98"/>
      <c r="EE69" s="98"/>
      <c r="EF69" s="98"/>
      <c r="EG69" s="98"/>
      <c r="EH69" s="98"/>
      <c r="EI69" s="98"/>
      <c r="EJ69" s="98"/>
      <c r="EK69" s="98"/>
      <c r="EL69" s="98"/>
      <c r="EM69" s="98"/>
      <c r="EN69" s="98"/>
      <c r="EO69" s="98"/>
      <c r="EP69" s="98"/>
      <c r="EQ69" s="98"/>
      <c r="ER69" s="98"/>
    </row>
    <row r="70" spans="130:148" x14ac:dyDescent="0.25">
      <c r="DZ70" s="98"/>
      <c r="EA70" s="98"/>
      <c r="EB70" s="98"/>
      <c r="EC70" s="98"/>
      <c r="ED70" s="98"/>
      <c r="EE70" s="98"/>
      <c r="EF70" s="98"/>
      <c r="EG70" s="98"/>
      <c r="EH70" s="98"/>
      <c r="EI70" s="98"/>
      <c r="EJ70" s="98"/>
      <c r="EK70" s="98"/>
      <c r="EL70" s="98"/>
      <c r="EM70" s="98"/>
      <c r="EN70" s="98"/>
      <c r="EO70" s="98"/>
      <c r="EP70" s="98"/>
      <c r="EQ70" s="98"/>
      <c r="ER70" s="98"/>
    </row>
    <row r="71" spans="130:148" x14ac:dyDescent="0.25">
      <c r="DZ71" s="98"/>
      <c r="EA71" s="98"/>
      <c r="EB71" s="98"/>
      <c r="EC71" s="98"/>
      <c r="ED71" s="98"/>
      <c r="EE71" s="98"/>
      <c r="EF71" s="98"/>
      <c r="EG71" s="98"/>
      <c r="EH71" s="98"/>
      <c r="EI71" s="98"/>
      <c r="EJ71" s="98"/>
      <c r="EK71" s="98"/>
      <c r="EL71" s="98"/>
      <c r="EM71" s="98"/>
      <c r="EN71" s="98"/>
      <c r="EO71" s="98"/>
      <c r="EP71" s="98"/>
      <c r="EQ71" s="98"/>
      <c r="ER71" s="98"/>
    </row>
    <row r="72" spans="130:148" x14ac:dyDescent="0.25">
      <c r="DZ72" s="98"/>
      <c r="EA72" s="98"/>
      <c r="EB72" s="98"/>
      <c r="EC72" s="98"/>
      <c r="ED72" s="98"/>
      <c r="EE72" s="98"/>
      <c r="EF72" s="98"/>
      <c r="EG72" s="98"/>
      <c r="EH72" s="98"/>
      <c r="EI72" s="98"/>
      <c r="EJ72" s="98"/>
      <c r="EK72" s="98"/>
      <c r="EL72" s="98"/>
      <c r="EM72" s="98"/>
      <c r="EN72" s="98"/>
      <c r="EO72" s="98"/>
      <c r="EP72" s="98"/>
      <c r="EQ72" s="98"/>
      <c r="ER72" s="98"/>
    </row>
    <row r="73" spans="130:148" x14ac:dyDescent="0.25">
      <c r="DZ73" s="98"/>
      <c r="EA73" s="98"/>
      <c r="EB73" s="98"/>
      <c r="EC73" s="98"/>
      <c r="ED73" s="98"/>
      <c r="EE73" s="98"/>
      <c r="EF73" s="98"/>
      <c r="EG73" s="98"/>
      <c r="EH73" s="98"/>
      <c r="EI73" s="98"/>
      <c r="EJ73" s="98"/>
      <c r="EK73" s="98"/>
      <c r="EL73" s="98"/>
      <c r="EM73" s="98"/>
      <c r="EN73" s="98"/>
      <c r="EO73" s="98"/>
      <c r="EP73" s="98"/>
      <c r="EQ73" s="98"/>
      <c r="ER73" s="98"/>
    </row>
    <row r="74" spans="130:148" x14ac:dyDescent="0.25">
      <c r="DZ74" s="98"/>
      <c r="EA74" s="98"/>
      <c r="EB74" s="98"/>
      <c r="EC74" s="98"/>
      <c r="ED74" s="98"/>
      <c r="EE74" s="98"/>
      <c r="EF74" s="98"/>
      <c r="EG74" s="98"/>
      <c r="EH74" s="98"/>
      <c r="EI74" s="98"/>
      <c r="EJ74" s="98"/>
      <c r="EK74" s="98"/>
      <c r="EL74" s="98"/>
      <c r="EM74" s="98"/>
      <c r="EN74" s="98"/>
      <c r="EO74" s="98"/>
      <c r="EP74" s="98"/>
      <c r="EQ74" s="98"/>
      <c r="ER74" s="98"/>
    </row>
    <row r="75" spans="130:148" x14ac:dyDescent="0.25">
      <c r="DZ75" s="98"/>
      <c r="EA75" s="98"/>
      <c r="EB75" s="98"/>
      <c r="EC75" s="98"/>
      <c r="ED75" s="98"/>
      <c r="EE75" s="98"/>
      <c r="EF75" s="98"/>
      <c r="EG75" s="98"/>
      <c r="EH75" s="98"/>
      <c r="EI75" s="98"/>
      <c r="EJ75" s="98"/>
      <c r="EK75" s="98"/>
      <c r="EL75" s="98"/>
      <c r="EM75" s="98"/>
      <c r="EN75" s="98"/>
      <c r="EO75" s="98"/>
      <c r="EP75" s="98"/>
      <c r="EQ75" s="98"/>
      <c r="ER75" s="98"/>
    </row>
    <row r="76" spans="130:148" x14ac:dyDescent="0.25">
      <c r="DZ76" s="98"/>
      <c r="EA76" s="98"/>
      <c r="EB76" s="98"/>
      <c r="EC76" s="98"/>
      <c r="ED76" s="98"/>
      <c r="EE76" s="98"/>
      <c r="EF76" s="98"/>
      <c r="EG76" s="98"/>
      <c r="EH76" s="98"/>
      <c r="EI76" s="98"/>
      <c r="EJ76" s="98"/>
      <c r="EK76" s="98"/>
      <c r="EL76" s="98"/>
      <c r="EM76" s="98"/>
      <c r="EN76" s="98"/>
      <c r="EO76" s="98"/>
      <c r="EP76" s="98"/>
      <c r="EQ76" s="98"/>
      <c r="ER76" s="98"/>
    </row>
    <row r="77" spans="130:148" x14ac:dyDescent="0.25">
      <c r="DZ77" s="98"/>
      <c r="EA77" s="98"/>
      <c r="EB77" s="98"/>
      <c r="EC77" s="98"/>
      <c r="ED77" s="98"/>
      <c r="EE77" s="98"/>
      <c r="EF77" s="98"/>
      <c r="EG77" s="98"/>
      <c r="EH77" s="98"/>
      <c r="EI77" s="98"/>
      <c r="EJ77" s="98"/>
      <c r="EK77" s="98"/>
      <c r="EL77" s="98"/>
      <c r="EM77" s="98"/>
      <c r="EN77" s="98"/>
      <c r="EO77" s="98"/>
      <c r="EP77" s="98"/>
      <c r="EQ77" s="98"/>
      <c r="ER77" s="98"/>
    </row>
    <row r="78" spans="130:148" x14ac:dyDescent="0.25">
      <c r="DZ78" s="98"/>
      <c r="EA78" s="98"/>
      <c r="EB78" s="98"/>
      <c r="EC78" s="98"/>
      <c r="ED78" s="98"/>
      <c r="EE78" s="98"/>
      <c r="EF78" s="98"/>
      <c r="EG78" s="98"/>
      <c r="EH78" s="98"/>
      <c r="EI78" s="98"/>
      <c r="EJ78" s="98"/>
      <c r="EK78" s="98"/>
      <c r="EL78" s="98"/>
      <c r="EM78" s="98"/>
      <c r="EN78" s="98"/>
      <c r="EO78" s="98"/>
      <c r="EP78" s="98"/>
      <c r="EQ78" s="98"/>
      <c r="ER78" s="98"/>
    </row>
    <row r="79" spans="130:148" x14ac:dyDescent="0.25">
      <c r="DZ79" s="98"/>
      <c r="EA79" s="98"/>
      <c r="EB79" s="98"/>
      <c r="EC79" s="98"/>
      <c r="ED79" s="98"/>
      <c r="EE79" s="98"/>
      <c r="EF79" s="98"/>
      <c r="EG79" s="98"/>
      <c r="EH79" s="98"/>
      <c r="EI79" s="98"/>
      <c r="EJ79" s="98"/>
      <c r="EK79" s="98"/>
      <c r="EL79" s="98"/>
      <c r="EM79" s="98"/>
      <c r="EN79" s="98"/>
      <c r="EO79" s="98"/>
      <c r="EP79" s="98"/>
      <c r="EQ79" s="98"/>
      <c r="ER79" s="98"/>
    </row>
    <row r="80" spans="130:148" x14ac:dyDescent="0.25">
      <c r="DZ80" s="98"/>
      <c r="EA80" s="98"/>
      <c r="EB80" s="98"/>
      <c r="EC80" s="98"/>
      <c r="ED80" s="98"/>
      <c r="EE80" s="98"/>
      <c r="EF80" s="98"/>
      <c r="EG80" s="98"/>
      <c r="EH80" s="98"/>
      <c r="EI80" s="98"/>
      <c r="EJ80" s="98"/>
      <c r="EK80" s="98"/>
      <c r="EL80" s="98"/>
      <c r="EM80" s="98"/>
      <c r="EN80" s="98"/>
      <c r="EO80" s="98"/>
      <c r="EP80" s="98"/>
      <c r="EQ80" s="98"/>
      <c r="ER80" s="98"/>
    </row>
    <row r="81" spans="130:148" x14ac:dyDescent="0.25">
      <c r="DZ81" s="98"/>
      <c r="EA81" s="98"/>
      <c r="EB81" s="98"/>
      <c r="EC81" s="98"/>
      <c r="ED81" s="98"/>
      <c r="EE81" s="98"/>
      <c r="EF81" s="98"/>
      <c r="EG81" s="98"/>
      <c r="EH81" s="98"/>
      <c r="EI81" s="98"/>
      <c r="EJ81" s="98"/>
      <c r="EK81" s="98"/>
      <c r="EL81" s="98"/>
      <c r="EM81" s="98"/>
      <c r="EN81" s="98"/>
      <c r="EO81" s="98"/>
      <c r="EP81" s="98"/>
      <c r="EQ81" s="98"/>
      <c r="ER81" s="98"/>
    </row>
    <row r="82" spans="130:148" x14ac:dyDescent="0.25">
      <c r="DZ82" s="98"/>
      <c r="EA82" s="98"/>
      <c r="EB82" s="98"/>
      <c r="EC82" s="98"/>
      <c r="ED82" s="98"/>
      <c r="EE82" s="98"/>
      <c r="EF82" s="98"/>
      <c r="EG82" s="98"/>
      <c r="EH82" s="98"/>
      <c r="EI82" s="98"/>
      <c r="EJ82" s="98"/>
      <c r="EK82" s="98"/>
      <c r="EL82" s="98"/>
      <c r="EM82" s="98"/>
      <c r="EN82" s="98"/>
      <c r="EO82" s="98"/>
      <c r="EP82" s="98"/>
      <c r="EQ82" s="98"/>
      <c r="ER82" s="98"/>
    </row>
    <row r="83" spans="130:148" x14ac:dyDescent="0.25">
      <c r="DZ83" s="98"/>
      <c r="EA83" s="98"/>
      <c r="EB83" s="98"/>
      <c r="EC83" s="98"/>
      <c r="ED83" s="98"/>
      <c r="EE83" s="98"/>
      <c r="EF83" s="98"/>
      <c r="EG83" s="98"/>
      <c r="EH83" s="98"/>
      <c r="EI83" s="98"/>
      <c r="EJ83" s="98"/>
      <c r="EK83" s="98"/>
      <c r="EL83" s="98"/>
      <c r="EM83" s="98"/>
      <c r="EN83" s="98"/>
      <c r="EO83" s="98"/>
      <c r="EP83" s="98"/>
      <c r="EQ83" s="98"/>
      <c r="ER83" s="98"/>
    </row>
    <row r="84" spans="130:148" x14ac:dyDescent="0.25">
      <c r="DZ84" s="98"/>
      <c r="EA84" s="98"/>
      <c r="EB84" s="98"/>
      <c r="EC84" s="98"/>
      <c r="ED84" s="98"/>
      <c r="EE84" s="98"/>
      <c r="EF84" s="98"/>
      <c r="EG84" s="98"/>
      <c r="EH84" s="98"/>
      <c r="EI84" s="98"/>
      <c r="EJ84" s="98"/>
      <c r="EK84" s="98"/>
      <c r="EL84" s="98"/>
      <c r="EM84" s="98"/>
      <c r="EN84" s="98"/>
      <c r="EO84" s="98"/>
      <c r="EP84" s="98"/>
      <c r="EQ84" s="98"/>
      <c r="ER84" s="98"/>
    </row>
    <row r="85" spans="130:148" x14ac:dyDescent="0.25">
      <c r="DZ85" s="98"/>
      <c r="EA85" s="98"/>
      <c r="EB85" s="98"/>
      <c r="EC85" s="98"/>
      <c r="ED85" s="98"/>
      <c r="EE85" s="98"/>
      <c r="EF85" s="98"/>
      <c r="EG85" s="98"/>
      <c r="EH85" s="98"/>
      <c r="EI85" s="98"/>
      <c r="EJ85" s="98"/>
      <c r="EK85" s="98"/>
      <c r="EL85" s="98"/>
      <c r="EM85" s="98"/>
      <c r="EN85" s="98"/>
      <c r="EO85" s="98"/>
      <c r="EP85" s="98"/>
      <c r="EQ85" s="98"/>
      <c r="ER85" s="98"/>
    </row>
    <row r="86" spans="130:148" x14ac:dyDescent="0.25">
      <c r="DZ86" s="98"/>
      <c r="EA86" s="98"/>
      <c r="EB86" s="98"/>
      <c r="EC86" s="98"/>
      <c r="ED86" s="98"/>
      <c r="EE86" s="98"/>
      <c r="EF86" s="98"/>
      <c r="EG86" s="98"/>
      <c r="EH86" s="98"/>
      <c r="EI86" s="98"/>
      <c r="EJ86" s="98"/>
      <c r="EK86" s="98"/>
      <c r="EL86" s="98"/>
      <c r="EM86" s="98"/>
      <c r="EN86" s="98"/>
      <c r="EO86" s="98"/>
      <c r="EP86" s="98"/>
      <c r="EQ86" s="98"/>
      <c r="ER86" s="98"/>
    </row>
    <row r="87" spans="130:148" x14ac:dyDescent="0.25">
      <c r="DZ87" s="98"/>
      <c r="EA87" s="98"/>
      <c r="EB87" s="98"/>
      <c r="EC87" s="98"/>
      <c r="ED87" s="98"/>
      <c r="EE87" s="98"/>
      <c r="EF87" s="98"/>
      <c r="EG87" s="98"/>
      <c r="EH87" s="98"/>
      <c r="EI87" s="98"/>
      <c r="EJ87" s="98"/>
      <c r="EK87" s="98"/>
      <c r="EL87" s="98"/>
      <c r="EM87" s="98"/>
      <c r="EN87" s="98"/>
      <c r="EO87" s="98"/>
      <c r="EP87" s="98"/>
      <c r="EQ87" s="98"/>
      <c r="ER87" s="98"/>
    </row>
    <row r="88" spans="130:148" x14ac:dyDescent="0.25">
      <c r="DZ88" s="98"/>
      <c r="EA88" s="98"/>
      <c r="EB88" s="98"/>
      <c r="EC88" s="98"/>
      <c r="ED88" s="98"/>
      <c r="EE88" s="98"/>
      <c r="EF88" s="98"/>
      <c r="EG88" s="98"/>
      <c r="EH88" s="98"/>
      <c r="EI88" s="98"/>
      <c r="EJ88" s="98"/>
      <c r="EK88" s="98"/>
      <c r="EL88" s="98"/>
      <c r="EM88" s="98"/>
      <c r="EN88" s="98"/>
      <c r="EO88" s="98"/>
      <c r="EP88" s="98"/>
      <c r="EQ88" s="98"/>
      <c r="ER88" s="98"/>
    </row>
    <row r="89" spans="130:148" x14ac:dyDescent="0.25">
      <c r="DZ89" s="98"/>
      <c r="EA89" s="98"/>
      <c r="EB89" s="98"/>
      <c r="EC89" s="98"/>
      <c r="ED89" s="98"/>
      <c r="EE89" s="98"/>
      <c r="EF89" s="98"/>
      <c r="EG89" s="98"/>
      <c r="EH89" s="98"/>
      <c r="EI89" s="98"/>
      <c r="EJ89" s="98"/>
      <c r="EK89" s="98"/>
      <c r="EL89" s="98"/>
      <c r="EM89" s="98"/>
      <c r="EN89" s="98"/>
      <c r="EO89" s="98"/>
      <c r="EP89" s="98"/>
      <c r="EQ89" s="98"/>
      <c r="ER89" s="98"/>
    </row>
    <row r="90" spans="130:148" x14ac:dyDescent="0.25">
      <c r="DZ90" s="98"/>
      <c r="EA90" s="98"/>
      <c r="EB90" s="98"/>
      <c r="EC90" s="98"/>
      <c r="ED90" s="98"/>
      <c r="EE90" s="98"/>
      <c r="EF90" s="98"/>
      <c r="EG90" s="98"/>
      <c r="EH90" s="98"/>
      <c r="EI90" s="98"/>
      <c r="EJ90" s="98"/>
      <c r="EK90" s="98"/>
      <c r="EL90" s="98"/>
      <c r="EM90" s="98"/>
      <c r="EN90" s="98"/>
      <c r="EO90" s="98"/>
      <c r="EP90" s="98"/>
      <c r="EQ90" s="98"/>
      <c r="ER90" s="98"/>
    </row>
    <row r="91" spans="130:148" x14ac:dyDescent="0.25">
      <c r="DZ91" s="98"/>
      <c r="EA91" s="98"/>
      <c r="EB91" s="98"/>
      <c r="EC91" s="98"/>
      <c r="ED91" s="98"/>
      <c r="EE91" s="98"/>
      <c r="EF91" s="98"/>
      <c r="EG91" s="98"/>
      <c r="EH91" s="98"/>
      <c r="EI91" s="98"/>
      <c r="EJ91" s="98"/>
      <c r="EK91" s="98"/>
      <c r="EL91" s="98"/>
      <c r="EM91" s="98"/>
      <c r="EN91" s="98"/>
      <c r="EO91" s="98"/>
      <c r="EP91" s="98"/>
      <c r="EQ91" s="98"/>
      <c r="ER91" s="98"/>
    </row>
    <row r="92" spans="130:148" x14ac:dyDescent="0.25">
      <c r="DZ92" s="98"/>
      <c r="EA92" s="98"/>
      <c r="EB92" s="98"/>
      <c r="EC92" s="98"/>
      <c r="ED92" s="98"/>
      <c r="EE92" s="98"/>
      <c r="EF92" s="98"/>
      <c r="EG92" s="98"/>
      <c r="EH92" s="98"/>
      <c r="EI92" s="98"/>
      <c r="EJ92" s="98"/>
      <c r="EK92" s="98"/>
      <c r="EL92" s="98"/>
      <c r="EM92" s="98"/>
      <c r="EN92" s="98"/>
      <c r="EO92" s="98"/>
      <c r="EP92" s="98"/>
      <c r="EQ92" s="98"/>
      <c r="ER92" s="98"/>
    </row>
    <row r="93" spans="130:148" x14ac:dyDescent="0.25">
      <c r="DZ93" s="98"/>
      <c r="EA93" s="98"/>
      <c r="EB93" s="98"/>
      <c r="EC93" s="98"/>
      <c r="ED93" s="98"/>
      <c r="EE93" s="98"/>
      <c r="EF93" s="98"/>
      <c r="EG93" s="98"/>
      <c r="EH93" s="98"/>
      <c r="EI93" s="98"/>
      <c r="EJ93" s="98"/>
      <c r="EK93" s="98"/>
      <c r="EL93" s="98"/>
      <c r="EM93" s="98"/>
      <c r="EN93" s="98"/>
      <c r="EO93" s="98"/>
      <c r="EP93" s="98"/>
      <c r="EQ93" s="98"/>
      <c r="ER93" s="98"/>
    </row>
    <row r="94" spans="130:148" x14ac:dyDescent="0.25">
      <c r="DZ94" s="98"/>
      <c r="EA94" s="98"/>
      <c r="EB94" s="98"/>
      <c r="EC94" s="98"/>
      <c r="ED94" s="98"/>
      <c r="EE94" s="98"/>
      <c r="EF94" s="98"/>
      <c r="EG94" s="98"/>
      <c r="EH94" s="98"/>
      <c r="EI94" s="98"/>
      <c r="EJ94" s="98"/>
      <c r="EK94" s="98"/>
      <c r="EL94" s="98"/>
      <c r="EM94" s="98"/>
      <c r="EN94" s="98"/>
      <c r="EO94" s="98"/>
      <c r="EP94" s="98"/>
      <c r="EQ94" s="98"/>
      <c r="ER94" s="98"/>
    </row>
    <row r="95" spans="130:148" x14ac:dyDescent="0.25">
      <c r="DZ95" s="98"/>
      <c r="EA95" s="98"/>
      <c r="EB95" s="98"/>
      <c r="EC95" s="98"/>
      <c r="ED95" s="98"/>
      <c r="EE95" s="98"/>
      <c r="EF95" s="98"/>
      <c r="EG95" s="98"/>
      <c r="EH95" s="98"/>
      <c r="EI95" s="98"/>
      <c r="EJ95" s="98"/>
      <c r="EK95" s="98"/>
      <c r="EL95" s="98"/>
      <c r="EM95" s="98"/>
      <c r="EN95" s="98"/>
      <c r="EO95" s="98"/>
      <c r="EP95" s="98"/>
      <c r="EQ95" s="98"/>
      <c r="ER95" s="98"/>
    </row>
    <row r="96" spans="130:148" x14ac:dyDescent="0.25">
      <c r="DZ96" s="98"/>
      <c r="EA96" s="98"/>
      <c r="EB96" s="98"/>
      <c r="EC96" s="98"/>
      <c r="ED96" s="98"/>
      <c r="EE96" s="98"/>
      <c r="EF96" s="98"/>
      <c r="EG96" s="98"/>
      <c r="EH96" s="98"/>
      <c r="EI96" s="98"/>
      <c r="EJ96" s="98"/>
      <c r="EK96" s="98"/>
      <c r="EL96" s="98"/>
      <c r="EM96" s="98"/>
      <c r="EN96" s="98"/>
      <c r="EO96" s="98"/>
      <c r="EP96" s="98"/>
      <c r="EQ96" s="98"/>
      <c r="ER96" s="98"/>
    </row>
    <row r="97" spans="130:148" x14ac:dyDescent="0.25">
      <c r="DZ97" s="98"/>
      <c r="EA97" s="98"/>
      <c r="EB97" s="98"/>
      <c r="EC97" s="98"/>
      <c r="ED97" s="98"/>
      <c r="EE97" s="98"/>
      <c r="EF97" s="98"/>
      <c r="EG97" s="98"/>
      <c r="EH97" s="98"/>
      <c r="EI97" s="98"/>
      <c r="EJ97" s="98"/>
      <c r="EK97" s="98"/>
      <c r="EL97" s="98"/>
      <c r="EM97" s="98"/>
      <c r="EN97" s="98"/>
      <c r="EO97" s="98"/>
      <c r="EP97" s="98"/>
      <c r="EQ97" s="98"/>
      <c r="ER97" s="98"/>
    </row>
    <row r="98" spans="130:148" x14ac:dyDescent="0.25">
      <c r="DZ98" s="98"/>
      <c r="EA98" s="98"/>
      <c r="EB98" s="98"/>
      <c r="EC98" s="98"/>
      <c r="ED98" s="98"/>
      <c r="EE98" s="98"/>
      <c r="EF98" s="98"/>
      <c r="EG98" s="98"/>
      <c r="EH98" s="98"/>
      <c r="EI98" s="98"/>
      <c r="EJ98" s="98"/>
      <c r="EK98" s="98"/>
      <c r="EL98" s="98"/>
      <c r="EM98" s="98"/>
      <c r="EN98" s="98"/>
      <c r="EO98" s="98"/>
      <c r="EP98" s="98"/>
      <c r="EQ98" s="98"/>
      <c r="ER98" s="98"/>
    </row>
    <row r="99" spans="130:148" x14ac:dyDescent="0.25">
      <c r="DZ99" s="98"/>
      <c r="EA99" s="98"/>
      <c r="EB99" s="98"/>
      <c r="EC99" s="98"/>
      <c r="ED99" s="98"/>
      <c r="EE99" s="98"/>
      <c r="EF99" s="98"/>
      <c r="EG99" s="98"/>
      <c r="EH99" s="98"/>
      <c r="EI99" s="98"/>
      <c r="EJ99" s="98"/>
      <c r="EK99" s="98"/>
      <c r="EL99" s="98"/>
      <c r="EM99" s="98"/>
      <c r="EN99" s="98"/>
      <c r="EO99" s="98"/>
      <c r="EP99" s="98"/>
      <c r="EQ99" s="98"/>
      <c r="ER99" s="98"/>
    </row>
    <row r="100" spans="130:148" x14ac:dyDescent="0.25">
      <c r="DZ100" s="98"/>
      <c r="EA100" s="98"/>
      <c r="EB100" s="98"/>
      <c r="EC100" s="98"/>
      <c r="ED100" s="98"/>
      <c r="EE100" s="98"/>
      <c r="EF100" s="98"/>
      <c r="EG100" s="98"/>
      <c r="EH100" s="98"/>
      <c r="EI100" s="98"/>
      <c r="EJ100" s="98"/>
      <c r="EK100" s="98"/>
      <c r="EL100" s="98"/>
      <c r="EM100" s="98"/>
      <c r="EN100" s="98"/>
      <c r="EO100" s="98"/>
      <c r="EP100" s="98"/>
      <c r="EQ100" s="98"/>
      <c r="ER100" s="98"/>
    </row>
    <row r="101" spans="130:148" x14ac:dyDescent="0.25">
      <c r="DZ101" s="98"/>
      <c r="EA101" s="98"/>
      <c r="EB101" s="98"/>
      <c r="EC101" s="98"/>
      <c r="ED101" s="98"/>
      <c r="EE101" s="98"/>
      <c r="EF101" s="98"/>
      <c r="EG101" s="98"/>
      <c r="EH101" s="98"/>
      <c r="EI101" s="98"/>
      <c r="EJ101" s="98"/>
      <c r="EK101" s="98"/>
      <c r="EL101" s="98"/>
      <c r="EM101" s="98"/>
      <c r="EN101" s="98"/>
      <c r="EO101" s="98"/>
      <c r="EP101" s="98"/>
      <c r="EQ101" s="98"/>
      <c r="ER101" s="98"/>
    </row>
    <row r="102" spans="130:148" x14ac:dyDescent="0.25">
      <c r="DZ102" s="98"/>
      <c r="EA102" s="98"/>
      <c r="EB102" s="98"/>
      <c r="EC102" s="98"/>
      <c r="ED102" s="98"/>
      <c r="EE102" s="98"/>
      <c r="EF102" s="98"/>
      <c r="EG102" s="98"/>
      <c r="EH102" s="98"/>
      <c r="EI102" s="98"/>
      <c r="EJ102" s="98"/>
      <c r="EK102" s="98"/>
      <c r="EL102" s="98"/>
      <c r="EM102" s="98"/>
      <c r="EN102" s="98"/>
      <c r="EO102" s="98"/>
      <c r="EP102" s="98"/>
      <c r="EQ102" s="98"/>
      <c r="ER102" s="98"/>
    </row>
    <row r="103" spans="130:148" x14ac:dyDescent="0.25">
      <c r="DZ103" s="98"/>
      <c r="EA103" s="98"/>
      <c r="EB103" s="98"/>
      <c r="EC103" s="98"/>
      <c r="ED103" s="98"/>
      <c r="EE103" s="98"/>
      <c r="EF103" s="98"/>
      <c r="EG103" s="98"/>
      <c r="EH103" s="98"/>
      <c r="EI103" s="98"/>
      <c r="EJ103" s="98"/>
      <c r="EK103" s="98"/>
      <c r="EL103" s="98"/>
      <c r="EM103" s="98"/>
      <c r="EN103" s="98"/>
      <c r="EO103" s="98"/>
      <c r="EP103" s="98"/>
      <c r="EQ103" s="98"/>
      <c r="ER103" s="98"/>
    </row>
  </sheetData>
  <sheetProtection algorithmName="SHA-512" hashValue="lYKMTcUxGAUfD5Oa+040XNbKsOk2XGU2mMI6+MRzHuBSFY3JUWkf/qYRyfPeSEMlYJn96S76V+XuD/IM+PXwEQ==" saltValue="BABm2uilaA+9qWFdA9YXjQ==" spinCount="100000" sheet="1" objects="1" scenarios="1"/>
  <mergeCells count="132">
    <mergeCell ref="DP3:DU4"/>
    <mergeCell ref="DX3:DX4"/>
    <mergeCell ref="AP4:AQ4"/>
    <mergeCell ref="X3:Y3"/>
    <mergeCell ref="Z3:AA3"/>
    <mergeCell ref="AB3:AC3"/>
    <mergeCell ref="AD3:AE3"/>
    <mergeCell ref="AF3:AG3"/>
    <mergeCell ref="AR3:AS3"/>
    <mergeCell ref="AT3:AU3"/>
    <mergeCell ref="AV3:AW3"/>
    <mergeCell ref="AV4:AW4"/>
    <mergeCell ref="AR4:AS4"/>
    <mergeCell ref="AT4:AU4"/>
    <mergeCell ref="CN4:CO4"/>
    <mergeCell ref="CP4:CQ4"/>
    <mergeCell ref="BV3:BW3"/>
    <mergeCell ref="BX3:BY3"/>
    <mergeCell ref="BZ3:CA3"/>
    <mergeCell ref="BB3:BC3"/>
    <mergeCell ref="BD3:BE3"/>
    <mergeCell ref="BF3:BG3"/>
    <mergeCell ref="BT4:BU4"/>
    <mergeCell ref="CF4:CG4"/>
    <mergeCell ref="S1:S4"/>
    <mergeCell ref="T1:AM1"/>
    <mergeCell ref="T2:AC2"/>
    <mergeCell ref="AD2:AM2"/>
    <mergeCell ref="X4:Y4"/>
    <mergeCell ref="BH2:BQ2"/>
    <mergeCell ref="P3:P4"/>
    <mergeCell ref="Z4:AA4"/>
    <mergeCell ref="AB4:AC4"/>
    <mergeCell ref="AD4:AE4"/>
    <mergeCell ref="Q3:Q4"/>
    <mergeCell ref="R3:R4"/>
    <mergeCell ref="T4:U4"/>
    <mergeCell ref="V4:W4"/>
    <mergeCell ref="T3:U3"/>
    <mergeCell ref="V3:W3"/>
    <mergeCell ref="BF4:BG4"/>
    <mergeCell ref="BH4:BI4"/>
    <mergeCell ref="BJ4:BK4"/>
    <mergeCell ref="AF4:AG4"/>
    <mergeCell ref="AH4:AI4"/>
    <mergeCell ref="AJ4:AK4"/>
    <mergeCell ref="AL4:AM4"/>
    <mergeCell ref="AN4:AO4"/>
    <mergeCell ref="M1:M4"/>
    <mergeCell ref="A1:A2"/>
    <mergeCell ref="B1:B2"/>
    <mergeCell ref="C1:J2"/>
    <mergeCell ref="K1:K4"/>
    <mergeCell ref="L1:L4"/>
    <mergeCell ref="N1:N4"/>
    <mergeCell ref="O1:O4"/>
    <mergeCell ref="P1:R2"/>
    <mergeCell ref="AZ4:BA4"/>
    <mergeCell ref="BB4:BC4"/>
    <mergeCell ref="BD4:BE4"/>
    <mergeCell ref="BL4:BM4"/>
    <mergeCell ref="BX4:BY4"/>
    <mergeCell ref="BZ4:CA4"/>
    <mergeCell ref="BN4:BO4"/>
    <mergeCell ref="AX3:AY3"/>
    <mergeCell ref="BH3:BI3"/>
    <mergeCell ref="BJ3:BK3"/>
    <mergeCell ref="BP4:BQ4"/>
    <mergeCell ref="BR4:BS4"/>
    <mergeCell ref="BV4:BW4"/>
    <mergeCell ref="AN1:BG1"/>
    <mergeCell ref="AN2:AW2"/>
    <mergeCell ref="AX2:BG2"/>
    <mergeCell ref="BR2:CA2"/>
    <mergeCell ref="CB2:CK2"/>
    <mergeCell ref="CL2:CU2"/>
    <mergeCell ref="BH1:CA1"/>
    <mergeCell ref="AP3:AQ3"/>
    <mergeCell ref="CF3:CG3"/>
    <mergeCell ref="CH3:CI3"/>
    <mergeCell ref="CJ3:CK3"/>
    <mergeCell ref="BL3:BM3"/>
    <mergeCell ref="BN3:BO3"/>
    <mergeCell ref="BP3:BQ3"/>
    <mergeCell ref="BR3:BS3"/>
    <mergeCell ref="BT3:BU3"/>
    <mergeCell ref="AZ3:BA3"/>
    <mergeCell ref="AH3:AI3"/>
    <mergeCell ref="AJ3:AK3"/>
    <mergeCell ref="AL3:AM3"/>
    <mergeCell ref="AN3:AO3"/>
    <mergeCell ref="CV3:CV4"/>
    <mergeCell ref="DF3:DF4"/>
    <mergeCell ref="CR4:CS4"/>
    <mergeCell ref="CB3:CC3"/>
    <mergeCell ref="CD3:CE3"/>
    <mergeCell ref="CJ4:CK4"/>
    <mergeCell ref="CL4:CM4"/>
    <mergeCell ref="CY3:CY4"/>
    <mergeCell ref="CZ3:CZ4"/>
    <mergeCell ref="DA3:DA4"/>
    <mergeCell ref="DB3:DB4"/>
    <mergeCell ref="DD3:DD4"/>
    <mergeCell ref="DE3:DE4"/>
    <mergeCell ref="DC3:DC4"/>
    <mergeCell ref="CW3:CW4"/>
    <mergeCell ref="CX3:CX4"/>
    <mergeCell ref="CB4:CC4"/>
    <mergeCell ref="CD4:CE4"/>
    <mergeCell ref="AX4:AY4"/>
    <mergeCell ref="CH4:CI4"/>
    <mergeCell ref="CV1:CX2"/>
    <mergeCell ref="CY1:CY2"/>
    <mergeCell ref="CZ1:DG2"/>
    <mergeCell ref="DH1:DK2"/>
    <mergeCell ref="DG3:DG4"/>
    <mergeCell ref="CB1:CU1"/>
    <mergeCell ref="DL1:DO2"/>
    <mergeCell ref="CL3:CM3"/>
    <mergeCell ref="CN3:CO3"/>
    <mergeCell ref="CP3:CQ3"/>
    <mergeCell ref="CR3:CS3"/>
    <mergeCell ref="CT3:CU3"/>
    <mergeCell ref="DO3:DO4"/>
    <mergeCell ref="DI3:DI4"/>
    <mergeCell ref="DJ3:DJ4"/>
    <mergeCell ref="DK3:DK4"/>
    <mergeCell ref="DL3:DL4"/>
    <mergeCell ref="DM3:DM4"/>
    <mergeCell ref="DN3:DN4"/>
    <mergeCell ref="CT4:CU4"/>
    <mergeCell ref="DH3:DH4"/>
  </mergeCells>
  <conditionalFormatting sqref="A5">
    <cfRule type="duplicateValues" dxfId="911" priority="1"/>
    <cfRule type="duplicateValues" dxfId="910" priority="2"/>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ورقة5"/>
  <dimension ref="A1:AQ2352"/>
  <sheetViews>
    <sheetView rightToLeft="1" workbookViewId="0">
      <pane xSplit="4" topLeftCell="E1" activePane="topRight" state="frozen"/>
      <selection pane="topRight" activeCell="J3" sqref="J3:J1896"/>
    </sheetView>
  </sheetViews>
  <sheetFormatPr defaultColWidth="9" defaultRowHeight="13.8" x14ac:dyDescent="0.25"/>
  <cols>
    <col min="1" max="1" width="12.59765625" style="53" customWidth="1"/>
    <col min="2" max="2" width="22.3984375" style="53" bestFit="1" customWidth="1"/>
    <col min="3" max="3" width="13.19921875" style="53" bestFit="1" customWidth="1"/>
    <col min="4" max="4" width="20.69921875" style="53" bestFit="1" customWidth="1"/>
    <col min="5" max="5" width="7.69921875" style="53" bestFit="1" customWidth="1"/>
    <col min="6" max="6" width="18.59765625" style="53" customWidth="1"/>
    <col min="7" max="7" width="19.69921875" style="53" bestFit="1" customWidth="1"/>
    <col min="8" max="8" width="13.69921875" style="53" bestFit="1" customWidth="1"/>
    <col min="9" max="9" width="9.69921875" style="53" bestFit="1" customWidth="1"/>
    <col min="10" max="10" width="9.69921875" style="53" customWidth="1"/>
    <col min="11" max="11" width="15.19921875" style="53" customWidth="1"/>
    <col min="12" max="12" width="10.3984375" style="53" bestFit="1" customWidth="1"/>
    <col min="13" max="13" width="11.09765625" style="53" bestFit="1" customWidth="1"/>
    <col min="14" max="14" width="13.19921875" style="53" bestFit="1" customWidth="1"/>
    <col min="15" max="15" width="17.3984375" style="324" customWidth="1"/>
    <col min="16" max="16" width="16.19921875" style="53" bestFit="1" customWidth="1"/>
    <col min="17" max="17" width="14.69921875" style="53" bestFit="1" customWidth="1"/>
    <col min="18" max="18" width="11.69921875" style="53" bestFit="1" customWidth="1"/>
    <col min="19" max="19" width="12.19921875" style="53" bestFit="1" customWidth="1"/>
    <col min="20" max="20" width="39.69921875" style="53" bestFit="1" customWidth="1"/>
    <col min="21" max="21" width="22.3984375" style="53" bestFit="1" customWidth="1"/>
    <col min="22" max="22" width="21" style="53" bestFit="1" customWidth="1"/>
    <col min="23" max="23" width="23.09765625" style="53" bestFit="1" customWidth="1"/>
    <col min="24" max="29" width="18.3984375" style="53" bestFit="1" customWidth="1"/>
    <col min="30" max="30" width="18.3984375" style="53" customWidth="1"/>
    <col min="31" max="31" width="9.69921875" style="53" customWidth="1"/>
    <col min="32" max="32" width="41" style="53" bestFit="1" customWidth="1"/>
    <col min="33" max="33" width="41" style="53" customWidth="1"/>
    <col min="34" max="36" width="9" style="53"/>
    <col min="37" max="37" width="15.19921875" style="53" customWidth="1"/>
    <col min="38" max="38" width="16.19921875" style="53" customWidth="1"/>
    <col min="39" max="39" width="15.19921875" style="53" customWidth="1"/>
    <col min="40" max="16384" width="9" style="53"/>
  </cols>
  <sheetData>
    <row r="1" spans="1:43" ht="14.25" customHeight="1" thickBot="1" x14ac:dyDescent="0.3">
      <c r="A1" s="53">
        <v>1</v>
      </c>
      <c r="B1" s="53">
        <v>2</v>
      </c>
      <c r="C1" s="53">
        <v>3</v>
      </c>
      <c r="D1" s="53">
        <v>4</v>
      </c>
      <c r="E1" s="53">
        <v>5</v>
      </c>
      <c r="F1" s="53">
        <v>6</v>
      </c>
      <c r="G1" s="53">
        <v>7</v>
      </c>
      <c r="H1" s="53">
        <v>8</v>
      </c>
      <c r="I1" s="53">
        <v>9</v>
      </c>
      <c r="J1" s="53">
        <v>10</v>
      </c>
      <c r="K1" s="53">
        <v>11</v>
      </c>
      <c r="L1" s="53">
        <v>12</v>
      </c>
      <c r="M1" s="53">
        <v>13</v>
      </c>
      <c r="N1" s="53">
        <v>14</v>
      </c>
      <c r="O1" s="324">
        <v>15</v>
      </c>
      <c r="P1" s="53">
        <v>16</v>
      </c>
      <c r="Q1" s="53">
        <v>17</v>
      </c>
      <c r="R1" s="53">
        <v>18</v>
      </c>
      <c r="S1" s="53">
        <v>19</v>
      </c>
      <c r="T1" s="53">
        <v>20</v>
      </c>
      <c r="U1" s="53">
        <v>21</v>
      </c>
      <c r="V1" s="53">
        <v>22</v>
      </c>
      <c r="W1" s="53">
        <v>23</v>
      </c>
      <c r="X1" s="53">
        <v>24</v>
      </c>
      <c r="Y1" s="53">
        <v>25</v>
      </c>
      <c r="Z1" s="53">
        <v>26</v>
      </c>
      <c r="AA1" s="53">
        <v>27</v>
      </c>
      <c r="AB1" s="53">
        <v>28</v>
      </c>
      <c r="AC1" s="53">
        <v>29</v>
      </c>
      <c r="AD1" s="53">
        <v>30</v>
      </c>
      <c r="AE1" s="53">
        <v>31</v>
      </c>
      <c r="AF1" s="53">
        <v>32</v>
      </c>
      <c r="AG1" s="53">
        <v>33</v>
      </c>
      <c r="AH1" s="53">
        <v>34</v>
      </c>
      <c r="AI1" s="53">
        <v>35</v>
      </c>
      <c r="AJ1" s="53">
        <v>36</v>
      </c>
      <c r="AK1" s="53">
        <v>37</v>
      </c>
      <c r="AL1" s="53">
        <v>38</v>
      </c>
      <c r="AM1" s="53">
        <v>39</v>
      </c>
      <c r="AN1" s="53">
        <v>40</v>
      </c>
    </row>
    <row r="2" spans="1:43" ht="24.6" x14ac:dyDescent="0.45">
      <c r="A2" s="263" t="s">
        <v>3597</v>
      </c>
      <c r="B2" s="264" t="s">
        <v>3598</v>
      </c>
      <c r="C2" s="264" t="s">
        <v>3599</v>
      </c>
      <c r="D2" s="264" t="s">
        <v>3600</v>
      </c>
      <c r="E2" s="263" t="s">
        <v>11</v>
      </c>
      <c r="F2" s="263" t="s">
        <v>51</v>
      </c>
      <c r="G2" s="263" t="s">
        <v>6</v>
      </c>
      <c r="H2" s="263" t="s">
        <v>10</v>
      </c>
      <c r="I2" s="263" t="s">
        <v>9</v>
      </c>
      <c r="J2" s="265" t="s">
        <v>27</v>
      </c>
      <c r="K2" s="266" t="s">
        <v>42</v>
      </c>
      <c r="L2" s="263" t="s">
        <v>14</v>
      </c>
      <c r="N2" s="263" t="s">
        <v>3601</v>
      </c>
      <c r="O2" s="325" t="s">
        <v>3602</v>
      </c>
      <c r="P2" s="263" t="s">
        <v>758</v>
      </c>
      <c r="R2" s="263" t="s">
        <v>219</v>
      </c>
      <c r="S2" s="263" t="s">
        <v>366</v>
      </c>
      <c r="T2" s="263" t="s">
        <v>365</v>
      </c>
      <c r="U2" s="263" t="s">
        <v>364</v>
      </c>
      <c r="V2" s="263" t="s">
        <v>363</v>
      </c>
      <c r="W2" s="263" t="s">
        <v>647</v>
      </c>
      <c r="X2" s="263" t="s">
        <v>648</v>
      </c>
      <c r="Y2" s="263" t="s">
        <v>649</v>
      </c>
      <c r="Z2" s="263" t="s">
        <v>724</v>
      </c>
      <c r="AA2" s="263" t="s">
        <v>732</v>
      </c>
      <c r="AB2" s="263" t="s">
        <v>1108</v>
      </c>
      <c r="AC2" s="263" t="s">
        <v>2614</v>
      </c>
      <c r="AD2" s="267" t="s">
        <v>3603</v>
      </c>
      <c r="AE2" s="263" t="s">
        <v>3604</v>
      </c>
      <c r="AF2" s="263" t="s">
        <v>3605</v>
      </c>
      <c r="AG2" s="263" t="s">
        <v>3606</v>
      </c>
      <c r="AH2" s="263" t="s">
        <v>3607</v>
      </c>
      <c r="AI2" s="267" t="s">
        <v>1333</v>
      </c>
      <c r="AJ2">
        <v>0</v>
      </c>
      <c r="AK2"/>
      <c r="AL2" s="275" t="s">
        <v>3608</v>
      </c>
      <c r="AM2" s="275" t="s">
        <v>3609</v>
      </c>
      <c r="AN2" s="276" t="s">
        <v>4470</v>
      </c>
      <c r="AO2" s="276"/>
      <c r="AP2" s="277" t="s">
        <v>9</v>
      </c>
      <c r="AQ2" s="277" t="s">
        <v>4471</v>
      </c>
    </row>
    <row r="3" spans="1:43" ht="22.8" x14ac:dyDescent="0.4">
      <c r="A3" s="328">
        <v>202416</v>
      </c>
      <c r="B3" s="328" t="s">
        <v>3877</v>
      </c>
      <c r="C3" s="328" t="s">
        <v>63</v>
      </c>
      <c r="D3" s="328" t="s">
        <v>449</v>
      </c>
      <c r="E3" s="328" t="s">
        <v>388</v>
      </c>
      <c r="F3" s="330">
        <v>30554</v>
      </c>
      <c r="G3" s="328" t="s">
        <v>3878</v>
      </c>
      <c r="H3" s="328" t="s">
        <v>389</v>
      </c>
      <c r="I3" s="328" t="s">
        <v>484</v>
      </c>
      <c r="J3" s="328"/>
      <c r="K3" s="328"/>
      <c r="L3" s="328"/>
      <c r="M3" s="328" t="s">
        <v>384</v>
      </c>
      <c r="N3" s="328"/>
      <c r="O3" s="330"/>
      <c r="P3" s="328"/>
      <c r="Q3" s="328"/>
      <c r="R3" s="328"/>
      <c r="S3" s="328"/>
      <c r="T3" s="328"/>
      <c r="U3" s="328"/>
      <c r="V3" s="328"/>
      <c r="W3" s="328"/>
      <c r="X3" s="328"/>
      <c r="Y3" s="328"/>
      <c r="Z3" s="328"/>
      <c r="AA3" s="328"/>
      <c r="AB3" s="328"/>
      <c r="AC3" s="328"/>
      <c r="AD3" s="328"/>
      <c r="AE3" s="328"/>
      <c r="AF3" s="328"/>
      <c r="AG3" s="328"/>
      <c r="AH3" s="328" t="s">
        <v>731</v>
      </c>
      <c r="AI3" s="328"/>
      <c r="AJ3" s="328"/>
      <c r="AK3" s="328"/>
      <c r="AL3" s="328"/>
      <c r="AM3" s="328"/>
      <c r="AN3" s="328"/>
      <c r="AO3" s="328"/>
      <c r="AP3" s="328" t="s">
        <v>3865</v>
      </c>
      <c r="AQ3" s="328" t="s">
        <v>3844</v>
      </c>
    </row>
    <row r="4" spans="1:43" ht="22.8" x14ac:dyDescent="0.4">
      <c r="A4" s="328">
        <v>205314</v>
      </c>
      <c r="B4" s="328" t="s">
        <v>1428</v>
      </c>
      <c r="C4" s="328" t="s">
        <v>107</v>
      </c>
      <c r="D4" s="328" t="s">
        <v>2623</v>
      </c>
      <c r="E4" s="328" t="s">
        <v>387</v>
      </c>
      <c r="F4" s="330">
        <v>27628</v>
      </c>
      <c r="G4" s="328" t="s">
        <v>1429</v>
      </c>
      <c r="H4" s="328" t="s">
        <v>389</v>
      </c>
      <c r="I4" s="328" t="s">
        <v>59</v>
      </c>
      <c r="J4" s="328"/>
      <c r="K4" s="328"/>
      <c r="L4" s="328"/>
      <c r="M4" s="328" t="s">
        <v>373</v>
      </c>
      <c r="N4" s="328"/>
      <c r="O4" s="330"/>
      <c r="P4" s="328"/>
      <c r="Q4" s="328"/>
      <c r="R4" s="328"/>
      <c r="S4" s="328"/>
      <c r="T4" s="328"/>
      <c r="U4" s="328"/>
      <c r="V4" s="328"/>
      <c r="W4" s="328"/>
      <c r="X4" s="328"/>
      <c r="Y4" s="328"/>
      <c r="Z4" s="328"/>
      <c r="AA4" s="328"/>
      <c r="AB4" s="328"/>
      <c r="AC4" s="328"/>
      <c r="AD4" s="328"/>
      <c r="AE4" s="328"/>
      <c r="AF4" s="328"/>
      <c r="AG4" s="328"/>
      <c r="AH4" s="328" t="s">
        <v>731</v>
      </c>
      <c r="AI4" s="328"/>
      <c r="AJ4" s="328"/>
      <c r="AK4" s="328"/>
      <c r="AL4" s="328"/>
      <c r="AM4" s="328"/>
      <c r="AN4" s="328"/>
      <c r="AO4" s="328"/>
      <c r="AP4" s="328" t="s">
        <v>3879</v>
      </c>
      <c r="AQ4" s="328">
        <v>3</v>
      </c>
    </row>
    <row r="5" spans="1:43" ht="22.8" x14ac:dyDescent="0.4">
      <c r="A5" s="328">
        <v>209331</v>
      </c>
      <c r="B5" s="328" t="s">
        <v>3382</v>
      </c>
      <c r="C5" s="328" t="s">
        <v>120</v>
      </c>
      <c r="D5" s="328" t="s">
        <v>250</v>
      </c>
      <c r="E5" s="328" t="s">
        <v>388</v>
      </c>
      <c r="F5" s="330">
        <v>33604</v>
      </c>
      <c r="G5" s="328" t="s">
        <v>370</v>
      </c>
      <c r="H5" s="328" t="s">
        <v>389</v>
      </c>
      <c r="I5" s="328" t="s">
        <v>59</v>
      </c>
      <c r="J5" s="328" t="s">
        <v>390</v>
      </c>
      <c r="K5" s="328">
        <v>2010</v>
      </c>
      <c r="L5" s="328"/>
      <c r="M5" s="328" t="s">
        <v>370</v>
      </c>
      <c r="N5" s="328"/>
      <c r="O5" s="330"/>
      <c r="P5" s="328"/>
      <c r="Q5" s="328"/>
      <c r="R5" s="328"/>
      <c r="S5" s="328"/>
      <c r="T5" s="328"/>
      <c r="U5" s="328"/>
      <c r="V5" s="328"/>
      <c r="W5" s="328"/>
      <c r="X5" s="328"/>
      <c r="Y5" s="328"/>
      <c r="Z5" s="328"/>
      <c r="AA5" s="328"/>
      <c r="AB5" s="328"/>
      <c r="AC5" s="328"/>
      <c r="AD5" s="328"/>
      <c r="AE5" s="328"/>
      <c r="AF5" s="328"/>
      <c r="AG5" s="328"/>
      <c r="AH5" s="328" t="s">
        <v>731</v>
      </c>
      <c r="AI5" s="328"/>
      <c r="AJ5" s="328"/>
      <c r="AK5" s="328"/>
      <c r="AL5" s="328"/>
      <c r="AM5" s="328"/>
      <c r="AN5" s="328"/>
      <c r="AO5" s="328"/>
      <c r="AP5" s="328" t="s">
        <v>3879</v>
      </c>
      <c r="AQ5" s="328">
        <v>4</v>
      </c>
    </row>
    <row r="6" spans="1:43" ht="22.8" x14ac:dyDescent="0.4">
      <c r="A6" s="328">
        <v>211698</v>
      </c>
      <c r="B6" s="328" t="s">
        <v>2680</v>
      </c>
      <c r="C6" s="328" t="s">
        <v>2307</v>
      </c>
      <c r="D6" s="328" t="s">
        <v>260</v>
      </c>
      <c r="E6" s="328" t="s">
        <v>388</v>
      </c>
      <c r="F6" s="330">
        <v>35796</v>
      </c>
      <c r="G6" s="328" t="s">
        <v>2308</v>
      </c>
      <c r="H6" s="328" t="s">
        <v>389</v>
      </c>
      <c r="I6" s="328" t="s">
        <v>486</v>
      </c>
      <c r="J6" s="328"/>
      <c r="K6" s="328"/>
      <c r="L6" s="328"/>
      <c r="M6" s="328"/>
      <c r="N6" s="328"/>
      <c r="O6" s="330"/>
      <c r="P6" s="328"/>
      <c r="Q6" s="328"/>
      <c r="R6" s="328"/>
      <c r="S6" s="328"/>
      <c r="T6" s="328"/>
      <c r="U6" s="328"/>
      <c r="V6" s="328"/>
      <c r="W6" s="328"/>
      <c r="X6" s="328"/>
      <c r="Y6" s="328"/>
      <c r="Z6" s="328"/>
      <c r="AA6" s="328"/>
      <c r="AB6" s="328"/>
      <c r="AC6" s="328"/>
      <c r="AD6" s="328"/>
      <c r="AE6" s="328"/>
      <c r="AF6" s="328"/>
      <c r="AG6" s="328"/>
      <c r="AH6" s="328" t="s">
        <v>731</v>
      </c>
      <c r="AI6" s="328"/>
      <c r="AJ6" s="328"/>
      <c r="AK6" s="328"/>
      <c r="AL6" s="328"/>
      <c r="AM6" s="328" t="s">
        <v>782</v>
      </c>
      <c r="AN6" s="328" t="s">
        <v>782</v>
      </c>
      <c r="AO6" s="328"/>
      <c r="AP6" s="328" t="s">
        <v>4068</v>
      </c>
      <c r="AQ6" s="328" t="s">
        <v>3844</v>
      </c>
    </row>
    <row r="7" spans="1:43" ht="22.8" x14ac:dyDescent="0.4">
      <c r="A7" s="328">
        <v>212185</v>
      </c>
      <c r="B7" s="328" t="s">
        <v>1809</v>
      </c>
      <c r="C7" s="328" t="s">
        <v>81</v>
      </c>
      <c r="D7" s="328" t="s">
        <v>1263</v>
      </c>
      <c r="E7" s="328" t="s">
        <v>388</v>
      </c>
      <c r="F7" s="330">
        <v>35662</v>
      </c>
      <c r="G7" s="328" t="s">
        <v>1810</v>
      </c>
      <c r="H7" s="328" t="s">
        <v>389</v>
      </c>
      <c r="I7" s="328" t="s">
        <v>59</v>
      </c>
      <c r="J7" s="328"/>
      <c r="K7" s="328"/>
      <c r="L7" s="328"/>
      <c r="M7" s="328" t="s">
        <v>375</v>
      </c>
      <c r="N7" s="328"/>
      <c r="O7" s="330"/>
      <c r="P7" s="328"/>
      <c r="Q7" s="328"/>
      <c r="R7" s="328"/>
      <c r="S7" s="328"/>
      <c r="T7" s="328"/>
      <c r="U7" s="328"/>
      <c r="V7" s="328"/>
      <c r="W7" s="328"/>
      <c r="X7" s="328"/>
      <c r="Y7" s="328"/>
      <c r="Z7" s="328"/>
      <c r="AA7" s="328"/>
      <c r="AB7" s="328"/>
      <c r="AC7" s="328"/>
      <c r="AD7" s="328"/>
      <c r="AE7" s="328"/>
      <c r="AF7" s="328"/>
      <c r="AG7" s="328"/>
      <c r="AH7" s="328"/>
      <c r="AI7" s="328"/>
      <c r="AJ7" s="328"/>
      <c r="AK7" s="328"/>
      <c r="AL7" s="328"/>
      <c r="AM7" s="328"/>
      <c r="AN7" s="328" t="s">
        <v>782</v>
      </c>
      <c r="AO7" s="328"/>
      <c r="AP7" s="328" t="s">
        <v>3374</v>
      </c>
      <c r="AQ7" s="328">
        <v>3</v>
      </c>
    </row>
    <row r="8" spans="1:43" ht="22.8" x14ac:dyDescent="0.4">
      <c r="A8" s="328">
        <v>212187</v>
      </c>
      <c r="B8" s="328" t="s">
        <v>1372</v>
      </c>
      <c r="C8" s="328" t="s">
        <v>500</v>
      </c>
      <c r="D8" s="328" t="s">
        <v>232</v>
      </c>
      <c r="E8" s="328" t="s">
        <v>388</v>
      </c>
      <c r="F8" s="330">
        <v>35573</v>
      </c>
      <c r="G8" s="328" t="s">
        <v>1009</v>
      </c>
      <c r="H8" s="328" t="s">
        <v>389</v>
      </c>
      <c r="I8" s="328" t="s">
        <v>59</v>
      </c>
      <c r="J8" s="328"/>
      <c r="K8" s="328"/>
      <c r="L8" s="328"/>
      <c r="M8" s="328" t="s">
        <v>370</v>
      </c>
      <c r="N8" s="328"/>
      <c r="O8" s="330"/>
      <c r="P8" s="328"/>
      <c r="Q8" s="328"/>
      <c r="R8" s="328"/>
      <c r="S8" s="328"/>
      <c r="T8" s="328"/>
      <c r="U8" s="328"/>
      <c r="V8" s="328"/>
      <c r="W8" s="328"/>
      <c r="X8" s="328"/>
      <c r="Y8" s="328"/>
      <c r="Z8" s="328"/>
      <c r="AA8" s="328"/>
      <c r="AB8" s="328"/>
      <c r="AC8" s="328"/>
      <c r="AD8" s="328"/>
      <c r="AE8" s="328"/>
      <c r="AF8" s="328"/>
      <c r="AG8" s="328"/>
      <c r="AH8" s="328"/>
      <c r="AI8" s="328"/>
      <c r="AJ8" s="328"/>
      <c r="AK8" s="328"/>
      <c r="AL8" s="328"/>
      <c r="AM8" s="328"/>
      <c r="AN8" s="328"/>
      <c r="AO8" s="328"/>
      <c r="AP8" s="328" t="s">
        <v>3374</v>
      </c>
      <c r="AQ8" s="328">
        <v>3</v>
      </c>
    </row>
    <row r="9" spans="1:43" ht="22.8" x14ac:dyDescent="0.4">
      <c r="A9" s="328">
        <v>212199</v>
      </c>
      <c r="B9" s="328" t="s">
        <v>1807</v>
      </c>
      <c r="C9" s="328" t="s">
        <v>70</v>
      </c>
      <c r="D9" s="328" t="s">
        <v>336</v>
      </c>
      <c r="E9" s="328" t="s">
        <v>388</v>
      </c>
      <c r="F9" s="330">
        <v>35658</v>
      </c>
      <c r="G9" s="328" t="s">
        <v>1042</v>
      </c>
      <c r="H9" s="328" t="s">
        <v>389</v>
      </c>
      <c r="I9" s="328" t="s">
        <v>59</v>
      </c>
      <c r="J9" s="328"/>
      <c r="K9" s="328"/>
      <c r="L9" s="328"/>
      <c r="M9" s="328"/>
      <c r="N9" s="328"/>
      <c r="O9" s="330"/>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8" t="s">
        <v>59</v>
      </c>
      <c r="AQ9" s="328">
        <v>2</v>
      </c>
    </row>
    <row r="10" spans="1:43" ht="22.8" x14ac:dyDescent="0.4">
      <c r="A10" s="328">
        <v>212991</v>
      </c>
      <c r="B10" s="328" t="s">
        <v>2562</v>
      </c>
      <c r="C10" s="328" t="s">
        <v>533</v>
      </c>
      <c r="D10" s="328" t="s">
        <v>290</v>
      </c>
      <c r="E10" s="328" t="s">
        <v>388</v>
      </c>
      <c r="F10" s="330">
        <v>33992</v>
      </c>
      <c r="G10" s="328" t="s">
        <v>1009</v>
      </c>
      <c r="H10" s="328" t="s">
        <v>389</v>
      </c>
      <c r="I10" s="328" t="s">
        <v>59</v>
      </c>
      <c r="J10" s="328"/>
      <c r="K10" s="328"/>
      <c r="L10" s="328"/>
      <c r="M10" s="328" t="s">
        <v>381</v>
      </c>
      <c r="N10" s="328"/>
      <c r="O10" s="330"/>
      <c r="P10" s="328"/>
      <c r="Q10" s="328"/>
      <c r="R10" s="328"/>
      <c r="S10" s="328"/>
      <c r="T10" s="328"/>
      <c r="U10" s="328"/>
      <c r="V10" s="328"/>
      <c r="W10" s="328"/>
      <c r="X10" s="328"/>
      <c r="Y10" s="328"/>
      <c r="Z10" s="328"/>
      <c r="AA10" s="328"/>
      <c r="AB10" s="328"/>
      <c r="AC10" s="328"/>
      <c r="AD10" s="328"/>
      <c r="AE10" s="328"/>
      <c r="AF10" s="328"/>
      <c r="AG10" s="328"/>
      <c r="AH10" s="328" t="s">
        <v>731</v>
      </c>
      <c r="AI10" s="328"/>
      <c r="AJ10" s="328"/>
      <c r="AK10" s="328"/>
      <c r="AL10" s="328"/>
      <c r="AM10" s="328"/>
      <c r="AN10" s="328" t="s">
        <v>782</v>
      </c>
      <c r="AO10" s="328"/>
      <c r="AP10" s="328" t="s">
        <v>59</v>
      </c>
      <c r="AQ10" s="328"/>
    </row>
    <row r="11" spans="1:43" ht="22.8" x14ac:dyDescent="0.4">
      <c r="A11" s="328">
        <v>213150</v>
      </c>
      <c r="B11" s="328" t="s">
        <v>2282</v>
      </c>
      <c r="C11" s="328" t="s">
        <v>391</v>
      </c>
      <c r="D11" s="328" t="s">
        <v>258</v>
      </c>
      <c r="E11" s="328" t="s">
        <v>387</v>
      </c>
      <c r="F11" s="330">
        <v>35607</v>
      </c>
      <c r="G11" s="328" t="s">
        <v>1009</v>
      </c>
      <c r="H11" s="328" t="s">
        <v>389</v>
      </c>
      <c r="I11" s="328" t="s">
        <v>484</v>
      </c>
      <c r="J11" s="328"/>
      <c r="K11" s="328"/>
      <c r="L11" s="328"/>
      <c r="M11" s="328" t="s">
        <v>372</v>
      </c>
      <c r="N11" s="328"/>
      <c r="O11" s="330"/>
      <c r="P11" s="328"/>
      <c r="Q11" s="328"/>
      <c r="R11" s="328"/>
      <c r="S11" s="328"/>
      <c r="T11" s="328"/>
      <c r="U11" s="328"/>
      <c r="V11" s="328"/>
      <c r="W11" s="328"/>
      <c r="X11" s="328"/>
      <c r="Y11" s="328"/>
      <c r="Z11" s="328"/>
      <c r="AA11" s="328"/>
      <c r="AB11" s="328"/>
      <c r="AC11" s="328"/>
      <c r="AD11" s="328"/>
      <c r="AE11" s="328"/>
      <c r="AF11" s="328"/>
      <c r="AG11" s="328"/>
      <c r="AH11" s="328"/>
      <c r="AI11" s="328"/>
      <c r="AJ11" s="328"/>
      <c r="AK11" s="328"/>
      <c r="AL11" s="328"/>
      <c r="AM11" s="328"/>
      <c r="AN11" s="328" t="s">
        <v>782</v>
      </c>
      <c r="AO11" s="328"/>
      <c r="AP11" s="328" t="s">
        <v>3375</v>
      </c>
      <c r="AQ11" s="328">
        <v>2</v>
      </c>
    </row>
    <row r="12" spans="1:43" ht="22.8" x14ac:dyDescent="0.4">
      <c r="A12" s="328">
        <v>213221</v>
      </c>
      <c r="B12" s="328" t="s">
        <v>2261</v>
      </c>
      <c r="C12" s="328" t="s">
        <v>139</v>
      </c>
      <c r="D12" s="328" t="s">
        <v>593</v>
      </c>
      <c r="E12" s="328" t="s">
        <v>388</v>
      </c>
      <c r="F12" s="330">
        <v>35431</v>
      </c>
      <c r="G12" s="328" t="s">
        <v>370</v>
      </c>
      <c r="H12" s="328" t="s">
        <v>389</v>
      </c>
      <c r="I12" s="328" t="s">
        <v>486</v>
      </c>
      <c r="J12" s="328"/>
      <c r="K12" s="328"/>
      <c r="L12" s="328"/>
      <c r="M12" s="328"/>
      <c r="N12" s="328"/>
      <c r="O12" s="330"/>
      <c r="P12" s="328"/>
      <c r="Q12" s="328"/>
      <c r="R12" s="328"/>
      <c r="S12" s="328"/>
      <c r="T12" s="328"/>
      <c r="U12" s="328"/>
      <c r="V12" s="328"/>
      <c r="W12" s="328"/>
      <c r="X12" s="328"/>
      <c r="Y12" s="328"/>
      <c r="Z12" s="328"/>
      <c r="AA12" s="328"/>
      <c r="AB12" s="328"/>
      <c r="AC12" s="328"/>
      <c r="AD12" s="328"/>
      <c r="AE12" s="328"/>
      <c r="AF12" s="328"/>
      <c r="AG12" s="328"/>
      <c r="AH12" s="328" t="s">
        <v>731</v>
      </c>
      <c r="AI12" s="328"/>
      <c r="AJ12" s="328"/>
      <c r="AK12" s="328"/>
      <c r="AL12" s="328"/>
      <c r="AM12" s="328" t="s">
        <v>782</v>
      </c>
      <c r="AN12" s="328" t="s">
        <v>782</v>
      </c>
      <c r="AO12" s="328"/>
      <c r="AP12" s="328" t="s">
        <v>4068</v>
      </c>
      <c r="AQ12" s="328" t="s">
        <v>3844</v>
      </c>
    </row>
    <row r="13" spans="1:43" ht="22.8" x14ac:dyDescent="0.4">
      <c r="A13" s="328">
        <v>213268</v>
      </c>
      <c r="B13" s="328" t="s">
        <v>2766</v>
      </c>
      <c r="C13" s="328" t="s">
        <v>2373</v>
      </c>
      <c r="D13" s="328" t="s">
        <v>335</v>
      </c>
      <c r="E13" s="328" t="s">
        <v>388</v>
      </c>
      <c r="F13" s="330">
        <v>36181</v>
      </c>
      <c r="G13" s="328" t="s">
        <v>1752</v>
      </c>
      <c r="H13" s="328" t="s">
        <v>389</v>
      </c>
      <c r="I13" s="328" t="s">
        <v>486</v>
      </c>
      <c r="J13" s="328"/>
      <c r="K13" s="328"/>
      <c r="L13" s="328"/>
      <c r="M13" s="328"/>
      <c r="N13" s="328"/>
      <c r="O13" s="330"/>
      <c r="P13" s="328"/>
      <c r="Q13" s="328"/>
      <c r="R13" s="328"/>
      <c r="S13" s="328"/>
      <c r="T13" s="328"/>
      <c r="U13" s="328"/>
      <c r="V13" s="328"/>
      <c r="W13" s="328"/>
      <c r="X13" s="328"/>
      <c r="Y13" s="328"/>
      <c r="Z13" s="328"/>
      <c r="AA13" s="328"/>
      <c r="AB13" s="328"/>
      <c r="AC13" s="328"/>
      <c r="AD13" s="328"/>
      <c r="AE13" s="328"/>
      <c r="AF13" s="328"/>
      <c r="AG13" s="328"/>
      <c r="AH13" s="328" t="s">
        <v>731</v>
      </c>
      <c r="AI13" s="328"/>
      <c r="AJ13" s="328"/>
      <c r="AK13" s="328"/>
      <c r="AL13" s="328"/>
      <c r="AM13" s="328" t="s">
        <v>782</v>
      </c>
      <c r="AN13" s="328" t="s">
        <v>782</v>
      </c>
      <c r="AO13" s="328"/>
      <c r="AP13" s="328" t="s">
        <v>4068</v>
      </c>
      <c r="AQ13" s="328" t="s">
        <v>3844</v>
      </c>
    </row>
    <row r="14" spans="1:43" ht="22.8" x14ac:dyDescent="0.4">
      <c r="A14" s="328">
        <v>214706</v>
      </c>
      <c r="B14" s="328" t="s">
        <v>2857</v>
      </c>
      <c r="C14" s="328" t="s">
        <v>62</v>
      </c>
      <c r="D14" s="328" t="s">
        <v>931</v>
      </c>
      <c r="E14" s="328" t="s">
        <v>387</v>
      </c>
      <c r="F14" s="330">
        <v>35796</v>
      </c>
      <c r="G14" s="328" t="s">
        <v>370</v>
      </c>
      <c r="H14" s="328" t="s">
        <v>389</v>
      </c>
      <c r="I14" s="328" t="s">
        <v>59</v>
      </c>
      <c r="J14" s="328"/>
      <c r="K14" s="328"/>
      <c r="L14" s="328"/>
      <c r="M14" s="328" t="s">
        <v>382</v>
      </c>
      <c r="N14" s="328"/>
      <c r="O14" s="330"/>
      <c r="P14" s="328"/>
      <c r="Q14" s="328"/>
      <c r="R14" s="328"/>
      <c r="S14" s="328"/>
      <c r="T14" s="328"/>
      <c r="U14" s="328"/>
      <c r="V14" s="328"/>
      <c r="W14" s="328"/>
      <c r="X14" s="328"/>
      <c r="Y14" s="328"/>
      <c r="Z14" s="328"/>
      <c r="AA14" s="328"/>
      <c r="AB14" s="328"/>
      <c r="AC14" s="328"/>
      <c r="AD14" s="328"/>
      <c r="AE14" s="328"/>
      <c r="AF14" s="328"/>
      <c r="AG14" s="328"/>
      <c r="AH14" s="328"/>
      <c r="AI14" s="328"/>
      <c r="AJ14" s="328"/>
      <c r="AK14" s="328"/>
      <c r="AL14" s="328"/>
      <c r="AM14" s="328"/>
      <c r="AN14" s="328"/>
      <c r="AO14" s="328"/>
      <c r="AP14" s="328" t="s">
        <v>59</v>
      </c>
      <c r="AQ14" s="328">
        <v>4</v>
      </c>
    </row>
    <row r="15" spans="1:43" ht="22.8" x14ac:dyDescent="0.4">
      <c r="A15" s="328">
        <v>214716</v>
      </c>
      <c r="B15" s="328" t="s">
        <v>1702</v>
      </c>
      <c r="C15" s="328" t="s">
        <v>130</v>
      </c>
      <c r="D15" s="328" t="s">
        <v>1703</v>
      </c>
      <c r="E15" s="328" t="s">
        <v>388</v>
      </c>
      <c r="F15" s="330">
        <v>34834</v>
      </c>
      <c r="G15" s="328" t="s">
        <v>370</v>
      </c>
      <c r="H15" s="328" t="s">
        <v>389</v>
      </c>
      <c r="I15" s="328" t="s">
        <v>484</v>
      </c>
      <c r="J15" s="328"/>
      <c r="K15" s="328"/>
      <c r="L15" s="328"/>
      <c r="M15" s="328"/>
      <c r="N15" s="328"/>
      <c r="O15" s="330"/>
      <c r="P15" s="328"/>
      <c r="Q15" s="328"/>
      <c r="R15" s="328"/>
      <c r="S15" s="328"/>
      <c r="T15" s="328"/>
      <c r="U15" s="328"/>
      <c r="V15" s="328"/>
      <c r="W15" s="328"/>
      <c r="X15" s="328"/>
      <c r="Y15" s="328"/>
      <c r="Z15" s="328"/>
      <c r="AA15" s="328"/>
      <c r="AB15" s="328"/>
      <c r="AC15" s="328"/>
      <c r="AD15" s="328"/>
      <c r="AE15" s="328"/>
      <c r="AF15" s="328"/>
      <c r="AG15" s="328"/>
      <c r="AH15" s="328" t="s">
        <v>731</v>
      </c>
      <c r="AI15" s="328"/>
      <c r="AJ15" s="328"/>
      <c r="AK15" s="328"/>
      <c r="AL15" s="328"/>
      <c r="AM15" s="328" t="s">
        <v>782</v>
      </c>
      <c r="AN15" s="328" t="s">
        <v>782</v>
      </c>
      <c r="AO15" s="328"/>
      <c r="AP15" s="328" t="s">
        <v>3865</v>
      </c>
      <c r="AQ15" s="328" t="s">
        <v>3844</v>
      </c>
    </row>
    <row r="16" spans="1:43" ht="22.8" x14ac:dyDescent="0.4">
      <c r="A16" s="328">
        <v>215635</v>
      </c>
      <c r="B16" s="328" t="s">
        <v>2281</v>
      </c>
      <c r="C16" s="328" t="s">
        <v>130</v>
      </c>
      <c r="D16" s="328" t="s">
        <v>293</v>
      </c>
      <c r="E16" s="328" t="s">
        <v>388</v>
      </c>
      <c r="F16" s="330">
        <v>35545</v>
      </c>
      <c r="G16" s="328" t="s">
        <v>1028</v>
      </c>
      <c r="H16" s="328" t="s">
        <v>389</v>
      </c>
      <c r="I16" s="328" t="s">
        <v>484</v>
      </c>
      <c r="J16" s="328" t="s">
        <v>1311</v>
      </c>
      <c r="K16" s="328"/>
      <c r="L16" s="328"/>
      <c r="M16" s="328"/>
      <c r="N16" s="328"/>
      <c r="O16" s="330"/>
      <c r="P16" s="328"/>
      <c r="Q16" s="328"/>
      <c r="R16" s="328"/>
      <c r="S16" s="328"/>
      <c r="T16" s="328"/>
      <c r="U16" s="328"/>
      <c r="V16" s="328"/>
      <c r="W16" s="328"/>
      <c r="X16" s="328"/>
      <c r="Y16" s="328"/>
      <c r="Z16" s="328"/>
      <c r="AA16" s="328"/>
      <c r="AB16" s="328"/>
      <c r="AC16" s="328"/>
      <c r="AD16" s="328"/>
      <c r="AE16" s="328"/>
      <c r="AF16" s="328"/>
      <c r="AG16" s="328"/>
      <c r="AH16" s="328"/>
      <c r="AI16" s="328"/>
      <c r="AJ16" s="328"/>
      <c r="AK16" s="328"/>
      <c r="AL16" s="328"/>
      <c r="AM16" s="328" t="s">
        <v>782</v>
      </c>
      <c r="AN16" s="328" t="s">
        <v>782</v>
      </c>
      <c r="AO16" s="328"/>
      <c r="AP16" s="328" t="s">
        <v>3375</v>
      </c>
      <c r="AQ16" s="328">
        <v>2</v>
      </c>
    </row>
    <row r="17" spans="1:43" ht="22.8" x14ac:dyDescent="0.4">
      <c r="A17" s="328">
        <v>215665</v>
      </c>
      <c r="B17" s="328" t="s">
        <v>904</v>
      </c>
      <c r="C17" s="328" t="s">
        <v>905</v>
      </c>
      <c r="D17" s="328" t="s">
        <v>468</v>
      </c>
      <c r="E17" s="328" t="s">
        <v>387</v>
      </c>
      <c r="F17" s="330">
        <v>35440</v>
      </c>
      <c r="G17" s="328" t="s">
        <v>370</v>
      </c>
      <c r="H17" s="328" t="s">
        <v>389</v>
      </c>
      <c r="I17" s="328" t="s">
        <v>485</v>
      </c>
      <c r="J17" s="328"/>
      <c r="K17" s="328"/>
      <c r="L17" s="328"/>
      <c r="M17" s="328"/>
      <c r="N17" s="328"/>
      <c r="O17" s="330"/>
      <c r="P17" s="328"/>
      <c r="Q17" s="328"/>
      <c r="R17" s="328"/>
      <c r="S17" s="328"/>
      <c r="T17" s="328"/>
      <c r="U17" s="328"/>
      <c r="V17" s="328"/>
      <c r="W17" s="328"/>
      <c r="X17" s="328"/>
      <c r="Y17" s="328"/>
      <c r="Z17" s="328"/>
      <c r="AA17" s="328"/>
      <c r="AB17" s="328"/>
      <c r="AC17" s="328"/>
      <c r="AD17" s="328"/>
      <c r="AE17" s="328"/>
      <c r="AF17" s="328"/>
      <c r="AG17" s="328"/>
      <c r="AH17" s="328"/>
      <c r="AI17" s="328"/>
      <c r="AJ17" s="328"/>
      <c r="AK17" s="328"/>
      <c r="AL17" s="328"/>
      <c r="AM17" s="328" t="s">
        <v>782</v>
      </c>
      <c r="AN17" s="328" t="s">
        <v>782</v>
      </c>
      <c r="AO17" s="328"/>
      <c r="AP17" s="328" t="s">
        <v>485</v>
      </c>
      <c r="AQ17" s="328"/>
    </row>
    <row r="18" spans="1:43" ht="22.8" x14ac:dyDescent="0.4">
      <c r="A18" s="328">
        <v>215697</v>
      </c>
      <c r="B18" s="328" t="s">
        <v>2404</v>
      </c>
      <c r="C18" s="328" t="s">
        <v>2405</v>
      </c>
      <c r="D18" s="328" t="s">
        <v>890</v>
      </c>
      <c r="E18" s="328" t="s">
        <v>388</v>
      </c>
      <c r="F18" s="330">
        <v>36392</v>
      </c>
      <c r="G18" s="328" t="s">
        <v>2031</v>
      </c>
      <c r="H18" s="328" t="s">
        <v>389</v>
      </c>
      <c r="I18" s="328" t="s">
        <v>487</v>
      </c>
      <c r="J18" s="328" t="s">
        <v>371</v>
      </c>
      <c r="K18" s="328">
        <v>2017</v>
      </c>
      <c r="L18" s="328"/>
      <c r="M18" s="328" t="s">
        <v>372</v>
      </c>
      <c r="N18" s="328"/>
      <c r="O18" s="330"/>
      <c r="P18" s="328"/>
      <c r="Q18" s="328"/>
      <c r="R18" s="328"/>
      <c r="S18" s="328"/>
      <c r="T18" s="328"/>
      <c r="U18" s="328"/>
      <c r="V18" s="328"/>
      <c r="W18" s="328"/>
      <c r="X18" s="328"/>
      <c r="Y18" s="328"/>
      <c r="Z18" s="328"/>
      <c r="AA18" s="328"/>
      <c r="AB18" s="328"/>
      <c r="AC18" s="328"/>
      <c r="AD18" s="328"/>
      <c r="AE18" s="328"/>
      <c r="AF18" s="328"/>
      <c r="AG18" s="328"/>
      <c r="AH18" s="328" t="s">
        <v>731</v>
      </c>
      <c r="AI18" s="328"/>
      <c r="AJ18" s="328"/>
      <c r="AK18" s="328"/>
      <c r="AL18" s="328"/>
      <c r="AM18" s="328"/>
      <c r="AN18" s="328"/>
      <c r="AO18" s="328"/>
      <c r="AP18" s="328" t="s">
        <v>4124</v>
      </c>
      <c r="AQ18" s="328">
        <v>6</v>
      </c>
    </row>
    <row r="19" spans="1:43" ht="22.8" x14ac:dyDescent="0.4">
      <c r="A19" s="328">
        <v>215741</v>
      </c>
      <c r="B19" s="328" t="s">
        <v>2097</v>
      </c>
      <c r="C19" s="328" t="s">
        <v>63</v>
      </c>
      <c r="D19" s="328" t="s">
        <v>1179</v>
      </c>
      <c r="E19" s="328" t="s">
        <v>388</v>
      </c>
      <c r="F19" s="330">
        <v>32730</v>
      </c>
      <c r="G19" s="328" t="s">
        <v>2098</v>
      </c>
      <c r="H19" s="328" t="s">
        <v>389</v>
      </c>
      <c r="I19" s="328" t="s">
        <v>486</v>
      </c>
      <c r="J19" s="328"/>
      <c r="K19" s="328"/>
      <c r="L19" s="328"/>
      <c r="M19" s="328"/>
      <c r="N19" s="328"/>
      <c r="O19" s="330"/>
      <c r="P19" s="328"/>
      <c r="Q19" s="328"/>
      <c r="R19" s="328"/>
      <c r="S19" s="328"/>
      <c r="T19" s="328"/>
      <c r="U19" s="328"/>
      <c r="V19" s="328"/>
      <c r="W19" s="328"/>
      <c r="X19" s="328"/>
      <c r="Y19" s="328"/>
      <c r="Z19" s="328"/>
      <c r="AA19" s="328"/>
      <c r="AB19" s="328"/>
      <c r="AC19" s="328"/>
      <c r="AD19" s="328"/>
      <c r="AE19" s="328"/>
      <c r="AF19" s="328"/>
      <c r="AG19" s="328"/>
      <c r="AH19" s="328" t="s">
        <v>731</v>
      </c>
      <c r="AI19" s="328"/>
      <c r="AJ19" s="328"/>
      <c r="AK19" s="328"/>
      <c r="AL19" s="328"/>
      <c r="AM19" s="328" t="s">
        <v>782</v>
      </c>
      <c r="AN19" s="328" t="s">
        <v>782</v>
      </c>
      <c r="AO19" s="328"/>
      <c r="AP19" s="328" t="s">
        <v>4068</v>
      </c>
      <c r="AQ19" s="328" t="s">
        <v>3844</v>
      </c>
    </row>
    <row r="20" spans="1:43" ht="22.8" x14ac:dyDescent="0.4">
      <c r="A20" s="328">
        <v>215788</v>
      </c>
      <c r="B20" s="328" t="s">
        <v>910</v>
      </c>
      <c r="C20" s="328" t="s">
        <v>911</v>
      </c>
      <c r="D20" s="328" t="s">
        <v>822</v>
      </c>
      <c r="E20" s="328" t="s">
        <v>388</v>
      </c>
      <c r="F20" s="330">
        <v>35144</v>
      </c>
      <c r="G20" s="328" t="s">
        <v>370</v>
      </c>
      <c r="H20" s="328" t="s">
        <v>389</v>
      </c>
      <c r="I20" s="328" t="s">
        <v>486</v>
      </c>
      <c r="J20" s="328"/>
      <c r="K20" s="328"/>
      <c r="L20" s="328"/>
      <c r="M20" s="328"/>
      <c r="N20" s="328"/>
      <c r="O20" s="330"/>
      <c r="P20" s="328"/>
      <c r="Q20" s="328"/>
      <c r="R20" s="328"/>
      <c r="S20" s="328"/>
      <c r="T20" s="328"/>
      <c r="U20" s="328"/>
      <c r="V20" s="328"/>
      <c r="W20" s="328"/>
      <c r="X20" s="328"/>
      <c r="Y20" s="328"/>
      <c r="Z20" s="328"/>
      <c r="AA20" s="328"/>
      <c r="AB20" s="328"/>
      <c r="AC20" s="328"/>
      <c r="AD20" s="328"/>
      <c r="AE20" s="328"/>
      <c r="AF20" s="328"/>
      <c r="AG20" s="328"/>
      <c r="AH20" s="328" t="s">
        <v>731</v>
      </c>
      <c r="AI20" s="328"/>
      <c r="AJ20" s="328"/>
      <c r="AK20" s="328"/>
      <c r="AL20" s="328"/>
      <c r="AM20" s="328" t="s">
        <v>782</v>
      </c>
      <c r="AN20" s="328" t="s">
        <v>782</v>
      </c>
      <c r="AO20" s="328"/>
      <c r="AP20" s="328" t="s">
        <v>4037</v>
      </c>
      <c r="AQ20" s="328">
        <v>3</v>
      </c>
    </row>
    <row r="21" spans="1:43" ht="22.8" x14ac:dyDescent="0.4">
      <c r="A21" s="328">
        <v>215815</v>
      </c>
      <c r="B21" s="328" t="s">
        <v>1334</v>
      </c>
      <c r="C21" s="328" t="s">
        <v>906</v>
      </c>
      <c r="D21" s="328" t="s">
        <v>202</v>
      </c>
      <c r="E21" s="328" t="s">
        <v>388</v>
      </c>
      <c r="F21" s="330">
        <v>31941</v>
      </c>
      <c r="G21" s="328" t="s">
        <v>3668</v>
      </c>
      <c r="H21" s="328" t="s">
        <v>389</v>
      </c>
      <c r="I21" s="328" t="s">
        <v>65</v>
      </c>
      <c r="J21" s="328"/>
      <c r="K21" s="328"/>
      <c r="L21" s="328"/>
      <c r="M21" s="328" t="s">
        <v>372</v>
      </c>
      <c r="N21" s="328"/>
      <c r="O21" s="330"/>
      <c r="P21" s="328"/>
      <c r="Q21" s="328"/>
      <c r="R21" s="328"/>
      <c r="S21" s="328"/>
      <c r="T21" s="328"/>
      <c r="U21" s="328"/>
      <c r="V21" s="328"/>
      <c r="W21" s="328"/>
      <c r="X21" s="328"/>
      <c r="Y21" s="328"/>
      <c r="Z21" s="328"/>
      <c r="AA21" s="328"/>
      <c r="AB21" s="328"/>
      <c r="AC21" s="328"/>
      <c r="AD21" s="328"/>
      <c r="AE21" s="328"/>
      <c r="AF21" s="328"/>
      <c r="AG21" s="328"/>
      <c r="AH21" s="328"/>
      <c r="AI21" s="328"/>
      <c r="AJ21" s="328"/>
      <c r="AK21" s="328"/>
      <c r="AL21" s="328"/>
      <c r="AM21" s="328"/>
      <c r="AN21" s="328"/>
      <c r="AO21" s="328"/>
      <c r="AP21" s="328" t="s">
        <v>4083</v>
      </c>
      <c r="AQ21" s="328">
        <v>6</v>
      </c>
    </row>
    <row r="22" spans="1:43" ht="22.8" x14ac:dyDescent="0.4">
      <c r="A22" s="328">
        <v>216612</v>
      </c>
      <c r="B22" s="328" t="s">
        <v>3081</v>
      </c>
      <c r="C22" s="328" t="s">
        <v>456</v>
      </c>
      <c r="D22" s="328" t="s">
        <v>532</v>
      </c>
      <c r="E22" s="328" t="s">
        <v>388</v>
      </c>
      <c r="F22" s="330">
        <v>32874</v>
      </c>
      <c r="G22" s="328"/>
      <c r="H22" s="328" t="s">
        <v>389</v>
      </c>
      <c r="I22" s="328" t="s">
        <v>484</v>
      </c>
      <c r="J22" s="328"/>
      <c r="K22" s="328"/>
      <c r="L22" s="328"/>
      <c r="M22" s="328" t="s">
        <v>378</v>
      </c>
      <c r="N22" s="328"/>
      <c r="O22" s="330"/>
      <c r="P22" s="328"/>
      <c r="Q22" s="328"/>
      <c r="R22" s="328"/>
      <c r="S22" s="328"/>
      <c r="T22" s="328"/>
      <c r="U22" s="328"/>
      <c r="V22" s="328"/>
      <c r="W22" s="328"/>
      <c r="X22" s="328"/>
      <c r="Y22" s="328"/>
      <c r="Z22" s="328"/>
      <c r="AA22" s="328"/>
      <c r="AB22" s="328"/>
      <c r="AC22" s="328"/>
      <c r="AD22" s="328"/>
      <c r="AE22" s="328"/>
      <c r="AF22" s="328"/>
      <c r="AG22" s="328"/>
      <c r="AH22" s="328"/>
      <c r="AI22" s="328"/>
      <c r="AJ22" s="328"/>
      <c r="AK22" s="328"/>
      <c r="AL22" s="328"/>
      <c r="AM22" s="328"/>
      <c r="AN22" s="328"/>
      <c r="AO22" s="328"/>
      <c r="AP22" s="328" t="s">
        <v>3375</v>
      </c>
      <c r="AQ22" s="328">
        <v>3</v>
      </c>
    </row>
    <row r="23" spans="1:43" ht="22.8" x14ac:dyDescent="0.4">
      <c r="A23" s="328">
        <v>216631</v>
      </c>
      <c r="B23" s="328" t="s">
        <v>1142</v>
      </c>
      <c r="C23" s="328" t="s">
        <v>1088</v>
      </c>
      <c r="D23" s="328" t="s">
        <v>1143</v>
      </c>
      <c r="E23" s="328" t="s">
        <v>387</v>
      </c>
      <c r="F23" s="330">
        <v>33604</v>
      </c>
      <c r="G23" s="328" t="s">
        <v>378</v>
      </c>
      <c r="H23" s="328" t="s">
        <v>389</v>
      </c>
      <c r="I23" s="328" t="s">
        <v>59</v>
      </c>
      <c r="J23" s="328"/>
      <c r="K23" s="328"/>
      <c r="L23" s="328"/>
      <c r="M23" s="328" t="s">
        <v>378</v>
      </c>
      <c r="N23" s="328"/>
      <c r="O23" s="330"/>
      <c r="P23" s="328"/>
      <c r="Q23" s="328"/>
      <c r="R23" s="328"/>
      <c r="S23" s="328"/>
      <c r="T23" s="328"/>
      <c r="U23" s="328"/>
      <c r="V23" s="328"/>
      <c r="W23" s="328"/>
      <c r="X23" s="328"/>
      <c r="Y23" s="328"/>
      <c r="Z23" s="328"/>
      <c r="AA23" s="328"/>
      <c r="AB23" s="328"/>
      <c r="AC23" s="328"/>
      <c r="AD23" s="328"/>
      <c r="AE23" s="328"/>
      <c r="AF23" s="328"/>
      <c r="AG23" s="328"/>
      <c r="AH23" s="328"/>
      <c r="AI23" s="328"/>
      <c r="AJ23" s="328"/>
      <c r="AK23" s="328"/>
      <c r="AL23" s="328"/>
      <c r="AM23" s="328"/>
      <c r="AN23" s="328" t="s">
        <v>782</v>
      </c>
      <c r="AO23" s="328"/>
      <c r="AP23" s="328" t="s">
        <v>3374</v>
      </c>
      <c r="AQ23" s="328">
        <v>5</v>
      </c>
    </row>
    <row r="24" spans="1:43" ht="22.8" x14ac:dyDescent="0.4">
      <c r="A24" s="328">
        <v>216672</v>
      </c>
      <c r="B24" s="328" t="s">
        <v>1200</v>
      </c>
      <c r="C24" s="328" t="s">
        <v>70</v>
      </c>
      <c r="D24" s="328" t="s">
        <v>348</v>
      </c>
      <c r="E24" s="328" t="s">
        <v>388</v>
      </c>
      <c r="F24" s="330">
        <v>33106</v>
      </c>
      <c r="G24" s="328" t="s">
        <v>1009</v>
      </c>
      <c r="H24" s="328" t="s">
        <v>389</v>
      </c>
      <c r="I24" s="328" t="s">
        <v>484</v>
      </c>
      <c r="J24" s="328"/>
      <c r="K24" s="328"/>
      <c r="L24" s="328"/>
      <c r="M24" s="328" t="s">
        <v>375</v>
      </c>
      <c r="N24" s="328"/>
      <c r="O24" s="330"/>
      <c r="P24" s="328"/>
      <c r="Q24" s="328"/>
      <c r="R24" s="328"/>
      <c r="S24" s="328"/>
      <c r="T24" s="328"/>
      <c r="U24" s="328"/>
      <c r="V24" s="328"/>
      <c r="W24" s="328"/>
      <c r="X24" s="328"/>
      <c r="Y24" s="328"/>
      <c r="Z24" s="328"/>
      <c r="AA24" s="328"/>
      <c r="AB24" s="328"/>
      <c r="AC24" s="328"/>
      <c r="AD24" s="328"/>
      <c r="AE24" s="328"/>
      <c r="AF24" s="328"/>
      <c r="AG24" s="328"/>
      <c r="AH24" s="328"/>
      <c r="AI24" s="328"/>
      <c r="AJ24" s="328"/>
      <c r="AK24" s="328"/>
      <c r="AL24" s="328"/>
      <c r="AM24" s="328"/>
      <c r="AN24" s="328" t="s">
        <v>782</v>
      </c>
      <c r="AO24" s="328"/>
      <c r="AP24" s="328" t="s">
        <v>3375</v>
      </c>
      <c r="AQ24" s="328">
        <v>3</v>
      </c>
    </row>
    <row r="25" spans="1:43" ht="22.8" x14ac:dyDescent="0.4">
      <c r="A25" s="328">
        <v>216685</v>
      </c>
      <c r="B25" s="328" t="s">
        <v>1214</v>
      </c>
      <c r="C25" s="328" t="s">
        <v>79</v>
      </c>
      <c r="D25" s="328" t="s">
        <v>1215</v>
      </c>
      <c r="E25" s="328">
        <v>0</v>
      </c>
      <c r="F25" s="332">
        <v>0</v>
      </c>
      <c r="G25" s="328" t="s">
        <v>1009</v>
      </c>
      <c r="H25" s="328" t="s">
        <v>389</v>
      </c>
      <c r="I25" s="328" t="s">
        <v>485</v>
      </c>
      <c r="J25" s="328"/>
      <c r="K25" s="328"/>
      <c r="L25" s="328"/>
      <c r="M25" s="328"/>
      <c r="N25" s="328"/>
      <c r="O25" s="330"/>
      <c r="P25" s="328"/>
      <c r="Q25" s="328"/>
      <c r="R25" s="328"/>
      <c r="S25" s="328"/>
      <c r="T25" s="328"/>
      <c r="U25" s="328"/>
      <c r="V25" s="328"/>
      <c r="W25" s="328"/>
      <c r="X25" s="328"/>
      <c r="Y25" s="328"/>
      <c r="Z25" s="328"/>
      <c r="AA25" s="328"/>
      <c r="AB25" s="328"/>
      <c r="AC25" s="328"/>
      <c r="AD25" s="328"/>
      <c r="AE25" s="328"/>
      <c r="AF25" s="328"/>
      <c r="AG25" s="328"/>
      <c r="AH25" s="328" t="s">
        <v>731</v>
      </c>
      <c r="AI25" s="328"/>
      <c r="AJ25" s="328"/>
      <c r="AK25" s="328"/>
      <c r="AL25" s="328"/>
      <c r="AM25" s="328" t="s">
        <v>782</v>
      </c>
      <c r="AN25" s="328" t="s">
        <v>782</v>
      </c>
      <c r="AO25" s="328"/>
      <c r="AP25" s="328" t="s">
        <v>4205</v>
      </c>
      <c r="AQ25" s="328" t="s">
        <v>3844</v>
      </c>
    </row>
    <row r="26" spans="1:43" ht="22.8" x14ac:dyDescent="0.4">
      <c r="A26" s="328">
        <v>216688</v>
      </c>
      <c r="B26" s="328" t="s">
        <v>1218</v>
      </c>
      <c r="C26" s="328" t="s">
        <v>115</v>
      </c>
      <c r="D26" s="328" t="s">
        <v>1219</v>
      </c>
      <c r="E26" s="328">
        <v>0</v>
      </c>
      <c r="F26" s="332">
        <v>0</v>
      </c>
      <c r="G26" s="328">
        <v>0</v>
      </c>
      <c r="H26" s="328" t="s">
        <v>389</v>
      </c>
      <c r="I26" s="328" t="s">
        <v>485</v>
      </c>
      <c r="J26" s="328"/>
      <c r="K26" s="328"/>
      <c r="L26" s="328"/>
      <c r="M26" s="328"/>
      <c r="N26" s="328"/>
      <c r="O26" s="330"/>
      <c r="P26" s="328"/>
      <c r="Q26" s="328"/>
      <c r="R26" s="328"/>
      <c r="S26" s="328"/>
      <c r="T26" s="328"/>
      <c r="U26" s="328"/>
      <c r="V26" s="328"/>
      <c r="W26" s="328"/>
      <c r="X26" s="328"/>
      <c r="Y26" s="328"/>
      <c r="Z26" s="328"/>
      <c r="AA26" s="328"/>
      <c r="AB26" s="328"/>
      <c r="AC26" s="328"/>
      <c r="AD26" s="328"/>
      <c r="AE26" s="328"/>
      <c r="AF26" s="328"/>
      <c r="AG26" s="328"/>
      <c r="AH26" s="328" t="s">
        <v>731</v>
      </c>
      <c r="AI26" s="328"/>
      <c r="AJ26" s="328"/>
      <c r="AK26" s="328"/>
      <c r="AL26" s="328"/>
      <c r="AM26" s="328" t="s">
        <v>782</v>
      </c>
      <c r="AN26" s="328" t="s">
        <v>782</v>
      </c>
      <c r="AO26" s="328"/>
      <c r="AP26" s="328" t="s">
        <v>4205</v>
      </c>
      <c r="AQ26" s="328" t="s">
        <v>3844</v>
      </c>
    </row>
    <row r="27" spans="1:43" ht="22.8" x14ac:dyDescent="0.4">
      <c r="A27" s="328">
        <v>216701</v>
      </c>
      <c r="B27" s="328" t="s">
        <v>1233</v>
      </c>
      <c r="C27" s="328" t="s">
        <v>63</v>
      </c>
      <c r="D27" s="328" t="s">
        <v>318</v>
      </c>
      <c r="E27" s="328" t="s">
        <v>387</v>
      </c>
      <c r="F27" s="330">
        <v>36526</v>
      </c>
      <c r="G27" s="328" t="s">
        <v>370</v>
      </c>
      <c r="H27" s="328" t="s">
        <v>3413</v>
      </c>
      <c r="I27" s="328" t="s">
        <v>485</v>
      </c>
      <c r="J27" s="328"/>
      <c r="K27" s="328"/>
      <c r="L27" s="328"/>
      <c r="M27" s="328" t="s">
        <v>756</v>
      </c>
      <c r="N27" s="328"/>
      <c r="O27" s="330"/>
      <c r="P27" s="328"/>
      <c r="Q27" s="328"/>
      <c r="R27" s="328"/>
      <c r="S27" s="328"/>
      <c r="T27" s="328"/>
      <c r="U27" s="328"/>
      <c r="V27" s="328"/>
      <c r="W27" s="328"/>
      <c r="X27" s="328"/>
      <c r="Y27" s="328"/>
      <c r="Z27" s="328"/>
      <c r="AA27" s="328"/>
      <c r="AB27" s="328"/>
      <c r="AC27" s="328"/>
      <c r="AD27" s="328"/>
      <c r="AE27" s="328"/>
      <c r="AF27" s="328"/>
      <c r="AG27" s="328"/>
      <c r="AH27" s="328" t="s">
        <v>731</v>
      </c>
      <c r="AI27" s="328"/>
      <c r="AJ27" s="328"/>
      <c r="AK27" s="328"/>
      <c r="AL27" s="328"/>
      <c r="AM27" s="328" t="s">
        <v>782</v>
      </c>
      <c r="AN27" s="328" t="s">
        <v>782</v>
      </c>
      <c r="AO27" s="328"/>
      <c r="AP27" s="328" t="s">
        <v>4205</v>
      </c>
      <c r="AQ27" s="328" t="s">
        <v>3844</v>
      </c>
    </row>
    <row r="28" spans="1:43" ht="22.8" x14ac:dyDescent="0.4">
      <c r="A28" s="328">
        <v>216704</v>
      </c>
      <c r="B28" s="328" t="s">
        <v>1237</v>
      </c>
      <c r="C28" s="328" t="s">
        <v>105</v>
      </c>
      <c r="D28" s="328" t="s">
        <v>202</v>
      </c>
      <c r="E28" s="328" t="s">
        <v>387</v>
      </c>
      <c r="F28" s="330">
        <v>32874</v>
      </c>
      <c r="G28" s="328" t="s">
        <v>3697</v>
      </c>
      <c r="H28" s="328" t="s">
        <v>389</v>
      </c>
      <c r="I28" s="328" t="s">
        <v>59</v>
      </c>
      <c r="J28" s="328"/>
      <c r="K28" s="328"/>
      <c r="L28" s="328"/>
      <c r="M28" s="328" t="s">
        <v>376</v>
      </c>
      <c r="N28" s="328"/>
      <c r="O28" s="330"/>
      <c r="P28" s="328"/>
      <c r="Q28" s="328"/>
      <c r="R28" s="328"/>
      <c r="S28" s="328"/>
      <c r="T28" s="328"/>
      <c r="U28" s="328"/>
      <c r="V28" s="328"/>
      <c r="W28" s="328"/>
      <c r="X28" s="328"/>
      <c r="Y28" s="328"/>
      <c r="Z28" s="328"/>
      <c r="AA28" s="328"/>
      <c r="AB28" s="328"/>
      <c r="AC28" s="328"/>
      <c r="AD28" s="328"/>
      <c r="AE28" s="328"/>
      <c r="AF28" s="328"/>
      <c r="AG28" s="328"/>
      <c r="AH28" s="328"/>
      <c r="AI28" s="328"/>
      <c r="AJ28" s="328"/>
      <c r="AK28" s="328"/>
      <c r="AL28" s="328"/>
      <c r="AM28" s="328"/>
      <c r="AN28" s="328" t="s">
        <v>782</v>
      </c>
      <c r="AO28" s="328"/>
      <c r="AP28" s="328" t="s">
        <v>59</v>
      </c>
      <c r="AQ28" s="328">
        <v>5</v>
      </c>
    </row>
    <row r="29" spans="1:43" ht="22.8" x14ac:dyDescent="0.4">
      <c r="A29" s="328">
        <v>216768</v>
      </c>
      <c r="B29" s="328" t="s">
        <v>3084</v>
      </c>
      <c r="C29" s="328" t="s">
        <v>123</v>
      </c>
      <c r="D29" s="328" t="s">
        <v>3085</v>
      </c>
      <c r="E29" s="328">
        <v>0</v>
      </c>
      <c r="F29" s="330">
        <v>35065</v>
      </c>
      <c r="G29" s="328">
        <v>0</v>
      </c>
      <c r="H29" s="328" t="s">
        <v>389</v>
      </c>
      <c r="I29" s="328" t="s">
        <v>486</v>
      </c>
      <c r="J29" s="328"/>
      <c r="K29" s="328"/>
      <c r="L29" s="328"/>
      <c r="M29" s="328" t="s">
        <v>376</v>
      </c>
      <c r="N29" s="328"/>
      <c r="O29" s="330"/>
      <c r="P29" s="328"/>
      <c r="Q29" s="328"/>
      <c r="R29" s="328"/>
      <c r="S29" s="328"/>
      <c r="T29" s="328"/>
      <c r="U29" s="328"/>
      <c r="V29" s="328"/>
      <c r="W29" s="328"/>
      <c r="X29" s="328"/>
      <c r="Y29" s="328"/>
      <c r="Z29" s="328"/>
      <c r="AA29" s="328"/>
      <c r="AB29" s="328"/>
      <c r="AC29" s="328"/>
      <c r="AD29" s="328"/>
      <c r="AE29" s="328"/>
      <c r="AF29" s="328"/>
      <c r="AG29" s="328"/>
      <c r="AH29" s="328" t="s">
        <v>731</v>
      </c>
      <c r="AI29" s="328"/>
      <c r="AJ29" s="328"/>
      <c r="AK29" s="328"/>
      <c r="AL29" s="328"/>
      <c r="AM29" s="328"/>
      <c r="AN29" s="328" t="s">
        <v>782</v>
      </c>
      <c r="AO29" s="328"/>
      <c r="AP29" s="328" t="s">
        <v>4077</v>
      </c>
      <c r="AQ29" s="328">
        <v>3</v>
      </c>
    </row>
    <row r="30" spans="1:43" ht="22.8" x14ac:dyDescent="0.4">
      <c r="A30" s="328">
        <v>216973</v>
      </c>
      <c r="B30" s="328" t="s">
        <v>3078</v>
      </c>
      <c r="C30" s="328" t="s">
        <v>105</v>
      </c>
      <c r="D30" s="328" t="s">
        <v>3429</v>
      </c>
      <c r="E30" s="328" t="s">
        <v>388</v>
      </c>
      <c r="F30" s="330">
        <v>34505</v>
      </c>
      <c r="G30" s="328" t="s">
        <v>382</v>
      </c>
      <c r="H30" s="328" t="s">
        <v>389</v>
      </c>
      <c r="I30" s="328" t="s">
        <v>485</v>
      </c>
      <c r="J30" s="328"/>
      <c r="K30" s="328"/>
      <c r="L30" s="328"/>
      <c r="M30" s="328" t="s">
        <v>382</v>
      </c>
      <c r="N30" s="328"/>
      <c r="O30" s="330"/>
      <c r="P30" s="328"/>
      <c r="Q30" s="328"/>
      <c r="R30" s="328"/>
      <c r="S30" s="328"/>
      <c r="T30" s="328"/>
      <c r="U30" s="328"/>
      <c r="V30" s="328"/>
      <c r="W30" s="328"/>
      <c r="X30" s="328"/>
      <c r="Y30" s="328"/>
      <c r="Z30" s="328"/>
      <c r="AA30" s="328"/>
      <c r="AB30" s="328"/>
      <c r="AC30" s="328"/>
      <c r="AD30" s="328"/>
      <c r="AE30" s="328"/>
      <c r="AF30" s="328"/>
      <c r="AG30" s="328"/>
      <c r="AH30" s="328"/>
      <c r="AI30" s="328"/>
      <c r="AJ30" s="328"/>
      <c r="AK30" s="328"/>
      <c r="AL30" s="328"/>
      <c r="AM30" s="328"/>
      <c r="AN30" s="328"/>
      <c r="AO30" s="328"/>
      <c r="AP30" s="328" t="s">
        <v>485</v>
      </c>
      <c r="AQ30" s="328">
        <v>3</v>
      </c>
    </row>
    <row r="31" spans="1:43" ht="22.8" x14ac:dyDescent="0.4">
      <c r="A31" s="328">
        <v>216978</v>
      </c>
      <c r="B31" s="328" t="s">
        <v>3436</v>
      </c>
      <c r="C31" s="328" t="s">
        <v>66</v>
      </c>
      <c r="D31" s="328" t="s">
        <v>439</v>
      </c>
      <c r="E31" s="328" t="s">
        <v>387</v>
      </c>
      <c r="F31" s="330">
        <v>35219</v>
      </c>
      <c r="G31" s="328" t="s">
        <v>383</v>
      </c>
      <c r="H31" s="328" t="s">
        <v>389</v>
      </c>
      <c r="I31" s="328" t="s">
        <v>486</v>
      </c>
      <c r="J31" s="328"/>
      <c r="K31" s="328"/>
      <c r="L31" s="328"/>
      <c r="M31" s="328" t="s">
        <v>383</v>
      </c>
      <c r="N31" s="328"/>
      <c r="O31" s="330"/>
      <c r="P31" s="328"/>
      <c r="Q31" s="328"/>
      <c r="R31" s="328"/>
      <c r="S31" s="328"/>
      <c r="T31" s="328"/>
      <c r="U31" s="328"/>
      <c r="V31" s="328"/>
      <c r="W31" s="328"/>
      <c r="X31" s="328"/>
      <c r="Y31" s="328"/>
      <c r="Z31" s="328"/>
      <c r="AA31" s="328"/>
      <c r="AB31" s="328"/>
      <c r="AC31" s="328"/>
      <c r="AD31" s="328"/>
      <c r="AE31" s="328"/>
      <c r="AF31" s="328"/>
      <c r="AG31" s="328"/>
      <c r="AH31" s="328"/>
      <c r="AI31" s="328"/>
      <c r="AJ31" s="328"/>
      <c r="AK31" s="328"/>
      <c r="AL31" s="328"/>
      <c r="AM31" s="328"/>
      <c r="AN31" s="328" t="s">
        <v>782</v>
      </c>
      <c r="AO31" s="328"/>
      <c r="AP31" s="328" t="s">
        <v>3377</v>
      </c>
      <c r="AQ31" s="328">
        <v>5</v>
      </c>
    </row>
    <row r="32" spans="1:43" ht="22.8" x14ac:dyDescent="0.4">
      <c r="A32" s="328">
        <v>216987</v>
      </c>
      <c r="B32" s="328" t="s">
        <v>3440</v>
      </c>
      <c r="C32" s="328" t="s">
        <v>100</v>
      </c>
      <c r="D32" s="328" t="s">
        <v>267</v>
      </c>
      <c r="E32" s="328" t="s">
        <v>388</v>
      </c>
      <c r="F32" s="330">
        <v>35065</v>
      </c>
      <c r="G32" s="328" t="s">
        <v>374</v>
      </c>
      <c r="H32" s="328" t="s">
        <v>389</v>
      </c>
      <c r="I32" s="328" t="s">
        <v>486</v>
      </c>
      <c r="J32" s="328"/>
      <c r="K32" s="328"/>
      <c r="L32" s="328"/>
      <c r="M32" s="328" t="s">
        <v>374</v>
      </c>
      <c r="N32" s="328"/>
      <c r="O32" s="330"/>
      <c r="P32" s="328"/>
      <c r="Q32" s="328"/>
      <c r="R32" s="328"/>
      <c r="S32" s="328"/>
      <c r="T32" s="328"/>
      <c r="U32" s="328"/>
      <c r="V32" s="328"/>
      <c r="W32" s="328"/>
      <c r="X32" s="328"/>
      <c r="Y32" s="328"/>
      <c r="Z32" s="328"/>
      <c r="AA32" s="328"/>
      <c r="AB32" s="328"/>
      <c r="AC32" s="328"/>
      <c r="AD32" s="328"/>
      <c r="AE32" s="328"/>
      <c r="AF32" s="328"/>
      <c r="AG32" s="328"/>
      <c r="AH32" s="328"/>
      <c r="AI32" s="328"/>
      <c r="AJ32" s="328"/>
      <c r="AK32" s="328"/>
      <c r="AL32" s="328"/>
      <c r="AM32" s="328"/>
      <c r="AN32" s="328"/>
      <c r="AO32" s="328"/>
      <c r="AP32" s="328" t="s">
        <v>486</v>
      </c>
      <c r="AQ32" s="328">
        <v>5</v>
      </c>
    </row>
    <row r="33" spans="1:43" ht="22.8" x14ac:dyDescent="0.4">
      <c r="A33" s="328">
        <v>217002</v>
      </c>
      <c r="B33" s="328" t="s">
        <v>3459</v>
      </c>
      <c r="C33" s="328" t="s">
        <v>185</v>
      </c>
      <c r="D33" s="328" t="s">
        <v>247</v>
      </c>
      <c r="E33" s="328" t="s">
        <v>388</v>
      </c>
      <c r="F33" s="330">
        <v>38447</v>
      </c>
      <c r="G33" s="328" t="s">
        <v>370</v>
      </c>
      <c r="H33" s="328" t="s">
        <v>389</v>
      </c>
      <c r="I33" s="328" t="s">
        <v>486</v>
      </c>
      <c r="J33" s="328"/>
      <c r="K33" s="328"/>
      <c r="L33" s="328"/>
      <c r="M33" s="328" t="s">
        <v>372</v>
      </c>
      <c r="N33" s="328"/>
      <c r="O33" s="330"/>
      <c r="P33" s="328"/>
      <c r="Q33" s="328"/>
      <c r="R33" s="328"/>
      <c r="S33" s="328"/>
      <c r="T33" s="328"/>
      <c r="U33" s="328"/>
      <c r="V33" s="328"/>
      <c r="W33" s="328"/>
      <c r="X33" s="328"/>
      <c r="Y33" s="328"/>
      <c r="Z33" s="328"/>
      <c r="AA33" s="328"/>
      <c r="AB33" s="328"/>
      <c r="AC33" s="328"/>
      <c r="AD33" s="328"/>
      <c r="AE33" s="328"/>
      <c r="AF33" s="328"/>
      <c r="AG33" s="328"/>
      <c r="AH33" s="328"/>
      <c r="AI33" s="328"/>
      <c r="AJ33" s="328"/>
      <c r="AK33" s="328"/>
      <c r="AL33" s="328"/>
      <c r="AM33" s="328"/>
      <c r="AN33" s="328"/>
      <c r="AO33" s="328"/>
      <c r="AP33" s="328" t="s">
        <v>3377</v>
      </c>
      <c r="AQ33" s="328">
        <v>5</v>
      </c>
    </row>
    <row r="34" spans="1:43" ht="22.8" x14ac:dyDescent="0.4">
      <c r="A34" s="328">
        <v>217007</v>
      </c>
      <c r="B34" s="328" t="s">
        <v>3466</v>
      </c>
      <c r="C34" s="328" t="s">
        <v>611</v>
      </c>
      <c r="D34" s="328" t="s">
        <v>282</v>
      </c>
      <c r="E34" s="328" t="s">
        <v>388</v>
      </c>
      <c r="F34" s="330">
        <v>37299</v>
      </c>
      <c r="G34" s="328" t="s">
        <v>370</v>
      </c>
      <c r="H34" s="328" t="s">
        <v>389</v>
      </c>
      <c r="I34" s="328" t="s">
        <v>486</v>
      </c>
      <c r="J34" s="328"/>
      <c r="K34" s="328"/>
      <c r="L34" s="328"/>
      <c r="M34" s="328" t="s">
        <v>372</v>
      </c>
      <c r="N34" s="328"/>
      <c r="O34" s="330"/>
      <c r="P34" s="328"/>
      <c r="Q34" s="328"/>
      <c r="R34" s="328"/>
      <c r="S34" s="328"/>
      <c r="T34" s="328"/>
      <c r="U34" s="328"/>
      <c r="V34" s="328"/>
      <c r="W34" s="328"/>
      <c r="X34" s="328"/>
      <c r="Y34" s="328"/>
      <c r="Z34" s="328"/>
      <c r="AA34" s="328"/>
      <c r="AB34" s="328"/>
      <c r="AC34" s="328"/>
      <c r="AD34" s="328"/>
      <c r="AE34" s="328"/>
      <c r="AF34" s="328"/>
      <c r="AG34" s="328"/>
      <c r="AH34" s="328"/>
      <c r="AI34" s="328"/>
      <c r="AJ34" s="328"/>
      <c r="AK34" s="328"/>
      <c r="AL34" s="328"/>
      <c r="AM34" s="328"/>
      <c r="AN34" s="328"/>
      <c r="AO34" s="328"/>
      <c r="AP34" s="328" t="s">
        <v>3377</v>
      </c>
      <c r="AQ34" s="328">
        <v>5</v>
      </c>
    </row>
    <row r="35" spans="1:43" ht="22.8" x14ac:dyDescent="0.4">
      <c r="A35" s="328">
        <v>217012</v>
      </c>
      <c r="B35" s="328" t="s">
        <v>3472</v>
      </c>
      <c r="C35" s="328" t="s">
        <v>353</v>
      </c>
      <c r="D35" s="328" t="s">
        <v>266</v>
      </c>
      <c r="E35" s="328" t="s">
        <v>388</v>
      </c>
      <c r="F35" s="330">
        <v>34335</v>
      </c>
      <c r="G35" s="328" t="s">
        <v>374</v>
      </c>
      <c r="H35" s="328" t="s">
        <v>389</v>
      </c>
      <c r="I35" s="328" t="s">
        <v>485</v>
      </c>
      <c r="J35" s="328"/>
      <c r="K35" s="328"/>
      <c r="L35" s="328"/>
      <c r="M35" s="328" t="s">
        <v>374</v>
      </c>
      <c r="N35" s="328"/>
      <c r="O35" s="330"/>
      <c r="P35" s="328"/>
      <c r="Q35" s="328"/>
      <c r="R35" s="328"/>
      <c r="S35" s="328"/>
      <c r="T35" s="328"/>
      <c r="U35" s="328"/>
      <c r="V35" s="328"/>
      <c r="W35" s="328"/>
      <c r="X35" s="328"/>
      <c r="Y35" s="328"/>
      <c r="Z35" s="328"/>
      <c r="AA35" s="328"/>
      <c r="AB35" s="328"/>
      <c r="AC35" s="328"/>
      <c r="AD35" s="328"/>
      <c r="AE35" s="328"/>
      <c r="AF35" s="328"/>
      <c r="AG35" s="328"/>
      <c r="AH35" s="328"/>
      <c r="AI35" s="328"/>
      <c r="AJ35" s="328"/>
      <c r="AK35" s="328"/>
      <c r="AL35" s="328"/>
      <c r="AM35" s="328"/>
      <c r="AN35" s="328" t="s">
        <v>782</v>
      </c>
      <c r="AO35" s="328"/>
      <c r="AP35" s="328" t="s">
        <v>485</v>
      </c>
      <c r="AQ35" s="328">
        <v>3</v>
      </c>
    </row>
    <row r="36" spans="1:43" ht="22.8" x14ac:dyDescent="0.4">
      <c r="A36" s="328">
        <v>217020</v>
      </c>
      <c r="B36" s="328" t="s">
        <v>3478</v>
      </c>
      <c r="C36" s="328" t="s">
        <v>3479</v>
      </c>
      <c r="D36" s="328" t="s">
        <v>2856</v>
      </c>
      <c r="E36" s="328" t="s">
        <v>388</v>
      </c>
      <c r="F36" s="330">
        <v>30946</v>
      </c>
      <c r="G36" s="328" t="s">
        <v>370</v>
      </c>
      <c r="H36" s="328" t="s">
        <v>389</v>
      </c>
      <c r="I36" s="328" t="s">
        <v>486</v>
      </c>
      <c r="J36" s="328"/>
      <c r="K36" s="328"/>
      <c r="L36" s="328"/>
      <c r="M36" s="328" t="s">
        <v>378</v>
      </c>
      <c r="N36" s="328"/>
      <c r="O36" s="330"/>
      <c r="P36" s="328"/>
      <c r="Q36" s="328"/>
      <c r="R36" s="328"/>
      <c r="S36" s="328"/>
      <c r="T36" s="328"/>
      <c r="U36" s="328"/>
      <c r="V36" s="328"/>
      <c r="W36" s="328"/>
      <c r="X36" s="328"/>
      <c r="Y36" s="328"/>
      <c r="Z36" s="328"/>
      <c r="AA36" s="328"/>
      <c r="AB36" s="328"/>
      <c r="AC36" s="328"/>
      <c r="AD36" s="328"/>
      <c r="AE36" s="328"/>
      <c r="AF36" s="328"/>
      <c r="AG36" s="328"/>
      <c r="AH36" s="328"/>
      <c r="AI36" s="328"/>
      <c r="AJ36" s="328"/>
      <c r="AK36" s="328"/>
      <c r="AL36" s="328"/>
      <c r="AM36" s="328"/>
      <c r="AN36" s="328" t="s">
        <v>782</v>
      </c>
      <c r="AO36" s="328"/>
      <c r="AP36" s="328" t="s">
        <v>486</v>
      </c>
      <c r="AQ36" s="328">
        <v>5</v>
      </c>
    </row>
    <row r="37" spans="1:43" ht="22.8" x14ac:dyDescent="0.4">
      <c r="A37" s="328">
        <v>217027</v>
      </c>
      <c r="B37" s="328" t="s">
        <v>3488</v>
      </c>
      <c r="C37" s="328" t="s">
        <v>495</v>
      </c>
      <c r="D37" s="328" t="s">
        <v>305</v>
      </c>
      <c r="E37" s="328" t="s">
        <v>388</v>
      </c>
      <c r="F37" s="330">
        <v>38085</v>
      </c>
      <c r="G37" s="328" t="s">
        <v>370</v>
      </c>
      <c r="H37" s="328" t="s">
        <v>389</v>
      </c>
      <c r="I37" s="328" t="s">
        <v>485</v>
      </c>
      <c r="J37" s="328"/>
      <c r="K37" s="328"/>
      <c r="L37" s="328"/>
      <c r="M37" s="328" t="s">
        <v>376</v>
      </c>
      <c r="N37" s="328"/>
      <c r="O37" s="330"/>
      <c r="P37" s="328"/>
      <c r="Q37" s="328"/>
      <c r="R37" s="328"/>
      <c r="S37" s="328"/>
      <c r="T37" s="328"/>
      <c r="U37" s="328"/>
      <c r="V37" s="328"/>
      <c r="W37" s="328"/>
      <c r="X37" s="328"/>
      <c r="Y37" s="328"/>
      <c r="Z37" s="328"/>
      <c r="AA37" s="328"/>
      <c r="AB37" s="328"/>
      <c r="AC37" s="328"/>
      <c r="AD37" s="328"/>
      <c r="AE37" s="328"/>
      <c r="AF37" s="328"/>
      <c r="AG37" s="328"/>
      <c r="AH37" s="328"/>
      <c r="AI37" s="328"/>
      <c r="AJ37" s="328"/>
      <c r="AK37" s="328"/>
      <c r="AL37" s="328"/>
      <c r="AM37" s="328"/>
      <c r="AN37" s="328"/>
      <c r="AO37" s="328"/>
      <c r="AP37" s="328" t="s">
        <v>485</v>
      </c>
      <c r="AQ37" s="328">
        <v>3</v>
      </c>
    </row>
    <row r="38" spans="1:43" ht="22.8" x14ac:dyDescent="0.4">
      <c r="A38" s="328">
        <v>217034</v>
      </c>
      <c r="B38" s="328" t="s">
        <v>3494</v>
      </c>
      <c r="C38" s="328" t="s">
        <v>3495</v>
      </c>
      <c r="D38" s="328" t="s">
        <v>3496</v>
      </c>
      <c r="E38" s="328" t="s">
        <v>388</v>
      </c>
      <c r="F38" s="330">
        <v>35902</v>
      </c>
      <c r="G38" s="328" t="s">
        <v>3671</v>
      </c>
      <c r="H38" s="328" t="s">
        <v>389</v>
      </c>
      <c r="I38" s="328" t="s">
        <v>486</v>
      </c>
      <c r="J38" s="328"/>
      <c r="K38" s="328"/>
      <c r="L38" s="328"/>
      <c r="M38" s="328" t="s">
        <v>378</v>
      </c>
      <c r="N38" s="328"/>
      <c r="O38" s="330"/>
      <c r="P38" s="328"/>
      <c r="Q38" s="328"/>
      <c r="R38" s="328"/>
      <c r="S38" s="328"/>
      <c r="T38" s="328"/>
      <c r="U38" s="328"/>
      <c r="V38" s="328"/>
      <c r="W38" s="328"/>
      <c r="X38" s="328"/>
      <c r="Y38" s="328"/>
      <c r="Z38" s="328"/>
      <c r="AA38" s="328"/>
      <c r="AB38" s="328"/>
      <c r="AC38" s="328"/>
      <c r="AD38" s="328"/>
      <c r="AE38" s="328"/>
      <c r="AF38" s="328"/>
      <c r="AG38" s="328"/>
      <c r="AH38" s="328"/>
      <c r="AI38" s="328"/>
      <c r="AJ38" s="328"/>
      <c r="AK38" s="328"/>
      <c r="AL38" s="328"/>
      <c r="AM38" s="328"/>
      <c r="AN38" s="328" t="s">
        <v>782</v>
      </c>
      <c r="AO38" s="328"/>
      <c r="AP38" s="328" t="s">
        <v>3377</v>
      </c>
      <c r="AQ38" s="328">
        <v>5</v>
      </c>
    </row>
    <row r="39" spans="1:43" ht="22.8" x14ac:dyDescent="0.4">
      <c r="A39" s="328">
        <v>217037</v>
      </c>
      <c r="B39" s="328" t="s">
        <v>3500</v>
      </c>
      <c r="C39" s="328" t="s">
        <v>583</v>
      </c>
      <c r="D39" s="328" t="s">
        <v>3501</v>
      </c>
      <c r="E39" s="328" t="s">
        <v>388</v>
      </c>
      <c r="F39" s="330">
        <v>36527</v>
      </c>
      <c r="G39" s="328" t="s">
        <v>370</v>
      </c>
      <c r="H39" s="328" t="s">
        <v>389</v>
      </c>
      <c r="I39" s="328" t="s">
        <v>485</v>
      </c>
      <c r="J39" s="328"/>
      <c r="K39" s="328"/>
      <c r="L39" s="328"/>
      <c r="M39" s="328" t="s">
        <v>378</v>
      </c>
      <c r="N39" s="328"/>
      <c r="O39" s="330"/>
      <c r="P39" s="328"/>
      <c r="Q39" s="328"/>
      <c r="R39" s="328"/>
      <c r="S39" s="328"/>
      <c r="T39" s="328"/>
      <c r="U39" s="328"/>
      <c r="V39" s="328"/>
      <c r="W39" s="328"/>
      <c r="X39" s="328"/>
      <c r="Y39" s="328"/>
      <c r="Z39" s="328"/>
      <c r="AA39" s="328"/>
      <c r="AB39" s="328"/>
      <c r="AC39" s="328"/>
      <c r="AD39" s="328"/>
      <c r="AE39" s="328"/>
      <c r="AF39" s="328"/>
      <c r="AG39" s="328"/>
      <c r="AH39" s="328"/>
      <c r="AI39" s="328"/>
      <c r="AJ39" s="328"/>
      <c r="AK39" s="328"/>
      <c r="AL39" s="328"/>
      <c r="AM39" s="328"/>
      <c r="AN39" s="328" t="s">
        <v>782</v>
      </c>
      <c r="AO39" s="328"/>
      <c r="AP39" s="328" t="s">
        <v>485</v>
      </c>
      <c r="AQ39" s="328">
        <v>3</v>
      </c>
    </row>
    <row r="40" spans="1:43" ht="22.8" x14ac:dyDescent="0.4">
      <c r="A40" s="328">
        <v>217048</v>
      </c>
      <c r="B40" s="328" t="s">
        <v>3516</v>
      </c>
      <c r="C40" s="328" t="s">
        <v>69</v>
      </c>
      <c r="D40" s="328" t="s">
        <v>282</v>
      </c>
      <c r="E40" s="328" t="s">
        <v>387</v>
      </c>
      <c r="F40" s="330">
        <v>36639</v>
      </c>
      <c r="G40" s="328" t="s">
        <v>677</v>
      </c>
      <c r="H40" s="328" t="s">
        <v>389</v>
      </c>
      <c r="I40" s="328" t="s">
        <v>486</v>
      </c>
      <c r="J40" s="328"/>
      <c r="K40" s="328"/>
      <c r="L40" s="328"/>
      <c r="M40" s="328" t="s">
        <v>375</v>
      </c>
      <c r="N40" s="328"/>
      <c r="O40" s="330"/>
      <c r="P40" s="328"/>
      <c r="Q40" s="328"/>
      <c r="R40" s="328"/>
      <c r="S40" s="328"/>
      <c r="T40" s="328"/>
      <c r="U40" s="328"/>
      <c r="V40" s="328"/>
      <c r="W40" s="328"/>
      <c r="X40" s="328"/>
      <c r="Y40" s="328"/>
      <c r="Z40" s="328"/>
      <c r="AA40" s="328"/>
      <c r="AB40" s="328"/>
      <c r="AC40" s="328"/>
      <c r="AD40" s="328"/>
      <c r="AE40" s="328"/>
      <c r="AF40" s="328"/>
      <c r="AG40" s="328"/>
      <c r="AH40" s="328"/>
      <c r="AI40" s="328"/>
      <c r="AJ40" s="328"/>
      <c r="AK40" s="328"/>
      <c r="AL40" s="328"/>
      <c r="AM40" s="328"/>
      <c r="AN40" s="328"/>
      <c r="AO40" s="328"/>
      <c r="AP40" s="328" t="s">
        <v>3377</v>
      </c>
      <c r="AQ40" s="328">
        <v>5</v>
      </c>
    </row>
    <row r="41" spans="1:43" ht="22.8" x14ac:dyDescent="0.4">
      <c r="A41" s="328">
        <v>217051</v>
      </c>
      <c r="B41" s="328" t="s">
        <v>3520</v>
      </c>
      <c r="C41" s="328" t="s">
        <v>3521</v>
      </c>
      <c r="D41" s="328" t="s">
        <v>425</v>
      </c>
      <c r="E41" s="328" t="s">
        <v>387</v>
      </c>
      <c r="F41" s="330">
        <v>38113</v>
      </c>
      <c r="G41" s="328" t="s">
        <v>3686</v>
      </c>
      <c r="H41" s="328" t="s">
        <v>389</v>
      </c>
      <c r="I41" s="328" t="s">
        <v>485</v>
      </c>
      <c r="J41" s="328"/>
      <c r="K41" s="328"/>
      <c r="L41" s="328"/>
      <c r="M41" s="328" t="s">
        <v>378</v>
      </c>
      <c r="N41" s="328"/>
      <c r="O41" s="330"/>
      <c r="P41" s="328"/>
      <c r="Q41" s="328"/>
      <c r="R41" s="328"/>
      <c r="S41" s="328"/>
      <c r="T41" s="328"/>
      <c r="U41" s="328"/>
      <c r="V41" s="328"/>
      <c r="W41" s="328"/>
      <c r="X41" s="328"/>
      <c r="Y41" s="328"/>
      <c r="Z41" s="328"/>
      <c r="AA41" s="328"/>
      <c r="AB41" s="328"/>
      <c r="AC41" s="328"/>
      <c r="AD41" s="328"/>
      <c r="AE41" s="328"/>
      <c r="AF41" s="328"/>
      <c r="AG41" s="328"/>
      <c r="AH41" s="328"/>
      <c r="AI41" s="328"/>
      <c r="AJ41" s="328"/>
      <c r="AK41" s="328"/>
      <c r="AL41" s="328"/>
      <c r="AM41" s="328"/>
      <c r="AN41" s="328"/>
      <c r="AO41" s="328"/>
      <c r="AP41" s="328" t="s">
        <v>485</v>
      </c>
      <c r="AQ41" s="328">
        <v>3</v>
      </c>
    </row>
    <row r="42" spans="1:43" ht="22.8" x14ac:dyDescent="0.4">
      <c r="A42" s="328">
        <v>211681</v>
      </c>
      <c r="B42" s="328" t="s">
        <v>2678</v>
      </c>
      <c r="C42" s="328" t="s">
        <v>191</v>
      </c>
      <c r="D42" s="328" t="s">
        <v>468</v>
      </c>
      <c r="E42" s="328" t="s">
        <v>388</v>
      </c>
      <c r="F42" s="330">
        <v>33239</v>
      </c>
      <c r="G42" s="328" t="s">
        <v>370</v>
      </c>
      <c r="H42" s="328" t="s">
        <v>389</v>
      </c>
      <c r="I42" s="328" t="s">
        <v>484</v>
      </c>
      <c r="J42" s="328" t="s">
        <v>390</v>
      </c>
      <c r="K42" s="328">
        <v>2008</v>
      </c>
      <c r="L42" s="328">
        <v>2008</v>
      </c>
      <c r="M42" s="328" t="s">
        <v>370</v>
      </c>
      <c r="N42" s="328"/>
      <c r="O42" s="330"/>
      <c r="P42" s="328"/>
      <c r="Q42" s="328"/>
      <c r="R42" s="328"/>
      <c r="S42" s="328"/>
      <c r="T42" s="328"/>
      <c r="U42" s="328"/>
      <c r="V42" s="328"/>
      <c r="W42" s="328"/>
      <c r="X42" s="328"/>
      <c r="Y42" s="328"/>
      <c r="Z42" s="328"/>
      <c r="AA42" s="328"/>
      <c r="AB42" s="328"/>
      <c r="AC42" s="328"/>
      <c r="AD42" s="328"/>
      <c r="AE42" s="328"/>
      <c r="AF42" s="328"/>
      <c r="AG42" s="328"/>
      <c r="AH42" s="328" t="s">
        <v>731</v>
      </c>
      <c r="AI42" s="328"/>
      <c r="AJ42" s="328"/>
      <c r="AK42" s="328"/>
      <c r="AL42" s="328"/>
      <c r="AM42" s="328"/>
      <c r="AN42" s="328" t="s">
        <v>782</v>
      </c>
      <c r="AO42" s="328"/>
      <c r="AP42" s="328" t="s">
        <v>3865</v>
      </c>
      <c r="AQ42" s="328" t="s">
        <v>3844</v>
      </c>
    </row>
    <row r="43" spans="1:43" ht="22.8" x14ac:dyDescent="0.4">
      <c r="A43" s="328">
        <v>214816</v>
      </c>
      <c r="B43" s="331" t="s">
        <v>1555</v>
      </c>
      <c r="C43" s="331" t="s">
        <v>190</v>
      </c>
      <c r="D43" s="331" t="s">
        <v>490</v>
      </c>
      <c r="E43" s="328" t="s">
        <v>388</v>
      </c>
      <c r="F43" s="330">
        <v>32878</v>
      </c>
      <c r="G43" s="328" t="s">
        <v>1556</v>
      </c>
      <c r="H43" s="328" t="s">
        <v>389</v>
      </c>
      <c r="I43" s="328" t="s">
        <v>484</v>
      </c>
      <c r="J43" s="328" t="s">
        <v>390</v>
      </c>
      <c r="K43" s="328">
        <v>2009</v>
      </c>
      <c r="L43" s="328">
        <v>2009</v>
      </c>
      <c r="M43" s="328" t="s">
        <v>384</v>
      </c>
      <c r="N43" s="328"/>
      <c r="O43" s="330"/>
      <c r="P43" s="328"/>
      <c r="Q43" s="328"/>
      <c r="R43" s="328"/>
      <c r="S43" s="328"/>
      <c r="T43" s="328"/>
      <c r="U43" s="328"/>
      <c r="V43" s="328"/>
      <c r="W43" s="328"/>
      <c r="X43" s="328"/>
      <c r="Y43" s="328"/>
      <c r="Z43" s="328"/>
      <c r="AA43" s="328"/>
      <c r="AB43" s="328"/>
      <c r="AC43" s="328"/>
      <c r="AD43" s="328"/>
      <c r="AE43" s="328"/>
      <c r="AF43" s="328"/>
      <c r="AG43" s="328"/>
      <c r="AH43" s="328" t="s">
        <v>731</v>
      </c>
      <c r="AI43" s="328"/>
      <c r="AJ43" s="328"/>
      <c r="AK43" s="328"/>
      <c r="AL43" s="328"/>
      <c r="AM43" s="328"/>
      <c r="AN43" s="328" t="s">
        <v>782</v>
      </c>
      <c r="AO43" s="328"/>
      <c r="AP43" s="328" t="s">
        <v>3865</v>
      </c>
      <c r="AQ43" s="328" t="s">
        <v>3844</v>
      </c>
    </row>
    <row r="44" spans="1:43" ht="22.8" x14ac:dyDescent="0.4">
      <c r="A44" s="328">
        <v>215482</v>
      </c>
      <c r="B44" s="328" t="s">
        <v>2492</v>
      </c>
      <c r="C44" s="328" t="s">
        <v>881</v>
      </c>
      <c r="D44" s="328" t="s">
        <v>299</v>
      </c>
      <c r="E44" s="328" t="s">
        <v>388</v>
      </c>
      <c r="F44" s="330">
        <v>35264</v>
      </c>
      <c r="G44" s="328" t="s">
        <v>1009</v>
      </c>
      <c r="H44" s="328" t="s">
        <v>389</v>
      </c>
      <c r="I44" s="328" t="s">
        <v>59</v>
      </c>
      <c r="J44" s="328" t="s">
        <v>390</v>
      </c>
      <c r="K44" s="328">
        <v>2014</v>
      </c>
      <c r="L44" s="328">
        <v>2014</v>
      </c>
      <c r="M44" s="328" t="s">
        <v>370</v>
      </c>
      <c r="N44" s="328"/>
      <c r="O44" s="330"/>
      <c r="P44" s="328"/>
      <c r="Q44" s="328"/>
      <c r="R44" s="328"/>
      <c r="S44" s="328"/>
      <c r="T44" s="328"/>
      <c r="U44" s="328"/>
      <c r="V44" s="328"/>
      <c r="W44" s="328"/>
      <c r="X44" s="328"/>
      <c r="Y44" s="328"/>
      <c r="Z44" s="328"/>
      <c r="AA44" s="328"/>
      <c r="AB44" s="328"/>
      <c r="AC44" s="328"/>
      <c r="AD44" s="328"/>
      <c r="AE44" s="328"/>
      <c r="AF44" s="328"/>
      <c r="AG44" s="328"/>
      <c r="AH44" s="328"/>
      <c r="AI44" s="328"/>
      <c r="AJ44" s="328"/>
      <c r="AK44" s="328"/>
      <c r="AL44" s="328"/>
      <c r="AM44" s="328"/>
      <c r="AN44" s="328" t="s">
        <v>782</v>
      </c>
      <c r="AO44" s="328"/>
      <c r="AP44" s="328" t="s">
        <v>59</v>
      </c>
      <c r="AQ44" s="328">
        <v>1</v>
      </c>
    </row>
    <row r="45" spans="1:43" ht="22.8" x14ac:dyDescent="0.4">
      <c r="A45" s="328">
        <v>216778</v>
      </c>
      <c r="B45" s="328" t="s">
        <v>3100</v>
      </c>
      <c r="C45" s="328" t="s">
        <v>66</v>
      </c>
      <c r="D45" s="328" t="s">
        <v>320</v>
      </c>
      <c r="E45" s="328" t="s">
        <v>388</v>
      </c>
      <c r="F45" s="330">
        <v>35100</v>
      </c>
      <c r="G45" s="328" t="s">
        <v>4224</v>
      </c>
      <c r="H45" s="328" t="s">
        <v>389</v>
      </c>
      <c r="I45" s="328" t="s">
        <v>485</v>
      </c>
      <c r="J45" s="328" t="s">
        <v>390</v>
      </c>
      <c r="K45" s="328">
        <v>2014</v>
      </c>
      <c r="L45" s="328" t="s">
        <v>383</v>
      </c>
      <c r="N45" s="328"/>
      <c r="O45" s="330"/>
      <c r="P45" s="328"/>
      <c r="Q45" s="328"/>
      <c r="R45" s="328"/>
      <c r="S45" s="328"/>
      <c r="T45" s="328"/>
      <c r="U45" s="328"/>
      <c r="V45" s="328"/>
      <c r="W45" s="328"/>
      <c r="X45" s="328"/>
      <c r="Y45" s="328"/>
      <c r="Z45" s="328"/>
      <c r="AA45" s="328"/>
      <c r="AB45" s="328"/>
      <c r="AC45" s="328"/>
      <c r="AD45" s="328"/>
      <c r="AE45" s="328"/>
      <c r="AF45" s="328"/>
      <c r="AG45" s="328"/>
      <c r="AH45" s="328"/>
      <c r="AI45" s="328"/>
      <c r="AJ45" s="328"/>
      <c r="AK45" s="328"/>
      <c r="AL45" s="328"/>
      <c r="AM45" s="328"/>
      <c r="AN45" s="328"/>
      <c r="AO45" s="328"/>
      <c r="AP45" s="328" t="s">
        <v>485</v>
      </c>
      <c r="AQ45" s="328">
        <v>2</v>
      </c>
    </row>
    <row r="46" spans="1:43" ht="22.8" x14ac:dyDescent="0.4">
      <c r="A46" s="328">
        <v>212559</v>
      </c>
      <c r="B46" s="328" t="s">
        <v>1707</v>
      </c>
      <c r="C46" s="328" t="s">
        <v>89</v>
      </c>
      <c r="D46" s="328" t="s">
        <v>615</v>
      </c>
      <c r="E46" s="328" t="s">
        <v>388</v>
      </c>
      <c r="F46" s="330">
        <v>34901</v>
      </c>
      <c r="G46" s="328" t="s">
        <v>1009</v>
      </c>
      <c r="H46" s="328" t="s">
        <v>389</v>
      </c>
      <c r="I46" s="328" t="s">
        <v>484</v>
      </c>
      <c r="J46" s="328" t="s">
        <v>390</v>
      </c>
      <c r="K46" s="328">
        <v>2016</v>
      </c>
      <c r="L46" s="328" t="s">
        <v>370</v>
      </c>
      <c r="N46" s="328"/>
      <c r="O46" s="330"/>
      <c r="P46" s="328"/>
      <c r="Q46" s="328"/>
      <c r="R46" s="328"/>
      <c r="S46" s="328"/>
      <c r="T46" s="328"/>
      <c r="U46" s="328"/>
      <c r="V46" s="328"/>
      <c r="W46" s="328"/>
      <c r="X46" s="328"/>
      <c r="Y46" s="328"/>
      <c r="Z46" s="328"/>
      <c r="AA46" s="328"/>
      <c r="AB46" s="328"/>
      <c r="AC46" s="328"/>
      <c r="AD46" s="328"/>
      <c r="AE46" s="328"/>
      <c r="AF46" s="328"/>
      <c r="AG46" s="328"/>
      <c r="AH46" s="328" t="s">
        <v>731</v>
      </c>
      <c r="AI46" s="328"/>
      <c r="AJ46" s="328"/>
      <c r="AK46" s="328"/>
      <c r="AL46" s="328"/>
      <c r="AM46" s="328"/>
      <c r="AN46" s="328"/>
      <c r="AO46" s="328"/>
      <c r="AP46" s="328" t="s">
        <v>3865</v>
      </c>
      <c r="AQ46" s="328" t="s">
        <v>3844</v>
      </c>
    </row>
    <row r="47" spans="1:43" ht="22.8" x14ac:dyDescent="0.4">
      <c r="A47" s="328">
        <v>215760</v>
      </c>
      <c r="B47" s="328" t="s">
        <v>2357</v>
      </c>
      <c r="C47" s="328" t="s">
        <v>157</v>
      </c>
      <c r="D47" s="328" t="s">
        <v>285</v>
      </c>
      <c r="E47" s="328" t="s">
        <v>388</v>
      </c>
      <c r="F47" s="330">
        <v>36161</v>
      </c>
      <c r="G47" s="328" t="s">
        <v>2107</v>
      </c>
      <c r="H47" s="328" t="s">
        <v>389</v>
      </c>
      <c r="I47" s="328" t="s">
        <v>486</v>
      </c>
      <c r="J47" s="328" t="s">
        <v>371</v>
      </c>
      <c r="K47" s="328">
        <v>2017</v>
      </c>
      <c r="L47" s="328" t="s">
        <v>378</v>
      </c>
      <c r="N47" s="328"/>
      <c r="O47" s="330"/>
      <c r="P47" s="328"/>
      <c r="Q47" s="328"/>
      <c r="R47" s="328"/>
      <c r="S47" s="328"/>
      <c r="T47" s="328"/>
      <c r="U47" s="328"/>
      <c r="V47" s="328"/>
      <c r="W47" s="328"/>
      <c r="X47" s="328"/>
      <c r="Y47" s="328"/>
      <c r="Z47" s="328"/>
      <c r="AA47" s="328"/>
      <c r="AB47" s="328"/>
      <c r="AC47" s="328"/>
      <c r="AD47" s="328"/>
      <c r="AE47" s="328"/>
      <c r="AF47" s="328"/>
      <c r="AG47" s="328"/>
      <c r="AH47" s="328" t="s">
        <v>731</v>
      </c>
      <c r="AI47" s="328"/>
      <c r="AJ47" s="328"/>
      <c r="AK47" s="328"/>
      <c r="AL47" s="328"/>
      <c r="AM47" s="328"/>
      <c r="AN47" s="328"/>
      <c r="AO47" s="328"/>
      <c r="AP47" s="328" t="s">
        <v>4022</v>
      </c>
      <c r="AQ47" s="328" t="s">
        <v>4023</v>
      </c>
    </row>
    <row r="48" spans="1:43" ht="22.8" x14ac:dyDescent="0.4">
      <c r="A48" s="328">
        <v>215800</v>
      </c>
      <c r="B48" s="328" t="s">
        <v>2401</v>
      </c>
      <c r="C48" s="328" t="s">
        <v>1094</v>
      </c>
      <c r="D48" s="328" t="s">
        <v>2789</v>
      </c>
      <c r="E48" s="328" t="s">
        <v>388</v>
      </c>
      <c r="F48" s="330">
        <v>36373</v>
      </c>
      <c r="G48" s="328" t="s">
        <v>2402</v>
      </c>
      <c r="H48" s="328" t="s">
        <v>389</v>
      </c>
      <c r="I48" s="328" t="s">
        <v>65</v>
      </c>
      <c r="J48" s="328" t="s">
        <v>371</v>
      </c>
      <c r="K48" s="328">
        <v>2017</v>
      </c>
      <c r="L48" s="328" t="s">
        <v>372</v>
      </c>
      <c r="N48" s="328"/>
      <c r="O48" s="330"/>
      <c r="P48" s="328"/>
      <c r="Q48" s="328"/>
      <c r="R48" s="328"/>
      <c r="S48" s="328"/>
      <c r="T48" s="328"/>
      <c r="U48" s="328"/>
      <c r="V48" s="328"/>
      <c r="W48" s="328"/>
      <c r="X48" s="328"/>
      <c r="Y48" s="328"/>
      <c r="Z48" s="328"/>
      <c r="AA48" s="328"/>
      <c r="AB48" s="328"/>
      <c r="AC48" s="328"/>
      <c r="AD48" s="328"/>
      <c r="AE48" s="328"/>
      <c r="AF48" s="328"/>
      <c r="AG48" s="328"/>
      <c r="AH48" s="328"/>
      <c r="AI48" s="328"/>
      <c r="AJ48" s="328"/>
      <c r="AK48" s="328"/>
      <c r="AL48" s="328"/>
      <c r="AM48" s="328"/>
      <c r="AN48" s="328"/>
      <c r="AO48" s="328"/>
      <c r="AP48" s="328" t="s">
        <v>4055</v>
      </c>
      <c r="AQ48" s="328">
        <v>6</v>
      </c>
    </row>
    <row r="49" spans="1:43" ht="22.8" x14ac:dyDescent="0.4">
      <c r="A49" s="328">
        <v>202391</v>
      </c>
      <c r="B49" s="328" t="s">
        <v>3874</v>
      </c>
      <c r="C49" s="328" t="s">
        <v>3875</v>
      </c>
      <c r="D49" s="328" t="s">
        <v>226</v>
      </c>
      <c r="E49" s="328" t="s">
        <v>387</v>
      </c>
      <c r="F49" s="330">
        <v>31458</v>
      </c>
      <c r="G49" s="328" t="s">
        <v>3876</v>
      </c>
      <c r="H49" s="328" t="s">
        <v>389</v>
      </c>
      <c r="I49" s="328" t="s">
        <v>59</v>
      </c>
      <c r="J49" s="328" t="s">
        <v>1311</v>
      </c>
      <c r="K49" s="328">
        <v>2005</v>
      </c>
      <c r="L49" s="328" t="s">
        <v>698</v>
      </c>
      <c r="M49" s="328" t="s">
        <v>698</v>
      </c>
      <c r="N49" s="328"/>
      <c r="O49" s="330"/>
      <c r="P49" s="328"/>
      <c r="Q49" s="328"/>
      <c r="R49" s="328"/>
      <c r="S49" s="328"/>
      <c r="T49" s="328"/>
      <c r="U49" s="328"/>
      <c r="V49" s="328"/>
      <c r="W49" s="328"/>
      <c r="X49" s="328"/>
      <c r="Y49" s="328"/>
      <c r="Z49" s="328"/>
      <c r="AA49" s="328"/>
      <c r="AB49" s="328"/>
      <c r="AC49" s="328"/>
      <c r="AD49" s="328"/>
      <c r="AE49" s="328"/>
      <c r="AF49" s="328"/>
      <c r="AG49" s="328"/>
      <c r="AH49" s="328"/>
      <c r="AI49" s="328"/>
      <c r="AJ49" s="328"/>
      <c r="AK49" s="328"/>
      <c r="AL49" s="328"/>
      <c r="AM49" s="328"/>
      <c r="AN49" s="328" t="s">
        <v>782</v>
      </c>
      <c r="AO49" s="328"/>
      <c r="AP49" s="328" t="s">
        <v>3849</v>
      </c>
      <c r="AQ49" s="328">
        <v>5</v>
      </c>
    </row>
    <row r="50" spans="1:43" ht="22.8" x14ac:dyDescent="0.4">
      <c r="A50" s="328">
        <v>202484</v>
      </c>
      <c r="B50" s="328" t="s">
        <v>3880</v>
      </c>
      <c r="C50" s="328" t="s">
        <v>3881</v>
      </c>
      <c r="D50" s="328" t="s">
        <v>278</v>
      </c>
      <c r="E50" s="328" t="s">
        <v>387</v>
      </c>
      <c r="F50" s="330">
        <v>31778</v>
      </c>
      <c r="G50" s="328" t="s">
        <v>3882</v>
      </c>
      <c r="H50" s="328" t="s">
        <v>389</v>
      </c>
      <c r="I50" s="328" t="s">
        <v>59</v>
      </c>
      <c r="J50" s="328" t="s">
        <v>1311</v>
      </c>
      <c r="K50" s="328">
        <v>2003</v>
      </c>
      <c r="L50" s="328" t="s">
        <v>698</v>
      </c>
      <c r="M50" s="328" t="s">
        <v>698</v>
      </c>
      <c r="N50" s="328"/>
      <c r="O50" s="330"/>
      <c r="P50" s="328"/>
      <c r="Q50" s="328"/>
      <c r="R50" s="328"/>
      <c r="S50" s="328"/>
      <c r="T50" s="328"/>
      <c r="U50" s="328"/>
      <c r="V50" s="328"/>
      <c r="W50" s="328"/>
      <c r="X50" s="328"/>
      <c r="Y50" s="328"/>
      <c r="Z50" s="328"/>
      <c r="AA50" s="328"/>
      <c r="AB50" s="328"/>
      <c r="AC50" s="328"/>
      <c r="AD50" s="328"/>
      <c r="AE50" s="328"/>
      <c r="AF50" s="328"/>
      <c r="AG50" s="328"/>
      <c r="AH50" s="328"/>
      <c r="AI50" s="328"/>
      <c r="AJ50" s="328"/>
      <c r="AK50" s="328"/>
      <c r="AL50" s="328"/>
      <c r="AM50" s="328"/>
      <c r="AN50" s="328" t="s">
        <v>782</v>
      </c>
      <c r="AO50" s="328"/>
      <c r="AP50" s="328" t="s">
        <v>3859</v>
      </c>
      <c r="AQ50" s="328">
        <v>6</v>
      </c>
    </row>
    <row r="51" spans="1:43" ht="22.8" x14ac:dyDescent="0.4">
      <c r="A51" s="328">
        <v>203070</v>
      </c>
      <c r="B51" s="328" t="s">
        <v>3894</v>
      </c>
      <c r="C51" s="328" t="s">
        <v>3895</v>
      </c>
      <c r="D51" s="328" t="s">
        <v>3397</v>
      </c>
      <c r="E51" s="328" t="s">
        <v>387</v>
      </c>
      <c r="F51" s="330" t="s">
        <v>3896</v>
      </c>
      <c r="G51" s="328" t="s">
        <v>3897</v>
      </c>
      <c r="H51" s="328" t="s">
        <v>389</v>
      </c>
      <c r="I51" s="328" t="s">
        <v>59</v>
      </c>
      <c r="J51" s="328" t="s">
        <v>1311</v>
      </c>
      <c r="K51" s="328">
        <v>2004</v>
      </c>
      <c r="L51" s="328" t="s">
        <v>698</v>
      </c>
      <c r="M51" s="328" t="s">
        <v>1036</v>
      </c>
      <c r="N51" s="328"/>
      <c r="O51" s="330"/>
      <c r="P51" s="328"/>
      <c r="Q51" s="328"/>
      <c r="R51" s="328"/>
      <c r="S51" s="328"/>
      <c r="T51" s="328"/>
      <c r="U51" s="328"/>
      <c r="V51" s="328"/>
      <c r="W51" s="328"/>
      <c r="X51" s="328"/>
      <c r="Y51" s="328"/>
      <c r="Z51" s="328"/>
      <c r="AA51" s="328"/>
      <c r="AB51" s="328"/>
      <c r="AC51" s="328"/>
      <c r="AD51" s="328"/>
      <c r="AE51" s="328"/>
      <c r="AF51" s="328"/>
      <c r="AG51" s="328"/>
      <c r="AH51" s="328"/>
      <c r="AI51" s="328"/>
      <c r="AJ51" s="328"/>
      <c r="AK51" s="328"/>
      <c r="AL51" s="328"/>
      <c r="AM51" s="328"/>
      <c r="AN51" s="328" t="s">
        <v>782</v>
      </c>
      <c r="AO51" s="328"/>
      <c r="AP51" s="328" t="s">
        <v>3849</v>
      </c>
      <c r="AQ51" s="328">
        <v>6</v>
      </c>
    </row>
    <row r="52" spans="1:43" ht="27.6" x14ac:dyDescent="0.4">
      <c r="A52" s="328">
        <v>206388</v>
      </c>
      <c r="B52" s="329" t="s">
        <v>3956</v>
      </c>
      <c r="C52" s="329" t="s">
        <v>97</v>
      </c>
      <c r="D52" s="329" t="s">
        <v>2844</v>
      </c>
      <c r="E52" s="328" t="s">
        <v>387</v>
      </c>
      <c r="F52" s="330">
        <v>31713</v>
      </c>
      <c r="G52" s="328" t="s">
        <v>698</v>
      </c>
      <c r="H52" s="328" t="s">
        <v>389</v>
      </c>
      <c r="I52" s="328" t="s">
        <v>486</v>
      </c>
      <c r="J52" s="328" t="s">
        <v>1311</v>
      </c>
      <c r="K52" s="328">
        <v>2004</v>
      </c>
      <c r="L52" s="328" t="s">
        <v>698</v>
      </c>
      <c r="M52" s="328" t="s">
        <v>698</v>
      </c>
      <c r="N52" s="328"/>
      <c r="O52" s="330"/>
      <c r="P52" s="328"/>
      <c r="Q52" s="328"/>
      <c r="R52" s="328"/>
      <c r="S52" s="328"/>
      <c r="T52" s="328"/>
      <c r="U52" s="328"/>
      <c r="V52" s="328"/>
      <c r="W52" s="328"/>
      <c r="X52" s="328"/>
      <c r="Y52" s="328"/>
      <c r="Z52" s="328"/>
      <c r="AA52" s="328"/>
      <c r="AB52" s="328"/>
      <c r="AC52" s="328"/>
      <c r="AD52" s="328"/>
      <c r="AE52" s="328"/>
      <c r="AF52" s="328"/>
      <c r="AG52" s="328"/>
      <c r="AH52" s="328"/>
      <c r="AI52" s="328"/>
      <c r="AJ52" s="328"/>
      <c r="AK52" s="328"/>
      <c r="AL52" s="328"/>
      <c r="AM52" s="328"/>
      <c r="AN52" s="328" t="s">
        <v>782</v>
      </c>
      <c r="AO52" s="328"/>
      <c r="AP52" s="328" t="s">
        <v>3955</v>
      </c>
      <c r="AQ52" s="328">
        <v>6</v>
      </c>
    </row>
    <row r="53" spans="1:43" ht="22.8" x14ac:dyDescent="0.4">
      <c r="A53" s="328">
        <v>207687</v>
      </c>
      <c r="B53" s="328" t="s">
        <v>3990</v>
      </c>
      <c r="C53" s="328" t="s">
        <v>353</v>
      </c>
      <c r="D53" s="328" t="s">
        <v>2457</v>
      </c>
      <c r="E53" s="328" t="s">
        <v>387</v>
      </c>
      <c r="F53" s="330">
        <v>31959</v>
      </c>
      <c r="G53" s="328" t="s">
        <v>3991</v>
      </c>
      <c r="H53" s="328" t="s">
        <v>389</v>
      </c>
      <c r="I53" s="328" t="s">
        <v>484</v>
      </c>
      <c r="J53" s="328" t="s">
        <v>1311</v>
      </c>
      <c r="K53" s="328">
        <v>2005</v>
      </c>
      <c r="L53" s="328" t="s">
        <v>698</v>
      </c>
      <c r="M53" s="328" t="s">
        <v>1036</v>
      </c>
      <c r="N53" s="328"/>
      <c r="O53" s="330"/>
      <c r="P53" s="328"/>
      <c r="Q53" s="328"/>
      <c r="R53" s="328"/>
      <c r="S53" s="328"/>
      <c r="T53" s="328"/>
      <c r="U53" s="328"/>
      <c r="V53" s="328"/>
      <c r="W53" s="328"/>
      <c r="X53" s="328"/>
      <c r="Y53" s="328"/>
      <c r="Z53" s="328"/>
      <c r="AA53" s="328"/>
      <c r="AB53" s="328"/>
      <c r="AC53" s="328"/>
      <c r="AD53" s="328"/>
      <c r="AE53" s="328"/>
      <c r="AF53" s="328"/>
      <c r="AG53" s="328"/>
      <c r="AH53" s="328"/>
      <c r="AI53" s="328"/>
      <c r="AJ53" s="328"/>
      <c r="AK53" s="328"/>
      <c r="AL53" s="328"/>
      <c r="AM53" s="328"/>
      <c r="AN53" s="328" t="s">
        <v>782</v>
      </c>
      <c r="AO53" s="328"/>
      <c r="AP53" s="328" t="s">
        <v>3856</v>
      </c>
      <c r="AQ53" s="328">
        <v>6</v>
      </c>
    </row>
    <row r="54" spans="1:43" ht="22.8" x14ac:dyDescent="0.4">
      <c r="A54" s="328">
        <v>213289</v>
      </c>
      <c r="B54" s="328" t="s">
        <v>2769</v>
      </c>
      <c r="C54" s="328" t="s">
        <v>451</v>
      </c>
      <c r="D54" s="328" t="s">
        <v>246</v>
      </c>
      <c r="E54" s="328" t="s">
        <v>1315</v>
      </c>
      <c r="F54" s="330">
        <v>33768</v>
      </c>
      <c r="G54" s="328" t="s">
        <v>698</v>
      </c>
      <c r="H54" s="328" t="s">
        <v>389</v>
      </c>
      <c r="I54" s="328" t="s">
        <v>486</v>
      </c>
      <c r="J54" s="328" t="s">
        <v>1311</v>
      </c>
      <c r="K54" s="328">
        <v>2012</v>
      </c>
      <c r="L54" s="328" t="s">
        <v>698</v>
      </c>
      <c r="M54" s="328" t="s">
        <v>379</v>
      </c>
      <c r="N54" s="328"/>
      <c r="O54" s="330"/>
      <c r="P54" s="328"/>
      <c r="Q54" s="328"/>
      <c r="R54" s="328"/>
      <c r="S54" s="328"/>
      <c r="T54" s="328"/>
      <c r="U54" s="328"/>
      <c r="V54" s="328"/>
      <c r="W54" s="328"/>
      <c r="X54" s="328"/>
      <c r="Y54" s="328"/>
      <c r="Z54" s="328"/>
      <c r="AA54" s="328"/>
      <c r="AB54" s="328"/>
      <c r="AC54" s="328"/>
      <c r="AD54" s="328"/>
      <c r="AE54" s="328"/>
      <c r="AF54" s="328"/>
      <c r="AG54" s="328"/>
      <c r="AH54" s="328" t="s">
        <v>731</v>
      </c>
      <c r="AI54" s="328"/>
      <c r="AJ54" s="328"/>
      <c r="AK54" s="328"/>
      <c r="AL54" s="328"/>
      <c r="AM54" s="328"/>
      <c r="AN54" s="328" t="s">
        <v>782</v>
      </c>
      <c r="AO54" s="328"/>
      <c r="AP54" s="328" t="s">
        <v>4068</v>
      </c>
      <c r="AQ54" s="328" t="s">
        <v>3844</v>
      </c>
    </row>
    <row r="55" spans="1:43" ht="22.8" x14ac:dyDescent="0.4">
      <c r="A55" s="328">
        <v>214203</v>
      </c>
      <c r="B55" s="328" t="s">
        <v>2827</v>
      </c>
      <c r="C55" s="328" t="s">
        <v>176</v>
      </c>
      <c r="D55" s="328" t="s">
        <v>2828</v>
      </c>
      <c r="E55" s="328" t="s">
        <v>387</v>
      </c>
      <c r="F55" s="330">
        <v>35507</v>
      </c>
      <c r="G55" s="328" t="s">
        <v>698</v>
      </c>
      <c r="H55" s="328" t="s">
        <v>389</v>
      </c>
      <c r="I55" s="328" t="s">
        <v>484</v>
      </c>
      <c r="J55" s="328" t="s">
        <v>371</v>
      </c>
      <c r="K55" s="328">
        <v>2016</v>
      </c>
      <c r="L55" s="328" t="s">
        <v>698</v>
      </c>
      <c r="M55" s="328" t="s">
        <v>698</v>
      </c>
      <c r="N55" s="328"/>
      <c r="O55" s="330"/>
      <c r="P55" s="328"/>
      <c r="Q55" s="328"/>
      <c r="R55" s="328"/>
      <c r="S55" s="328"/>
      <c r="T55" s="328"/>
      <c r="U55" s="328"/>
      <c r="V55" s="328"/>
      <c r="W55" s="328"/>
      <c r="X55" s="328"/>
      <c r="Y55" s="328"/>
      <c r="Z55" s="328"/>
      <c r="AA55" s="328"/>
      <c r="AB55" s="328"/>
      <c r="AC55" s="328"/>
      <c r="AD55" s="328"/>
      <c r="AE55" s="328"/>
      <c r="AF55" s="328"/>
      <c r="AG55" s="328"/>
      <c r="AH55" s="328" t="s">
        <v>731</v>
      </c>
      <c r="AI55" s="328"/>
      <c r="AJ55" s="328"/>
      <c r="AK55" s="328"/>
      <c r="AL55" s="328"/>
      <c r="AM55" s="328" t="s">
        <v>782</v>
      </c>
      <c r="AN55" s="328" t="s">
        <v>782</v>
      </c>
      <c r="AO55" s="328"/>
      <c r="AP55" s="328" t="s">
        <v>4067</v>
      </c>
      <c r="AQ55" s="328" t="s">
        <v>4024</v>
      </c>
    </row>
    <row r="56" spans="1:43" ht="22.8" x14ac:dyDescent="0.4">
      <c r="A56" s="328">
        <v>215111</v>
      </c>
      <c r="B56" s="328" t="s">
        <v>2886</v>
      </c>
      <c r="C56" s="328" t="s">
        <v>1855</v>
      </c>
      <c r="D56" s="328" t="s">
        <v>2887</v>
      </c>
      <c r="E56" s="328" t="s">
        <v>388</v>
      </c>
      <c r="F56" s="330">
        <v>36008</v>
      </c>
      <c r="G56" s="328" t="s">
        <v>1856</v>
      </c>
      <c r="H56" s="328" t="s">
        <v>389</v>
      </c>
      <c r="I56" s="328" t="s">
        <v>59</v>
      </c>
      <c r="J56" s="328" t="s">
        <v>390</v>
      </c>
      <c r="K56" s="328">
        <v>2015</v>
      </c>
      <c r="L56" s="328" t="s">
        <v>698</v>
      </c>
      <c r="M56" s="328" t="s">
        <v>379</v>
      </c>
      <c r="N56" s="328"/>
      <c r="O56" s="330"/>
      <c r="P56" s="328"/>
      <c r="Q56" s="328"/>
      <c r="R56" s="328"/>
      <c r="S56" s="328"/>
      <c r="T56" s="328"/>
      <c r="U56" s="328"/>
      <c r="V56" s="328"/>
      <c r="W56" s="328"/>
      <c r="X56" s="328"/>
      <c r="Y56" s="328"/>
      <c r="Z56" s="328"/>
      <c r="AA56" s="328"/>
      <c r="AB56" s="328"/>
      <c r="AC56" s="328"/>
      <c r="AD56" s="328"/>
      <c r="AE56" s="328"/>
      <c r="AF56" s="328"/>
      <c r="AG56" s="328"/>
      <c r="AH56" s="328"/>
      <c r="AI56" s="328"/>
      <c r="AJ56" s="328"/>
      <c r="AK56" s="328"/>
      <c r="AL56" s="328"/>
      <c r="AM56" s="328"/>
      <c r="AN56" s="328"/>
      <c r="AO56" s="328"/>
      <c r="AP56" s="328" t="s">
        <v>3374</v>
      </c>
      <c r="AQ56" s="328">
        <v>4</v>
      </c>
    </row>
    <row r="57" spans="1:43" ht="22.8" x14ac:dyDescent="0.4">
      <c r="A57" s="328">
        <v>215677</v>
      </c>
      <c r="B57" s="328" t="s">
        <v>1705</v>
      </c>
      <c r="C57" s="328" t="s">
        <v>143</v>
      </c>
      <c r="D57" s="328" t="s">
        <v>343</v>
      </c>
      <c r="E57" s="328" t="s">
        <v>388</v>
      </c>
      <c r="F57" s="330">
        <v>34857</v>
      </c>
      <c r="G57" s="328" t="s">
        <v>1706</v>
      </c>
      <c r="H57" s="328" t="s">
        <v>389</v>
      </c>
      <c r="I57" s="328" t="s">
        <v>59</v>
      </c>
      <c r="J57" s="328" t="s">
        <v>371</v>
      </c>
      <c r="K57" s="328"/>
      <c r="L57" s="328" t="s">
        <v>698</v>
      </c>
      <c r="M57" s="328" t="s">
        <v>698</v>
      </c>
      <c r="N57" s="328"/>
      <c r="O57" s="330"/>
      <c r="P57" s="328"/>
      <c r="Q57" s="328"/>
      <c r="R57" s="328"/>
      <c r="S57" s="328"/>
      <c r="T57" s="328"/>
      <c r="U57" s="328"/>
      <c r="V57" s="328"/>
      <c r="W57" s="328"/>
      <c r="X57" s="328"/>
      <c r="Y57" s="328"/>
      <c r="Z57" s="328"/>
      <c r="AA57" s="328"/>
      <c r="AB57" s="328"/>
      <c r="AC57" s="328"/>
      <c r="AD57" s="328"/>
      <c r="AE57" s="328"/>
      <c r="AF57" s="328"/>
      <c r="AG57" s="328"/>
      <c r="AH57" s="328"/>
      <c r="AI57" s="328"/>
      <c r="AJ57" s="328"/>
      <c r="AK57" s="328"/>
      <c r="AL57" s="328"/>
      <c r="AM57" s="328" t="s">
        <v>782</v>
      </c>
      <c r="AN57" s="328" t="s">
        <v>782</v>
      </c>
      <c r="AO57" s="328"/>
      <c r="AP57" s="328" t="s">
        <v>3374</v>
      </c>
      <c r="AQ57" s="328">
        <v>3</v>
      </c>
    </row>
    <row r="58" spans="1:43" ht="22.8" x14ac:dyDescent="0.4">
      <c r="A58" s="328">
        <v>216014</v>
      </c>
      <c r="B58" s="328" t="s">
        <v>823</v>
      </c>
      <c r="C58" s="328" t="s">
        <v>824</v>
      </c>
      <c r="D58" s="328" t="s">
        <v>233</v>
      </c>
      <c r="E58" s="328" t="s">
        <v>387</v>
      </c>
      <c r="F58" s="330">
        <v>35190</v>
      </c>
      <c r="G58" s="328" t="s">
        <v>1036</v>
      </c>
      <c r="H58" s="328" t="s">
        <v>389</v>
      </c>
      <c r="I58" s="328" t="s">
        <v>486</v>
      </c>
      <c r="J58" s="328" t="s">
        <v>371</v>
      </c>
      <c r="K58" s="328">
        <v>2015</v>
      </c>
      <c r="L58" s="328" t="s">
        <v>698</v>
      </c>
      <c r="M58" s="328" t="s">
        <v>1036</v>
      </c>
      <c r="N58" s="328"/>
      <c r="O58" s="330"/>
      <c r="P58" s="328"/>
      <c r="Q58" s="328"/>
      <c r="R58" s="328"/>
      <c r="S58" s="328"/>
      <c r="T58" s="328"/>
      <c r="U58" s="328"/>
      <c r="V58" s="328"/>
      <c r="W58" s="328"/>
      <c r="X58" s="328"/>
      <c r="Y58" s="328"/>
      <c r="Z58" s="328"/>
      <c r="AA58" s="328"/>
      <c r="AB58" s="328"/>
      <c r="AC58" s="328"/>
      <c r="AD58" s="328"/>
      <c r="AE58" s="328"/>
      <c r="AF58" s="328"/>
      <c r="AG58" s="328"/>
      <c r="AH58" s="328" t="s">
        <v>731</v>
      </c>
      <c r="AI58" s="328"/>
      <c r="AJ58" s="328"/>
      <c r="AK58" s="328"/>
      <c r="AL58" s="328"/>
      <c r="AM58" s="328" t="s">
        <v>782</v>
      </c>
      <c r="AN58" s="328" t="s">
        <v>782</v>
      </c>
      <c r="AO58" s="328"/>
      <c r="AP58" s="328" t="s">
        <v>4037</v>
      </c>
      <c r="AQ58" s="328">
        <v>3</v>
      </c>
    </row>
    <row r="59" spans="1:43" ht="22.8" x14ac:dyDescent="0.4">
      <c r="A59" s="328">
        <v>216057</v>
      </c>
      <c r="B59" s="328" t="s">
        <v>2992</v>
      </c>
      <c r="C59" s="328" t="s">
        <v>2993</v>
      </c>
      <c r="D59" s="328" t="s">
        <v>291</v>
      </c>
      <c r="E59" s="328" t="s">
        <v>388</v>
      </c>
      <c r="F59" s="330">
        <v>36526</v>
      </c>
      <c r="G59" s="328" t="s">
        <v>3724</v>
      </c>
      <c r="H59" s="328" t="s">
        <v>389</v>
      </c>
      <c r="I59" s="328" t="s">
        <v>486</v>
      </c>
      <c r="J59" s="328" t="s">
        <v>1311</v>
      </c>
      <c r="K59" s="328">
        <v>2017</v>
      </c>
      <c r="L59" s="328" t="s">
        <v>698</v>
      </c>
      <c r="M59" s="328" t="s">
        <v>1036</v>
      </c>
      <c r="N59" s="328"/>
      <c r="O59" s="330"/>
      <c r="P59" s="328"/>
      <c r="Q59" s="328"/>
      <c r="R59" s="328"/>
      <c r="S59" s="328"/>
      <c r="T59" s="328"/>
      <c r="U59" s="328"/>
      <c r="V59" s="328"/>
      <c r="W59" s="328"/>
      <c r="X59" s="328"/>
      <c r="Y59" s="328"/>
      <c r="Z59" s="328"/>
      <c r="AA59" s="328"/>
      <c r="AB59" s="328"/>
      <c r="AC59" s="328"/>
      <c r="AD59" s="328"/>
      <c r="AE59" s="328"/>
      <c r="AF59" s="328"/>
      <c r="AG59" s="328"/>
      <c r="AH59" s="328" t="s">
        <v>731</v>
      </c>
      <c r="AI59" s="328"/>
      <c r="AJ59" s="328"/>
      <c r="AK59" s="328"/>
      <c r="AL59" s="328"/>
      <c r="AM59" s="328" t="s">
        <v>782</v>
      </c>
      <c r="AN59" s="328" t="s">
        <v>782</v>
      </c>
      <c r="AO59" s="328"/>
      <c r="AP59" s="328" t="s">
        <v>4068</v>
      </c>
      <c r="AQ59" s="328" t="s">
        <v>3844</v>
      </c>
    </row>
    <row r="60" spans="1:43" ht="22.8" x14ac:dyDescent="0.4">
      <c r="A60" s="328">
        <v>216319</v>
      </c>
      <c r="B60" s="328" t="s">
        <v>940</v>
      </c>
      <c r="C60" s="328" t="s">
        <v>184</v>
      </c>
      <c r="D60" s="328" t="s">
        <v>941</v>
      </c>
      <c r="E60" s="328" t="s">
        <v>388</v>
      </c>
      <c r="F60" s="330">
        <v>36362</v>
      </c>
      <c r="G60" s="328" t="s">
        <v>942</v>
      </c>
      <c r="H60" s="328" t="s">
        <v>389</v>
      </c>
      <c r="I60" s="328" t="s">
        <v>486</v>
      </c>
      <c r="J60" s="328"/>
      <c r="K60" s="328"/>
      <c r="L60" s="328" t="s">
        <v>698</v>
      </c>
      <c r="M60" s="328" t="s">
        <v>698</v>
      </c>
      <c r="N60" s="328"/>
      <c r="O60" s="330"/>
      <c r="P60" s="328"/>
      <c r="Q60" s="328"/>
      <c r="R60" s="328"/>
      <c r="S60" s="328"/>
      <c r="T60" s="328"/>
      <c r="U60" s="328"/>
      <c r="V60" s="328"/>
      <c r="W60" s="328"/>
      <c r="X60" s="328"/>
      <c r="Y60" s="328"/>
      <c r="Z60" s="328"/>
      <c r="AA60" s="328"/>
      <c r="AB60" s="328"/>
      <c r="AC60" s="328"/>
      <c r="AD60" s="328"/>
      <c r="AE60" s="328"/>
      <c r="AF60" s="328"/>
      <c r="AG60" s="328"/>
      <c r="AH60" s="328"/>
      <c r="AI60" s="328"/>
      <c r="AJ60" s="328"/>
      <c r="AK60" s="328"/>
      <c r="AL60" s="328"/>
      <c r="AM60" s="328" t="s">
        <v>782</v>
      </c>
      <c r="AN60" s="328" t="s">
        <v>782</v>
      </c>
      <c r="AO60" s="328"/>
      <c r="AP60" s="328" t="s">
        <v>486</v>
      </c>
      <c r="AQ60" s="328">
        <v>1</v>
      </c>
    </row>
    <row r="61" spans="1:43" ht="22.8" x14ac:dyDescent="0.4">
      <c r="A61" s="328">
        <v>201240</v>
      </c>
      <c r="B61" s="328" t="s">
        <v>3839</v>
      </c>
      <c r="C61" s="328" t="s">
        <v>66</v>
      </c>
      <c r="D61" s="328" t="s">
        <v>3855</v>
      </c>
      <c r="E61" s="328" t="s">
        <v>387</v>
      </c>
      <c r="F61" s="330">
        <v>30442</v>
      </c>
      <c r="G61" s="328" t="s">
        <v>397</v>
      </c>
      <c r="H61" s="328" t="s">
        <v>389</v>
      </c>
      <c r="I61" s="328" t="s">
        <v>59</v>
      </c>
      <c r="J61" s="328" t="s">
        <v>371</v>
      </c>
      <c r="K61" s="328">
        <v>2001</v>
      </c>
      <c r="L61" s="328" t="s">
        <v>384</v>
      </c>
      <c r="M61" s="328" t="s">
        <v>384</v>
      </c>
      <c r="N61" s="328"/>
      <c r="O61" s="330"/>
      <c r="P61" s="328"/>
      <c r="Q61" s="328"/>
      <c r="R61" s="328"/>
      <c r="S61" s="328"/>
      <c r="T61" s="328"/>
      <c r="U61" s="328"/>
      <c r="V61" s="328"/>
      <c r="W61" s="328"/>
      <c r="X61" s="328"/>
      <c r="Y61" s="328"/>
      <c r="Z61" s="328"/>
      <c r="AA61" s="328"/>
      <c r="AB61" s="328"/>
      <c r="AC61" s="328"/>
      <c r="AD61" s="328"/>
      <c r="AE61" s="328"/>
      <c r="AF61" s="328"/>
      <c r="AG61" s="328"/>
      <c r="AH61" s="328"/>
      <c r="AI61" s="328"/>
      <c r="AJ61" s="328"/>
      <c r="AK61" s="328"/>
      <c r="AL61" s="328"/>
      <c r="AM61" s="328"/>
      <c r="AN61" s="328" t="s">
        <v>782</v>
      </c>
      <c r="AO61" s="328"/>
      <c r="AP61" s="328" t="s">
        <v>3849</v>
      </c>
      <c r="AQ61" s="328">
        <v>6</v>
      </c>
    </row>
    <row r="62" spans="1:43" ht="22.8" x14ac:dyDescent="0.4">
      <c r="A62" s="328">
        <v>202148</v>
      </c>
      <c r="B62" s="328" t="s">
        <v>2526</v>
      </c>
      <c r="C62" s="328" t="s">
        <v>81</v>
      </c>
      <c r="D62" s="328" t="s">
        <v>2527</v>
      </c>
      <c r="E62" s="328" t="s">
        <v>387</v>
      </c>
      <c r="F62" s="330">
        <v>31413</v>
      </c>
      <c r="G62" s="328" t="s">
        <v>2528</v>
      </c>
      <c r="H62" s="328" t="s">
        <v>389</v>
      </c>
      <c r="I62" s="328" t="s">
        <v>59</v>
      </c>
      <c r="J62" s="328" t="s">
        <v>390</v>
      </c>
      <c r="K62" s="328">
        <v>2005</v>
      </c>
      <c r="L62" s="328" t="s">
        <v>384</v>
      </c>
      <c r="M62" s="328" t="s">
        <v>384</v>
      </c>
      <c r="N62" s="328"/>
      <c r="O62" s="330"/>
      <c r="P62" s="328"/>
      <c r="Q62" s="328"/>
      <c r="R62" s="328"/>
      <c r="S62" s="328"/>
      <c r="T62" s="328"/>
      <c r="U62" s="328"/>
      <c r="V62" s="328"/>
      <c r="W62" s="328"/>
      <c r="X62" s="328"/>
      <c r="Y62" s="328"/>
      <c r="Z62" s="328"/>
      <c r="AA62" s="328"/>
      <c r="AB62" s="328"/>
      <c r="AC62" s="328"/>
      <c r="AD62" s="328"/>
      <c r="AE62" s="328"/>
      <c r="AF62" s="328"/>
      <c r="AG62" s="328"/>
      <c r="AH62" s="328" t="s">
        <v>731</v>
      </c>
      <c r="AI62" s="328"/>
      <c r="AJ62" s="328"/>
      <c r="AK62" s="328"/>
      <c r="AL62" s="328"/>
      <c r="AM62" s="328"/>
      <c r="AN62" s="328"/>
      <c r="AO62" s="328"/>
      <c r="AP62" s="328" t="s">
        <v>3843</v>
      </c>
      <c r="AQ62" s="328" t="s">
        <v>3844</v>
      </c>
    </row>
    <row r="63" spans="1:43" ht="22.8" x14ac:dyDescent="0.4">
      <c r="A63" s="328">
        <v>206468</v>
      </c>
      <c r="B63" s="328" t="s">
        <v>3962</v>
      </c>
      <c r="C63" s="328" t="s">
        <v>1557</v>
      </c>
      <c r="D63" s="328" t="s">
        <v>3963</v>
      </c>
      <c r="E63" s="328" t="s">
        <v>387</v>
      </c>
      <c r="F63" s="330">
        <v>31213</v>
      </c>
      <c r="G63" s="328" t="s">
        <v>394</v>
      </c>
      <c r="H63" s="328" t="s">
        <v>389</v>
      </c>
      <c r="I63" s="328" t="s">
        <v>59</v>
      </c>
      <c r="J63" s="328" t="s">
        <v>390</v>
      </c>
      <c r="K63" s="328">
        <v>2004</v>
      </c>
      <c r="L63" s="328" t="s">
        <v>384</v>
      </c>
      <c r="M63" s="328" t="s">
        <v>384</v>
      </c>
      <c r="N63" s="328"/>
      <c r="O63" s="330"/>
      <c r="P63" s="328"/>
      <c r="Q63" s="328"/>
      <c r="R63" s="328"/>
      <c r="S63" s="328"/>
      <c r="T63" s="328"/>
      <c r="U63" s="328"/>
      <c r="V63" s="328"/>
      <c r="W63" s="328"/>
      <c r="X63" s="328"/>
      <c r="Y63" s="328"/>
      <c r="Z63" s="328"/>
      <c r="AA63" s="328"/>
      <c r="AB63" s="328"/>
      <c r="AC63" s="328"/>
      <c r="AD63" s="328"/>
      <c r="AE63" s="328"/>
      <c r="AF63" s="328"/>
      <c r="AG63" s="328"/>
      <c r="AH63" s="328"/>
      <c r="AI63" s="328"/>
      <c r="AJ63" s="328"/>
      <c r="AK63" s="328"/>
      <c r="AL63" s="328"/>
      <c r="AM63" s="328"/>
      <c r="AN63" s="328"/>
      <c r="AO63" s="328"/>
      <c r="AP63" s="328" t="s">
        <v>3849</v>
      </c>
      <c r="AQ63" s="328">
        <v>5</v>
      </c>
    </row>
    <row r="64" spans="1:43" ht="22.8" x14ac:dyDescent="0.4">
      <c r="A64" s="328">
        <v>206777</v>
      </c>
      <c r="B64" s="328" t="s">
        <v>3970</v>
      </c>
      <c r="C64" s="328" t="s">
        <v>117</v>
      </c>
      <c r="D64" s="328" t="s">
        <v>3971</v>
      </c>
      <c r="E64" s="328" t="s">
        <v>1315</v>
      </c>
      <c r="F64" s="330">
        <v>28291</v>
      </c>
      <c r="G64" s="328" t="s">
        <v>3972</v>
      </c>
      <c r="H64" s="328" t="s">
        <v>389</v>
      </c>
      <c r="I64" s="328" t="s">
        <v>484</v>
      </c>
      <c r="J64" s="328" t="s">
        <v>1311</v>
      </c>
      <c r="K64" s="328"/>
      <c r="L64" s="328" t="s">
        <v>384</v>
      </c>
      <c r="M64" s="328" t="s">
        <v>384</v>
      </c>
      <c r="N64" s="328"/>
      <c r="O64" s="330"/>
      <c r="P64" s="328"/>
      <c r="Q64" s="328"/>
      <c r="R64" s="328"/>
      <c r="S64" s="328"/>
      <c r="T64" s="328"/>
      <c r="U64" s="328"/>
      <c r="V64" s="328"/>
      <c r="W64" s="328"/>
      <c r="X64" s="328"/>
      <c r="Y64" s="328"/>
      <c r="Z64" s="328"/>
      <c r="AA64" s="328"/>
      <c r="AB64" s="328"/>
      <c r="AC64" s="328"/>
      <c r="AD64" s="328"/>
      <c r="AE64" s="328"/>
      <c r="AF64" s="328"/>
      <c r="AG64" s="328"/>
      <c r="AH64" s="328"/>
      <c r="AI64" s="328"/>
      <c r="AJ64" s="328"/>
      <c r="AK64" s="328"/>
      <c r="AL64" s="328"/>
      <c r="AM64" s="328"/>
      <c r="AN64" s="328" t="s">
        <v>782</v>
      </c>
      <c r="AO64" s="328"/>
      <c r="AP64" s="328" t="s">
        <v>3893</v>
      </c>
      <c r="AQ64" s="328">
        <v>6</v>
      </c>
    </row>
    <row r="65" spans="1:43" ht="22.8" x14ac:dyDescent="0.4">
      <c r="A65" s="328">
        <v>208941</v>
      </c>
      <c r="B65" s="328" t="s">
        <v>4005</v>
      </c>
      <c r="C65" s="328" t="s">
        <v>66</v>
      </c>
      <c r="D65" s="328" t="s">
        <v>258</v>
      </c>
      <c r="E65" s="328" t="s">
        <v>387</v>
      </c>
      <c r="F65" s="330">
        <v>32815</v>
      </c>
      <c r="G65" s="328" t="s">
        <v>4006</v>
      </c>
      <c r="H65" s="328" t="s">
        <v>389</v>
      </c>
      <c r="I65" s="328" t="s">
        <v>486</v>
      </c>
      <c r="J65" s="328" t="s">
        <v>1311</v>
      </c>
      <c r="K65" s="328">
        <v>2008</v>
      </c>
      <c r="L65" s="328" t="s">
        <v>384</v>
      </c>
      <c r="M65" s="328" t="s">
        <v>384</v>
      </c>
      <c r="N65" s="328"/>
      <c r="O65" s="330"/>
      <c r="P65" s="328"/>
      <c r="Q65" s="328"/>
      <c r="R65" s="328"/>
      <c r="S65" s="328"/>
      <c r="T65" s="328"/>
      <c r="U65" s="328"/>
      <c r="V65" s="328"/>
      <c r="W65" s="328"/>
      <c r="X65" s="328"/>
      <c r="Y65" s="328"/>
      <c r="Z65" s="328"/>
      <c r="AA65" s="328"/>
      <c r="AB65" s="328"/>
      <c r="AC65" s="328"/>
      <c r="AD65" s="328"/>
      <c r="AE65" s="328"/>
      <c r="AF65" s="328"/>
      <c r="AG65" s="328"/>
      <c r="AH65" s="328"/>
      <c r="AI65" s="328"/>
      <c r="AJ65" s="328"/>
      <c r="AK65" s="328"/>
      <c r="AL65" s="328"/>
      <c r="AM65" s="328"/>
      <c r="AN65" s="328" t="s">
        <v>782</v>
      </c>
      <c r="AO65" s="328"/>
      <c r="AP65" s="328" t="s">
        <v>3922</v>
      </c>
      <c r="AQ65" s="328">
        <v>6</v>
      </c>
    </row>
    <row r="66" spans="1:43" ht="22.8" x14ac:dyDescent="0.4">
      <c r="A66" s="328">
        <v>209672</v>
      </c>
      <c r="B66" s="328" t="s">
        <v>4019</v>
      </c>
      <c r="C66" s="328" t="s">
        <v>107</v>
      </c>
      <c r="D66" s="328" t="s">
        <v>242</v>
      </c>
      <c r="E66" s="328" t="s">
        <v>387</v>
      </c>
      <c r="F66" s="330">
        <v>31811</v>
      </c>
      <c r="G66" s="328" t="s">
        <v>4020</v>
      </c>
      <c r="H66" s="328" t="s">
        <v>389</v>
      </c>
      <c r="I66" s="328" t="s">
        <v>486</v>
      </c>
      <c r="J66" s="328" t="s">
        <v>1311</v>
      </c>
      <c r="K66" s="328">
        <v>2008</v>
      </c>
      <c r="L66" s="328" t="s">
        <v>384</v>
      </c>
      <c r="M66" s="328" t="s">
        <v>384</v>
      </c>
      <c r="N66" s="328"/>
      <c r="O66" s="330"/>
      <c r="P66" s="328"/>
      <c r="Q66" s="328"/>
      <c r="R66" s="328"/>
      <c r="S66" s="328"/>
      <c r="T66" s="328"/>
      <c r="U66" s="328"/>
      <c r="V66" s="328"/>
      <c r="W66" s="328"/>
      <c r="X66" s="328"/>
      <c r="Y66" s="328"/>
      <c r="Z66" s="328"/>
      <c r="AA66" s="328"/>
      <c r="AB66" s="328"/>
      <c r="AC66" s="328"/>
      <c r="AD66" s="328"/>
      <c r="AE66" s="328"/>
      <c r="AF66" s="328"/>
      <c r="AG66" s="328"/>
      <c r="AH66" s="328"/>
      <c r="AI66" s="328"/>
      <c r="AJ66" s="328"/>
      <c r="AK66" s="328"/>
      <c r="AL66" s="328"/>
      <c r="AM66" s="328"/>
      <c r="AN66" s="328" t="s">
        <v>782</v>
      </c>
      <c r="AO66" s="328"/>
      <c r="AP66" s="328" t="s">
        <v>3922</v>
      </c>
      <c r="AQ66" s="328">
        <v>6</v>
      </c>
    </row>
    <row r="67" spans="1:43" ht="22.8" x14ac:dyDescent="0.4">
      <c r="A67" s="328">
        <v>211123</v>
      </c>
      <c r="B67" s="328" t="s">
        <v>1672</v>
      </c>
      <c r="C67" s="328" t="s">
        <v>492</v>
      </c>
      <c r="D67" s="328" t="s">
        <v>303</v>
      </c>
      <c r="E67" s="328" t="s">
        <v>388</v>
      </c>
      <c r="F67" s="330">
        <v>34478</v>
      </c>
      <c r="G67" s="328" t="s">
        <v>1057</v>
      </c>
      <c r="H67" s="328" t="s">
        <v>389</v>
      </c>
      <c r="I67" s="328" t="s">
        <v>59</v>
      </c>
      <c r="J67" s="328" t="s">
        <v>390</v>
      </c>
      <c r="K67" s="328">
        <v>2014</v>
      </c>
      <c r="L67" s="328" t="s">
        <v>384</v>
      </c>
      <c r="M67" s="328" t="s">
        <v>384</v>
      </c>
      <c r="N67" s="328"/>
      <c r="O67" s="330"/>
      <c r="P67" s="328"/>
      <c r="Q67" s="328"/>
      <c r="R67" s="328"/>
      <c r="S67" s="328"/>
      <c r="T67" s="328"/>
      <c r="U67" s="328"/>
      <c r="V67" s="328"/>
      <c r="W67" s="328"/>
      <c r="X67" s="328"/>
      <c r="Y67" s="328"/>
      <c r="Z67" s="328"/>
      <c r="AA67" s="328"/>
      <c r="AB67" s="328"/>
      <c r="AC67" s="328"/>
      <c r="AD67" s="328"/>
      <c r="AE67" s="328"/>
      <c r="AF67" s="328"/>
      <c r="AG67" s="328"/>
      <c r="AH67" s="328"/>
      <c r="AI67" s="328"/>
      <c r="AJ67" s="328"/>
      <c r="AK67" s="328"/>
      <c r="AL67" s="328"/>
      <c r="AM67" s="328"/>
      <c r="AN67" s="328"/>
      <c r="AO67" s="328"/>
      <c r="AP67" s="328" t="s">
        <v>59</v>
      </c>
      <c r="AQ67" s="328">
        <v>1</v>
      </c>
    </row>
    <row r="68" spans="1:43" ht="22.8" x14ac:dyDescent="0.4">
      <c r="A68" s="328">
        <v>213921</v>
      </c>
      <c r="B68" s="328" t="s">
        <v>3676</v>
      </c>
      <c r="C68" s="328" t="s">
        <v>1084</v>
      </c>
      <c r="D68" s="328" t="s">
        <v>244</v>
      </c>
      <c r="E68" s="328" t="s">
        <v>388</v>
      </c>
      <c r="F68" s="330">
        <v>33970</v>
      </c>
      <c r="G68" s="328" t="s">
        <v>370</v>
      </c>
      <c r="H68" s="328" t="s">
        <v>389</v>
      </c>
      <c r="I68" s="328" t="s">
        <v>486</v>
      </c>
      <c r="J68" s="328" t="s">
        <v>1311</v>
      </c>
      <c r="K68" s="328">
        <v>2013</v>
      </c>
      <c r="L68" s="328" t="s">
        <v>384</v>
      </c>
      <c r="M68" s="328" t="s">
        <v>384</v>
      </c>
      <c r="N68" s="328"/>
      <c r="O68" s="330"/>
      <c r="P68" s="328"/>
      <c r="Q68" s="328"/>
      <c r="R68" s="328"/>
      <c r="S68" s="328"/>
      <c r="T68" s="328"/>
      <c r="U68" s="328"/>
      <c r="V68" s="328"/>
      <c r="W68" s="328"/>
      <c r="X68" s="328"/>
      <c r="Y68" s="328"/>
      <c r="Z68" s="328"/>
      <c r="AA68" s="328"/>
      <c r="AB68" s="328"/>
      <c r="AC68" s="328"/>
      <c r="AD68" s="328"/>
      <c r="AE68" s="328"/>
      <c r="AF68" s="328"/>
      <c r="AG68" s="328"/>
      <c r="AH68" s="328" t="s">
        <v>731</v>
      </c>
      <c r="AI68" s="328"/>
      <c r="AJ68" s="328"/>
      <c r="AK68" s="328"/>
      <c r="AL68" s="328"/>
      <c r="AM68" s="328" t="s">
        <v>782</v>
      </c>
      <c r="AN68" s="328" t="s">
        <v>782</v>
      </c>
      <c r="AO68" s="328"/>
      <c r="AP68" s="328" t="s">
        <v>3918</v>
      </c>
      <c r="AQ68" s="328" t="s">
        <v>3844</v>
      </c>
    </row>
    <row r="69" spans="1:43" ht="22.8" x14ac:dyDescent="0.4">
      <c r="A69" s="328">
        <v>215156</v>
      </c>
      <c r="B69" s="328" t="s">
        <v>2891</v>
      </c>
      <c r="C69" s="328" t="s">
        <v>999</v>
      </c>
      <c r="D69" s="328" t="s">
        <v>2892</v>
      </c>
      <c r="E69" s="328" t="s">
        <v>388</v>
      </c>
      <c r="F69" s="330">
        <v>34735</v>
      </c>
      <c r="G69" s="328" t="s">
        <v>1075</v>
      </c>
      <c r="H69" s="328" t="s">
        <v>389</v>
      </c>
      <c r="I69" s="328" t="s">
        <v>486</v>
      </c>
      <c r="J69" s="328" t="s">
        <v>371</v>
      </c>
      <c r="K69" s="328">
        <v>2014</v>
      </c>
      <c r="L69" s="328" t="s">
        <v>384</v>
      </c>
      <c r="M69" s="328" t="s">
        <v>384</v>
      </c>
      <c r="N69" s="328"/>
      <c r="O69" s="330"/>
      <c r="P69" s="328"/>
      <c r="Q69" s="328"/>
      <c r="R69" s="328"/>
      <c r="S69" s="328"/>
      <c r="T69" s="328"/>
      <c r="U69" s="328"/>
      <c r="V69" s="328"/>
      <c r="W69" s="328"/>
      <c r="X69" s="328"/>
      <c r="Y69" s="328"/>
      <c r="Z69" s="328"/>
      <c r="AA69" s="328"/>
      <c r="AB69" s="328"/>
      <c r="AC69" s="328"/>
      <c r="AD69" s="328"/>
      <c r="AE69" s="328"/>
      <c r="AF69" s="328"/>
      <c r="AG69" s="328"/>
      <c r="AH69" s="328" t="s">
        <v>731</v>
      </c>
      <c r="AI69" s="328"/>
      <c r="AJ69" s="328"/>
      <c r="AK69" s="328"/>
      <c r="AL69" s="328"/>
      <c r="AM69" s="328" t="s">
        <v>782</v>
      </c>
      <c r="AN69" s="328" t="s">
        <v>782</v>
      </c>
      <c r="AO69" s="328"/>
      <c r="AP69" s="328" t="s">
        <v>4077</v>
      </c>
      <c r="AQ69" s="328">
        <v>1</v>
      </c>
    </row>
    <row r="70" spans="1:43" ht="22.8" x14ac:dyDescent="0.4">
      <c r="A70" s="328">
        <v>215645</v>
      </c>
      <c r="B70" s="328" t="s">
        <v>1869</v>
      </c>
      <c r="C70" s="328" t="s">
        <v>475</v>
      </c>
      <c r="D70" s="328" t="s">
        <v>259</v>
      </c>
      <c r="E70" s="328" t="s">
        <v>388</v>
      </c>
      <c r="F70" s="330">
        <v>36079</v>
      </c>
      <c r="G70" s="328" t="s">
        <v>1870</v>
      </c>
      <c r="H70" s="328" t="s">
        <v>389</v>
      </c>
      <c r="I70" s="328" t="s">
        <v>59</v>
      </c>
      <c r="J70" s="328" t="s">
        <v>371</v>
      </c>
      <c r="K70" s="328">
        <v>2018</v>
      </c>
      <c r="L70" s="328" t="s">
        <v>384</v>
      </c>
      <c r="M70" s="328" t="s">
        <v>384</v>
      </c>
      <c r="N70" s="328"/>
      <c r="O70" s="330"/>
      <c r="P70" s="328"/>
      <c r="Q70" s="328"/>
      <c r="R70" s="328"/>
      <c r="S70" s="328"/>
      <c r="T70" s="328"/>
      <c r="U70" s="328"/>
      <c r="V70" s="328"/>
      <c r="W70" s="328"/>
      <c r="X70" s="328"/>
      <c r="Y70" s="328"/>
      <c r="Z70" s="328"/>
      <c r="AA70" s="328"/>
      <c r="AB70" s="328"/>
      <c r="AC70" s="328"/>
      <c r="AD70" s="328"/>
      <c r="AE70" s="328"/>
      <c r="AF70" s="328"/>
      <c r="AG70" s="328"/>
      <c r="AH70" s="328"/>
      <c r="AI70" s="328"/>
      <c r="AJ70" s="328"/>
      <c r="AK70" s="328"/>
      <c r="AL70" s="328"/>
      <c r="AM70" s="328"/>
      <c r="AN70" s="328"/>
      <c r="AO70" s="328"/>
      <c r="AP70" s="328" t="s">
        <v>59</v>
      </c>
      <c r="AQ70" s="328">
        <v>2</v>
      </c>
    </row>
    <row r="71" spans="1:43" ht="22.8" x14ac:dyDescent="0.4">
      <c r="A71" s="328">
        <v>215900</v>
      </c>
      <c r="B71" s="328" t="s">
        <v>2244</v>
      </c>
      <c r="C71" s="328" t="s">
        <v>117</v>
      </c>
      <c r="D71" s="328" t="s">
        <v>2971</v>
      </c>
      <c r="E71" s="328" t="s">
        <v>388</v>
      </c>
      <c r="F71" s="330">
        <v>35324</v>
      </c>
      <c r="G71" s="328" t="s">
        <v>1505</v>
      </c>
      <c r="H71" s="328" t="s">
        <v>389</v>
      </c>
      <c r="I71" s="328" t="s">
        <v>59</v>
      </c>
      <c r="J71" s="328" t="s">
        <v>371</v>
      </c>
      <c r="K71" s="328">
        <v>2013</v>
      </c>
      <c r="L71" s="328" t="s">
        <v>384</v>
      </c>
      <c r="M71" s="328" t="s">
        <v>384</v>
      </c>
      <c r="N71" s="328"/>
      <c r="O71" s="330"/>
      <c r="P71" s="328"/>
      <c r="Q71" s="328"/>
      <c r="R71" s="328"/>
      <c r="S71" s="328"/>
      <c r="T71" s="328"/>
      <c r="U71" s="328"/>
      <c r="V71" s="328"/>
      <c r="W71" s="328"/>
      <c r="X71" s="328"/>
      <c r="Y71" s="328"/>
      <c r="Z71" s="328"/>
      <c r="AA71" s="328"/>
      <c r="AB71" s="328"/>
      <c r="AC71" s="328"/>
      <c r="AD71" s="328"/>
      <c r="AE71" s="328"/>
      <c r="AF71" s="328"/>
      <c r="AG71" s="328"/>
      <c r="AH71" s="328"/>
      <c r="AI71" s="328"/>
      <c r="AJ71" s="328"/>
      <c r="AK71" s="328"/>
      <c r="AL71" s="328"/>
      <c r="AM71" s="328"/>
      <c r="AN71" s="328"/>
      <c r="AO71" s="328"/>
      <c r="AP71" s="328" t="s">
        <v>3374</v>
      </c>
      <c r="AQ71" s="328">
        <v>3</v>
      </c>
    </row>
    <row r="72" spans="1:43" ht="22.8" x14ac:dyDescent="0.4">
      <c r="A72" s="328">
        <v>215959</v>
      </c>
      <c r="B72" s="328" t="s">
        <v>1960</v>
      </c>
      <c r="C72" s="328" t="s">
        <v>66</v>
      </c>
      <c r="D72" s="328" t="s">
        <v>284</v>
      </c>
      <c r="E72" s="328" t="s">
        <v>387</v>
      </c>
      <c r="F72" s="330">
        <v>34726</v>
      </c>
      <c r="G72" s="328" t="s">
        <v>1961</v>
      </c>
      <c r="H72" s="328" t="s">
        <v>389</v>
      </c>
      <c r="I72" s="328" t="s">
        <v>486</v>
      </c>
      <c r="J72" s="328" t="s">
        <v>371</v>
      </c>
      <c r="K72" s="328">
        <v>2012</v>
      </c>
      <c r="L72" s="328" t="s">
        <v>384</v>
      </c>
      <c r="M72" s="328" t="s">
        <v>384</v>
      </c>
      <c r="N72" s="328"/>
      <c r="O72" s="330"/>
      <c r="P72" s="328"/>
      <c r="Q72" s="328"/>
      <c r="R72" s="328"/>
      <c r="S72" s="328"/>
      <c r="T72" s="328"/>
      <c r="U72" s="328"/>
      <c r="V72" s="328"/>
      <c r="W72" s="328"/>
      <c r="X72" s="328"/>
      <c r="Y72" s="328"/>
      <c r="Z72" s="328"/>
      <c r="AA72" s="328"/>
      <c r="AB72" s="328"/>
      <c r="AC72" s="328"/>
      <c r="AD72" s="328"/>
      <c r="AE72" s="328"/>
      <c r="AF72" s="328"/>
      <c r="AG72" s="328"/>
      <c r="AH72" s="328"/>
      <c r="AI72" s="328"/>
      <c r="AJ72" s="328"/>
      <c r="AK72" s="328"/>
      <c r="AL72" s="328"/>
      <c r="AM72" s="328" t="s">
        <v>782</v>
      </c>
      <c r="AN72" s="328" t="s">
        <v>782</v>
      </c>
      <c r="AO72" s="328"/>
      <c r="AP72" s="328" t="s">
        <v>486</v>
      </c>
      <c r="AQ72" s="328">
        <v>1</v>
      </c>
    </row>
    <row r="73" spans="1:43" ht="22.8" x14ac:dyDescent="0.4">
      <c r="A73" s="328">
        <v>216463</v>
      </c>
      <c r="B73" s="328" t="s">
        <v>857</v>
      </c>
      <c r="C73" s="328" t="s">
        <v>442</v>
      </c>
      <c r="D73" s="328" t="s">
        <v>518</v>
      </c>
      <c r="E73" s="328" t="s">
        <v>388</v>
      </c>
      <c r="F73" s="330">
        <v>34636</v>
      </c>
      <c r="G73" s="328" t="s">
        <v>3704</v>
      </c>
      <c r="H73" s="328" t="s">
        <v>389</v>
      </c>
      <c r="I73" s="328" t="s">
        <v>486</v>
      </c>
      <c r="J73" s="328" t="s">
        <v>1311</v>
      </c>
      <c r="K73" s="328">
        <v>2013</v>
      </c>
      <c r="L73" s="328" t="s">
        <v>384</v>
      </c>
      <c r="M73" s="328" t="s">
        <v>385</v>
      </c>
      <c r="N73" s="328"/>
      <c r="O73" s="330"/>
      <c r="P73" s="328"/>
      <c r="Q73" s="328"/>
      <c r="R73" s="328"/>
      <c r="S73" s="328"/>
      <c r="T73" s="328"/>
      <c r="U73" s="328"/>
      <c r="V73" s="328"/>
      <c r="W73" s="328"/>
      <c r="X73" s="328"/>
      <c r="Y73" s="328"/>
      <c r="Z73" s="328"/>
      <c r="AA73" s="328"/>
      <c r="AB73" s="328"/>
      <c r="AC73" s="328"/>
      <c r="AD73" s="328"/>
      <c r="AE73" s="328"/>
      <c r="AF73" s="328"/>
      <c r="AG73" s="328"/>
      <c r="AH73" s="328"/>
      <c r="AI73" s="328"/>
      <c r="AJ73" s="328"/>
      <c r="AK73" s="328"/>
      <c r="AL73" s="328"/>
      <c r="AM73" s="328"/>
      <c r="AN73" s="328"/>
      <c r="AO73" s="328"/>
      <c r="AP73" s="328" t="s">
        <v>486</v>
      </c>
      <c r="AQ73" s="328">
        <v>3</v>
      </c>
    </row>
    <row r="74" spans="1:43" ht="22.8" x14ac:dyDescent="0.4">
      <c r="A74" s="328">
        <v>216673</v>
      </c>
      <c r="B74" s="328" t="s">
        <v>1201</v>
      </c>
      <c r="C74" s="328" t="s">
        <v>62</v>
      </c>
      <c r="D74" s="328" t="s">
        <v>114</v>
      </c>
      <c r="E74" s="328" t="s">
        <v>388</v>
      </c>
      <c r="F74" s="330">
        <v>34335</v>
      </c>
      <c r="G74" s="328" t="s">
        <v>385</v>
      </c>
      <c r="H74" s="328" t="s">
        <v>389</v>
      </c>
      <c r="I74" s="328" t="s">
        <v>485</v>
      </c>
      <c r="J74" s="328" t="s">
        <v>390</v>
      </c>
      <c r="K74" s="328">
        <v>2013</v>
      </c>
      <c r="L74" s="328" t="s">
        <v>384</v>
      </c>
      <c r="M74" s="328"/>
      <c r="N74" s="328"/>
      <c r="O74" s="330"/>
      <c r="P74" s="328"/>
      <c r="Q74" s="328"/>
      <c r="R74" s="328"/>
      <c r="S74" s="328"/>
      <c r="T74" s="328"/>
      <c r="U74" s="328"/>
      <c r="V74" s="328"/>
      <c r="W74" s="328"/>
      <c r="X74" s="328"/>
      <c r="Y74" s="328"/>
      <c r="Z74" s="328"/>
      <c r="AA74" s="328"/>
      <c r="AB74" s="328"/>
      <c r="AC74" s="328"/>
      <c r="AD74" s="328"/>
      <c r="AE74" s="328"/>
      <c r="AF74" s="328"/>
      <c r="AG74" s="328"/>
      <c r="AH74" s="328" t="s">
        <v>731</v>
      </c>
      <c r="AI74" s="328"/>
      <c r="AJ74" s="328"/>
      <c r="AK74" s="328"/>
      <c r="AL74" s="328"/>
      <c r="AM74" s="328" t="s">
        <v>782</v>
      </c>
      <c r="AN74" s="328" t="s">
        <v>782</v>
      </c>
      <c r="AO74" s="328"/>
      <c r="AP74" s="328" t="s">
        <v>4205</v>
      </c>
      <c r="AQ74" s="328" t="s">
        <v>3844</v>
      </c>
    </row>
    <row r="75" spans="1:43" ht="22.8" x14ac:dyDescent="0.4">
      <c r="A75" s="328">
        <v>216676</v>
      </c>
      <c r="B75" s="328" t="s">
        <v>1204</v>
      </c>
      <c r="C75" s="328" t="s">
        <v>905</v>
      </c>
      <c r="D75" s="328" t="s">
        <v>1135</v>
      </c>
      <c r="E75" s="328" t="s">
        <v>388</v>
      </c>
      <c r="F75" s="330">
        <v>34898</v>
      </c>
      <c r="G75" s="328" t="s">
        <v>384</v>
      </c>
      <c r="H75" s="328" t="s">
        <v>389</v>
      </c>
      <c r="I75" s="328" t="s">
        <v>484</v>
      </c>
      <c r="J75" s="328" t="s">
        <v>371</v>
      </c>
      <c r="K75" s="328">
        <v>2013</v>
      </c>
      <c r="L75" s="328" t="s">
        <v>384</v>
      </c>
      <c r="M75" s="328"/>
      <c r="N75" s="328"/>
      <c r="O75" s="330"/>
      <c r="P75" s="328"/>
      <c r="Q75" s="328"/>
      <c r="R75" s="328"/>
      <c r="S75" s="328"/>
      <c r="T75" s="328"/>
      <c r="U75" s="328"/>
      <c r="V75" s="328"/>
      <c r="W75" s="328"/>
      <c r="X75" s="328"/>
      <c r="Y75" s="328"/>
      <c r="Z75" s="328"/>
      <c r="AA75" s="328"/>
      <c r="AB75" s="328"/>
      <c r="AC75" s="328"/>
      <c r="AD75" s="328"/>
      <c r="AE75" s="328"/>
      <c r="AF75" s="328"/>
      <c r="AG75" s="328"/>
      <c r="AH75" s="328"/>
      <c r="AI75" s="328"/>
      <c r="AJ75" s="328"/>
      <c r="AK75" s="328"/>
      <c r="AL75" s="328"/>
      <c r="AM75" s="328" t="s">
        <v>782</v>
      </c>
      <c r="AN75" s="328" t="s">
        <v>782</v>
      </c>
      <c r="AO75" s="328"/>
      <c r="AP75" s="328" t="s">
        <v>3375</v>
      </c>
      <c r="AQ75" s="328">
        <v>3</v>
      </c>
    </row>
    <row r="76" spans="1:43" ht="22.8" x14ac:dyDescent="0.4">
      <c r="A76" s="328">
        <v>216720</v>
      </c>
      <c r="B76" s="328" t="s">
        <v>1257</v>
      </c>
      <c r="C76" s="328" t="s">
        <v>115</v>
      </c>
      <c r="D76" s="328" t="s">
        <v>1258</v>
      </c>
      <c r="E76" s="328" t="s">
        <v>387</v>
      </c>
      <c r="F76" s="330">
        <v>36170</v>
      </c>
      <c r="G76" s="328" t="s">
        <v>643</v>
      </c>
      <c r="H76" s="328" t="s">
        <v>389</v>
      </c>
      <c r="I76" s="328" t="s">
        <v>485</v>
      </c>
      <c r="J76" s="328" t="s">
        <v>371</v>
      </c>
      <c r="K76" s="328">
        <v>2016</v>
      </c>
      <c r="L76" s="328" t="s">
        <v>384</v>
      </c>
      <c r="M76" s="328"/>
      <c r="N76" s="328"/>
      <c r="O76" s="330"/>
      <c r="P76" s="328"/>
      <c r="Q76" s="328"/>
      <c r="R76" s="328"/>
      <c r="S76" s="328"/>
      <c r="T76" s="328"/>
      <c r="U76" s="328"/>
      <c r="V76" s="328"/>
      <c r="W76" s="328"/>
      <c r="X76" s="328"/>
      <c r="Y76" s="328"/>
      <c r="Z76" s="328"/>
      <c r="AA76" s="328"/>
      <c r="AB76" s="328"/>
      <c r="AC76" s="328"/>
      <c r="AD76" s="328"/>
      <c r="AE76" s="328"/>
      <c r="AF76" s="328"/>
      <c r="AG76" s="328"/>
      <c r="AH76" s="328" t="s">
        <v>731</v>
      </c>
      <c r="AI76" s="328"/>
      <c r="AJ76" s="328"/>
      <c r="AK76" s="328"/>
      <c r="AL76" s="328"/>
      <c r="AM76" s="328" t="s">
        <v>782</v>
      </c>
      <c r="AN76" s="328" t="s">
        <v>782</v>
      </c>
      <c r="AO76" s="328"/>
      <c r="AP76" s="328" t="s">
        <v>4205</v>
      </c>
      <c r="AQ76" s="328" t="s">
        <v>3844</v>
      </c>
    </row>
    <row r="77" spans="1:43" ht="22.8" x14ac:dyDescent="0.4">
      <c r="A77" s="328">
        <v>216754</v>
      </c>
      <c r="B77" s="328" t="s">
        <v>1297</v>
      </c>
      <c r="C77" s="328" t="s">
        <v>1095</v>
      </c>
      <c r="D77" s="328" t="s">
        <v>459</v>
      </c>
      <c r="E77" s="328" t="s">
        <v>388</v>
      </c>
      <c r="F77" s="330">
        <v>36542</v>
      </c>
      <c r="G77" s="328" t="s">
        <v>396</v>
      </c>
      <c r="H77" s="328" t="s">
        <v>389</v>
      </c>
      <c r="I77" s="328" t="s">
        <v>485</v>
      </c>
      <c r="J77" s="328" t="s">
        <v>371</v>
      </c>
      <c r="K77" s="328">
        <v>2018</v>
      </c>
      <c r="L77" s="328" t="s">
        <v>384</v>
      </c>
      <c r="M77" s="328" t="s">
        <v>384</v>
      </c>
      <c r="N77" s="328"/>
      <c r="O77" s="330"/>
      <c r="P77" s="328"/>
      <c r="Q77" s="328"/>
      <c r="R77" s="328"/>
      <c r="S77" s="328"/>
      <c r="T77" s="328"/>
      <c r="U77" s="328"/>
      <c r="V77" s="328"/>
      <c r="W77" s="328"/>
      <c r="X77" s="328"/>
      <c r="Y77" s="328"/>
      <c r="Z77" s="328"/>
      <c r="AA77" s="328"/>
      <c r="AB77" s="328"/>
      <c r="AC77" s="328"/>
      <c r="AD77" s="328"/>
      <c r="AE77" s="328"/>
      <c r="AF77" s="328"/>
      <c r="AG77" s="328"/>
      <c r="AH77" s="328" t="s">
        <v>731</v>
      </c>
      <c r="AI77" s="328"/>
      <c r="AJ77" s="328"/>
      <c r="AK77" s="328"/>
      <c r="AL77" s="328"/>
      <c r="AM77" s="328" t="s">
        <v>782</v>
      </c>
      <c r="AN77" s="328" t="s">
        <v>782</v>
      </c>
      <c r="AO77" s="328"/>
      <c r="AP77" s="328" t="s">
        <v>4205</v>
      </c>
      <c r="AQ77" s="328" t="s">
        <v>3844</v>
      </c>
    </row>
    <row r="78" spans="1:43" ht="22.8" x14ac:dyDescent="0.4">
      <c r="A78" s="328">
        <v>216807</v>
      </c>
      <c r="B78" s="328" t="s">
        <v>3140</v>
      </c>
      <c r="C78" s="328" t="s">
        <v>130</v>
      </c>
      <c r="D78" s="328" t="s">
        <v>294</v>
      </c>
      <c r="E78" s="328" t="s">
        <v>387</v>
      </c>
      <c r="F78" s="330">
        <v>37062</v>
      </c>
      <c r="G78" s="328" t="s">
        <v>4235</v>
      </c>
      <c r="H78" s="328" t="s">
        <v>389</v>
      </c>
      <c r="I78" s="328" t="s">
        <v>485</v>
      </c>
      <c r="J78" s="328" t="s">
        <v>371</v>
      </c>
      <c r="K78" s="328">
        <v>2020</v>
      </c>
      <c r="L78" s="328" t="s">
        <v>384</v>
      </c>
      <c r="M78" s="328"/>
      <c r="N78" s="328"/>
      <c r="O78" s="330"/>
      <c r="P78" s="328"/>
      <c r="Q78" s="328"/>
      <c r="R78" s="328"/>
      <c r="S78" s="328"/>
      <c r="T78" s="328"/>
      <c r="U78" s="328"/>
      <c r="V78" s="328"/>
      <c r="W78" s="328"/>
      <c r="X78" s="328"/>
      <c r="Y78" s="328"/>
      <c r="Z78" s="328"/>
      <c r="AA78" s="328"/>
      <c r="AB78" s="328"/>
      <c r="AC78" s="328"/>
      <c r="AD78" s="328"/>
      <c r="AE78" s="328"/>
      <c r="AF78" s="328"/>
      <c r="AG78" s="328"/>
      <c r="AH78" s="328"/>
      <c r="AI78" s="328"/>
      <c r="AJ78" s="328"/>
      <c r="AK78" s="328"/>
      <c r="AL78" s="328" t="s">
        <v>782</v>
      </c>
      <c r="AM78" s="328" t="s">
        <v>782</v>
      </c>
      <c r="AN78" s="328" t="s">
        <v>782</v>
      </c>
      <c r="AO78" s="328"/>
      <c r="AP78" s="328" t="s">
        <v>485</v>
      </c>
      <c r="AQ78" s="328">
        <v>1</v>
      </c>
    </row>
    <row r="79" spans="1:43" ht="22.8" x14ac:dyDescent="0.4">
      <c r="A79" s="328">
        <v>216808</v>
      </c>
      <c r="B79" s="328" t="s">
        <v>3141</v>
      </c>
      <c r="C79" s="328" t="s">
        <v>1557</v>
      </c>
      <c r="D79" s="328" t="s">
        <v>3142</v>
      </c>
      <c r="E79" s="328" t="s">
        <v>388</v>
      </c>
      <c r="F79" s="330">
        <v>37012</v>
      </c>
      <c r="G79" s="328" t="s">
        <v>4236</v>
      </c>
      <c r="H79" s="328" t="s">
        <v>389</v>
      </c>
      <c r="I79" s="328" t="s">
        <v>485</v>
      </c>
      <c r="J79" s="328" t="s">
        <v>371</v>
      </c>
      <c r="K79" s="328">
        <v>2018</v>
      </c>
      <c r="L79" s="328" t="s">
        <v>384</v>
      </c>
      <c r="M79" s="328"/>
      <c r="N79" s="328"/>
      <c r="O79" s="330"/>
      <c r="P79" s="328"/>
      <c r="Q79" s="328"/>
      <c r="R79" s="328"/>
      <c r="S79" s="328"/>
      <c r="T79" s="328"/>
      <c r="U79" s="328"/>
      <c r="V79" s="328"/>
      <c r="W79" s="328"/>
      <c r="X79" s="328"/>
      <c r="Y79" s="328"/>
      <c r="Z79" s="328"/>
      <c r="AA79" s="328"/>
      <c r="AB79" s="328"/>
      <c r="AC79" s="328"/>
      <c r="AD79" s="328"/>
      <c r="AE79" s="328"/>
      <c r="AF79" s="328"/>
      <c r="AG79" s="328"/>
      <c r="AH79" s="328"/>
      <c r="AI79" s="328"/>
      <c r="AJ79" s="328"/>
      <c r="AK79" s="328"/>
      <c r="AL79" s="328" t="s">
        <v>782</v>
      </c>
      <c r="AM79" s="328" t="s">
        <v>782</v>
      </c>
      <c r="AN79" s="328" t="s">
        <v>782</v>
      </c>
      <c r="AO79" s="328"/>
      <c r="AP79" s="328" t="s">
        <v>485</v>
      </c>
      <c r="AQ79" s="328">
        <v>1</v>
      </c>
    </row>
    <row r="80" spans="1:43" ht="22.8" x14ac:dyDescent="0.4">
      <c r="A80" s="328">
        <v>216848</v>
      </c>
      <c r="B80" s="328" t="s">
        <v>3196</v>
      </c>
      <c r="C80" s="328" t="s">
        <v>93</v>
      </c>
      <c r="D80" s="328" t="s">
        <v>3197</v>
      </c>
      <c r="E80" s="328" t="s">
        <v>388</v>
      </c>
      <c r="F80" s="330">
        <v>26703</v>
      </c>
      <c r="G80" s="328" t="s">
        <v>3198</v>
      </c>
      <c r="H80" s="328" t="s">
        <v>389</v>
      </c>
      <c r="I80" s="328" t="s">
        <v>485</v>
      </c>
      <c r="J80" s="328" t="s">
        <v>390</v>
      </c>
      <c r="K80" s="328">
        <v>2014</v>
      </c>
      <c r="L80" s="328" t="s">
        <v>384</v>
      </c>
      <c r="M80" s="328"/>
      <c r="N80" s="328"/>
      <c r="O80" s="330"/>
      <c r="P80" s="328"/>
      <c r="Q80" s="328"/>
      <c r="R80" s="328"/>
      <c r="S80" s="328"/>
      <c r="T80" s="328"/>
      <c r="U80" s="328"/>
      <c r="V80" s="328"/>
      <c r="W80" s="328"/>
      <c r="X80" s="328"/>
      <c r="Y80" s="328"/>
      <c r="Z80" s="328"/>
      <c r="AA80" s="328"/>
      <c r="AB80" s="328"/>
      <c r="AC80" s="328"/>
      <c r="AD80" s="328"/>
      <c r="AE80" s="328"/>
      <c r="AF80" s="328"/>
      <c r="AG80" s="328"/>
      <c r="AH80" s="328"/>
      <c r="AI80" s="328"/>
      <c r="AJ80" s="328"/>
      <c r="AK80" s="328"/>
      <c r="AL80" s="328"/>
      <c r="AM80" s="328"/>
      <c r="AN80" s="328" t="s">
        <v>782</v>
      </c>
      <c r="AO80" s="328"/>
      <c r="AP80" s="328" t="s">
        <v>485</v>
      </c>
      <c r="AQ80" s="328">
        <v>1</v>
      </c>
    </row>
    <row r="81" spans="1:43" ht="22.8" x14ac:dyDescent="0.4">
      <c r="A81" s="328">
        <v>216881</v>
      </c>
      <c r="B81" s="328" t="s">
        <v>3251</v>
      </c>
      <c r="C81" s="328" t="s">
        <v>193</v>
      </c>
      <c r="D81" s="328" t="s">
        <v>614</v>
      </c>
      <c r="E81" s="328" t="s">
        <v>387</v>
      </c>
      <c r="F81" s="330">
        <v>33666</v>
      </c>
      <c r="G81" s="328">
        <v>0</v>
      </c>
      <c r="H81" s="328" t="s">
        <v>389</v>
      </c>
      <c r="I81" s="328" t="s">
        <v>485</v>
      </c>
      <c r="J81" s="328" t="s">
        <v>390</v>
      </c>
      <c r="K81" s="328">
        <v>2011</v>
      </c>
      <c r="L81" s="328" t="s">
        <v>384</v>
      </c>
      <c r="M81" s="328"/>
      <c r="N81" s="328"/>
      <c r="O81" s="330"/>
      <c r="P81" s="328"/>
      <c r="Q81" s="328"/>
      <c r="R81" s="328"/>
      <c r="S81" s="328"/>
      <c r="T81" s="328"/>
      <c r="U81" s="328"/>
      <c r="V81" s="328"/>
      <c r="W81" s="328"/>
      <c r="X81" s="328"/>
      <c r="Y81" s="328"/>
      <c r="Z81" s="328"/>
      <c r="AA81" s="328"/>
      <c r="AB81" s="328"/>
      <c r="AC81" s="328"/>
      <c r="AD81" s="328"/>
      <c r="AE81" s="328"/>
      <c r="AF81" s="328"/>
      <c r="AG81" s="328"/>
      <c r="AH81" s="328"/>
      <c r="AI81" s="328"/>
      <c r="AJ81" s="328"/>
      <c r="AK81" s="328"/>
      <c r="AL81" s="328"/>
      <c r="AM81" s="328" t="s">
        <v>782</v>
      </c>
      <c r="AN81" s="328" t="s">
        <v>782</v>
      </c>
      <c r="AO81" s="328"/>
      <c r="AP81" s="328" t="s">
        <v>485</v>
      </c>
      <c r="AQ81" s="328">
        <v>1</v>
      </c>
    </row>
    <row r="82" spans="1:43" ht="22.8" x14ac:dyDescent="0.4">
      <c r="A82" s="328">
        <v>216888</v>
      </c>
      <c r="B82" s="328" t="s">
        <v>3260</v>
      </c>
      <c r="C82" s="328" t="s">
        <v>115</v>
      </c>
      <c r="D82" s="328" t="s">
        <v>280</v>
      </c>
      <c r="E82" s="328" t="s">
        <v>1315</v>
      </c>
      <c r="F82" s="330">
        <v>37257</v>
      </c>
      <c r="G82" s="328" t="s">
        <v>713</v>
      </c>
      <c r="H82" s="328" t="s">
        <v>389</v>
      </c>
      <c r="I82" s="328" t="s">
        <v>484</v>
      </c>
      <c r="J82" s="328" t="s">
        <v>371</v>
      </c>
      <c r="K82" s="328">
        <v>2020</v>
      </c>
      <c r="L82" s="328" t="s">
        <v>384</v>
      </c>
      <c r="M82" s="328" t="s">
        <v>379</v>
      </c>
      <c r="N82" s="328"/>
      <c r="O82" s="330"/>
      <c r="P82" s="328"/>
      <c r="Q82" s="328"/>
      <c r="R82" s="328"/>
      <c r="S82" s="328"/>
      <c r="T82" s="328"/>
      <c r="U82" s="328"/>
      <c r="V82" s="328"/>
      <c r="W82" s="328"/>
      <c r="X82" s="328"/>
      <c r="Y82" s="328"/>
      <c r="Z82" s="328"/>
      <c r="AA82" s="328"/>
      <c r="AB82" s="328"/>
      <c r="AC82" s="328"/>
      <c r="AD82" s="328"/>
      <c r="AE82" s="328"/>
      <c r="AF82" s="328"/>
      <c r="AG82" s="328"/>
      <c r="AH82" s="328"/>
      <c r="AI82" s="328"/>
      <c r="AJ82" s="328"/>
      <c r="AK82" s="328"/>
      <c r="AL82" s="328"/>
      <c r="AM82" s="328"/>
      <c r="AN82" s="328"/>
      <c r="AO82" s="328"/>
      <c r="AP82" s="328" t="s">
        <v>484</v>
      </c>
      <c r="AQ82" s="328">
        <v>5</v>
      </c>
    </row>
    <row r="83" spans="1:43" ht="22.8" x14ac:dyDescent="0.4">
      <c r="A83" s="328">
        <v>216894</v>
      </c>
      <c r="B83" s="328" t="s">
        <v>3421</v>
      </c>
      <c r="C83" s="328" t="s">
        <v>68</v>
      </c>
      <c r="D83" s="328" t="s">
        <v>3422</v>
      </c>
      <c r="E83" s="328" t="s">
        <v>387</v>
      </c>
      <c r="F83" s="330">
        <v>35065</v>
      </c>
      <c r="G83" s="328" t="s">
        <v>3694</v>
      </c>
      <c r="H83" s="328" t="s">
        <v>389</v>
      </c>
      <c r="I83" s="328" t="s">
        <v>485</v>
      </c>
      <c r="J83" s="328"/>
      <c r="K83" s="328"/>
      <c r="L83" s="328" t="s">
        <v>384</v>
      </c>
      <c r="M83" s="328" t="s">
        <v>384</v>
      </c>
      <c r="N83" s="328"/>
      <c r="O83" s="330"/>
      <c r="P83" s="328"/>
      <c r="Q83" s="328"/>
      <c r="R83" s="328"/>
      <c r="S83" s="328"/>
      <c r="T83" s="328"/>
      <c r="U83" s="328"/>
      <c r="V83" s="328"/>
      <c r="W83" s="328"/>
      <c r="X83" s="328"/>
      <c r="Y83" s="328"/>
      <c r="Z83" s="328"/>
      <c r="AA83" s="328"/>
      <c r="AB83" s="328"/>
      <c r="AC83" s="328"/>
      <c r="AD83" s="328"/>
      <c r="AE83" s="328"/>
      <c r="AF83" s="328"/>
      <c r="AG83" s="328"/>
      <c r="AH83" s="328"/>
      <c r="AI83" s="328"/>
      <c r="AJ83" s="328"/>
      <c r="AK83" s="328"/>
      <c r="AL83" s="328"/>
      <c r="AM83" s="328" t="s">
        <v>782</v>
      </c>
      <c r="AN83" s="328" t="s">
        <v>782</v>
      </c>
      <c r="AO83" s="328"/>
      <c r="AP83" s="328" t="s">
        <v>485</v>
      </c>
      <c r="AQ83" s="328">
        <v>1</v>
      </c>
    </row>
    <row r="84" spans="1:43" ht="22.8" x14ac:dyDescent="0.4">
      <c r="A84" s="328">
        <v>216966</v>
      </c>
      <c r="B84" s="328" t="s">
        <v>3370</v>
      </c>
      <c r="C84" s="328" t="s">
        <v>480</v>
      </c>
      <c r="D84" s="328" t="s">
        <v>2832</v>
      </c>
      <c r="E84" s="328" t="s">
        <v>388</v>
      </c>
      <c r="F84" s="330">
        <v>37622</v>
      </c>
      <c r="G84" s="328" t="s">
        <v>4322</v>
      </c>
      <c r="H84" s="328" t="s">
        <v>389</v>
      </c>
      <c r="I84" s="328" t="s">
        <v>485</v>
      </c>
      <c r="J84" s="328" t="s">
        <v>390</v>
      </c>
      <c r="K84" s="328">
        <v>2020</v>
      </c>
      <c r="L84" s="328" t="s">
        <v>384</v>
      </c>
      <c r="M84" s="328" t="s">
        <v>384</v>
      </c>
      <c r="N84" s="328"/>
      <c r="O84" s="330"/>
      <c r="P84" s="328"/>
      <c r="Q84" s="328"/>
      <c r="R84" s="328"/>
      <c r="S84" s="328"/>
      <c r="T84" s="328"/>
      <c r="U84" s="328"/>
      <c r="V84" s="328"/>
      <c r="W84" s="328"/>
      <c r="X84" s="328"/>
      <c r="Y84" s="328"/>
      <c r="Z84" s="328"/>
      <c r="AA84" s="328"/>
      <c r="AB84" s="328"/>
      <c r="AC84" s="328"/>
      <c r="AD84" s="328"/>
      <c r="AE84" s="328"/>
      <c r="AF84" s="328"/>
      <c r="AG84" s="328"/>
      <c r="AH84" s="328"/>
      <c r="AI84" s="328"/>
      <c r="AJ84" s="328"/>
      <c r="AK84" s="328"/>
      <c r="AL84" s="328"/>
      <c r="AM84" s="328" t="s">
        <v>782</v>
      </c>
      <c r="AN84" s="328" t="s">
        <v>782</v>
      </c>
      <c r="AO84" s="328"/>
      <c r="AP84" s="328" t="s">
        <v>485</v>
      </c>
      <c r="AQ84" s="328">
        <v>2</v>
      </c>
    </row>
    <row r="85" spans="1:43" ht="22.8" x14ac:dyDescent="0.4">
      <c r="A85" s="328">
        <v>216972</v>
      </c>
      <c r="B85" s="328" t="s">
        <v>3428</v>
      </c>
      <c r="C85" s="328" t="s">
        <v>63</v>
      </c>
      <c r="D85" s="328" t="s">
        <v>342</v>
      </c>
      <c r="E85" s="328" t="s">
        <v>387</v>
      </c>
      <c r="F85" s="330">
        <v>34335</v>
      </c>
      <c r="G85" s="328" t="s">
        <v>370</v>
      </c>
      <c r="H85" s="328" t="s">
        <v>389</v>
      </c>
      <c r="I85" s="328" t="s">
        <v>485</v>
      </c>
      <c r="J85" s="328" t="s">
        <v>390</v>
      </c>
      <c r="K85" s="328">
        <v>2011</v>
      </c>
      <c r="L85" s="328" t="s">
        <v>384</v>
      </c>
      <c r="M85" s="328" t="s">
        <v>376</v>
      </c>
      <c r="N85" s="328"/>
      <c r="O85" s="330"/>
      <c r="P85" s="328"/>
      <c r="Q85" s="328"/>
      <c r="R85" s="328"/>
      <c r="S85" s="328"/>
      <c r="T85" s="328"/>
      <c r="U85" s="328"/>
      <c r="V85" s="328"/>
      <c r="W85" s="328"/>
      <c r="X85" s="328"/>
      <c r="Y85" s="328"/>
      <c r="Z85" s="328"/>
      <c r="AA85" s="328"/>
      <c r="AB85" s="328"/>
      <c r="AC85" s="328"/>
      <c r="AD85" s="328"/>
      <c r="AE85" s="328"/>
      <c r="AF85" s="328"/>
      <c r="AG85" s="328"/>
      <c r="AH85" s="328"/>
      <c r="AI85" s="328"/>
      <c r="AJ85" s="328"/>
      <c r="AK85" s="328"/>
      <c r="AL85" s="328"/>
      <c r="AM85" s="328"/>
      <c r="AN85" s="328"/>
      <c r="AO85" s="328"/>
      <c r="AP85" s="328" t="s">
        <v>485</v>
      </c>
      <c r="AQ85" s="328">
        <v>4</v>
      </c>
    </row>
    <row r="86" spans="1:43" ht="22.8" x14ac:dyDescent="0.4">
      <c r="A86" s="328">
        <v>217060</v>
      </c>
      <c r="B86" s="328" t="s">
        <v>3531</v>
      </c>
      <c r="C86" s="328" t="s">
        <v>1000</v>
      </c>
      <c r="D86" s="328" t="s">
        <v>3532</v>
      </c>
      <c r="E86" s="328" t="s">
        <v>388</v>
      </c>
      <c r="F86" s="330">
        <v>34339</v>
      </c>
      <c r="G86" s="328" t="s">
        <v>3701</v>
      </c>
      <c r="H86" s="328" t="s">
        <v>389</v>
      </c>
      <c r="I86" s="328" t="s">
        <v>485</v>
      </c>
      <c r="J86" s="328"/>
      <c r="K86" s="328"/>
      <c r="L86" s="328" t="s">
        <v>384</v>
      </c>
      <c r="M86" s="328" t="s">
        <v>384</v>
      </c>
      <c r="N86" s="328"/>
      <c r="O86" s="330"/>
      <c r="P86" s="328"/>
      <c r="Q86" s="328"/>
      <c r="R86" s="328"/>
      <c r="S86" s="328"/>
      <c r="T86" s="328"/>
      <c r="U86" s="328"/>
      <c r="V86" s="328"/>
      <c r="W86" s="328"/>
      <c r="X86" s="328"/>
      <c r="Y86" s="328"/>
      <c r="Z86" s="328"/>
      <c r="AA86" s="328"/>
      <c r="AB86" s="328"/>
      <c r="AC86" s="328"/>
      <c r="AD86" s="328"/>
      <c r="AE86" s="328"/>
      <c r="AF86" s="328"/>
      <c r="AG86" s="328"/>
      <c r="AH86" s="328"/>
      <c r="AI86" s="328"/>
      <c r="AJ86" s="328"/>
      <c r="AK86" s="328"/>
      <c r="AL86" s="328"/>
      <c r="AM86" s="328"/>
      <c r="AN86" s="328"/>
      <c r="AO86" s="328"/>
      <c r="AP86" s="328" t="s">
        <v>485</v>
      </c>
      <c r="AQ86" s="328">
        <v>3</v>
      </c>
    </row>
    <row r="87" spans="1:43" ht="22.8" x14ac:dyDescent="0.4">
      <c r="A87" s="328">
        <v>217085</v>
      </c>
      <c r="B87" s="328" t="s">
        <v>3567</v>
      </c>
      <c r="C87" s="328" t="s">
        <v>164</v>
      </c>
      <c r="D87" s="328" t="s">
        <v>3568</v>
      </c>
      <c r="E87" s="328" t="s">
        <v>387</v>
      </c>
      <c r="F87" s="330">
        <v>34014</v>
      </c>
      <c r="G87" s="328" t="s">
        <v>3732</v>
      </c>
      <c r="H87" s="328" t="s">
        <v>389</v>
      </c>
      <c r="I87" s="328" t="s">
        <v>485</v>
      </c>
      <c r="J87" s="328"/>
      <c r="K87" s="328"/>
      <c r="L87" s="328" t="s">
        <v>384</v>
      </c>
      <c r="M87" s="328" t="s">
        <v>384</v>
      </c>
      <c r="N87" s="328"/>
      <c r="O87" s="330"/>
      <c r="P87" s="328"/>
      <c r="Q87" s="328"/>
      <c r="R87" s="328"/>
      <c r="S87" s="328"/>
      <c r="T87" s="328"/>
      <c r="U87" s="328"/>
      <c r="V87" s="328"/>
      <c r="W87" s="328"/>
      <c r="X87" s="328"/>
      <c r="Y87" s="328"/>
      <c r="Z87" s="328"/>
      <c r="AA87" s="328"/>
      <c r="AB87" s="328"/>
      <c r="AC87" s="328"/>
      <c r="AD87" s="328"/>
      <c r="AE87" s="328"/>
      <c r="AF87" s="328"/>
      <c r="AG87" s="328"/>
      <c r="AH87" s="328"/>
      <c r="AI87" s="328"/>
      <c r="AJ87" s="328"/>
      <c r="AK87" s="328"/>
      <c r="AL87" s="328"/>
      <c r="AM87" s="328" t="s">
        <v>782</v>
      </c>
      <c r="AN87" s="328" t="s">
        <v>782</v>
      </c>
      <c r="AO87" s="328"/>
      <c r="AP87" s="328" t="s">
        <v>485</v>
      </c>
      <c r="AQ87" s="328">
        <v>3</v>
      </c>
    </row>
    <row r="88" spans="1:43" ht="22.8" x14ac:dyDescent="0.4">
      <c r="A88" s="328">
        <v>217096</v>
      </c>
      <c r="B88" s="328" t="s">
        <v>4331</v>
      </c>
      <c r="C88" s="328" t="s">
        <v>63</v>
      </c>
      <c r="D88" s="328" t="s">
        <v>545</v>
      </c>
      <c r="E88" s="328">
        <v>0</v>
      </c>
      <c r="F88" s="330">
        <v>34700</v>
      </c>
      <c r="G88" s="328">
        <v>0</v>
      </c>
      <c r="H88" s="328">
        <v>0</v>
      </c>
      <c r="I88" s="328" t="s">
        <v>485</v>
      </c>
      <c r="J88" s="328"/>
      <c r="K88" s="328">
        <v>2012</v>
      </c>
      <c r="L88" s="328" t="s">
        <v>384</v>
      </c>
      <c r="M88" s="328" t="s">
        <v>384</v>
      </c>
      <c r="N88" s="328"/>
      <c r="O88" s="330"/>
      <c r="P88" s="328"/>
      <c r="Q88" s="328"/>
      <c r="R88" s="328"/>
      <c r="S88" s="328"/>
      <c r="T88" s="328"/>
      <c r="U88" s="328"/>
      <c r="V88" s="328"/>
      <c r="W88" s="328"/>
      <c r="X88" s="328"/>
      <c r="Y88" s="328"/>
      <c r="Z88" s="328"/>
      <c r="AA88" s="328"/>
      <c r="AB88" s="328"/>
      <c r="AC88" s="328"/>
      <c r="AD88" s="328"/>
      <c r="AE88" s="328"/>
      <c r="AF88" s="328"/>
      <c r="AG88" s="328"/>
      <c r="AH88" s="328"/>
      <c r="AI88" s="328"/>
      <c r="AJ88" s="328"/>
      <c r="AK88" s="328"/>
      <c r="AL88" s="328"/>
      <c r="AM88" s="328"/>
      <c r="AN88" s="328"/>
      <c r="AO88" s="328"/>
      <c r="AP88" s="328" t="s">
        <v>485</v>
      </c>
      <c r="AQ88" s="328">
        <v>3</v>
      </c>
    </row>
    <row r="89" spans="1:43" ht="24" x14ac:dyDescent="0.5">
      <c r="A89" s="328">
        <v>217104</v>
      </c>
      <c r="B89" s="278" t="s">
        <v>4332</v>
      </c>
      <c r="C89" s="292" t="s">
        <v>78</v>
      </c>
      <c r="D89" s="292" t="s">
        <v>239</v>
      </c>
      <c r="E89" s="292" t="s">
        <v>387</v>
      </c>
      <c r="F89" s="336">
        <v>37625</v>
      </c>
      <c r="G89" s="292" t="s">
        <v>384</v>
      </c>
      <c r="H89" s="292" t="s">
        <v>389</v>
      </c>
      <c r="I89" s="292" t="s">
        <v>485</v>
      </c>
      <c r="J89" s="292" t="s">
        <v>371</v>
      </c>
      <c r="K89" s="292">
        <v>2021</v>
      </c>
      <c r="L89" s="292" t="s">
        <v>384</v>
      </c>
      <c r="M89" s="292"/>
      <c r="N89" s="292"/>
      <c r="O89" s="336"/>
      <c r="P89" s="292"/>
      <c r="Q89" s="292"/>
      <c r="R89" s="292"/>
      <c r="S89" s="292"/>
      <c r="T89" s="292"/>
      <c r="U89" s="292"/>
      <c r="V89" s="292"/>
      <c r="W89" s="292"/>
      <c r="X89" s="292"/>
      <c r="Y89" s="292"/>
      <c r="Z89" s="292"/>
      <c r="AA89" s="292"/>
      <c r="AB89" s="292"/>
      <c r="AC89" s="292"/>
      <c r="AD89" s="292"/>
      <c r="AE89" s="292"/>
      <c r="AF89" s="292"/>
      <c r="AG89" s="292"/>
      <c r="AH89" s="292"/>
      <c r="AI89" s="292"/>
      <c r="AJ89" s="292"/>
      <c r="AK89" s="292"/>
      <c r="AL89" s="292"/>
      <c r="AM89" s="292"/>
      <c r="AN89" s="328"/>
      <c r="AO89" s="292"/>
      <c r="AP89" s="292"/>
      <c r="AQ89" s="292"/>
    </row>
    <row r="90" spans="1:43" ht="24" x14ac:dyDescent="0.5">
      <c r="A90" s="328">
        <v>217139</v>
      </c>
      <c r="B90" s="278" t="s">
        <v>4400</v>
      </c>
      <c r="C90" s="292" t="s">
        <v>4401</v>
      </c>
      <c r="D90" s="292" t="s">
        <v>4402</v>
      </c>
      <c r="E90" s="292" t="s">
        <v>387</v>
      </c>
      <c r="F90" s="336">
        <v>33401</v>
      </c>
      <c r="G90" s="292" t="s">
        <v>3732</v>
      </c>
      <c r="H90" s="292" t="s">
        <v>4350</v>
      </c>
      <c r="I90" s="292" t="s">
        <v>485</v>
      </c>
      <c r="J90" s="292" t="s">
        <v>390</v>
      </c>
      <c r="K90" s="292">
        <v>2011</v>
      </c>
      <c r="L90" s="292" t="s">
        <v>384</v>
      </c>
      <c r="M90" s="292"/>
      <c r="N90" s="292"/>
      <c r="O90" s="336"/>
      <c r="P90" s="292"/>
      <c r="Q90" s="292"/>
      <c r="R90" s="292"/>
      <c r="S90" s="292"/>
      <c r="T90" s="292"/>
      <c r="U90" s="292"/>
      <c r="V90" s="292"/>
      <c r="W90" s="292"/>
      <c r="X90" s="292"/>
      <c r="Y90" s="292"/>
      <c r="Z90" s="292"/>
      <c r="AA90" s="292"/>
      <c r="AB90" s="292"/>
      <c r="AC90" s="292"/>
      <c r="AD90" s="292"/>
      <c r="AE90" s="292"/>
      <c r="AF90" s="292"/>
      <c r="AG90" s="292"/>
      <c r="AH90" s="292"/>
      <c r="AI90" s="292"/>
      <c r="AJ90" s="292"/>
      <c r="AK90" s="292"/>
      <c r="AL90" s="292"/>
      <c r="AM90" s="292"/>
      <c r="AN90" s="328"/>
      <c r="AO90" s="292"/>
      <c r="AP90" s="292"/>
      <c r="AQ90" s="292"/>
    </row>
    <row r="91" spans="1:43" ht="22.8" x14ac:dyDescent="0.4">
      <c r="A91" s="328">
        <v>203434</v>
      </c>
      <c r="B91" s="328" t="s">
        <v>3903</v>
      </c>
      <c r="C91" s="328" t="s">
        <v>66</v>
      </c>
      <c r="D91" s="328" t="s">
        <v>285</v>
      </c>
      <c r="E91" s="328" t="s">
        <v>1315</v>
      </c>
      <c r="F91" s="330">
        <v>30835</v>
      </c>
      <c r="G91" s="328" t="s">
        <v>384</v>
      </c>
      <c r="H91" s="328" t="s">
        <v>389</v>
      </c>
      <c r="I91" s="328" t="s">
        <v>59</v>
      </c>
      <c r="J91" s="328" t="s">
        <v>1311</v>
      </c>
      <c r="K91" s="328">
        <v>2003</v>
      </c>
      <c r="L91" s="328" t="s">
        <v>3904</v>
      </c>
      <c r="M91" s="328" t="s">
        <v>396</v>
      </c>
      <c r="N91" s="328"/>
      <c r="O91" s="330"/>
      <c r="P91" s="328"/>
      <c r="Q91" s="328"/>
      <c r="R91" s="328"/>
      <c r="S91" s="328"/>
      <c r="T91" s="328"/>
      <c r="U91" s="328"/>
      <c r="V91" s="328"/>
      <c r="W91" s="328"/>
      <c r="X91" s="328"/>
      <c r="Y91" s="328"/>
      <c r="Z91" s="328"/>
      <c r="AA91" s="328"/>
      <c r="AB91" s="328"/>
      <c r="AC91" s="328"/>
      <c r="AD91" s="328"/>
      <c r="AE91" s="328"/>
      <c r="AF91" s="328"/>
      <c r="AG91" s="328"/>
      <c r="AH91" s="328"/>
      <c r="AI91" s="328"/>
      <c r="AJ91" s="328"/>
      <c r="AK91" s="328"/>
      <c r="AL91" s="328"/>
      <c r="AM91" s="328"/>
      <c r="AN91" s="328" t="s">
        <v>782</v>
      </c>
      <c r="AO91" s="328"/>
      <c r="AP91" s="328" t="s">
        <v>3905</v>
      </c>
      <c r="AQ91" s="328">
        <v>6</v>
      </c>
    </row>
    <row r="92" spans="1:43" ht="27.6" x14ac:dyDescent="0.4">
      <c r="A92" s="328">
        <v>205297</v>
      </c>
      <c r="B92" s="329" t="s">
        <v>3943</v>
      </c>
      <c r="C92" s="329" t="s">
        <v>66</v>
      </c>
      <c r="D92" s="329" t="s">
        <v>246</v>
      </c>
      <c r="E92" s="328" t="s">
        <v>387</v>
      </c>
      <c r="F92" s="330">
        <v>31048</v>
      </c>
      <c r="G92" s="328" t="s">
        <v>386</v>
      </c>
      <c r="H92" s="328" t="s">
        <v>389</v>
      </c>
      <c r="I92" s="328" t="s">
        <v>486</v>
      </c>
      <c r="J92" s="328" t="s">
        <v>1311</v>
      </c>
      <c r="K92" s="328">
        <v>2005</v>
      </c>
      <c r="L92" s="328" t="s">
        <v>386</v>
      </c>
      <c r="M92" s="328" t="s">
        <v>386</v>
      </c>
      <c r="N92" s="328"/>
      <c r="O92" s="330"/>
      <c r="P92" s="328"/>
      <c r="Q92" s="328"/>
      <c r="R92" s="328"/>
      <c r="S92" s="328"/>
      <c r="T92" s="328"/>
      <c r="U92" s="328"/>
      <c r="V92" s="328"/>
      <c r="W92" s="328"/>
      <c r="X92" s="328"/>
      <c r="Y92" s="328"/>
      <c r="Z92" s="328"/>
      <c r="AA92" s="328"/>
      <c r="AB92" s="328"/>
      <c r="AC92" s="328"/>
      <c r="AD92" s="328"/>
      <c r="AE92" s="328"/>
      <c r="AF92" s="328"/>
      <c r="AG92" s="328"/>
      <c r="AH92" s="328"/>
      <c r="AI92" s="328"/>
      <c r="AJ92" s="328"/>
      <c r="AK92" s="328"/>
      <c r="AL92" s="328"/>
      <c r="AM92" s="328"/>
      <c r="AN92" s="328" t="s">
        <v>782</v>
      </c>
      <c r="AO92" s="328"/>
      <c r="AP92" s="328" t="s">
        <v>3944</v>
      </c>
      <c r="AQ92" s="328">
        <v>6</v>
      </c>
    </row>
    <row r="93" spans="1:43" ht="22.8" x14ac:dyDescent="0.4">
      <c r="A93" s="328">
        <v>207401</v>
      </c>
      <c r="B93" s="328" t="s">
        <v>3985</v>
      </c>
      <c r="C93" s="328" t="s">
        <v>3986</v>
      </c>
      <c r="D93" s="328" t="s">
        <v>3987</v>
      </c>
      <c r="E93" s="328" t="s">
        <v>387</v>
      </c>
      <c r="F93" s="330">
        <v>31048</v>
      </c>
      <c r="G93" s="328" t="s">
        <v>3988</v>
      </c>
      <c r="H93" s="328" t="s">
        <v>389</v>
      </c>
      <c r="I93" s="328" t="s">
        <v>59</v>
      </c>
      <c r="J93" s="328" t="s">
        <v>1311</v>
      </c>
      <c r="K93" s="328">
        <v>2005</v>
      </c>
      <c r="L93" s="328" t="s">
        <v>386</v>
      </c>
      <c r="M93" s="328" t="s">
        <v>386</v>
      </c>
      <c r="N93" s="328"/>
      <c r="O93" s="330"/>
      <c r="P93" s="328"/>
      <c r="Q93" s="328"/>
      <c r="R93" s="328"/>
      <c r="S93" s="328"/>
      <c r="T93" s="328"/>
      <c r="U93" s="328"/>
      <c r="V93" s="328"/>
      <c r="W93" s="328"/>
      <c r="X93" s="328"/>
      <c r="Y93" s="328"/>
      <c r="Z93" s="328"/>
      <c r="AA93" s="328"/>
      <c r="AB93" s="328"/>
      <c r="AC93" s="328"/>
      <c r="AD93" s="328"/>
      <c r="AE93" s="328"/>
      <c r="AF93" s="328"/>
      <c r="AG93" s="328"/>
      <c r="AH93" s="328"/>
      <c r="AI93" s="328"/>
      <c r="AJ93" s="328"/>
      <c r="AK93" s="328"/>
      <c r="AL93" s="328"/>
      <c r="AM93" s="328"/>
      <c r="AN93" s="328" t="s">
        <v>782</v>
      </c>
      <c r="AO93" s="328"/>
      <c r="AP93" s="328" t="s">
        <v>3849</v>
      </c>
      <c r="AQ93" s="328">
        <v>6</v>
      </c>
    </row>
    <row r="94" spans="1:43" ht="22.8" x14ac:dyDescent="0.4">
      <c r="A94" s="328">
        <v>213316</v>
      </c>
      <c r="B94" s="328" t="s">
        <v>1956</v>
      </c>
      <c r="C94" s="328" t="s">
        <v>66</v>
      </c>
      <c r="D94" s="328" t="s">
        <v>2771</v>
      </c>
      <c r="E94" s="328" t="s">
        <v>387</v>
      </c>
      <c r="F94" s="330">
        <v>34547</v>
      </c>
      <c r="G94" s="328" t="s">
        <v>1957</v>
      </c>
      <c r="H94" s="328" t="s">
        <v>389</v>
      </c>
      <c r="I94" s="328" t="s">
        <v>486</v>
      </c>
      <c r="J94" s="328" t="s">
        <v>390</v>
      </c>
      <c r="K94" s="328">
        <v>2014</v>
      </c>
      <c r="L94" s="328" t="s">
        <v>386</v>
      </c>
      <c r="M94" s="328" t="s">
        <v>386</v>
      </c>
      <c r="N94" s="328"/>
      <c r="O94" s="330"/>
      <c r="P94" s="328"/>
      <c r="Q94" s="328"/>
      <c r="R94" s="328"/>
      <c r="S94" s="328"/>
      <c r="T94" s="328"/>
      <c r="U94" s="328"/>
      <c r="V94" s="328"/>
      <c r="W94" s="328"/>
      <c r="X94" s="328"/>
      <c r="Y94" s="328"/>
      <c r="Z94" s="328"/>
      <c r="AA94" s="328"/>
      <c r="AB94" s="328"/>
      <c r="AC94" s="328"/>
      <c r="AD94" s="328"/>
      <c r="AE94" s="328"/>
      <c r="AF94" s="328"/>
      <c r="AG94" s="328"/>
      <c r="AH94" s="328" t="s">
        <v>731</v>
      </c>
      <c r="AI94" s="328"/>
      <c r="AJ94" s="328"/>
      <c r="AK94" s="328"/>
      <c r="AL94" s="328"/>
      <c r="AM94" s="328"/>
      <c r="AN94" s="328" t="s">
        <v>782</v>
      </c>
      <c r="AO94" s="328"/>
      <c r="AP94" s="328" t="s">
        <v>4022</v>
      </c>
      <c r="AQ94" s="328" t="s">
        <v>4024</v>
      </c>
    </row>
    <row r="95" spans="1:43" ht="22.8" x14ac:dyDescent="0.4">
      <c r="A95" s="328">
        <v>213550</v>
      </c>
      <c r="B95" s="328" t="s">
        <v>1560</v>
      </c>
      <c r="C95" s="328" t="s">
        <v>61</v>
      </c>
      <c r="D95" s="328" t="s">
        <v>1561</v>
      </c>
      <c r="E95" s="328" t="s">
        <v>388</v>
      </c>
      <c r="F95" s="330">
        <v>33015</v>
      </c>
      <c r="G95" s="328" t="s">
        <v>1562</v>
      </c>
      <c r="H95" s="328" t="s">
        <v>389</v>
      </c>
      <c r="I95" s="328" t="s">
        <v>59</v>
      </c>
      <c r="J95" s="328" t="s">
        <v>390</v>
      </c>
      <c r="K95" s="328">
        <v>2011</v>
      </c>
      <c r="L95" s="328" t="s">
        <v>386</v>
      </c>
      <c r="M95" s="328" t="s">
        <v>386</v>
      </c>
      <c r="N95" s="328"/>
      <c r="O95" s="330"/>
      <c r="P95" s="328"/>
      <c r="Q95" s="328"/>
      <c r="R95" s="328"/>
      <c r="S95" s="328"/>
      <c r="T95" s="328"/>
      <c r="U95" s="328"/>
      <c r="V95" s="328"/>
      <c r="W95" s="328"/>
      <c r="X95" s="328"/>
      <c r="Y95" s="328"/>
      <c r="Z95" s="328"/>
      <c r="AA95" s="328"/>
      <c r="AB95" s="328"/>
      <c r="AC95" s="328"/>
      <c r="AD95" s="328"/>
      <c r="AE95" s="328"/>
      <c r="AF95" s="328"/>
      <c r="AG95" s="328"/>
      <c r="AH95" s="328"/>
      <c r="AI95" s="328"/>
      <c r="AJ95" s="328"/>
      <c r="AK95" s="328"/>
      <c r="AL95" s="328"/>
      <c r="AM95" s="328"/>
      <c r="AN95" s="328"/>
      <c r="AO95" s="328"/>
      <c r="AP95" s="328" t="s">
        <v>59</v>
      </c>
      <c r="AQ95" s="328">
        <v>1</v>
      </c>
    </row>
    <row r="96" spans="1:43" ht="22.8" x14ac:dyDescent="0.4">
      <c r="A96" s="328">
        <v>214497</v>
      </c>
      <c r="B96" s="328" t="s">
        <v>1518</v>
      </c>
      <c r="C96" s="328" t="s">
        <v>168</v>
      </c>
      <c r="D96" s="328" t="s">
        <v>256</v>
      </c>
      <c r="E96" s="328" t="s">
        <v>388</v>
      </c>
      <c r="F96" s="330">
        <v>31818</v>
      </c>
      <c r="G96" s="328" t="s">
        <v>1070</v>
      </c>
      <c r="H96" s="328" t="s">
        <v>389</v>
      </c>
      <c r="I96" s="328" t="s">
        <v>59</v>
      </c>
      <c r="J96" s="328" t="s">
        <v>390</v>
      </c>
      <c r="K96" s="328">
        <v>2008</v>
      </c>
      <c r="L96" s="328" t="s">
        <v>386</v>
      </c>
      <c r="M96" s="328" t="s">
        <v>385</v>
      </c>
      <c r="N96" s="328"/>
      <c r="O96" s="330"/>
      <c r="P96" s="328"/>
      <c r="Q96" s="328"/>
      <c r="R96" s="328"/>
      <c r="S96" s="328"/>
      <c r="T96" s="328"/>
      <c r="U96" s="328"/>
      <c r="V96" s="328"/>
      <c r="W96" s="328"/>
      <c r="X96" s="328"/>
      <c r="Y96" s="328"/>
      <c r="Z96" s="328"/>
      <c r="AA96" s="328"/>
      <c r="AB96" s="328"/>
      <c r="AC96" s="328"/>
      <c r="AD96" s="328"/>
      <c r="AE96" s="328"/>
      <c r="AF96" s="328"/>
      <c r="AG96" s="328"/>
      <c r="AH96" s="328"/>
      <c r="AI96" s="328"/>
      <c r="AJ96" s="328"/>
      <c r="AK96" s="328"/>
      <c r="AL96" s="328"/>
      <c r="AM96" s="328"/>
      <c r="AN96" s="328" t="s">
        <v>782</v>
      </c>
      <c r="AO96" s="328"/>
      <c r="AP96" s="328" t="s">
        <v>59</v>
      </c>
      <c r="AQ96" s="328">
        <v>1</v>
      </c>
    </row>
    <row r="97" spans="1:43" ht="22.8" x14ac:dyDescent="0.4">
      <c r="A97" s="328">
        <v>215078</v>
      </c>
      <c r="B97" s="328" t="s">
        <v>1490</v>
      </c>
      <c r="C97" s="328" t="s">
        <v>1491</v>
      </c>
      <c r="D97" s="328" t="s">
        <v>2883</v>
      </c>
      <c r="E97" s="328" t="s">
        <v>387</v>
      </c>
      <c r="F97" s="330">
        <v>28590</v>
      </c>
      <c r="G97" s="328" t="s">
        <v>1070</v>
      </c>
      <c r="H97" s="328" t="s">
        <v>389</v>
      </c>
      <c r="I97" s="328" t="s">
        <v>484</v>
      </c>
      <c r="J97" s="328" t="s">
        <v>371</v>
      </c>
      <c r="K97" s="328">
        <v>2013</v>
      </c>
      <c r="L97" s="328" t="s">
        <v>386</v>
      </c>
      <c r="M97" s="328" t="s">
        <v>1012</v>
      </c>
      <c r="N97" s="328"/>
      <c r="O97" s="330"/>
      <c r="P97" s="328"/>
      <c r="Q97" s="328"/>
      <c r="R97" s="328"/>
      <c r="S97" s="328"/>
      <c r="T97" s="328"/>
      <c r="U97" s="328"/>
      <c r="V97" s="328"/>
      <c r="W97" s="328"/>
      <c r="X97" s="328"/>
      <c r="Y97" s="328"/>
      <c r="Z97" s="328"/>
      <c r="AA97" s="328"/>
      <c r="AB97" s="328"/>
      <c r="AC97" s="328"/>
      <c r="AD97" s="328"/>
      <c r="AE97" s="328"/>
      <c r="AF97" s="328"/>
      <c r="AG97" s="328"/>
      <c r="AH97" s="328" t="s">
        <v>731</v>
      </c>
      <c r="AI97" s="328"/>
      <c r="AJ97" s="328"/>
      <c r="AK97" s="328"/>
      <c r="AL97" s="328"/>
      <c r="AM97" s="328" t="s">
        <v>782</v>
      </c>
      <c r="AN97" s="328" t="s">
        <v>782</v>
      </c>
      <c r="AO97" s="328"/>
      <c r="AP97" s="328" t="s">
        <v>3865</v>
      </c>
      <c r="AQ97" s="328" t="s">
        <v>3844</v>
      </c>
    </row>
    <row r="98" spans="1:43" ht="22.8" x14ac:dyDescent="0.4">
      <c r="A98" s="328">
        <v>215120</v>
      </c>
      <c r="B98" s="328" t="s">
        <v>2462</v>
      </c>
      <c r="C98" s="328" t="s">
        <v>93</v>
      </c>
      <c r="D98" s="328" t="s">
        <v>2765</v>
      </c>
      <c r="E98" s="328" t="s">
        <v>387</v>
      </c>
      <c r="F98" s="330">
        <v>32143</v>
      </c>
      <c r="G98" s="328" t="s">
        <v>2463</v>
      </c>
      <c r="H98" s="328" t="s">
        <v>389</v>
      </c>
      <c r="I98" s="328" t="s">
        <v>59</v>
      </c>
      <c r="J98" s="328" t="s">
        <v>390</v>
      </c>
      <c r="K98" s="328">
        <v>2005</v>
      </c>
      <c r="L98" s="328" t="s">
        <v>386</v>
      </c>
      <c r="M98" s="328" t="s">
        <v>386</v>
      </c>
      <c r="N98" s="328"/>
      <c r="O98" s="330"/>
      <c r="P98" s="328"/>
      <c r="Q98" s="328"/>
      <c r="R98" s="328"/>
      <c r="S98" s="328"/>
      <c r="T98" s="328"/>
      <c r="U98" s="328"/>
      <c r="V98" s="328"/>
      <c r="W98" s="328"/>
      <c r="X98" s="328"/>
      <c r="Y98" s="328"/>
      <c r="Z98" s="328"/>
      <c r="AA98" s="328"/>
      <c r="AB98" s="328"/>
      <c r="AC98" s="328"/>
      <c r="AD98" s="328"/>
      <c r="AE98" s="328"/>
      <c r="AF98" s="328"/>
      <c r="AG98" s="328"/>
      <c r="AH98" s="328"/>
      <c r="AI98" s="328"/>
      <c r="AJ98" s="328"/>
      <c r="AK98" s="328"/>
      <c r="AL98" s="328"/>
      <c r="AM98" s="328"/>
      <c r="AN98" s="328"/>
      <c r="AO98" s="328"/>
      <c r="AP98" s="328" t="s">
        <v>59</v>
      </c>
      <c r="AQ98" s="328">
        <v>1</v>
      </c>
    </row>
    <row r="99" spans="1:43" ht="22.8" x14ac:dyDescent="0.4">
      <c r="A99" s="328">
        <v>216300</v>
      </c>
      <c r="B99" s="328" t="s">
        <v>2139</v>
      </c>
      <c r="C99" s="328" t="s">
        <v>127</v>
      </c>
      <c r="D99" s="328" t="s">
        <v>282</v>
      </c>
      <c r="E99" s="328" t="s">
        <v>388</v>
      </c>
      <c r="F99" s="330">
        <v>34000</v>
      </c>
      <c r="G99" s="328" t="s">
        <v>2140</v>
      </c>
      <c r="H99" s="328" t="s">
        <v>389</v>
      </c>
      <c r="I99" s="328" t="s">
        <v>59</v>
      </c>
      <c r="J99" s="328" t="s">
        <v>371</v>
      </c>
      <c r="K99" s="328">
        <v>2012</v>
      </c>
      <c r="L99" s="328" t="s">
        <v>386</v>
      </c>
      <c r="M99" s="328" t="s">
        <v>373</v>
      </c>
      <c r="N99" s="328"/>
      <c r="O99" s="330"/>
      <c r="P99" s="328"/>
      <c r="Q99" s="328"/>
      <c r="R99" s="328"/>
      <c r="S99" s="328"/>
      <c r="T99" s="328"/>
      <c r="U99" s="328"/>
      <c r="V99" s="328"/>
      <c r="W99" s="328"/>
      <c r="X99" s="328"/>
      <c r="Y99" s="328"/>
      <c r="Z99" s="328"/>
      <c r="AA99" s="328"/>
      <c r="AB99" s="328"/>
      <c r="AC99" s="328"/>
      <c r="AD99" s="328"/>
      <c r="AE99" s="328"/>
      <c r="AF99" s="328"/>
      <c r="AG99" s="328"/>
      <c r="AH99" s="328"/>
      <c r="AI99" s="328"/>
      <c r="AJ99" s="328"/>
      <c r="AK99" s="328"/>
      <c r="AL99" s="328"/>
      <c r="AM99" s="328"/>
      <c r="AN99" s="328"/>
      <c r="AO99" s="328"/>
      <c r="AP99" s="328" t="s">
        <v>3374</v>
      </c>
      <c r="AQ99" s="328">
        <v>4</v>
      </c>
    </row>
    <row r="100" spans="1:43" ht="22.8" x14ac:dyDescent="0.4">
      <c r="A100" s="328">
        <v>216722</v>
      </c>
      <c r="B100" s="328" t="s">
        <v>995</v>
      </c>
      <c r="C100" s="328" t="s">
        <v>107</v>
      </c>
      <c r="D100" s="328" t="s">
        <v>1261</v>
      </c>
      <c r="E100" s="328" t="s">
        <v>387</v>
      </c>
      <c r="F100" s="330">
        <v>36548</v>
      </c>
      <c r="G100" s="328" t="s">
        <v>386</v>
      </c>
      <c r="H100" s="328" t="s">
        <v>389</v>
      </c>
      <c r="I100" s="328" t="s">
        <v>485</v>
      </c>
      <c r="J100" s="328" t="s">
        <v>371</v>
      </c>
      <c r="K100" s="328">
        <v>2018</v>
      </c>
      <c r="L100" s="328" t="s">
        <v>386</v>
      </c>
      <c r="M100" s="328" t="s">
        <v>386</v>
      </c>
      <c r="N100" s="328"/>
      <c r="O100" s="330"/>
      <c r="P100" s="328"/>
      <c r="Q100" s="328"/>
      <c r="R100" s="328"/>
      <c r="S100" s="328"/>
      <c r="T100" s="328"/>
      <c r="U100" s="328"/>
      <c r="V100" s="328"/>
      <c r="W100" s="328"/>
      <c r="X100" s="328"/>
      <c r="Y100" s="328"/>
      <c r="Z100" s="328"/>
      <c r="AA100" s="328"/>
      <c r="AB100" s="328"/>
      <c r="AC100" s="328"/>
      <c r="AD100" s="328"/>
      <c r="AE100" s="328"/>
      <c r="AF100" s="328"/>
      <c r="AG100" s="328"/>
      <c r="AH100" s="328" t="s">
        <v>731</v>
      </c>
      <c r="AI100" s="328"/>
      <c r="AJ100" s="328"/>
      <c r="AK100" s="328"/>
      <c r="AL100" s="328"/>
      <c r="AM100" s="328" t="s">
        <v>782</v>
      </c>
      <c r="AN100" s="328" t="s">
        <v>782</v>
      </c>
      <c r="AO100" s="328"/>
      <c r="AP100" s="328" t="s">
        <v>4205</v>
      </c>
      <c r="AQ100" s="328" t="s">
        <v>3844</v>
      </c>
    </row>
    <row r="101" spans="1:43" ht="22.8" x14ac:dyDescent="0.4">
      <c r="A101" s="328">
        <v>216811</v>
      </c>
      <c r="B101" s="328" t="s">
        <v>3145</v>
      </c>
      <c r="C101" s="328" t="s">
        <v>3146</v>
      </c>
      <c r="D101" s="328" t="s">
        <v>2310</v>
      </c>
      <c r="E101" s="328" t="s">
        <v>387</v>
      </c>
      <c r="F101" s="330">
        <v>36526</v>
      </c>
      <c r="G101" s="328" t="s">
        <v>4239</v>
      </c>
      <c r="H101" s="328" t="s">
        <v>389</v>
      </c>
      <c r="I101" s="328" t="s">
        <v>485</v>
      </c>
      <c r="J101" s="328" t="s">
        <v>371</v>
      </c>
      <c r="K101" s="328"/>
      <c r="L101" s="328" t="s">
        <v>386</v>
      </c>
      <c r="M101" s="328"/>
      <c r="N101" s="328"/>
      <c r="O101" s="330"/>
      <c r="P101" s="328"/>
      <c r="Q101" s="328"/>
      <c r="R101" s="328"/>
      <c r="S101" s="328"/>
      <c r="T101" s="328"/>
      <c r="U101" s="328"/>
      <c r="V101" s="328"/>
      <c r="W101" s="328"/>
      <c r="X101" s="328"/>
      <c r="Y101" s="328"/>
      <c r="Z101" s="328"/>
      <c r="AA101" s="328"/>
      <c r="AB101" s="328"/>
      <c r="AC101" s="328"/>
      <c r="AD101" s="328"/>
      <c r="AE101" s="328"/>
      <c r="AF101" s="328"/>
      <c r="AG101" s="328"/>
      <c r="AH101" s="328"/>
      <c r="AI101" s="328"/>
      <c r="AJ101" s="328"/>
      <c r="AK101" s="328"/>
      <c r="AL101" s="328" t="s">
        <v>782</v>
      </c>
      <c r="AM101" s="328" t="s">
        <v>782</v>
      </c>
      <c r="AN101" s="328" t="s">
        <v>782</v>
      </c>
      <c r="AO101" s="328"/>
      <c r="AP101" s="328" t="s">
        <v>485</v>
      </c>
      <c r="AQ101" s="328">
        <v>1</v>
      </c>
    </row>
    <row r="102" spans="1:43" ht="22.8" x14ac:dyDescent="0.4">
      <c r="A102" s="328">
        <v>216861</v>
      </c>
      <c r="B102" s="328" t="s">
        <v>3215</v>
      </c>
      <c r="C102" s="328" t="s">
        <v>1573</v>
      </c>
      <c r="D102" s="328" t="s">
        <v>582</v>
      </c>
      <c r="E102" s="328" t="s">
        <v>387</v>
      </c>
      <c r="F102" s="330">
        <v>33527</v>
      </c>
      <c r="G102" s="328" t="s">
        <v>4272</v>
      </c>
      <c r="H102" s="328" t="s">
        <v>389</v>
      </c>
      <c r="I102" s="328" t="s">
        <v>485</v>
      </c>
      <c r="J102" s="328"/>
      <c r="K102" s="328"/>
      <c r="L102" s="328" t="s">
        <v>386</v>
      </c>
      <c r="M102" s="328"/>
      <c r="N102" s="328"/>
      <c r="O102" s="330"/>
      <c r="P102" s="328"/>
      <c r="Q102" s="328"/>
      <c r="R102" s="328"/>
      <c r="S102" s="328"/>
      <c r="T102" s="328"/>
      <c r="U102" s="328"/>
      <c r="V102" s="328"/>
      <c r="W102" s="328"/>
      <c r="X102" s="328"/>
      <c r="Y102" s="328"/>
      <c r="Z102" s="328"/>
      <c r="AA102" s="328"/>
      <c r="AB102" s="328"/>
      <c r="AC102" s="328"/>
      <c r="AD102" s="328"/>
      <c r="AE102" s="328"/>
      <c r="AF102" s="328"/>
      <c r="AG102" s="328"/>
      <c r="AH102" s="328"/>
      <c r="AI102" s="328"/>
      <c r="AJ102" s="328"/>
      <c r="AK102" s="328"/>
      <c r="AL102" s="328"/>
      <c r="AM102" s="328" t="s">
        <v>782</v>
      </c>
      <c r="AN102" s="328" t="s">
        <v>782</v>
      </c>
      <c r="AO102" s="328"/>
      <c r="AP102" s="328" t="s">
        <v>485</v>
      </c>
      <c r="AQ102" s="328">
        <v>1</v>
      </c>
    </row>
    <row r="103" spans="1:43" ht="22.8" x14ac:dyDescent="0.4">
      <c r="A103" s="328">
        <v>216915</v>
      </c>
      <c r="B103" s="328" t="s">
        <v>3291</v>
      </c>
      <c r="C103" s="328" t="s">
        <v>162</v>
      </c>
      <c r="D103" s="328" t="s">
        <v>3292</v>
      </c>
      <c r="E103" s="328" t="s">
        <v>387</v>
      </c>
      <c r="F103" s="330">
        <v>37347</v>
      </c>
      <c r="G103" s="328" t="s">
        <v>4294</v>
      </c>
      <c r="H103" s="328" t="s">
        <v>389</v>
      </c>
      <c r="I103" s="328" t="s">
        <v>485</v>
      </c>
      <c r="J103" s="328" t="s">
        <v>390</v>
      </c>
      <c r="K103" s="328">
        <v>2022</v>
      </c>
      <c r="L103" s="328" t="s">
        <v>386</v>
      </c>
      <c r="M103" s="328" t="s">
        <v>386</v>
      </c>
      <c r="N103" s="328"/>
      <c r="O103" s="330"/>
      <c r="P103" s="328"/>
      <c r="Q103" s="328"/>
      <c r="R103" s="328"/>
      <c r="S103" s="328"/>
      <c r="T103" s="328"/>
      <c r="U103" s="328"/>
      <c r="V103" s="328"/>
      <c r="W103" s="328"/>
      <c r="X103" s="328"/>
      <c r="Y103" s="328"/>
      <c r="Z103" s="328"/>
      <c r="AA103" s="328"/>
      <c r="AB103" s="328"/>
      <c r="AC103" s="328"/>
      <c r="AD103" s="328"/>
      <c r="AE103" s="328"/>
      <c r="AF103" s="328"/>
      <c r="AG103" s="328"/>
      <c r="AH103" s="328"/>
      <c r="AI103" s="328"/>
      <c r="AJ103" s="328"/>
      <c r="AK103" s="328"/>
      <c r="AL103" s="328"/>
      <c r="AM103" s="328" t="s">
        <v>782</v>
      </c>
      <c r="AN103" s="328" t="s">
        <v>782</v>
      </c>
      <c r="AO103" s="328"/>
      <c r="AP103" s="328" t="s">
        <v>485</v>
      </c>
      <c r="AQ103" s="328">
        <v>1</v>
      </c>
    </row>
    <row r="104" spans="1:43" ht="22.8" x14ac:dyDescent="0.4">
      <c r="A104" s="328">
        <v>217050</v>
      </c>
      <c r="B104" s="328" t="s">
        <v>3518</v>
      </c>
      <c r="C104" s="328" t="s">
        <v>99</v>
      </c>
      <c r="D104" s="328" t="s">
        <v>3519</v>
      </c>
      <c r="E104" s="328" t="s">
        <v>387</v>
      </c>
      <c r="F104" s="330">
        <v>33511</v>
      </c>
      <c r="G104" s="328" t="s">
        <v>3685</v>
      </c>
      <c r="H104" s="328" t="s">
        <v>389</v>
      </c>
      <c r="I104" s="328" t="s">
        <v>485</v>
      </c>
      <c r="J104" s="328" t="s">
        <v>390</v>
      </c>
      <c r="K104" s="328">
        <v>2009</v>
      </c>
      <c r="L104" s="328" t="s">
        <v>386</v>
      </c>
      <c r="M104" s="328" t="s">
        <v>373</v>
      </c>
      <c r="N104" s="328"/>
      <c r="O104" s="330"/>
      <c r="P104" s="328"/>
      <c r="Q104" s="328"/>
      <c r="R104" s="328"/>
      <c r="S104" s="328"/>
      <c r="T104" s="328"/>
      <c r="U104" s="328"/>
      <c r="V104" s="328"/>
      <c r="W104" s="328"/>
      <c r="X104" s="328"/>
      <c r="Y104" s="328"/>
      <c r="Z104" s="328"/>
      <c r="AA104" s="328"/>
      <c r="AB104" s="328"/>
      <c r="AC104" s="328"/>
      <c r="AD104" s="328"/>
      <c r="AE104" s="328"/>
      <c r="AF104" s="328"/>
      <c r="AG104" s="328"/>
      <c r="AH104" s="328"/>
      <c r="AI104" s="328"/>
      <c r="AJ104" s="328"/>
      <c r="AK104" s="328"/>
      <c r="AL104" s="328"/>
      <c r="AM104" s="328"/>
      <c r="AN104" s="328" t="s">
        <v>782</v>
      </c>
      <c r="AO104" s="328"/>
      <c r="AP104" s="328" t="s">
        <v>485</v>
      </c>
      <c r="AQ104" s="328">
        <v>3</v>
      </c>
    </row>
    <row r="105" spans="1:43" ht="22.8" x14ac:dyDescent="0.4">
      <c r="A105" s="328">
        <v>217070</v>
      </c>
      <c r="B105" s="328" t="s">
        <v>3546</v>
      </c>
      <c r="C105" s="328" t="s">
        <v>3547</v>
      </c>
      <c r="D105" s="328" t="s">
        <v>3548</v>
      </c>
      <c r="E105" s="328" t="s">
        <v>387</v>
      </c>
      <c r="F105" s="330">
        <v>38222</v>
      </c>
      <c r="G105" s="328" t="s">
        <v>3716</v>
      </c>
      <c r="H105" s="328" t="s">
        <v>389</v>
      </c>
      <c r="I105" s="328" t="s">
        <v>488</v>
      </c>
      <c r="J105" s="328" t="s">
        <v>371</v>
      </c>
      <c r="K105" s="328"/>
      <c r="L105" s="328" t="s">
        <v>386</v>
      </c>
      <c r="M105" s="328" t="s">
        <v>386</v>
      </c>
      <c r="N105" s="328"/>
      <c r="O105" s="330"/>
      <c r="P105" s="328"/>
      <c r="Q105" s="328"/>
      <c r="R105" s="328"/>
      <c r="S105" s="328"/>
      <c r="T105" s="328"/>
      <c r="U105" s="328"/>
      <c r="V105" s="328"/>
      <c r="W105" s="328"/>
      <c r="X105" s="328"/>
      <c r="Y105" s="328"/>
      <c r="Z105" s="328"/>
      <c r="AA105" s="328"/>
      <c r="AB105" s="328"/>
      <c r="AC105" s="328"/>
      <c r="AD105" s="328"/>
      <c r="AE105" s="328"/>
      <c r="AF105" s="328"/>
      <c r="AG105" s="328"/>
      <c r="AH105" s="328"/>
      <c r="AI105" s="328"/>
      <c r="AJ105" s="328"/>
      <c r="AK105" s="328"/>
      <c r="AL105" s="328"/>
      <c r="AM105" s="328"/>
      <c r="AN105" s="328"/>
      <c r="AO105" s="328"/>
      <c r="AP105" s="328" t="s">
        <v>4329</v>
      </c>
      <c r="AQ105" s="328">
        <v>6</v>
      </c>
    </row>
    <row r="106" spans="1:43" ht="22.8" x14ac:dyDescent="0.4">
      <c r="A106" s="328">
        <v>217094</v>
      </c>
      <c r="B106" s="328" t="s">
        <v>3582</v>
      </c>
      <c r="C106" s="328" t="s">
        <v>3583</v>
      </c>
      <c r="D106" s="328" t="s">
        <v>3584</v>
      </c>
      <c r="E106" s="328" t="s">
        <v>388</v>
      </c>
      <c r="F106" s="330">
        <v>35065</v>
      </c>
      <c r="G106" s="328" t="s">
        <v>386</v>
      </c>
      <c r="H106" s="328" t="s">
        <v>389</v>
      </c>
      <c r="I106" s="328" t="s">
        <v>486</v>
      </c>
      <c r="J106" s="328" t="s">
        <v>390</v>
      </c>
      <c r="K106" s="328"/>
      <c r="L106" s="328" t="s">
        <v>386</v>
      </c>
      <c r="M106" s="328" t="s">
        <v>386</v>
      </c>
      <c r="N106" s="328"/>
      <c r="O106" s="330"/>
      <c r="P106" s="328"/>
      <c r="Q106" s="328"/>
      <c r="R106" s="328"/>
      <c r="S106" s="328"/>
      <c r="T106" s="328"/>
      <c r="U106" s="328"/>
      <c r="V106" s="328"/>
      <c r="W106" s="328"/>
      <c r="X106" s="328"/>
      <c r="Y106" s="328"/>
      <c r="Z106" s="328"/>
      <c r="AA106" s="328"/>
      <c r="AB106" s="328"/>
      <c r="AC106" s="328"/>
      <c r="AD106" s="328"/>
      <c r="AE106" s="328"/>
      <c r="AF106" s="328"/>
      <c r="AG106" s="328"/>
      <c r="AH106" s="328"/>
      <c r="AI106" s="328"/>
      <c r="AJ106" s="328"/>
      <c r="AK106" s="328"/>
      <c r="AL106" s="328"/>
      <c r="AM106" s="328"/>
      <c r="AN106" s="328" t="s">
        <v>782</v>
      </c>
      <c r="AO106" s="328"/>
      <c r="AP106" s="328" t="s">
        <v>3377</v>
      </c>
      <c r="AQ106" s="328">
        <v>5</v>
      </c>
    </row>
    <row r="107" spans="1:43" ht="24" x14ac:dyDescent="0.5">
      <c r="A107" s="328">
        <v>217156</v>
      </c>
      <c r="B107" s="278" t="s">
        <v>4434</v>
      </c>
      <c r="C107" s="292" t="s">
        <v>4435</v>
      </c>
      <c r="D107" s="292" t="s">
        <v>4436</v>
      </c>
      <c r="E107" s="292" t="s">
        <v>387</v>
      </c>
      <c r="F107" s="336">
        <v>35804</v>
      </c>
      <c r="G107" s="292" t="s">
        <v>386</v>
      </c>
      <c r="H107" s="292" t="s">
        <v>389</v>
      </c>
      <c r="I107" s="292" t="s">
        <v>485</v>
      </c>
      <c r="J107" s="292" t="s">
        <v>371</v>
      </c>
      <c r="K107" s="292">
        <v>2016</v>
      </c>
      <c r="L107" s="292" t="s">
        <v>386</v>
      </c>
      <c r="M107" s="292"/>
      <c r="N107" s="292"/>
      <c r="O107" s="336"/>
      <c r="P107" s="292"/>
      <c r="Q107" s="292"/>
      <c r="R107" s="292"/>
      <c r="S107" s="292"/>
      <c r="T107" s="292"/>
      <c r="U107" s="292"/>
      <c r="V107" s="292"/>
      <c r="W107" s="292"/>
      <c r="X107" s="292"/>
      <c r="Y107" s="292"/>
      <c r="Z107" s="292"/>
      <c r="AA107" s="292"/>
      <c r="AB107" s="292"/>
      <c r="AC107" s="292"/>
      <c r="AD107" s="292"/>
      <c r="AE107" s="292"/>
      <c r="AF107" s="292"/>
      <c r="AG107" s="292"/>
      <c r="AH107" s="292"/>
      <c r="AI107" s="292"/>
      <c r="AJ107" s="292"/>
      <c r="AK107" s="292"/>
      <c r="AL107" s="292"/>
      <c r="AM107" s="292"/>
      <c r="AN107" s="328"/>
      <c r="AO107" s="292"/>
      <c r="AP107" s="292"/>
      <c r="AQ107" s="292"/>
    </row>
    <row r="108" spans="1:43" ht="22.8" x14ac:dyDescent="0.4">
      <c r="A108" s="328">
        <v>202092</v>
      </c>
      <c r="B108" s="328" t="s">
        <v>2618</v>
      </c>
      <c r="C108" s="328" t="s">
        <v>110</v>
      </c>
      <c r="D108" s="328" t="s">
        <v>269</v>
      </c>
      <c r="E108" s="328" t="s">
        <v>387</v>
      </c>
      <c r="F108" s="330">
        <v>31088</v>
      </c>
      <c r="G108" s="328" t="s">
        <v>3728</v>
      </c>
      <c r="H108" s="328" t="s">
        <v>389</v>
      </c>
      <c r="I108" s="328" t="s">
        <v>59</v>
      </c>
      <c r="J108" s="328" t="s">
        <v>371</v>
      </c>
      <c r="K108" s="328">
        <v>2004</v>
      </c>
      <c r="L108" s="328" t="s">
        <v>381</v>
      </c>
      <c r="M108" s="328" t="s">
        <v>381</v>
      </c>
      <c r="N108" s="328"/>
      <c r="O108" s="330"/>
      <c r="P108" s="328"/>
      <c r="Q108" s="328"/>
      <c r="R108" s="328"/>
      <c r="S108" s="328"/>
      <c r="T108" s="328"/>
      <c r="U108" s="328"/>
      <c r="V108" s="328"/>
      <c r="W108" s="328"/>
      <c r="X108" s="328"/>
      <c r="Y108" s="328"/>
      <c r="Z108" s="328"/>
      <c r="AA108" s="328"/>
      <c r="AB108" s="328"/>
      <c r="AC108" s="328"/>
      <c r="AD108" s="328"/>
      <c r="AE108" s="328"/>
      <c r="AF108" s="328"/>
      <c r="AG108" s="328"/>
      <c r="AH108" s="328"/>
      <c r="AI108" s="328"/>
      <c r="AJ108" s="328"/>
      <c r="AK108" s="328"/>
      <c r="AL108" s="328"/>
      <c r="AM108" s="328"/>
      <c r="AN108" s="328"/>
      <c r="AO108" s="328"/>
      <c r="AP108" s="328" t="s">
        <v>3374</v>
      </c>
      <c r="AQ108" s="328">
        <v>3</v>
      </c>
    </row>
    <row r="109" spans="1:43" ht="22.8" x14ac:dyDescent="0.4">
      <c r="A109" s="328">
        <v>208262</v>
      </c>
      <c r="B109" s="328" t="s">
        <v>4000</v>
      </c>
      <c r="C109" s="328" t="s">
        <v>141</v>
      </c>
      <c r="D109" s="328" t="s">
        <v>243</v>
      </c>
      <c r="E109" s="328" t="s">
        <v>388</v>
      </c>
      <c r="F109" s="330"/>
      <c r="G109" s="328"/>
      <c r="H109" s="328" t="s">
        <v>389</v>
      </c>
      <c r="I109" s="328" t="s">
        <v>59</v>
      </c>
      <c r="J109" s="328" t="s">
        <v>1311</v>
      </c>
      <c r="K109" s="328">
        <v>2003</v>
      </c>
      <c r="L109" s="328" t="s">
        <v>381</v>
      </c>
      <c r="M109" s="328" t="s">
        <v>381</v>
      </c>
      <c r="N109" s="328"/>
      <c r="O109" s="330"/>
      <c r="P109" s="328"/>
      <c r="Q109" s="328"/>
      <c r="R109" s="328"/>
      <c r="S109" s="328"/>
      <c r="T109" s="328"/>
      <c r="U109" s="328"/>
      <c r="V109" s="328"/>
      <c r="W109" s="328"/>
      <c r="X109" s="328"/>
      <c r="Y109" s="328"/>
      <c r="Z109" s="328"/>
      <c r="AA109" s="328"/>
      <c r="AB109" s="328"/>
      <c r="AC109" s="328"/>
      <c r="AD109" s="328"/>
      <c r="AE109" s="328"/>
      <c r="AF109" s="328"/>
      <c r="AG109" s="328"/>
      <c r="AH109" s="328"/>
      <c r="AI109" s="328"/>
      <c r="AJ109" s="328"/>
      <c r="AK109" s="328"/>
      <c r="AL109" s="328"/>
      <c r="AM109" s="328"/>
      <c r="AN109" s="328" t="s">
        <v>782</v>
      </c>
      <c r="AO109" s="328"/>
      <c r="AP109" s="328" t="s">
        <v>3849</v>
      </c>
      <c r="AQ109" s="328">
        <v>6</v>
      </c>
    </row>
    <row r="110" spans="1:43" ht="22.8" x14ac:dyDescent="0.4">
      <c r="A110" s="328">
        <v>210235</v>
      </c>
      <c r="B110" s="328" t="s">
        <v>2484</v>
      </c>
      <c r="C110" s="328" t="s">
        <v>170</v>
      </c>
      <c r="D110" s="328" t="s">
        <v>2485</v>
      </c>
      <c r="E110" s="328" t="s">
        <v>387</v>
      </c>
      <c r="F110" s="330">
        <v>34812</v>
      </c>
      <c r="G110" s="328" t="s">
        <v>935</v>
      </c>
      <c r="H110" s="328" t="s">
        <v>389</v>
      </c>
      <c r="I110" s="328" t="s">
        <v>59</v>
      </c>
      <c r="J110" s="328" t="s">
        <v>390</v>
      </c>
      <c r="K110" s="328">
        <v>2013</v>
      </c>
      <c r="L110" s="328" t="s">
        <v>381</v>
      </c>
      <c r="M110" s="328"/>
      <c r="N110" s="328"/>
      <c r="O110" s="330"/>
      <c r="P110" s="328"/>
      <c r="Q110" s="328"/>
      <c r="R110" s="328"/>
      <c r="S110" s="328"/>
      <c r="T110" s="328"/>
      <c r="U110" s="328"/>
      <c r="V110" s="328"/>
      <c r="W110" s="328"/>
      <c r="X110" s="328"/>
      <c r="Y110" s="328"/>
      <c r="Z110" s="328"/>
      <c r="AA110" s="328"/>
      <c r="AB110" s="328"/>
      <c r="AC110" s="328"/>
      <c r="AD110" s="328"/>
      <c r="AE110" s="328"/>
      <c r="AF110" s="328"/>
      <c r="AG110" s="328"/>
      <c r="AH110" s="328" t="s">
        <v>731</v>
      </c>
      <c r="AI110" s="328"/>
      <c r="AJ110" s="328"/>
      <c r="AK110" s="328"/>
      <c r="AL110" s="328"/>
      <c r="AM110" s="328" t="s">
        <v>782</v>
      </c>
      <c r="AN110" s="328" t="s">
        <v>782</v>
      </c>
      <c r="AO110" s="328"/>
      <c r="AP110" s="328" t="s">
        <v>3998</v>
      </c>
      <c r="AQ110" s="328" t="s">
        <v>4024</v>
      </c>
    </row>
    <row r="111" spans="1:43" ht="22.8" x14ac:dyDescent="0.4">
      <c r="A111" s="328">
        <v>210609</v>
      </c>
      <c r="B111" s="328" t="s">
        <v>4040</v>
      </c>
      <c r="C111" s="328" t="s">
        <v>448</v>
      </c>
      <c r="D111" s="328" t="s">
        <v>4041</v>
      </c>
      <c r="E111" s="328" t="s">
        <v>387</v>
      </c>
      <c r="F111" s="330">
        <v>32509</v>
      </c>
      <c r="G111" s="328" t="s">
        <v>4042</v>
      </c>
      <c r="H111" s="328" t="s">
        <v>389</v>
      </c>
      <c r="I111" s="328" t="s">
        <v>485</v>
      </c>
      <c r="J111" s="328" t="s">
        <v>1311</v>
      </c>
      <c r="K111" s="328">
        <v>2008</v>
      </c>
      <c r="L111" s="328" t="s">
        <v>381</v>
      </c>
      <c r="M111" s="328" t="s">
        <v>381</v>
      </c>
      <c r="N111" s="328"/>
      <c r="O111" s="330"/>
      <c r="P111" s="328"/>
      <c r="Q111" s="328"/>
      <c r="R111" s="328"/>
      <c r="S111" s="328"/>
      <c r="T111" s="328"/>
      <c r="U111" s="328"/>
      <c r="V111" s="328"/>
      <c r="W111" s="328"/>
      <c r="X111" s="328"/>
      <c r="Y111" s="328"/>
      <c r="Z111" s="328"/>
      <c r="AA111" s="328"/>
      <c r="AB111" s="328"/>
      <c r="AC111" s="328"/>
      <c r="AD111" s="328"/>
      <c r="AE111" s="328"/>
      <c r="AF111" s="328"/>
      <c r="AG111" s="328"/>
      <c r="AH111" s="328"/>
      <c r="AI111" s="328"/>
      <c r="AJ111" s="328"/>
      <c r="AK111" s="328"/>
      <c r="AL111" s="328"/>
      <c r="AM111" s="328"/>
      <c r="AN111" s="328" t="s">
        <v>782</v>
      </c>
      <c r="AO111" s="328"/>
      <c r="AP111" s="328" t="s">
        <v>4043</v>
      </c>
      <c r="AQ111" s="328">
        <v>6</v>
      </c>
    </row>
    <row r="112" spans="1:43" ht="22.8" x14ac:dyDescent="0.4">
      <c r="A112" s="328">
        <v>210716</v>
      </c>
      <c r="B112" s="328" t="s">
        <v>3424</v>
      </c>
      <c r="C112" s="328" t="s">
        <v>88</v>
      </c>
      <c r="D112" s="328" t="s">
        <v>242</v>
      </c>
      <c r="E112" s="328" t="s">
        <v>388</v>
      </c>
      <c r="F112" s="330">
        <v>30865</v>
      </c>
      <c r="G112" s="328" t="s">
        <v>3748</v>
      </c>
      <c r="H112" s="328" t="s">
        <v>389</v>
      </c>
      <c r="I112" s="328" t="s">
        <v>484</v>
      </c>
      <c r="J112" s="328" t="s">
        <v>371</v>
      </c>
      <c r="K112" s="328">
        <v>2002</v>
      </c>
      <c r="L112" s="328" t="s">
        <v>381</v>
      </c>
      <c r="M112" s="328" t="s">
        <v>381</v>
      </c>
      <c r="N112" s="328"/>
      <c r="O112" s="330"/>
      <c r="P112" s="328"/>
      <c r="Q112" s="328"/>
      <c r="R112" s="328"/>
      <c r="S112" s="328"/>
      <c r="T112" s="328"/>
      <c r="U112" s="328"/>
      <c r="V112" s="328"/>
      <c r="W112" s="328"/>
      <c r="X112" s="328"/>
      <c r="Y112" s="328"/>
      <c r="Z112" s="328"/>
      <c r="AA112" s="328"/>
      <c r="AB112" s="328"/>
      <c r="AC112" s="328"/>
      <c r="AD112" s="328"/>
      <c r="AE112" s="328"/>
      <c r="AF112" s="328"/>
      <c r="AG112" s="328"/>
      <c r="AH112" s="328" t="s">
        <v>731</v>
      </c>
      <c r="AI112" s="328"/>
      <c r="AJ112" s="328"/>
      <c r="AK112" s="328"/>
      <c r="AL112" s="328"/>
      <c r="AM112" s="328"/>
      <c r="AN112" s="328"/>
      <c r="AO112" s="328"/>
      <c r="AP112" s="328" t="s">
        <v>3870</v>
      </c>
      <c r="AQ112" s="328">
        <v>5</v>
      </c>
    </row>
    <row r="113" spans="1:43" ht="22.8" x14ac:dyDescent="0.4">
      <c r="A113" s="328">
        <v>211793</v>
      </c>
      <c r="B113" s="328" t="s">
        <v>2049</v>
      </c>
      <c r="C113" s="328" t="s">
        <v>887</v>
      </c>
      <c r="D113" s="328" t="s">
        <v>2336</v>
      </c>
      <c r="E113" s="328" t="s">
        <v>387</v>
      </c>
      <c r="F113" s="330">
        <v>27865</v>
      </c>
      <c r="G113" s="328" t="s">
        <v>2050</v>
      </c>
      <c r="H113" s="328" t="s">
        <v>389</v>
      </c>
      <c r="I113" s="328" t="s">
        <v>484</v>
      </c>
      <c r="J113" s="328" t="s">
        <v>371</v>
      </c>
      <c r="K113" s="328">
        <v>2009</v>
      </c>
      <c r="L113" s="328" t="s">
        <v>381</v>
      </c>
      <c r="M113" s="328" t="s">
        <v>381</v>
      </c>
      <c r="N113" s="328"/>
      <c r="O113" s="330"/>
      <c r="P113" s="328"/>
      <c r="Q113" s="328"/>
      <c r="R113" s="328"/>
      <c r="S113" s="328"/>
      <c r="T113" s="328"/>
      <c r="U113" s="328"/>
      <c r="V113" s="328"/>
      <c r="W113" s="328"/>
      <c r="X113" s="328"/>
      <c r="Y113" s="328"/>
      <c r="Z113" s="328"/>
      <c r="AA113" s="328"/>
      <c r="AB113" s="328"/>
      <c r="AC113" s="328"/>
      <c r="AD113" s="328"/>
      <c r="AE113" s="328"/>
      <c r="AF113" s="328"/>
      <c r="AG113" s="328"/>
      <c r="AH113" s="328"/>
      <c r="AI113" s="328"/>
      <c r="AJ113" s="328"/>
      <c r="AK113" s="328"/>
      <c r="AL113" s="328"/>
      <c r="AM113" s="328"/>
      <c r="AN113" s="328"/>
      <c r="AO113" s="328"/>
      <c r="AP113" s="328" t="s">
        <v>3375</v>
      </c>
      <c r="AQ113" s="328">
        <v>3</v>
      </c>
    </row>
    <row r="114" spans="1:43" ht="22.8" x14ac:dyDescent="0.4">
      <c r="A114" s="328">
        <v>211831</v>
      </c>
      <c r="B114" s="328" t="s">
        <v>1654</v>
      </c>
      <c r="C114" s="328" t="s">
        <v>119</v>
      </c>
      <c r="D114" s="328" t="s">
        <v>228</v>
      </c>
      <c r="E114" s="328" t="s">
        <v>387</v>
      </c>
      <c r="F114" s="330">
        <v>34339</v>
      </c>
      <c r="G114" s="328" t="s">
        <v>1655</v>
      </c>
      <c r="H114" s="328" t="s">
        <v>389</v>
      </c>
      <c r="I114" s="328" t="s">
        <v>484</v>
      </c>
      <c r="J114" s="328" t="s">
        <v>1311</v>
      </c>
      <c r="K114" s="328">
        <v>2013</v>
      </c>
      <c r="L114" s="328" t="s">
        <v>381</v>
      </c>
      <c r="M114" s="328" t="s">
        <v>381</v>
      </c>
      <c r="N114" s="328"/>
      <c r="O114" s="330"/>
      <c r="P114" s="328"/>
      <c r="Q114" s="328"/>
      <c r="R114" s="328"/>
      <c r="S114" s="328"/>
      <c r="T114" s="328"/>
      <c r="U114" s="328"/>
      <c r="V114" s="328"/>
      <c r="W114" s="328"/>
      <c r="X114" s="328"/>
      <c r="Y114" s="328"/>
      <c r="Z114" s="328"/>
      <c r="AA114" s="328"/>
      <c r="AB114" s="328"/>
      <c r="AC114" s="328"/>
      <c r="AD114" s="328"/>
      <c r="AE114" s="328"/>
      <c r="AF114" s="328"/>
      <c r="AG114" s="328"/>
      <c r="AH114" s="328" t="s">
        <v>731</v>
      </c>
      <c r="AI114" s="328"/>
      <c r="AJ114" s="328"/>
      <c r="AK114" s="328"/>
      <c r="AL114" s="328"/>
      <c r="AM114" s="328"/>
      <c r="AN114" s="328" t="s">
        <v>782</v>
      </c>
      <c r="AO114" s="328"/>
      <c r="AP114" s="328" t="s">
        <v>3865</v>
      </c>
      <c r="AQ114" s="328" t="s">
        <v>3844</v>
      </c>
    </row>
    <row r="115" spans="1:43" ht="22.8" x14ac:dyDescent="0.4">
      <c r="A115" s="328">
        <v>211854</v>
      </c>
      <c r="B115" s="328" t="s">
        <v>2125</v>
      </c>
      <c r="C115" s="328" t="s">
        <v>61</v>
      </c>
      <c r="D115" s="328" t="s">
        <v>2120</v>
      </c>
      <c r="E115" s="328" t="s">
        <v>388</v>
      </c>
      <c r="F115" s="330">
        <v>33757</v>
      </c>
      <c r="G115" s="328" t="s">
        <v>2126</v>
      </c>
      <c r="H115" s="328" t="s">
        <v>389</v>
      </c>
      <c r="I115" s="328" t="s">
        <v>484</v>
      </c>
      <c r="J115" s="328" t="s">
        <v>390</v>
      </c>
      <c r="K115" s="328">
        <v>2013</v>
      </c>
      <c r="L115" s="328" t="s">
        <v>381</v>
      </c>
      <c r="M115" s="328" t="s">
        <v>381</v>
      </c>
      <c r="N115" s="328"/>
      <c r="O115" s="330"/>
      <c r="P115" s="328"/>
      <c r="Q115" s="328"/>
      <c r="R115" s="328"/>
      <c r="S115" s="328"/>
      <c r="T115" s="328"/>
      <c r="U115" s="328"/>
      <c r="V115" s="328"/>
      <c r="W115" s="328"/>
      <c r="X115" s="328"/>
      <c r="Y115" s="328"/>
      <c r="Z115" s="328"/>
      <c r="AA115" s="328"/>
      <c r="AB115" s="328"/>
      <c r="AC115" s="328"/>
      <c r="AD115" s="328"/>
      <c r="AE115" s="328"/>
      <c r="AF115" s="328"/>
      <c r="AG115" s="328"/>
      <c r="AH115" s="328"/>
      <c r="AI115" s="328"/>
      <c r="AJ115" s="328"/>
      <c r="AK115" s="328"/>
      <c r="AL115" s="328"/>
      <c r="AM115" s="328"/>
      <c r="AN115" s="328" t="s">
        <v>782</v>
      </c>
      <c r="AO115" s="328"/>
      <c r="AP115" s="328" t="s">
        <v>484</v>
      </c>
      <c r="AQ115" s="328">
        <v>2</v>
      </c>
    </row>
    <row r="116" spans="1:43" ht="22.8" x14ac:dyDescent="0.4">
      <c r="A116" s="328">
        <v>211960</v>
      </c>
      <c r="B116" s="328" t="s">
        <v>1433</v>
      </c>
      <c r="C116" s="328" t="s">
        <v>1434</v>
      </c>
      <c r="D116" s="328" t="s">
        <v>2689</v>
      </c>
      <c r="E116" s="328" t="s">
        <v>388</v>
      </c>
      <c r="F116" s="330">
        <v>32588</v>
      </c>
      <c r="G116" s="328" t="s">
        <v>1435</v>
      </c>
      <c r="H116" s="328" t="s">
        <v>389</v>
      </c>
      <c r="I116" s="328" t="s">
        <v>59</v>
      </c>
      <c r="J116" s="328" t="s">
        <v>371</v>
      </c>
      <c r="K116" s="328">
        <v>2007</v>
      </c>
      <c r="L116" s="328" t="s">
        <v>381</v>
      </c>
      <c r="M116" s="328" t="s">
        <v>381</v>
      </c>
      <c r="N116" s="328"/>
      <c r="O116" s="330"/>
      <c r="P116" s="328"/>
      <c r="Q116" s="328"/>
      <c r="R116" s="328"/>
      <c r="S116" s="328"/>
      <c r="T116" s="328"/>
      <c r="U116" s="328"/>
      <c r="V116" s="328"/>
      <c r="W116" s="328"/>
      <c r="X116" s="328"/>
      <c r="Y116" s="328"/>
      <c r="Z116" s="328"/>
      <c r="AA116" s="328"/>
      <c r="AB116" s="328"/>
      <c r="AC116" s="328"/>
      <c r="AD116" s="328"/>
      <c r="AE116" s="328"/>
      <c r="AF116" s="328"/>
      <c r="AG116" s="328"/>
      <c r="AH116" s="328" t="s">
        <v>731</v>
      </c>
      <c r="AI116" s="328"/>
      <c r="AJ116" s="328"/>
      <c r="AK116" s="328"/>
      <c r="AL116" s="328"/>
      <c r="AM116" s="328"/>
      <c r="AN116" s="328"/>
      <c r="AO116" s="328"/>
      <c r="AP116" s="328" t="s">
        <v>3861</v>
      </c>
      <c r="AQ116" s="328">
        <v>2</v>
      </c>
    </row>
    <row r="117" spans="1:43" ht="22.8" x14ac:dyDescent="0.4">
      <c r="A117" s="328">
        <v>212306</v>
      </c>
      <c r="B117" s="328" t="s">
        <v>1846</v>
      </c>
      <c r="C117" s="328" t="s">
        <v>1847</v>
      </c>
      <c r="D117" s="328" t="s">
        <v>268</v>
      </c>
      <c r="E117" s="328" t="s">
        <v>387</v>
      </c>
      <c r="F117" s="330">
        <v>35954</v>
      </c>
      <c r="G117" s="328" t="s">
        <v>1009</v>
      </c>
      <c r="H117" s="328" t="s">
        <v>389</v>
      </c>
      <c r="I117" s="328" t="s">
        <v>59</v>
      </c>
      <c r="J117" s="328" t="s">
        <v>390</v>
      </c>
      <c r="K117" s="328">
        <v>2016</v>
      </c>
      <c r="L117" s="328" t="s">
        <v>381</v>
      </c>
      <c r="M117" s="328" t="s">
        <v>381</v>
      </c>
      <c r="N117" s="328"/>
      <c r="O117" s="330"/>
      <c r="P117" s="328"/>
      <c r="Q117" s="328"/>
      <c r="R117" s="328"/>
      <c r="S117" s="328"/>
      <c r="T117" s="328"/>
      <c r="U117" s="328"/>
      <c r="V117" s="328"/>
      <c r="W117" s="328"/>
      <c r="X117" s="328"/>
      <c r="Y117" s="328"/>
      <c r="Z117" s="328"/>
      <c r="AA117" s="328"/>
      <c r="AB117" s="328"/>
      <c r="AC117" s="328"/>
      <c r="AD117" s="328"/>
      <c r="AE117" s="328"/>
      <c r="AF117" s="328"/>
      <c r="AG117" s="328"/>
      <c r="AH117" s="328"/>
      <c r="AI117" s="328"/>
      <c r="AJ117" s="328"/>
      <c r="AK117" s="328"/>
      <c r="AL117" s="328"/>
      <c r="AM117" s="328"/>
      <c r="AN117" s="328"/>
      <c r="AO117" s="328"/>
      <c r="AP117" s="328" t="s">
        <v>59</v>
      </c>
      <c r="AQ117" s="328">
        <v>3</v>
      </c>
    </row>
    <row r="118" spans="1:43" ht="22.8" x14ac:dyDescent="0.4">
      <c r="A118" s="328">
        <v>212570</v>
      </c>
      <c r="B118" s="328" t="s">
        <v>1811</v>
      </c>
      <c r="C118" s="328" t="s">
        <v>98</v>
      </c>
      <c r="D118" s="328" t="s">
        <v>1139</v>
      </c>
      <c r="E118" s="328" t="s">
        <v>388</v>
      </c>
      <c r="F118" s="330">
        <v>35670</v>
      </c>
      <c r="G118" s="328" t="s">
        <v>1011</v>
      </c>
      <c r="H118" s="328" t="s">
        <v>389</v>
      </c>
      <c r="I118" s="328" t="s">
        <v>59</v>
      </c>
      <c r="J118" s="328" t="s">
        <v>371</v>
      </c>
      <c r="K118" s="328">
        <v>2016</v>
      </c>
      <c r="L118" s="328" t="s">
        <v>381</v>
      </c>
      <c r="M118" s="328" t="s">
        <v>381</v>
      </c>
      <c r="N118" s="328"/>
      <c r="O118" s="330"/>
      <c r="P118" s="328"/>
      <c r="Q118" s="328"/>
      <c r="R118" s="328"/>
      <c r="S118" s="328"/>
      <c r="T118" s="328"/>
      <c r="U118" s="328"/>
      <c r="V118" s="328"/>
      <c r="W118" s="328"/>
      <c r="X118" s="328"/>
      <c r="Y118" s="328"/>
      <c r="Z118" s="328"/>
      <c r="AA118" s="328"/>
      <c r="AB118" s="328"/>
      <c r="AC118" s="328"/>
      <c r="AD118" s="328"/>
      <c r="AE118" s="328"/>
      <c r="AF118" s="328"/>
      <c r="AG118" s="328"/>
      <c r="AH118" s="328"/>
      <c r="AI118" s="328"/>
      <c r="AJ118" s="328"/>
      <c r="AK118" s="328"/>
      <c r="AL118" s="328"/>
      <c r="AM118" s="328"/>
      <c r="AN118" s="328"/>
      <c r="AO118" s="328"/>
      <c r="AP118" s="328" t="s">
        <v>3374</v>
      </c>
      <c r="AQ118" s="328">
        <v>3</v>
      </c>
    </row>
    <row r="119" spans="1:43" ht="22.8" x14ac:dyDescent="0.4">
      <c r="A119" s="328">
        <v>212582</v>
      </c>
      <c r="B119" s="328" t="s">
        <v>1596</v>
      </c>
      <c r="C119" s="328" t="s">
        <v>160</v>
      </c>
      <c r="D119" s="328" t="s">
        <v>2720</v>
      </c>
      <c r="E119" s="328" t="s">
        <v>388</v>
      </c>
      <c r="F119" s="330">
        <v>33423</v>
      </c>
      <c r="G119" s="328" t="s">
        <v>1009</v>
      </c>
      <c r="H119" s="328" t="s">
        <v>389</v>
      </c>
      <c r="I119" s="328" t="s">
        <v>484</v>
      </c>
      <c r="J119" s="328" t="s">
        <v>390</v>
      </c>
      <c r="K119" s="328">
        <v>2010</v>
      </c>
      <c r="L119" s="328" t="s">
        <v>381</v>
      </c>
      <c r="M119" s="328"/>
      <c r="N119" s="328"/>
      <c r="O119" s="330"/>
      <c r="P119" s="328"/>
      <c r="Q119" s="328"/>
      <c r="R119" s="328"/>
      <c r="S119" s="328"/>
      <c r="T119" s="328"/>
      <c r="U119" s="328"/>
      <c r="V119" s="328"/>
      <c r="W119" s="328"/>
      <c r="X119" s="328"/>
      <c r="Y119" s="328"/>
      <c r="Z119" s="328"/>
      <c r="AA119" s="328"/>
      <c r="AB119" s="328"/>
      <c r="AC119" s="328"/>
      <c r="AD119" s="328"/>
      <c r="AE119" s="328"/>
      <c r="AF119" s="328"/>
      <c r="AG119" s="328"/>
      <c r="AH119" s="328" t="s">
        <v>731</v>
      </c>
      <c r="AI119" s="328"/>
      <c r="AJ119" s="328"/>
      <c r="AK119" s="328"/>
      <c r="AL119" s="328"/>
      <c r="AM119" s="328" t="s">
        <v>782</v>
      </c>
      <c r="AN119" s="328" t="s">
        <v>782</v>
      </c>
      <c r="AO119" s="328"/>
      <c r="AP119" s="328" t="s">
        <v>3865</v>
      </c>
      <c r="AQ119" s="328" t="s">
        <v>3844</v>
      </c>
    </row>
    <row r="120" spans="1:43" ht="22.8" x14ac:dyDescent="0.4">
      <c r="A120" s="328">
        <v>212714</v>
      </c>
      <c r="B120" s="328" t="s">
        <v>2728</v>
      </c>
      <c r="C120" s="328" t="s">
        <v>447</v>
      </c>
      <c r="D120" s="328" t="s">
        <v>502</v>
      </c>
      <c r="E120" s="328" t="s">
        <v>387</v>
      </c>
      <c r="F120" s="330">
        <v>35965</v>
      </c>
      <c r="G120" s="328" t="s">
        <v>1011</v>
      </c>
      <c r="H120" s="328" t="s">
        <v>389</v>
      </c>
      <c r="I120" s="328" t="s">
        <v>484</v>
      </c>
      <c r="J120" s="328" t="s">
        <v>371</v>
      </c>
      <c r="K120" s="328">
        <v>2016</v>
      </c>
      <c r="L120" s="328" t="s">
        <v>381</v>
      </c>
      <c r="M120" s="328" t="s">
        <v>381</v>
      </c>
      <c r="N120" s="328"/>
      <c r="O120" s="330"/>
      <c r="P120" s="328"/>
      <c r="Q120" s="328"/>
      <c r="R120" s="328"/>
      <c r="S120" s="328"/>
      <c r="T120" s="328"/>
      <c r="U120" s="328"/>
      <c r="V120" s="328"/>
      <c r="W120" s="328"/>
      <c r="X120" s="328"/>
      <c r="Y120" s="328"/>
      <c r="Z120" s="328"/>
      <c r="AA120" s="328"/>
      <c r="AB120" s="328"/>
      <c r="AC120" s="328"/>
      <c r="AD120" s="328"/>
      <c r="AE120" s="328"/>
      <c r="AF120" s="328"/>
      <c r="AG120" s="328"/>
      <c r="AH120" s="328" t="s">
        <v>731</v>
      </c>
      <c r="AI120" s="328"/>
      <c r="AJ120" s="328"/>
      <c r="AK120" s="328"/>
      <c r="AL120" s="328"/>
      <c r="AM120" s="328"/>
      <c r="AN120" s="328"/>
      <c r="AO120" s="328"/>
      <c r="AP120" s="328" t="s">
        <v>3870</v>
      </c>
      <c r="AQ120" s="328">
        <v>3</v>
      </c>
    </row>
    <row r="121" spans="1:43" ht="22.8" x14ac:dyDescent="0.4">
      <c r="A121" s="328">
        <v>212726</v>
      </c>
      <c r="B121" s="328" t="s">
        <v>2729</v>
      </c>
      <c r="C121" s="328" t="s">
        <v>919</v>
      </c>
      <c r="D121" s="328" t="s">
        <v>340</v>
      </c>
      <c r="E121" s="328" t="s">
        <v>388</v>
      </c>
      <c r="F121" s="330">
        <v>35647</v>
      </c>
      <c r="G121" s="328" t="s">
        <v>717</v>
      </c>
      <c r="H121" s="328" t="s">
        <v>389</v>
      </c>
      <c r="I121" s="328" t="s">
        <v>59</v>
      </c>
      <c r="J121" s="328" t="s">
        <v>390</v>
      </c>
      <c r="K121" s="328">
        <v>2016</v>
      </c>
      <c r="L121" s="328" t="s">
        <v>381</v>
      </c>
      <c r="M121" s="328" t="s">
        <v>381</v>
      </c>
      <c r="N121" s="328"/>
      <c r="O121" s="330"/>
      <c r="P121" s="328"/>
      <c r="Q121" s="328"/>
      <c r="R121" s="328"/>
      <c r="S121" s="328"/>
      <c r="T121" s="328"/>
      <c r="U121" s="328"/>
      <c r="V121" s="328"/>
      <c r="W121" s="328"/>
      <c r="X121" s="328"/>
      <c r="Y121" s="328"/>
      <c r="Z121" s="328"/>
      <c r="AA121" s="328"/>
      <c r="AB121" s="328"/>
      <c r="AC121" s="328"/>
      <c r="AD121" s="328"/>
      <c r="AE121" s="328"/>
      <c r="AF121" s="328"/>
      <c r="AG121" s="328"/>
      <c r="AH121" s="328"/>
      <c r="AI121" s="328"/>
      <c r="AJ121" s="328"/>
      <c r="AK121" s="328"/>
      <c r="AL121" s="328"/>
      <c r="AM121" s="328"/>
      <c r="AN121" s="328"/>
      <c r="AO121" s="328"/>
      <c r="AP121" s="328" t="s">
        <v>59</v>
      </c>
      <c r="AQ121" s="328">
        <v>1</v>
      </c>
    </row>
    <row r="122" spans="1:43" ht="22.8" x14ac:dyDescent="0.4">
      <c r="A122" s="328">
        <v>212906</v>
      </c>
      <c r="B122" s="328" t="s">
        <v>2128</v>
      </c>
      <c r="C122" s="328" t="s">
        <v>537</v>
      </c>
      <c r="D122" s="328" t="s">
        <v>2736</v>
      </c>
      <c r="E122" s="328" t="s">
        <v>388</v>
      </c>
      <c r="F122" s="330">
        <v>33779</v>
      </c>
      <c r="G122" s="328" t="s">
        <v>1851</v>
      </c>
      <c r="H122" s="328" t="s">
        <v>389</v>
      </c>
      <c r="I122" s="328" t="s">
        <v>484</v>
      </c>
      <c r="J122" s="328" t="s">
        <v>1311</v>
      </c>
      <c r="K122" s="328"/>
      <c r="L122" s="328" t="s">
        <v>381</v>
      </c>
      <c r="M122" s="328" t="s">
        <v>381</v>
      </c>
      <c r="N122" s="328"/>
      <c r="O122" s="330"/>
      <c r="P122" s="328"/>
      <c r="Q122" s="328"/>
      <c r="R122" s="328"/>
      <c r="S122" s="328"/>
      <c r="T122" s="328"/>
      <c r="U122" s="328"/>
      <c r="V122" s="328"/>
      <c r="W122" s="328"/>
      <c r="X122" s="328"/>
      <c r="Y122" s="328"/>
      <c r="Z122" s="328"/>
      <c r="AA122" s="328"/>
      <c r="AB122" s="328"/>
      <c r="AC122" s="328"/>
      <c r="AD122" s="328"/>
      <c r="AE122" s="328"/>
      <c r="AF122" s="328"/>
      <c r="AG122" s="328"/>
      <c r="AH122" s="328"/>
      <c r="AI122" s="328"/>
      <c r="AJ122" s="328"/>
      <c r="AK122" s="328"/>
      <c r="AL122" s="328"/>
      <c r="AM122" s="328" t="s">
        <v>782</v>
      </c>
      <c r="AN122" s="328" t="s">
        <v>782</v>
      </c>
      <c r="AO122" s="328"/>
      <c r="AP122" s="328" t="s">
        <v>484</v>
      </c>
      <c r="AQ122" s="328">
        <v>2</v>
      </c>
    </row>
    <row r="123" spans="1:43" ht="22.8" x14ac:dyDescent="0.4">
      <c r="A123" s="328">
        <v>212913</v>
      </c>
      <c r="B123" s="328" t="s">
        <v>4102</v>
      </c>
      <c r="C123" s="328" t="s">
        <v>140</v>
      </c>
      <c r="D123" s="328" t="s">
        <v>318</v>
      </c>
      <c r="E123" s="328" t="s">
        <v>1315</v>
      </c>
      <c r="F123" s="330" t="s">
        <v>4103</v>
      </c>
      <c r="G123" s="328" t="s">
        <v>381</v>
      </c>
      <c r="H123" s="328" t="s">
        <v>389</v>
      </c>
      <c r="I123" s="328" t="s">
        <v>486</v>
      </c>
      <c r="J123" s="328" t="s">
        <v>1311</v>
      </c>
      <c r="K123" s="328">
        <v>2013</v>
      </c>
      <c r="L123" s="328" t="s">
        <v>381</v>
      </c>
      <c r="M123" s="328" t="s">
        <v>381</v>
      </c>
      <c r="N123" s="328"/>
      <c r="O123" s="330"/>
      <c r="P123" s="328"/>
      <c r="Q123" s="328"/>
      <c r="R123" s="328"/>
      <c r="S123" s="328"/>
      <c r="T123" s="328"/>
      <c r="U123" s="328"/>
      <c r="V123" s="328"/>
      <c r="W123" s="328"/>
      <c r="X123" s="328"/>
      <c r="Y123" s="328"/>
      <c r="Z123" s="328"/>
      <c r="AA123" s="328"/>
      <c r="AB123" s="328"/>
      <c r="AC123" s="328"/>
      <c r="AD123" s="328"/>
      <c r="AE123" s="328"/>
      <c r="AF123" s="328"/>
      <c r="AG123" s="328"/>
      <c r="AH123" s="328" t="s">
        <v>731</v>
      </c>
      <c r="AI123" s="328"/>
      <c r="AJ123" s="328"/>
      <c r="AK123" s="328"/>
      <c r="AL123" s="328"/>
      <c r="AM123" s="328"/>
      <c r="AN123" s="328"/>
      <c r="AO123" s="328"/>
      <c r="AP123" s="328" t="s">
        <v>4104</v>
      </c>
      <c r="AQ123" s="328" t="s">
        <v>3844</v>
      </c>
    </row>
    <row r="124" spans="1:43" ht="22.8" x14ac:dyDescent="0.4">
      <c r="A124" s="328">
        <v>213027</v>
      </c>
      <c r="B124" s="328" t="s">
        <v>1908</v>
      </c>
      <c r="C124" s="328" t="s">
        <v>100</v>
      </c>
      <c r="D124" s="328" t="s">
        <v>249</v>
      </c>
      <c r="E124" s="328" t="s">
        <v>388</v>
      </c>
      <c r="F124" s="330">
        <v>36188</v>
      </c>
      <c r="G124" s="328" t="s">
        <v>381</v>
      </c>
      <c r="H124" s="328" t="s">
        <v>389</v>
      </c>
      <c r="I124" s="328" t="s">
        <v>59</v>
      </c>
      <c r="J124" s="328" t="s">
        <v>390</v>
      </c>
      <c r="K124" s="328">
        <v>2017</v>
      </c>
      <c r="L124" s="328" t="s">
        <v>381</v>
      </c>
      <c r="M124" s="328" t="s">
        <v>381</v>
      </c>
      <c r="N124" s="328"/>
      <c r="O124" s="330"/>
      <c r="P124" s="328"/>
      <c r="Q124" s="328"/>
      <c r="R124" s="328"/>
      <c r="S124" s="328"/>
      <c r="T124" s="328"/>
      <c r="U124" s="328"/>
      <c r="V124" s="328"/>
      <c r="W124" s="328"/>
      <c r="X124" s="328"/>
      <c r="Y124" s="328"/>
      <c r="Z124" s="328"/>
      <c r="AA124" s="328"/>
      <c r="AB124" s="328"/>
      <c r="AC124" s="328"/>
      <c r="AD124" s="328"/>
      <c r="AE124" s="328"/>
      <c r="AF124" s="328"/>
      <c r="AG124" s="328"/>
      <c r="AH124" s="328" t="s">
        <v>731</v>
      </c>
      <c r="AI124" s="328"/>
      <c r="AJ124" s="328"/>
      <c r="AK124" s="328"/>
      <c r="AL124" s="328"/>
      <c r="AM124" s="328"/>
      <c r="AN124" s="328" t="s">
        <v>782</v>
      </c>
      <c r="AO124" s="328"/>
      <c r="AP124" s="328" t="s">
        <v>3879</v>
      </c>
      <c r="AQ124" s="328">
        <v>3</v>
      </c>
    </row>
    <row r="125" spans="1:43" ht="22.8" x14ac:dyDescent="0.4">
      <c r="A125" s="328">
        <v>213032</v>
      </c>
      <c r="B125" s="328" t="s">
        <v>2041</v>
      </c>
      <c r="C125" s="328" t="s">
        <v>66</v>
      </c>
      <c r="D125" s="328" t="s">
        <v>320</v>
      </c>
      <c r="E125" s="328" t="s">
        <v>388</v>
      </c>
      <c r="F125" s="330">
        <v>34802</v>
      </c>
      <c r="G125" s="328" t="s">
        <v>1011</v>
      </c>
      <c r="H125" s="328" t="s">
        <v>389</v>
      </c>
      <c r="I125" s="328" t="s">
        <v>486</v>
      </c>
      <c r="J125" s="328" t="s">
        <v>371</v>
      </c>
      <c r="K125" s="328">
        <v>2014</v>
      </c>
      <c r="L125" s="328" t="s">
        <v>381</v>
      </c>
      <c r="M125" s="328"/>
      <c r="N125" s="328"/>
      <c r="O125" s="330"/>
      <c r="P125" s="328"/>
      <c r="Q125" s="328"/>
      <c r="R125" s="328"/>
      <c r="S125" s="328"/>
      <c r="T125" s="328"/>
      <c r="U125" s="328"/>
      <c r="V125" s="328"/>
      <c r="W125" s="328"/>
      <c r="X125" s="328"/>
      <c r="Y125" s="328"/>
      <c r="Z125" s="328"/>
      <c r="AA125" s="328"/>
      <c r="AB125" s="328"/>
      <c r="AC125" s="328"/>
      <c r="AD125" s="328"/>
      <c r="AE125" s="328"/>
      <c r="AF125" s="328"/>
      <c r="AG125" s="328"/>
      <c r="AH125" s="328" t="s">
        <v>731</v>
      </c>
      <c r="AI125" s="328"/>
      <c r="AJ125" s="328"/>
      <c r="AK125" s="328"/>
      <c r="AL125" s="328"/>
      <c r="AM125" s="328" t="s">
        <v>782</v>
      </c>
      <c r="AN125" s="328" t="s">
        <v>782</v>
      </c>
      <c r="AO125" s="328"/>
      <c r="AP125" s="328" t="s">
        <v>4022</v>
      </c>
      <c r="AQ125" s="328" t="s">
        <v>4024</v>
      </c>
    </row>
    <row r="126" spans="1:43" ht="22.8" x14ac:dyDescent="0.4">
      <c r="A126" s="328">
        <v>213048</v>
      </c>
      <c r="B126" s="328" t="s">
        <v>1708</v>
      </c>
      <c r="C126" s="328" t="s">
        <v>185</v>
      </c>
      <c r="D126" s="328" t="s">
        <v>3410</v>
      </c>
      <c r="E126" s="328" t="s">
        <v>388</v>
      </c>
      <c r="F126" s="328" t="s">
        <v>3744</v>
      </c>
      <c r="G126" s="328" t="s">
        <v>381</v>
      </c>
      <c r="H126" s="328" t="s">
        <v>389</v>
      </c>
      <c r="I126" s="328" t="s">
        <v>59</v>
      </c>
      <c r="J126" s="328" t="s">
        <v>371</v>
      </c>
      <c r="K126" s="328">
        <v>2013</v>
      </c>
      <c r="L126" s="328" t="s">
        <v>381</v>
      </c>
      <c r="M126" s="328" t="s">
        <v>381</v>
      </c>
      <c r="N126" s="328">
        <v>31</v>
      </c>
      <c r="O126" s="330">
        <v>45720</v>
      </c>
      <c r="P126" s="328">
        <v>300000</v>
      </c>
      <c r="Q126" s="328"/>
      <c r="R126" s="328"/>
      <c r="S126" s="328"/>
      <c r="T126" s="328"/>
      <c r="U126" s="328"/>
      <c r="V126" s="328"/>
      <c r="W126" s="328"/>
      <c r="X126" s="328"/>
      <c r="Y126" s="328"/>
      <c r="Z126" s="328"/>
      <c r="AA126" s="328"/>
      <c r="AB126" s="328"/>
      <c r="AC126" s="328"/>
      <c r="AD126" s="328"/>
      <c r="AE126" s="328"/>
      <c r="AF126" s="328"/>
      <c r="AG126" s="328"/>
      <c r="AH126" s="328" t="s">
        <v>731</v>
      </c>
      <c r="AI126" s="328"/>
      <c r="AJ126" s="328"/>
      <c r="AK126" s="328"/>
      <c r="AL126" s="328"/>
      <c r="AM126" s="328"/>
      <c r="AN126" s="328"/>
      <c r="AO126" s="328"/>
      <c r="AP126" s="328" t="s">
        <v>3879</v>
      </c>
      <c r="AQ126" s="328">
        <v>6</v>
      </c>
    </row>
    <row r="127" spans="1:43" ht="22.8" x14ac:dyDescent="0.4">
      <c r="A127" s="328">
        <v>213549</v>
      </c>
      <c r="B127" s="328" t="s">
        <v>1659</v>
      </c>
      <c r="C127" s="328" t="s">
        <v>97</v>
      </c>
      <c r="D127" s="328" t="s">
        <v>2784</v>
      </c>
      <c r="E127" s="328" t="s">
        <v>387</v>
      </c>
      <c r="F127" s="330">
        <v>34348</v>
      </c>
      <c r="G127" s="328" t="s">
        <v>1028</v>
      </c>
      <c r="H127" s="328" t="s">
        <v>389</v>
      </c>
      <c r="I127" s="328" t="s">
        <v>484</v>
      </c>
      <c r="J127" s="328" t="s">
        <v>371</v>
      </c>
      <c r="K127" s="328">
        <v>2012</v>
      </c>
      <c r="L127" s="328" t="s">
        <v>381</v>
      </c>
      <c r="M127" s="328" t="s">
        <v>381</v>
      </c>
      <c r="N127" s="328"/>
      <c r="O127" s="330"/>
      <c r="P127" s="328"/>
      <c r="Q127" s="328"/>
      <c r="R127" s="328"/>
      <c r="S127" s="328"/>
      <c r="T127" s="328"/>
      <c r="U127" s="328"/>
      <c r="V127" s="328"/>
      <c r="W127" s="328"/>
      <c r="X127" s="328"/>
      <c r="Y127" s="328"/>
      <c r="Z127" s="328"/>
      <c r="AA127" s="328"/>
      <c r="AB127" s="328"/>
      <c r="AC127" s="328"/>
      <c r="AD127" s="328"/>
      <c r="AE127" s="328"/>
      <c r="AF127" s="328"/>
      <c r="AG127" s="328"/>
      <c r="AH127" s="328" t="s">
        <v>731</v>
      </c>
      <c r="AI127" s="328"/>
      <c r="AJ127" s="328"/>
      <c r="AK127" s="328"/>
      <c r="AL127" s="328"/>
      <c r="AM127" s="328"/>
      <c r="AN127" s="328" t="s">
        <v>782</v>
      </c>
      <c r="AO127" s="328"/>
      <c r="AP127" s="328" t="s">
        <v>3865</v>
      </c>
      <c r="AQ127" s="328" t="s">
        <v>3844</v>
      </c>
    </row>
    <row r="128" spans="1:43" ht="22.8" x14ac:dyDescent="0.4">
      <c r="A128" s="328">
        <v>213688</v>
      </c>
      <c r="B128" s="328" t="s">
        <v>804</v>
      </c>
      <c r="C128" s="328" t="s">
        <v>82</v>
      </c>
      <c r="D128" s="328" t="s">
        <v>236</v>
      </c>
      <c r="E128" s="328" t="s">
        <v>388</v>
      </c>
      <c r="F128" s="330">
        <v>36383</v>
      </c>
      <c r="G128" s="328" t="s">
        <v>1011</v>
      </c>
      <c r="H128" s="328" t="s">
        <v>389</v>
      </c>
      <c r="I128" s="328" t="s">
        <v>486</v>
      </c>
      <c r="J128" s="328" t="s">
        <v>390</v>
      </c>
      <c r="K128" s="328">
        <v>2017</v>
      </c>
      <c r="L128" s="328" t="s">
        <v>381</v>
      </c>
      <c r="M128" s="328"/>
      <c r="N128" s="328"/>
      <c r="O128" s="330"/>
      <c r="P128" s="328"/>
      <c r="Q128" s="328"/>
      <c r="R128" s="328"/>
      <c r="S128" s="328"/>
      <c r="T128" s="328"/>
      <c r="U128" s="328"/>
      <c r="V128" s="328"/>
      <c r="W128" s="328"/>
      <c r="X128" s="328"/>
      <c r="Y128" s="328"/>
      <c r="Z128" s="328"/>
      <c r="AA128" s="328"/>
      <c r="AB128" s="328"/>
      <c r="AC128" s="328"/>
      <c r="AD128" s="328"/>
      <c r="AE128" s="328"/>
      <c r="AF128" s="328"/>
      <c r="AG128" s="328"/>
      <c r="AH128" s="328" t="s">
        <v>731</v>
      </c>
      <c r="AI128" s="328"/>
      <c r="AJ128" s="328"/>
      <c r="AK128" s="328"/>
      <c r="AL128" s="328"/>
      <c r="AM128" s="328" t="s">
        <v>782</v>
      </c>
      <c r="AN128" s="328" t="s">
        <v>782</v>
      </c>
      <c r="AO128" s="328"/>
      <c r="AP128" s="328" t="s">
        <v>3377</v>
      </c>
      <c r="AQ128" s="328">
        <v>3</v>
      </c>
    </row>
    <row r="129" spans="1:43" ht="22.8" x14ac:dyDescent="0.4">
      <c r="A129" s="328">
        <v>213750</v>
      </c>
      <c r="B129" s="328" t="s">
        <v>2215</v>
      </c>
      <c r="C129" s="328" t="s">
        <v>2216</v>
      </c>
      <c r="D129" s="328" t="s">
        <v>266</v>
      </c>
      <c r="E129" s="328" t="s">
        <v>388</v>
      </c>
      <c r="F129" s="330">
        <v>35065</v>
      </c>
      <c r="G129" s="328" t="s">
        <v>2217</v>
      </c>
      <c r="H129" s="328" t="s">
        <v>389</v>
      </c>
      <c r="I129" s="328" t="s">
        <v>484</v>
      </c>
      <c r="J129" s="328" t="s">
        <v>1311</v>
      </c>
      <c r="K129" s="328">
        <v>2014</v>
      </c>
      <c r="L129" s="328" t="s">
        <v>381</v>
      </c>
      <c r="M129" s="328" t="s">
        <v>381</v>
      </c>
      <c r="N129" s="328"/>
      <c r="O129" s="330"/>
      <c r="P129" s="328"/>
      <c r="Q129" s="328"/>
      <c r="R129" s="328"/>
      <c r="S129" s="328"/>
      <c r="T129" s="328"/>
      <c r="U129" s="328"/>
      <c r="V129" s="328"/>
      <c r="W129" s="328"/>
      <c r="X129" s="328"/>
      <c r="Y129" s="328"/>
      <c r="Z129" s="328"/>
      <c r="AA129" s="328"/>
      <c r="AB129" s="328"/>
      <c r="AC129" s="328"/>
      <c r="AD129" s="328"/>
      <c r="AE129" s="328"/>
      <c r="AF129" s="328"/>
      <c r="AG129" s="328"/>
      <c r="AH129" s="328"/>
      <c r="AI129" s="328"/>
      <c r="AJ129" s="328"/>
      <c r="AK129" s="328"/>
      <c r="AL129" s="328"/>
      <c r="AM129" s="328"/>
      <c r="AN129" s="328" t="s">
        <v>782</v>
      </c>
      <c r="AO129" s="328"/>
      <c r="AP129" s="328" t="s">
        <v>3375</v>
      </c>
      <c r="AQ129" s="328">
        <v>4</v>
      </c>
    </row>
    <row r="130" spans="1:43" ht="22.8" x14ac:dyDescent="0.4">
      <c r="A130" s="328">
        <v>213783</v>
      </c>
      <c r="B130" s="328" t="s">
        <v>1396</v>
      </c>
      <c r="C130" s="328" t="s">
        <v>517</v>
      </c>
      <c r="D130" s="328" t="s">
        <v>248</v>
      </c>
      <c r="E130" s="328" t="s">
        <v>388</v>
      </c>
      <c r="F130" s="330">
        <v>36517</v>
      </c>
      <c r="G130" s="328" t="s">
        <v>1397</v>
      </c>
      <c r="H130" s="328" t="s">
        <v>389</v>
      </c>
      <c r="I130" s="328" t="s">
        <v>484</v>
      </c>
      <c r="J130" s="328" t="s">
        <v>390</v>
      </c>
      <c r="K130" s="328">
        <v>2018</v>
      </c>
      <c r="L130" s="328" t="s">
        <v>381</v>
      </c>
      <c r="M130" s="328"/>
      <c r="N130" s="328"/>
      <c r="O130" s="330"/>
      <c r="P130" s="328"/>
      <c r="Q130" s="328"/>
      <c r="R130" s="328"/>
      <c r="S130" s="328"/>
      <c r="T130" s="328"/>
      <c r="U130" s="328"/>
      <c r="V130" s="328"/>
      <c r="W130" s="328"/>
      <c r="X130" s="328"/>
      <c r="Y130" s="328"/>
      <c r="Z130" s="328"/>
      <c r="AA130" s="328"/>
      <c r="AB130" s="328"/>
      <c r="AC130" s="328"/>
      <c r="AD130" s="328"/>
      <c r="AE130" s="328"/>
      <c r="AF130" s="328"/>
      <c r="AG130" s="328"/>
      <c r="AH130" s="328"/>
      <c r="AI130" s="328"/>
      <c r="AJ130" s="328"/>
      <c r="AK130" s="328"/>
      <c r="AL130" s="328"/>
      <c r="AM130" s="328" t="s">
        <v>782</v>
      </c>
      <c r="AN130" s="328" t="s">
        <v>782</v>
      </c>
      <c r="AO130" s="328"/>
      <c r="AP130" s="328" t="s">
        <v>484</v>
      </c>
      <c r="AQ130" s="328">
        <v>1</v>
      </c>
    </row>
    <row r="131" spans="1:43" ht="22.8" x14ac:dyDescent="0.4">
      <c r="A131" s="328">
        <v>213900</v>
      </c>
      <c r="B131" s="328" t="s">
        <v>1644</v>
      </c>
      <c r="C131" s="328" t="s">
        <v>501</v>
      </c>
      <c r="D131" s="328" t="s">
        <v>2804</v>
      </c>
      <c r="E131" s="328" t="s">
        <v>388</v>
      </c>
      <c r="F131" s="330">
        <v>34335</v>
      </c>
      <c r="G131" s="328" t="s">
        <v>1011</v>
      </c>
      <c r="H131" s="328" t="s">
        <v>389</v>
      </c>
      <c r="I131" s="328" t="s">
        <v>59</v>
      </c>
      <c r="J131" s="328" t="s">
        <v>390</v>
      </c>
      <c r="K131" s="328">
        <v>2011</v>
      </c>
      <c r="L131" s="328" t="s">
        <v>381</v>
      </c>
      <c r="M131" s="328" t="s">
        <v>381</v>
      </c>
      <c r="N131" s="328"/>
      <c r="O131" s="330"/>
      <c r="P131" s="328"/>
      <c r="Q131" s="328"/>
      <c r="R131" s="328"/>
      <c r="S131" s="328"/>
      <c r="T131" s="328"/>
      <c r="U131" s="328"/>
      <c r="V131" s="328"/>
      <c r="W131" s="328"/>
      <c r="X131" s="328"/>
      <c r="Y131" s="328"/>
      <c r="Z131" s="328"/>
      <c r="AA131" s="328"/>
      <c r="AB131" s="328"/>
      <c r="AC131" s="328"/>
      <c r="AD131" s="328"/>
      <c r="AE131" s="328"/>
      <c r="AF131" s="328"/>
      <c r="AG131" s="328"/>
      <c r="AH131" s="328"/>
      <c r="AI131" s="328"/>
      <c r="AJ131" s="328"/>
      <c r="AK131" s="328"/>
      <c r="AL131" s="328"/>
      <c r="AM131" s="328"/>
      <c r="AN131" s="328" t="s">
        <v>782</v>
      </c>
      <c r="AO131" s="328"/>
      <c r="AP131" s="328" t="s">
        <v>3374</v>
      </c>
      <c r="AQ131" s="328">
        <v>2</v>
      </c>
    </row>
    <row r="132" spans="1:43" ht="22.8" x14ac:dyDescent="0.4">
      <c r="A132" s="328">
        <v>213992</v>
      </c>
      <c r="B132" s="328" t="s">
        <v>2814</v>
      </c>
      <c r="C132" s="328" t="s">
        <v>1765</v>
      </c>
      <c r="D132" s="328" t="s">
        <v>251</v>
      </c>
      <c r="E132" s="328" t="s">
        <v>388</v>
      </c>
      <c r="F132" s="330">
        <v>35398</v>
      </c>
      <c r="G132" s="328" t="s">
        <v>1766</v>
      </c>
      <c r="H132" s="328" t="s">
        <v>389</v>
      </c>
      <c r="I132" s="328" t="s">
        <v>59</v>
      </c>
      <c r="J132" s="328" t="s">
        <v>371</v>
      </c>
      <c r="K132" s="328">
        <v>2014</v>
      </c>
      <c r="L132" s="328" t="s">
        <v>381</v>
      </c>
      <c r="M132" s="328" t="s">
        <v>381</v>
      </c>
      <c r="N132" s="328"/>
      <c r="O132" s="330"/>
      <c r="P132" s="328"/>
      <c r="Q132" s="328"/>
      <c r="R132" s="328"/>
      <c r="S132" s="328"/>
      <c r="T132" s="328"/>
      <c r="U132" s="328"/>
      <c r="V132" s="328"/>
      <c r="W132" s="328"/>
      <c r="X132" s="328"/>
      <c r="Y132" s="328"/>
      <c r="Z132" s="328"/>
      <c r="AA132" s="328"/>
      <c r="AB132" s="328"/>
      <c r="AC132" s="328"/>
      <c r="AD132" s="328"/>
      <c r="AE132" s="328"/>
      <c r="AF132" s="328"/>
      <c r="AG132" s="328"/>
      <c r="AH132" s="328"/>
      <c r="AI132" s="328"/>
      <c r="AJ132" s="328"/>
      <c r="AK132" s="328"/>
      <c r="AL132" s="328"/>
      <c r="AM132" s="328"/>
      <c r="AN132" s="328"/>
      <c r="AO132" s="328"/>
      <c r="AP132" s="328" t="s">
        <v>3374</v>
      </c>
      <c r="AQ132" s="328">
        <v>2</v>
      </c>
    </row>
    <row r="133" spans="1:43" ht="22.8" x14ac:dyDescent="0.4">
      <c r="A133" s="328">
        <v>213998</v>
      </c>
      <c r="B133" s="328" t="s">
        <v>1910</v>
      </c>
      <c r="C133" s="328" t="s">
        <v>451</v>
      </c>
      <c r="D133" s="328" t="s">
        <v>305</v>
      </c>
      <c r="E133" s="328" t="s">
        <v>388</v>
      </c>
      <c r="F133" s="330">
        <v>36196</v>
      </c>
      <c r="G133" s="328" t="s">
        <v>935</v>
      </c>
      <c r="H133" s="328" t="s">
        <v>389</v>
      </c>
      <c r="I133" s="328" t="s">
        <v>59</v>
      </c>
      <c r="J133" s="328" t="s">
        <v>371</v>
      </c>
      <c r="K133" s="328">
        <v>2017</v>
      </c>
      <c r="L133" s="328" t="s">
        <v>381</v>
      </c>
      <c r="M133" s="328"/>
      <c r="N133" s="328"/>
      <c r="O133" s="330"/>
      <c r="P133" s="328"/>
      <c r="Q133" s="328"/>
      <c r="R133" s="328"/>
      <c r="S133" s="328"/>
      <c r="T133" s="328"/>
      <c r="U133" s="328"/>
      <c r="V133" s="328"/>
      <c r="W133" s="328"/>
      <c r="X133" s="328"/>
      <c r="Y133" s="328"/>
      <c r="Z133" s="328"/>
      <c r="AA133" s="328"/>
      <c r="AB133" s="328"/>
      <c r="AC133" s="328"/>
      <c r="AD133" s="328"/>
      <c r="AE133" s="328"/>
      <c r="AF133" s="328"/>
      <c r="AG133" s="328"/>
      <c r="AH133" s="328"/>
      <c r="AI133" s="328"/>
      <c r="AJ133" s="328"/>
      <c r="AK133" s="328"/>
      <c r="AL133" s="328"/>
      <c r="AM133" s="328" t="s">
        <v>782</v>
      </c>
      <c r="AN133" s="328" t="s">
        <v>782</v>
      </c>
      <c r="AO133" s="328"/>
      <c r="AP133" s="328" t="s">
        <v>3374</v>
      </c>
      <c r="AQ133" s="328">
        <v>3</v>
      </c>
    </row>
    <row r="134" spans="1:43" ht="22.8" x14ac:dyDescent="0.4">
      <c r="A134" s="328">
        <v>214025</v>
      </c>
      <c r="B134" s="328" t="s">
        <v>2174</v>
      </c>
      <c r="C134" s="328" t="s">
        <v>108</v>
      </c>
      <c r="D134" s="328" t="s">
        <v>351</v>
      </c>
      <c r="E134" s="328" t="s">
        <v>388</v>
      </c>
      <c r="F134" s="330">
        <v>34700</v>
      </c>
      <c r="G134" s="328" t="s">
        <v>1009</v>
      </c>
      <c r="H134" s="328" t="s">
        <v>389</v>
      </c>
      <c r="I134" s="328" t="s">
        <v>484</v>
      </c>
      <c r="J134" s="328" t="s">
        <v>390</v>
      </c>
      <c r="K134" s="328">
        <v>2014</v>
      </c>
      <c r="L134" s="328" t="s">
        <v>381</v>
      </c>
      <c r="M134" s="328" t="s">
        <v>381</v>
      </c>
      <c r="N134" s="328"/>
      <c r="O134" s="330"/>
      <c r="P134" s="328"/>
      <c r="Q134" s="328"/>
      <c r="R134" s="328"/>
      <c r="S134" s="328"/>
      <c r="T134" s="328"/>
      <c r="U134" s="328"/>
      <c r="V134" s="328"/>
      <c r="W134" s="328"/>
      <c r="X134" s="328"/>
      <c r="Y134" s="328"/>
      <c r="Z134" s="328"/>
      <c r="AA134" s="328"/>
      <c r="AB134" s="328"/>
      <c r="AC134" s="328"/>
      <c r="AD134" s="328"/>
      <c r="AE134" s="328"/>
      <c r="AF134" s="328"/>
      <c r="AG134" s="328"/>
      <c r="AH134" s="328"/>
      <c r="AI134" s="328"/>
      <c r="AJ134" s="328"/>
      <c r="AK134" s="328"/>
      <c r="AL134" s="328"/>
      <c r="AM134" s="328"/>
      <c r="AN134" s="328"/>
      <c r="AO134" s="328"/>
      <c r="AP134" s="328" t="s">
        <v>484</v>
      </c>
      <c r="AQ134" s="328">
        <v>1</v>
      </c>
    </row>
    <row r="135" spans="1:43" ht="22.8" x14ac:dyDescent="0.4">
      <c r="A135" s="328">
        <v>214062</v>
      </c>
      <c r="B135" s="328" t="s">
        <v>1940</v>
      </c>
      <c r="C135" s="328" t="s">
        <v>537</v>
      </c>
      <c r="D135" s="328" t="s">
        <v>538</v>
      </c>
      <c r="E135" s="328" t="s">
        <v>387</v>
      </c>
      <c r="F135" s="330">
        <v>32874</v>
      </c>
      <c r="G135" s="328" t="s">
        <v>3696</v>
      </c>
      <c r="H135" s="328" t="s">
        <v>389</v>
      </c>
      <c r="I135" s="328" t="s">
        <v>484</v>
      </c>
      <c r="J135" s="328" t="s">
        <v>390</v>
      </c>
      <c r="K135" s="328">
        <v>2004</v>
      </c>
      <c r="L135" s="328" t="s">
        <v>381</v>
      </c>
      <c r="M135" s="328" t="s">
        <v>381</v>
      </c>
      <c r="N135" s="328"/>
      <c r="O135" s="330"/>
      <c r="P135" s="328"/>
      <c r="Q135" s="328"/>
      <c r="R135" s="328"/>
      <c r="S135" s="328"/>
      <c r="T135" s="328"/>
      <c r="U135" s="328"/>
      <c r="V135" s="328"/>
      <c r="W135" s="328"/>
      <c r="X135" s="328"/>
      <c r="Y135" s="328"/>
      <c r="Z135" s="328"/>
      <c r="AA135" s="328"/>
      <c r="AB135" s="328"/>
      <c r="AC135" s="328"/>
      <c r="AD135" s="328"/>
      <c r="AE135" s="328"/>
      <c r="AF135" s="328"/>
      <c r="AG135" s="328"/>
      <c r="AH135" s="328"/>
      <c r="AI135" s="328"/>
      <c r="AJ135" s="328"/>
      <c r="AK135" s="328"/>
      <c r="AL135" s="328"/>
      <c r="AM135" s="328"/>
      <c r="AN135" s="328"/>
      <c r="AO135" s="328"/>
      <c r="AP135" s="328" t="s">
        <v>484</v>
      </c>
      <c r="AQ135" s="328">
        <v>1</v>
      </c>
    </row>
    <row r="136" spans="1:43" ht="22.8" x14ac:dyDescent="0.4">
      <c r="A136" s="328">
        <v>214119</v>
      </c>
      <c r="B136" s="328" t="s">
        <v>2591</v>
      </c>
      <c r="C136" s="328" t="s">
        <v>429</v>
      </c>
      <c r="D136" s="328" t="s">
        <v>285</v>
      </c>
      <c r="E136" s="328" t="s">
        <v>388</v>
      </c>
      <c r="F136" s="330">
        <v>35440</v>
      </c>
      <c r="G136" s="328" t="s">
        <v>2592</v>
      </c>
      <c r="H136" s="328" t="s">
        <v>389</v>
      </c>
      <c r="I136" s="328" t="s">
        <v>59</v>
      </c>
      <c r="J136" s="328" t="s">
        <v>390</v>
      </c>
      <c r="K136" s="328">
        <v>2014</v>
      </c>
      <c r="L136" s="328" t="s">
        <v>381</v>
      </c>
      <c r="M136" s="328" t="s">
        <v>381</v>
      </c>
      <c r="N136" s="328"/>
      <c r="O136" s="330"/>
      <c r="P136" s="328"/>
      <c r="Q136" s="328"/>
      <c r="R136" s="328"/>
      <c r="S136" s="328"/>
      <c r="T136" s="328"/>
      <c r="U136" s="328"/>
      <c r="V136" s="328"/>
      <c r="W136" s="328"/>
      <c r="X136" s="328"/>
      <c r="Y136" s="328"/>
      <c r="Z136" s="328"/>
      <c r="AA136" s="328"/>
      <c r="AB136" s="328"/>
      <c r="AC136" s="328"/>
      <c r="AD136" s="328"/>
      <c r="AE136" s="328"/>
      <c r="AF136" s="328"/>
      <c r="AG136" s="328"/>
      <c r="AH136" s="328" t="s">
        <v>731</v>
      </c>
      <c r="AI136" s="328"/>
      <c r="AJ136" s="328"/>
      <c r="AK136" s="328"/>
      <c r="AL136" s="328"/>
      <c r="AM136" s="328"/>
      <c r="AN136" s="328"/>
      <c r="AO136" s="328"/>
      <c r="AP136" s="328" t="s">
        <v>3843</v>
      </c>
      <c r="AQ136" s="328" t="s">
        <v>3844</v>
      </c>
    </row>
    <row r="137" spans="1:43" ht="22.8" x14ac:dyDescent="0.4">
      <c r="A137" s="328">
        <v>214374</v>
      </c>
      <c r="B137" s="328" t="s">
        <v>1662</v>
      </c>
      <c r="C137" s="328" t="s">
        <v>71</v>
      </c>
      <c r="D137" s="328" t="s">
        <v>293</v>
      </c>
      <c r="E137" s="328" t="s">
        <v>388</v>
      </c>
      <c r="F137" s="330">
        <v>34359</v>
      </c>
      <c r="G137" s="328" t="s">
        <v>1011</v>
      </c>
      <c r="H137" s="328" t="s">
        <v>389</v>
      </c>
      <c r="I137" s="328" t="s">
        <v>484</v>
      </c>
      <c r="J137" s="328" t="s">
        <v>390</v>
      </c>
      <c r="K137" s="328">
        <v>2012</v>
      </c>
      <c r="L137" s="328" t="s">
        <v>381</v>
      </c>
      <c r="M137" s="328" t="s">
        <v>381</v>
      </c>
      <c r="N137" s="328"/>
      <c r="O137" s="330"/>
      <c r="P137" s="328"/>
      <c r="Q137" s="328"/>
      <c r="R137" s="328"/>
      <c r="S137" s="328"/>
      <c r="T137" s="328"/>
      <c r="U137" s="328"/>
      <c r="V137" s="328"/>
      <c r="W137" s="328"/>
      <c r="X137" s="328"/>
      <c r="Y137" s="328"/>
      <c r="Z137" s="328"/>
      <c r="AA137" s="328"/>
      <c r="AB137" s="328"/>
      <c r="AC137" s="328"/>
      <c r="AD137" s="328"/>
      <c r="AE137" s="328"/>
      <c r="AF137" s="328"/>
      <c r="AG137" s="328"/>
      <c r="AH137" s="328" t="s">
        <v>731</v>
      </c>
      <c r="AI137" s="328"/>
      <c r="AJ137" s="328"/>
      <c r="AK137" s="328"/>
      <c r="AL137" s="328"/>
      <c r="AM137" s="328" t="s">
        <v>782</v>
      </c>
      <c r="AN137" s="328" t="s">
        <v>782</v>
      </c>
      <c r="AO137" s="328"/>
      <c r="AP137" s="328" t="s">
        <v>3865</v>
      </c>
      <c r="AQ137" s="328" t="s">
        <v>3844</v>
      </c>
    </row>
    <row r="138" spans="1:43" ht="22.8" x14ac:dyDescent="0.4">
      <c r="A138" s="328">
        <v>214524</v>
      </c>
      <c r="B138" s="328" t="s">
        <v>1586</v>
      </c>
      <c r="C138" s="328" t="s">
        <v>123</v>
      </c>
      <c r="D138" s="328" t="s">
        <v>2851</v>
      </c>
      <c r="E138" s="328" t="s">
        <v>388</v>
      </c>
      <c r="F138" s="330">
        <v>33330</v>
      </c>
      <c r="G138" s="328" t="s">
        <v>1587</v>
      </c>
      <c r="H138" s="328" t="s">
        <v>389</v>
      </c>
      <c r="I138" s="328" t="s">
        <v>59</v>
      </c>
      <c r="J138" s="328" t="s">
        <v>390</v>
      </c>
      <c r="K138" s="328">
        <v>2010</v>
      </c>
      <c r="L138" s="328" t="s">
        <v>381</v>
      </c>
      <c r="M138" s="328" t="s">
        <v>381</v>
      </c>
      <c r="N138" s="328"/>
      <c r="O138" s="330"/>
      <c r="P138" s="328"/>
      <c r="Q138" s="328"/>
      <c r="R138" s="328"/>
      <c r="S138" s="328"/>
      <c r="T138" s="328"/>
      <c r="U138" s="328"/>
      <c r="V138" s="328"/>
      <c r="W138" s="328"/>
      <c r="X138" s="328"/>
      <c r="Y138" s="328"/>
      <c r="Z138" s="328"/>
      <c r="AA138" s="328"/>
      <c r="AB138" s="328"/>
      <c r="AC138" s="328"/>
      <c r="AD138" s="328"/>
      <c r="AE138" s="328"/>
      <c r="AF138" s="328"/>
      <c r="AG138" s="328"/>
      <c r="AH138" s="328"/>
      <c r="AI138" s="328"/>
      <c r="AJ138" s="328"/>
      <c r="AK138" s="328"/>
      <c r="AL138" s="328"/>
      <c r="AM138" s="328"/>
      <c r="AN138" s="328"/>
      <c r="AO138" s="328"/>
      <c r="AP138" s="328" t="s">
        <v>59</v>
      </c>
      <c r="AQ138" s="328">
        <v>2</v>
      </c>
    </row>
    <row r="139" spans="1:43" ht="22.8" x14ac:dyDescent="0.4">
      <c r="A139" s="328">
        <v>214531</v>
      </c>
      <c r="B139" s="328" t="s">
        <v>1831</v>
      </c>
      <c r="C139" s="328" t="s">
        <v>100</v>
      </c>
      <c r="D139" s="328" t="s">
        <v>250</v>
      </c>
      <c r="E139" s="328" t="s">
        <v>388</v>
      </c>
      <c r="F139" s="330">
        <v>35865</v>
      </c>
      <c r="G139" s="328" t="s">
        <v>1832</v>
      </c>
      <c r="H139" s="328" t="s">
        <v>389</v>
      </c>
      <c r="I139" s="328" t="s">
        <v>59</v>
      </c>
      <c r="J139" s="328" t="s">
        <v>390</v>
      </c>
      <c r="K139" s="328">
        <v>2017</v>
      </c>
      <c r="L139" s="328" t="s">
        <v>381</v>
      </c>
      <c r="M139" s="328" t="s">
        <v>381</v>
      </c>
      <c r="N139" s="328"/>
      <c r="O139" s="330"/>
      <c r="P139" s="328"/>
      <c r="Q139" s="328"/>
      <c r="R139" s="328"/>
      <c r="S139" s="328"/>
      <c r="T139" s="328"/>
      <c r="U139" s="328"/>
      <c r="V139" s="328"/>
      <c r="W139" s="328"/>
      <c r="X139" s="328"/>
      <c r="Y139" s="328"/>
      <c r="Z139" s="328"/>
      <c r="AA139" s="328"/>
      <c r="AB139" s="328"/>
      <c r="AC139" s="328"/>
      <c r="AD139" s="328"/>
      <c r="AE139" s="328"/>
      <c r="AF139" s="328"/>
      <c r="AG139" s="328"/>
      <c r="AH139" s="328"/>
      <c r="AI139" s="328"/>
      <c r="AJ139" s="328"/>
      <c r="AK139" s="328"/>
      <c r="AL139" s="328"/>
      <c r="AM139" s="328"/>
      <c r="AN139" s="328" t="s">
        <v>782</v>
      </c>
      <c r="AO139" s="328"/>
      <c r="AP139" s="328" t="s">
        <v>59</v>
      </c>
      <c r="AQ139" s="328">
        <v>2</v>
      </c>
    </row>
    <row r="140" spans="1:43" ht="22.8" x14ac:dyDescent="0.4">
      <c r="A140" s="328">
        <v>214581</v>
      </c>
      <c r="B140" s="328" t="s">
        <v>1676</v>
      </c>
      <c r="C140" s="328" t="s">
        <v>71</v>
      </c>
      <c r="D140" s="328" t="s">
        <v>203</v>
      </c>
      <c r="E140" s="328" t="s">
        <v>388</v>
      </c>
      <c r="F140" s="330">
        <v>34582</v>
      </c>
      <c r="G140" s="328" t="s">
        <v>1677</v>
      </c>
      <c r="H140" s="328" t="s">
        <v>389</v>
      </c>
      <c r="I140" s="328" t="s">
        <v>484</v>
      </c>
      <c r="J140" s="328" t="s">
        <v>390</v>
      </c>
      <c r="K140" s="328">
        <v>2014</v>
      </c>
      <c r="L140" s="328" t="s">
        <v>381</v>
      </c>
      <c r="M140" s="328" t="s">
        <v>381</v>
      </c>
      <c r="N140" s="328"/>
      <c r="O140" s="330"/>
      <c r="P140" s="328"/>
      <c r="Q140" s="328"/>
      <c r="R140" s="328"/>
      <c r="S140" s="328"/>
      <c r="T140" s="328"/>
      <c r="U140" s="328"/>
      <c r="V140" s="328"/>
      <c r="W140" s="328"/>
      <c r="X140" s="328"/>
      <c r="Y140" s="328"/>
      <c r="Z140" s="328"/>
      <c r="AA140" s="328"/>
      <c r="AB140" s="328"/>
      <c r="AC140" s="328"/>
      <c r="AD140" s="328"/>
      <c r="AE140" s="328"/>
      <c r="AF140" s="328"/>
      <c r="AG140" s="328"/>
      <c r="AH140" s="328" t="s">
        <v>731</v>
      </c>
      <c r="AI140" s="328"/>
      <c r="AJ140" s="328"/>
      <c r="AK140" s="328"/>
      <c r="AL140" s="328"/>
      <c r="AM140" s="328" t="s">
        <v>782</v>
      </c>
      <c r="AN140" s="328" t="s">
        <v>782</v>
      </c>
      <c r="AO140" s="328"/>
      <c r="AP140" s="328" t="s">
        <v>3865</v>
      </c>
      <c r="AQ140" s="328" t="s">
        <v>3844</v>
      </c>
    </row>
    <row r="141" spans="1:43" ht="22.8" x14ac:dyDescent="0.4">
      <c r="A141" s="328">
        <v>214636</v>
      </c>
      <c r="B141" s="328" t="s">
        <v>2853</v>
      </c>
      <c r="C141" s="328" t="s">
        <v>181</v>
      </c>
      <c r="D141" s="328" t="s">
        <v>293</v>
      </c>
      <c r="E141" s="328" t="s">
        <v>388</v>
      </c>
      <c r="F141" s="330">
        <v>36244</v>
      </c>
      <c r="G141" s="328" t="s">
        <v>1011</v>
      </c>
      <c r="H141" s="328" t="s">
        <v>389</v>
      </c>
      <c r="I141" s="328" t="s">
        <v>59</v>
      </c>
      <c r="J141" s="328" t="s">
        <v>371</v>
      </c>
      <c r="K141" s="328">
        <v>2018</v>
      </c>
      <c r="L141" s="328" t="s">
        <v>381</v>
      </c>
      <c r="M141" s="328" t="s">
        <v>381</v>
      </c>
      <c r="N141" s="328"/>
      <c r="O141" s="330"/>
      <c r="P141" s="328"/>
      <c r="Q141" s="328"/>
      <c r="R141" s="328"/>
      <c r="S141" s="328"/>
      <c r="T141" s="328"/>
      <c r="U141" s="328"/>
      <c r="V141" s="328"/>
      <c r="W141" s="328"/>
      <c r="X141" s="328"/>
      <c r="Y141" s="328"/>
      <c r="Z141" s="328"/>
      <c r="AA141" s="328"/>
      <c r="AB141" s="328"/>
      <c r="AC141" s="328"/>
      <c r="AD141" s="328"/>
      <c r="AE141" s="328"/>
      <c r="AF141" s="328"/>
      <c r="AG141" s="328"/>
      <c r="AH141" s="328"/>
      <c r="AI141" s="328"/>
      <c r="AJ141" s="328"/>
      <c r="AK141" s="328"/>
      <c r="AL141" s="328"/>
      <c r="AM141" s="328"/>
      <c r="AN141" s="328" t="s">
        <v>782</v>
      </c>
      <c r="AO141" s="328"/>
      <c r="AP141" s="328" t="s">
        <v>3374</v>
      </c>
      <c r="AQ141" s="328">
        <v>3</v>
      </c>
    </row>
    <row r="142" spans="1:43" ht="22.8" x14ac:dyDescent="0.4">
      <c r="A142" s="328">
        <v>214637</v>
      </c>
      <c r="B142" s="328" t="s">
        <v>2854</v>
      </c>
      <c r="C142" s="328" t="s">
        <v>1067</v>
      </c>
      <c r="D142" s="328" t="s">
        <v>833</v>
      </c>
      <c r="E142" s="328" t="s">
        <v>388</v>
      </c>
      <c r="F142" s="330">
        <v>36263</v>
      </c>
      <c r="G142" s="328" t="s">
        <v>370</v>
      </c>
      <c r="H142" s="328" t="s">
        <v>389</v>
      </c>
      <c r="I142" s="328" t="s">
        <v>59</v>
      </c>
      <c r="J142" s="328" t="s">
        <v>390</v>
      </c>
      <c r="K142" s="328">
        <v>2017</v>
      </c>
      <c r="L142" s="328" t="s">
        <v>381</v>
      </c>
      <c r="M142" s="328" t="s">
        <v>381</v>
      </c>
      <c r="N142" s="328" t="s">
        <v>4158</v>
      </c>
      <c r="O142" s="330">
        <v>45729</v>
      </c>
      <c r="P142" s="328">
        <v>50000</v>
      </c>
      <c r="Q142" s="328"/>
      <c r="R142" s="328"/>
      <c r="S142" s="328"/>
      <c r="T142" s="328"/>
      <c r="U142" s="328"/>
      <c r="V142" s="328"/>
      <c r="W142" s="328"/>
      <c r="X142" s="328"/>
      <c r="Y142" s="328"/>
      <c r="Z142" s="328"/>
      <c r="AA142" s="328"/>
      <c r="AB142" s="328"/>
      <c r="AC142" s="328"/>
      <c r="AD142" s="328"/>
      <c r="AE142" s="328"/>
      <c r="AF142" s="328"/>
      <c r="AG142" s="328"/>
      <c r="AH142" s="328"/>
      <c r="AI142" s="328"/>
      <c r="AJ142" s="328"/>
      <c r="AK142" s="328"/>
      <c r="AL142" s="328"/>
      <c r="AM142" s="328"/>
      <c r="AN142" s="328"/>
      <c r="AO142" s="328"/>
      <c r="AP142" s="328" t="s">
        <v>59</v>
      </c>
      <c r="AQ142" s="328">
        <v>4</v>
      </c>
    </row>
    <row r="143" spans="1:43" ht="22.8" x14ac:dyDescent="0.4">
      <c r="A143" s="328">
        <v>214836</v>
      </c>
      <c r="B143" s="328" t="s">
        <v>1862</v>
      </c>
      <c r="C143" s="328" t="s">
        <v>123</v>
      </c>
      <c r="D143" s="328" t="s">
        <v>1498</v>
      </c>
      <c r="E143" s="328" t="s">
        <v>388</v>
      </c>
      <c r="F143" s="330">
        <v>36069</v>
      </c>
      <c r="G143" s="328" t="s">
        <v>1863</v>
      </c>
      <c r="H143" s="328" t="s">
        <v>389</v>
      </c>
      <c r="I143" s="328" t="s">
        <v>59</v>
      </c>
      <c r="J143" s="328" t="s">
        <v>390</v>
      </c>
      <c r="K143" s="328">
        <v>2016</v>
      </c>
      <c r="L143" s="328" t="s">
        <v>381</v>
      </c>
      <c r="M143" s="328" t="s">
        <v>381</v>
      </c>
      <c r="N143" s="328"/>
      <c r="O143" s="330"/>
      <c r="P143" s="328"/>
      <c r="Q143" s="328"/>
      <c r="R143" s="328"/>
      <c r="S143" s="328"/>
      <c r="T143" s="328"/>
      <c r="U143" s="328"/>
      <c r="V143" s="328"/>
      <c r="W143" s="328"/>
      <c r="X143" s="328"/>
      <c r="Y143" s="328"/>
      <c r="Z143" s="328"/>
      <c r="AA143" s="328"/>
      <c r="AB143" s="328"/>
      <c r="AC143" s="328"/>
      <c r="AD143" s="328"/>
      <c r="AE143" s="328"/>
      <c r="AF143" s="328"/>
      <c r="AG143" s="328"/>
      <c r="AH143" s="328"/>
      <c r="AI143" s="328"/>
      <c r="AJ143" s="328"/>
      <c r="AK143" s="328"/>
      <c r="AL143" s="328"/>
      <c r="AM143" s="328"/>
      <c r="AN143" s="328"/>
      <c r="AO143" s="328"/>
      <c r="AP143" s="328" t="s">
        <v>3374</v>
      </c>
      <c r="AQ143" s="328">
        <v>3</v>
      </c>
    </row>
    <row r="144" spans="1:43" ht="22.8" x14ac:dyDescent="0.4">
      <c r="A144" s="328">
        <v>214895</v>
      </c>
      <c r="B144" s="328" t="s">
        <v>1938</v>
      </c>
      <c r="C144" s="328" t="s">
        <v>448</v>
      </c>
      <c r="D144" s="328" t="s">
        <v>239</v>
      </c>
      <c r="E144" s="328" t="s">
        <v>1315</v>
      </c>
      <c r="F144" s="330">
        <v>31413</v>
      </c>
      <c r="G144" s="328" t="s">
        <v>381</v>
      </c>
      <c r="H144" s="328" t="s">
        <v>389</v>
      </c>
      <c r="I144" s="328" t="s">
        <v>484</v>
      </c>
      <c r="J144" s="328" t="s">
        <v>1311</v>
      </c>
      <c r="K144" s="328">
        <v>2005</v>
      </c>
      <c r="L144" s="328" t="s">
        <v>381</v>
      </c>
      <c r="M144" s="328" t="s">
        <v>381</v>
      </c>
      <c r="N144" s="328"/>
      <c r="O144" s="330"/>
      <c r="P144" s="328"/>
      <c r="Q144" s="328"/>
      <c r="R144" s="328"/>
      <c r="S144" s="328"/>
      <c r="T144" s="328"/>
      <c r="U144" s="328"/>
      <c r="V144" s="328"/>
      <c r="W144" s="328"/>
      <c r="X144" s="328"/>
      <c r="Y144" s="328"/>
      <c r="Z144" s="328"/>
      <c r="AA144" s="328"/>
      <c r="AB144" s="328"/>
      <c r="AC144" s="328"/>
      <c r="AD144" s="328"/>
      <c r="AE144" s="328"/>
      <c r="AF144" s="328"/>
      <c r="AG144" s="328"/>
      <c r="AH144" s="328" t="s">
        <v>731</v>
      </c>
      <c r="AI144" s="328"/>
      <c r="AJ144" s="328"/>
      <c r="AK144" s="328"/>
      <c r="AL144" s="328"/>
      <c r="AM144" s="328"/>
      <c r="AN144" s="328" t="s">
        <v>782</v>
      </c>
      <c r="AO144" s="328"/>
      <c r="AP144" s="328" t="s">
        <v>4067</v>
      </c>
      <c r="AQ144" s="328" t="s">
        <v>4024</v>
      </c>
    </row>
    <row r="145" spans="1:43" ht="22.8" x14ac:dyDescent="0.4">
      <c r="A145" s="328">
        <v>214929</v>
      </c>
      <c r="B145" s="328" t="s">
        <v>1592</v>
      </c>
      <c r="C145" s="328" t="s">
        <v>76</v>
      </c>
      <c r="D145" s="328" t="s">
        <v>71</v>
      </c>
      <c r="E145" s="328" t="s">
        <v>388</v>
      </c>
      <c r="F145" s="330">
        <v>33419</v>
      </c>
      <c r="G145" s="328" t="s">
        <v>1011</v>
      </c>
      <c r="H145" s="328" t="s">
        <v>389</v>
      </c>
      <c r="I145" s="328" t="s">
        <v>59</v>
      </c>
      <c r="J145" s="328" t="s">
        <v>390</v>
      </c>
      <c r="K145" s="328">
        <v>2009</v>
      </c>
      <c r="L145" s="328" t="s">
        <v>381</v>
      </c>
      <c r="M145" s="328" t="s">
        <v>381</v>
      </c>
      <c r="N145" s="328"/>
      <c r="O145" s="330"/>
      <c r="P145" s="328"/>
      <c r="Q145" s="328"/>
      <c r="R145" s="328"/>
      <c r="S145" s="328"/>
      <c r="T145" s="328"/>
      <c r="U145" s="328"/>
      <c r="V145" s="328"/>
      <c r="W145" s="328"/>
      <c r="X145" s="328"/>
      <c r="Y145" s="328"/>
      <c r="Z145" s="328"/>
      <c r="AA145" s="328"/>
      <c r="AB145" s="328"/>
      <c r="AC145" s="328"/>
      <c r="AD145" s="328"/>
      <c r="AE145" s="328"/>
      <c r="AF145" s="328"/>
      <c r="AG145" s="328"/>
      <c r="AH145" s="328"/>
      <c r="AI145" s="328"/>
      <c r="AJ145" s="328"/>
      <c r="AK145" s="328"/>
      <c r="AL145" s="328"/>
      <c r="AM145" s="328"/>
      <c r="AN145" s="328"/>
      <c r="AO145" s="328"/>
      <c r="AP145" s="328" t="s">
        <v>59</v>
      </c>
      <c r="AQ145" s="328">
        <v>4</v>
      </c>
    </row>
    <row r="146" spans="1:43" ht="22.8" x14ac:dyDescent="0.4">
      <c r="A146" s="328">
        <v>214936</v>
      </c>
      <c r="B146" s="328" t="s">
        <v>2082</v>
      </c>
      <c r="C146" s="328" t="s">
        <v>64</v>
      </c>
      <c r="D146" s="328" t="s">
        <v>231</v>
      </c>
      <c r="E146" s="328" t="s">
        <v>388</v>
      </c>
      <c r="F146" s="330">
        <v>32206</v>
      </c>
      <c r="G146" s="328" t="s">
        <v>2083</v>
      </c>
      <c r="H146" s="328" t="s">
        <v>389</v>
      </c>
      <c r="I146" s="328" t="s">
        <v>484</v>
      </c>
      <c r="J146" s="328" t="s">
        <v>390</v>
      </c>
      <c r="K146" s="328">
        <v>2008</v>
      </c>
      <c r="L146" s="328" t="s">
        <v>381</v>
      </c>
      <c r="M146" s="328" t="s">
        <v>381</v>
      </c>
      <c r="N146" s="328">
        <v>52</v>
      </c>
      <c r="O146" s="330">
        <v>45722</v>
      </c>
      <c r="P146" s="328">
        <v>80000</v>
      </c>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328"/>
      <c r="AL146" s="328"/>
      <c r="AM146" s="328"/>
      <c r="AN146" s="328"/>
      <c r="AO146" s="328"/>
      <c r="AP146" s="328" t="s">
        <v>484</v>
      </c>
      <c r="AQ146" s="328">
        <v>3</v>
      </c>
    </row>
    <row r="147" spans="1:43" ht="22.8" x14ac:dyDescent="0.4">
      <c r="A147" s="328">
        <v>214973</v>
      </c>
      <c r="B147" s="328" t="s">
        <v>2876</v>
      </c>
      <c r="C147" s="328" t="s">
        <v>137</v>
      </c>
      <c r="D147" s="328" t="s">
        <v>299</v>
      </c>
      <c r="E147" s="328" t="s">
        <v>388</v>
      </c>
      <c r="F147" s="330">
        <v>35815</v>
      </c>
      <c r="G147" s="328" t="s">
        <v>1011</v>
      </c>
      <c r="H147" s="328" t="s">
        <v>389</v>
      </c>
      <c r="I147" s="328" t="s">
        <v>484</v>
      </c>
      <c r="J147" s="328" t="s">
        <v>371</v>
      </c>
      <c r="K147" s="328">
        <v>2015</v>
      </c>
      <c r="L147" s="328" t="s">
        <v>381</v>
      </c>
      <c r="M147" s="328" t="s">
        <v>381</v>
      </c>
      <c r="N147" s="328">
        <v>30</v>
      </c>
      <c r="O147" s="330">
        <v>45720</v>
      </c>
      <c r="P147" s="328">
        <v>40000</v>
      </c>
      <c r="Q147" s="328"/>
      <c r="R147" s="328"/>
      <c r="S147" s="328"/>
      <c r="T147" s="328"/>
      <c r="U147" s="328"/>
      <c r="V147" s="328"/>
      <c r="W147" s="328"/>
      <c r="X147" s="328"/>
      <c r="Y147" s="328"/>
      <c r="Z147" s="328"/>
      <c r="AA147" s="328"/>
      <c r="AB147" s="328"/>
      <c r="AC147" s="328"/>
      <c r="AD147" s="328"/>
      <c r="AE147" s="328"/>
      <c r="AF147" s="328"/>
      <c r="AG147" s="328"/>
      <c r="AH147" s="328"/>
      <c r="AI147" s="328"/>
      <c r="AJ147" s="328"/>
      <c r="AK147" s="328"/>
      <c r="AL147" s="328"/>
      <c r="AM147" s="328"/>
      <c r="AN147" s="328"/>
      <c r="AO147" s="328"/>
      <c r="AP147" s="328" t="s">
        <v>484</v>
      </c>
      <c r="AQ147" s="328">
        <v>1</v>
      </c>
    </row>
    <row r="148" spans="1:43" ht="22.8" x14ac:dyDescent="0.4">
      <c r="A148" s="328">
        <v>215043</v>
      </c>
      <c r="B148" s="328" t="s">
        <v>1520</v>
      </c>
      <c r="C148" s="328" t="s">
        <v>505</v>
      </c>
      <c r="D148" s="328" t="s">
        <v>251</v>
      </c>
      <c r="E148" s="328" t="s">
        <v>388</v>
      </c>
      <c r="F148" s="330">
        <v>31846</v>
      </c>
      <c r="G148" s="328" t="s">
        <v>393</v>
      </c>
      <c r="H148" s="328" t="s">
        <v>389</v>
      </c>
      <c r="I148" s="328" t="s">
        <v>59</v>
      </c>
      <c r="J148" s="328" t="s">
        <v>390</v>
      </c>
      <c r="K148" s="328">
        <v>2006</v>
      </c>
      <c r="L148" s="328" t="s">
        <v>381</v>
      </c>
      <c r="M148" s="328" t="s">
        <v>381</v>
      </c>
      <c r="N148" s="328"/>
      <c r="O148" s="330"/>
      <c r="P148" s="328"/>
      <c r="Q148" s="328"/>
      <c r="R148" s="328"/>
      <c r="S148" s="328"/>
      <c r="T148" s="328"/>
      <c r="U148" s="328"/>
      <c r="V148" s="328"/>
      <c r="W148" s="328"/>
      <c r="X148" s="328"/>
      <c r="Y148" s="328"/>
      <c r="Z148" s="328"/>
      <c r="AA148" s="328"/>
      <c r="AB148" s="328"/>
      <c r="AC148" s="328"/>
      <c r="AD148" s="328"/>
      <c r="AE148" s="328"/>
      <c r="AF148" s="328"/>
      <c r="AG148" s="328"/>
      <c r="AH148" s="328"/>
      <c r="AI148" s="328"/>
      <c r="AJ148" s="328"/>
      <c r="AK148" s="328"/>
      <c r="AL148" s="328"/>
      <c r="AM148" s="328"/>
      <c r="AN148" s="328"/>
      <c r="AO148" s="328"/>
      <c r="AP148" s="328" t="s">
        <v>59</v>
      </c>
      <c r="AQ148" s="328">
        <v>5</v>
      </c>
    </row>
    <row r="149" spans="1:43" ht="22.8" x14ac:dyDescent="0.4">
      <c r="A149" s="328">
        <v>215161</v>
      </c>
      <c r="B149" s="328" t="s">
        <v>2369</v>
      </c>
      <c r="C149" s="328" t="s">
        <v>920</v>
      </c>
      <c r="D149" s="328" t="s">
        <v>249</v>
      </c>
      <c r="E149" s="328" t="s">
        <v>388</v>
      </c>
      <c r="F149" s="330">
        <v>36170</v>
      </c>
      <c r="G149" s="328" t="s">
        <v>1011</v>
      </c>
      <c r="H149" s="328" t="s">
        <v>389</v>
      </c>
      <c r="I149" s="328" t="s">
        <v>486</v>
      </c>
      <c r="J149" s="328" t="s">
        <v>390</v>
      </c>
      <c r="K149" s="328">
        <v>2016</v>
      </c>
      <c r="L149" s="328" t="s">
        <v>381</v>
      </c>
      <c r="M149" s="328" t="s">
        <v>381</v>
      </c>
      <c r="N149" s="328"/>
      <c r="O149" s="330"/>
      <c r="P149" s="328"/>
      <c r="Q149" s="328"/>
      <c r="R149" s="328"/>
      <c r="S149" s="328"/>
      <c r="T149" s="328"/>
      <c r="U149" s="328"/>
      <c r="V149" s="328"/>
      <c r="W149" s="328"/>
      <c r="X149" s="328"/>
      <c r="Y149" s="328"/>
      <c r="Z149" s="328"/>
      <c r="AA149" s="328"/>
      <c r="AB149" s="328"/>
      <c r="AC149" s="328"/>
      <c r="AD149" s="328"/>
      <c r="AE149" s="328"/>
      <c r="AF149" s="328"/>
      <c r="AG149" s="328"/>
      <c r="AH149" s="328" t="s">
        <v>731</v>
      </c>
      <c r="AI149" s="328"/>
      <c r="AJ149" s="328"/>
      <c r="AK149" s="328"/>
      <c r="AL149" s="328"/>
      <c r="AM149" s="328"/>
      <c r="AN149" s="328" t="s">
        <v>782</v>
      </c>
      <c r="AO149" s="328"/>
      <c r="AP149" s="328" t="s">
        <v>4068</v>
      </c>
      <c r="AQ149" s="328" t="s">
        <v>3844</v>
      </c>
    </row>
    <row r="150" spans="1:43" ht="22.8" x14ac:dyDescent="0.4">
      <c r="A150" s="328">
        <v>215193</v>
      </c>
      <c r="B150" s="328" t="s">
        <v>1656</v>
      </c>
      <c r="C150" s="328" t="s">
        <v>112</v>
      </c>
      <c r="D150" s="328" t="s">
        <v>331</v>
      </c>
      <c r="E150" s="328" t="s">
        <v>388</v>
      </c>
      <c r="F150" s="330">
        <v>34341</v>
      </c>
      <c r="G150" s="328" t="s">
        <v>1657</v>
      </c>
      <c r="H150" s="328" t="s">
        <v>389</v>
      </c>
      <c r="I150" s="328" t="s">
        <v>59</v>
      </c>
      <c r="J150" s="328" t="s">
        <v>390</v>
      </c>
      <c r="K150" s="328">
        <v>2012</v>
      </c>
      <c r="L150" s="328" t="s">
        <v>381</v>
      </c>
      <c r="M150" s="328" t="s">
        <v>381</v>
      </c>
      <c r="N150" s="328"/>
      <c r="O150" s="330"/>
      <c r="P150" s="328"/>
      <c r="Q150" s="328"/>
      <c r="R150" s="328"/>
      <c r="S150" s="328"/>
      <c r="T150" s="328"/>
      <c r="U150" s="328"/>
      <c r="V150" s="328"/>
      <c r="W150" s="328"/>
      <c r="X150" s="328"/>
      <c r="Y150" s="328"/>
      <c r="Z150" s="328"/>
      <c r="AA150" s="328"/>
      <c r="AB150" s="328"/>
      <c r="AC150" s="328"/>
      <c r="AD150" s="328"/>
      <c r="AE150" s="328"/>
      <c r="AF150" s="328"/>
      <c r="AG150" s="328"/>
      <c r="AH150" s="328"/>
      <c r="AI150" s="328"/>
      <c r="AJ150" s="328"/>
      <c r="AK150" s="328"/>
      <c r="AL150" s="328"/>
      <c r="AM150" s="328"/>
      <c r="AN150" s="328"/>
      <c r="AO150" s="328"/>
      <c r="AP150" s="328" t="s">
        <v>59</v>
      </c>
      <c r="AQ150" s="328">
        <v>1</v>
      </c>
    </row>
    <row r="151" spans="1:43" ht="22.8" x14ac:dyDescent="0.4">
      <c r="A151" s="328">
        <v>215362</v>
      </c>
      <c r="B151" s="328" t="s">
        <v>1669</v>
      </c>
      <c r="C151" s="328" t="s">
        <v>1670</v>
      </c>
      <c r="D151" s="328" t="s">
        <v>226</v>
      </c>
      <c r="E151" s="328" t="s">
        <v>388</v>
      </c>
      <c r="F151" s="330">
        <v>34456</v>
      </c>
      <c r="G151" s="328" t="s">
        <v>1009</v>
      </c>
      <c r="H151" s="328" t="s">
        <v>389</v>
      </c>
      <c r="I151" s="328" t="s">
        <v>59</v>
      </c>
      <c r="J151" s="328" t="s">
        <v>390</v>
      </c>
      <c r="K151" s="328">
        <v>2013</v>
      </c>
      <c r="L151" s="328" t="s">
        <v>381</v>
      </c>
      <c r="M151" s="328" t="s">
        <v>381</v>
      </c>
      <c r="N151" s="328"/>
      <c r="O151" s="330"/>
      <c r="P151" s="328"/>
      <c r="Q151" s="328"/>
      <c r="R151" s="328"/>
      <c r="S151" s="328"/>
      <c r="T151" s="328"/>
      <c r="U151" s="328"/>
      <c r="V151" s="328"/>
      <c r="W151" s="328"/>
      <c r="X151" s="328"/>
      <c r="Y151" s="328"/>
      <c r="Z151" s="328"/>
      <c r="AA151" s="328"/>
      <c r="AB151" s="328"/>
      <c r="AC151" s="328"/>
      <c r="AD151" s="328"/>
      <c r="AE151" s="328"/>
      <c r="AF151" s="328"/>
      <c r="AG151" s="328"/>
      <c r="AH151" s="328"/>
      <c r="AI151" s="328"/>
      <c r="AJ151" s="328"/>
      <c r="AK151" s="328"/>
      <c r="AL151" s="328"/>
      <c r="AM151" s="328"/>
      <c r="AN151" s="328"/>
      <c r="AO151" s="328"/>
      <c r="AP151" s="328" t="s">
        <v>3374</v>
      </c>
      <c r="AQ151" s="328">
        <v>3</v>
      </c>
    </row>
    <row r="152" spans="1:43" ht="22.8" x14ac:dyDescent="0.4">
      <c r="A152" s="328">
        <v>215374</v>
      </c>
      <c r="B152" s="328" t="s">
        <v>1797</v>
      </c>
      <c r="C152" s="328" t="s">
        <v>130</v>
      </c>
      <c r="D152" s="328" t="s">
        <v>542</v>
      </c>
      <c r="E152" s="328" t="s">
        <v>388</v>
      </c>
      <c r="F152" s="330">
        <v>35606</v>
      </c>
      <c r="G152" s="328" t="s">
        <v>1011</v>
      </c>
      <c r="H152" s="328" t="s">
        <v>389</v>
      </c>
      <c r="I152" s="328" t="s">
        <v>59</v>
      </c>
      <c r="J152" s="328" t="s">
        <v>390</v>
      </c>
      <c r="K152" s="328">
        <v>2015</v>
      </c>
      <c r="L152" s="328" t="s">
        <v>381</v>
      </c>
      <c r="M152" s="328" t="s">
        <v>381</v>
      </c>
      <c r="N152" s="328"/>
      <c r="O152" s="330"/>
      <c r="P152" s="328"/>
      <c r="Q152" s="328"/>
      <c r="R152" s="328"/>
      <c r="S152" s="328"/>
      <c r="T152" s="328"/>
      <c r="U152" s="328"/>
      <c r="V152" s="328"/>
      <c r="W152" s="328"/>
      <c r="X152" s="328"/>
      <c r="Y152" s="328"/>
      <c r="Z152" s="328"/>
      <c r="AA152" s="328"/>
      <c r="AB152" s="328"/>
      <c r="AC152" s="328"/>
      <c r="AD152" s="328"/>
      <c r="AE152" s="328"/>
      <c r="AF152" s="328"/>
      <c r="AG152" s="328"/>
      <c r="AH152" s="328"/>
      <c r="AI152" s="328"/>
      <c r="AJ152" s="328"/>
      <c r="AK152" s="328"/>
      <c r="AL152" s="328"/>
      <c r="AM152" s="328"/>
      <c r="AN152" s="328"/>
      <c r="AO152" s="328"/>
      <c r="AP152" s="328" t="s">
        <v>59</v>
      </c>
      <c r="AQ152" s="328">
        <v>1</v>
      </c>
    </row>
    <row r="153" spans="1:43" ht="22.8" x14ac:dyDescent="0.4">
      <c r="A153" s="328">
        <v>215408</v>
      </c>
      <c r="B153" s="328" t="s">
        <v>2918</v>
      </c>
      <c r="C153" s="328" t="s">
        <v>521</v>
      </c>
      <c r="D153" s="328" t="s">
        <v>2919</v>
      </c>
      <c r="E153" s="328" t="s">
        <v>388</v>
      </c>
      <c r="F153" s="330">
        <v>35564</v>
      </c>
      <c r="G153" s="328" t="s">
        <v>1011</v>
      </c>
      <c r="H153" s="328" t="s">
        <v>389</v>
      </c>
      <c r="I153" s="328" t="s">
        <v>484</v>
      </c>
      <c r="J153" s="328" t="s">
        <v>371</v>
      </c>
      <c r="K153" s="328">
        <v>2014</v>
      </c>
      <c r="L153" s="328" t="s">
        <v>381</v>
      </c>
      <c r="M153" s="328" t="s">
        <v>381</v>
      </c>
      <c r="N153" s="328"/>
      <c r="O153" s="330"/>
      <c r="P153" s="328"/>
      <c r="Q153" s="328"/>
      <c r="R153" s="328"/>
      <c r="S153" s="328"/>
      <c r="T153" s="328"/>
      <c r="U153" s="328"/>
      <c r="V153" s="328"/>
      <c r="W153" s="328"/>
      <c r="X153" s="328"/>
      <c r="Y153" s="328"/>
      <c r="Z153" s="328"/>
      <c r="AA153" s="328"/>
      <c r="AB153" s="328"/>
      <c r="AC153" s="328"/>
      <c r="AD153" s="328"/>
      <c r="AE153" s="328"/>
      <c r="AF153" s="328"/>
      <c r="AG153" s="328"/>
      <c r="AH153" s="328"/>
      <c r="AI153" s="328"/>
      <c r="AJ153" s="328"/>
      <c r="AK153" s="328"/>
      <c r="AL153" s="328"/>
      <c r="AM153" s="328"/>
      <c r="AN153" s="328"/>
      <c r="AO153" s="328"/>
      <c r="AP153" s="328" t="s">
        <v>484</v>
      </c>
      <c r="AQ153" s="328">
        <v>2</v>
      </c>
    </row>
    <row r="154" spans="1:43" ht="22.8" x14ac:dyDescent="0.4">
      <c r="A154" s="328">
        <v>215431</v>
      </c>
      <c r="B154" s="328" t="s">
        <v>3406</v>
      </c>
      <c r="C154" s="328" t="s">
        <v>194</v>
      </c>
      <c r="D154" s="328" t="s">
        <v>3407</v>
      </c>
      <c r="E154" s="328">
        <v>0</v>
      </c>
      <c r="F154" s="330">
        <v>35431</v>
      </c>
      <c r="G154" s="328">
        <v>0</v>
      </c>
      <c r="H154" s="328" t="s">
        <v>389</v>
      </c>
      <c r="I154" s="328" t="s">
        <v>486</v>
      </c>
      <c r="J154" s="328" t="s">
        <v>1311</v>
      </c>
      <c r="K154" s="328">
        <v>2014</v>
      </c>
      <c r="L154" s="328" t="s">
        <v>381</v>
      </c>
      <c r="M154" s="328" t="s">
        <v>381</v>
      </c>
      <c r="N154" s="328"/>
      <c r="O154" s="330"/>
      <c r="P154" s="328"/>
      <c r="Q154" s="328"/>
      <c r="R154" s="328"/>
      <c r="S154" s="328"/>
      <c r="T154" s="328"/>
      <c r="U154" s="328"/>
      <c r="V154" s="328"/>
      <c r="W154" s="328"/>
      <c r="X154" s="328"/>
      <c r="Y154" s="328"/>
      <c r="Z154" s="328"/>
      <c r="AA154" s="328"/>
      <c r="AB154" s="328"/>
      <c r="AC154" s="328"/>
      <c r="AD154" s="328"/>
      <c r="AE154" s="328"/>
      <c r="AF154" s="328"/>
      <c r="AG154" s="328"/>
      <c r="AH154" s="328" t="s">
        <v>731</v>
      </c>
      <c r="AI154" s="328"/>
      <c r="AJ154" s="328"/>
      <c r="AK154" s="328"/>
      <c r="AL154" s="328"/>
      <c r="AM154" s="328"/>
      <c r="AN154" s="328"/>
      <c r="AO154" s="328"/>
      <c r="AP154" s="328" t="s">
        <v>4077</v>
      </c>
      <c r="AQ154" s="328">
        <v>5</v>
      </c>
    </row>
    <row r="155" spans="1:43" ht="22.8" x14ac:dyDescent="0.4">
      <c r="A155" s="328">
        <v>215540</v>
      </c>
      <c r="B155" s="328" t="s">
        <v>1866</v>
      </c>
      <c r="C155" s="328" t="s">
        <v>137</v>
      </c>
      <c r="D155" s="328" t="s">
        <v>293</v>
      </c>
      <c r="E155" s="328" t="s">
        <v>387</v>
      </c>
      <c r="F155" s="330">
        <v>36072</v>
      </c>
      <c r="G155" s="328" t="s">
        <v>1011</v>
      </c>
      <c r="H155" s="328" t="s">
        <v>389</v>
      </c>
      <c r="I155" s="328" t="s">
        <v>59</v>
      </c>
      <c r="J155" s="328" t="s">
        <v>371</v>
      </c>
      <c r="K155" s="328">
        <v>2016</v>
      </c>
      <c r="L155" s="328" t="s">
        <v>381</v>
      </c>
      <c r="M155" s="328" t="s">
        <v>381</v>
      </c>
      <c r="N155" s="328"/>
      <c r="O155" s="330"/>
      <c r="P155" s="328"/>
      <c r="Q155" s="328"/>
      <c r="R155" s="328"/>
      <c r="S155" s="328"/>
      <c r="T155" s="328"/>
      <c r="U155" s="328"/>
      <c r="V155" s="328"/>
      <c r="W155" s="328"/>
      <c r="X155" s="328"/>
      <c r="Y155" s="328"/>
      <c r="Z155" s="328"/>
      <c r="AA155" s="328"/>
      <c r="AB155" s="328"/>
      <c r="AC155" s="328"/>
      <c r="AD155" s="328"/>
      <c r="AE155" s="328"/>
      <c r="AF155" s="328"/>
      <c r="AG155" s="328"/>
      <c r="AH155" s="328"/>
      <c r="AI155" s="328"/>
      <c r="AJ155" s="328"/>
      <c r="AK155" s="328"/>
      <c r="AL155" s="328"/>
      <c r="AM155" s="328"/>
      <c r="AN155" s="328"/>
      <c r="AO155" s="328"/>
      <c r="AP155" s="328" t="s">
        <v>59</v>
      </c>
      <c r="AQ155" s="328">
        <v>2</v>
      </c>
    </row>
    <row r="156" spans="1:43" ht="22.8" x14ac:dyDescent="0.4">
      <c r="A156" s="328">
        <v>215721</v>
      </c>
      <c r="B156" s="328" t="s">
        <v>2237</v>
      </c>
      <c r="C156" s="328" t="s">
        <v>70</v>
      </c>
      <c r="D156" s="328" t="s">
        <v>290</v>
      </c>
      <c r="E156" s="328" t="s">
        <v>388</v>
      </c>
      <c r="F156" s="330">
        <v>35231</v>
      </c>
      <c r="G156" s="328" t="s">
        <v>1009</v>
      </c>
      <c r="H156" s="328" t="s">
        <v>389</v>
      </c>
      <c r="I156" s="328" t="s">
        <v>486</v>
      </c>
      <c r="J156" s="328" t="s">
        <v>390</v>
      </c>
      <c r="K156" s="328">
        <v>2015</v>
      </c>
      <c r="L156" s="328" t="s">
        <v>381</v>
      </c>
      <c r="M156" s="328"/>
      <c r="N156" s="328"/>
      <c r="O156" s="330"/>
      <c r="P156" s="328"/>
      <c r="Q156" s="328"/>
      <c r="R156" s="328"/>
      <c r="S156" s="328"/>
      <c r="T156" s="328"/>
      <c r="U156" s="328"/>
      <c r="V156" s="328"/>
      <c r="W156" s="328"/>
      <c r="X156" s="328"/>
      <c r="Y156" s="328"/>
      <c r="Z156" s="328"/>
      <c r="AA156" s="328"/>
      <c r="AB156" s="328"/>
      <c r="AC156" s="328"/>
      <c r="AD156" s="328"/>
      <c r="AE156" s="328"/>
      <c r="AF156" s="328"/>
      <c r="AG156" s="328"/>
      <c r="AH156" s="328" t="s">
        <v>731</v>
      </c>
      <c r="AI156" s="328"/>
      <c r="AJ156" s="328"/>
      <c r="AK156" s="328"/>
      <c r="AL156" s="328"/>
      <c r="AM156" s="328" t="s">
        <v>782</v>
      </c>
      <c r="AN156" s="328" t="s">
        <v>782</v>
      </c>
      <c r="AO156" s="328"/>
      <c r="AP156" s="328" t="s">
        <v>4068</v>
      </c>
      <c r="AQ156" s="328" t="s">
        <v>3844</v>
      </c>
    </row>
    <row r="157" spans="1:43" ht="22.8" x14ac:dyDescent="0.4">
      <c r="A157" s="328">
        <v>215768</v>
      </c>
      <c r="B157" s="328" t="s">
        <v>1673</v>
      </c>
      <c r="C157" s="328" t="s">
        <v>526</v>
      </c>
      <c r="D157" s="328" t="s">
        <v>1674</v>
      </c>
      <c r="E157" s="328" t="s">
        <v>388</v>
      </c>
      <c r="F157" s="330">
        <v>34497</v>
      </c>
      <c r="G157" s="328" t="s">
        <v>381</v>
      </c>
      <c r="H157" s="328" t="s">
        <v>389</v>
      </c>
      <c r="I157" s="328" t="s">
        <v>65</v>
      </c>
      <c r="J157" s="328" t="s">
        <v>371</v>
      </c>
      <c r="K157" s="328">
        <v>2012</v>
      </c>
      <c r="L157" s="328" t="s">
        <v>381</v>
      </c>
      <c r="M157" s="328" t="s">
        <v>381</v>
      </c>
      <c r="N157" s="328"/>
      <c r="O157" s="330"/>
      <c r="P157" s="328"/>
      <c r="Q157" s="328"/>
      <c r="R157" s="328"/>
      <c r="S157" s="328"/>
      <c r="T157" s="328"/>
      <c r="U157" s="328"/>
      <c r="V157" s="328"/>
      <c r="W157" s="328"/>
      <c r="X157" s="328"/>
      <c r="Y157" s="328"/>
      <c r="Z157" s="328"/>
      <c r="AA157" s="328"/>
      <c r="AB157" s="328"/>
      <c r="AC157" s="328"/>
      <c r="AD157" s="328"/>
      <c r="AE157" s="328"/>
      <c r="AF157" s="328"/>
      <c r="AG157" s="328"/>
      <c r="AH157" s="328"/>
      <c r="AI157" s="328"/>
      <c r="AJ157" s="328"/>
      <c r="AK157" s="328"/>
      <c r="AL157" s="328"/>
      <c r="AM157" s="328"/>
      <c r="AN157" s="328"/>
      <c r="AO157" s="328"/>
      <c r="AP157" s="328" t="s">
        <v>4055</v>
      </c>
      <c r="AQ157" s="328">
        <v>6</v>
      </c>
    </row>
    <row r="158" spans="1:43" ht="22.8" x14ac:dyDescent="0.4">
      <c r="A158" s="328">
        <v>215770</v>
      </c>
      <c r="B158" s="331" t="s">
        <v>2190</v>
      </c>
      <c r="C158" s="331" t="s">
        <v>440</v>
      </c>
      <c r="D158" s="331" t="s">
        <v>229</v>
      </c>
      <c r="E158" s="328" t="s">
        <v>388</v>
      </c>
      <c r="F158" s="330">
        <v>34773</v>
      </c>
      <c r="G158" s="328" t="s">
        <v>1011</v>
      </c>
      <c r="H158" s="328" t="s">
        <v>389</v>
      </c>
      <c r="I158" s="328" t="s">
        <v>59</v>
      </c>
      <c r="J158" s="328" t="s">
        <v>371</v>
      </c>
      <c r="K158" s="328">
        <v>2017</v>
      </c>
      <c r="L158" s="328" t="s">
        <v>381</v>
      </c>
      <c r="M158" s="328" t="s">
        <v>381</v>
      </c>
      <c r="N158" s="328"/>
      <c r="O158" s="330"/>
      <c r="P158" s="328"/>
      <c r="Q158" s="328"/>
      <c r="R158" s="328"/>
      <c r="S158" s="328"/>
      <c r="T158" s="328"/>
      <c r="U158" s="328"/>
      <c r="V158" s="328"/>
      <c r="W158" s="328"/>
      <c r="X158" s="328"/>
      <c r="Y158" s="328"/>
      <c r="Z158" s="328"/>
      <c r="AA158" s="328"/>
      <c r="AB158" s="328"/>
      <c r="AC158" s="328"/>
      <c r="AD158" s="328"/>
      <c r="AE158" s="328"/>
      <c r="AF158" s="328"/>
      <c r="AG158" s="328"/>
      <c r="AH158" s="328"/>
      <c r="AI158" s="328"/>
      <c r="AJ158" s="328"/>
      <c r="AK158" s="328"/>
      <c r="AL158" s="328"/>
      <c r="AM158" s="328"/>
      <c r="AN158" s="328"/>
      <c r="AO158" s="328"/>
      <c r="AP158" s="328" t="s">
        <v>59</v>
      </c>
      <c r="AQ158" s="328">
        <v>2</v>
      </c>
    </row>
    <row r="159" spans="1:43" ht="22.8" x14ac:dyDescent="0.4">
      <c r="A159" s="328">
        <v>215835</v>
      </c>
      <c r="B159" s="328" t="s">
        <v>1815</v>
      </c>
      <c r="C159" s="328" t="s">
        <v>77</v>
      </c>
      <c r="D159" s="328" t="s">
        <v>231</v>
      </c>
      <c r="E159" s="328" t="s">
        <v>388</v>
      </c>
      <c r="F159" s="330">
        <v>35754</v>
      </c>
      <c r="G159" s="328" t="s">
        <v>1011</v>
      </c>
      <c r="H159" s="328" t="s">
        <v>389</v>
      </c>
      <c r="I159" s="328" t="s">
        <v>484</v>
      </c>
      <c r="J159" s="328" t="s">
        <v>371</v>
      </c>
      <c r="K159" s="328">
        <v>2016</v>
      </c>
      <c r="L159" s="328" t="s">
        <v>381</v>
      </c>
      <c r="M159" s="328"/>
      <c r="N159" s="328"/>
      <c r="O159" s="330"/>
      <c r="P159" s="328"/>
      <c r="Q159" s="328"/>
      <c r="R159" s="328"/>
      <c r="S159" s="328"/>
      <c r="T159" s="328"/>
      <c r="U159" s="328"/>
      <c r="V159" s="328"/>
      <c r="W159" s="328"/>
      <c r="X159" s="328"/>
      <c r="Y159" s="328"/>
      <c r="Z159" s="328"/>
      <c r="AA159" s="328"/>
      <c r="AB159" s="328"/>
      <c r="AC159" s="328"/>
      <c r="AD159" s="328"/>
      <c r="AE159" s="328"/>
      <c r="AF159" s="328"/>
      <c r="AG159" s="328"/>
      <c r="AH159" s="328" t="s">
        <v>731</v>
      </c>
      <c r="AI159" s="328"/>
      <c r="AJ159" s="328"/>
      <c r="AK159" s="328"/>
      <c r="AL159" s="328"/>
      <c r="AM159" s="328" t="s">
        <v>782</v>
      </c>
      <c r="AN159" s="328" t="s">
        <v>782</v>
      </c>
      <c r="AO159" s="328"/>
      <c r="AP159" s="328" t="s">
        <v>4067</v>
      </c>
      <c r="AQ159" s="328" t="s">
        <v>4024</v>
      </c>
    </row>
    <row r="160" spans="1:43" ht="22.8" x14ac:dyDescent="0.4">
      <c r="A160" s="328">
        <v>215863</v>
      </c>
      <c r="B160" s="328" t="s">
        <v>4195</v>
      </c>
      <c r="C160" s="328" t="s">
        <v>64</v>
      </c>
      <c r="D160" s="328" t="s">
        <v>249</v>
      </c>
      <c r="E160" s="328" t="s">
        <v>387</v>
      </c>
      <c r="F160" s="330">
        <v>32756</v>
      </c>
      <c r="G160" s="328" t="s">
        <v>381</v>
      </c>
      <c r="H160" s="328" t="s">
        <v>389</v>
      </c>
      <c r="I160" s="328" t="s">
        <v>485</v>
      </c>
      <c r="J160" s="328" t="s">
        <v>1311</v>
      </c>
      <c r="K160" s="328">
        <v>2010</v>
      </c>
      <c r="L160" s="328" t="s">
        <v>381</v>
      </c>
      <c r="M160" s="328" t="s">
        <v>381</v>
      </c>
      <c r="N160" s="328"/>
      <c r="O160" s="330"/>
      <c r="P160" s="328"/>
      <c r="Q160" s="328"/>
      <c r="R160" s="328"/>
      <c r="S160" s="328"/>
      <c r="T160" s="328"/>
      <c r="U160" s="328"/>
      <c r="V160" s="328"/>
      <c r="W160" s="328"/>
      <c r="X160" s="328"/>
      <c r="Y160" s="328"/>
      <c r="Z160" s="328"/>
      <c r="AA160" s="328"/>
      <c r="AB160" s="328"/>
      <c r="AC160" s="328"/>
      <c r="AD160" s="328"/>
      <c r="AE160" s="328"/>
      <c r="AF160" s="328"/>
      <c r="AG160" s="328"/>
      <c r="AH160" s="328" t="s">
        <v>731</v>
      </c>
      <c r="AI160" s="328"/>
      <c r="AJ160" s="328"/>
      <c r="AK160" s="328"/>
      <c r="AL160" s="328"/>
      <c r="AM160" s="328"/>
      <c r="AN160" s="328" t="s">
        <v>782</v>
      </c>
      <c r="AO160" s="328"/>
      <c r="AP160" s="328" t="s">
        <v>4154</v>
      </c>
      <c r="AQ160" s="328" t="s">
        <v>4196</v>
      </c>
    </row>
    <row r="161" spans="1:43" ht="22.8" x14ac:dyDescent="0.4">
      <c r="A161" s="328">
        <v>215946</v>
      </c>
      <c r="B161" s="328" t="s">
        <v>2977</v>
      </c>
      <c r="C161" s="328" t="s">
        <v>448</v>
      </c>
      <c r="D161" s="328" t="s">
        <v>819</v>
      </c>
      <c r="E161" s="328" t="s">
        <v>388</v>
      </c>
      <c r="F161" s="330">
        <v>31948</v>
      </c>
      <c r="G161" s="328" t="s">
        <v>820</v>
      </c>
      <c r="H161" s="328" t="s">
        <v>389</v>
      </c>
      <c r="I161" s="328" t="s">
        <v>486</v>
      </c>
      <c r="J161" s="328" t="s">
        <v>371</v>
      </c>
      <c r="K161" s="328">
        <v>2006</v>
      </c>
      <c r="L161" s="328" t="s">
        <v>381</v>
      </c>
      <c r="M161" s="328" t="s">
        <v>381</v>
      </c>
      <c r="N161" s="328"/>
      <c r="O161" s="330"/>
      <c r="P161" s="328"/>
      <c r="Q161" s="328"/>
      <c r="R161" s="328"/>
      <c r="S161" s="328"/>
      <c r="T161" s="328"/>
      <c r="U161" s="328"/>
      <c r="V161" s="328"/>
      <c r="W161" s="328"/>
      <c r="X161" s="328"/>
      <c r="Y161" s="328"/>
      <c r="Z161" s="328"/>
      <c r="AA161" s="328"/>
      <c r="AB161" s="328"/>
      <c r="AC161" s="328"/>
      <c r="AD161" s="328"/>
      <c r="AE161" s="328"/>
      <c r="AF161" s="328"/>
      <c r="AG161" s="328"/>
      <c r="AH161" s="328"/>
      <c r="AI161" s="328"/>
      <c r="AJ161" s="328"/>
      <c r="AK161" s="328"/>
      <c r="AL161" s="328"/>
      <c r="AM161" s="328" t="s">
        <v>782</v>
      </c>
      <c r="AN161" s="328" t="s">
        <v>782</v>
      </c>
      <c r="AO161" s="328"/>
      <c r="AP161" s="328" t="s">
        <v>486</v>
      </c>
      <c r="AQ161" s="328">
        <v>1</v>
      </c>
    </row>
    <row r="162" spans="1:43" ht="22.8" x14ac:dyDescent="0.4">
      <c r="A162" s="328">
        <v>215948</v>
      </c>
      <c r="B162" s="328" t="s">
        <v>1986</v>
      </c>
      <c r="C162" s="328" t="s">
        <v>63</v>
      </c>
      <c r="D162" s="328" t="s">
        <v>286</v>
      </c>
      <c r="E162" s="328" t="s">
        <v>388</v>
      </c>
      <c r="F162" s="330">
        <v>36181</v>
      </c>
      <c r="G162" s="328" t="s">
        <v>1832</v>
      </c>
      <c r="H162" s="328" t="s">
        <v>389</v>
      </c>
      <c r="I162" s="328" t="s">
        <v>486</v>
      </c>
      <c r="J162" s="328" t="s">
        <v>390</v>
      </c>
      <c r="K162" s="328">
        <v>2016</v>
      </c>
      <c r="L162" s="328" t="s">
        <v>381</v>
      </c>
      <c r="M162" s="328" t="s">
        <v>381</v>
      </c>
      <c r="N162" s="328"/>
      <c r="O162" s="330"/>
      <c r="P162" s="328"/>
      <c r="Q162" s="328"/>
      <c r="R162" s="328"/>
      <c r="S162" s="328"/>
      <c r="T162" s="328"/>
      <c r="U162" s="328"/>
      <c r="V162" s="328"/>
      <c r="W162" s="328"/>
      <c r="X162" s="328"/>
      <c r="Y162" s="328"/>
      <c r="Z162" s="328"/>
      <c r="AA162" s="328"/>
      <c r="AB162" s="328"/>
      <c r="AC162" s="328"/>
      <c r="AD162" s="328"/>
      <c r="AE162" s="328"/>
      <c r="AF162" s="328"/>
      <c r="AG162" s="328"/>
      <c r="AH162" s="328" t="s">
        <v>731</v>
      </c>
      <c r="AI162" s="328"/>
      <c r="AJ162" s="328"/>
      <c r="AK162" s="328"/>
      <c r="AL162" s="328"/>
      <c r="AM162" s="328" t="s">
        <v>782</v>
      </c>
      <c r="AN162" s="328" t="s">
        <v>782</v>
      </c>
      <c r="AO162" s="328"/>
      <c r="AP162" s="328" t="s">
        <v>4022</v>
      </c>
      <c r="AQ162" s="328" t="s">
        <v>4024</v>
      </c>
    </row>
    <row r="163" spans="1:43" ht="22.8" x14ac:dyDescent="0.4">
      <c r="A163" s="328">
        <v>215950</v>
      </c>
      <c r="B163" s="328" t="s">
        <v>2048</v>
      </c>
      <c r="C163" s="328" t="s">
        <v>1005</v>
      </c>
      <c r="D163" s="328" t="s">
        <v>303</v>
      </c>
      <c r="E163" s="328" t="s">
        <v>388</v>
      </c>
      <c r="F163" s="330">
        <v>26099</v>
      </c>
      <c r="G163" s="328"/>
      <c r="H163" s="328" t="s">
        <v>389</v>
      </c>
      <c r="I163" s="328" t="s">
        <v>484</v>
      </c>
      <c r="J163" s="328" t="s">
        <v>1311</v>
      </c>
      <c r="K163" s="328"/>
      <c r="L163" s="328" t="s">
        <v>381</v>
      </c>
      <c r="M163" s="328" t="s">
        <v>381</v>
      </c>
      <c r="N163" s="328"/>
      <c r="O163" s="330"/>
      <c r="P163" s="328"/>
      <c r="Q163" s="328"/>
      <c r="R163" s="328"/>
      <c r="S163" s="328"/>
      <c r="T163" s="328"/>
      <c r="U163" s="328"/>
      <c r="V163" s="328"/>
      <c r="W163" s="328"/>
      <c r="X163" s="328"/>
      <c r="Y163" s="328"/>
      <c r="Z163" s="328"/>
      <c r="AA163" s="328"/>
      <c r="AB163" s="328"/>
      <c r="AC163" s="328"/>
      <c r="AD163" s="328"/>
      <c r="AE163" s="328"/>
      <c r="AF163" s="328"/>
      <c r="AG163" s="328"/>
      <c r="AH163" s="328"/>
      <c r="AI163" s="328"/>
      <c r="AJ163" s="328"/>
      <c r="AK163" s="328"/>
      <c r="AL163" s="328"/>
      <c r="AM163" s="328"/>
      <c r="AN163" s="328"/>
      <c r="AO163" s="328"/>
      <c r="AP163" s="328" t="s">
        <v>3375</v>
      </c>
      <c r="AQ163" s="328">
        <v>3</v>
      </c>
    </row>
    <row r="164" spans="1:43" ht="22.8" x14ac:dyDescent="0.4">
      <c r="A164" s="328">
        <v>216042</v>
      </c>
      <c r="B164" s="328" t="s">
        <v>2124</v>
      </c>
      <c r="C164" s="328" t="s">
        <v>530</v>
      </c>
      <c r="D164" s="328" t="s">
        <v>326</v>
      </c>
      <c r="E164" s="328" t="s">
        <v>388</v>
      </c>
      <c r="F164" s="330">
        <v>33689</v>
      </c>
      <c r="G164" s="328" t="s">
        <v>717</v>
      </c>
      <c r="H164" s="328" t="s">
        <v>389</v>
      </c>
      <c r="I164" s="328" t="s">
        <v>486</v>
      </c>
      <c r="J164" s="328" t="s">
        <v>390</v>
      </c>
      <c r="K164" s="328">
        <v>2011</v>
      </c>
      <c r="L164" s="328" t="s">
        <v>381</v>
      </c>
      <c r="M164" s="328"/>
      <c r="N164" s="328"/>
      <c r="O164" s="330"/>
      <c r="P164" s="328"/>
      <c r="Q164" s="328"/>
      <c r="R164" s="328"/>
      <c r="S164" s="328"/>
      <c r="T164" s="328"/>
      <c r="U164" s="328"/>
      <c r="V164" s="328"/>
      <c r="W164" s="328"/>
      <c r="X164" s="328"/>
      <c r="Y164" s="328"/>
      <c r="Z164" s="328"/>
      <c r="AA164" s="328"/>
      <c r="AB164" s="328"/>
      <c r="AC164" s="328"/>
      <c r="AD164" s="328"/>
      <c r="AE164" s="328"/>
      <c r="AF164" s="328"/>
      <c r="AG164" s="328"/>
      <c r="AH164" s="328" t="s">
        <v>731</v>
      </c>
      <c r="AI164" s="328"/>
      <c r="AJ164" s="328"/>
      <c r="AK164" s="328"/>
      <c r="AL164" s="328"/>
      <c r="AM164" s="328" t="s">
        <v>782</v>
      </c>
      <c r="AN164" s="328" t="s">
        <v>782</v>
      </c>
      <c r="AO164" s="328"/>
      <c r="AP164" s="328" t="s">
        <v>4068</v>
      </c>
      <c r="AQ164" s="328" t="s">
        <v>3844</v>
      </c>
    </row>
    <row r="165" spans="1:43" ht="22.8" x14ac:dyDescent="0.4">
      <c r="A165" s="328">
        <v>216080</v>
      </c>
      <c r="B165" s="328" t="s">
        <v>2372</v>
      </c>
      <c r="C165" s="328" t="s">
        <v>164</v>
      </c>
      <c r="D165" s="328" t="s">
        <v>260</v>
      </c>
      <c r="E165" s="328" t="s">
        <v>388</v>
      </c>
      <c r="F165" s="330">
        <v>36174</v>
      </c>
      <c r="G165" s="328" t="s">
        <v>381</v>
      </c>
      <c r="H165" s="328" t="s">
        <v>389</v>
      </c>
      <c r="I165" s="328" t="s">
        <v>59</v>
      </c>
      <c r="J165" s="328" t="s">
        <v>390</v>
      </c>
      <c r="K165" s="328">
        <v>2017</v>
      </c>
      <c r="L165" s="328" t="s">
        <v>381</v>
      </c>
      <c r="M165" s="328" t="s">
        <v>381</v>
      </c>
      <c r="N165" s="328"/>
      <c r="O165" s="330"/>
      <c r="P165" s="328"/>
      <c r="Q165" s="328"/>
      <c r="R165" s="328"/>
      <c r="S165" s="328"/>
      <c r="T165" s="328"/>
      <c r="U165" s="328"/>
      <c r="V165" s="328"/>
      <c r="W165" s="328"/>
      <c r="X165" s="328"/>
      <c r="Y165" s="328"/>
      <c r="Z165" s="328"/>
      <c r="AA165" s="328"/>
      <c r="AB165" s="328"/>
      <c r="AC165" s="328"/>
      <c r="AD165" s="328"/>
      <c r="AE165" s="328"/>
      <c r="AF165" s="328"/>
      <c r="AG165" s="328"/>
      <c r="AH165" s="328"/>
      <c r="AI165" s="328"/>
      <c r="AJ165" s="328"/>
      <c r="AK165" s="328"/>
      <c r="AL165" s="328"/>
      <c r="AM165" s="328"/>
      <c r="AN165" s="328"/>
      <c r="AO165" s="328"/>
      <c r="AP165" s="328" t="s">
        <v>3374</v>
      </c>
      <c r="AQ165" s="328">
        <v>5</v>
      </c>
    </row>
    <row r="166" spans="1:43" ht="22.8" x14ac:dyDescent="0.4">
      <c r="A166" s="328">
        <v>216094</v>
      </c>
      <c r="B166" s="328" t="s">
        <v>1979</v>
      </c>
      <c r="C166" s="328" t="s">
        <v>1980</v>
      </c>
      <c r="D166" s="328" t="s">
        <v>331</v>
      </c>
      <c r="E166" s="328" t="s">
        <v>388</v>
      </c>
      <c r="F166" s="330">
        <v>36126</v>
      </c>
      <c r="G166" s="328" t="s">
        <v>381</v>
      </c>
      <c r="H166" s="328" t="s">
        <v>389</v>
      </c>
      <c r="I166" s="328" t="s">
        <v>484</v>
      </c>
      <c r="J166" s="328" t="s">
        <v>1311</v>
      </c>
      <c r="K166" s="328">
        <v>2016</v>
      </c>
      <c r="L166" s="328" t="s">
        <v>381</v>
      </c>
      <c r="M166" s="328" t="s">
        <v>1011</v>
      </c>
      <c r="N166" s="328"/>
      <c r="O166" s="330"/>
      <c r="P166" s="328"/>
      <c r="Q166" s="328"/>
      <c r="R166" s="328"/>
      <c r="S166" s="328"/>
      <c r="T166" s="328"/>
      <c r="U166" s="328"/>
      <c r="V166" s="328"/>
      <c r="W166" s="328"/>
      <c r="X166" s="328"/>
      <c r="Y166" s="328"/>
      <c r="Z166" s="328"/>
      <c r="AA166" s="328"/>
      <c r="AB166" s="328"/>
      <c r="AC166" s="328"/>
      <c r="AD166" s="328"/>
      <c r="AE166" s="328"/>
      <c r="AF166" s="328"/>
      <c r="AG166" s="328"/>
      <c r="AH166" s="328"/>
      <c r="AI166" s="328"/>
      <c r="AJ166" s="328"/>
      <c r="AK166" s="328"/>
      <c r="AL166" s="328"/>
      <c r="AM166" s="328" t="s">
        <v>782</v>
      </c>
      <c r="AN166" s="328" t="s">
        <v>782</v>
      </c>
      <c r="AO166" s="328"/>
      <c r="AP166" s="328" t="s">
        <v>3375</v>
      </c>
      <c r="AQ166" s="328">
        <v>3</v>
      </c>
    </row>
    <row r="167" spans="1:43" ht="22.8" x14ac:dyDescent="0.4">
      <c r="A167" s="328">
        <v>216102</v>
      </c>
      <c r="B167" s="328" t="s">
        <v>2417</v>
      </c>
      <c r="C167" s="328" t="s">
        <v>171</v>
      </c>
      <c r="D167" s="328" t="s">
        <v>449</v>
      </c>
      <c r="E167" s="328" t="s">
        <v>388</v>
      </c>
      <c r="F167" s="330">
        <v>36526</v>
      </c>
      <c r="G167" s="328" t="s">
        <v>2418</v>
      </c>
      <c r="H167" s="328" t="s">
        <v>389</v>
      </c>
      <c r="I167" s="328" t="s">
        <v>484</v>
      </c>
      <c r="J167" s="328" t="s">
        <v>1311</v>
      </c>
      <c r="K167" s="328">
        <v>2017</v>
      </c>
      <c r="L167" s="328" t="s">
        <v>381</v>
      </c>
      <c r="M167" s="328" t="s">
        <v>381</v>
      </c>
      <c r="N167" s="328"/>
      <c r="O167" s="330"/>
      <c r="P167" s="328"/>
      <c r="Q167" s="328"/>
      <c r="R167" s="328"/>
      <c r="S167" s="328"/>
      <c r="T167" s="328"/>
      <c r="U167" s="328"/>
      <c r="V167" s="328"/>
      <c r="W167" s="328"/>
      <c r="X167" s="328"/>
      <c r="Y167" s="328"/>
      <c r="Z167" s="328"/>
      <c r="AA167" s="328"/>
      <c r="AB167" s="328"/>
      <c r="AC167" s="328"/>
      <c r="AD167" s="328"/>
      <c r="AE167" s="328"/>
      <c r="AF167" s="328"/>
      <c r="AG167" s="328"/>
      <c r="AH167" s="328"/>
      <c r="AI167" s="328"/>
      <c r="AJ167" s="328"/>
      <c r="AK167" s="328"/>
      <c r="AL167" s="328"/>
      <c r="AM167" s="328"/>
      <c r="AN167" s="328"/>
      <c r="AO167" s="328"/>
      <c r="AP167" s="328" t="s">
        <v>3375</v>
      </c>
      <c r="AQ167" s="328">
        <v>2</v>
      </c>
    </row>
    <row r="168" spans="1:43" ht="22.8" x14ac:dyDescent="0.4">
      <c r="A168" s="328">
        <v>216113</v>
      </c>
      <c r="B168" s="328" t="s">
        <v>1843</v>
      </c>
      <c r="C168" s="328" t="s">
        <v>531</v>
      </c>
      <c r="D168" s="328" t="s">
        <v>225</v>
      </c>
      <c r="E168" s="328" t="s">
        <v>388</v>
      </c>
      <c r="F168" s="330">
        <v>35942</v>
      </c>
      <c r="G168" s="328" t="s">
        <v>716</v>
      </c>
      <c r="H168" s="328" t="s">
        <v>389</v>
      </c>
      <c r="I168" s="328" t="s">
        <v>484</v>
      </c>
      <c r="J168" s="328"/>
      <c r="K168" s="328">
        <v>2016</v>
      </c>
      <c r="L168" s="328" t="s">
        <v>381</v>
      </c>
      <c r="M168" s="328" t="s">
        <v>381</v>
      </c>
      <c r="N168" s="328"/>
      <c r="O168" s="330"/>
      <c r="P168" s="328"/>
      <c r="Q168" s="328"/>
      <c r="R168" s="328"/>
      <c r="S168" s="328"/>
      <c r="T168" s="328"/>
      <c r="U168" s="328"/>
      <c r="V168" s="328"/>
      <c r="W168" s="328"/>
      <c r="X168" s="328"/>
      <c r="Y168" s="328"/>
      <c r="Z168" s="328"/>
      <c r="AA168" s="328"/>
      <c r="AB168" s="328"/>
      <c r="AC168" s="328"/>
      <c r="AD168" s="328"/>
      <c r="AE168" s="328"/>
      <c r="AF168" s="328"/>
      <c r="AG168" s="328"/>
      <c r="AH168" s="328" t="s">
        <v>731</v>
      </c>
      <c r="AI168" s="328"/>
      <c r="AJ168" s="328"/>
      <c r="AK168" s="328"/>
      <c r="AL168" s="328"/>
      <c r="AM168" s="328" t="s">
        <v>782</v>
      </c>
      <c r="AN168" s="328" t="s">
        <v>782</v>
      </c>
      <c r="AO168" s="328"/>
      <c r="AP168" s="328" t="s">
        <v>3865</v>
      </c>
      <c r="AQ168" s="328" t="s">
        <v>3844</v>
      </c>
    </row>
    <row r="169" spans="1:43" ht="22.8" x14ac:dyDescent="0.4">
      <c r="A169" s="328">
        <v>216138</v>
      </c>
      <c r="B169" s="328" t="s">
        <v>2150</v>
      </c>
      <c r="C169" s="328" t="s">
        <v>64</v>
      </c>
      <c r="D169" s="328" t="s">
        <v>239</v>
      </c>
      <c r="E169" s="328" t="s">
        <v>388</v>
      </c>
      <c r="F169" s="330">
        <v>34194</v>
      </c>
      <c r="G169" s="328" t="s">
        <v>1011</v>
      </c>
      <c r="H169" s="328" t="s">
        <v>389</v>
      </c>
      <c r="I169" s="328" t="s">
        <v>59</v>
      </c>
      <c r="J169" s="328" t="s">
        <v>371</v>
      </c>
      <c r="K169" s="328">
        <v>2012</v>
      </c>
      <c r="L169" s="328" t="s">
        <v>381</v>
      </c>
      <c r="M169" s="328" t="s">
        <v>381</v>
      </c>
      <c r="N169" s="328"/>
      <c r="O169" s="330"/>
      <c r="P169" s="328"/>
      <c r="Q169" s="328"/>
      <c r="R169" s="328"/>
      <c r="S169" s="328"/>
      <c r="T169" s="328"/>
      <c r="U169" s="328"/>
      <c r="V169" s="328"/>
      <c r="W169" s="328"/>
      <c r="X169" s="328"/>
      <c r="Y169" s="328"/>
      <c r="Z169" s="328"/>
      <c r="AA169" s="328"/>
      <c r="AB169" s="328"/>
      <c r="AC169" s="328"/>
      <c r="AD169" s="328"/>
      <c r="AE169" s="328"/>
      <c r="AF169" s="328"/>
      <c r="AG169" s="328"/>
      <c r="AH169" s="328"/>
      <c r="AI169" s="328"/>
      <c r="AJ169" s="328"/>
      <c r="AK169" s="328"/>
      <c r="AL169" s="328"/>
      <c r="AM169" s="328"/>
      <c r="AN169" s="328" t="s">
        <v>782</v>
      </c>
      <c r="AO169" s="328"/>
      <c r="AP169" s="328" t="s">
        <v>3374</v>
      </c>
      <c r="AQ169" s="328">
        <v>5</v>
      </c>
    </row>
    <row r="170" spans="1:43" ht="22.8" x14ac:dyDescent="0.4">
      <c r="A170" s="328">
        <v>216166</v>
      </c>
      <c r="B170" s="328" t="s">
        <v>832</v>
      </c>
      <c r="C170" s="328" t="s">
        <v>85</v>
      </c>
      <c r="D170" s="328" t="s">
        <v>290</v>
      </c>
      <c r="E170" s="328" t="s">
        <v>388</v>
      </c>
      <c r="F170" s="330">
        <v>34980</v>
      </c>
      <c r="G170" s="328" t="s">
        <v>1009</v>
      </c>
      <c r="H170" s="328" t="s">
        <v>389</v>
      </c>
      <c r="I170" s="328" t="s">
        <v>486</v>
      </c>
      <c r="J170" s="328" t="s">
        <v>371</v>
      </c>
      <c r="K170" s="328">
        <v>2014</v>
      </c>
      <c r="L170" s="328" t="s">
        <v>381</v>
      </c>
      <c r="M170" s="328" t="s">
        <v>381</v>
      </c>
      <c r="N170" s="328"/>
      <c r="O170" s="330"/>
      <c r="P170" s="328"/>
      <c r="Q170" s="328"/>
      <c r="R170" s="328"/>
      <c r="S170" s="328"/>
      <c r="T170" s="328"/>
      <c r="U170" s="328"/>
      <c r="V170" s="328"/>
      <c r="W170" s="328"/>
      <c r="X170" s="328"/>
      <c r="Y170" s="328"/>
      <c r="Z170" s="328"/>
      <c r="AA170" s="328"/>
      <c r="AB170" s="328"/>
      <c r="AC170" s="328"/>
      <c r="AD170" s="328"/>
      <c r="AE170" s="328"/>
      <c r="AF170" s="328"/>
      <c r="AG170" s="328"/>
      <c r="AH170" s="328"/>
      <c r="AI170" s="328"/>
      <c r="AJ170" s="328"/>
      <c r="AK170" s="328"/>
      <c r="AL170" s="328"/>
      <c r="AM170" s="328"/>
      <c r="AN170" s="328"/>
      <c r="AO170" s="328"/>
      <c r="AP170" s="328" t="s">
        <v>486</v>
      </c>
      <c r="AQ170" s="328">
        <v>1</v>
      </c>
    </row>
    <row r="171" spans="1:43" ht="22.8" x14ac:dyDescent="0.4">
      <c r="A171" s="328">
        <v>216170</v>
      </c>
      <c r="B171" s="328" t="s">
        <v>1601</v>
      </c>
      <c r="C171" s="328" t="s">
        <v>66</v>
      </c>
      <c r="D171" s="328" t="s">
        <v>301</v>
      </c>
      <c r="E171" s="328" t="s">
        <v>388</v>
      </c>
      <c r="F171" s="330">
        <v>33600</v>
      </c>
      <c r="G171" s="328" t="s">
        <v>1020</v>
      </c>
      <c r="H171" s="328" t="s">
        <v>389</v>
      </c>
      <c r="I171" s="328" t="s">
        <v>59</v>
      </c>
      <c r="J171" s="328" t="s">
        <v>390</v>
      </c>
      <c r="K171" s="328">
        <v>2009</v>
      </c>
      <c r="L171" s="328" t="s">
        <v>381</v>
      </c>
      <c r="M171" s="328" t="s">
        <v>375</v>
      </c>
      <c r="N171" s="328"/>
      <c r="O171" s="330"/>
      <c r="P171" s="328"/>
      <c r="Q171" s="328"/>
      <c r="R171" s="328"/>
      <c r="S171" s="328"/>
      <c r="T171" s="328"/>
      <c r="U171" s="328"/>
      <c r="V171" s="328"/>
      <c r="W171" s="328"/>
      <c r="X171" s="328"/>
      <c r="Y171" s="328"/>
      <c r="Z171" s="328"/>
      <c r="AA171" s="328"/>
      <c r="AB171" s="328"/>
      <c r="AC171" s="328"/>
      <c r="AD171" s="328"/>
      <c r="AE171" s="328"/>
      <c r="AF171" s="328"/>
      <c r="AG171" s="328"/>
      <c r="AH171" s="328"/>
      <c r="AI171" s="328"/>
      <c r="AJ171" s="328"/>
      <c r="AK171" s="328"/>
      <c r="AL171" s="328"/>
      <c r="AM171" s="328"/>
      <c r="AN171" s="328"/>
      <c r="AO171" s="328"/>
      <c r="AP171" s="328" t="s">
        <v>59</v>
      </c>
      <c r="AQ171" s="328">
        <v>2</v>
      </c>
    </row>
    <row r="172" spans="1:43" ht="22.8" x14ac:dyDescent="0.4">
      <c r="A172" s="328">
        <v>216232</v>
      </c>
      <c r="B172" s="328" t="s">
        <v>937</v>
      </c>
      <c r="C172" s="328" t="s">
        <v>938</v>
      </c>
      <c r="D172" s="328" t="s">
        <v>283</v>
      </c>
      <c r="E172" s="328" t="s">
        <v>388</v>
      </c>
      <c r="F172" s="330">
        <v>33956</v>
      </c>
      <c r="G172" s="328" t="s">
        <v>939</v>
      </c>
      <c r="H172" s="328" t="s">
        <v>389</v>
      </c>
      <c r="I172" s="328" t="s">
        <v>486</v>
      </c>
      <c r="J172" s="328" t="s">
        <v>371</v>
      </c>
      <c r="K172" s="328">
        <v>2020</v>
      </c>
      <c r="L172" s="328" t="s">
        <v>381</v>
      </c>
      <c r="M172" s="328" t="s">
        <v>381</v>
      </c>
      <c r="N172" s="328"/>
      <c r="O172" s="330"/>
      <c r="P172" s="328"/>
      <c r="Q172" s="328"/>
      <c r="R172" s="328"/>
      <c r="S172" s="328"/>
      <c r="T172" s="328"/>
      <c r="U172" s="328"/>
      <c r="V172" s="328"/>
      <c r="W172" s="328"/>
      <c r="X172" s="328"/>
      <c r="Y172" s="328"/>
      <c r="Z172" s="328"/>
      <c r="AA172" s="328"/>
      <c r="AB172" s="328"/>
      <c r="AC172" s="328"/>
      <c r="AD172" s="328"/>
      <c r="AE172" s="328"/>
      <c r="AF172" s="328"/>
      <c r="AG172" s="328"/>
      <c r="AH172" s="328"/>
      <c r="AI172" s="328"/>
      <c r="AJ172" s="328"/>
      <c r="AK172" s="328"/>
      <c r="AL172" s="328" t="s">
        <v>782</v>
      </c>
      <c r="AM172" s="328" t="s">
        <v>782</v>
      </c>
      <c r="AN172" s="328" t="s">
        <v>782</v>
      </c>
      <c r="AO172" s="328"/>
      <c r="AP172" s="328" t="s">
        <v>3377</v>
      </c>
      <c r="AQ172" s="328">
        <v>2</v>
      </c>
    </row>
    <row r="173" spans="1:43" ht="22.8" x14ac:dyDescent="0.4">
      <c r="A173" s="328">
        <v>216248</v>
      </c>
      <c r="B173" s="328" t="s">
        <v>2445</v>
      </c>
      <c r="C173" s="328" t="s">
        <v>259</v>
      </c>
      <c r="D173" s="328" t="s">
        <v>1852</v>
      </c>
      <c r="E173" s="328" t="s">
        <v>388</v>
      </c>
      <c r="F173" s="330">
        <v>36738</v>
      </c>
      <c r="G173" s="328" t="s">
        <v>2446</v>
      </c>
      <c r="H173" s="328" t="s">
        <v>389</v>
      </c>
      <c r="I173" s="328" t="s">
        <v>486</v>
      </c>
      <c r="J173" s="328" t="s">
        <v>371</v>
      </c>
      <c r="K173" s="328">
        <v>2018</v>
      </c>
      <c r="L173" s="328" t="s">
        <v>381</v>
      </c>
      <c r="M173" s="328"/>
      <c r="N173" s="328"/>
      <c r="O173" s="330"/>
      <c r="P173" s="328"/>
      <c r="Q173" s="328"/>
      <c r="R173" s="328"/>
      <c r="S173" s="328"/>
      <c r="T173" s="328"/>
      <c r="U173" s="328"/>
      <c r="V173" s="328"/>
      <c r="W173" s="328"/>
      <c r="X173" s="328"/>
      <c r="Y173" s="328"/>
      <c r="Z173" s="328"/>
      <c r="AA173" s="328"/>
      <c r="AB173" s="328"/>
      <c r="AC173" s="328"/>
      <c r="AD173" s="328"/>
      <c r="AE173" s="328"/>
      <c r="AF173" s="328"/>
      <c r="AG173" s="328"/>
      <c r="AH173" s="328"/>
      <c r="AI173" s="328"/>
      <c r="AJ173" s="328"/>
      <c r="AK173" s="328"/>
      <c r="AL173" s="328" t="s">
        <v>782</v>
      </c>
      <c r="AM173" s="328" t="s">
        <v>782</v>
      </c>
      <c r="AN173" s="328" t="s">
        <v>782</v>
      </c>
      <c r="AO173" s="328"/>
      <c r="AP173" s="328" t="s">
        <v>486</v>
      </c>
      <c r="AQ173" s="328">
        <v>1</v>
      </c>
    </row>
    <row r="174" spans="1:43" ht="22.8" x14ac:dyDescent="0.4">
      <c r="A174" s="328">
        <v>216295</v>
      </c>
      <c r="B174" s="328" t="s">
        <v>2450</v>
      </c>
      <c r="C174" s="328" t="s">
        <v>500</v>
      </c>
      <c r="D174" s="328" t="s">
        <v>249</v>
      </c>
      <c r="E174" s="328" t="s">
        <v>387</v>
      </c>
      <c r="F174" s="330">
        <v>36892</v>
      </c>
      <c r="G174" s="328" t="s">
        <v>717</v>
      </c>
      <c r="H174" s="328" t="s">
        <v>389</v>
      </c>
      <c r="I174" s="328" t="s">
        <v>59</v>
      </c>
      <c r="J174" s="328" t="s">
        <v>371</v>
      </c>
      <c r="K174" s="328">
        <v>2018</v>
      </c>
      <c r="L174" s="328" t="s">
        <v>381</v>
      </c>
      <c r="M174" s="328" t="s">
        <v>381</v>
      </c>
      <c r="N174" s="328"/>
      <c r="O174" s="330"/>
      <c r="P174" s="328"/>
      <c r="Q174" s="328"/>
      <c r="R174" s="328"/>
      <c r="S174" s="328"/>
      <c r="T174" s="328"/>
      <c r="U174" s="328"/>
      <c r="V174" s="328"/>
      <c r="W174" s="328"/>
      <c r="X174" s="328"/>
      <c r="Y174" s="328"/>
      <c r="Z174" s="328"/>
      <c r="AA174" s="328"/>
      <c r="AB174" s="328"/>
      <c r="AC174" s="328"/>
      <c r="AD174" s="328"/>
      <c r="AE174" s="328"/>
      <c r="AF174" s="328"/>
      <c r="AG174" s="328"/>
      <c r="AH174" s="328"/>
      <c r="AI174" s="328"/>
      <c r="AJ174" s="328"/>
      <c r="AK174" s="328"/>
      <c r="AL174" s="328"/>
      <c r="AM174" s="328"/>
      <c r="AN174" s="328"/>
      <c r="AO174" s="328"/>
      <c r="AP174" s="328" t="s">
        <v>3374</v>
      </c>
      <c r="AQ174" s="328">
        <v>3</v>
      </c>
    </row>
    <row r="175" spans="1:43" ht="22.8" x14ac:dyDescent="0.4">
      <c r="A175" s="328">
        <v>216371</v>
      </c>
      <c r="B175" s="328" t="s">
        <v>2080</v>
      </c>
      <c r="C175" s="328" t="s">
        <v>101</v>
      </c>
      <c r="D175" s="328" t="s">
        <v>637</v>
      </c>
      <c r="E175" s="328" t="s">
        <v>388</v>
      </c>
      <c r="F175" s="330">
        <v>36920</v>
      </c>
      <c r="G175" s="328" t="s">
        <v>1011</v>
      </c>
      <c r="H175" s="328" t="s">
        <v>389</v>
      </c>
      <c r="I175" s="328" t="s">
        <v>486</v>
      </c>
      <c r="J175" s="328" t="s">
        <v>371</v>
      </c>
      <c r="K175" s="328">
        <v>2018</v>
      </c>
      <c r="L175" s="328" t="s">
        <v>381</v>
      </c>
      <c r="M175" s="328"/>
      <c r="N175" s="328"/>
      <c r="O175" s="330"/>
      <c r="P175" s="328"/>
      <c r="Q175" s="328"/>
      <c r="R175" s="328"/>
      <c r="S175" s="328"/>
      <c r="T175" s="328"/>
      <c r="U175" s="328"/>
      <c r="V175" s="328"/>
      <c r="W175" s="328"/>
      <c r="X175" s="328"/>
      <c r="Y175" s="328"/>
      <c r="Z175" s="328"/>
      <c r="AA175" s="328"/>
      <c r="AB175" s="328"/>
      <c r="AC175" s="328"/>
      <c r="AD175" s="328"/>
      <c r="AE175" s="328"/>
      <c r="AF175" s="328"/>
      <c r="AG175" s="328"/>
      <c r="AH175" s="328" t="s">
        <v>731</v>
      </c>
      <c r="AI175" s="328"/>
      <c r="AJ175" s="328"/>
      <c r="AK175" s="328"/>
      <c r="AL175" s="328"/>
      <c r="AM175" s="328" t="s">
        <v>782</v>
      </c>
      <c r="AN175" s="328" t="s">
        <v>782</v>
      </c>
      <c r="AO175" s="328"/>
      <c r="AP175" s="328" t="s">
        <v>4022</v>
      </c>
      <c r="AQ175" s="328" t="s">
        <v>4024</v>
      </c>
    </row>
    <row r="176" spans="1:43" ht="22.8" x14ac:dyDescent="0.4">
      <c r="A176" s="328">
        <v>216464</v>
      </c>
      <c r="B176" s="328" t="s">
        <v>858</v>
      </c>
      <c r="C176" s="328" t="s">
        <v>503</v>
      </c>
      <c r="D176" s="328" t="s">
        <v>280</v>
      </c>
      <c r="E176" s="328" t="s">
        <v>388</v>
      </c>
      <c r="F176" s="330">
        <v>36550</v>
      </c>
      <c r="G176" s="328" t="s">
        <v>1033</v>
      </c>
      <c r="H176" s="328" t="s">
        <v>389</v>
      </c>
      <c r="I176" s="328" t="s">
        <v>486</v>
      </c>
      <c r="J176" s="328" t="s">
        <v>1311</v>
      </c>
      <c r="K176" s="328">
        <v>2020</v>
      </c>
      <c r="L176" s="328" t="s">
        <v>381</v>
      </c>
      <c r="M176" s="328" t="s">
        <v>372</v>
      </c>
      <c r="N176" s="328"/>
      <c r="O176" s="330"/>
      <c r="P176" s="328"/>
      <c r="Q176" s="328"/>
      <c r="R176" s="328"/>
      <c r="S176" s="328"/>
      <c r="T176" s="328"/>
      <c r="U176" s="328"/>
      <c r="V176" s="328"/>
      <c r="W176" s="328"/>
      <c r="X176" s="328"/>
      <c r="Y176" s="328"/>
      <c r="Z176" s="328"/>
      <c r="AA176" s="328"/>
      <c r="AB176" s="328"/>
      <c r="AC176" s="328"/>
      <c r="AD176" s="328"/>
      <c r="AE176" s="328"/>
      <c r="AF176" s="328"/>
      <c r="AG176" s="328"/>
      <c r="AH176" s="328"/>
      <c r="AI176" s="328"/>
      <c r="AJ176" s="328"/>
      <c r="AK176" s="328"/>
      <c r="AL176" s="328"/>
      <c r="AM176" s="328"/>
      <c r="AN176" s="328"/>
      <c r="AO176" s="328"/>
      <c r="AP176" s="328" t="s">
        <v>3377</v>
      </c>
      <c r="AQ176" s="328">
        <v>3</v>
      </c>
    </row>
    <row r="177" spans="1:43" ht="22.8" x14ac:dyDescent="0.4">
      <c r="A177" s="328">
        <v>216650</v>
      </c>
      <c r="B177" s="328" t="s">
        <v>1166</v>
      </c>
      <c r="C177" s="328" t="s">
        <v>535</v>
      </c>
      <c r="D177" s="328" t="s">
        <v>1167</v>
      </c>
      <c r="E177" s="328" t="s">
        <v>388</v>
      </c>
      <c r="F177" s="330">
        <v>36686</v>
      </c>
      <c r="G177" s="328" t="s">
        <v>381</v>
      </c>
      <c r="H177" s="328" t="s">
        <v>389</v>
      </c>
      <c r="I177" s="328" t="s">
        <v>486</v>
      </c>
      <c r="J177" s="328" t="s">
        <v>371</v>
      </c>
      <c r="K177" s="328">
        <v>2018</v>
      </c>
      <c r="L177" s="328" t="s">
        <v>381</v>
      </c>
      <c r="M177" s="328"/>
      <c r="N177" s="328"/>
      <c r="O177" s="330"/>
      <c r="P177" s="328"/>
      <c r="Q177" s="328"/>
      <c r="R177" s="328"/>
      <c r="S177" s="328"/>
      <c r="T177" s="328"/>
      <c r="U177" s="328"/>
      <c r="V177" s="328"/>
      <c r="W177" s="328"/>
      <c r="X177" s="328"/>
      <c r="Y177" s="328"/>
      <c r="Z177" s="328"/>
      <c r="AA177" s="328"/>
      <c r="AB177" s="328"/>
      <c r="AC177" s="328"/>
      <c r="AD177" s="328"/>
      <c r="AE177" s="328"/>
      <c r="AF177" s="328"/>
      <c r="AG177" s="328"/>
      <c r="AH177" s="328"/>
      <c r="AI177" s="328"/>
      <c r="AJ177" s="328"/>
      <c r="AK177" s="328"/>
      <c r="AL177" s="328"/>
      <c r="AM177" s="328"/>
      <c r="AN177" s="328"/>
      <c r="AO177" s="328"/>
      <c r="AP177" s="328" t="s">
        <v>486</v>
      </c>
      <c r="AQ177" s="328">
        <v>2</v>
      </c>
    </row>
    <row r="178" spans="1:43" ht="22.8" x14ac:dyDescent="0.4">
      <c r="A178" s="328">
        <v>216651</v>
      </c>
      <c r="B178" s="328" t="s">
        <v>1168</v>
      </c>
      <c r="C178" s="328" t="s">
        <v>106</v>
      </c>
      <c r="D178" s="328" t="s">
        <v>202</v>
      </c>
      <c r="E178" s="328" t="s">
        <v>388</v>
      </c>
      <c r="F178" s="330">
        <v>37247</v>
      </c>
      <c r="G178" s="328" t="s">
        <v>381</v>
      </c>
      <c r="H178" s="328" t="s">
        <v>389</v>
      </c>
      <c r="I178" s="328" t="s">
        <v>65</v>
      </c>
      <c r="J178" s="328" t="s">
        <v>390</v>
      </c>
      <c r="K178" s="328">
        <v>2019</v>
      </c>
      <c r="L178" s="328" t="s">
        <v>381</v>
      </c>
      <c r="M178" s="328" t="s">
        <v>381</v>
      </c>
      <c r="N178" s="328"/>
      <c r="O178" s="330"/>
      <c r="P178" s="328"/>
      <c r="Q178" s="328"/>
      <c r="R178" s="328"/>
      <c r="S178" s="328"/>
      <c r="T178" s="328"/>
      <c r="U178" s="328"/>
      <c r="V178" s="328"/>
      <c r="W178" s="328"/>
      <c r="X178" s="328"/>
      <c r="Y178" s="328"/>
      <c r="Z178" s="328"/>
      <c r="AA178" s="328"/>
      <c r="AB178" s="328"/>
      <c r="AC178" s="328"/>
      <c r="AD178" s="328"/>
      <c r="AE178" s="328"/>
      <c r="AF178" s="328"/>
      <c r="AG178" s="328"/>
      <c r="AH178" s="328"/>
      <c r="AI178" s="328"/>
      <c r="AJ178" s="328"/>
      <c r="AK178" s="328"/>
      <c r="AL178" s="328"/>
      <c r="AM178" s="328"/>
      <c r="AN178" s="328"/>
      <c r="AO178" s="328"/>
      <c r="AP178" s="328" t="s">
        <v>4083</v>
      </c>
      <c r="AQ178" s="328">
        <v>6</v>
      </c>
    </row>
    <row r="179" spans="1:43" ht="22.8" x14ac:dyDescent="0.4">
      <c r="A179" s="328">
        <v>216670</v>
      </c>
      <c r="B179" s="328" t="s">
        <v>1196</v>
      </c>
      <c r="C179" s="328" t="s">
        <v>472</v>
      </c>
      <c r="D179" s="328" t="s">
        <v>1086</v>
      </c>
      <c r="E179" s="328" t="s">
        <v>388</v>
      </c>
      <c r="F179" s="330">
        <v>37119</v>
      </c>
      <c r="G179" s="328" t="s">
        <v>381</v>
      </c>
      <c r="H179" s="328" t="s">
        <v>389</v>
      </c>
      <c r="I179" s="328" t="s">
        <v>59</v>
      </c>
      <c r="J179" s="328" t="s">
        <v>371</v>
      </c>
      <c r="K179" s="328">
        <v>2019</v>
      </c>
      <c r="L179" s="328" t="s">
        <v>381</v>
      </c>
      <c r="M179" s="328" t="s">
        <v>381</v>
      </c>
      <c r="N179" s="328"/>
      <c r="O179" s="330"/>
      <c r="P179" s="328"/>
      <c r="Q179" s="328"/>
      <c r="R179" s="328"/>
      <c r="S179" s="328"/>
      <c r="T179" s="328"/>
      <c r="U179" s="328"/>
      <c r="V179" s="328"/>
      <c r="W179" s="328"/>
      <c r="X179" s="328"/>
      <c r="Y179" s="328"/>
      <c r="Z179" s="328"/>
      <c r="AA179" s="328"/>
      <c r="AB179" s="328"/>
      <c r="AC179" s="328"/>
      <c r="AD179" s="328"/>
      <c r="AE179" s="328"/>
      <c r="AF179" s="328"/>
      <c r="AG179" s="328"/>
      <c r="AH179" s="328"/>
      <c r="AI179" s="328"/>
      <c r="AJ179" s="328"/>
      <c r="AK179" s="328"/>
      <c r="AL179" s="328"/>
      <c r="AM179" s="328"/>
      <c r="AN179" s="328"/>
      <c r="AO179" s="328"/>
      <c r="AP179" s="328" t="s">
        <v>3374</v>
      </c>
      <c r="AQ179" s="328">
        <v>5</v>
      </c>
    </row>
    <row r="180" spans="1:43" ht="22.8" x14ac:dyDescent="0.4">
      <c r="A180" s="328">
        <v>216706</v>
      </c>
      <c r="B180" s="328" t="s">
        <v>1239</v>
      </c>
      <c r="C180" s="328" t="s">
        <v>68</v>
      </c>
      <c r="D180" s="328" t="s">
        <v>229</v>
      </c>
      <c r="E180" s="328" t="s">
        <v>388</v>
      </c>
      <c r="F180" s="330">
        <v>36591</v>
      </c>
      <c r="G180" s="328" t="s">
        <v>381</v>
      </c>
      <c r="H180" s="328" t="s">
        <v>389</v>
      </c>
      <c r="I180" s="328" t="s">
        <v>485</v>
      </c>
      <c r="J180" s="328" t="s">
        <v>371</v>
      </c>
      <c r="K180" s="328">
        <v>2018</v>
      </c>
      <c r="L180" s="328" t="s">
        <v>381</v>
      </c>
      <c r="M180" s="328" t="s">
        <v>381</v>
      </c>
      <c r="N180" s="328"/>
      <c r="O180" s="330"/>
      <c r="P180" s="328"/>
      <c r="Q180" s="328"/>
      <c r="R180" s="328"/>
      <c r="S180" s="328"/>
      <c r="T180" s="328"/>
      <c r="U180" s="328"/>
      <c r="V180" s="328"/>
      <c r="W180" s="328"/>
      <c r="X180" s="328"/>
      <c r="Y180" s="328"/>
      <c r="Z180" s="328"/>
      <c r="AA180" s="328"/>
      <c r="AB180" s="328"/>
      <c r="AC180" s="328"/>
      <c r="AD180" s="328"/>
      <c r="AE180" s="328"/>
      <c r="AF180" s="328"/>
      <c r="AG180" s="328"/>
      <c r="AH180" s="328" t="s">
        <v>731</v>
      </c>
      <c r="AI180" s="328"/>
      <c r="AJ180" s="328"/>
      <c r="AK180" s="328"/>
      <c r="AL180" s="328"/>
      <c r="AM180" s="328" t="s">
        <v>782</v>
      </c>
      <c r="AN180" s="328" t="s">
        <v>782</v>
      </c>
      <c r="AO180" s="328"/>
      <c r="AP180" s="328" t="s">
        <v>4205</v>
      </c>
      <c r="AQ180" s="328" t="s">
        <v>3844</v>
      </c>
    </row>
    <row r="181" spans="1:43" ht="22.8" x14ac:dyDescent="0.4">
      <c r="A181" s="328">
        <v>216713</v>
      </c>
      <c r="B181" s="328" t="s">
        <v>1249</v>
      </c>
      <c r="C181" s="328" t="s">
        <v>555</v>
      </c>
      <c r="D181" s="328" t="s">
        <v>532</v>
      </c>
      <c r="E181" s="328" t="s">
        <v>388</v>
      </c>
      <c r="F181" s="330">
        <v>36717</v>
      </c>
      <c r="G181" s="328" t="s">
        <v>716</v>
      </c>
      <c r="H181" s="328" t="s">
        <v>389</v>
      </c>
      <c r="I181" s="328" t="s">
        <v>486</v>
      </c>
      <c r="J181" s="328" t="s">
        <v>371</v>
      </c>
      <c r="K181" s="328">
        <v>2018</v>
      </c>
      <c r="L181" s="328" t="s">
        <v>381</v>
      </c>
      <c r="M181" s="328" t="s">
        <v>381</v>
      </c>
      <c r="N181" s="328"/>
      <c r="O181" s="330"/>
      <c r="P181" s="328"/>
      <c r="Q181" s="328"/>
      <c r="R181" s="328"/>
      <c r="S181" s="328"/>
      <c r="T181" s="328"/>
      <c r="U181" s="328"/>
      <c r="V181" s="328"/>
      <c r="W181" s="328"/>
      <c r="X181" s="328"/>
      <c r="Y181" s="328"/>
      <c r="Z181" s="328"/>
      <c r="AA181" s="328"/>
      <c r="AB181" s="328"/>
      <c r="AC181" s="328"/>
      <c r="AD181" s="328"/>
      <c r="AE181" s="328"/>
      <c r="AF181" s="328"/>
      <c r="AG181" s="328"/>
      <c r="AH181" s="328"/>
      <c r="AI181" s="328"/>
      <c r="AJ181" s="328"/>
      <c r="AK181" s="328"/>
      <c r="AL181" s="328"/>
      <c r="AM181" s="328" t="s">
        <v>782</v>
      </c>
      <c r="AN181" s="328" t="s">
        <v>782</v>
      </c>
      <c r="AO181" s="328"/>
      <c r="AP181" s="328" t="s">
        <v>486</v>
      </c>
      <c r="AQ181" s="328">
        <v>1</v>
      </c>
    </row>
    <row r="182" spans="1:43" ht="22.8" x14ac:dyDescent="0.4">
      <c r="A182" s="328">
        <v>216753</v>
      </c>
      <c r="B182" s="328" t="s">
        <v>1296</v>
      </c>
      <c r="C182" s="328" t="s">
        <v>191</v>
      </c>
      <c r="D182" s="328" t="s">
        <v>230</v>
      </c>
      <c r="E182" s="328" t="s">
        <v>388</v>
      </c>
      <c r="F182" s="330">
        <v>36783</v>
      </c>
      <c r="G182" s="328" t="s">
        <v>381</v>
      </c>
      <c r="H182" s="328" t="s">
        <v>389</v>
      </c>
      <c r="I182" s="328" t="s">
        <v>486</v>
      </c>
      <c r="J182" s="328" t="s">
        <v>371</v>
      </c>
      <c r="K182" s="328">
        <v>2018</v>
      </c>
      <c r="L182" s="328" t="s">
        <v>381</v>
      </c>
      <c r="M182" s="328" t="s">
        <v>381</v>
      </c>
      <c r="N182" s="328"/>
      <c r="O182" s="330"/>
      <c r="P182" s="328"/>
      <c r="Q182" s="328"/>
      <c r="R182" s="328"/>
      <c r="S182" s="328"/>
      <c r="T182" s="328"/>
      <c r="U182" s="328"/>
      <c r="V182" s="328"/>
      <c r="W182" s="328"/>
      <c r="X182" s="328"/>
      <c r="Y182" s="328"/>
      <c r="Z182" s="328"/>
      <c r="AA182" s="328"/>
      <c r="AB182" s="328"/>
      <c r="AC182" s="328"/>
      <c r="AD182" s="328"/>
      <c r="AE182" s="328"/>
      <c r="AF182" s="328"/>
      <c r="AG182" s="328"/>
      <c r="AH182" s="328"/>
      <c r="AI182" s="328"/>
      <c r="AJ182" s="328"/>
      <c r="AK182" s="328"/>
      <c r="AL182" s="328"/>
      <c r="AM182" s="328" t="s">
        <v>782</v>
      </c>
      <c r="AN182" s="328" t="s">
        <v>782</v>
      </c>
      <c r="AO182" s="328"/>
      <c r="AP182" s="328" t="s">
        <v>486</v>
      </c>
      <c r="AQ182" s="328">
        <v>1</v>
      </c>
    </row>
    <row r="183" spans="1:43" ht="22.8" x14ac:dyDescent="0.4">
      <c r="A183" s="328">
        <v>216756</v>
      </c>
      <c r="B183" s="328" t="s">
        <v>1299</v>
      </c>
      <c r="C183" s="328" t="s">
        <v>1300</v>
      </c>
      <c r="D183" s="328" t="s">
        <v>297</v>
      </c>
      <c r="E183" s="328" t="s">
        <v>388</v>
      </c>
      <c r="F183" s="330">
        <v>35881</v>
      </c>
      <c r="G183" s="328" t="s">
        <v>370</v>
      </c>
      <c r="H183" s="328" t="s">
        <v>389</v>
      </c>
      <c r="I183" s="328" t="s">
        <v>486</v>
      </c>
      <c r="J183" s="328" t="s">
        <v>390</v>
      </c>
      <c r="K183" s="328">
        <v>2016</v>
      </c>
      <c r="L183" s="328" t="s">
        <v>381</v>
      </c>
      <c r="M183" s="328" t="s">
        <v>381</v>
      </c>
      <c r="N183" s="328"/>
      <c r="O183" s="330"/>
      <c r="P183" s="328"/>
      <c r="Q183" s="328"/>
      <c r="R183" s="328"/>
      <c r="S183" s="328"/>
      <c r="T183" s="328"/>
      <c r="U183" s="328"/>
      <c r="V183" s="328"/>
      <c r="W183" s="328"/>
      <c r="X183" s="328"/>
      <c r="Y183" s="328"/>
      <c r="Z183" s="328"/>
      <c r="AA183" s="328"/>
      <c r="AB183" s="328"/>
      <c r="AC183" s="328"/>
      <c r="AD183" s="328"/>
      <c r="AE183" s="328"/>
      <c r="AF183" s="328"/>
      <c r="AG183" s="328"/>
      <c r="AH183" s="328"/>
      <c r="AI183" s="328"/>
      <c r="AJ183" s="328"/>
      <c r="AK183" s="328"/>
      <c r="AL183" s="328"/>
      <c r="AM183" s="328"/>
      <c r="AN183" s="328"/>
      <c r="AO183" s="328"/>
      <c r="AP183" s="328" t="s">
        <v>3377</v>
      </c>
      <c r="AQ183" s="328">
        <v>3</v>
      </c>
    </row>
    <row r="184" spans="1:43" ht="22.8" x14ac:dyDescent="0.4">
      <c r="A184" s="328">
        <v>216757</v>
      </c>
      <c r="B184" s="328" t="s">
        <v>1301</v>
      </c>
      <c r="C184" s="328" t="s">
        <v>141</v>
      </c>
      <c r="D184" s="328" t="s">
        <v>251</v>
      </c>
      <c r="E184" s="328" t="s">
        <v>388</v>
      </c>
      <c r="F184" s="330">
        <v>35632</v>
      </c>
      <c r="G184" s="328" t="s">
        <v>883</v>
      </c>
      <c r="H184" s="328" t="s">
        <v>389</v>
      </c>
      <c r="I184" s="328" t="s">
        <v>485</v>
      </c>
      <c r="J184" s="328" t="s">
        <v>390</v>
      </c>
      <c r="K184" s="328">
        <v>2015</v>
      </c>
      <c r="L184" s="328" t="s">
        <v>381</v>
      </c>
      <c r="M184" s="328" t="s">
        <v>381</v>
      </c>
      <c r="N184" s="328"/>
      <c r="O184" s="330"/>
      <c r="P184" s="328"/>
      <c r="Q184" s="328"/>
      <c r="R184" s="328"/>
      <c r="S184" s="328"/>
      <c r="T184" s="328"/>
      <c r="U184" s="328"/>
      <c r="V184" s="328"/>
      <c r="W184" s="328"/>
      <c r="X184" s="328"/>
      <c r="Y184" s="328"/>
      <c r="Z184" s="328"/>
      <c r="AA184" s="328"/>
      <c r="AB184" s="328"/>
      <c r="AC184" s="328"/>
      <c r="AD184" s="328"/>
      <c r="AE184" s="328"/>
      <c r="AF184" s="328"/>
      <c r="AG184" s="328"/>
      <c r="AH184" s="328" t="s">
        <v>731</v>
      </c>
      <c r="AI184" s="328"/>
      <c r="AJ184" s="328"/>
      <c r="AK184" s="328"/>
      <c r="AL184" s="328"/>
      <c r="AM184" s="328" t="s">
        <v>782</v>
      </c>
      <c r="AN184" s="328" t="s">
        <v>782</v>
      </c>
      <c r="AO184" s="328"/>
      <c r="AP184" s="328" t="s">
        <v>4205</v>
      </c>
      <c r="AQ184" s="328" t="s">
        <v>3844</v>
      </c>
    </row>
    <row r="185" spans="1:43" ht="22.8" x14ac:dyDescent="0.4">
      <c r="A185" s="328">
        <v>216815</v>
      </c>
      <c r="B185" s="328" t="s">
        <v>3152</v>
      </c>
      <c r="C185" s="328" t="s">
        <v>70</v>
      </c>
      <c r="D185" s="328" t="s">
        <v>562</v>
      </c>
      <c r="E185" s="328" t="s">
        <v>387</v>
      </c>
      <c r="F185" s="330">
        <v>34574</v>
      </c>
      <c r="G185" s="328" t="s">
        <v>4242</v>
      </c>
      <c r="H185" s="328" t="s">
        <v>389</v>
      </c>
      <c r="I185" s="328" t="s">
        <v>485</v>
      </c>
      <c r="J185" s="328" t="s">
        <v>371</v>
      </c>
      <c r="K185" s="328">
        <v>2012</v>
      </c>
      <c r="L185" s="328" t="s">
        <v>381</v>
      </c>
      <c r="M185" s="328" t="s">
        <v>381</v>
      </c>
      <c r="N185" s="328"/>
      <c r="O185" s="330"/>
      <c r="P185" s="328"/>
      <c r="Q185" s="328"/>
      <c r="R185" s="328"/>
      <c r="S185" s="328"/>
      <c r="T185" s="328"/>
      <c r="U185" s="328"/>
      <c r="V185" s="328"/>
      <c r="W185" s="328"/>
      <c r="X185" s="328"/>
      <c r="Y185" s="328"/>
      <c r="Z185" s="328"/>
      <c r="AA185" s="328"/>
      <c r="AB185" s="328"/>
      <c r="AC185" s="328"/>
      <c r="AD185" s="328"/>
      <c r="AE185" s="328"/>
      <c r="AF185" s="328"/>
      <c r="AG185" s="328"/>
      <c r="AH185" s="328"/>
      <c r="AI185" s="328"/>
      <c r="AJ185" s="328"/>
      <c r="AK185" s="328"/>
      <c r="AL185" s="328"/>
      <c r="AM185" s="328"/>
      <c r="AN185" s="328" t="s">
        <v>782</v>
      </c>
      <c r="AO185" s="328"/>
      <c r="AP185" s="328" t="s">
        <v>485</v>
      </c>
      <c r="AQ185" s="328">
        <v>1</v>
      </c>
    </row>
    <row r="186" spans="1:43" ht="22.8" x14ac:dyDescent="0.4">
      <c r="A186" s="328">
        <v>216820</v>
      </c>
      <c r="B186" s="328" t="s">
        <v>3158</v>
      </c>
      <c r="C186" s="328" t="s">
        <v>70</v>
      </c>
      <c r="D186" s="328" t="s">
        <v>481</v>
      </c>
      <c r="E186" s="328" t="s">
        <v>388</v>
      </c>
      <c r="F186" s="330">
        <v>30071</v>
      </c>
      <c r="G186" s="328" t="s">
        <v>4246</v>
      </c>
      <c r="H186" s="328" t="s">
        <v>389</v>
      </c>
      <c r="I186" s="328" t="s">
        <v>485</v>
      </c>
      <c r="J186" s="328" t="s">
        <v>390</v>
      </c>
      <c r="K186" s="328">
        <v>2000</v>
      </c>
      <c r="L186" s="328" t="s">
        <v>381</v>
      </c>
      <c r="M186" s="328"/>
      <c r="N186" s="328"/>
      <c r="O186" s="330"/>
      <c r="P186" s="328"/>
      <c r="Q186" s="328"/>
      <c r="R186" s="328"/>
      <c r="S186" s="328"/>
      <c r="T186" s="328"/>
      <c r="U186" s="328"/>
      <c r="V186" s="328"/>
      <c r="W186" s="328"/>
      <c r="X186" s="328"/>
      <c r="Y186" s="328"/>
      <c r="Z186" s="328"/>
      <c r="AA186" s="328"/>
      <c r="AB186" s="328"/>
      <c r="AC186" s="328"/>
      <c r="AD186" s="328"/>
      <c r="AE186" s="328"/>
      <c r="AF186" s="328"/>
      <c r="AG186" s="328"/>
      <c r="AH186" s="328"/>
      <c r="AI186" s="328"/>
      <c r="AJ186" s="328"/>
      <c r="AK186" s="328"/>
      <c r="AL186" s="328"/>
      <c r="AM186" s="328" t="s">
        <v>782</v>
      </c>
      <c r="AN186" s="328" t="s">
        <v>782</v>
      </c>
      <c r="AO186" s="328"/>
      <c r="AP186" s="328" t="s">
        <v>485</v>
      </c>
      <c r="AQ186" s="328">
        <v>1</v>
      </c>
    </row>
    <row r="187" spans="1:43" ht="22.8" x14ac:dyDescent="0.4">
      <c r="A187" s="328">
        <v>216849</v>
      </c>
      <c r="B187" s="328" t="s">
        <v>3199</v>
      </c>
      <c r="C187" s="328" t="s">
        <v>2435</v>
      </c>
      <c r="D187" s="328" t="s">
        <v>627</v>
      </c>
      <c r="E187" s="328" t="s">
        <v>388</v>
      </c>
      <c r="F187" s="332">
        <v>0</v>
      </c>
      <c r="G187" s="328" t="s">
        <v>4264</v>
      </c>
      <c r="H187" s="328" t="s">
        <v>389</v>
      </c>
      <c r="I187" s="328" t="s">
        <v>484</v>
      </c>
      <c r="J187" s="328"/>
      <c r="K187" s="328">
        <v>2021</v>
      </c>
      <c r="L187" s="328" t="s">
        <v>381</v>
      </c>
      <c r="M187" s="328" t="s">
        <v>381</v>
      </c>
      <c r="N187" s="328"/>
      <c r="O187" s="330"/>
      <c r="P187" s="328"/>
      <c r="Q187" s="328"/>
      <c r="R187" s="328"/>
      <c r="S187" s="328"/>
      <c r="T187" s="328"/>
      <c r="U187" s="328"/>
      <c r="V187" s="328"/>
      <c r="W187" s="328"/>
      <c r="X187" s="328"/>
      <c r="Y187" s="328"/>
      <c r="Z187" s="328"/>
      <c r="AA187" s="328"/>
      <c r="AB187" s="328"/>
      <c r="AC187" s="328"/>
      <c r="AD187" s="328"/>
      <c r="AE187" s="328"/>
      <c r="AF187" s="328"/>
      <c r="AG187" s="328"/>
      <c r="AH187" s="328"/>
      <c r="AI187" s="328"/>
      <c r="AJ187" s="328"/>
      <c r="AK187" s="328"/>
      <c r="AL187" s="328"/>
      <c r="AM187" s="328"/>
      <c r="AN187" s="328"/>
      <c r="AO187" s="328"/>
      <c r="AP187" s="328" t="s">
        <v>3375</v>
      </c>
      <c r="AQ187" s="328">
        <v>5</v>
      </c>
    </row>
    <row r="188" spans="1:43" ht="22.8" x14ac:dyDescent="0.4">
      <c r="A188" s="328">
        <v>216857</v>
      </c>
      <c r="B188" s="328" t="s">
        <v>3210</v>
      </c>
      <c r="C188" s="328" t="s">
        <v>3211</v>
      </c>
      <c r="D188" s="328" t="s">
        <v>514</v>
      </c>
      <c r="E188" s="328" t="s">
        <v>388</v>
      </c>
      <c r="F188" s="330">
        <v>38133</v>
      </c>
      <c r="G188" s="328" t="s">
        <v>4270</v>
      </c>
      <c r="H188" s="328" t="s">
        <v>389</v>
      </c>
      <c r="I188" s="328" t="s">
        <v>485</v>
      </c>
      <c r="J188" s="328" t="s">
        <v>390</v>
      </c>
      <c r="K188" s="328">
        <v>2022</v>
      </c>
      <c r="L188" s="328" t="s">
        <v>381</v>
      </c>
      <c r="M188" s="328" t="s">
        <v>381</v>
      </c>
      <c r="N188" s="328"/>
      <c r="O188" s="330"/>
      <c r="P188" s="328"/>
      <c r="Q188" s="328"/>
      <c r="R188" s="328"/>
      <c r="S188" s="328"/>
      <c r="T188" s="328"/>
      <c r="U188" s="328"/>
      <c r="V188" s="328"/>
      <c r="W188" s="328"/>
      <c r="X188" s="328"/>
      <c r="Y188" s="328"/>
      <c r="Z188" s="328"/>
      <c r="AA188" s="328"/>
      <c r="AB188" s="328"/>
      <c r="AC188" s="328"/>
      <c r="AD188" s="328"/>
      <c r="AE188" s="328"/>
      <c r="AF188" s="328"/>
      <c r="AG188" s="328"/>
      <c r="AH188" s="328"/>
      <c r="AI188" s="328"/>
      <c r="AJ188" s="328"/>
      <c r="AK188" s="328"/>
      <c r="AL188" s="328"/>
      <c r="AM188" s="328"/>
      <c r="AN188" s="328" t="s">
        <v>782</v>
      </c>
      <c r="AO188" s="328"/>
      <c r="AP188" s="328" t="s">
        <v>485</v>
      </c>
      <c r="AQ188" s="328">
        <v>2</v>
      </c>
    </row>
    <row r="189" spans="1:43" ht="22.8" x14ac:dyDescent="0.4">
      <c r="A189" s="328">
        <v>216859</v>
      </c>
      <c r="B189" s="328" t="s">
        <v>3213</v>
      </c>
      <c r="C189" s="328" t="s">
        <v>174</v>
      </c>
      <c r="D189" s="328" t="s">
        <v>3214</v>
      </c>
      <c r="E189" s="328" t="s">
        <v>388</v>
      </c>
      <c r="F189" s="330">
        <v>37243</v>
      </c>
      <c r="G189" s="328" t="s">
        <v>4271</v>
      </c>
      <c r="H189" s="328" t="s">
        <v>389</v>
      </c>
      <c r="I189" s="328" t="s">
        <v>485</v>
      </c>
      <c r="J189" s="328" t="s">
        <v>390</v>
      </c>
      <c r="K189" s="328">
        <v>2020</v>
      </c>
      <c r="L189" s="328" t="s">
        <v>381</v>
      </c>
      <c r="M189" s="328" t="s">
        <v>381</v>
      </c>
      <c r="N189" s="328"/>
      <c r="O189" s="330"/>
      <c r="P189" s="328"/>
      <c r="Q189" s="328"/>
      <c r="R189" s="328"/>
      <c r="S189" s="328"/>
      <c r="T189" s="328"/>
      <c r="U189" s="328"/>
      <c r="V189" s="328"/>
      <c r="W189" s="328"/>
      <c r="X189" s="328"/>
      <c r="Y189" s="328"/>
      <c r="Z189" s="328"/>
      <c r="AA189" s="328"/>
      <c r="AB189" s="328"/>
      <c r="AC189" s="328"/>
      <c r="AD189" s="328"/>
      <c r="AE189" s="328"/>
      <c r="AF189" s="328"/>
      <c r="AG189" s="328"/>
      <c r="AH189" s="328"/>
      <c r="AI189" s="328"/>
      <c r="AJ189" s="328"/>
      <c r="AK189" s="328"/>
      <c r="AL189" s="328"/>
      <c r="AM189" s="328"/>
      <c r="AN189" s="328"/>
      <c r="AO189" s="328"/>
      <c r="AP189" s="328" t="s">
        <v>485</v>
      </c>
      <c r="AQ189" s="328">
        <v>2</v>
      </c>
    </row>
    <row r="190" spans="1:43" ht="22.8" x14ac:dyDescent="0.4">
      <c r="A190" s="328">
        <v>216886</v>
      </c>
      <c r="B190" s="328" t="s">
        <v>3257</v>
      </c>
      <c r="C190" s="328" t="s">
        <v>505</v>
      </c>
      <c r="D190" s="328" t="s">
        <v>312</v>
      </c>
      <c r="E190" s="328" t="s">
        <v>388</v>
      </c>
      <c r="F190" s="330">
        <v>33100</v>
      </c>
      <c r="G190" s="328" t="s">
        <v>4279</v>
      </c>
      <c r="H190" s="328" t="s">
        <v>389</v>
      </c>
      <c r="I190" s="328" t="s">
        <v>486</v>
      </c>
      <c r="J190" s="328" t="s">
        <v>371</v>
      </c>
      <c r="K190" s="328">
        <v>2009</v>
      </c>
      <c r="L190" s="328" t="s">
        <v>381</v>
      </c>
      <c r="M190" s="328" t="s">
        <v>381</v>
      </c>
      <c r="N190" s="328"/>
      <c r="O190" s="330"/>
      <c r="P190" s="328"/>
      <c r="Q190" s="328"/>
      <c r="R190" s="328"/>
      <c r="S190" s="328"/>
      <c r="T190" s="328"/>
      <c r="U190" s="328"/>
      <c r="V190" s="328"/>
      <c r="W190" s="328"/>
      <c r="X190" s="328"/>
      <c r="Y190" s="328"/>
      <c r="Z190" s="328"/>
      <c r="AA190" s="328"/>
      <c r="AB190" s="328"/>
      <c r="AC190" s="328"/>
      <c r="AD190" s="328"/>
      <c r="AE190" s="328"/>
      <c r="AF190" s="328"/>
      <c r="AG190" s="328"/>
      <c r="AH190" s="328"/>
      <c r="AI190" s="328"/>
      <c r="AJ190" s="328"/>
      <c r="AK190" s="328"/>
      <c r="AL190" s="328"/>
      <c r="AM190" s="328"/>
      <c r="AN190" s="328" t="s">
        <v>782</v>
      </c>
      <c r="AO190" s="328"/>
      <c r="AP190" s="328" t="s">
        <v>486</v>
      </c>
      <c r="AQ190" s="328">
        <v>4</v>
      </c>
    </row>
    <row r="191" spans="1:43" ht="22.8" x14ac:dyDescent="0.4">
      <c r="A191" s="328">
        <v>216920</v>
      </c>
      <c r="B191" s="328" t="s">
        <v>3300</v>
      </c>
      <c r="C191" s="328" t="s">
        <v>3301</v>
      </c>
      <c r="D191" s="328" t="s">
        <v>2679</v>
      </c>
      <c r="E191" s="328" t="s">
        <v>388</v>
      </c>
      <c r="F191" s="330">
        <v>37872</v>
      </c>
      <c r="G191" s="328" t="s">
        <v>4297</v>
      </c>
      <c r="H191" s="328" t="s">
        <v>389</v>
      </c>
      <c r="I191" s="328" t="s">
        <v>486</v>
      </c>
      <c r="J191" s="328" t="s">
        <v>390</v>
      </c>
      <c r="K191" s="328">
        <v>2011</v>
      </c>
      <c r="L191" s="328" t="s">
        <v>381</v>
      </c>
      <c r="M191" s="328" t="s">
        <v>381</v>
      </c>
      <c r="N191" s="328"/>
      <c r="O191" s="330"/>
      <c r="P191" s="328"/>
      <c r="Q191" s="328"/>
      <c r="R191" s="328"/>
      <c r="S191" s="328"/>
      <c r="T191" s="328"/>
      <c r="U191" s="328"/>
      <c r="V191" s="328"/>
      <c r="W191" s="328"/>
      <c r="X191" s="328"/>
      <c r="Y191" s="328"/>
      <c r="Z191" s="328"/>
      <c r="AA191" s="328"/>
      <c r="AB191" s="328"/>
      <c r="AC191" s="328"/>
      <c r="AD191" s="328"/>
      <c r="AE191" s="328"/>
      <c r="AF191" s="328"/>
      <c r="AG191" s="328"/>
      <c r="AH191" s="328"/>
      <c r="AI191" s="328"/>
      <c r="AJ191" s="328"/>
      <c r="AK191" s="328"/>
      <c r="AL191" s="328"/>
      <c r="AM191" s="328"/>
      <c r="AN191" s="328"/>
      <c r="AO191" s="328"/>
      <c r="AP191" s="328" t="s">
        <v>3377</v>
      </c>
      <c r="AQ191" s="328">
        <v>5</v>
      </c>
    </row>
    <row r="192" spans="1:43" ht="22.8" x14ac:dyDescent="0.4">
      <c r="A192" s="328">
        <v>216940</v>
      </c>
      <c r="B192" s="328" t="s">
        <v>3333</v>
      </c>
      <c r="C192" s="328" t="s">
        <v>152</v>
      </c>
      <c r="D192" s="328" t="s">
        <v>282</v>
      </c>
      <c r="E192" s="328" t="s">
        <v>388</v>
      </c>
      <c r="F192" s="330">
        <v>36669</v>
      </c>
      <c r="G192" s="328" t="s">
        <v>4310</v>
      </c>
      <c r="H192" s="328" t="s">
        <v>389</v>
      </c>
      <c r="I192" s="328" t="s">
        <v>486</v>
      </c>
      <c r="J192" s="328" t="s">
        <v>390</v>
      </c>
      <c r="K192" s="328">
        <v>2020</v>
      </c>
      <c r="L192" s="328" t="s">
        <v>381</v>
      </c>
      <c r="M192" s="328" t="s">
        <v>381</v>
      </c>
      <c r="N192" s="328"/>
      <c r="O192" s="330"/>
      <c r="P192" s="328"/>
      <c r="Q192" s="328"/>
      <c r="R192" s="328"/>
      <c r="S192" s="328"/>
      <c r="T192" s="328"/>
      <c r="U192" s="328"/>
      <c r="V192" s="328"/>
      <c r="W192" s="328"/>
      <c r="X192" s="328"/>
      <c r="Y192" s="328"/>
      <c r="Z192" s="328"/>
      <c r="AA192" s="328"/>
      <c r="AB192" s="328"/>
      <c r="AC192" s="328"/>
      <c r="AD192" s="328"/>
      <c r="AE192" s="328"/>
      <c r="AF192" s="328"/>
      <c r="AG192" s="328"/>
      <c r="AH192" s="328"/>
      <c r="AI192" s="328"/>
      <c r="AJ192" s="328"/>
      <c r="AK192" s="328"/>
      <c r="AL192" s="328"/>
      <c r="AM192" s="328"/>
      <c r="AN192" s="328"/>
      <c r="AO192" s="328"/>
      <c r="AP192" s="328" t="s">
        <v>3377</v>
      </c>
      <c r="AQ192" s="328">
        <v>3</v>
      </c>
    </row>
    <row r="193" spans="1:43" ht="22.8" x14ac:dyDescent="0.4">
      <c r="A193" s="328">
        <v>216949</v>
      </c>
      <c r="B193" s="328" t="s">
        <v>3349</v>
      </c>
      <c r="C193" s="328" t="s">
        <v>495</v>
      </c>
      <c r="D193" s="328" t="s">
        <v>285</v>
      </c>
      <c r="E193" s="328" t="s">
        <v>388</v>
      </c>
      <c r="F193" s="330">
        <v>35720</v>
      </c>
      <c r="G193" s="328" t="s">
        <v>4314</v>
      </c>
      <c r="H193" s="328" t="s">
        <v>389</v>
      </c>
      <c r="I193" s="328" t="s">
        <v>485</v>
      </c>
      <c r="J193" s="328" t="s">
        <v>371</v>
      </c>
      <c r="K193" s="328">
        <v>2015</v>
      </c>
      <c r="L193" s="328" t="s">
        <v>381</v>
      </c>
      <c r="M193" s="328" t="s">
        <v>381</v>
      </c>
      <c r="N193" s="328"/>
      <c r="O193" s="330"/>
      <c r="P193" s="328"/>
      <c r="Q193" s="328"/>
      <c r="R193" s="328"/>
      <c r="S193" s="328"/>
      <c r="T193" s="328"/>
      <c r="U193" s="328"/>
      <c r="V193" s="328"/>
      <c r="W193" s="328"/>
      <c r="X193" s="328"/>
      <c r="Y193" s="328"/>
      <c r="Z193" s="328"/>
      <c r="AA193" s="328"/>
      <c r="AB193" s="328"/>
      <c r="AC193" s="328"/>
      <c r="AD193" s="328"/>
      <c r="AE193" s="328"/>
      <c r="AF193" s="328"/>
      <c r="AG193" s="328"/>
      <c r="AH193" s="328"/>
      <c r="AI193" s="328"/>
      <c r="AJ193" s="328"/>
      <c r="AK193" s="328"/>
      <c r="AL193" s="328"/>
      <c r="AM193" s="328" t="s">
        <v>782</v>
      </c>
      <c r="AN193" s="328" t="s">
        <v>782</v>
      </c>
      <c r="AO193" s="328"/>
      <c r="AP193" s="328" t="s">
        <v>485</v>
      </c>
      <c r="AQ193" s="328">
        <v>2</v>
      </c>
    </row>
    <row r="194" spans="1:43" ht="22.8" x14ac:dyDescent="0.4">
      <c r="A194" s="328">
        <v>216964</v>
      </c>
      <c r="B194" s="328" t="s">
        <v>3368</v>
      </c>
      <c r="C194" s="328" t="s">
        <v>1980</v>
      </c>
      <c r="D194" s="328" t="s">
        <v>470</v>
      </c>
      <c r="E194" s="328" t="s">
        <v>388</v>
      </c>
      <c r="F194" s="330">
        <v>34904</v>
      </c>
      <c r="G194" s="328" t="s">
        <v>4321</v>
      </c>
      <c r="H194" s="328" t="s">
        <v>389</v>
      </c>
      <c r="I194" s="328" t="s">
        <v>485</v>
      </c>
      <c r="J194" s="328" t="s">
        <v>390</v>
      </c>
      <c r="K194" s="328"/>
      <c r="L194" s="328" t="s">
        <v>381</v>
      </c>
      <c r="M194" s="328" t="s">
        <v>381</v>
      </c>
      <c r="N194" s="328"/>
      <c r="O194" s="330"/>
      <c r="P194" s="328"/>
      <c r="Q194" s="328"/>
      <c r="R194" s="328"/>
      <c r="S194" s="328"/>
      <c r="T194" s="328"/>
      <c r="U194" s="328"/>
      <c r="V194" s="328"/>
      <c r="W194" s="328"/>
      <c r="X194" s="328"/>
      <c r="Y194" s="328"/>
      <c r="Z194" s="328"/>
      <c r="AA194" s="328"/>
      <c r="AB194" s="328"/>
      <c r="AC194" s="328"/>
      <c r="AD194" s="328"/>
      <c r="AE194" s="328"/>
      <c r="AF194" s="328"/>
      <c r="AG194" s="328"/>
      <c r="AH194" s="328"/>
      <c r="AI194" s="328"/>
      <c r="AJ194" s="328"/>
      <c r="AK194" s="328"/>
      <c r="AL194" s="328"/>
      <c r="AM194" s="328" t="s">
        <v>782</v>
      </c>
      <c r="AN194" s="328" t="s">
        <v>782</v>
      </c>
      <c r="AO194" s="328"/>
      <c r="AP194" s="328" t="s">
        <v>485</v>
      </c>
      <c r="AQ194" s="328">
        <v>3</v>
      </c>
    </row>
    <row r="195" spans="1:43" ht="22.8" x14ac:dyDescent="0.4">
      <c r="A195" s="328">
        <v>216996</v>
      </c>
      <c r="B195" s="328" t="s">
        <v>3452</v>
      </c>
      <c r="C195" s="328" t="s">
        <v>1639</v>
      </c>
      <c r="D195" s="328" t="s">
        <v>306</v>
      </c>
      <c r="E195" s="328" t="s">
        <v>388</v>
      </c>
      <c r="F195" s="330">
        <v>35281</v>
      </c>
      <c r="G195" s="328" t="s">
        <v>671</v>
      </c>
      <c r="H195" s="328" t="s">
        <v>389</v>
      </c>
      <c r="I195" s="328" t="s">
        <v>485</v>
      </c>
      <c r="J195" s="328" t="s">
        <v>371</v>
      </c>
      <c r="K195" s="328">
        <v>2014</v>
      </c>
      <c r="L195" s="328" t="s">
        <v>381</v>
      </c>
      <c r="M195" s="328" t="s">
        <v>381</v>
      </c>
      <c r="N195" s="328"/>
      <c r="O195" s="330"/>
      <c r="P195" s="328"/>
      <c r="Q195" s="328"/>
      <c r="R195" s="328"/>
      <c r="S195" s="328"/>
      <c r="T195" s="328"/>
      <c r="U195" s="328"/>
      <c r="V195" s="328"/>
      <c r="W195" s="328"/>
      <c r="X195" s="328"/>
      <c r="Y195" s="328"/>
      <c r="Z195" s="328"/>
      <c r="AA195" s="328"/>
      <c r="AB195" s="328"/>
      <c r="AC195" s="328"/>
      <c r="AD195" s="328"/>
      <c r="AE195" s="328"/>
      <c r="AF195" s="328"/>
      <c r="AG195" s="328"/>
      <c r="AH195" s="328"/>
      <c r="AI195" s="328"/>
      <c r="AJ195" s="328"/>
      <c r="AK195" s="328"/>
      <c r="AL195" s="328"/>
      <c r="AM195" s="328"/>
      <c r="AN195" s="328" t="s">
        <v>782</v>
      </c>
      <c r="AO195" s="328"/>
      <c r="AP195" s="328" t="s">
        <v>485</v>
      </c>
      <c r="AQ195" s="328">
        <v>3</v>
      </c>
    </row>
    <row r="196" spans="1:43" ht="22.8" x14ac:dyDescent="0.4">
      <c r="A196" s="328">
        <v>217074</v>
      </c>
      <c r="B196" s="328" t="s">
        <v>3552</v>
      </c>
      <c r="C196" s="328" t="s">
        <v>3553</v>
      </c>
      <c r="D196" s="328" t="s">
        <v>294</v>
      </c>
      <c r="E196" s="328" t="s">
        <v>388</v>
      </c>
      <c r="F196" s="330">
        <v>35436</v>
      </c>
      <c r="G196" s="328" t="s">
        <v>3721</v>
      </c>
      <c r="H196" s="328" t="s">
        <v>389</v>
      </c>
      <c r="I196" s="328" t="s">
        <v>485</v>
      </c>
      <c r="J196" s="328"/>
      <c r="K196" s="328"/>
      <c r="L196" s="328" t="s">
        <v>381</v>
      </c>
      <c r="M196" s="328" t="s">
        <v>381</v>
      </c>
      <c r="N196" s="328"/>
      <c r="O196" s="330"/>
      <c r="P196" s="328"/>
      <c r="Q196" s="328"/>
      <c r="R196" s="328"/>
      <c r="S196" s="328"/>
      <c r="T196" s="328"/>
      <c r="U196" s="328"/>
      <c r="V196" s="328"/>
      <c r="W196" s="328"/>
      <c r="X196" s="328"/>
      <c r="Y196" s="328"/>
      <c r="Z196" s="328"/>
      <c r="AA196" s="328"/>
      <c r="AB196" s="328"/>
      <c r="AC196" s="328"/>
      <c r="AD196" s="328"/>
      <c r="AE196" s="328"/>
      <c r="AF196" s="328"/>
      <c r="AG196" s="328"/>
      <c r="AH196" s="328"/>
      <c r="AI196" s="328"/>
      <c r="AJ196" s="328"/>
      <c r="AK196" s="328"/>
      <c r="AL196" s="328"/>
      <c r="AM196" s="328" t="s">
        <v>782</v>
      </c>
      <c r="AN196" s="328" t="s">
        <v>782</v>
      </c>
      <c r="AO196" s="328"/>
      <c r="AP196" s="328" t="s">
        <v>485</v>
      </c>
      <c r="AQ196" s="328">
        <v>3</v>
      </c>
    </row>
    <row r="197" spans="1:43" ht="24" x14ac:dyDescent="0.5">
      <c r="A197" s="328">
        <v>217144</v>
      </c>
      <c r="B197" s="278" t="s">
        <v>4412</v>
      </c>
      <c r="C197" s="292" t="s">
        <v>4413</v>
      </c>
      <c r="D197" s="292" t="s">
        <v>304</v>
      </c>
      <c r="E197" s="292" t="s">
        <v>388</v>
      </c>
      <c r="F197" s="336">
        <v>26177</v>
      </c>
      <c r="G197" s="292" t="s">
        <v>4414</v>
      </c>
      <c r="H197" s="292" t="s">
        <v>3691</v>
      </c>
      <c r="I197" s="292" t="s">
        <v>485</v>
      </c>
      <c r="J197" s="292" t="s">
        <v>371</v>
      </c>
      <c r="K197" s="292">
        <v>1990</v>
      </c>
      <c r="L197" s="292" t="s">
        <v>381</v>
      </c>
      <c r="M197" s="292"/>
      <c r="N197" s="292"/>
      <c r="O197" s="336"/>
      <c r="P197" s="292"/>
      <c r="Q197" s="292"/>
      <c r="R197" s="292"/>
      <c r="S197" s="292"/>
      <c r="T197" s="292"/>
      <c r="U197" s="292"/>
      <c r="V197" s="292"/>
      <c r="W197" s="292"/>
      <c r="X197" s="292"/>
      <c r="Y197" s="292"/>
      <c r="Z197" s="292"/>
      <c r="AA197" s="292"/>
      <c r="AB197" s="292"/>
      <c r="AC197" s="292"/>
      <c r="AD197" s="292"/>
      <c r="AE197" s="292"/>
      <c r="AF197" s="292"/>
      <c r="AG197" s="292"/>
      <c r="AH197" s="292"/>
      <c r="AI197" s="292"/>
      <c r="AJ197" s="292"/>
      <c r="AK197" s="292"/>
      <c r="AL197" s="292"/>
      <c r="AM197" s="292"/>
      <c r="AN197" s="328"/>
      <c r="AO197" s="292"/>
      <c r="AP197" s="292"/>
      <c r="AQ197" s="292"/>
    </row>
    <row r="198" spans="1:43" ht="22.8" x14ac:dyDescent="0.4">
      <c r="A198" s="328">
        <v>201349</v>
      </c>
      <c r="B198" s="328" t="s">
        <v>3860</v>
      </c>
      <c r="C198" s="328" t="s">
        <v>104</v>
      </c>
      <c r="D198" s="328" t="s">
        <v>288</v>
      </c>
      <c r="E198" s="328" t="s">
        <v>388</v>
      </c>
      <c r="F198" s="330">
        <v>32333</v>
      </c>
      <c r="G198" s="328" t="s">
        <v>1009</v>
      </c>
      <c r="H198" s="328" t="s">
        <v>389</v>
      </c>
      <c r="I198" s="328" t="s">
        <v>59</v>
      </c>
      <c r="J198" s="328" t="s">
        <v>371</v>
      </c>
      <c r="K198" s="328">
        <v>2000</v>
      </c>
      <c r="L198" s="328" t="s">
        <v>382</v>
      </c>
      <c r="M198" s="328" t="s">
        <v>382</v>
      </c>
      <c r="N198" s="328"/>
      <c r="O198" s="330"/>
      <c r="P198" s="328"/>
      <c r="Q198" s="328"/>
      <c r="R198" s="328"/>
      <c r="S198" s="328"/>
      <c r="T198" s="328"/>
      <c r="U198" s="328"/>
      <c r="V198" s="328"/>
      <c r="W198" s="328"/>
      <c r="X198" s="328"/>
      <c r="Y198" s="328"/>
      <c r="Z198" s="328"/>
      <c r="AA198" s="328"/>
      <c r="AB198" s="328"/>
      <c r="AC198" s="328"/>
      <c r="AD198" s="328"/>
      <c r="AE198" s="328"/>
      <c r="AF198" s="328"/>
      <c r="AG198" s="328"/>
      <c r="AH198" s="328"/>
      <c r="AI198" s="328"/>
      <c r="AJ198" s="328"/>
      <c r="AK198" s="328"/>
      <c r="AL198" s="328"/>
      <c r="AM198" s="328"/>
      <c r="AN198" s="328" t="s">
        <v>782</v>
      </c>
      <c r="AO198" s="328"/>
      <c r="AP198" s="328" t="s">
        <v>3859</v>
      </c>
      <c r="AQ198" s="328">
        <v>6</v>
      </c>
    </row>
    <row r="199" spans="1:43" ht="22.8" x14ac:dyDescent="0.4">
      <c r="A199" s="328">
        <v>203256</v>
      </c>
      <c r="B199" s="328" t="s">
        <v>3898</v>
      </c>
      <c r="C199" s="328" t="s">
        <v>198</v>
      </c>
      <c r="D199" s="328" t="s">
        <v>880</v>
      </c>
      <c r="E199" s="328" t="s">
        <v>1315</v>
      </c>
      <c r="F199" s="330">
        <v>27845</v>
      </c>
      <c r="G199" s="328" t="s">
        <v>695</v>
      </c>
      <c r="H199" s="328" t="s">
        <v>389</v>
      </c>
      <c r="I199" s="328" t="s">
        <v>59</v>
      </c>
      <c r="J199" s="328" t="s">
        <v>1311</v>
      </c>
      <c r="K199" s="328">
        <v>2002</v>
      </c>
      <c r="L199" s="328" t="s">
        <v>382</v>
      </c>
      <c r="M199" s="328" t="s">
        <v>382</v>
      </c>
      <c r="N199" s="328"/>
      <c r="O199" s="330"/>
      <c r="P199" s="328"/>
      <c r="Q199" s="328"/>
      <c r="R199" s="328"/>
      <c r="S199" s="328"/>
      <c r="T199" s="328"/>
      <c r="U199" s="328"/>
      <c r="V199" s="328"/>
      <c r="W199" s="328"/>
      <c r="X199" s="328"/>
      <c r="Y199" s="328"/>
      <c r="Z199" s="328"/>
      <c r="AA199" s="328"/>
      <c r="AB199" s="328"/>
      <c r="AC199" s="328"/>
      <c r="AD199" s="328"/>
      <c r="AE199" s="328"/>
      <c r="AF199" s="328"/>
      <c r="AG199" s="328"/>
      <c r="AH199" s="328"/>
      <c r="AI199" s="328"/>
      <c r="AJ199" s="328"/>
      <c r="AK199" s="328"/>
      <c r="AL199" s="328"/>
      <c r="AM199" s="328"/>
      <c r="AN199" s="328" t="s">
        <v>782</v>
      </c>
      <c r="AO199" s="328"/>
      <c r="AP199" s="328" t="s">
        <v>3849</v>
      </c>
      <c r="AQ199" s="328">
        <v>6</v>
      </c>
    </row>
    <row r="200" spans="1:43" ht="27.6" x14ac:dyDescent="0.4">
      <c r="A200" s="328">
        <v>203715</v>
      </c>
      <c r="B200" s="329" t="s">
        <v>3914</v>
      </c>
      <c r="C200" s="329" t="s">
        <v>151</v>
      </c>
      <c r="D200" s="329" t="s">
        <v>3915</v>
      </c>
      <c r="E200" s="328" t="s">
        <v>387</v>
      </c>
      <c r="F200" s="330">
        <v>30498</v>
      </c>
      <c r="G200" s="328" t="s">
        <v>3916</v>
      </c>
      <c r="H200" s="328" t="s">
        <v>389</v>
      </c>
      <c r="I200" s="328" t="s">
        <v>59</v>
      </c>
      <c r="J200" s="328" t="s">
        <v>1311</v>
      </c>
      <c r="K200" s="328">
        <v>2003</v>
      </c>
      <c r="L200" s="328" t="s">
        <v>382</v>
      </c>
      <c r="M200" s="328" t="s">
        <v>382</v>
      </c>
      <c r="N200" s="328"/>
      <c r="O200" s="330"/>
      <c r="P200" s="328"/>
      <c r="Q200" s="328"/>
      <c r="R200" s="328"/>
      <c r="S200" s="328"/>
      <c r="T200" s="328"/>
      <c r="U200" s="328"/>
      <c r="V200" s="328"/>
      <c r="W200" s="328"/>
      <c r="X200" s="328"/>
      <c r="Y200" s="328"/>
      <c r="Z200" s="328"/>
      <c r="AA200" s="328"/>
      <c r="AB200" s="328"/>
      <c r="AC200" s="328"/>
      <c r="AD200" s="328"/>
      <c r="AE200" s="328"/>
      <c r="AF200" s="328"/>
      <c r="AG200" s="328"/>
      <c r="AH200" s="328"/>
      <c r="AI200" s="328"/>
      <c r="AJ200" s="328"/>
      <c r="AK200" s="328"/>
      <c r="AL200" s="328"/>
      <c r="AM200" s="328"/>
      <c r="AN200" s="328" t="s">
        <v>782</v>
      </c>
      <c r="AO200" s="328"/>
      <c r="AP200" s="328" t="s">
        <v>3908</v>
      </c>
      <c r="AQ200" s="328">
        <v>6</v>
      </c>
    </row>
    <row r="201" spans="1:43" ht="22.8" x14ac:dyDescent="0.4">
      <c r="A201" s="328">
        <v>208428</v>
      </c>
      <c r="B201" s="328" t="s">
        <v>1458</v>
      </c>
      <c r="C201" s="328" t="s">
        <v>75</v>
      </c>
      <c r="D201" s="328" t="s">
        <v>435</v>
      </c>
      <c r="E201" s="328" t="s">
        <v>388</v>
      </c>
      <c r="F201" s="330">
        <v>29194</v>
      </c>
      <c r="G201" s="328" t="s">
        <v>1459</v>
      </c>
      <c r="H201" s="328" t="s">
        <v>389</v>
      </c>
      <c r="I201" s="328" t="s">
        <v>59</v>
      </c>
      <c r="J201" s="328" t="s">
        <v>1311</v>
      </c>
      <c r="K201" s="328">
        <v>2011</v>
      </c>
      <c r="L201" s="328" t="s">
        <v>382</v>
      </c>
      <c r="M201" s="328" t="s">
        <v>382</v>
      </c>
      <c r="N201" s="328"/>
      <c r="O201" s="330"/>
      <c r="P201" s="328"/>
      <c r="Q201" s="328"/>
      <c r="R201" s="328"/>
      <c r="S201" s="328"/>
      <c r="T201" s="328"/>
      <c r="U201" s="328"/>
      <c r="V201" s="328"/>
      <c r="W201" s="328"/>
      <c r="X201" s="328"/>
      <c r="Y201" s="328"/>
      <c r="Z201" s="328"/>
      <c r="AA201" s="328"/>
      <c r="AB201" s="328"/>
      <c r="AC201" s="328"/>
      <c r="AD201" s="328"/>
      <c r="AE201" s="328"/>
      <c r="AF201" s="328"/>
      <c r="AG201" s="328"/>
      <c r="AH201" s="328"/>
      <c r="AI201" s="328"/>
      <c r="AJ201" s="328"/>
      <c r="AK201" s="328"/>
      <c r="AL201" s="328"/>
      <c r="AM201" s="328"/>
      <c r="AN201" s="328"/>
      <c r="AO201" s="328"/>
      <c r="AP201" s="328" t="s">
        <v>59</v>
      </c>
      <c r="AQ201" s="328">
        <v>3</v>
      </c>
    </row>
    <row r="202" spans="1:43" ht="22.8" x14ac:dyDescent="0.4">
      <c r="A202" s="328">
        <v>209957</v>
      </c>
      <c r="B202" s="328" t="s">
        <v>2636</v>
      </c>
      <c r="C202" s="328" t="s">
        <v>89</v>
      </c>
      <c r="D202" s="328" t="s">
        <v>2637</v>
      </c>
      <c r="E202" s="328" t="s">
        <v>388</v>
      </c>
      <c r="F202" s="330">
        <v>34107</v>
      </c>
      <c r="G202" s="328" t="s">
        <v>671</v>
      </c>
      <c r="H202" s="328" t="s">
        <v>389</v>
      </c>
      <c r="I202" s="328" t="s">
        <v>59</v>
      </c>
      <c r="J202" s="328" t="s">
        <v>1311</v>
      </c>
      <c r="K202" s="328">
        <v>2012</v>
      </c>
      <c r="L202" s="328" t="s">
        <v>382</v>
      </c>
      <c r="M202" s="328" t="s">
        <v>382</v>
      </c>
      <c r="N202" s="328"/>
      <c r="O202" s="330"/>
      <c r="P202" s="328"/>
      <c r="Q202" s="328"/>
      <c r="R202" s="328"/>
      <c r="S202" s="328"/>
      <c r="T202" s="328"/>
      <c r="U202" s="328"/>
      <c r="V202" s="328"/>
      <c r="W202" s="328"/>
      <c r="X202" s="328"/>
      <c r="Y202" s="328"/>
      <c r="Z202" s="328"/>
      <c r="AA202" s="328"/>
      <c r="AB202" s="328"/>
      <c r="AC202" s="328"/>
      <c r="AD202" s="328"/>
      <c r="AE202" s="328"/>
      <c r="AF202" s="328"/>
      <c r="AG202" s="328"/>
      <c r="AH202" s="328" t="s">
        <v>731</v>
      </c>
      <c r="AI202" s="328"/>
      <c r="AJ202" s="328"/>
      <c r="AK202" s="328"/>
      <c r="AL202" s="328"/>
      <c r="AM202" s="328" t="s">
        <v>782</v>
      </c>
      <c r="AN202" s="328" t="s">
        <v>782</v>
      </c>
      <c r="AO202" s="328"/>
      <c r="AP202" s="328" t="s">
        <v>3861</v>
      </c>
      <c r="AQ202" s="328">
        <v>1</v>
      </c>
    </row>
    <row r="203" spans="1:43" ht="22.8" x14ac:dyDescent="0.4">
      <c r="A203" s="328">
        <v>210073</v>
      </c>
      <c r="B203" s="328" t="s">
        <v>4030</v>
      </c>
      <c r="C203" s="328" t="s">
        <v>94</v>
      </c>
      <c r="D203" s="328" t="s">
        <v>3910</v>
      </c>
      <c r="E203" s="328" t="s">
        <v>387</v>
      </c>
      <c r="F203" s="330">
        <v>34729</v>
      </c>
      <c r="G203" s="328" t="s">
        <v>3717</v>
      </c>
      <c r="H203" s="328" t="s">
        <v>389</v>
      </c>
      <c r="I203" s="328" t="s">
        <v>484</v>
      </c>
      <c r="J203" s="328" t="s">
        <v>1311</v>
      </c>
      <c r="K203" s="328">
        <v>2012</v>
      </c>
      <c r="L203" s="328" t="s">
        <v>382</v>
      </c>
      <c r="M203" s="328" t="s">
        <v>382</v>
      </c>
      <c r="N203" s="328"/>
      <c r="O203" s="330"/>
      <c r="P203" s="328"/>
      <c r="Q203" s="328"/>
      <c r="R203" s="328"/>
      <c r="S203" s="328"/>
      <c r="T203" s="328"/>
      <c r="U203" s="328"/>
      <c r="V203" s="328"/>
      <c r="W203" s="328"/>
      <c r="X203" s="328"/>
      <c r="Y203" s="328"/>
      <c r="Z203" s="328"/>
      <c r="AA203" s="328"/>
      <c r="AB203" s="328"/>
      <c r="AC203" s="328"/>
      <c r="AD203" s="328"/>
      <c r="AE203" s="328"/>
      <c r="AF203" s="328"/>
      <c r="AG203" s="328"/>
      <c r="AH203" s="328" t="s">
        <v>731</v>
      </c>
      <c r="AI203" s="328"/>
      <c r="AJ203" s="328"/>
      <c r="AK203" s="328"/>
      <c r="AL203" s="328"/>
      <c r="AM203" s="328"/>
      <c r="AN203" s="328"/>
      <c r="AO203" s="328"/>
      <c r="AP203" s="328" t="s">
        <v>4031</v>
      </c>
      <c r="AQ203" s="328" t="s">
        <v>3844</v>
      </c>
    </row>
    <row r="204" spans="1:43" ht="22.8" x14ac:dyDescent="0.4">
      <c r="A204" s="328">
        <v>210900</v>
      </c>
      <c r="B204" s="328" t="s">
        <v>3817</v>
      </c>
      <c r="C204" s="328" t="s">
        <v>105</v>
      </c>
      <c r="D204" s="328" t="s">
        <v>3818</v>
      </c>
      <c r="E204" s="328" t="s">
        <v>387</v>
      </c>
      <c r="F204" s="330">
        <v>33970</v>
      </c>
      <c r="G204" s="328" t="s">
        <v>382</v>
      </c>
      <c r="H204" s="328" t="s">
        <v>389</v>
      </c>
      <c r="I204" s="328" t="s">
        <v>484</v>
      </c>
      <c r="J204" s="328" t="s">
        <v>390</v>
      </c>
      <c r="K204" s="328">
        <v>2012</v>
      </c>
      <c r="L204" s="328" t="s">
        <v>382</v>
      </c>
      <c r="M204" s="328" t="s">
        <v>382</v>
      </c>
      <c r="N204" s="328"/>
      <c r="O204" s="330"/>
      <c r="P204" s="328"/>
      <c r="Q204" s="328"/>
      <c r="R204" s="328"/>
      <c r="S204" s="328"/>
      <c r="T204" s="328"/>
      <c r="U204" s="328"/>
      <c r="V204" s="328"/>
      <c r="W204" s="328"/>
      <c r="X204" s="328"/>
      <c r="Y204" s="328"/>
      <c r="Z204" s="328"/>
      <c r="AA204" s="328"/>
      <c r="AB204" s="328"/>
      <c r="AC204" s="328"/>
      <c r="AD204" s="328"/>
      <c r="AE204" s="328"/>
      <c r="AF204" s="328"/>
      <c r="AG204" s="328"/>
      <c r="AH204" s="328" t="s">
        <v>731</v>
      </c>
      <c r="AI204" s="328"/>
      <c r="AJ204" s="328"/>
      <c r="AK204" s="328"/>
      <c r="AL204" s="328"/>
      <c r="AM204" s="328"/>
      <c r="AN204" s="328"/>
      <c r="AO204" s="328"/>
      <c r="AP204" s="328" t="s">
        <v>3917</v>
      </c>
      <c r="AQ204" s="328" t="s">
        <v>3844</v>
      </c>
    </row>
    <row r="205" spans="1:43" ht="22.8" x14ac:dyDescent="0.4">
      <c r="A205" s="328">
        <v>211006</v>
      </c>
      <c r="B205" s="328" t="s">
        <v>2208</v>
      </c>
      <c r="C205" s="328" t="s">
        <v>63</v>
      </c>
      <c r="D205" s="328" t="s">
        <v>2658</v>
      </c>
      <c r="E205" s="328" t="s">
        <v>388</v>
      </c>
      <c r="F205" s="330">
        <v>35065</v>
      </c>
      <c r="G205" s="328" t="s">
        <v>1009</v>
      </c>
      <c r="H205" s="328" t="s">
        <v>389</v>
      </c>
      <c r="I205" s="328" t="s">
        <v>484</v>
      </c>
      <c r="J205" s="328" t="s">
        <v>390</v>
      </c>
      <c r="K205" s="328">
        <v>2015</v>
      </c>
      <c r="L205" s="328" t="s">
        <v>382</v>
      </c>
      <c r="M205" s="328" t="s">
        <v>372</v>
      </c>
      <c r="N205" s="328"/>
      <c r="O205" s="330"/>
      <c r="P205" s="328"/>
      <c r="Q205" s="328"/>
      <c r="R205" s="328"/>
      <c r="S205" s="328"/>
      <c r="T205" s="328"/>
      <c r="U205" s="328"/>
      <c r="V205" s="328"/>
      <c r="W205" s="328"/>
      <c r="X205" s="328"/>
      <c r="Y205" s="328"/>
      <c r="Z205" s="328"/>
      <c r="AA205" s="328"/>
      <c r="AB205" s="328"/>
      <c r="AC205" s="328"/>
      <c r="AD205" s="328"/>
      <c r="AE205" s="328"/>
      <c r="AF205" s="328"/>
      <c r="AG205" s="328"/>
      <c r="AH205" s="328" t="s">
        <v>731</v>
      </c>
      <c r="AI205" s="328"/>
      <c r="AJ205" s="328"/>
      <c r="AK205" s="328"/>
      <c r="AL205" s="328"/>
      <c r="AM205" s="328"/>
      <c r="AN205" s="328"/>
      <c r="AO205" s="328"/>
      <c r="AP205" s="328" t="s">
        <v>3870</v>
      </c>
      <c r="AQ205" s="328">
        <v>5</v>
      </c>
    </row>
    <row r="206" spans="1:43" ht="22.8" x14ac:dyDescent="0.4">
      <c r="A206" s="328">
        <v>211053</v>
      </c>
      <c r="B206" s="328" t="s">
        <v>3393</v>
      </c>
      <c r="C206" s="328" t="s">
        <v>3394</v>
      </c>
      <c r="D206" s="328" t="s">
        <v>3395</v>
      </c>
      <c r="E206" s="328" t="s">
        <v>387</v>
      </c>
      <c r="F206" s="328" t="s">
        <v>3615</v>
      </c>
      <c r="G206" s="328" t="s">
        <v>691</v>
      </c>
      <c r="H206" s="328" t="s">
        <v>389</v>
      </c>
      <c r="I206" s="328" t="s">
        <v>485</v>
      </c>
      <c r="J206" s="328" t="s">
        <v>390</v>
      </c>
      <c r="K206" s="328">
        <v>2012</v>
      </c>
      <c r="L206" s="328" t="s">
        <v>382</v>
      </c>
      <c r="M206" s="328" t="s">
        <v>382</v>
      </c>
      <c r="N206" s="328">
        <v>25</v>
      </c>
      <c r="O206" s="330">
        <v>45718</v>
      </c>
      <c r="P206" s="328">
        <v>70000</v>
      </c>
      <c r="Q206" s="328"/>
      <c r="R206" s="328"/>
      <c r="S206" s="328"/>
      <c r="T206" s="328"/>
      <c r="U206" s="328"/>
      <c r="V206" s="328"/>
      <c r="W206" s="328"/>
      <c r="X206" s="328"/>
      <c r="Y206" s="328"/>
      <c r="Z206" s="328"/>
      <c r="AA206" s="328"/>
      <c r="AB206" s="328"/>
      <c r="AC206" s="328"/>
      <c r="AD206" s="328"/>
      <c r="AE206" s="328"/>
      <c r="AF206" s="328"/>
      <c r="AG206" s="328"/>
      <c r="AH206" s="328"/>
      <c r="AI206" s="328"/>
      <c r="AJ206" s="328"/>
      <c r="AK206" s="328"/>
      <c r="AL206" s="328"/>
      <c r="AM206" s="328"/>
      <c r="AN206" s="328"/>
      <c r="AO206" s="328"/>
      <c r="AP206" s="328" t="s">
        <v>485</v>
      </c>
      <c r="AQ206" s="328">
        <v>4</v>
      </c>
    </row>
    <row r="207" spans="1:43" ht="22.8" x14ac:dyDescent="0.4">
      <c r="A207" s="328">
        <v>211355</v>
      </c>
      <c r="B207" s="328" t="s">
        <v>1652</v>
      </c>
      <c r="C207" s="328" t="s">
        <v>139</v>
      </c>
      <c r="D207" s="328" t="s">
        <v>227</v>
      </c>
      <c r="E207" s="328" t="s">
        <v>388</v>
      </c>
      <c r="F207" s="330">
        <v>34336</v>
      </c>
      <c r="G207" s="328" t="s">
        <v>1653</v>
      </c>
      <c r="H207" s="328" t="s">
        <v>389</v>
      </c>
      <c r="I207" s="328" t="s">
        <v>59</v>
      </c>
      <c r="J207" s="328" t="s">
        <v>390</v>
      </c>
      <c r="K207" s="328">
        <v>2016</v>
      </c>
      <c r="L207" s="328" t="s">
        <v>382</v>
      </c>
      <c r="M207" s="328" t="s">
        <v>382</v>
      </c>
      <c r="N207" s="328"/>
      <c r="O207" s="330"/>
      <c r="P207" s="328"/>
      <c r="Q207" s="328"/>
      <c r="R207" s="328"/>
      <c r="S207" s="328"/>
      <c r="T207" s="328"/>
      <c r="U207" s="328"/>
      <c r="V207" s="328"/>
      <c r="W207" s="328"/>
      <c r="X207" s="328"/>
      <c r="Y207" s="328"/>
      <c r="Z207" s="328"/>
      <c r="AA207" s="328"/>
      <c r="AB207" s="328"/>
      <c r="AC207" s="328"/>
      <c r="AD207" s="328"/>
      <c r="AE207" s="328"/>
      <c r="AF207" s="328"/>
      <c r="AG207" s="328"/>
      <c r="AH207" s="328"/>
      <c r="AI207" s="328"/>
      <c r="AJ207" s="328"/>
      <c r="AK207" s="328"/>
      <c r="AL207" s="328"/>
      <c r="AM207" s="328"/>
      <c r="AN207" s="328"/>
      <c r="AO207" s="328"/>
      <c r="AP207" s="328" t="s">
        <v>3374</v>
      </c>
      <c r="AQ207" s="328">
        <v>3</v>
      </c>
    </row>
    <row r="208" spans="1:43" ht="22.8" x14ac:dyDescent="0.4">
      <c r="A208" s="328">
        <v>211356</v>
      </c>
      <c r="B208" s="328" t="s">
        <v>2233</v>
      </c>
      <c r="C208" s="328" t="s">
        <v>74</v>
      </c>
      <c r="D208" s="328" t="s">
        <v>474</v>
      </c>
      <c r="E208" s="328" t="s">
        <v>388</v>
      </c>
      <c r="F208" s="330">
        <v>35190</v>
      </c>
      <c r="G208" s="328" t="s">
        <v>1009</v>
      </c>
      <c r="H208" s="328" t="s">
        <v>389</v>
      </c>
      <c r="I208" s="328" t="s">
        <v>65</v>
      </c>
      <c r="J208" s="328" t="s">
        <v>390</v>
      </c>
      <c r="K208" s="328">
        <v>2014</v>
      </c>
      <c r="L208" s="328" t="s">
        <v>382</v>
      </c>
      <c r="M208" s="328" t="s">
        <v>370</v>
      </c>
      <c r="N208" s="328"/>
      <c r="O208" s="330"/>
      <c r="P208" s="328"/>
      <c r="Q208" s="328"/>
      <c r="R208" s="328"/>
      <c r="S208" s="328"/>
      <c r="T208" s="328"/>
      <c r="U208" s="328"/>
      <c r="V208" s="328"/>
      <c r="W208" s="328"/>
      <c r="X208" s="328"/>
      <c r="Y208" s="328"/>
      <c r="Z208" s="328"/>
      <c r="AA208" s="328"/>
      <c r="AB208" s="328"/>
      <c r="AC208" s="328"/>
      <c r="AD208" s="328"/>
      <c r="AE208" s="328"/>
      <c r="AF208" s="328"/>
      <c r="AG208" s="328"/>
      <c r="AH208" s="328"/>
      <c r="AI208" s="328"/>
      <c r="AJ208" s="328"/>
      <c r="AK208" s="328"/>
      <c r="AL208" s="328"/>
      <c r="AM208" s="328"/>
      <c r="AN208" s="328"/>
      <c r="AO208" s="328"/>
      <c r="AP208" s="328" t="s">
        <v>4055</v>
      </c>
      <c r="AQ208" s="328">
        <v>6</v>
      </c>
    </row>
    <row r="209" spans="1:43" ht="22.8" x14ac:dyDescent="0.4">
      <c r="A209" s="328">
        <v>211865</v>
      </c>
      <c r="B209" s="328" t="s">
        <v>1533</v>
      </c>
      <c r="C209" s="328" t="s">
        <v>69</v>
      </c>
      <c r="D209" s="328" t="s">
        <v>2685</v>
      </c>
      <c r="E209" s="328" t="s">
        <v>388</v>
      </c>
      <c r="F209" s="330">
        <v>32417</v>
      </c>
      <c r="G209" s="328" t="s">
        <v>1009</v>
      </c>
      <c r="H209" s="328" t="s">
        <v>389</v>
      </c>
      <c r="I209" s="328" t="s">
        <v>484</v>
      </c>
      <c r="J209" s="328" t="s">
        <v>390</v>
      </c>
      <c r="K209" s="328">
        <v>2008</v>
      </c>
      <c r="L209" s="328" t="s">
        <v>382</v>
      </c>
      <c r="M209" s="328" t="s">
        <v>382</v>
      </c>
      <c r="N209" s="328"/>
      <c r="O209" s="330"/>
      <c r="P209" s="328"/>
      <c r="Q209" s="328"/>
      <c r="R209" s="328"/>
      <c r="S209" s="328"/>
      <c r="T209" s="328"/>
      <c r="U209" s="328"/>
      <c r="V209" s="328"/>
      <c r="W209" s="328"/>
      <c r="X209" s="328"/>
      <c r="Y209" s="328"/>
      <c r="Z209" s="328"/>
      <c r="AA209" s="328"/>
      <c r="AB209" s="328"/>
      <c r="AC209" s="328"/>
      <c r="AD209" s="328"/>
      <c r="AE209" s="328"/>
      <c r="AF209" s="328"/>
      <c r="AG209" s="328"/>
      <c r="AH209" s="328" t="s">
        <v>731</v>
      </c>
      <c r="AI209" s="328"/>
      <c r="AJ209" s="328"/>
      <c r="AK209" s="328"/>
      <c r="AL209" s="328"/>
      <c r="AM209" s="328" t="s">
        <v>782</v>
      </c>
      <c r="AN209" s="328" t="s">
        <v>782</v>
      </c>
      <c r="AO209" s="328"/>
      <c r="AP209" s="328" t="s">
        <v>4078</v>
      </c>
      <c r="AQ209" s="328" t="s">
        <v>4024</v>
      </c>
    </row>
    <row r="210" spans="1:43" ht="22.8" x14ac:dyDescent="0.4">
      <c r="A210" s="328">
        <v>212012</v>
      </c>
      <c r="B210" s="328" t="s">
        <v>2691</v>
      </c>
      <c r="C210" s="328" t="s">
        <v>105</v>
      </c>
      <c r="D210" s="328" t="s">
        <v>2692</v>
      </c>
      <c r="E210" s="328" t="s">
        <v>388</v>
      </c>
      <c r="F210" s="330">
        <v>35179</v>
      </c>
      <c r="G210" s="328" t="s">
        <v>1054</v>
      </c>
      <c r="H210" s="328" t="s">
        <v>389</v>
      </c>
      <c r="I210" s="328" t="s">
        <v>59</v>
      </c>
      <c r="J210" s="328" t="s">
        <v>371</v>
      </c>
      <c r="K210" s="328">
        <v>2014</v>
      </c>
      <c r="L210" s="328" t="s">
        <v>382</v>
      </c>
      <c r="M210" s="328" t="s">
        <v>382</v>
      </c>
      <c r="N210" s="328"/>
      <c r="O210" s="330"/>
      <c r="P210" s="328"/>
      <c r="Q210" s="328"/>
      <c r="R210" s="328"/>
      <c r="S210" s="328"/>
      <c r="T210" s="328"/>
      <c r="U210" s="328"/>
      <c r="V210" s="328"/>
      <c r="W210" s="328"/>
      <c r="X210" s="328"/>
      <c r="Y210" s="328"/>
      <c r="Z210" s="328"/>
      <c r="AA210" s="328"/>
      <c r="AB210" s="328"/>
      <c r="AC210" s="328"/>
      <c r="AD210" s="328"/>
      <c r="AE210" s="328"/>
      <c r="AF210" s="328"/>
      <c r="AG210" s="328"/>
      <c r="AH210" s="328"/>
      <c r="AI210" s="328"/>
      <c r="AJ210" s="328"/>
      <c r="AK210" s="328"/>
      <c r="AL210" s="328"/>
      <c r="AM210" s="328"/>
      <c r="AN210" s="328"/>
      <c r="AO210" s="328"/>
      <c r="AP210" s="328" t="s">
        <v>59</v>
      </c>
      <c r="AQ210" s="328">
        <v>1</v>
      </c>
    </row>
    <row r="211" spans="1:43" ht="22.8" x14ac:dyDescent="0.4">
      <c r="A211" s="328">
        <v>212351</v>
      </c>
      <c r="B211" s="328" t="s">
        <v>1419</v>
      </c>
      <c r="C211" s="328" t="s">
        <v>146</v>
      </c>
      <c r="D211" s="328" t="s">
        <v>252</v>
      </c>
      <c r="E211" s="328" t="s">
        <v>388</v>
      </c>
      <c r="F211" s="330">
        <v>33692</v>
      </c>
      <c r="G211" s="328" t="s">
        <v>382</v>
      </c>
      <c r="H211" s="328" t="s">
        <v>389</v>
      </c>
      <c r="I211" s="328" t="s">
        <v>59</v>
      </c>
      <c r="J211" s="328" t="s">
        <v>371</v>
      </c>
      <c r="K211" s="328">
        <v>2010</v>
      </c>
      <c r="L211" s="328" t="s">
        <v>382</v>
      </c>
      <c r="M211" s="328" t="s">
        <v>382</v>
      </c>
      <c r="N211" s="328"/>
      <c r="O211" s="330"/>
      <c r="P211" s="328"/>
      <c r="Q211" s="328"/>
      <c r="R211" s="328"/>
      <c r="S211" s="328"/>
      <c r="T211" s="328"/>
      <c r="U211" s="328"/>
      <c r="V211" s="328"/>
      <c r="W211" s="328"/>
      <c r="X211" s="328"/>
      <c r="Y211" s="328"/>
      <c r="Z211" s="328"/>
      <c r="AA211" s="328"/>
      <c r="AB211" s="328"/>
      <c r="AC211" s="328"/>
      <c r="AD211" s="328"/>
      <c r="AE211" s="328"/>
      <c r="AF211" s="328"/>
      <c r="AG211" s="328"/>
      <c r="AH211" s="328" t="s">
        <v>731</v>
      </c>
      <c r="AI211" s="328"/>
      <c r="AJ211" s="328"/>
      <c r="AK211" s="328"/>
      <c r="AL211" s="328"/>
      <c r="AM211" s="328"/>
      <c r="AN211" s="328"/>
      <c r="AO211" s="328"/>
      <c r="AP211" s="328" t="s">
        <v>3374</v>
      </c>
      <c r="AQ211" s="328">
        <v>3</v>
      </c>
    </row>
    <row r="212" spans="1:43" ht="22.8" x14ac:dyDescent="0.4">
      <c r="A212" s="328">
        <v>212426</v>
      </c>
      <c r="B212" s="328" t="s">
        <v>2473</v>
      </c>
      <c r="C212" s="328" t="s">
        <v>66</v>
      </c>
      <c r="D212" s="328" t="s">
        <v>2474</v>
      </c>
      <c r="E212" s="328" t="s">
        <v>388</v>
      </c>
      <c r="F212" s="330">
        <v>34039</v>
      </c>
      <c r="G212" s="328" t="s">
        <v>1009</v>
      </c>
      <c r="H212" s="328" t="s">
        <v>389</v>
      </c>
      <c r="I212" s="328" t="s">
        <v>59</v>
      </c>
      <c r="J212" s="328" t="s">
        <v>371</v>
      </c>
      <c r="K212" s="328">
        <v>2012</v>
      </c>
      <c r="L212" s="328" t="s">
        <v>382</v>
      </c>
      <c r="M212" s="328" t="s">
        <v>383</v>
      </c>
      <c r="N212" s="328"/>
      <c r="O212" s="330"/>
      <c r="P212" s="328"/>
      <c r="Q212" s="328"/>
      <c r="R212" s="328"/>
      <c r="S212" s="328"/>
      <c r="T212" s="328"/>
      <c r="U212" s="328"/>
      <c r="V212" s="328"/>
      <c r="W212" s="328"/>
      <c r="X212" s="328"/>
      <c r="Y212" s="328"/>
      <c r="Z212" s="328"/>
      <c r="AA212" s="328"/>
      <c r="AB212" s="328"/>
      <c r="AC212" s="328"/>
      <c r="AD212" s="328"/>
      <c r="AE212" s="328"/>
      <c r="AF212" s="328"/>
      <c r="AG212" s="328"/>
      <c r="AH212" s="328" t="s">
        <v>731</v>
      </c>
      <c r="AI212" s="328"/>
      <c r="AJ212" s="328"/>
      <c r="AK212" s="328"/>
      <c r="AL212" s="328"/>
      <c r="AM212" s="328"/>
      <c r="AN212" s="328"/>
      <c r="AO212" s="328"/>
      <c r="AP212" s="328" t="s">
        <v>3998</v>
      </c>
      <c r="AQ212" s="328" t="s">
        <v>4024</v>
      </c>
    </row>
    <row r="213" spans="1:43" ht="22.8" x14ac:dyDescent="0.4">
      <c r="A213" s="328">
        <v>212455</v>
      </c>
      <c r="B213" s="328" t="s">
        <v>3390</v>
      </c>
      <c r="C213" s="328" t="s">
        <v>60</v>
      </c>
      <c r="D213" s="328" t="s">
        <v>266</v>
      </c>
      <c r="E213" s="328" t="s">
        <v>1315</v>
      </c>
      <c r="F213" s="330">
        <v>36448</v>
      </c>
      <c r="G213" s="328" t="s">
        <v>370</v>
      </c>
      <c r="H213" s="328" t="s">
        <v>389</v>
      </c>
      <c r="I213" s="328" t="s">
        <v>484</v>
      </c>
      <c r="J213" s="328" t="s">
        <v>1311</v>
      </c>
      <c r="K213" s="328">
        <v>2012</v>
      </c>
      <c r="L213" s="328" t="s">
        <v>382</v>
      </c>
      <c r="M213" s="328" t="s">
        <v>382</v>
      </c>
      <c r="N213" s="328"/>
      <c r="O213" s="330"/>
      <c r="P213" s="328"/>
      <c r="Q213" s="328"/>
      <c r="R213" s="328"/>
      <c r="S213" s="328"/>
      <c r="T213" s="328"/>
      <c r="U213" s="328"/>
      <c r="V213" s="328"/>
      <c r="W213" s="328"/>
      <c r="X213" s="328"/>
      <c r="Y213" s="328"/>
      <c r="Z213" s="328"/>
      <c r="AA213" s="328"/>
      <c r="AB213" s="328"/>
      <c r="AC213" s="328"/>
      <c r="AD213" s="328"/>
      <c r="AE213" s="328"/>
      <c r="AF213" s="328"/>
      <c r="AG213" s="328"/>
      <c r="AH213" s="328" t="s">
        <v>731</v>
      </c>
      <c r="AI213" s="328"/>
      <c r="AJ213" s="328"/>
      <c r="AK213" s="328"/>
      <c r="AL213" s="328"/>
      <c r="AM213" s="328"/>
      <c r="AN213" s="328"/>
      <c r="AO213" s="328"/>
      <c r="AP213" s="328" t="s">
        <v>3870</v>
      </c>
      <c r="AQ213" s="328">
        <v>5</v>
      </c>
    </row>
    <row r="214" spans="1:43" ht="22.8" x14ac:dyDescent="0.4">
      <c r="A214" s="328">
        <v>212544</v>
      </c>
      <c r="B214" s="328" t="s">
        <v>3391</v>
      </c>
      <c r="C214" s="328" t="s">
        <v>2716</v>
      </c>
      <c r="D214" s="328" t="s">
        <v>2622</v>
      </c>
      <c r="E214" s="328" t="s">
        <v>388</v>
      </c>
      <c r="F214" s="330">
        <v>33239</v>
      </c>
      <c r="G214" s="328" t="s">
        <v>686</v>
      </c>
      <c r="H214" s="328" t="s">
        <v>389</v>
      </c>
      <c r="I214" s="328" t="s">
        <v>486</v>
      </c>
      <c r="J214" s="328" t="s">
        <v>1311</v>
      </c>
      <c r="K214" s="328">
        <v>2009</v>
      </c>
      <c r="L214" s="328" t="s">
        <v>382</v>
      </c>
      <c r="M214" s="328" t="s">
        <v>382</v>
      </c>
      <c r="N214" s="328"/>
      <c r="O214" s="330"/>
      <c r="P214" s="328"/>
      <c r="Q214" s="328"/>
      <c r="R214" s="328"/>
      <c r="S214" s="328"/>
      <c r="T214" s="328"/>
      <c r="U214" s="328"/>
      <c r="V214" s="328"/>
      <c r="W214" s="328"/>
      <c r="X214" s="328"/>
      <c r="Y214" s="328"/>
      <c r="Z214" s="328"/>
      <c r="AA214" s="328"/>
      <c r="AB214" s="328"/>
      <c r="AC214" s="328"/>
      <c r="AD214" s="328"/>
      <c r="AE214" s="328"/>
      <c r="AF214" s="328"/>
      <c r="AG214" s="328"/>
      <c r="AH214" s="328" t="s">
        <v>731</v>
      </c>
      <c r="AI214" s="328"/>
      <c r="AJ214" s="328"/>
      <c r="AK214" s="328"/>
      <c r="AL214" s="328"/>
      <c r="AM214" s="328"/>
      <c r="AN214" s="328" t="s">
        <v>782</v>
      </c>
      <c r="AO214" s="328"/>
      <c r="AP214" s="328" t="s">
        <v>4022</v>
      </c>
      <c r="AQ214" s="328" t="s">
        <v>4024</v>
      </c>
    </row>
    <row r="215" spans="1:43" ht="22.8" x14ac:dyDescent="0.4">
      <c r="A215" s="328">
        <v>212894</v>
      </c>
      <c r="B215" s="328" t="s">
        <v>4099</v>
      </c>
      <c r="C215" s="328" t="s">
        <v>66</v>
      </c>
      <c r="D215" s="328" t="s">
        <v>4100</v>
      </c>
      <c r="E215" s="328" t="s">
        <v>1315</v>
      </c>
      <c r="F215" s="330">
        <v>31931</v>
      </c>
      <c r="G215" s="328" t="s">
        <v>644</v>
      </c>
      <c r="H215" s="328" t="s">
        <v>389</v>
      </c>
      <c r="I215" s="328" t="s">
        <v>485</v>
      </c>
      <c r="J215" s="328" t="s">
        <v>371</v>
      </c>
      <c r="K215" s="328">
        <v>2005</v>
      </c>
      <c r="L215" s="328" t="s">
        <v>382</v>
      </c>
      <c r="M215" s="328" t="s">
        <v>382</v>
      </c>
      <c r="N215" s="328"/>
      <c r="O215" s="330"/>
      <c r="P215" s="328"/>
      <c r="Q215" s="328"/>
      <c r="R215" s="328"/>
      <c r="S215" s="328"/>
      <c r="T215" s="328"/>
      <c r="U215" s="328"/>
      <c r="V215" s="328"/>
      <c r="W215" s="328"/>
      <c r="X215" s="328"/>
      <c r="Y215" s="328"/>
      <c r="Z215" s="328"/>
      <c r="AA215" s="328"/>
      <c r="AB215" s="328"/>
      <c r="AC215" s="328"/>
      <c r="AD215" s="328"/>
      <c r="AE215" s="328"/>
      <c r="AF215" s="328"/>
      <c r="AG215" s="328"/>
      <c r="AH215" s="328"/>
      <c r="AI215" s="328"/>
      <c r="AJ215" s="328"/>
      <c r="AK215" s="328"/>
      <c r="AL215" s="328"/>
      <c r="AM215" s="328"/>
      <c r="AN215" s="328" t="s">
        <v>782</v>
      </c>
      <c r="AO215" s="328"/>
      <c r="AP215" s="328" t="s">
        <v>4101</v>
      </c>
      <c r="AQ215" s="328">
        <v>6</v>
      </c>
    </row>
    <row r="216" spans="1:43" ht="22.8" x14ac:dyDescent="0.4">
      <c r="A216" s="328">
        <v>212938</v>
      </c>
      <c r="B216" s="328" t="s">
        <v>1532</v>
      </c>
      <c r="C216" s="328" t="s">
        <v>146</v>
      </c>
      <c r="D216" s="328" t="s">
        <v>252</v>
      </c>
      <c r="E216" s="328" t="s">
        <v>388</v>
      </c>
      <c r="F216" s="330">
        <v>32387</v>
      </c>
      <c r="G216" s="328" t="s">
        <v>1054</v>
      </c>
      <c r="H216" s="328" t="s">
        <v>389</v>
      </c>
      <c r="I216" s="328" t="s">
        <v>59</v>
      </c>
      <c r="J216" s="328" t="s">
        <v>390</v>
      </c>
      <c r="K216" s="328">
        <v>2006</v>
      </c>
      <c r="L216" s="328" t="s">
        <v>382</v>
      </c>
      <c r="M216" s="328" t="s">
        <v>382</v>
      </c>
      <c r="N216" s="328">
        <v>41</v>
      </c>
      <c r="O216" s="330">
        <v>45721</v>
      </c>
      <c r="P216" s="328">
        <v>70000</v>
      </c>
      <c r="Q216" s="328"/>
      <c r="R216" s="328"/>
      <c r="S216" s="328"/>
      <c r="T216" s="328"/>
      <c r="U216" s="328"/>
      <c r="V216" s="328"/>
      <c r="W216" s="328"/>
      <c r="X216" s="328"/>
      <c r="Y216" s="328"/>
      <c r="Z216" s="328"/>
      <c r="AA216" s="328"/>
      <c r="AB216" s="328"/>
      <c r="AC216" s="328"/>
      <c r="AD216" s="328"/>
      <c r="AE216" s="328"/>
      <c r="AF216" s="328"/>
      <c r="AG216" s="328"/>
      <c r="AH216" s="328"/>
      <c r="AI216" s="328"/>
      <c r="AJ216" s="328"/>
      <c r="AK216" s="328"/>
      <c r="AL216" s="328"/>
      <c r="AM216" s="328"/>
      <c r="AN216" s="328"/>
      <c r="AO216" s="328"/>
      <c r="AP216" s="328" t="s">
        <v>3374</v>
      </c>
      <c r="AQ216" s="328">
        <v>3</v>
      </c>
    </row>
    <row r="217" spans="1:43" ht="22.8" x14ac:dyDescent="0.4">
      <c r="A217" s="328">
        <v>212978</v>
      </c>
      <c r="B217" s="328" t="s">
        <v>4106</v>
      </c>
      <c r="C217" s="328" t="s">
        <v>73</v>
      </c>
      <c r="D217" s="328" t="s">
        <v>3863</v>
      </c>
      <c r="E217" s="328" t="s">
        <v>1315</v>
      </c>
      <c r="F217" s="330">
        <v>35070</v>
      </c>
      <c r="G217" s="328" t="s">
        <v>370</v>
      </c>
      <c r="H217" s="328" t="s">
        <v>389</v>
      </c>
      <c r="I217" s="328" t="s">
        <v>59</v>
      </c>
      <c r="J217" s="328" t="s">
        <v>1311</v>
      </c>
      <c r="K217" s="328">
        <v>2013</v>
      </c>
      <c r="L217" s="328" t="s">
        <v>382</v>
      </c>
      <c r="M217" s="328" t="s">
        <v>382</v>
      </c>
      <c r="N217" s="328"/>
      <c r="O217" s="330"/>
      <c r="P217" s="328"/>
      <c r="Q217" s="328"/>
      <c r="R217" s="328"/>
      <c r="S217" s="328"/>
      <c r="T217" s="328"/>
      <c r="U217" s="328"/>
      <c r="V217" s="328"/>
      <c r="W217" s="328"/>
      <c r="X217" s="328"/>
      <c r="Y217" s="328"/>
      <c r="Z217" s="328"/>
      <c r="AA217" s="328"/>
      <c r="AB217" s="328"/>
      <c r="AC217" s="328"/>
      <c r="AD217" s="328"/>
      <c r="AE217" s="328"/>
      <c r="AF217" s="328"/>
      <c r="AG217" s="328"/>
      <c r="AH217" s="328" t="s">
        <v>731</v>
      </c>
      <c r="AI217" s="328"/>
      <c r="AJ217" s="328"/>
      <c r="AK217" s="328"/>
      <c r="AL217" s="328"/>
      <c r="AM217" s="328"/>
      <c r="AN217" s="328"/>
      <c r="AO217" s="328"/>
      <c r="AP217" s="328" t="s">
        <v>4107</v>
      </c>
      <c r="AQ217" s="328" t="s">
        <v>3844</v>
      </c>
    </row>
    <row r="218" spans="1:43" ht="22.8" x14ac:dyDescent="0.4">
      <c r="A218" s="328">
        <v>213184</v>
      </c>
      <c r="B218" s="328" t="s">
        <v>2172</v>
      </c>
      <c r="C218" s="328" t="s">
        <v>193</v>
      </c>
      <c r="D218" s="328" t="s">
        <v>256</v>
      </c>
      <c r="E218" s="328" t="s">
        <v>388</v>
      </c>
      <c r="F218" s="330">
        <v>34700</v>
      </c>
      <c r="G218" s="328" t="s">
        <v>2173</v>
      </c>
      <c r="H218" s="328" t="s">
        <v>389</v>
      </c>
      <c r="I218" s="328" t="s">
        <v>486</v>
      </c>
      <c r="J218" s="328" t="s">
        <v>371</v>
      </c>
      <c r="K218" s="328">
        <v>2012</v>
      </c>
      <c r="L218" s="328" t="s">
        <v>382</v>
      </c>
      <c r="M218" s="328"/>
      <c r="N218" s="328"/>
      <c r="O218" s="330"/>
      <c r="P218" s="328"/>
      <c r="Q218" s="328"/>
      <c r="R218" s="328"/>
      <c r="S218" s="328"/>
      <c r="T218" s="328"/>
      <c r="U218" s="328"/>
      <c r="V218" s="328"/>
      <c r="W218" s="328"/>
      <c r="X218" s="328"/>
      <c r="Y218" s="328"/>
      <c r="Z218" s="328"/>
      <c r="AA218" s="328"/>
      <c r="AB218" s="328"/>
      <c r="AC218" s="328"/>
      <c r="AD218" s="328"/>
      <c r="AE218" s="328"/>
      <c r="AF218" s="328"/>
      <c r="AG218" s="328"/>
      <c r="AH218" s="328" t="s">
        <v>731</v>
      </c>
      <c r="AI218" s="328"/>
      <c r="AJ218" s="328"/>
      <c r="AK218" s="328"/>
      <c r="AL218" s="328" t="s">
        <v>782</v>
      </c>
      <c r="AM218" s="328" t="s">
        <v>782</v>
      </c>
      <c r="AN218" s="328" t="s">
        <v>782</v>
      </c>
      <c r="AO218" s="328"/>
      <c r="AP218" s="328" t="s">
        <v>4068</v>
      </c>
      <c r="AQ218" s="328" t="s">
        <v>3844</v>
      </c>
    </row>
    <row r="219" spans="1:43" ht="22.8" x14ac:dyDescent="0.4">
      <c r="A219" s="328">
        <v>213252</v>
      </c>
      <c r="B219" s="328" t="s">
        <v>1517</v>
      </c>
      <c r="C219" s="328" t="s">
        <v>105</v>
      </c>
      <c r="D219" s="328" t="s">
        <v>266</v>
      </c>
      <c r="E219" s="328" t="s">
        <v>388</v>
      </c>
      <c r="F219" s="330">
        <v>31788</v>
      </c>
      <c r="G219" s="328" t="s">
        <v>1009</v>
      </c>
      <c r="H219" s="328" t="s">
        <v>389</v>
      </c>
      <c r="I219" s="328" t="s">
        <v>65</v>
      </c>
      <c r="J219" s="328" t="s">
        <v>390</v>
      </c>
      <c r="K219" s="328">
        <v>2006</v>
      </c>
      <c r="L219" s="328" t="s">
        <v>382</v>
      </c>
      <c r="M219" s="328" t="s">
        <v>382</v>
      </c>
      <c r="N219" s="328"/>
      <c r="O219" s="330"/>
      <c r="P219" s="328"/>
      <c r="Q219" s="328"/>
      <c r="R219" s="328"/>
      <c r="S219" s="328"/>
      <c r="T219" s="328"/>
      <c r="U219" s="328"/>
      <c r="V219" s="328"/>
      <c r="W219" s="328"/>
      <c r="X219" s="328"/>
      <c r="Y219" s="328"/>
      <c r="Z219" s="328"/>
      <c r="AA219" s="328"/>
      <c r="AB219" s="328"/>
      <c r="AC219" s="328"/>
      <c r="AD219" s="328"/>
      <c r="AE219" s="328"/>
      <c r="AF219" s="328"/>
      <c r="AG219" s="328"/>
      <c r="AH219" s="328" t="s">
        <v>731</v>
      </c>
      <c r="AI219" s="328"/>
      <c r="AJ219" s="328"/>
      <c r="AK219" s="328"/>
      <c r="AL219" s="328"/>
      <c r="AM219" s="328"/>
      <c r="AN219" s="328"/>
      <c r="AO219" s="328"/>
      <c r="AP219" s="328" t="s">
        <v>4121</v>
      </c>
      <c r="AQ219" s="328">
        <v>6</v>
      </c>
    </row>
    <row r="220" spans="1:43" ht="22.8" x14ac:dyDescent="0.4">
      <c r="A220" s="328">
        <v>213259</v>
      </c>
      <c r="B220" s="328" t="s">
        <v>2764</v>
      </c>
      <c r="C220" s="328" t="s">
        <v>115</v>
      </c>
      <c r="D220" s="328" t="s">
        <v>320</v>
      </c>
      <c r="E220" s="328" t="s">
        <v>388</v>
      </c>
      <c r="F220" s="330">
        <v>36555</v>
      </c>
      <c r="G220" s="328" t="s">
        <v>2613</v>
      </c>
      <c r="H220" s="328" t="s">
        <v>389</v>
      </c>
      <c r="I220" s="328" t="s">
        <v>59</v>
      </c>
      <c r="J220" s="328" t="s">
        <v>371</v>
      </c>
      <c r="K220" s="328">
        <v>2017</v>
      </c>
      <c r="L220" s="328" t="s">
        <v>382</v>
      </c>
      <c r="M220" s="328" t="s">
        <v>379</v>
      </c>
      <c r="N220" s="328"/>
      <c r="O220" s="330"/>
      <c r="P220" s="328"/>
      <c r="Q220" s="328"/>
      <c r="R220" s="328"/>
      <c r="S220" s="328"/>
      <c r="T220" s="328"/>
      <c r="U220" s="328"/>
      <c r="V220" s="328"/>
      <c r="W220" s="328"/>
      <c r="X220" s="328"/>
      <c r="Y220" s="328"/>
      <c r="Z220" s="328"/>
      <c r="AA220" s="328"/>
      <c r="AB220" s="328"/>
      <c r="AC220" s="328"/>
      <c r="AD220" s="328"/>
      <c r="AE220" s="328"/>
      <c r="AF220" s="328"/>
      <c r="AG220" s="328"/>
      <c r="AH220" s="328"/>
      <c r="AI220" s="328"/>
      <c r="AJ220" s="328"/>
      <c r="AK220" s="328"/>
      <c r="AL220" s="328"/>
      <c r="AM220" s="328"/>
      <c r="AN220" s="328" t="s">
        <v>782</v>
      </c>
      <c r="AO220" s="328"/>
      <c r="AP220" s="328" t="s">
        <v>59</v>
      </c>
      <c r="AQ220" s="328">
        <v>1</v>
      </c>
    </row>
    <row r="221" spans="1:43" ht="22.8" x14ac:dyDescent="0.4">
      <c r="A221" s="328">
        <v>213415</v>
      </c>
      <c r="B221" s="328" t="s">
        <v>1379</v>
      </c>
      <c r="C221" s="328" t="s">
        <v>186</v>
      </c>
      <c r="D221" s="328" t="s">
        <v>256</v>
      </c>
      <c r="E221" s="328" t="s">
        <v>387</v>
      </c>
      <c r="F221" s="330">
        <v>36048</v>
      </c>
      <c r="G221" s="328" t="s">
        <v>1009</v>
      </c>
      <c r="H221" s="328" t="s">
        <v>389</v>
      </c>
      <c r="I221" s="328" t="s">
        <v>59</v>
      </c>
      <c r="J221" s="328" t="s">
        <v>390</v>
      </c>
      <c r="K221" s="328">
        <v>2017</v>
      </c>
      <c r="L221" s="328" t="s">
        <v>382</v>
      </c>
      <c r="M221" s="328" t="s">
        <v>382</v>
      </c>
      <c r="N221" s="328"/>
      <c r="O221" s="330"/>
      <c r="P221" s="328"/>
      <c r="Q221" s="328"/>
      <c r="R221" s="328"/>
      <c r="S221" s="328"/>
      <c r="T221" s="328"/>
      <c r="U221" s="328"/>
      <c r="V221" s="328"/>
      <c r="W221" s="328"/>
      <c r="X221" s="328"/>
      <c r="Y221" s="328"/>
      <c r="Z221" s="328"/>
      <c r="AA221" s="328"/>
      <c r="AB221" s="328"/>
      <c r="AC221" s="328"/>
      <c r="AD221" s="328"/>
      <c r="AE221" s="328"/>
      <c r="AF221" s="328"/>
      <c r="AG221" s="328"/>
      <c r="AH221" s="328"/>
      <c r="AI221" s="328"/>
      <c r="AJ221" s="328"/>
      <c r="AK221" s="328"/>
      <c r="AL221" s="328"/>
      <c r="AM221" s="328"/>
      <c r="AN221" s="328" t="s">
        <v>782</v>
      </c>
      <c r="AO221" s="328"/>
      <c r="AP221" s="328" t="s">
        <v>3374</v>
      </c>
      <c r="AQ221" s="328">
        <v>4</v>
      </c>
    </row>
    <row r="222" spans="1:43" ht="22.8" x14ac:dyDescent="0.4">
      <c r="A222" s="328">
        <v>213462</v>
      </c>
      <c r="B222" s="328" t="s">
        <v>1829</v>
      </c>
      <c r="C222" s="328" t="s">
        <v>441</v>
      </c>
      <c r="D222" s="328" t="s">
        <v>1830</v>
      </c>
      <c r="E222" s="328" t="s">
        <v>387</v>
      </c>
      <c r="F222" s="330">
        <v>35863</v>
      </c>
      <c r="G222" s="328" t="s">
        <v>370</v>
      </c>
      <c r="H222" s="328" t="s">
        <v>389</v>
      </c>
      <c r="I222" s="328" t="s">
        <v>484</v>
      </c>
      <c r="J222" s="328" t="s">
        <v>371</v>
      </c>
      <c r="K222" s="328">
        <v>2015</v>
      </c>
      <c r="L222" s="328" t="s">
        <v>382</v>
      </c>
      <c r="M222" s="328"/>
      <c r="N222" s="328"/>
      <c r="O222" s="330"/>
      <c r="P222" s="328"/>
      <c r="Q222" s="328"/>
      <c r="R222" s="328"/>
      <c r="S222" s="328"/>
      <c r="T222" s="328"/>
      <c r="U222" s="328"/>
      <c r="V222" s="328"/>
      <c r="W222" s="328"/>
      <c r="X222" s="328"/>
      <c r="Y222" s="328"/>
      <c r="Z222" s="328"/>
      <c r="AA222" s="328"/>
      <c r="AB222" s="328"/>
      <c r="AC222" s="328"/>
      <c r="AD222" s="328"/>
      <c r="AE222" s="328"/>
      <c r="AF222" s="328"/>
      <c r="AG222" s="328"/>
      <c r="AH222" s="328" t="s">
        <v>731</v>
      </c>
      <c r="AI222" s="328"/>
      <c r="AJ222" s="328"/>
      <c r="AK222" s="328"/>
      <c r="AL222" s="328"/>
      <c r="AM222" s="328" t="s">
        <v>782</v>
      </c>
      <c r="AN222" s="328" t="s">
        <v>782</v>
      </c>
      <c r="AO222" s="328"/>
      <c r="AP222" s="328" t="s">
        <v>3865</v>
      </c>
      <c r="AQ222" s="328" t="s">
        <v>3844</v>
      </c>
    </row>
    <row r="223" spans="1:43" ht="22.8" x14ac:dyDescent="0.4">
      <c r="A223" s="328">
        <v>213779</v>
      </c>
      <c r="B223" s="328" t="s">
        <v>1536</v>
      </c>
      <c r="C223" s="328" t="s">
        <v>117</v>
      </c>
      <c r="D223" s="328" t="s">
        <v>449</v>
      </c>
      <c r="E223" s="328" t="s">
        <v>388</v>
      </c>
      <c r="F223" s="330">
        <v>32509</v>
      </c>
      <c r="G223" s="328" t="s">
        <v>1537</v>
      </c>
      <c r="H223" s="328" t="s">
        <v>389</v>
      </c>
      <c r="I223" s="328" t="s">
        <v>59</v>
      </c>
      <c r="J223" s="328" t="s">
        <v>390</v>
      </c>
      <c r="K223" s="328">
        <v>2009</v>
      </c>
      <c r="L223" s="328" t="s">
        <v>382</v>
      </c>
      <c r="M223" s="328" t="s">
        <v>382</v>
      </c>
      <c r="N223" s="328"/>
      <c r="O223" s="330"/>
      <c r="P223" s="328"/>
      <c r="Q223" s="328"/>
      <c r="R223" s="328"/>
      <c r="S223" s="328"/>
      <c r="T223" s="328"/>
      <c r="U223" s="328"/>
      <c r="V223" s="328"/>
      <c r="W223" s="328"/>
      <c r="X223" s="328"/>
      <c r="Y223" s="328"/>
      <c r="Z223" s="328"/>
      <c r="AA223" s="328"/>
      <c r="AB223" s="328"/>
      <c r="AC223" s="328"/>
      <c r="AD223" s="328"/>
      <c r="AE223" s="328"/>
      <c r="AF223" s="328"/>
      <c r="AG223" s="328"/>
      <c r="AH223" s="328"/>
      <c r="AI223" s="328"/>
      <c r="AJ223" s="328"/>
      <c r="AK223" s="328"/>
      <c r="AL223" s="328"/>
      <c r="AM223" s="328"/>
      <c r="AN223" s="328"/>
      <c r="AO223" s="328"/>
      <c r="AP223" s="328" t="s">
        <v>3374</v>
      </c>
      <c r="AQ223" s="328">
        <v>3</v>
      </c>
    </row>
    <row r="224" spans="1:43" ht="22.8" x14ac:dyDescent="0.4">
      <c r="A224" s="328">
        <v>213854</v>
      </c>
      <c r="B224" s="328" t="s">
        <v>2123</v>
      </c>
      <c r="C224" s="328" t="s">
        <v>66</v>
      </c>
      <c r="D224" s="328" t="s">
        <v>246</v>
      </c>
      <c r="E224" s="328" t="s">
        <v>388</v>
      </c>
      <c r="F224" s="330">
        <v>33680</v>
      </c>
      <c r="G224" s="328" t="s">
        <v>686</v>
      </c>
      <c r="H224" s="328" t="s">
        <v>3412</v>
      </c>
      <c r="I224" s="328" t="s">
        <v>484</v>
      </c>
      <c r="J224" s="328" t="s">
        <v>390</v>
      </c>
      <c r="K224" s="328">
        <v>2012</v>
      </c>
      <c r="L224" s="328" t="s">
        <v>382</v>
      </c>
      <c r="M224" s="328" t="s">
        <v>756</v>
      </c>
      <c r="N224" s="328"/>
      <c r="O224" s="330"/>
      <c r="P224" s="328"/>
      <c r="Q224" s="328"/>
      <c r="R224" s="328"/>
      <c r="S224" s="328"/>
      <c r="T224" s="328"/>
      <c r="U224" s="328"/>
      <c r="V224" s="328"/>
      <c r="W224" s="328"/>
      <c r="X224" s="328"/>
      <c r="Y224" s="328"/>
      <c r="Z224" s="328"/>
      <c r="AA224" s="328"/>
      <c r="AB224" s="328"/>
      <c r="AC224" s="328"/>
      <c r="AD224" s="328"/>
      <c r="AE224" s="328"/>
      <c r="AF224" s="328"/>
      <c r="AG224" s="328"/>
      <c r="AH224" s="328"/>
      <c r="AI224" s="328"/>
      <c r="AJ224" s="328"/>
      <c r="AK224" s="328"/>
      <c r="AL224" s="328"/>
      <c r="AM224" s="328"/>
      <c r="AN224" s="328"/>
      <c r="AO224" s="328"/>
      <c r="AP224" s="328" t="s">
        <v>3375</v>
      </c>
      <c r="AQ224" s="328">
        <v>2</v>
      </c>
    </row>
    <row r="225" spans="1:43" ht="22.8" x14ac:dyDescent="0.4">
      <c r="A225" s="328">
        <v>213863</v>
      </c>
      <c r="B225" s="328" t="s">
        <v>4130</v>
      </c>
      <c r="C225" s="328" t="s">
        <v>97</v>
      </c>
      <c r="D225" s="328" t="s">
        <v>3910</v>
      </c>
      <c r="E225" s="328" t="s">
        <v>387</v>
      </c>
      <c r="F225" s="330">
        <v>32799</v>
      </c>
      <c r="G225" s="328" t="s">
        <v>370</v>
      </c>
      <c r="H225" s="328" t="s">
        <v>389</v>
      </c>
      <c r="I225" s="328" t="s">
        <v>486</v>
      </c>
      <c r="J225" s="328" t="s">
        <v>1311</v>
      </c>
      <c r="K225" s="328">
        <v>2008</v>
      </c>
      <c r="L225" s="328" t="s">
        <v>382</v>
      </c>
      <c r="M225" s="328" t="s">
        <v>382</v>
      </c>
      <c r="N225" s="328">
        <v>64</v>
      </c>
      <c r="O225" s="330">
        <v>45726</v>
      </c>
      <c r="P225" s="328">
        <v>200000</v>
      </c>
      <c r="Q225" s="328"/>
      <c r="R225" s="328"/>
      <c r="S225" s="328"/>
      <c r="T225" s="328"/>
      <c r="U225" s="328"/>
      <c r="V225" s="328"/>
      <c r="W225" s="328"/>
      <c r="X225" s="328"/>
      <c r="Y225" s="328"/>
      <c r="Z225" s="328"/>
      <c r="AA225" s="328"/>
      <c r="AB225" s="328"/>
      <c r="AC225" s="328"/>
      <c r="AD225" s="328"/>
      <c r="AE225" s="328"/>
      <c r="AF225" s="328"/>
      <c r="AG225" s="328"/>
      <c r="AH225" s="328" t="s">
        <v>731</v>
      </c>
      <c r="AI225" s="328"/>
      <c r="AJ225" s="328"/>
      <c r="AK225" s="328"/>
      <c r="AL225" s="328"/>
      <c r="AM225" s="328"/>
      <c r="AN225" s="328"/>
      <c r="AO225" s="328"/>
      <c r="AP225" s="328" t="s">
        <v>4077</v>
      </c>
      <c r="AQ225" s="328">
        <v>6</v>
      </c>
    </row>
    <row r="226" spans="1:43" ht="22.8" x14ac:dyDescent="0.4">
      <c r="A226" s="328">
        <v>214213</v>
      </c>
      <c r="B226" s="328" t="s">
        <v>493</v>
      </c>
      <c r="C226" s="328" t="s">
        <v>498</v>
      </c>
      <c r="D226" s="328" t="s">
        <v>2829</v>
      </c>
      <c r="E226" s="328" t="s">
        <v>387</v>
      </c>
      <c r="F226" s="330">
        <v>34335</v>
      </c>
      <c r="G226" s="328" t="s">
        <v>3714</v>
      </c>
      <c r="H226" s="328" t="s">
        <v>389</v>
      </c>
      <c r="I226" s="328" t="s">
        <v>486</v>
      </c>
      <c r="J226" s="328" t="s">
        <v>1311</v>
      </c>
      <c r="K226" s="328">
        <v>2011</v>
      </c>
      <c r="L226" s="328" t="s">
        <v>382</v>
      </c>
      <c r="M226" s="328" t="s">
        <v>382</v>
      </c>
      <c r="N226" s="328"/>
      <c r="O226" s="330"/>
      <c r="P226" s="328"/>
      <c r="Q226" s="328"/>
      <c r="R226" s="328"/>
      <c r="S226" s="328"/>
      <c r="T226" s="328"/>
      <c r="U226" s="328"/>
      <c r="V226" s="328"/>
      <c r="W226" s="328"/>
      <c r="X226" s="328"/>
      <c r="Y226" s="328"/>
      <c r="Z226" s="328"/>
      <c r="AA226" s="328"/>
      <c r="AB226" s="328"/>
      <c r="AC226" s="328"/>
      <c r="AD226" s="328"/>
      <c r="AE226" s="328"/>
      <c r="AF226" s="328"/>
      <c r="AG226" s="328"/>
      <c r="AH226" s="328" t="s">
        <v>731</v>
      </c>
      <c r="AI226" s="328"/>
      <c r="AJ226" s="328"/>
      <c r="AK226" s="328"/>
      <c r="AL226" s="328"/>
      <c r="AM226" s="328" t="s">
        <v>782</v>
      </c>
      <c r="AN226" s="328" t="s">
        <v>782</v>
      </c>
      <c r="AO226" s="328"/>
      <c r="AP226" s="328" t="s">
        <v>4077</v>
      </c>
      <c r="AQ226" s="328">
        <v>3</v>
      </c>
    </row>
    <row r="227" spans="1:43" ht="22.8" x14ac:dyDescent="0.4">
      <c r="A227" s="328">
        <v>214219</v>
      </c>
      <c r="B227" s="328" t="s">
        <v>2830</v>
      </c>
      <c r="C227" s="328" t="s">
        <v>606</v>
      </c>
      <c r="D227" s="328" t="s">
        <v>478</v>
      </c>
      <c r="E227" s="328" t="s">
        <v>387</v>
      </c>
      <c r="F227" s="330">
        <v>34052</v>
      </c>
      <c r="G227" s="328" t="s">
        <v>1050</v>
      </c>
      <c r="H227" s="328" t="s">
        <v>3412</v>
      </c>
      <c r="I227" s="328" t="s">
        <v>484</v>
      </c>
      <c r="J227" s="328" t="s">
        <v>390</v>
      </c>
      <c r="K227" s="328">
        <v>2011</v>
      </c>
      <c r="L227" s="328" t="s">
        <v>382</v>
      </c>
      <c r="M227" s="328" t="s">
        <v>756</v>
      </c>
      <c r="N227" s="328"/>
      <c r="O227" s="330"/>
      <c r="P227" s="328"/>
      <c r="Q227" s="328"/>
      <c r="R227" s="328"/>
      <c r="S227" s="328"/>
      <c r="T227" s="328"/>
      <c r="U227" s="328"/>
      <c r="V227" s="328"/>
      <c r="W227" s="328"/>
      <c r="X227" s="328"/>
      <c r="Y227" s="328"/>
      <c r="Z227" s="328"/>
      <c r="AA227" s="328"/>
      <c r="AB227" s="328"/>
      <c r="AC227" s="328"/>
      <c r="AD227" s="328"/>
      <c r="AE227" s="328"/>
      <c r="AF227" s="328"/>
      <c r="AG227" s="328"/>
      <c r="AH227" s="328"/>
      <c r="AI227" s="328"/>
      <c r="AJ227" s="328"/>
      <c r="AK227" s="328"/>
      <c r="AL227" s="328"/>
      <c r="AM227" s="328"/>
      <c r="AN227" s="328"/>
      <c r="AO227" s="328"/>
      <c r="AP227" s="328" t="s">
        <v>3375</v>
      </c>
      <c r="AQ227" s="328">
        <v>2</v>
      </c>
    </row>
    <row r="228" spans="1:43" ht="22.8" x14ac:dyDescent="0.4">
      <c r="A228" s="328">
        <v>214284</v>
      </c>
      <c r="B228" s="328" t="s">
        <v>2609</v>
      </c>
      <c r="C228" s="328" t="s">
        <v>544</v>
      </c>
      <c r="D228" s="328" t="s">
        <v>2819</v>
      </c>
      <c r="E228" s="328" t="s">
        <v>387</v>
      </c>
      <c r="F228" s="330">
        <v>36025</v>
      </c>
      <c r="G228" s="328" t="s">
        <v>1031</v>
      </c>
      <c r="H228" s="328" t="s">
        <v>389</v>
      </c>
      <c r="I228" s="328" t="s">
        <v>59</v>
      </c>
      <c r="J228" s="328" t="s">
        <v>1311</v>
      </c>
      <c r="K228" s="328">
        <v>2016</v>
      </c>
      <c r="L228" s="328" t="s">
        <v>382</v>
      </c>
      <c r="M228" s="328" t="s">
        <v>382</v>
      </c>
      <c r="N228" s="328">
        <v>60</v>
      </c>
      <c r="O228" s="330">
        <v>45722</v>
      </c>
      <c r="P228" s="328">
        <v>50000</v>
      </c>
      <c r="Q228" s="328"/>
      <c r="R228" s="328"/>
      <c r="S228" s="328"/>
      <c r="T228" s="328"/>
      <c r="U228" s="328"/>
      <c r="V228" s="328"/>
      <c r="W228" s="328"/>
      <c r="X228" s="328"/>
      <c r="Y228" s="328"/>
      <c r="Z228" s="328"/>
      <c r="AA228" s="328"/>
      <c r="AB228" s="328"/>
      <c r="AC228" s="328"/>
      <c r="AD228" s="328"/>
      <c r="AE228" s="328"/>
      <c r="AF228" s="328"/>
      <c r="AG228" s="328"/>
      <c r="AH228" s="328"/>
      <c r="AI228" s="328"/>
      <c r="AJ228" s="328"/>
      <c r="AK228" s="328"/>
      <c r="AL228" s="328"/>
      <c r="AM228" s="328"/>
      <c r="AN228" s="328"/>
      <c r="AO228" s="328"/>
      <c r="AP228" s="328" t="s">
        <v>59</v>
      </c>
      <c r="AQ228" s="328">
        <v>2</v>
      </c>
    </row>
    <row r="229" spans="1:43" ht="22.8" x14ac:dyDescent="0.4">
      <c r="A229" s="328">
        <v>214474</v>
      </c>
      <c r="B229" s="328" t="s">
        <v>2846</v>
      </c>
      <c r="C229" s="328" t="s">
        <v>139</v>
      </c>
      <c r="D229" s="328" t="s">
        <v>2719</v>
      </c>
      <c r="E229" s="328" t="s">
        <v>388</v>
      </c>
      <c r="F229" s="330">
        <v>34032</v>
      </c>
      <c r="G229" s="328" t="s">
        <v>370</v>
      </c>
      <c r="H229" s="328" t="s">
        <v>389</v>
      </c>
      <c r="I229" s="328" t="s">
        <v>484</v>
      </c>
      <c r="J229" s="328" t="s">
        <v>390</v>
      </c>
      <c r="K229" s="328">
        <v>2013</v>
      </c>
      <c r="L229" s="328" t="s">
        <v>382</v>
      </c>
      <c r="M229" s="328" t="s">
        <v>382</v>
      </c>
      <c r="N229" s="328"/>
      <c r="O229" s="330"/>
      <c r="P229" s="328"/>
      <c r="Q229" s="328"/>
      <c r="R229" s="328"/>
      <c r="S229" s="328"/>
      <c r="T229" s="328"/>
      <c r="U229" s="328"/>
      <c r="V229" s="328"/>
      <c r="W229" s="328"/>
      <c r="X229" s="328"/>
      <c r="Y229" s="328"/>
      <c r="Z229" s="328"/>
      <c r="AA229" s="328"/>
      <c r="AB229" s="328"/>
      <c r="AC229" s="328"/>
      <c r="AD229" s="328"/>
      <c r="AE229" s="328"/>
      <c r="AF229" s="328"/>
      <c r="AG229" s="328"/>
      <c r="AH229" s="328" t="s">
        <v>731</v>
      </c>
      <c r="AI229" s="328"/>
      <c r="AJ229" s="328"/>
      <c r="AK229" s="328"/>
      <c r="AL229" s="328"/>
      <c r="AM229" s="328"/>
      <c r="AN229" s="328"/>
      <c r="AO229" s="328"/>
      <c r="AP229" s="328" t="s">
        <v>3870</v>
      </c>
      <c r="AQ229" s="328">
        <v>2</v>
      </c>
    </row>
    <row r="230" spans="1:43" ht="22.8" x14ac:dyDescent="0.4">
      <c r="A230" s="328">
        <v>214506</v>
      </c>
      <c r="B230" s="328" t="s">
        <v>1860</v>
      </c>
      <c r="C230" s="328" t="s">
        <v>123</v>
      </c>
      <c r="D230" s="328" t="s">
        <v>278</v>
      </c>
      <c r="E230" s="328" t="s">
        <v>388</v>
      </c>
      <c r="F230" s="330">
        <v>36054</v>
      </c>
      <c r="G230" s="328" t="s">
        <v>1009</v>
      </c>
      <c r="H230" s="328" t="s">
        <v>389</v>
      </c>
      <c r="I230" s="328" t="s">
        <v>65</v>
      </c>
      <c r="J230" s="328" t="s">
        <v>371</v>
      </c>
      <c r="K230" s="328">
        <v>2016</v>
      </c>
      <c r="L230" s="328" t="s">
        <v>382</v>
      </c>
      <c r="M230" s="328" t="s">
        <v>383</v>
      </c>
      <c r="N230" s="328"/>
      <c r="O230" s="330"/>
      <c r="P230" s="328"/>
      <c r="Q230" s="328"/>
      <c r="R230" s="328"/>
      <c r="S230" s="328"/>
      <c r="T230" s="328"/>
      <c r="U230" s="328"/>
      <c r="V230" s="328"/>
      <c r="W230" s="328"/>
      <c r="X230" s="328"/>
      <c r="Y230" s="328"/>
      <c r="Z230" s="328"/>
      <c r="AA230" s="328"/>
      <c r="AB230" s="328"/>
      <c r="AC230" s="328"/>
      <c r="AD230" s="328"/>
      <c r="AE230" s="328"/>
      <c r="AF230" s="328"/>
      <c r="AG230" s="328"/>
      <c r="AH230" s="328" t="s">
        <v>731</v>
      </c>
      <c r="AI230" s="328"/>
      <c r="AJ230" s="328"/>
      <c r="AK230" s="328"/>
      <c r="AL230" s="328"/>
      <c r="AM230" s="328"/>
      <c r="AN230" s="328"/>
      <c r="AO230" s="328"/>
      <c r="AP230" s="328" t="s">
        <v>4074</v>
      </c>
      <c r="AQ230" s="328">
        <v>6</v>
      </c>
    </row>
    <row r="231" spans="1:43" ht="22.8" x14ac:dyDescent="0.4">
      <c r="A231" s="328">
        <v>215228</v>
      </c>
      <c r="B231" s="328" t="s">
        <v>1671</v>
      </c>
      <c r="C231" s="328" t="s">
        <v>2902</v>
      </c>
      <c r="D231" s="328" t="s">
        <v>518</v>
      </c>
      <c r="E231" s="328" t="s">
        <v>388</v>
      </c>
      <c r="F231" s="330">
        <v>34459</v>
      </c>
      <c r="G231" s="328" t="s">
        <v>1009</v>
      </c>
      <c r="H231" s="328" t="s">
        <v>389</v>
      </c>
      <c r="I231" s="328" t="s">
        <v>484</v>
      </c>
      <c r="J231" s="328" t="s">
        <v>390</v>
      </c>
      <c r="K231" s="328">
        <v>2012</v>
      </c>
      <c r="L231" s="328" t="s">
        <v>382</v>
      </c>
      <c r="M231" s="328" t="s">
        <v>382</v>
      </c>
      <c r="N231" s="328">
        <v>56</v>
      </c>
      <c r="O231" s="330">
        <v>45722</v>
      </c>
      <c r="P231" s="328">
        <v>50000</v>
      </c>
      <c r="Q231" s="328"/>
      <c r="R231" s="328"/>
      <c r="S231" s="328"/>
      <c r="T231" s="328"/>
      <c r="U231" s="328"/>
      <c r="V231" s="328"/>
      <c r="W231" s="328"/>
      <c r="X231" s="328"/>
      <c r="Y231" s="328"/>
      <c r="Z231" s="328"/>
      <c r="AA231" s="328"/>
      <c r="AB231" s="328"/>
      <c r="AC231" s="328"/>
      <c r="AD231" s="328"/>
      <c r="AE231" s="328"/>
      <c r="AF231" s="328"/>
      <c r="AG231" s="328"/>
      <c r="AH231" s="328"/>
      <c r="AI231" s="328"/>
      <c r="AJ231" s="328"/>
      <c r="AK231" s="328"/>
      <c r="AL231" s="328"/>
      <c r="AM231" s="328"/>
      <c r="AN231" s="328"/>
      <c r="AO231" s="328"/>
      <c r="AP231" s="328" t="s">
        <v>484</v>
      </c>
      <c r="AQ231" s="328">
        <v>1</v>
      </c>
    </row>
    <row r="232" spans="1:43" ht="22.8" x14ac:dyDescent="0.4">
      <c r="A232" s="328">
        <v>215309</v>
      </c>
      <c r="B232" s="328" t="s">
        <v>2354</v>
      </c>
      <c r="C232" s="328" t="s">
        <v>66</v>
      </c>
      <c r="D232" s="328" t="s">
        <v>449</v>
      </c>
      <c r="E232" s="328" t="s">
        <v>387</v>
      </c>
      <c r="F232" s="330">
        <v>36133</v>
      </c>
      <c r="G232" s="328" t="s">
        <v>1009</v>
      </c>
      <c r="H232" s="328" t="s">
        <v>3412</v>
      </c>
      <c r="I232" s="328" t="s">
        <v>487</v>
      </c>
      <c r="J232" s="328" t="s">
        <v>371</v>
      </c>
      <c r="K232" s="328">
        <v>2016</v>
      </c>
      <c r="L232" s="328" t="s">
        <v>382</v>
      </c>
      <c r="M232" s="328" t="s">
        <v>756</v>
      </c>
      <c r="N232" s="328"/>
      <c r="O232" s="330"/>
      <c r="P232" s="328"/>
      <c r="Q232" s="328"/>
      <c r="R232" s="328"/>
      <c r="S232" s="328"/>
      <c r="T232" s="328"/>
      <c r="U232" s="328"/>
      <c r="V232" s="328"/>
      <c r="W232" s="328"/>
      <c r="X232" s="328"/>
      <c r="Y232" s="328"/>
      <c r="Z232" s="328"/>
      <c r="AA232" s="328"/>
      <c r="AB232" s="328"/>
      <c r="AC232" s="328"/>
      <c r="AD232" s="328"/>
      <c r="AE232" s="328"/>
      <c r="AF232" s="328"/>
      <c r="AG232" s="328"/>
      <c r="AH232" s="328" t="s">
        <v>731</v>
      </c>
      <c r="AI232" s="328"/>
      <c r="AJ232" s="328"/>
      <c r="AK232" s="328"/>
      <c r="AL232" s="328"/>
      <c r="AM232" s="328"/>
      <c r="AN232" s="328"/>
      <c r="AO232" s="328"/>
      <c r="AP232" s="328" t="s">
        <v>4124</v>
      </c>
      <c r="AQ232" s="328">
        <v>6</v>
      </c>
    </row>
    <row r="233" spans="1:43" ht="22.8" x14ac:dyDescent="0.4">
      <c r="A233" s="328">
        <v>215353</v>
      </c>
      <c r="B233" s="328" t="s">
        <v>2913</v>
      </c>
      <c r="C233" s="328" t="s">
        <v>438</v>
      </c>
      <c r="D233" s="328" t="s">
        <v>256</v>
      </c>
      <c r="E233" s="328" t="s">
        <v>388</v>
      </c>
      <c r="F233" s="330">
        <v>29724</v>
      </c>
      <c r="G233" s="328" t="s">
        <v>1047</v>
      </c>
      <c r="H233" s="328" t="s">
        <v>389</v>
      </c>
      <c r="I233" s="328" t="s">
        <v>59</v>
      </c>
      <c r="J233" s="328" t="s">
        <v>390</v>
      </c>
      <c r="K233" s="328">
        <v>2008</v>
      </c>
      <c r="L233" s="328" t="s">
        <v>382</v>
      </c>
      <c r="M233" s="328" t="s">
        <v>382</v>
      </c>
      <c r="N233" s="328"/>
      <c r="O233" s="330"/>
      <c r="P233" s="328"/>
      <c r="Q233" s="328"/>
      <c r="R233" s="328"/>
      <c r="S233" s="328"/>
      <c r="T233" s="328"/>
      <c r="U233" s="328"/>
      <c r="V233" s="328"/>
      <c r="W233" s="328"/>
      <c r="X233" s="328"/>
      <c r="Y233" s="328"/>
      <c r="Z233" s="328"/>
      <c r="AA233" s="328"/>
      <c r="AB233" s="328"/>
      <c r="AC233" s="328"/>
      <c r="AD233" s="328"/>
      <c r="AE233" s="328"/>
      <c r="AF233" s="328"/>
      <c r="AG233" s="328"/>
      <c r="AH233" s="328"/>
      <c r="AI233" s="328"/>
      <c r="AJ233" s="328"/>
      <c r="AK233" s="328"/>
      <c r="AL233" s="328"/>
      <c r="AM233" s="328"/>
      <c r="AN233" s="328"/>
      <c r="AO233" s="328"/>
      <c r="AP233" s="328" t="s">
        <v>3374</v>
      </c>
      <c r="AQ233" s="328">
        <v>3</v>
      </c>
    </row>
    <row r="234" spans="1:43" ht="22.8" x14ac:dyDescent="0.4">
      <c r="A234" s="328">
        <v>215442</v>
      </c>
      <c r="B234" s="328" t="s">
        <v>4184</v>
      </c>
      <c r="C234" s="328" t="s">
        <v>70</v>
      </c>
      <c r="D234" s="328" t="s">
        <v>4185</v>
      </c>
      <c r="E234" s="328" t="s">
        <v>1315</v>
      </c>
      <c r="F234" s="330">
        <v>33030</v>
      </c>
      <c r="G234" s="328" t="s">
        <v>696</v>
      </c>
      <c r="H234" s="328" t="s">
        <v>389</v>
      </c>
      <c r="I234" s="328" t="s">
        <v>485</v>
      </c>
      <c r="J234" s="328" t="s">
        <v>1311</v>
      </c>
      <c r="K234" s="328">
        <v>2012</v>
      </c>
      <c r="L234" s="328" t="s">
        <v>382</v>
      </c>
      <c r="M234" s="328" t="s">
        <v>382</v>
      </c>
      <c r="N234" s="328"/>
      <c r="O234" s="330"/>
      <c r="P234" s="328"/>
      <c r="Q234" s="328"/>
      <c r="R234" s="328"/>
      <c r="S234" s="328"/>
      <c r="T234" s="328"/>
      <c r="U234" s="328"/>
      <c r="V234" s="328"/>
      <c r="W234" s="328"/>
      <c r="X234" s="328"/>
      <c r="Y234" s="328"/>
      <c r="Z234" s="328"/>
      <c r="AA234" s="328"/>
      <c r="AB234" s="328"/>
      <c r="AC234" s="328"/>
      <c r="AD234" s="328"/>
      <c r="AE234" s="328"/>
      <c r="AF234" s="328"/>
      <c r="AG234" s="328"/>
      <c r="AH234" s="328" t="s">
        <v>731</v>
      </c>
      <c r="AI234" s="328"/>
      <c r="AJ234" s="328"/>
      <c r="AK234" s="328"/>
      <c r="AL234" s="328"/>
      <c r="AM234" s="328"/>
      <c r="AN234" s="328" t="s">
        <v>782</v>
      </c>
      <c r="AO234" s="328"/>
      <c r="AP234" s="328" t="s">
        <v>4154</v>
      </c>
      <c r="AQ234" s="328" t="s">
        <v>3844</v>
      </c>
    </row>
    <row r="235" spans="1:43" ht="22.8" x14ac:dyDescent="0.4">
      <c r="A235" s="328">
        <v>215542</v>
      </c>
      <c r="B235" s="328" t="s">
        <v>2242</v>
      </c>
      <c r="C235" s="328" t="s">
        <v>66</v>
      </c>
      <c r="D235" s="328" t="s">
        <v>336</v>
      </c>
      <c r="E235" s="328" t="s">
        <v>388</v>
      </c>
      <c r="F235" s="330">
        <v>35271</v>
      </c>
      <c r="G235" s="328" t="s">
        <v>370</v>
      </c>
      <c r="H235" s="328" t="s">
        <v>389</v>
      </c>
      <c r="I235" s="328" t="s">
        <v>484</v>
      </c>
      <c r="J235" s="328" t="s">
        <v>1311</v>
      </c>
      <c r="K235" s="328">
        <v>2013</v>
      </c>
      <c r="L235" s="328" t="s">
        <v>382</v>
      </c>
      <c r="M235" s="328"/>
      <c r="N235" s="328"/>
      <c r="O235" s="330"/>
      <c r="P235" s="328"/>
      <c r="Q235" s="328"/>
      <c r="R235" s="328"/>
      <c r="S235" s="328"/>
      <c r="T235" s="328"/>
      <c r="U235" s="328"/>
      <c r="V235" s="328"/>
      <c r="W235" s="328"/>
      <c r="X235" s="328"/>
      <c r="Y235" s="328"/>
      <c r="Z235" s="328"/>
      <c r="AA235" s="328"/>
      <c r="AB235" s="328"/>
      <c r="AC235" s="328"/>
      <c r="AD235" s="328"/>
      <c r="AE235" s="328"/>
      <c r="AF235" s="328"/>
      <c r="AG235" s="328"/>
      <c r="AH235" s="328"/>
      <c r="AI235" s="328"/>
      <c r="AJ235" s="328"/>
      <c r="AK235" s="328"/>
      <c r="AL235" s="328" t="s">
        <v>782</v>
      </c>
      <c r="AM235" s="328" t="s">
        <v>782</v>
      </c>
      <c r="AN235" s="328" t="s">
        <v>782</v>
      </c>
      <c r="AO235" s="328"/>
      <c r="AP235" s="328" t="s">
        <v>484</v>
      </c>
      <c r="AQ235" s="328">
        <v>2</v>
      </c>
    </row>
    <row r="236" spans="1:43" ht="22.8" x14ac:dyDescent="0.4">
      <c r="A236" s="328">
        <v>215556</v>
      </c>
      <c r="B236" s="328" t="s">
        <v>1678</v>
      </c>
      <c r="C236" s="328" t="s">
        <v>66</v>
      </c>
      <c r="D236" s="328" t="s">
        <v>225</v>
      </c>
      <c r="E236" s="328" t="s">
        <v>388</v>
      </c>
      <c r="F236" s="330">
        <v>34582</v>
      </c>
      <c r="G236" s="328" t="s">
        <v>1057</v>
      </c>
      <c r="H236" s="328" t="s">
        <v>389</v>
      </c>
      <c r="I236" s="328" t="s">
        <v>484</v>
      </c>
      <c r="J236" s="328" t="s">
        <v>371</v>
      </c>
      <c r="K236" s="328">
        <v>2012</v>
      </c>
      <c r="L236" s="328" t="s">
        <v>382</v>
      </c>
      <c r="M236" s="328" t="s">
        <v>382</v>
      </c>
      <c r="N236" s="328"/>
      <c r="O236" s="330"/>
      <c r="P236" s="328"/>
      <c r="Q236" s="328"/>
      <c r="R236" s="328"/>
      <c r="S236" s="328"/>
      <c r="T236" s="328"/>
      <c r="U236" s="328"/>
      <c r="V236" s="328"/>
      <c r="W236" s="328"/>
      <c r="X236" s="328"/>
      <c r="Y236" s="328"/>
      <c r="Z236" s="328"/>
      <c r="AA236" s="328"/>
      <c r="AB236" s="328"/>
      <c r="AC236" s="328"/>
      <c r="AD236" s="328"/>
      <c r="AE236" s="328"/>
      <c r="AF236" s="328"/>
      <c r="AG236" s="328"/>
      <c r="AH236" s="328" t="s">
        <v>731</v>
      </c>
      <c r="AI236" s="328"/>
      <c r="AJ236" s="328"/>
      <c r="AK236" s="328"/>
      <c r="AL236" s="328"/>
      <c r="AM236" s="328"/>
      <c r="AN236" s="328"/>
      <c r="AO236" s="328"/>
      <c r="AP236" s="328" t="s">
        <v>4067</v>
      </c>
      <c r="AQ236" s="328" t="s">
        <v>4082</v>
      </c>
    </row>
    <row r="237" spans="1:43" ht="22.8" x14ac:dyDescent="0.4">
      <c r="A237" s="328">
        <v>215649</v>
      </c>
      <c r="B237" s="328" t="s">
        <v>2423</v>
      </c>
      <c r="C237" s="328" t="s">
        <v>80</v>
      </c>
      <c r="D237" s="328" t="s">
        <v>202</v>
      </c>
      <c r="E237" s="328" t="s">
        <v>387</v>
      </c>
      <c r="F237" s="330">
        <v>36530</v>
      </c>
      <c r="G237" s="328" t="s">
        <v>383</v>
      </c>
      <c r="H237" s="328" t="s">
        <v>389</v>
      </c>
      <c r="I237" s="328" t="s">
        <v>484</v>
      </c>
      <c r="J237" s="328" t="s">
        <v>371</v>
      </c>
      <c r="K237" s="328">
        <v>2017</v>
      </c>
      <c r="L237" s="328" t="s">
        <v>382</v>
      </c>
      <c r="M237" s="328" t="s">
        <v>382</v>
      </c>
      <c r="N237" s="328"/>
      <c r="O237" s="330"/>
      <c r="P237" s="328"/>
      <c r="Q237" s="328"/>
      <c r="R237" s="328"/>
      <c r="S237" s="328"/>
      <c r="T237" s="328"/>
      <c r="U237" s="328"/>
      <c r="V237" s="328"/>
      <c r="W237" s="328"/>
      <c r="X237" s="328"/>
      <c r="Y237" s="328"/>
      <c r="Z237" s="328"/>
      <c r="AA237" s="328"/>
      <c r="AB237" s="328"/>
      <c r="AC237" s="328"/>
      <c r="AD237" s="328"/>
      <c r="AE237" s="328"/>
      <c r="AF237" s="328"/>
      <c r="AG237" s="328"/>
      <c r="AH237" s="328"/>
      <c r="AI237" s="328"/>
      <c r="AJ237" s="328"/>
      <c r="AK237" s="328"/>
      <c r="AL237" s="328"/>
      <c r="AM237" s="328"/>
      <c r="AN237" s="328"/>
      <c r="AO237" s="328"/>
      <c r="AP237" s="328" t="s">
        <v>3375</v>
      </c>
      <c r="AQ237" s="328">
        <v>2</v>
      </c>
    </row>
    <row r="238" spans="1:43" ht="22.8" x14ac:dyDescent="0.4">
      <c r="A238" s="328">
        <v>215676</v>
      </c>
      <c r="B238" s="328" t="s">
        <v>1540</v>
      </c>
      <c r="C238" s="328" t="s">
        <v>553</v>
      </c>
      <c r="D238" s="328" t="s">
        <v>552</v>
      </c>
      <c r="E238" s="328" t="s">
        <v>1315</v>
      </c>
      <c r="F238" s="330">
        <v>32559</v>
      </c>
      <c r="G238" s="328" t="s">
        <v>695</v>
      </c>
      <c r="H238" s="328" t="s">
        <v>389</v>
      </c>
      <c r="I238" s="328" t="s">
        <v>59</v>
      </c>
      <c r="J238" s="328" t="s">
        <v>1311</v>
      </c>
      <c r="K238" s="328">
        <v>2007</v>
      </c>
      <c r="L238" s="328" t="s">
        <v>382</v>
      </c>
      <c r="M238" s="328" t="s">
        <v>379</v>
      </c>
      <c r="N238" s="328"/>
      <c r="O238" s="330"/>
      <c r="P238" s="328"/>
      <c r="Q238" s="328"/>
      <c r="R238" s="328"/>
      <c r="S238" s="328"/>
      <c r="T238" s="328"/>
      <c r="U238" s="328"/>
      <c r="V238" s="328"/>
      <c r="W238" s="328"/>
      <c r="X238" s="328"/>
      <c r="Y238" s="328"/>
      <c r="Z238" s="328"/>
      <c r="AA238" s="328"/>
      <c r="AB238" s="328"/>
      <c r="AC238" s="328"/>
      <c r="AD238" s="328"/>
      <c r="AE238" s="328"/>
      <c r="AF238" s="328"/>
      <c r="AG238" s="328"/>
      <c r="AH238" s="328"/>
      <c r="AI238" s="328"/>
      <c r="AJ238" s="328"/>
      <c r="AK238" s="328"/>
      <c r="AL238" s="328"/>
      <c r="AM238" s="328"/>
      <c r="AN238" s="328"/>
      <c r="AO238" s="328"/>
      <c r="AP238" s="328" t="s">
        <v>3374</v>
      </c>
      <c r="AQ238" s="328">
        <v>3</v>
      </c>
    </row>
    <row r="239" spans="1:43" ht="22.8" x14ac:dyDescent="0.4">
      <c r="A239" s="328">
        <v>215781</v>
      </c>
      <c r="B239" s="328" t="s">
        <v>1864</v>
      </c>
      <c r="C239" s="328" t="s">
        <v>522</v>
      </c>
      <c r="D239" s="328" t="s">
        <v>2842</v>
      </c>
      <c r="E239" s="328" t="s">
        <v>388</v>
      </c>
      <c r="F239" s="330">
        <v>36070</v>
      </c>
      <c r="G239" s="328" t="s">
        <v>1865</v>
      </c>
      <c r="H239" s="328" t="s">
        <v>389</v>
      </c>
      <c r="I239" s="328" t="s">
        <v>59</v>
      </c>
      <c r="J239" s="328" t="s">
        <v>371</v>
      </c>
      <c r="K239" s="328">
        <v>2016</v>
      </c>
      <c r="L239" s="328" t="s">
        <v>382</v>
      </c>
      <c r="M239" s="328" t="s">
        <v>382</v>
      </c>
      <c r="N239" s="328"/>
      <c r="O239" s="330"/>
      <c r="P239" s="328"/>
      <c r="Q239" s="328"/>
      <c r="R239" s="328"/>
      <c r="S239" s="328"/>
      <c r="T239" s="328"/>
      <c r="U239" s="328"/>
      <c r="V239" s="328"/>
      <c r="W239" s="328"/>
      <c r="X239" s="328"/>
      <c r="Y239" s="328"/>
      <c r="Z239" s="328"/>
      <c r="AA239" s="328"/>
      <c r="AB239" s="328"/>
      <c r="AC239" s="328"/>
      <c r="AD239" s="328"/>
      <c r="AE239" s="328"/>
      <c r="AF239" s="328"/>
      <c r="AG239" s="328"/>
      <c r="AH239" s="328"/>
      <c r="AI239" s="328"/>
      <c r="AJ239" s="328"/>
      <c r="AK239" s="328"/>
      <c r="AL239" s="328"/>
      <c r="AM239" s="328"/>
      <c r="AN239" s="328" t="s">
        <v>782</v>
      </c>
      <c r="AO239" s="328"/>
      <c r="AP239" s="328" t="s">
        <v>3374</v>
      </c>
      <c r="AQ239" s="328">
        <v>3</v>
      </c>
    </row>
    <row r="240" spans="1:43" ht="22.8" x14ac:dyDescent="0.4">
      <c r="A240" s="328">
        <v>215784</v>
      </c>
      <c r="B240" s="328" t="s">
        <v>1816</v>
      </c>
      <c r="C240" s="328" t="s">
        <v>553</v>
      </c>
      <c r="D240" s="328" t="s">
        <v>478</v>
      </c>
      <c r="E240" s="328" t="s">
        <v>388</v>
      </c>
      <c r="F240" s="330">
        <v>35796</v>
      </c>
      <c r="G240" s="328" t="s">
        <v>1047</v>
      </c>
      <c r="H240" s="328" t="s">
        <v>389</v>
      </c>
      <c r="I240" s="328" t="s">
        <v>484</v>
      </c>
      <c r="J240" s="328" t="s">
        <v>371</v>
      </c>
      <c r="K240" s="328">
        <v>2015</v>
      </c>
      <c r="L240" s="328" t="s">
        <v>382</v>
      </c>
      <c r="M240" s="328"/>
      <c r="N240" s="328"/>
      <c r="O240" s="330"/>
      <c r="P240" s="328"/>
      <c r="Q240" s="328"/>
      <c r="R240" s="328"/>
      <c r="S240" s="328"/>
      <c r="T240" s="328"/>
      <c r="U240" s="328"/>
      <c r="V240" s="328"/>
      <c r="W240" s="328"/>
      <c r="X240" s="328"/>
      <c r="Y240" s="328"/>
      <c r="Z240" s="328"/>
      <c r="AA240" s="328"/>
      <c r="AB240" s="328"/>
      <c r="AC240" s="328"/>
      <c r="AD240" s="328"/>
      <c r="AE240" s="328"/>
      <c r="AF240" s="328"/>
      <c r="AG240" s="328"/>
      <c r="AH240" s="328" t="s">
        <v>731</v>
      </c>
      <c r="AI240" s="328"/>
      <c r="AJ240" s="328"/>
      <c r="AK240" s="328"/>
      <c r="AL240" s="328"/>
      <c r="AM240" s="328"/>
      <c r="AN240" s="328"/>
      <c r="AO240" s="328"/>
      <c r="AP240" s="328" t="s">
        <v>3865</v>
      </c>
      <c r="AQ240" s="328" t="s">
        <v>3844</v>
      </c>
    </row>
    <row r="241" spans="1:43" ht="22.8" x14ac:dyDescent="0.4">
      <c r="A241" s="328">
        <v>215834</v>
      </c>
      <c r="B241" s="328" t="s">
        <v>1365</v>
      </c>
      <c r="C241" s="328" t="s">
        <v>571</v>
      </c>
      <c r="D241" s="328" t="s">
        <v>258</v>
      </c>
      <c r="E241" s="328" t="s">
        <v>388</v>
      </c>
      <c r="F241" s="330">
        <v>35094</v>
      </c>
      <c r="G241" s="328" t="s">
        <v>1366</v>
      </c>
      <c r="H241" s="328" t="s">
        <v>389</v>
      </c>
      <c r="I241" s="328" t="s">
        <v>484</v>
      </c>
      <c r="J241" s="328" t="s">
        <v>371</v>
      </c>
      <c r="K241" s="328">
        <v>2013</v>
      </c>
      <c r="L241" s="328" t="s">
        <v>382</v>
      </c>
      <c r="M241" s="328"/>
      <c r="N241" s="328"/>
      <c r="O241" s="330"/>
      <c r="P241" s="328"/>
      <c r="Q241" s="328"/>
      <c r="R241" s="328"/>
      <c r="S241" s="328"/>
      <c r="T241" s="328"/>
      <c r="U241" s="328"/>
      <c r="V241" s="328"/>
      <c r="W241" s="328"/>
      <c r="X241" s="328"/>
      <c r="Y241" s="328"/>
      <c r="Z241" s="328"/>
      <c r="AA241" s="328"/>
      <c r="AB241" s="328"/>
      <c r="AC241" s="328"/>
      <c r="AD241" s="328"/>
      <c r="AE241" s="328"/>
      <c r="AF241" s="328"/>
      <c r="AG241" s="328"/>
      <c r="AH241" s="328" t="s">
        <v>731</v>
      </c>
      <c r="AI241" s="328"/>
      <c r="AJ241" s="328"/>
      <c r="AK241" s="328"/>
      <c r="AL241" s="328"/>
      <c r="AM241" s="328" t="s">
        <v>782</v>
      </c>
      <c r="AN241" s="328" t="s">
        <v>782</v>
      </c>
      <c r="AO241" s="328"/>
      <c r="AP241" s="328" t="s">
        <v>3865</v>
      </c>
      <c r="AQ241" s="328" t="s">
        <v>3844</v>
      </c>
    </row>
    <row r="242" spans="1:43" ht="22.8" x14ac:dyDescent="0.4">
      <c r="A242" s="328">
        <v>215902</v>
      </c>
      <c r="B242" s="328" t="s">
        <v>818</v>
      </c>
      <c r="C242" s="328" t="s">
        <v>69</v>
      </c>
      <c r="D242" s="328" t="s">
        <v>2935</v>
      </c>
      <c r="E242" s="328" t="s">
        <v>388</v>
      </c>
      <c r="F242" s="330">
        <v>28748</v>
      </c>
      <c r="G242" s="328" t="s">
        <v>370</v>
      </c>
      <c r="H242" s="328" t="s">
        <v>389</v>
      </c>
      <c r="I242" s="328" t="s">
        <v>486</v>
      </c>
      <c r="J242" s="328" t="s">
        <v>1311</v>
      </c>
      <c r="K242" s="328">
        <v>2018</v>
      </c>
      <c r="L242" s="328" t="s">
        <v>382</v>
      </c>
      <c r="M242" s="328" t="s">
        <v>382</v>
      </c>
      <c r="N242" s="328"/>
      <c r="O242" s="330"/>
      <c r="P242" s="328"/>
      <c r="Q242" s="328"/>
      <c r="R242" s="328"/>
      <c r="S242" s="328"/>
      <c r="T242" s="328"/>
      <c r="U242" s="328"/>
      <c r="V242" s="328"/>
      <c r="W242" s="328"/>
      <c r="X242" s="328"/>
      <c r="Y242" s="328"/>
      <c r="Z242" s="328"/>
      <c r="AA242" s="328"/>
      <c r="AB242" s="328"/>
      <c r="AC242" s="328"/>
      <c r="AD242" s="328"/>
      <c r="AE242" s="328"/>
      <c r="AF242" s="328"/>
      <c r="AG242" s="328"/>
      <c r="AH242" s="328"/>
      <c r="AI242" s="328"/>
      <c r="AJ242" s="328"/>
      <c r="AK242" s="328"/>
      <c r="AL242" s="328"/>
      <c r="AM242" s="328" t="s">
        <v>782</v>
      </c>
      <c r="AN242" s="328" t="s">
        <v>782</v>
      </c>
      <c r="AO242" s="328"/>
      <c r="AP242" s="328" t="s">
        <v>486</v>
      </c>
      <c r="AQ242" s="328">
        <v>1</v>
      </c>
    </row>
    <row r="243" spans="1:43" ht="27.6" x14ac:dyDescent="0.4">
      <c r="A243" s="328">
        <v>215975</v>
      </c>
      <c r="B243" s="340" t="s">
        <v>4200</v>
      </c>
      <c r="C243" s="340" t="s">
        <v>4201</v>
      </c>
      <c r="D243" s="340" t="s">
        <v>309</v>
      </c>
      <c r="E243" s="328"/>
      <c r="F243" s="330"/>
      <c r="G243" s="328"/>
      <c r="H243" s="328"/>
      <c r="I243" s="328" t="s">
        <v>485</v>
      </c>
      <c r="J243" s="328" t="s">
        <v>371</v>
      </c>
      <c r="K243" s="328">
        <v>2014</v>
      </c>
      <c r="L243" s="328" t="s">
        <v>382</v>
      </c>
      <c r="M243" s="328" t="s">
        <v>382</v>
      </c>
      <c r="N243" s="328"/>
      <c r="O243" s="330"/>
      <c r="P243" s="328"/>
      <c r="Q243" s="328"/>
      <c r="R243" s="328"/>
      <c r="S243" s="328"/>
      <c r="T243" s="328"/>
      <c r="U243" s="328"/>
      <c r="V243" s="328"/>
      <c r="W243" s="328"/>
      <c r="X243" s="328"/>
      <c r="Y243" s="328"/>
      <c r="Z243" s="328"/>
      <c r="AA243" s="328"/>
      <c r="AB243" s="328"/>
      <c r="AC243" s="328"/>
      <c r="AD243" s="328"/>
      <c r="AE243" s="328"/>
      <c r="AF243" s="328"/>
      <c r="AG243" s="328"/>
      <c r="AH243" s="328"/>
      <c r="AI243" s="328"/>
      <c r="AJ243" s="328"/>
      <c r="AK243" s="328"/>
      <c r="AL243" s="328"/>
      <c r="AM243" s="328"/>
      <c r="AN243" s="328" t="s">
        <v>782</v>
      </c>
      <c r="AO243" s="328"/>
      <c r="AP243" s="328" t="s">
        <v>4029</v>
      </c>
      <c r="AQ243" s="328">
        <v>6</v>
      </c>
    </row>
    <row r="244" spans="1:43" ht="22.8" x14ac:dyDescent="0.4">
      <c r="A244" s="328">
        <v>216109</v>
      </c>
      <c r="B244" s="328" t="s">
        <v>2999</v>
      </c>
      <c r="C244" s="328" t="s">
        <v>3000</v>
      </c>
      <c r="D244" s="328" t="s">
        <v>2856</v>
      </c>
      <c r="E244" s="328" t="s">
        <v>388</v>
      </c>
      <c r="F244" s="330">
        <v>34905</v>
      </c>
      <c r="G244" s="328" t="s">
        <v>3641</v>
      </c>
      <c r="H244" s="328" t="s">
        <v>389</v>
      </c>
      <c r="I244" s="328" t="s">
        <v>486</v>
      </c>
      <c r="J244" s="328" t="s">
        <v>371</v>
      </c>
      <c r="K244" s="328">
        <v>2014</v>
      </c>
      <c r="L244" s="328" t="s">
        <v>382</v>
      </c>
      <c r="M244" s="328" t="s">
        <v>382</v>
      </c>
      <c r="N244" s="328"/>
      <c r="O244" s="330"/>
      <c r="P244" s="328"/>
      <c r="Q244" s="328"/>
      <c r="R244" s="328"/>
      <c r="S244" s="328"/>
      <c r="T244" s="328"/>
      <c r="U244" s="328"/>
      <c r="V244" s="328"/>
      <c r="W244" s="328"/>
      <c r="X244" s="328"/>
      <c r="Y244" s="328"/>
      <c r="Z244" s="328"/>
      <c r="AA244" s="328"/>
      <c r="AB244" s="328"/>
      <c r="AC244" s="328"/>
      <c r="AD244" s="328"/>
      <c r="AE244" s="328"/>
      <c r="AF244" s="328"/>
      <c r="AG244" s="328"/>
      <c r="AH244" s="328" t="s">
        <v>731</v>
      </c>
      <c r="AI244" s="328"/>
      <c r="AJ244" s="328"/>
      <c r="AK244" s="328"/>
      <c r="AL244" s="328"/>
      <c r="AM244" s="328" t="s">
        <v>782</v>
      </c>
      <c r="AN244" s="328" t="s">
        <v>782</v>
      </c>
      <c r="AO244" s="328"/>
      <c r="AP244" s="328" t="s">
        <v>4022</v>
      </c>
      <c r="AQ244" s="328" t="s">
        <v>4024</v>
      </c>
    </row>
    <row r="245" spans="1:43" ht="22.8" x14ac:dyDescent="0.4">
      <c r="A245" s="328">
        <v>216249</v>
      </c>
      <c r="B245" s="328" t="s">
        <v>929</v>
      </c>
      <c r="C245" s="328" t="s">
        <v>930</v>
      </c>
      <c r="D245" s="328" t="s">
        <v>931</v>
      </c>
      <c r="E245" s="328" t="s">
        <v>387</v>
      </c>
      <c r="F245" s="330">
        <v>35278</v>
      </c>
      <c r="G245" s="328" t="s">
        <v>916</v>
      </c>
      <c r="H245" s="328" t="s">
        <v>389</v>
      </c>
      <c r="I245" s="328" t="s">
        <v>59</v>
      </c>
      <c r="J245" s="328" t="s">
        <v>390</v>
      </c>
      <c r="K245" s="328">
        <v>2014</v>
      </c>
      <c r="L245" s="328" t="s">
        <v>382</v>
      </c>
      <c r="M245" s="328" t="s">
        <v>382</v>
      </c>
      <c r="N245" s="328"/>
      <c r="O245" s="330"/>
      <c r="P245" s="328"/>
      <c r="Q245" s="328"/>
      <c r="R245" s="328"/>
      <c r="S245" s="328"/>
      <c r="T245" s="328"/>
      <c r="U245" s="328"/>
      <c r="V245" s="328"/>
      <c r="W245" s="328"/>
      <c r="X245" s="328"/>
      <c r="Y245" s="328"/>
      <c r="Z245" s="328"/>
      <c r="AA245" s="328"/>
      <c r="AB245" s="328"/>
      <c r="AC245" s="328"/>
      <c r="AD245" s="328"/>
      <c r="AE245" s="328"/>
      <c r="AF245" s="328"/>
      <c r="AG245" s="328"/>
      <c r="AH245" s="328"/>
      <c r="AI245" s="328"/>
      <c r="AJ245" s="328"/>
      <c r="AK245" s="328"/>
      <c r="AL245" s="328"/>
      <c r="AM245" s="328"/>
      <c r="AN245" s="328"/>
      <c r="AO245" s="328"/>
      <c r="AP245" s="328" t="s">
        <v>59</v>
      </c>
      <c r="AQ245" s="328">
        <v>5</v>
      </c>
    </row>
    <row r="246" spans="1:43" ht="22.8" x14ac:dyDescent="0.4">
      <c r="A246" s="328">
        <v>216280</v>
      </c>
      <c r="B246" s="328" t="s">
        <v>839</v>
      </c>
      <c r="C246" s="328" t="s">
        <v>1688</v>
      </c>
      <c r="D246" s="328" t="s">
        <v>639</v>
      </c>
      <c r="E246" s="328" t="s">
        <v>388</v>
      </c>
      <c r="F246" s="330">
        <v>35521</v>
      </c>
      <c r="G246" s="328" t="s">
        <v>1047</v>
      </c>
      <c r="H246" s="328" t="s">
        <v>389</v>
      </c>
      <c r="I246" s="328" t="s">
        <v>486</v>
      </c>
      <c r="J246" s="328" t="s">
        <v>390</v>
      </c>
      <c r="K246" s="328">
        <v>2016</v>
      </c>
      <c r="L246" s="328" t="s">
        <v>382</v>
      </c>
      <c r="M246" s="328"/>
      <c r="N246" s="328"/>
      <c r="O246" s="330"/>
      <c r="P246" s="328"/>
      <c r="Q246" s="328"/>
      <c r="R246" s="328"/>
      <c r="S246" s="328"/>
      <c r="T246" s="328"/>
      <c r="U246" s="328"/>
      <c r="V246" s="328"/>
      <c r="W246" s="328"/>
      <c r="X246" s="328"/>
      <c r="Y246" s="328"/>
      <c r="Z246" s="328"/>
      <c r="AA246" s="328"/>
      <c r="AB246" s="328"/>
      <c r="AC246" s="328"/>
      <c r="AD246" s="328"/>
      <c r="AE246" s="328"/>
      <c r="AF246" s="328"/>
      <c r="AG246" s="328"/>
      <c r="AH246" s="328"/>
      <c r="AI246" s="328"/>
      <c r="AJ246" s="328"/>
      <c r="AK246" s="328"/>
      <c r="AL246" s="328" t="s">
        <v>782</v>
      </c>
      <c r="AM246" s="328" t="s">
        <v>782</v>
      </c>
      <c r="AN246" s="328" t="s">
        <v>782</v>
      </c>
      <c r="AO246" s="328"/>
      <c r="AP246" s="328" t="s">
        <v>486</v>
      </c>
      <c r="AQ246" s="328">
        <v>1</v>
      </c>
    </row>
    <row r="247" spans="1:43" ht="22.8" x14ac:dyDescent="0.4">
      <c r="A247" s="328">
        <v>216282</v>
      </c>
      <c r="B247" s="328" t="s">
        <v>2143</v>
      </c>
      <c r="C247" s="328" t="s">
        <v>623</v>
      </c>
      <c r="D247" s="328" t="s">
        <v>359</v>
      </c>
      <c r="E247" s="328" t="s">
        <v>388</v>
      </c>
      <c r="F247" s="330">
        <v>34055</v>
      </c>
      <c r="G247" s="328" t="s">
        <v>1009</v>
      </c>
      <c r="H247" s="328" t="s">
        <v>389</v>
      </c>
      <c r="I247" s="328" t="s">
        <v>486</v>
      </c>
      <c r="J247" s="328" t="s">
        <v>390</v>
      </c>
      <c r="K247" s="328">
        <v>2010</v>
      </c>
      <c r="L247" s="328" t="s">
        <v>382</v>
      </c>
      <c r="M247" s="328"/>
      <c r="N247" s="328"/>
      <c r="O247" s="330"/>
      <c r="P247" s="328"/>
      <c r="Q247" s="328"/>
      <c r="R247" s="328"/>
      <c r="S247" s="328"/>
      <c r="T247" s="328"/>
      <c r="U247" s="328"/>
      <c r="V247" s="328"/>
      <c r="W247" s="328"/>
      <c r="X247" s="328"/>
      <c r="Y247" s="328"/>
      <c r="Z247" s="328"/>
      <c r="AA247" s="328"/>
      <c r="AB247" s="328"/>
      <c r="AC247" s="328"/>
      <c r="AD247" s="328"/>
      <c r="AE247" s="328"/>
      <c r="AF247" s="328"/>
      <c r="AG247" s="328"/>
      <c r="AH247" s="328" t="s">
        <v>731</v>
      </c>
      <c r="AI247" s="328"/>
      <c r="AJ247" s="328"/>
      <c r="AK247" s="328"/>
      <c r="AL247" s="328"/>
      <c r="AM247" s="328" t="s">
        <v>782</v>
      </c>
      <c r="AN247" s="328" t="s">
        <v>782</v>
      </c>
      <c r="AO247" s="328"/>
      <c r="AP247" s="328" t="s">
        <v>4068</v>
      </c>
      <c r="AQ247" s="328" t="s">
        <v>3844</v>
      </c>
    </row>
    <row r="248" spans="1:43" ht="22.8" x14ac:dyDescent="0.4">
      <c r="A248" s="328">
        <v>216353</v>
      </c>
      <c r="B248" s="328" t="s">
        <v>2137</v>
      </c>
      <c r="C248" s="328" t="s">
        <v>93</v>
      </c>
      <c r="D248" s="328" t="s">
        <v>2669</v>
      </c>
      <c r="E248" s="328" t="s">
        <v>388</v>
      </c>
      <c r="F248" s="330">
        <v>33981</v>
      </c>
      <c r="G248" s="328" t="s">
        <v>2138</v>
      </c>
      <c r="H248" s="328" t="s">
        <v>389</v>
      </c>
      <c r="I248" s="328" t="s">
        <v>59</v>
      </c>
      <c r="J248" s="328" t="s">
        <v>390</v>
      </c>
      <c r="K248" s="328">
        <v>2011</v>
      </c>
      <c r="L248" s="328" t="s">
        <v>382</v>
      </c>
      <c r="M248" s="328" t="s">
        <v>382</v>
      </c>
      <c r="N248" s="328"/>
      <c r="O248" s="330"/>
      <c r="P248" s="328"/>
      <c r="Q248" s="328"/>
      <c r="R248" s="328"/>
      <c r="S248" s="328"/>
      <c r="T248" s="328"/>
      <c r="U248" s="328"/>
      <c r="V248" s="328"/>
      <c r="W248" s="328"/>
      <c r="X248" s="328"/>
      <c r="Y248" s="328"/>
      <c r="Z248" s="328"/>
      <c r="AA248" s="328"/>
      <c r="AB248" s="328"/>
      <c r="AC248" s="328"/>
      <c r="AD248" s="328"/>
      <c r="AE248" s="328"/>
      <c r="AF248" s="328"/>
      <c r="AG248" s="328"/>
      <c r="AH248" s="328"/>
      <c r="AI248" s="328"/>
      <c r="AJ248" s="328"/>
      <c r="AK248" s="328"/>
      <c r="AL248" s="328"/>
      <c r="AM248" s="328"/>
      <c r="AN248" s="328"/>
      <c r="AO248" s="328"/>
      <c r="AP248" s="328" t="s">
        <v>3374</v>
      </c>
      <c r="AQ248" s="328">
        <v>3</v>
      </c>
    </row>
    <row r="249" spans="1:43" ht="22.8" x14ac:dyDescent="0.4">
      <c r="A249" s="328">
        <v>216382</v>
      </c>
      <c r="B249" s="328" t="s">
        <v>3039</v>
      </c>
      <c r="C249" s="328" t="s">
        <v>611</v>
      </c>
      <c r="D249" s="328" t="s">
        <v>549</v>
      </c>
      <c r="E249" s="328" t="s">
        <v>388</v>
      </c>
      <c r="F249" s="330">
        <v>35933</v>
      </c>
      <c r="G249" s="328" t="s">
        <v>370</v>
      </c>
      <c r="H249" s="328" t="s">
        <v>389</v>
      </c>
      <c r="I249" s="328" t="s">
        <v>486</v>
      </c>
      <c r="J249" s="328" t="s">
        <v>371</v>
      </c>
      <c r="K249" s="328">
        <v>2018</v>
      </c>
      <c r="L249" s="328" t="s">
        <v>382</v>
      </c>
      <c r="M249" s="328"/>
      <c r="N249" s="328"/>
      <c r="O249" s="330"/>
      <c r="P249" s="328"/>
      <c r="Q249" s="328"/>
      <c r="R249" s="328"/>
      <c r="S249" s="328"/>
      <c r="T249" s="328"/>
      <c r="U249" s="328"/>
      <c r="V249" s="328"/>
      <c r="W249" s="328"/>
      <c r="X249" s="328"/>
      <c r="Y249" s="328"/>
      <c r="Z249" s="328"/>
      <c r="AA249" s="328"/>
      <c r="AB249" s="328"/>
      <c r="AC249" s="328"/>
      <c r="AD249" s="328"/>
      <c r="AE249" s="328"/>
      <c r="AF249" s="328"/>
      <c r="AG249" s="328"/>
      <c r="AH249" s="328"/>
      <c r="AI249" s="328"/>
      <c r="AJ249" s="328"/>
      <c r="AK249" s="328"/>
      <c r="AL249" s="328"/>
      <c r="AM249" s="328" t="s">
        <v>782</v>
      </c>
      <c r="AN249" s="328" t="s">
        <v>782</v>
      </c>
      <c r="AO249" s="328"/>
      <c r="AP249" s="328" t="s">
        <v>486</v>
      </c>
      <c r="AQ249" s="328">
        <v>3</v>
      </c>
    </row>
    <row r="250" spans="1:43" ht="22.8" x14ac:dyDescent="0.4">
      <c r="A250" s="328">
        <v>216551</v>
      </c>
      <c r="B250" s="328" t="s">
        <v>868</v>
      </c>
      <c r="C250" s="328" t="s">
        <v>110</v>
      </c>
      <c r="D250" s="328" t="s">
        <v>577</v>
      </c>
      <c r="E250" s="328" t="s">
        <v>388</v>
      </c>
      <c r="F250" s="330">
        <v>34465</v>
      </c>
      <c r="G250" s="328" t="s">
        <v>1009</v>
      </c>
      <c r="H250" s="328" t="s">
        <v>389</v>
      </c>
      <c r="I250" s="328" t="s">
        <v>486</v>
      </c>
      <c r="J250" s="328" t="s">
        <v>390</v>
      </c>
      <c r="K250" s="328">
        <v>2013</v>
      </c>
      <c r="L250" s="328" t="s">
        <v>382</v>
      </c>
      <c r="M250" s="328" t="s">
        <v>382</v>
      </c>
      <c r="N250" s="328"/>
      <c r="O250" s="330"/>
      <c r="P250" s="328"/>
      <c r="Q250" s="328"/>
      <c r="R250" s="328"/>
      <c r="S250" s="328"/>
      <c r="T250" s="328"/>
      <c r="U250" s="328"/>
      <c r="V250" s="328"/>
      <c r="W250" s="328"/>
      <c r="X250" s="328"/>
      <c r="Y250" s="328"/>
      <c r="Z250" s="328"/>
      <c r="AA250" s="328"/>
      <c r="AB250" s="328"/>
      <c r="AC250" s="328"/>
      <c r="AD250" s="328"/>
      <c r="AE250" s="328"/>
      <c r="AF250" s="328"/>
      <c r="AG250" s="328"/>
      <c r="AH250" s="328"/>
      <c r="AI250" s="328"/>
      <c r="AJ250" s="328"/>
      <c r="AK250" s="328"/>
      <c r="AL250" s="328"/>
      <c r="AM250" s="328"/>
      <c r="AN250" s="328"/>
      <c r="AO250" s="328"/>
      <c r="AP250" s="328" t="s">
        <v>486</v>
      </c>
      <c r="AQ250" s="328">
        <v>1</v>
      </c>
    </row>
    <row r="251" spans="1:43" ht="22.8" x14ac:dyDescent="0.4">
      <c r="A251" s="328">
        <v>216587</v>
      </c>
      <c r="B251" s="328" t="s">
        <v>3069</v>
      </c>
      <c r="C251" s="328" t="s">
        <v>66</v>
      </c>
      <c r="D251" s="328" t="s">
        <v>1857</v>
      </c>
      <c r="E251" s="328" t="s">
        <v>388</v>
      </c>
      <c r="F251" s="330">
        <v>36100</v>
      </c>
      <c r="G251" s="328" t="s">
        <v>1069</v>
      </c>
      <c r="H251" s="328" t="s">
        <v>389</v>
      </c>
      <c r="I251" s="328" t="s">
        <v>486</v>
      </c>
      <c r="J251" s="328" t="s">
        <v>390</v>
      </c>
      <c r="K251" s="328">
        <v>2017</v>
      </c>
      <c r="L251" s="328" t="s">
        <v>382</v>
      </c>
      <c r="M251" s="328" t="s">
        <v>379</v>
      </c>
      <c r="N251" s="328"/>
      <c r="O251" s="330"/>
      <c r="P251" s="328"/>
      <c r="Q251" s="328"/>
      <c r="R251" s="328"/>
      <c r="S251" s="328"/>
      <c r="T251" s="328"/>
      <c r="U251" s="328"/>
      <c r="V251" s="328"/>
      <c r="W251" s="328"/>
      <c r="X251" s="328"/>
      <c r="Y251" s="328"/>
      <c r="Z251" s="328"/>
      <c r="AA251" s="328"/>
      <c r="AB251" s="328"/>
      <c r="AC251" s="328"/>
      <c r="AD251" s="328"/>
      <c r="AE251" s="328"/>
      <c r="AF251" s="328"/>
      <c r="AG251" s="328"/>
      <c r="AH251" s="328"/>
      <c r="AI251" s="328"/>
      <c r="AJ251" s="328"/>
      <c r="AK251" s="328"/>
      <c r="AL251" s="328"/>
      <c r="AM251" s="328"/>
      <c r="AN251" s="328"/>
      <c r="AO251" s="328"/>
      <c r="AP251" s="328" t="s">
        <v>486</v>
      </c>
      <c r="AQ251" s="328">
        <v>4</v>
      </c>
    </row>
    <row r="252" spans="1:43" ht="22.8" x14ac:dyDescent="0.4">
      <c r="A252" s="328">
        <v>216622</v>
      </c>
      <c r="B252" s="328" t="s">
        <v>1130</v>
      </c>
      <c r="C252" s="328" t="s">
        <v>68</v>
      </c>
      <c r="D252" s="328" t="s">
        <v>313</v>
      </c>
      <c r="E252" s="328" t="s">
        <v>388</v>
      </c>
      <c r="F252" s="330">
        <v>35069</v>
      </c>
      <c r="G252" s="328" t="s">
        <v>797</v>
      </c>
      <c r="H252" s="328" t="s">
        <v>389</v>
      </c>
      <c r="I252" s="328" t="s">
        <v>484</v>
      </c>
      <c r="J252" s="328" t="s">
        <v>390</v>
      </c>
      <c r="K252" s="328">
        <v>2013</v>
      </c>
      <c r="L252" s="328" t="s">
        <v>382</v>
      </c>
      <c r="M252" s="328" t="s">
        <v>382</v>
      </c>
      <c r="N252" s="328"/>
      <c r="O252" s="330"/>
      <c r="P252" s="328"/>
      <c r="Q252" s="328"/>
      <c r="R252" s="328"/>
      <c r="S252" s="328"/>
      <c r="T252" s="328"/>
      <c r="U252" s="328"/>
      <c r="V252" s="328"/>
      <c r="W252" s="328"/>
      <c r="X252" s="328"/>
      <c r="Y252" s="328"/>
      <c r="Z252" s="328"/>
      <c r="AA252" s="328"/>
      <c r="AB252" s="328"/>
      <c r="AC252" s="328"/>
      <c r="AD252" s="328"/>
      <c r="AE252" s="328"/>
      <c r="AF252" s="328"/>
      <c r="AG252" s="328"/>
      <c r="AH252" s="328"/>
      <c r="AI252" s="328"/>
      <c r="AJ252" s="328"/>
      <c r="AK252" s="328"/>
      <c r="AL252" s="328"/>
      <c r="AM252" s="328"/>
      <c r="AN252" s="328"/>
      <c r="AO252" s="328"/>
      <c r="AP252" s="328" t="s">
        <v>3375</v>
      </c>
      <c r="AQ252" s="328">
        <v>5</v>
      </c>
    </row>
    <row r="253" spans="1:43" ht="22.8" x14ac:dyDescent="0.4">
      <c r="A253" s="328">
        <v>216628</v>
      </c>
      <c r="B253" s="328" t="s">
        <v>1138</v>
      </c>
      <c r="C253" s="328" t="s">
        <v>450</v>
      </c>
      <c r="D253" s="328" t="s">
        <v>1139</v>
      </c>
      <c r="E253" s="328" t="s">
        <v>388</v>
      </c>
      <c r="F253" s="330">
        <v>37079</v>
      </c>
      <c r="G253" s="328" t="s">
        <v>382</v>
      </c>
      <c r="H253" s="328" t="s">
        <v>389</v>
      </c>
      <c r="I253" s="328" t="s">
        <v>59</v>
      </c>
      <c r="J253" s="328" t="s">
        <v>371</v>
      </c>
      <c r="K253" s="328">
        <v>2018</v>
      </c>
      <c r="L253" s="328" t="s">
        <v>382</v>
      </c>
      <c r="M253" s="328" t="s">
        <v>382</v>
      </c>
      <c r="N253" s="328"/>
      <c r="O253" s="330"/>
      <c r="P253" s="328"/>
      <c r="Q253" s="328"/>
      <c r="R253" s="328"/>
      <c r="S253" s="328"/>
      <c r="T253" s="328"/>
      <c r="U253" s="328"/>
      <c r="V253" s="328"/>
      <c r="W253" s="328"/>
      <c r="X253" s="328"/>
      <c r="Y253" s="328"/>
      <c r="Z253" s="328"/>
      <c r="AA253" s="328"/>
      <c r="AB253" s="328"/>
      <c r="AC253" s="328"/>
      <c r="AD253" s="328"/>
      <c r="AE253" s="328"/>
      <c r="AF253" s="328"/>
      <c r="AG253" s="328"/>
      <c r="AH253" s="328"/>
      <c r="AI253" s="328"/>
      <c r="AJ253" s="328"/>
      <c r="AK253" s="328"/>
      <c r="AL253" s="328"/>
      <c r="AM253" s="328"/>
      <c r="AN253" s="328"/>
      <c r="AO253" s="328"/>
      <c r="AP253" s="328" t="s">
        <v>3374</v>
      </c>
      <c r="AQ253" s="328">
        <v>5</v>
      </c>
    </row>
    <row r="254" spans="1:43" ht="22.8" x14ac:dyDescent="0.4">
      <c r="A254" s="328">
        <v>216633</v>
      </c>
      <c r="B254" s="328" t="s">
        <v>196</v>
      </c>
      <c r="C254" s="328" t="s">
        <v>528</v>
      </c>
      <c r="D254" s="328" t="s">
        <v>293</v>
      </c>
      <c r="E254" s="328" t="s">
        <v>387</v>
      </c>
      <c r="F254" s="330">
        <v>37005</v>
      </c>
      <c r="G254" s="328" t="s">
        <v>370</v>
      </c>
      <c r="H254" s="328" t="s">
        <v>3412</v>
      </c>
      <c r="I254" s="328" t="s">
        <v>485</v>
      </c>
      <c r="J254" s="328" t="s">
        <v>390</v>
      </c>
      <c r="K254" s="328">
        <v>2019</v>
      </c>
      <c r="L254" s="328" t="s">
        <v>382</v>
      </c>
      <c r="M254" s="328"/>
      <c r="N254" s="328"/>
      <c r="O254" s="330"/>
      <c r="P254" s="328"/>
      <c r="Q254" s="328"/>
      <c r="R254" s="328"/>
      <c r="S254" s="328"/>
      <c r="T254" s="328"/>
      <c r="U254" s="328"/>
      <c r="V254" s="328"/>
      <c r="W254" s="328"/>
      <c r="X254" s="328"/>
      <c r="Y254" s="328"/>
      <c r="Z254" s="328"/>
      <c r="AA254" s="328"/>
      <c r="AB254" s="328"/>
      <c r="AC254" s="328"/>
      <c r="AD254" s="328"/>
      <c r="AE254" s="328"/>
      <c r="AF254" s="328"/>
      <c r="AG254" s="328"/>
      <c r="AH254" s="328" t="s">
        <v>731</v>
      </c>
      <c r="AI254" s="328"/>
      <c r="AJ254" s="328"/>
      <c r="AK254" s="328"/>
      <c r="AL254" s="328"/>
      <c r="AM254" s="328" t="s">
        <v>782</v>
      </c>
      <c r="AN254" s="328" t="s">
        <v>782</v>
      </c>
      <c r="AO254" s="328"/>
      <c r="AP254" s="328" t="s">
        <v>4205</v>
      </c>
      <c r="AQ254" s="328" t="s">
        <v>3844</v>
      </c>
    </row>
    <row r="255" spans="1:43" ht="22.8" x14ac:dyDescent="0.4">
      <c r="A255" s="328">
        <v>216648</v>
      </c>
      <c r="B255" s="328" t="s">
        <v>1164</v>
      </c>
      <c r="C255" s="328" t="s">
        <v>1084</v>
      </c>
      <c r="D255" s="328" t="s">
        <v>273</v>
      </c>
      <c r="E255" s="328" t="s">
        <v>388</v>
      </c>
      <c r="F255" s="330">
        <v>34700</v>
      </c>
      <c r="G255" s="328" t="s">
        <v>382</v>
      </c>
      <c r="H255" s="328" t="s">
        <v>389</v>
      </c>
      <c r="I255" s="328" t="s">
        <v>486</v>
      </c>
      <c r="J255" s="328" t="s">
        <v>390</v>
      </c>
      <c r="K255" s="328">
        <v>2013</v>
      </c>
      <c r="L255" s="328" t="s">
        <v>382</v>
      </c>
      <c r="M255" s="328"/>
      <c r="N255" s="328"/>
      <c r="O255" s="330"/>
      <c r="P255" s="328"/>
      <c r="Q255" s="328"/>
      <c r="R255" s="328"/>
      <c r="S255" s="328"/>
      <c r="T255" s="328"/>
      <c r="U255" s="328"/>
      <c r="V255" s="328"/>
      <c r="W255" s="328"/>
      <c r="X255" s="328"/>
      <c r="Y255" s="328"/>
      <c r="Z255" s="328"/>
      <c r="AA255" s="328"/>
      <c r="AB255" s="328"/>
      <c r="AC255" s="328"/>
      <c r="AD255" s="328"/>
      <c r="AE255" s="328"/>
      <c r="AF255" s="328"/>
      <c r="AG255" s="328"/>
      <c r="AH255" s="328"/>
      <c r="AI255" s="328"/>
      <c r="AJ255" s="328"/>
      <c r="AK255" s="328"/>
      <c r="AL255" s="328"/>
      <c r="AM255" s="328" t="s">
        <v>782</v>
      </c>
      <c r="AN255" s="328" t="s">
        <v>782</v>
      </c>
      <c r="AO255" s="328"/>
      <c r="AP255" s="328" t="s">
        <v>486</v>
      </c>
      <c r="AQ255" s="328">
        <v>2</v>
      </c>
    </row>
    <row r="256" spans="1:43" ht="22.8" x14ac:dyDescent="0.4">
      <c r="A256" s="328">
        <v>216668</v>
      </c>
      <c r="B256" s="328" t="s">
        <v>1193</v>
      </c>
      <c r="C256" s="328" t="s">
        <v>1194</v>
      </c>
      <c r="D256" s="328" t="s">
        <v>452</v>
      </c>
      <c r="E256" s="328" t="s">
        <v>388</v>
      </c>
      <c r="F256" s="330">
        <v>35962</v>
      </c>
      <c r="G256" s="328" t="s">
        <v>370</v>
      </c>
      <c r="H256" s="328" t="s">
        <v>389</v>
      </c>
      <c r="I256" s="328" t="s">
        <v>486</v>
      </c>
      <c r="J256" s="328" t="s">
        <v>390</v>
      </c>
      <c r="K256" s="328">
        <v>2017</v>
      </c>
      <c r="L256" s="328" t="s">
        <v>382</v>
      </c>
      <c r="M256" s="328" t="s">
        <v>382</v>
      </c>
      <c r="N256" s="328"/>
      <c r="O256" s="330"/>
      <c r="P256" s="328"/>
      <c r="Q256" s="328"/>
      <c r="R256" s="328"/>
      <c r="S256" s="328"/>
      <c r="T256" s="328"/>
      <c r="U256" s="328"/>
      <c r="V256" s="328"/>
      <c r="W256" s="328"/>
      <c r="X256" s="328"/>
      <c r="Y256" s="328"/>
      <c r="Z256" s="328"/>
      <c r="AA256" s="328"/>
      <c r="AB256" s="328"/>
      <c r="AC256" s="328"/>
      <c r="AD256" s="328"/>
      <c r="AE256" s="328"/>
      <c r="AF256" s="328"/>
      <c r="AG256" s="328"/>
      <c r="AH256" s="328"/>
      <c r="AI256" s="328"/>
      <c r="AJ256" s="328"/>
      <c r="AK256" s="328"/>
      <c r="AL256" s="328"/>
      <c r="AM256" s="328"/>
      <c r="AN256" s="328"/>
      <c r="AO256" s="328"/>
      <c r="AP256" s="328" t="s">
        <v>3377</v>
      </c>
      <c r="AQ256" s="328">
        <v>3</v>
      </c>
    </row>
    <row r="257" spans="1:43" ht="22.8" x14ac:dyDescent="0.4">
      <c r="A257" s="328">
        <v>216717</v>
      </c>
      <c r="B257" s="328" t="s">
        <v>1254</v>
      </c>
      <c r="C257" s="328" t="s">
        <v>157</v>
      </c>
      <c r="D257" s="328" t="s">
        <v>227</v>
      </c>
      <c r="E257" s="328" t="s">
        <v>387</v>
      </c>
      <c r="F257" s="330">
        <v>24473</v>
      </c>
      <c r="G257" s="328" t="s">
        <v>3709</v>
      </c>
      <c r="H257" s="328" t="s">
        <v>389</v>
      </c>
      <c r="I257" s="328" t="s">
        <v>485</v>
      </c>
      <c r="J257" s="328"/>
      <c r="K257" s="328"/>
      <c r="L257" s="328" t="s">
        <v>382</v>
      </c>
      <c r="M257" s="328" t="s">
        <v>382</v>
      </c>
      <c r="N257" s="328"/>
      <c r="O257" s="330"/>
      <c r="P257" s="328"/>
      <c r="Q257" s="328"/>
      <c r="R257" s="328"/>
      <c r="S257" s="328"/>
      <c r="T257" s="328"/>
      <c r="U257" s="328"/>
      <c r="V257" s="328"/>
      <c r="W257" s="328"/>
      <c r="X257" s="328"/>
      <c r="Y257" s="328"/>
      <c r="Z257" s="328"/>
      <c r="AA257" s="328"/>
      <c r="AB257" s="328"/>
      <c r="AC257" s="328"/>
      <c r="AD257" s="328"/>
      <c r="AE257" s="328"/>
      <c r="AF257" s="328"/>
      <c r="AG257" s="328"/>
      <c r="AH257" s="328" t="s">
        <v>731</v>
      </c>
      <c r="AI257" s="328"/>
      <c r="AJ257" s="328"/>
      <c r="AK257" s="328"/>
      <c r="AL257" s="328"/>
      <c r="AM257" s="328" t="s">
        <v>782</v>
      </c>
      <c r="AN257" s="328" t="s">
        <v>782</v>
      </c>
      <c r="AO257" s="328"/>
      <c r="AP257" s="328" t="s">
        <v>4205</v>
      </c>
      <c r="AQ257" s="328" t="s">
        <v>3844</v>
      </c>
    </row>
    <row r="258" spans="1:43" ht="22.8" x14ac:dyDescent="0.4">
      <c r="A258" s="328">
        <v>216727</v>
      </c>
      <c r="B258" s="328" t="s">
        <v>788</v>
      </c>
      <c r="C258" s="328" t="s">
        <v>94</v>
      </c>
      <c r="D258" s="328" t="s">
        <v>286</v>
      </c>
      <c r="E258" s="328">
        <v>0</v>
      </c>
      <c r="F258" s="332">
        <v>0</v>
      </c>
      <c r="G258" s="328">
        <v>0</v>
      </c>
      <c r="H258" s="328" t="s">
        <v>389</v>
      </c>
      <c r="I258" s="328" t="s">
        <v>485</v>
      </c>
      <c r="J258" s="328"/>
      <c r="K258" s="328"/>
      <c r="L258" s="328" t="s">
        <v>382</v>
      </c>
      <c r="M258" s="328" t="s">
        <v>382</v>
      </c>
      <c r="N258" s="328"/>
      <c r="O258" s="330"/>
      <c r="P258" s="328"/>
      <c r="Q258" s="328"/>
      <c r="R258" s="328"/>
      <c r="S258" s="328"/>
      <c r="T258" s="328"/>
      <c r="U258" s="328"/>
      <c r="V258" s="328"/>
      <c r="W258" s="328"/>
      <c r="X258" s="328"/>
      <c r="Y258" s="328"/>
      <c r="Z258" s="328"/>
      <c r="AA258" s="328"/>
      <c r="AB258" s="328"/>
      <c r="AC258" s="328"/>
      <c r="AD258" s="328"/>
      <c r="AE258" s="328"/>
      <c r="AF258" s="328"/>
      <c r="AG258" s="328"/>
      <c r="AH258" s="328" t="s">
        <v>731</v>
      </c>
      <c r="AI258" s="328"/>
      <c r="AJ258" s="328"/>
      <c r="AK258" s="328"/>
      <c r="AL258" s="328"/>
      <c r="AM258" s="328" t="s">
        <v>782</v>
      </c>
      <c r="AN258" s="328" t="s">
        <v>782</v>
      </c>
      <c r="AO258" s="328"/>
      <c r="AP258" s="328" t="s">
        <v>4211</v>
      </c>
      <c r="AQ258" s="328" t="s">
        <v>3844</v>
      </c>
    </row>
    <row r="259" spans="1:43" ht="22.8" x14ac:dyDescent="0.4">
      <c r="A259" s="328">
        <v>216801</v>
      </c>
      <c r="B259" s="328" t="s">
        <v>3131</v>
      </c>
      <c r="C259" s="328" t="s">
        <v>102</v>
      </c>
      <c r="D259" s="328" t="s">
        <v>2310</v>
      </c>
      <c r="E259" s="328" t="s">
        <v>388</v>
      </c>
      <c r="F259" s="330">
        <v>36276</v>
      </c>
      <c r="G259" s="328" t="s">
        <v>4233</v>
      </c>
      <c r="H259" s="328" t="s">
        <v>389</v>
      </c>
      <c r="I259" s="328" t="s">
        <v>487</v>
      </c>
      <c r="J259" s="328" t="s">
        <v>371</v>
      </c>
      <c r="K259" s="328">
        <v>2017</v>
      </c>
      <c r="L259" s="328" t="s">
        <v>382</v>
      </c>
      <c r="M259" s="328" t="s">
        <v>382</v>
      </c>
      <c r="N259" s="328"/>
      <c r="O259" s="330"/>
      <c r="P259" s="328"/>
      <c r="Q259" s="328"/>
      <c r="R259" s="328"/>
      <c r="S259" s="328"/>
      <c r="T259" s="328"/>
      <c r="U259" s="328"/>
      <c r="V259" s="328"/>
      <c r="W259" s="328"/>
      <c r="X259" s="328"/>
      <c r="Y259" s="328"/>
      <c r="Z259" s="328"/>
      <c r="AA259" s="328"/>
      <c r="AB259" s="328"/>
      <c r="AC259" s="328"/>
      <c r="AD259" s="328"/>
      <c r="AE259" s="328"/>
      <c r="AF259" s="328"/>
      <c r="AG259" s="328"/>
      <c r="AH259" s="328"/>
      <c r="AI259" s="328"/>
      <c r="AJ259" s="328"/>
      <c r="AK259" s="328"/>
      <c r="AL259" s="328"/>
      <c r="AM259" s="328"/>
      <c r="AN259" s="328"/>
      <c r="AO259" s="328"/>
      <c r="AP259" s="328" t="s">
        <v>4194</v>
      </c>
      <c r="AQ259" s="328">
        <v>6</v>
      </c>
    </row>
    <row r="260" spans="1:43" ht="22.8" x14ac:dyDescent="0.4">
      <c r="A260" s="328">
        <v>216818</v>
      </c>
      <c r="B260" s="328" t="s">
        <v>3155</v>
      </c>
      <c r="C260" s="328" t="s">
        <v>93</v>
      </c>
      <c r="D260" s="328" t="s">
        <v>2623</v>
      </c>
      <c r="E260" s="328" t="s">
        <v>387</v>
      </c>
      <c r="F260" s="330">
        <v>37622</v>
      </c>
      <c r="G260" s="328" t="s">
        <v>4245</v>
      </c>
      <c r="H260" s="328" t="s">
        <v>389</v>
      </c>
      <c r="I260" s="328" t="s">
        <v>485</v>
      </c>
      <c r="J260" s="328" t="s">
        <v>390</v>
      </c>
      <c r="K260" s="328">
        <v>2021</v>
      </c>
      <c r="L260" s="328" t="s">
        <v>382</v>
      </c>
      <c r="M260" s="328"/>
      <c r="N260" s="328"/>
      <c r="O260" s="330"/>
      <c r="P260" s="328"/>
      <c r="Q260" s="328"/>
      <c r="R260" s="328"/>
      <c r="S260" s="328"/>
      <c r="T260" s="328"/>
      <c r="U260" s="328"/>
      <c r="V260" s="328"/>
      <c r="W260" s="328"/>
      <c r="X260" s="328"/>
      <c r="Y260" s="328"/>
      <c r="Z260" s="328"/>
      <c r="AA260" s="328"/>
      <c r="AB260" s="328"/>
      <c r="AC260" s="328"/>
      <c r="AD260" s="328"/>
      <c r="AE260" s="328"/>
      <c r="AF260" s="328"/>
      <c r="AG260" s="328"/>
      <c r="AH260" s="328"/>
      <c r="AI260" s="328"/>
      <c r="AJ260" s="328"/>
      <c r="AK260" s="328"/>
      <c r="AL260" s="328"/>
      <c r="AM260" s="328" t="s">
        <v>782</v>
      </c>
      <c r="AN260" s="328" t="s">
        <v>782</v>
      </c>
      <c r="AO260" s="328"/>
      <c r="AP260" s="328" t="s">
        <v>485</v>
      </c>
      <c r="AQ260" s="328">
        <v>1</v>
      </c>
    </row>
    <row r="261" spans="1:43" ht="22.8" x14ac:dyDescent="0.4">
      <c r="A261" s="328">
        <v>216853</v>
      </c>
      <c r="B261" s="328" t="s">
        <v>3206</v>
      </c>
      <c r="C261" s="328" t="s">
        <v>94</v>
      </c>
      <c r="D261" s="328" t="s">
        <v>251</v>
      </c>
      <c r="E261" s="328" t="s">
        <v>388</v>
      </c>
      <c r="F261" s="330">
        <v>37817</v>
      </c>
      <c r="G261" s="328" t="s">
        <v>4266</v>
      </c>
      <c r="H261" s="328" t="s">
        <v>389</v>
      </c>
      <c r="I261" s="328" t="s">
        <v>485</v>
      </c>
      <c r="J261" s="328" t="s">
        <v>390</v>
      </c>
      <c r="K261" s="328">
        <v>2021</v>
      </c>
      <c r="L261" s="328" t="s">
        <v>382</v>
      </c>
      <c r="M261" s="328"/>
      <c r="N261" s="328"/>
      <c r="O261" s="330"/>
      <c r="P261" s="328"/>
      <c r="Q261" s="328"/>
      <c r="R261" s="328"/>
      <c r="S261" s="328"/>
      <c r="T261" s="328"/>
      <c r="U261" s="328"/>
      <c r="V261" s="328"/>
      <c r="W261" s="328"/>
      <c r="X261" s="328"/>
      <c r="Y261" s="328"/>
      <c r="Z261" s="328"/>
      <c r="AA261" s="328"/>
      <c r="AB261" s="328"/>
      <c r="AC261" s="328"/>
      <c r="AD261" s="328"/>
      <c r="AE261" s="328"/>
      <c r="AF261" s="328"/>
      <c r="AG261" s="328"/>
      <c r="AH261" s="328"/>
      <c r="AI261" s="328"/>
      <c r="AJ261" s="328"/>
      <c r="AK261" s="328"/>
      <c r="AL261" s="328"/>
      <c r="AM261" s="328" t="s">
        <v>782</v>
      </c>
      <c r="AN261" s="328" t="s">
        <v>782</v>
      </c>
      <c r="AO261" s="328"/>
      <c r="AP261" s="328" t="s">
        <v>485</v>
      </c>
      <c r="AQ261" s="328">
        <v>1</v>
      </c>
    </row>
    <row r="262" spans="1:43" ht="22.8" x14ac:dyDescent="0.4">
      <c r="A262" s="328">
        <v>216854</v>
      </c>
      <c r="B262" s="328" t="s">
        <v>3207</v>
      </c>
      <c r="C262" s="328" t="s">
        <v>68</v>
      </c>
      <c r="D262" s="328" t="s">
        <v>449</v>
      </c>
      <c r="E262" s="328" t="s">
        <v>388</v>
      </c>
      <c r="F262" s="330">
        <v>37626</v>
      </c>
      <c r="G262" s="328" t="s">
        <v>4267</v>
      </c>
      <c r="H262" s="328" t="s">
        <v>389</v>
      </c>
      <c r="I262" s="328" t="s">
        <v>485</v>
      </c>
      <c r="J262" s="328" t="s">
        <v>390</v>
      </c>
      <c r="K262" s="328">
        <v>2020</v>
      </c>
      <c r="L262" s="328" t="s">
        <v>382</v>
      </c>
      <c r="M262" s="328"/>
      <c r="N262" s="328"/>
      <c r="O262" s="330"/>
      <c r="P262" s="328"/>
      <c r="Q262" s="328"/>
      <c r="R262" s="328"/>
      <c r="S262" s="328"/>
      <c r="T262" s="328"/>
      <c r="U262" s="328"/>
      <c r="V262" s="328"/>
      <c r="W262" s="328"/>
      <c r="X262" s="328"/>
      <c r="Y262" s="328"/>
      <c r="Z262" s="328"/>
      <c r="AA262" s="328"/>
      <c r="AB262" s="328"/>
      <c r="AC262" s="328"/>
      <c r="AD262" s="328"/>
      <c r="AE262" s="328"/>
      <c r="AF262" s="328"/>
      <c r="AG262" s="328"/>
      <c r="AH262" s="328"/>
      <c r="AI262" s="328"/>
      <c r="AJ262" s="328"/>
      <c r="AK262" s="328"/>
      <c r="AL262" s="328"/>
      <c r="AM262" s="328" t="s">
        <v>782</v>
      </c>
      <c r="AN262" s="328" t="s">
        <v>782</v>
      </c>
      <c r="AO262" s="328"/>
      <c r="AP262" s="328" t="s">
        <v>485</v>
      </c>
      <c r="AQ262" s="328">
        <v>2</v>
      </c>
    </row>
    <row r="263" spans="1:43" ht="22.8" x14ac:dyDescent="0.4">
      <c r="A263" s="328">
        <v>216933</v>
      </c>
      <c r="B263" s="328" t="s">
        <v>3322</v>
      </c>
      <c r="C263" s="328" t="s">
        <v>115</v>
      </c>
      <c r="D263" s="328" t="s">
        <v>2654</v>
      </c>
      <c r="E263" s="328" t="s">
        <v>388</v>
      </c>
      <c r="F263" s="330">
        <v>34804</v>
      </c>
      <c r="G263" s="328" t="s">
        <v>4307</v>
      </c>
      <c r="H263" s="328" t="s">
        <v>389</v>
      </c>
      <c r="I263" s="328" t="s">
        <v>485</v>
      </c>
      <c r="J263" s="328" t="s">
        <v>390</v>
      </c>
      <c r="K263" s="328">
        <v>2013</v>
      </c>
      <c r="L263" s="328" t="s">
        <v>382</v>
      </c>
      <c r="M263" s="328" t="s">
        <v>382</v>
      </c>
      <c r="N263" s="328"/>
      <c r="O263" s="330"/>
      <c r="P263" s="328"/>
      <c r="Q263" s="328"/>
      <c r="R263" s="328"/>
      <c r="S263" s="328"/>
      <c r="T263" s="328"/>
      <c r="U263" s="328"/>
      <c r="V263" s="328"/>
      <c r="W263" s="328"/>
      <c r="X263" s="328"/>
      <c r="Y263" s="328"/>
      <c r="Z263" s="328"/>
      <c r="AA263" s="328"/>
      <c r="AB263" s="328"/>
      <c r="AC263" s="328"/>
      <c r="AD263" s="328"/>
      <c r="AE263" s="328"/>
      <c r="AF263" s="328"/>
      <c r="AG263" s="328"/>
      <c r="AH263" s="328"/>
      <c r="AI263" s="328"/>
      <c r="AJ263" s="328"/>
      <c r="AK263" s="328"/>
      <c r="AL263" s="328"/>
      <c r="AM263" s="328"/>
      <c r="AN263" s="328"/>
      <c r="AO263" s="328"/>
      <c r="AP263" s="328" t="s">
        <v>485</v>
      </c>
      <c r="AQ263" s="328">
        <v>1</v>
      </c>
    </row>
    <row r="264" spans="1:43" ht="22.8" x14ac:dyDescent="0.4">
      <c r="A264" s="328">
        <v>216965</v>
      </c>
      <c r="B264" s="328" t="s">
        <v>3369</v>
      </c>
      <c r="C264" s="328" t="s">
        <v>123</v>
      </c>
      <c r="D264" s="328" t="s">
        <v>312</v>
      </c>
      <c r="E264" s="328" t="s">
        <v>388</v>
      </c>
      <c r="F264" s="330">
        <v>38311</v>
      </c>
      <c r="G264" s="328" t="s">
        <v>4306</v>
      </c>
      <c r="H264" s="328" t="s">
        <v>389</v>
      </c>
      <c r="I264" s="328" t="s">
        <v>484</v>
      </c>
      <c r="J264" s="328" t="s">
        <v>390</v>
      </c>
      <c r="K264" s="328">
        <v>2022</v>
      </c>
      <c r="L264" s="328" t="s">
        <v>382</v>
      </c>
      <c r="M264" s="328" t="s">
        <v>372</v>
      </c>
      <c r="N264" s="328"/>
      <c r="O264" s="330"/>
      <c r="P264" s="328"/>
      <c r="Q264" s="328"/>
      <c r="R264" s="328"/>
      <c r="S264" s="328"/>
      <c r="T264" s="328"/>
      <c r="U264" s="328"/>
      <c r="V264" s="328"/>
      <c r="W264" s="328"/>
      <c r="X264" s="328"/>
      <c r="Y264" s="328"/>
      <c r="Z264" s="328"/>
      <c r="AA264" s="328"/>
      <c r="AB264" s="328"/>
      <c r="AC264" s="328"/>
      <c r="AD264" s="328"/>
      <c r="AE264" s="328"/>
      <c r="AF264" s="328"/>
      <c r="AG264" s="328"/>
      <c r="AH264" s="328"/>
      <c r="AI264" s="328"/>
      <c r="AJ264" s="328"/>
      <c r="AK264" s="328"/>
      <c r="AL264" s="328"/>
      <c r="AM264" s="328"/>
      <c r="AN264" s="328"/>
      <c r="AO264" s="328"/>
      <c r="AP264" s="328" t="s">
        <v>484</v>
      </c>
      <c r="AQ264" s="328">
        <v>5</v>
      </c>
    </row>
    <row r="265" spans="1:43" ht="22.8" x14ac:dyDescent="0.4">
      <c r="A265" s="328">
        <v>216968</v>
      </c>
      <c r="B265" s="328" t="s">
        <v>3371</v>
      </c>
      <c r="C265" s="328" t="s">
        <v>191</v>
      </c>
      <c r="D265" s="328" t="s">
        <v>3372</v>
      </c>
      <c r="E265" s="328" t="s">
        <v>388</v>
      </c>
      <c r="F265" s="330">
        <v>36423</v>
      </c>
      <c r="G265" s="328" t="s">
        <v>4323</v>
      </c>
      <c r="H265" s="328" t="s">
        <v>389</v>
      </c>
      <c r="I265" s="328" t="s">
        <v>485</v>
      </c>
      <c r="J265" s="328" t="s">
        <v>390</v>
      </c>
      <c r="K265" s="328">
        <v>2017</v>
      </c>
      <c r="L265" s="328" t="s">
        <v>382</v>
      </c>
      <c r="M265" s="328" t="s">
        <v>382</v>
      </c>
      <c r="N265" s="328"/>
      <c r="O265" s="330"/>
      <c r="P265" s="328"/>
      <c r="Q265" s="328"/>
      <c r="R265" s="328"/>
      <c r="S265" s="328"/>
      <c r="T265" s="328"/>
      <c r="U265" s="328"/>
      <c r="V265" s="328"/>
      <c r="W265" s="328"/>
      <c r="X265" s="328"/>
      <c r="Y265" s="328"/>
      <c r="Z265" s="328"/>
      <c r="AA265" s="328"/>
      <c r="AB265" s="328"/>
      <c r="AC265" s="328"/>
      <c r="AD265" s="328"/>
      <c r="AE265" s="328"/>
      <c r="AF265" s="328"/>
      <c r="AG265" s="328"/>
      <c r="AH265" s="328"/>
      <c r="AI265" s="328"/>
      <c r="AJ265" s="328"/>
      <c r="AK265" s="328"/>
      <c r="AL265" s="328"/>
      <c r="AM265" s="328" t="s">
        <v>782</v>
      </c>
      <c r="AN265" s="328" t="s">
        <v>782</v>
      </c>
      <c r="AO265" s="328"/>
      <c r="AP265" s="328" t="s">
        <v>485</v>
      </c>
      <c r="AQ265" s="328">
        <v>1</v>
      </c>
    </row>
    <row r="266" spans="1:43" ht="22.8" x14ac:dyDescent="0.4">
      <c r="A266" s="328">
        <v>216969</v>
      </c>
      <c r="B266" s="328" t="s">
        <v>3373</v>
      </c>
      <c r="C266" s="328" t="s">
        <v>115</v>
      </c>
      <c r="D266" s="328" t="s">
        <v>230</v>
      </c>
      <c r="E266" s="328" t="s">
        <v>388</v>
      </c>
      <c r="F266" s="330">
        <v>32583</v>
      </c>
      <c r="G266" s="328" t="s">
        <v>4324</v>
      </c>
      <c r="H266" s="328" t="s">
        <v>389</v>
      </c>
      <c r="I266" s="328" t="s">
        <v>486</v>
      </c>
      <c r="J266" s="328" t="s">
        <v>390</v>
      </c>
      <c r="K266" s="328">
        <v>2014</v>
      </c>
      <c r="L266" s="328" t="s">
        <v>382</v>
      </c>
      <c r="M266" s="328" t="s">
        <v>370</v>
      </c>
      <c r="N266" s="328"/>
      <c r="O266" s="330"/>
      <c r="P266" s="328"/>
      <c r="Q266" s="328"/>
      <c r="R266" s="328"/>
      <c r="S266" s="328"/>
      <c r="T266" s="328"/>
      <c r="U266" s="328"/>
      <c r="V266" s="328"/>
      <c r="W266" s="328"/>
      <c r="X266" s="328"/>
      <c r="Y266" s="328"/>
      <c r="Z266" s="328"/>
      <c r="AA266" s="328"/>
      <c r="AB266" s="328"/>
      <c r="AC266" s="328"/>
      <c r="AD266" s="328"/>
      <c r="AE266" s="328"/>
      <c r="AF266" s="328"/>
      <c r="AG266" s="328"/>
      <c r="AH266" s="328"/>
      <c r="AI266" s="328"/>
      <c r="AJ266" s="328"/>
      <c r="AK266" s="328"/>
      <c r="AL266" s="328"/>
      <c r="AM266" s="328"/>
      <c r="AN266" s="328"/>
      <c r="AO266" s="328"/>
      <c r="AP266" s="328" t="s">
        <v>3377</v>
      </c>
      <c r="AQ266" s="328">
        <v>3</v>
      </c>
    </row>
    <row r="267" spans="1:43" ht="22.8" x14ac:dyDescent="0.4">
      <c r="A267" s="328">
        <v>216977</v>
      </c>
      <c r="B267" s="328" t="s">
        <v>3434</v>
      </c>
      <c r="C267" s="328" t="s">
        <v>66</v>
      </c>
      <c r="D267" s="328" t="s">
        <v>3435</v>
      </c>
      <c r="E267" s="328" t="s">
        <v>388</v>
      </c>
      <c r="F267" s="330">
        <v>34262</v>
      </c>
      <c r="G267" s="328" t="s">
        <v>686</v>
      </c>
      <c r="H267" s="328" t="s">
        <v>398</v>
      </c>
      <c r="I267" s="328" t="s">
        <v>486</v>
      </c>
      <c r="J267" s="328" t="s">
        <v>390</v>
      </c>
      <c r="K267" s="328">
        <v>2012</v>
      </c>
      <c r="L267" s="328" t="s">
        <v>382</v>
      </c>
      <c r="M267" s="328" t="s">
        <v>756</v>
      </c>
      <c r="N267" s="328"/>
      <c r="O267" s="330"/>
      <c r="P267" s="328"/>
      <c r="Q267" s="328"/>
      <c r="R267" s="328"/>
      <c r="S267" s="328"/>
      <c r="T267" s="328"/>
      <c r="U267" s="328"/>
      <c r="V267" s="328"/>
      <c r="W267" s="328"/>
      <c r="X267" s="328"/>
      <c r="Y267" s="328"/>
      <c r="Z267" s="328"/>
      <c r="AA267" s="328"/>
      <c r="AB267" s="328"/>
      <c r="AC267" s="328"/>
      <c r="AD267" s="328"/>
      <c r="AE267" s="328"/>
      <c r="AF267" s="328"/>
      <c r="AG267" s="328"/>
      <c r="AH267" s="328"/>
      <c r="AI267" s="328"/>
      <c r="AJ267" s="328"/>
      <c r="AK267" s="328"/>
      <c r="AL267" s="328"/>
      <c r="AM267" s="328"/>
      <c r="AN267" s="328"/>
      <c r="AO267" s="328"/>
      <c r="AP267" s="328" t="s">
        <v>486</v>
      </c>
      <c r="AQ267" s="328">
        <v>5</v>
      </c>
    </row>
    <row r="268" spans="1:43" ht="22.8" x14ac:dyDescent="0.4">
      <c r="A268" s="328">
        <v>217001</v>
      </c>
      <c r="B268" s="328" t="s">
        <v>3458</v>
      </c>
      <c r="C268" s="328" t="s">
        <v>1005</v>
      </c>
      <c r="D268" s="328" t="s">
        <v>325</v>
      </c>
      <c r="E268" s="328" t="s">
        <v>388</v>
      </c>
      <c r="F268" s="330">
        <v>34102</v>
      </c>
      <c r="G268" s="328" t="s">
        <v>3646</v>
      </c>
      <c r="H268" s="328" t="s">
        <v>389</v>
      </c>
      <c r="I268" s="328" t="s">
        <v>485</v>
      </c>
      <c r="J268" s="328" t="s">
        <v>1311</v>
      </c>
      <c r="K268" s="328">
        <v>1992</v>
      </c>
      <c r="L268" s="328" t="s">
        <v>382</v>
      </c>
      <c r="M268" s="328" t="s">
        <v>372</v>
      </c>
      <c r="N268" s="328"/>
      <c r="O268" s="330"/>
      <c r="P268" s="328"/>
      <c r="Q268" s="328"/>
      <c r="R268" s="328"/>
      <c r="S268" s="328"/>
      <c r="T268" s="328"/>
      <c r="U268" s="328"/>
      <c r="V268" s="328"/>
      <c r="W268" s="328"/>
      <c r="X268" s="328"/>
      <c r="Y268" s="328"/>
      <c r="Z268" s="328"/>
      <c r="AA268" s="328"/>
      <c r="AB268" s="328"/>
      <c r="AC268" s="328"/>
      <c r="AD268" s="328"/>
      <c r="AE268" s="328"/>
      <c r="AF268" s="328"/>
      <c r="AG268" s="328"/>
      <c r="AH268" s="328"/>
      <c r="AI268" s="328"/>
      <c r="AJ268" s="328"/>
      <c r="AK268" s="328"/>
      <c r="AL268" s="328"/>
      <c r="AM268" s="328"/>
      <c r="AN268" s="328" t="s">
        <v>782</v>
      </c>
      <c r="AO268" s="328"/>
      <c r="AP268" s="328" t="s">
        <v>485</v>
      </c>
      <c r="AQ268" s="328">
        <v>4</v>
      </c>
    </row>
    <row r="269" spans="1:43" ht="22.8" x14ac:dyDescent="0.4">
      <c r="A269" s="328">
        <v>217063</v>
      </c>
      <c r="B269" s="328" t="s">
        <v>3536</v>
      </c>
      <c r="C269" s="328" t="s">
        <v>564</v>
      </c>
      <c r="D269" s="328" t="s">
        <v>3537</v>
      </c>
      <c r="E269" s="328" t="s">
        <v>388</v>
      </c>
      <c r="F269" s="330">
        <v>37451</v>
      </c>
      <c r="G269" s="328" t="s">
        <v>1009</v>
      </c>
      <c r="H269" s="328" t="s">
        <v>389</v>
      </c>
      <c r="I269" s="328" t="s">
        <v>485</v>
      </c>
      <c r="J269" s="328"/>
      <c r="K269" s="328"/>
      <c r="L269" s="328" t="s">
        <v>382</v>
      </c>
      <c r="M269" s="328" t="s">
        <v>382</v>
      </c>
      <c r="N269" s="328"/>
      <c r="O269" s="330"/>
      <c r="P269" s="328"/>
      <c r="Q269" s="328"/>
      <c r="R269" s="328"/>
      <c r="S269" s="328"/>
      <c r="T269" s="328"/>
      <c r="U269" s="328"/>
      <c r="V269" s="328"/>
      <c r="W269" s="328"/>
      <c r="X269" s="328"/>
      <c r="Y269" s="328"/>
      <c r="Z269" s="328"/>
      <c r="AA269" s="328"/>
      <c r="AB269" s="328"/>
      <c r="AC269" s="328"/>
      <c r="AD269" s="328"/>
      <c r="AE269" s="328"/>
      <c r="AF269" s="328"/>
      <c r="AG269" s="328"/>
      <c r="AH269" s="328"/>
      <c r="AI269" s="328"/>
      <c r="AJ269" s="328"/>
      <c r="AK269" s="328"/>
      <c r="AL269" s="328"/>
      <c r="AM269" s="328" t="s">
        <v>782</v>
      </c>
      <c r="AN269" s="328" t="s">
        <v>782</v>
      </c>
      <c r="AO269" s="328"/>
      <c r="AP269" s="328" t="s">
        <v>485</v>
      </c>
      <c r="AQ269" s="328">
        <v>3</v>
      </c>
    </row>
    <row r="270" spans="1:43" ht="22.8" x14ac:dyDescent="0.4">
      <c r="A270" s="328">
        <v>217065</v>
      </c>
      <c r="B270" s="328" t="s">
        <v>3541</v>
      </c>
      <c r="C270" s="328" t="s">
        <v>513</v>
      </c>
      <c r="D270" s="328" t="s">
        <v>268</v>
      </c>
      <c r="E270" s="328" t="s">
        <v>387</v>
      </c>
      <c r="F270" s="330">
        <v>38144</v>
      </c>
      <c r="G270" s="328" t="s">
        <v>370</v>
      </c>
      <c r="H270" s="328" t="s">
        <v>389</v>
      </c>
      <c r="I270" s="328" t="s">
        <v>485</v>
      </c>
      <c r="J270" s="328" t="s">
        <v>390</v>
      </c>
      <c r="K270" s="328">
        <v>2023</v>
      </c>
      <c r="L270" s="328" t="s">
        <v>382</v>
      </c>
      <c r="M270" s="328" t="s">
        <v>382</v>
      </c>
      <c r="N270" s="328"/>
      <c r="O270" s="330"/>
      <c r="P270" s="328"/>
      <c r="Q270" s="328"/>
      <c r="R270" s="328"/>
      <c r="S270" s="328"/>
      <c r="T270" s="328"/>
      <c r="U270" s="328"/>
      <c r="V270" s="328"/>
      <c r="W270" s="328"/>
      <c r="X270" s="328"/>
      <c r="Y270" s="328"/>
      <c r="Z270" s="328"/>
      <c r="AA270" s="328"/>
      <c r="AB270" s="328"/>
      <c r="AC270" s="328"/>
      <c r="AD270" s="328"/>
      <c r="AE270" s="328"/>
      <c r="AF270" s="328"/>
      <c r="AG270" s="328"/>
      <c r="AH270" s="328"/>
      <c r="AI270" s="328"/>
      <c r="AJ270" s="328"/>
      <c r="AK270" s="328"/>
      <c r="AL270" s="328"/>
      <c r="AM270" s="328"/>
      <c r="AN270" s="328" t="s">
        <v>782</v>
      </c>
      <c r="AO270" s="328"/>
      <c r="AP270" s="328" t="s">
        <v>485</v>
      </c>
      <c r="AQ270" s="328">
        <v>3</v>
      </c>
    </row>
    <row r="271" spans="1:43" ht="22.8" x14ac:dyDescent="0.4">
      <c r="A271" s="328">
        <v>217084</v>
      </c>
      <c r="B271" s="328" t="s">
        <v>3566</v>
      </c>
      <c r="C271" s="328" t="s">
        <v>91</v>
      </c>
      <c r="D271" s="328" t="s">
        <v>452</v>
      </c>
      <c r="E271" s="328" t="s">
        <v>388</v>
      </c>
      <c r="F271" s="330">
        <v>29826</v>
      </c>
      <c r="G271" s="328" t="s">
        <v>370</v>
      </c>
      <c r="H271" s="328" t="s">
        <v>389</v>
      </c>
      <c r="I271" s="328" t="s">
        <v>485</v>
      </c>
      <c r="J271" s="328" t="s">
        <v>390</v>
      </c>
      <c r="K271" s="328">
        <v>2013</v>
      </c>
      <c r="L271" s="328" t="s">
        <v>382</v>
      </c>
      <c r="M271" s="328" t="s">
        <v>382</v>
      </c>
      <c r="N271" s="328"/>
      <c r="O271" s="330"/>
      <c r="P271" s="328"/>
      <c r="Q271" s="328"/>
      <c r="R271" s="328"/>
      <c r="S271" s="328"/>
      <c r="T271" s="328"/>
      <c r="U271" s="328"/>
      <c r="V271" s="328"/>
      <c r="W271" s="328"/>
      <c r="X271" s="328"/>
      <c r="Y271" s="328"/>
      <c r="Z271" s="328"/>
      <c r="AA271" s="328"/>
      <c r="AB271" s="328"/>
      <c r="AC271" s="328"/>
      <c r="AD271" s="328"/>
      <c r="AE271" s="328"/>
      <c r="AF271" s="328"/>
      <c r="AG271" s="328"/>
      <c r="AH271" s="328"/>
      <c r="AI271" s="328"/>
      <c r="AJ271" s="328"/>
      <c r="AK271" s="328"/>
      <c r="AL271" s="328"/>
      <c r="AM271" s="328"/>
      <c r="AN271" s="328" t="s">
        <v>782</v>
      </c>
      <c r="AO271" s="328"/>
      <c r="AP271" s="328" t="s">
        <v>485</v>
      </c>
      <c r="AQ271" s="328">
        <v>4</v>
      </c>
    </row>
    <row r="272" spans="1:43" ht="24" x14ac:dyDescent="0.5">
      <c r="A272" s="328">
        <v>217122</v>
      </c>
      <c r="B272" s="278" t="s">
        <v>4369</v>
      </c>
      <c r="C272" s="292" t="s">
        <v>66</v>
      </c>
      <c r="D272" s="292" t="s">
        <v>4370</v>
      </c>
      <c r="E272" s="292" t="s">
        <v>388</v>
      </c>
      <c r="F272" s="336">
        <v>36270</v>
      </c>
      <c r="G272" s="292" t="s">
        <v>370</v>
      </c>
      <c r="H272" s="292" t="s">
        <v>4360</v>
      </c>
      <c r="I272" s="292" t="s">
        <v>485</v>
      </c>
      <c r="J272" s="292" t="s">
        <v>371</v>
      </c>
      <c r="K272" s="292">
        <v>2017</v>
      </c>
      <c r="L272" s="292" t="s">
        <v>382</v>
      </c>
      <c r="M272" s="292"/>
      <c r="N272" s="292"/>
      <c r="O272" s="336"/>
      <c r="P272" s="292"/>
      <c r="Q272" s="292"/>
      <c r="R272" s="292"/>
      <c r="S272" s="292"/>
      <c r="T272" s="292"/>
      <c r="U272" s="292"/>
      <c r="V272" s="292"/>
      <c r="W272" s="292"/>
      <c r="X272" s="292"/>
      <c r="Y272" s="292"/>
      <c r="Z272" s="292"/>
      <c r="AA272" s="292"/>
      <c r="AB272" s="292"/>
      <c r="AC272" s="292"/>
      <c r="AD272" s="292"/>
      <c r="AE272" s="292"/>
      <c r="AF272" s="292"/>
      <c r="AG272" s="292"/>
      <c r="AH272" s="292"/>
      <c r="AI272" s="292"/>
      <c r="AJ272" s="292"/>
      <c r="AK272" s="292"/>
      <c r="AL272" s="292"/>
      <c r="AM272" s="292"/>
      <c r="AN272" s="328"/>
      <c r="AO272" s="292"/>
      <c r="AP272" s="292"/>
      <c r="AQ272" s="292"/>
    </row>
    <row r="273" spans="1:43" ht="24" x14ac:dyDescent="0.5">
      <c r="A273" s="328">
        <v>217123</v>
      </c>
      <c r="B273" s="278" t="s">
        <v>4371</v>
      </c>
      <c r="C273" s="292" t="s">
        <v>3553</v>
      </c>
      <c r="D273" s="292" t="s">
        <v>291</v>
      </c>
      <c r="E273" s="292" t="s">
        <v>388</v>
      </c>
      <c r="F273" s="336">
        <v>36526</v>
      </c>
      <c r="G273" s="292" t="s">
        <v>4372</v>
      </c>
      <c r="H273" s="292" t="s">
        <v>389</v>
      </c>
      <c r="I273" s="292" t="s">
        <v>485</v>
      </c>
      <c r="J273" s="292" t="s">
        <v>390</v>
      </c>
      <c r="K273" s="292">
        <v>2017</v>
      </c>
      <c r="L273" s="292" t="s">
        <v>382</v>
      </c>
      <c r="M273" s="292"/>
      <c r="N273" s="292"/>
      <c r="O273" s="336"/>
      <c r="P273" s="292"/>
      <c r="Q273" s="292"/>
      <c r="R273" s="292"/>
      <c r="S273" s="292"/>
      <c r="T273" s="292"/>
      <c r="U273" s="292"/>
      <c r="V273" s="292"/>
      <c r="W273" s="292"/>
      <c r="X273" s="292"/>
      <c r="Y273" s="292"/>
      <c r="Z273" s="292"/>
      <c r="AA273" s="292"/>
      <c r="AB273" s="292"/>
      <c r="AC273" s="292"/>
      <c r="AD273" s="292"/>
      <c r="AE273" s="292"/>
      <c r="AF273" s="292"/>
      <c r="AG273" s="292"/>
      <c r="AH273" s="292"/>
      <c r="AI273" s="292"/>
      <c r="AJ273" s="292"/>
      <c r="AK273" s="292"/>
      <c r="AL273" s="292"/>
      <c r="AM273" s="292"/>
      <c r="AN273" s="328"/>
      <c r="AO273" s="292"/>
      <c r="AP273" s="292"/>
      <c r="AQ273" s="292"/>
    </row>
    <row r="274" spans="1:43" ht="24" x14ac:dyDescent="0.5">
      <c r="A274" s="328">
        <v>217125</v>
      </c>
      <c r="B274" s="278" t="s">
        <v>4376</v>
      </c>
      <c r="C274" s="292" t="s">
        <v>544</v>
      </c>
      <c r="D274" s="292" t="s">
        <v>334</v>
      </c>
      <c r="E274" s="292" t="s">
        <v>1315</v>
      </c>
      <c r="F274" s="336">
        <v>34066</v>
      </c>
      <c r="G274" s="292" t="s">
        <v>4377</v>
      </c>
      <c r="H274" s="292" t="s">
        <v>3691</v>
      </c>
      <c r="I274" s="292" t="s">
        <v>485</v>
      </c>
      <c r="J274" s="292" t="s">
        <v>371</v>
      </c>
      <c r="K274" s="292">
        <v>2013</v>
      </c>
      <c r="L274" s="292" t="s">
        <v>382</v>
      </c>
      <c r="M274" s="292"/>
      <c r="N274" s="292"/>
      <c r="O274" s="336"/>
      <c r="P274" s="292"/>
      <c r="Q274" s="292"/>
      <c r="R274" s="292"/>
      <c r="S274" s="292"/>
      <c r="T274" s="292"/>
      <c r="U274" s="292"/>
      <c r="V274" s="292"/>
      <c r="W274" s="292"/>
      <c r="X274" s="292"/>
      <c r="Y274" s="292"/>
      <c r="Z274" s="292"/>
      <c r="AA274" s="292"/>
      <c r="AB274" s="292"/>
      <c r="AC274" s="292"/>
      <c r="AD274" s="292"/>
      <c r="AE274" s="292"/>
      <c r="AF274" s="292"/>
      <c r="AG274" s="292"/>
      <c r="AH274" s="292"/>
      <c r="AI274" s="292"/>
      <c r="AJ274" s="292"/>
      <c r="AK274" s="292"/>
      <c r="AL274" s="292"/>
      <c r="AM274" s="292"/>
      <c r="AN274" s="328"/>
      <c r="AO274" s="292"/>
      <c r="AP274" s="292"/>
      <c r="AQ274" s="292"/>
    </row>
    <row r="275" spans="1:43" ht="24" x14ac:dyDescent="0.5">
      <c r="A275" s="328">
        <v>217146</v>
      </c>
      <c r="B275" s="278" t="s">
        <v>3512</v>
      </c>
      <c r="C275" s="292" t="s">
        <v>66</v>
      </c>
      <c r="D275" s="292" t="s">
        <v>226</v>
      </c>
      <c r="E275" s="292" t="s">
        <v>388</v>
      </c>
      <c r="F275" s="336">
        <v>34004</v>
      </c>
      <c r="G275" s="292" t="s">
        <v>370</v>
      </c>
      <c r="H275" s="292" t="s">
        <v>4347</v>
      </c>
      <c r="I275" s="292" t="s">
        <v>485</v>
      </c>
      <c r="J275" s="292" t="s">
        <v>390</v>
      </c>
      <c r="K275" s="292">
        <v>2011</v>
      </c>
      <c r="L275" s="292" t="s">
        <v>382</v>
      </c>
      <c r="M275" s="292"/>
      <c r="N275" s="292"/>
      <c r="O275" s="336"/>
      <c r="P275" s="292"/>
      <c r="Q275" s="292"/>
      <c r="R275" s="292"/>
      <c r="S275" s="292"/>
      <c r="T275" s="292"/>
      <c r="U275" s="292"/>
      <c r="V275" s="292"/>
      <c r="W275" s="292"/>
      <c r="X275" s="292"/>
      <c r="Y275" s="292"/>
      <c r="Z275" s="292"/>
      <c r="AA275" s="292"/>
      <c r="AB275" s="292"/>
      <c r="AC275" s="292"/>
      <c r="AD275" s="292"/>
      <c r="AE275" s="292"/>
      <c r="AF275" s="292"/>
      <c r="AG275" s="292"/>
      <c r="AH275" s="292"/>
      <c r="AI275" s="292"/>
      <c r="AJ275" s="292"/>
      <c r="AK275" s="292"/>
      <c r="AL275" s="292"/>
      <c r="AM275" s="292"/>
      <c r="AN275" s="328"/>
      <c r="AO275" s="292"/>
      <c r="AP275" s="292"/>
      <c r="AQ275" s="292"/>
    </row>
    <row r="276" spans="1:43" ht="24" x14ac:dyDescent="0.5">
      <c r="A276" s="328">
        <v>217173</v>
      </c>
      <c r="B276" s="278" t="s">
        <v>4462</v>
      </c>
      <c r="C276" s="292" t="s">
        <v>526</v>
      </c>
      <c r="D276" s="292" t="s">
        <v>4463</v>
      </c>
      <c r="E276" s="292" t="s">
        <v>388</v>
      </c>
      <c r="F276" s="336">
        <v>34486</v>
      </c>
      <c r="G276" s="292" t="s">
        <v>4464</v>
      </c>
      <c r="H276" s="292" t="s">
        <v>4334</v>
      </c>
      <c r="I276" s="292" t="s">
        <v>485</v>
      </c>
      <c r="J276" s="292" t="s">
        <v>371</v>
      </c>
      <c r="K276" s="292">
        <v>2013</v>
      </c>
      <c r="L276" s="292" t="s">
        <v>382</v>
      </c>
      <c r="M276" s="292"/>
      <c r="N276" s="292"/>
      <c r="O276" s="336"/>
      <c r="P276" s="292"/>
      <c r="Q276" s="292"/>
      <c r="R276" s="292"/>
      <c r="S276" s="292"/>
      <c r="T276" s="292"/>
      <c r="U276" s="292"/>
      <c r="V276" s="292"/>
      <c r="W276" s="292"/>
      <c r="X276" s="292"/>
      <c r="Y276" s="292"/>
      <c r="Z276" s="292"/>
      <c r="AA276" s="292"/>
      <c r="AB276" s="292"/>
      <c r="AC276" s="292"/>
      <c r="AD276" s="292"/>
      <c r="AE276" s="292"/>
      <c r="AF276" s="292"/>
      <c r="AG276" s="292"/>
      <c r="AH276" s="292"/>
      <c r="AI276" s="292"/>
      <c r="AJ276" s="292"/>
      <c r="AK276" s="292"/>
      <c r="AL276" s="292"/>
      <c r="AM276" s="292"/>
      <c r="AN276" s="328"/>
      <c r="AO276" s="292"/>
      <c r="AP276" s="292"/>
      <c r="AQ276" s="292"/>
    </row>
    <row r="277" spans="1:43" ht="22.8" x14ac:dyDescent="0.4">
      <c r="A277" s="328">
        <v>216414</v>
      </c>
      <c r="B277" s="328" t="s">
        <v>878</v>
      </c>
      <c r="C277" s="328" t="s">
        <v>85</v>
      </c>
      <c r="D277" s="328" t="s">
        <v>291</v>
      </c>
      <c r="E277" s="328" t="s">
        <v>387</v>
      </c>
      <c r="F277" s="330">
        <v>36543</v>
      </c>
      <c r="G277" s="328" t="s">
        <v>2436</v>
      </c>
      <c r="H277" s="328" t="s">
        <v>389</v>
      </c>
      <c r="I277" s="328" t="s">
        <v>484</v>
      </c>
      <c r="J277" s="328" t="s">
        <v>1311</v>
      </c>
      <c r="K277" s="328">
        <v>2020</v>
      </c>
      <c r="L277" s="328" t="s">
        <v>4209</v>
      </c>
      <c r="M277" s="328" t="s">
        <v>382</v>
      </c>
      <c r="N277" s="328">
        <v>54</v>
      </c>
      <c r="O277" s="330">
        <v>45722</v>
      </c>
      <c r="P277" s="328">
        <v>50000</v>
      </c>
      <c r="Q277" s="328"/>
      <c r="R277" s="328"/>
      <c r="S277" s="328"/>
      <c r="T277" s="328"/>
      <c r="U277" s="328"/>
      <c r="V277" s="328"/>
      <c r="W277" s="328"/>
      <c r="X277" s="328"/>
      <c r="Y277" s="328"/>
      <c r="Z277" s="328"/>
      <c r="AA277" s="328"/>
      <c r="AB277" s="328"/>
      <c r="AC277" s="328"/>
      <c r="AD277" s="328"/>
      <c r="AE277" s="328"/>
      <c r="AF277" s="328"/>
      <c r="AG277" s="328"/>
      <c r="AH277" s="328"/>
      <c r="AI277" s="328"/>
      <c r="AJ277" s="328"/>
      <c r="AK277" s="328"/>
      <c r="AL277" s="328"/>
      <c r="AM277" s="328"/>
      <c r="AN277" s="328"/>
      <c r="AO277" s="328"/>
      <c r="AP277" s="328" t="s">
        <v>3375</v>
      </c>
      <c r="AQ277" s="328">
        <v>4</v>
      </c>
    </row>
    <row r="278" spans="1:43" ht="22.8" x14ac:dyDescent="0.4">
      <c r="A278" s="328">
        <v>204278</v>
      </c>
      <c r="B278" s="328" t="s">
        <v>3921</v>
      </c>
      <c r="C278" s="328" t="s">
        <v>82</v>
      </c>
      <c r="D278" s="328" t="s">
        <v>249</v>
      </c>
      <c r="E278" s="328" t="s">
        <v>388</v>
      </c>
      <c r="F278" s="330">
        <v>31844</v>
      </c>
      <c r="G278" s="328" t="s">
        <v>376</v>
      </c>
      <c r="H278" s="328" t="s">
        <v>389</v>
      </c>
      <c r="I278" s="328" t="s">
        <v>484</v>
      </c>
      <c r="J278" s="328" t="s">
        <v>1311</v>
      </c>
      <c r="K278" s="328">
        <v>2004</v>
      </c>
      <c r="L278" s="328" t="s">
        <v>376</v>
      </c>
      <c r="M278" s="328" t="s">
        <v>376</v>
      </c>
      <c r="N278" s="328"/>
      <c r="O278" s="330"/>
      <c r="P278" s="328"/>
      <c r="Q278" s="328"/>
      <c r="R278" s="328"/>
      <c r="S278" s="328"/>
      <c r="T278" s="328"/>
      <c r="U278" s="328"/>
      <c r="V278" s="328"/>
      <c r="W278" s="328"/>
      <c r="X278" s="328"/>
      <c r="Y278" s="328"/>
      <c r="Z278" s="328"/>
      <c r="AA278" s="328"/>
      <c r="AB278" s="328"/>
      <c r="AC278" s="328"/>
      <c r="AD278" s="328"/>
      <c r="AE278" s="328"/>
      <c r="AF278" s="328"/>
      <c r="AG278" s="328"/>
      <c r="AH278" s="328" t="s">
        <v>731</v>
      </c>
      <c r="AI278" s="328"/>
      <c r="AJ278" s="328"/>
      <c r="AK278" s="328"/>
      <c r="AL278" s="328"/>
      <c r="AM278" s="328"/>
      <c r="AN278" s="328"/>
      <c r="AO278" s="328"/>
      <c r="AP278" s="328" t="s">
        <v>3917</v>
      </c>
      <c r="AQ278" s="328" t="s">
        <v>3844</v>
      </c>
    </row>
    <row r="279" spans="1:43" ht="22.8" x14ac:dyDescent="0.4">
      <c r="A279" s="328">
        <v>204285</v>
      </c>
      <c r="B279" s="328" t="s">
        <v>3757</v>
      </c>
      <c r="C279" s="328" t="s">
        <v>3758</v>
      </c>
      <c r="D279" s="328" t="s">
        <v>247</v>
      </c>
      <c r="E279" s="328" t="s">
        <v>1315</v>
      </c>
      <c r="F279" s="330">
        <v>30607</v>
      </c>
      <c r="G279" s="328" t="s">
        <v>1808</v>
      </c>
      <c r="H279" s="328" t="s">
        <v>389</v>
      </c>
      <c r="I279" s="328" t="s">
        <v>486</v>
      </c>
      <c r="J279" s="328" t="s">
        <v>371</v>
      </c>
      <c r="K279" s="328">
        <v>2002</v>
      </c>
      <c r="L279" s="328" t="s">
        <v>376</v>
      </c>
      <c r="M279" s="328" t="s">
        <v>376</v>
      </c>
      <c r="N279" s="328"/>
      <c r="O279" s="330"/>
      <c r="P279" s="328"/>
      <c r="Q279" s="328"/>
      <c r="R279" s="328"/>
      <c r="S279" s="328"/>
      <c r="T279" s="328"/>
      <c r="U279" s="328"/>
      <c r="V279" s="328"/>
      <c r="W279" s="328"/>
      <c r="X279" s="328"/>
      <c r="Y279" s="328"/>
      <c r="Z279" s="328"/>
      <c r="AA279" s="328"/>
      <c r="AB279" s="328"/>
      <c r="AC279" s="328"/>
      <c r="AD279" s="328"/>
      <c r="AE279" s="328"/>
      <c r="AF279" s="328"/>
      <c r="AG279" s="328"/>
      <c r="AH279" s="328" t="s">
        <v>731</v>
      </c>
      <c r="AI279" s="328"/>
      <c r="AJ279" s="328"/>
      <c r="AK279" s="328"/>
      <c r="AL279" s="328"/>
      <c r="AM279" s="328" t="s">
        <v>782</v>
      </c>
      <c r="AN279" s="328" t="s">
        <v>782</v>
      </c>
      <c r="AO279" s="328"/>
      <c r="AP279" s="328" t="s">
        <v>3922</v>
      </c>
      <c r="AQ279" s="328">
        <v>6</v>
      </c>
    </row>
    <row r="280" spans="1:43" ht="22.8" x14ac:dyDescent="0.4">
      <c r="A280" s="328">
        <v>206355</v>
      </c>
      <c r="B280" s="328" t="s">
        <v>3788</v>
      </c>
      <c r="C280" s="328" t="s">
        <v>136</v>
      </c>
      <c r="D280" s="328" t="s">
        <v>3789</v>
      </c>
      <c r="E280" s="328" t="s">
        <v>1315</v>
      </c>
      <c r="F280" s="330">
        <v>31365</v>
      </c>
      <c r="G280" s="328" t="s">
        <v>370</v>
      </c>
      <c r="H280" s="328" t="s">
        <v>389</v>
      </c>
      <c r="I280" s="328" t="s">
        <v>484</v>
      </c>
      <c r="J280" s="328" t="s">
        <v>1311</v>
      </c>
      <c r="K280" s="328">
        <v>2004</v>
      </c>
      <c r="L280" s="328" t="s">
        <v>376</v>
      </c>
      <c r="M280" s="328" t="s">
        <v>376</v>
      </c>
      <c r="N280" s="328"/>
      <c r="O280" s="330"/>
      <c r="P280" s="328"/>
      <c r="Q280" s="328"/>
      <c r="R280" s="328"/>
      <c r="S280" s="328"/>
      <c r="T280" s="328"/>
      <c r="U280" s="328"/>
      <c r="V280" s="328"/>
      <c r="W280" s="328"/>
      <c r="X280" s="328"/>
      <c r="Y280" s="328"/>
      <c r="Z280" s="328"/>
      <c r="AA280" s="328"/>
      <c r="AB280" s="328"/>
      <c r="AC280" s="328"/>
      <c r="AD280" s="328"/>
      <c r="AE280" s="328"/>
      <c r="AF280" s="328"/>
      <c r="AG280" s="328"/>
      <c r="AH280" s="328" t="s">
        <v>731</v>
      </c>
      <c r="AI280" s="328"/>
      <c r="AJ280" s="328"/>
      <c r="AK280" s="328"/>
      <c r="AL280" s="328"/>
      <c r="AM280" s="328" t="s">
        <v>782</v>
      </c>
      <c r="AN280" s="328" t="s">
        <v>782</v>
      </c>
      <c r="AO280" s="328"/>
      <c r="AP280" s="328" t="s">
        <v>3856</v>
      </c>
      <c r="AQ280" s="328">
        <v>6</v>
      </c>
    </row>
    <row r="281" spans="1:43" ht="22.8" x14ac:dyDescent="0.4">
      <c r="A281" s="328">
        <v>211726</v>
      </c>
      <c r="B281" s="328" t="s">
        <v>2067</v>
      </c>
      <c r="C281" s="328" t="s">
        <v>520</v>
      </c>
      <c r="D281" s="328" t="s">
        <v>293</v>
      </c>
      <c r="E281" s="328" t="s">
        <v>388</v>
      </c>
      <c r="F281" s="330">
        <v>30961</v>
      </c>
      <c r="G281" s="328" t="s">
        <v>2068</v>
      </c>
      <c r="H281" s="328" t="s">
        <v>389</v>
      </c>
      <c r="I281" s="328" t="s">
        <v>486</v>
      </c>
      <c r="J281" s="328" t="s">
        <v>390</v>
      </c>
      <c r="K281" s="328">
        <v>2007</v>
      </c>
      <c r="L281" s="328" t="s">
        <v>376</v>
      </c>
      <c r="M281" s="328"/>
      <c r="N281" s="328"/>
      <c r="O281" s="330"/>
      <c r="P281" s="328"/>
      <c r="Q281" s="328"/>
      <c r="R281" s="328"/>
      <c r="S281" s="328"/>
      <c r="T281" s="328"/>
      <c r="U281" s="328"/>
      <c r="V281" s="328"/>
      <c r="W281" s="328"/>
      <c r="X281" s="328"/>
      <c r="Y281" s="328"/>
      <c r="Z281" s="328"/>
      <c r="AA281" s="328"/>
      <c r="AB281" s="328"/>
      <c r="AC281" s="328"/>
      <c r="AD281" s="328"/>
      <c r="AE281" s="328"/>
      <c r="AF281" s="328"/>
      <c r="AG281" s="328"/>
      <c r="AH281" s="328" t="s">
        <v>731</v>
      </c>
      <c r="AI281" s="328"/>
      <c r="AJ281" s="328"/>
      <c r="AK281" s="328"/>
      <c r="AL281" s="328"/>
      <c r="AM281" s="328" t="s">
        <v>782</v>
      </c>
      <c r="AN281" s="328" t="s">
        <v>782</v>
      </c>
      <c r="AO281" s="328"/>
      <c r="AP281" s="328" t="s">
        <v>4068</v>
      </c>
      <c r="AQ281" s="328" t="s">
        <v>3844</v>
      </c>
    </row>
    <row r="282" spans="1:43" ht="22.8" x14ac:dyDescent="0.4">
      <c r="A282" s="328">
        <v>212100</v>
      </c>
      <c r="B282" s="328" t="s">
        <v>2698</v>
      </c>
      <c r="C282" s="328" t="s">
        <v>95</v>
      </c>
      <c r="D282" s="328" t="s">
        <v>2699</v>
      </c>
      <c r="E282" s="328" t="s">
        <v>388</v>
      </c>
      <c r="F282" s="330">
        <v>30834</v>
      </c>
      <c r="G282" s="328" t="s">
        <v>708</v>
      </c>
      <c r="H282" s="328" t="s">
        <v>389</v>
      </c>
      <c r="I282" s="328" t="s">
        <v>486</v>
      </c>
      <c r="J282" s="328" t="s">
        <v>371</v>
      </c>
      <c r="K282" s="328">
        <v>2003</v>
      </c>
      <c r="L282" s="328" t="s">
        <v>376</v>
      </c>
      <c r="M282" s="328" t="s">
        <v>376</v>
      </c>
      <c r="N282" s="328"/>
      <c r="O282" s="330"/>
      <c r="P282" s="328"/>
      <c r="Q282" s="328"/>
      <c r="R282" s="328"/>
      <c r="S282" s="328"/>
      <c r="T282" s="328"/>
      <c r="U282" s="328"/>
      <c r="V282" s="328"/>
      <c r="W282" s="328"/>
      <c r="X282" s="328"/>
      <c r="Y282" s="328"/>
      <c r="Z282" s="328"/>
      <c r="AA282" s="328"/>
      <c r="AB282" s="328"/>
      <c r="AC282" s="328"/>
      <c r="AD282" s="328"/>
      <c r="AE282" s="328"/>
      <c r="AF282" s="328"/>
      <c r="AG282" s="328"/>
      <c r="AH282" s="328" t="s">
        <v>731</v>
      </c>
      <c r="AI282" s="328"/>
      <c r="AJ282" s="328"/>
      <c r="AK282" s="328"/>
      <c r="AL282" s="328"/>
      <c r="AM282" s="328"/>
      <c r="AN282" s="328"/>
      <c r="AO282" s="328"/>
      <c r="AP282" s="328" t="s">
        <v>4037</v>
      </c>
      <c r="AQ282" s="328">
        <v>5</v>
      </c>
    </row>
    <row r="283" spans="1:43" ht="22.8" x14ac:dyDescent="0.4">
      <c r="A283" s="328">
        <v>212326</v>
      </c>
      <c r="B283" s="328" t="s">
        <v>2133</v>
      </c>
      <c r="C283" s="328" t="s">
        <v>89</v>
      </c>
      <c r="D283" s="328" t="s">
        <v>346</v>
      </c>
      <c r="E283" s="328" t="s">
        <v>388</v>
      </c>
      <c r="F283" s="330">
        <v>33902</v>
      </c>
      <c r="G283" s="328" t="s">
        <v>696</v>
      </c>
      <c r="H283" s="328" t="s">
        <v>389</v>
      </c>
      <c r="I283" s="328" t="s">
        <v>484</v>
      </c>
      <c r="J283" s="328" t="s">
        <v>390</v>
      </c>
      <c r="K283" s="328">
        <v>2013</v>
      </c>
      <c r="L283" s="328" t="s">
        <v>376</v>
      </c>
      <c r="M283" s="328" t="s">
        <v>376</v>
      </c>
      <c r="N283" s="328"/>
      <c r="O283" s="330"/>
      <c r="P283" s="328"/>
      <c r="Q283" s="328"/>
      <c r="R283" s="328"/>
      <c r="S283" s="328"/>
      <c r="T283" s="328"/>
      <c r="U283" s="328"/>
      <c r="V283" s="328"/>
      <c r="W283" s="328"/>
      <c r="X283" s="328"/>
      <c r="Y283" s="328"/>
      <c r="Z283" s="328"/>
      <c r="AA283" s="328"/>
      <c r="AB283" s="328"/>
      <c r="AC283" s="328"/>
      <c r="AD283" s="328"/>
      <c r="AE283" s="328"/>
      <c r="AF283" s="328"/>
      <c r="AG283" s="328"/>
      <c r="AH283" s="328" t="s">
        <v>731</v>
      </c>
      <c r="AI283" s="328"/>
      <c r="AJ283" s="328"/>
      <c r="AK283" s="328"/>
      <c r="AL283" s="328"/>
      <c r="AM283" s="328"/>
      <c r="AN283" s="328" t="s">
        <v>782</v>
      </c>
      <c r="AO283" s="328"/>
      <c r="AP283" s="328" t="s">
        <v>3375</v>
      </c>
      <c r="AQ283" s="328">
        <v>3</v>
      </c>
    </row>
    <row r="284" spans="1:43" ht="22.8" x14ac:dyDescent="0.4">
      <c r="A284" s="328">
        <v>212456</v>
      </c>
      <c r="B284" s="328" t="s">
        <v>2709</v>
      </c>
      <c r="C284" s="328" t="s">
        <v>147</v>
      </c>
      <c r="D284" s="328" t="s">
        <v>474</v>
      </c>
      <c r="E284" s="328" t="s">
        <v>388</v>
      </c>
      <c r="F284" s="330">
        <v>34514</v>
      </c>
      <c r="G284" s="328" t="s">
        <v>386</v>
      </c>
      <c r="H284" s="328" t="s">
        <v>389</v>
      </c>
      <c r="I284" s="328" t="s">
        <v>59</v>
      </c>
      <c r="J284" s="328" t="s">
        <v>390</v>
      </c>
      <c r="K284" s="328">
        <v>2013</v>
      </c>
      <c r="L284" s="328" t="s">
        <v>376</v>
      </c>
      <c r="M284" s="328" t="s">
        <v>376</v>
      </c>
      <c r="N284" s="328"/>
      <c r="O284" s="330"/>
      <c r="P284" s="328"/>
      <c r="Q284" s="328"/>
      <c r="R284" s="328"/>
      <c r="S284" s="328"/>
      <c r="T284" s="328"/>
      <c r="U284" s="328"/>
      <c r="V284" s="328"/>
      <c r="W284" s="328"/>
      <c r="X284" s="328"/>
      <c r="Y284" s="328"/>
      <c r="Z284" s="328"/>
      <c r="AA284" s="328"/>
      <c r="AB284" s="328"/>
      <c r="AC284" s="328"/>
      <c r="AD284" s="328"/>
      <c r="AE284" s="328"/>
      <c r="AF284" s="328"/>
      <c r="AG284" s="328"/>
      <c r="AH284" s="328"/>
      <c r="AI284" s="328"/>
      <c r="AJ284" s="328"/>
      <c r="AK284" s="328"/>
      <c r="AL284" s="328"/>
      <c r="AM284" s="328"/>
      <c r="AN284" s="328" t="s">
        <v>782</v>
      </c>
      <c r="AO284" s="328"/>
      <c r="AP284" s="328" t="s">
        <v>59</v>
      </c>
      <c r="AQ284" s="328">
        <v>1</v>
      </c>
    </row>
    <row r="285" spans="1:43" ht="22.8" x14ac:dyDescent="0.4">
      <c r="A285" s="328">
        <v>212952</v>
      </c>
      <c r="B285" s="328" t="s">
        <v>2498</v>
      </c>
      <c r="C285" s="328" t="s">
        <v>140</v>
      </c>
      <c r="D285" s="328" t="s">
        <v>229</v>
      </c>
      <c r="E285" s="328" t="s">
        <v>388</v>
      </c>
      <c r="F285" s="330">
        <v>35627</v>
      </c>
      <c r="G285" s="328" t="s">
        <v>2499</v>
      </c>
      <c r="H285" s="328" t="s">
        <v>389</v>
      </c>
      <c r="I285" s="328" t="s">
        <v>59</v>
      </c>
      <c r="J285" s="328" t="s">
        <v>390</v>
      </c>
      <c r="K285" s="328">
        <v>2016</v>
      </c>
      <c r="L285" s="328" t="s">
        <v>376</v>
      </c>
      <c r="M285" s="328" t="s">
        <v>376</v>
      </c>
      <c r="N285" s="328"/>
      <c r="O285" s="330"/>
      <c r="P285" s="328"/>
      <c r="Q285" s="328"/>
      <c r="R285" s="328"/>
      <c r="S285" s="328"/>
      <c r="T285" s="328"/>
      <c r="U285" s="328"/>
      <c r="V285" s="328"/>
      <c r="W285" s="328"/>
      <c r="X285" s="328"/>
      <c r="Y285" s="328"/>
      <c r="Z285" s="328"/>
      <c r="AA285" s="328"/>
      <c r="AB285" s="328"/>
      <c r="AC285" s="328"/>
      <c r="AD285" s="328"/>
      <c r="AE285" s="328"/>
      <c r="AF285" s="328"/>
      <c r="AG285" s="328"/>
      <c r="AH285" s="328" t="s">
        <v>731</v>
      </c>
      <c r="AI285" s="328"/>
      <c r="AJ285" s="328"/>
      <c r="AK285" s="328"/>
      <c r="AL285" s="328"/>
      <c r="AM285" s="328" t="s">
        <v>782</v>
      </c>
      <c r="AN285" s="328" t="s">
        <v>782</v>
      </c>
      <c r="AO285" s="328"/>
      <c r="AP285" s="328" t="s">
        <v>4105</v>
      </c>
      <c r="AQ285" s="328" t="s">
        <v>4024</v>
      </c>
    </row>
    <row r="286" spans="1:43" ht="22.8" x14ac:dyDescent="0.4">
      <c r="A286" s="328">
        <v>213111</v>
      </c>
      <c r="B286" s="328" t="s">
        <v>2585</v>
      </c>
      <c r="C286" s="328" t="s">
        <v>2586</v>
      </c>
      <c r="D286" s="328" t="s">
        <v>271</v>
      </c>
      <c r="E286" s="328" t="s">
        <v>388</v>
      </c>
      <c r="F286" s="330">
        <v>35122</v>
      </c>
      <c r="G286" s="328" t="s">
        <v>1072</v>
      </c>
      <c r="H286" s="328" t="s">
        <v>389</v>
      </c>
      <c r="I286" s="328" t="s">
        <v>59</v>
      </c>
      <c r="J286" s="328" t="s">
        <v>390</v>
      </c>
      <c r="K286" s="328">
        <v>2014</v>
      </c>
      <c r="L286" s="328" t="s">
        <v>376</v>
      </c>
      <c r="M286" s="328" t="s">
        <v>376</v>
      </c>
      <c r="N286" s="328"/>
      <c r="O286" s="330"/>
      <c r="P286" s="328"/>
      <c r="Q286" s="328"/>
      <c r="R286" s="328"/>
      <c r="S286" s="328"/>
      <c r="T286" s="328"/>
      <c r="U286" s="328"/>
      <c r="V286" s="328"/>
      <c r="W286" s="328"/>
      <c r="X286" s="328"/>
      <c r="Y286" s="328"/>
      <c r="Z286" s="328"/>
      <c r="AA286" s="328"/>
      <c r="AB286" s="328"/>
      <c r="AC286" s="328"/>
      <c r="AD286" s="328"/>
      <c r="AE286" s="328"/>
      <c r="AF286" s="328"/>
      <c r="AG286" s="328"/>
      <c r="AH286" s="328" t="s">
        <v>731</v>
      </c>
      <c r="AI286" s="328"/>
      <c r="AJ286" s="328"/>
      <c r="AK286" s="328"/>
      <c r="AL286" s="328"/>
      <c r="AM286" s="328"/>
      <c r="AN286" s="328" t="s">
        <v>782</v>
      </c>
      <c r="AO286" s="328"/>
      <c r="AP286" s="328" t="s">
        <v>3998</v>
      </c>
      <c r="AQ286" s="328" t="s">
        <v>4024</v>
      </c>
    </row>
    <row r="287" spans="1:43" ht="22.8" x14ac:dyDescent="0.4">
      <c r="A287" s="328">
        <v>213236</v>
      </c>
      <c r="B287" s="328" t="s">
        <v>2759</v>
      </c>
      <c r="C287" s="328" t="s">
        <v>999</v>
      </c>
      <c r="D287" s="328" t="s">
        <v>271</v>
      </c>
      <c r="E287" s="328" t="s">
        <v>388</v>
      </c>
      <c r="F287" s="330">
        <v>35796</v>
      </c>
      <c r="G287" s="328" t="s">
        <v>376</v>
      </c>
      <c r="H287" s="328" t="s">
        <v>389</v>
      </c>
      <c r="I287" s="328" t="s">
        <v>484</v>
      </c>
      <c r="J287" s="328" t="s">
        <v>390</v>
      </c>
      <c r="K287" s="328">
        <v>2017</v>
      </c>
      <c r="L287" s="328" t="s">
        <v>376</v>
      </c>
      <c r="M287" s="328"/>
      <c r="N287" s="328"/>
      <c r="O287" s="330"/>
      <c r="P287" s="328"/>
      <c r="Q287" s="328"/>
      <c r="R287" s="328"/>
      <c r="S287" s="328"/>
      <c r="T287" s="328"/>
      <c r="U287" s="328"/>
      <c r="V287" s="328"/>
      <c r="W287" s="328"/>
      <c r="X287" s="328"/>
      <c r="Y287" s="328"/>
      <c r="Z287" s="328"/>
      <c r="AA287" s="328"/>
      <c r="AB287" s="328"/>
      <c r="AC287" s="328"/>
      <c r="AD287" s="328"/>
      <c r="AE287" s="328"/>
      <c r="AF287" s="328"/>
      <c r="AG287" s="328"/>
      <c r="AH287" s="328" t="s">
        <v>731</v>
      </c>
      <c r="AI287" s="328"/>
      <c r="AJ287" s="328"/>
      <c r="AK287" s="328"/>
      <c r="AL287" s="328"/>
      <c r="AM287" s="328"/>
      <c r="AN287" s="328"/>
      <c r="AO287" s="328"/>
      <c r="AP287" s="328" t="s">
        <v>4067</v>
      </c>
      <c r="AQ287" s="328" t="s">
        <v>4082</v>
      </c>
    </row>
    <row r="288" spans="1:43" ht="22.8" x14ac:dyDescent="0.4">
      <c r="A288" s="328">
        <v>213325</v>
      </c>
      <c r="B288" s="328" t="s">
        <v>1423</v>
      </c>
      <c r="C288" s="328" t="s">
        <v>2214</v>
      </c>
      <c r="D288" s="328" t="s">
        <v>271</v>
      </c>
      <c r="E288" s="328" t="s">
        <v>388</v>
      </c>
      <c r="F288" s="330">
        <v>35065</v>
      </c>
      <c r="G288" s="328" t="s">
        <v>370</v>
      </c>
      <c r="H288" s="328" t="s">
        <v>389</v>
      </c>
      <c r="I288" s="328" t="s">
        <v>484</v>
      </c>
      <c r="J288" s="328" t="s">
        <v>390</v>
      </c>
      <c r="K288" s="328">
        <v>2013</v>
      </c>
      <c r="L288" s="328" t="s">
        <v>376</v>
      </c>
      <c r="M288" s="328" t="s">
        <v>376</v>
      </c>
      <c r="N288" s="328"/>
      <c r="O288" s="330"/>
      <c r="P288" s="328"/>
      <c r="Q288" s="328"/>
      <c r="R288" s="328"/>
      <c r="S288" s="328"/>
      <c r="T288" s="328"/>
      <c r="U288" s="328"/>
      <c r="V288" s="328"/>
      <c r="W288" s="328"/>
      <c r="X288" s="328"/>
      <c r="Y288" s="328"/>
      <c r="Z288" s="328"/>
      <c r="AA288" s="328"/>
      <c r="AB288" s="328"/>
      <c r="AC288" s="328"/>
      <c r="AD288" s="328"/>
      <c r="AE288" s="328"/>
      <c r="AF288" s="328"/>
      <c r="AG288" s="328"/>
      <c r="AH288" s="328"/>
      <c r="AI288" s="328"/>
      <c r="AJ288" s="328"/>
      <c r="AK288" s="328"/>
      <c r="AL288" s="328"/>
      <c r="AM288" s="328"/>
      <c r="AN288" s="328"/>
      <c r="AO288" s="328"/>
      <c r="AP288" s="328" t="s">
        <v>3375</v>
      </c>
      <c r="AQ288" s="328">
        <v>3</v>
      </c>
    </row>
    <row r="289" spans="1:43" ht="22.8" x14ac:dyDescent="0.4">
      <c r="A289" s="328">
        <v>213460</v>
      </c>
      <c r="B289" s="328" t="s">
        <v>2379</v>
      </c>
      <c r="C289" s="328" t="s">
        <v>104</v>
      </c>
      <c r="D289" s="328" t="s">
        <v>322</v>
      </c>
      <c r="E289" s="328" t="s">
        <v>387</v>
      </c>
      <c r="F289" s="330">
        <v>36206</v>
      </c>
      <c r="G289" s="328" t="s">
        <v>1009</v>
      </c>
      <c r="H289" s="328" t="s">
        <v>389</v>
      </c>
      <c r="I289" s="328" t="s">
        <v>484</v>
      </c>
      <c r="J289" s="328" t="s">
        <v>390</v>
      </c>
      <c r="K289" s="328">
        <v>2017</v>
      </c>
      <c r="L289" s="328" t="s">
        <v>376</v>
      </c>
      <c r="M289" s="328" t="s">
        <v>376</v>
      </c>
      <c r="N289" s="328"/>
      <c r="O289" s="330"/>
      <c r="P289" s="328"/>
      <c r="Q289" s="328"/>
      <c r="R289" s="328"/>
      <c r="S289" s="328"/>
      <c r="T289" s="328"/>
      <c r="U289" s="328"/>
      <c r="V289" s="328"/>
      <c r="W289" s="328"/>
      <c r="X289" s="328"/>
      <c r="Y289" s="328"/>
      <c r="Z289" s="328"/>
      <c r="AA289" s="328"/>
      <c r="AB289" s="328"/>
      <c r="AC289" s="328"/>
      <c r="AD289" s="328"/>
      <c r="AE289" s="328"/>
      <c r="AF289" s="328"/>
      <c r="AG289" s="328"/>
      <c r="AH289" s="328" t="s">
        <v>731</v>
      </c>
      <c r="AI289" s="328"/>
      <c r="AJ289" s="328"/>
      <c r="AK289" s="328"/>
      <c r="AL289" s="328"/>
      <c r="AM289" s="328"/>
      <c r="AN289" s="328" t="s">
        <v>782</v>
      </c>
      <c r="AO289" s="328"/>
      <c r="AP289" s="328" t="s">
        <v>4071</v>
      </c>
      <c r="AQ289" s="328">
        <v>2</v>
      </c>
    </row>
    <row r="290" spans="1:43" ht="22.8" x14ac:dyDescent="0.4">
      <c r="A290" s="328">
        <v>213461</v>
      </c>
      <c r="B290" s="328" t="s">
        <v>2185</v>
      </c>
      <c r="C290" s="328" t="s">
        <v>152</v>
      </c>
      <c r="D290" s="328" t="s">
        <v>2778</v>
      </c>
      <c r="E290" s="328" t="s">
        <v>387</v>
      </c>
      <c r="F290" s="330">
        <v>34719</v>
      </c>
      <c r="G290" s="328" t="s">
        <v>376</v>
      </c>
      <c r="H290" s="328" t="s">
        <v>389</v>
      </c>
      <c r="I290" s="328" t="s">
        <v>486</v>
      </c>
      <c r="J290" s="328" t="s">
        <v>390</v>
      </c>
      <c r="K290" s="328">
        <v>2013</v>
      </c>
      <c r="L290" s="328" t="s">
        <v>376</v>
      </c>
      <c r="M290" s="328"/>
      <c r="N290" s="328"/>
      <c r="O290" s="330"/>
      <c r="P290" s="328"/>
      <c r="Q290" s="328"/>
      <c r="R290" s="328"/>
      <c r="S290" s="328"/>
      <c r="T290" s="328"/>
      <c r="U290" s="328"/>
      <c r="V290" s="328"/>
      <c r="W290" s="328"/>
      <c r="X290" s="328"/>
      <c r="Y290" s="328"/>
      <c r="Z290" s="328"/>
      <c r="AA290" s="328"/>
      <c r="AB290" s="328"/>
      <c r="AC290" s="328"/>
      <c r="AD290" s="328"/>
      <c r="AE290" s="328"/>
      <c r="AF290" s="328"/>
      <c r="AG290" s="328"/>
      <c r="AH290" s="328" t="s">
        <v>731</v>
      </c>
      <c r="AI290" s="328"/>
      <c r="AJ290" s="328"/>
      <c r="AK290" s="328"/>
      <c r="AL290" s="328"/>
      <c r="AM290" s="328" t="s">
        <v>782</v>
      </c>
      <c r="AN290" s="328" t="s">
        <v>782</v>
      </c>
      <c r="AO290" s="328"/>
      <c r="AP290" s="328" t="s">
        <v>4068</v>
      </c>
      <c r="AQ290" s="328" t="s">
        <v>3844</v>
      </c>
    </row>
    <row r="291" spans="1:43" ht="22.8" x14ac:dyDescent="0.4">
      <c r="A291" s="328">
        <v>213676</v>
      </c>
      <c r="B291" s="328" t="s">
        <v>2792</v>
      </c>
      <c r="C291" s="328" t="s">
        <v>2793</v>
      </c>
      <c r="D291" s="328" t="s">
        <v>232</v>
      </c>
      <c r="E291" s="328" t="s">
        <v>388</v>
      </c>
      <c r="F291" s="330">
        <v>33970</v>
      </c>
      <c r="G291" s="328" t="s">
        <v>3664</v>
      </c>
      <c r="H291" s="328" t="s">
        <v>389</v>
      </c>
      <c r="I291" s="328" t="s">
        <v>486</v>
      </c>
      <c r="J291" s="328" t="s">
        <v>1311</v>
      </c>
      <c r="K291" s="328">
        <v>2012</v>
      </c>
      <c r="L291" s="328" t="s">
        <v>376</v>
      </c>
      <c r="M291" s="328" t="s">
        <v>376</v>
      </c>
      <c r="N291" s="328"/>
      <c r="O291" s="330"/>
      <c r="P291" s="328"/>
      <c r="Q291" s="328"/>
      <c r="R291" s="328"/>
      <c r="S291" s="328"/>
      <c r="T291" s="328"/>
      <c r="U291" s="328"/>
      <c r="V291" s="328"/>
      <c r="W291" s="328"/>
      <c r="X291" s="328"/>
      <c r="Y291" s="328"/>
      <c r="Z291" s="328"/>
      <c r="AA291" s="328"/>
      <c r="AB291" s="328"/>
      <c r="AC291" s="328"/>
      <c r="AD291" s="328"/>
      <c r="AE291" s="328"/>
      <c r="AF291" s="328"/>
      <c r="AG291" s="328"/>
      <c r="AH291" s="328"/>
      <c r="AI291" s="328"/>
      <c r="AJ291" s="328"/>
      <c r="AK291" s="328"/>
      <c r="AL291" s="328"/>
      <c r="AM291" s="328"/>
      <c r="AN291" s="328" t="s">
        <v>782</v>
      </c>
      <c r="AO291" s="328"/>
      <c r="AP291" s="328" t="s">
        <v>486</v>
      </c>
      <c r="AQ291" s="328">
        <v>1</v>
      </c>
    </row>
    <row r="292" spans="1:43" ht="22.8" x14ac:dyDescent="0.4">
      <c r="A292" s="328">
        <v>213834</v>
      </c>
      <c r="B292" s="328" t="s">
        <v>1571</v>
      </c>
      <c r="C292" s="328" t="s">
        <v>1446</v>
      </c>
      <c r="D292" s="328" t="s">
        <v>226</v>
      </c>
      <c r="E292" s="328" t="s">
        <v>388</v>
      </c>
      <c r="F292" s="330">
        <v>33133</v>
      </c>
      <c r="G292" s="328" t="s">
        <v>1019</v>
      </c>
      <c r="H292" s="328" t="s">
        <v>389</v>
      </c>
      <c r="I292" s="328" t="s">
        <v>59</v>
      </c>
      <c r="J292" s="328" t="s">
        <v>390</v>
      </c>
      <c r="K292" s="328">
        <v>2010</v>
      </c>
      <c r="L292" s="328" t="s">
        <v>376</v>
      </c>
      <c r="M292" s="328"/>
      <c r="N292" s="328"/>
      <c r="O292" s="330"/>
      <c r="P292" s="328"/>
      <c r="Q292" s="328"/>
      <c r="R292" s="328"/>
      <c r="S292" s="328"/>
      <c r="T292" s="328"/>
      <c r="U292" s="328"/>
      <c r="V292" s="328"/>
      <c r="W292" s="328"/>
      <c r="X292" s="328"/>
      <c r="Y292" s="328"/>
      <c r="Z292" s="328"/>
      <c r="AA292" s="328"/>
      <c r="AB292" s="328"/>
      <c r="AC292" s="328"/>
      <c r="AD292" s="328"/>
      <c r="AE292" s="328"/>
      <c r="AF292" s="328"/>
      <c r="AG292" s="328"/>
      <c r="AH292" s="328"/>
      <c r="AI292" s="328"/>
      <c r="AJ292" s="328"/>
      <c r="AK292" s="328"/>
      <c r="AL292" s="328"/>
      <c r="AM292" s="328"/>
      <c r="AN292" s="328"/>
      <c r="AO292" s="328"/>
      <c r="AP292" s="328" t="s">
        <v>3374</v>
      </c>
      <c r="AQ292" s="328">
        <v>3</v>
      </c>
    </row>
    <row r="293" spans="1:43" ht="22.8" x14ac:dyDescent="0.4">
      <c r="A293" s="328">
        <v>213945</v>
      </c>
      <c r="B293" s="328" t="s">
        <v>2808</v>
      </c>
      <c r="C293" s="328" t="s">
        <v>2227</v>
      </c>
      <c r="D293" s="328" t="s">
        <v>2809</v>
      </c>
      <c r="E293" s="328" t="s">
        <v>387</v>
      </c>
      <c r="F293" s="330">
        <v>34724</v>
      </c>
      <c r="G293" s="328" t="s">
        <v>374</v>
      </c>
      <c r="H293" s="328" t="s">
        <v>389</v>
      </c>
      <c r="I293" s="328" t="s">
        <v>59</v>
      </c>
      <c r="J293" s="328" t="s">
        <v>371</v>
      </c>
      <c r="K293" s="328">
        <v>2013</v>
      </c>
      <c r="L293" s="328" t="s">
        <v>376</v>
      </c>
      <c r="M293" s="328" t="s">
        <v>374</v>
      </c>
      <c r="N293" s="328"/>
      <c r="O293" s="330"/>
      <c r="P293" s="328"/>
      <c r="Q293" s="328"/>
      <c r="R293" s="328"/>
      <c r="S293" s="328"/>
      <c r="T293" s="328"/>
      <c r="U293" s="328"/>
      <c r="V293" s="328"/>
      <c r="W293" s="328"/>
      <c r="X293" s="328"/>
      <c r="Y293" s="328"/>
      <c r="Z293" s="328"/>
      <c r="AA293" s="328"/>
      <c r="AB293" s="328"/>
      <c r="AC293" s="328"/>
      <c r="AD293" s="328"/>
      <c r="AE293" s="328"/>
      <c r="AF293" s="328"/>
      <c r="AG293" s="328"/>
      <c r="AH293" s="328" t="s">
        <v>731</v>
      </c>
      <c r="AI293" s="328"/>
      <c r="AJ293" s="328"/>
      <c r="AK293" s="328"/>
      <c r="AL293" s="328"/>
      <c r="AM293" s="328"/>
      <c r="AN293" s="328"/>
      <c r="AO293" s="328"/>
      <c r="AP293" s="328" t="s">
        <v>3843</v>
      </c>
      <c r="AQ293" s="328" t="s">
        <v>3844</v>
      </c>
    </row>
    <row r="294" spans="1:43" ht="22.8" x14ac:dyDescent="0.4">
      <c r="A294" s="328">
        <v>214104</v>
      </c>
      <c r="B294" s="328" t="s">
        <v>2398</v>
      </c>
      <c r="C294" s="328" t="s">
        <v>172</v>
      </c>
      <c r="D294" s="328" t="s">
        <v>227</v>
      </c>
      <c r="E294" s="328" t="s">
        <v>388</v>
      </c>
      <c r="F294" s="330">
        <v>36356</v>
      </c>
      <c r="G294" s="328" t="s">
        <v>1019</v>
      </c>
      <c r="H294" s="328" t="s">
        <v>389</v>
      </c>
      <c r="I294" s="328" t="s">
        <v>486</v>
      </c>
      <c r="J294" s="328" t="s">
        <v>1311</v>
      </c>
      <c r="K294" s="328">
        <v>2017</v>
      </c>
      <c r="L294" s="328" t="s">
        <v>376</v>
      </c>
      <c r="M294" s="328" t="s">
        <v>376</v>
      </c>
      <c r="N294" s="328"/>
      <c r="O294" s="330"/>
      <c r="P294" s="328"/>
      <c r="Q294" s="328"/>
      <c r="R294" s="328"/>
      <c r="S294" s="328"/>
      <c r="T294" s="328"/>
      <c r="U294" s="328"/>
      <c r="V294" s="328"/>
      <c r="W294" s="328"/>
      <c r="X294" s="328"/>
      <c r="Y294" s="328"/>
      <c r="Z294" s="328"/>
      <c r="AA294" s="328"/>
      <c r="AB294" s="328"/>
      <c r="AC294" s="328"/>
      <c r="AD294" s="328"/>
      <c r="AE294" s="328"/>
      <c r="AF294" s="328"/>
      <c r="AG294" s="328"/>
      <c r="AH294" s="328" t="s">
        <v>731</v>
      </c>
      <c r="AI294" s="328"/>
      <c r="AJ294" s="328"/>
      <c r="AK294" s="328"/>
      <c r="AL294" s="328"/>
      <c r="AM294" s="328"/>
      <c r="AN294" s="328"/>
      <c r="AO294" s="328"/>
      <c r="AP294" s="328" t="s">
        <v>4022</v>
      </c>
      <c r="AQ294" s="328" t="s">
        <v>4024</v>
      </c>
    </row>
    <row r="295" spans="1:43" ht="22.8" x14ac:dyDescent="0.4">
      <c r="A295" s="328">
        <v>214126</v>
      </c>
      <c r="B295" s="328" t="s">
        <v>1930</v>
      </c>
      <c r="C295" s="328" t="s">
        <v>69</v>
      </c>
      <c r="D295" s="328" t="s">
        <v>568</v>
      </c>
      <c r="E295" s="328" t="s">
        <v>388</v>
      </c>
      <c r="F295" s="330">
        <v>36526</v>
      </c>
      <c r="G295" s="328" t="s">
        <v>1931</v>
      </c>
      <c r="H295" s="328" t="s">
        <v>389</v>
      </c>
      <c r="I295" s="328" t="s">
        <v>59</v>
      </c>
      <c r="J295" s="328" t="s">
        <v>390</v>
      </c>
      <c r="K295" s="328">
        <v>2017</v>
      </c>
      <c r="L295" s="328" t="s">
        <v>376</v>
      </c>
      <c r="M295" s="328" t="s">
        <v>376</v>
      </c>
      <c r="N295" s="328"/>
      <c r="O295" s="330"/>
      <c r="P295" s="328"/>
      <c r="Q295" s="328"/>
      <c r="R295" s="328"/>
      <c r="S295" s="328"/>
      <c r="T295" s="328"/>
      <c r="U295" s="328"/>
      <c r="V295" s="328"/>
      <c r="W295" s="328"/>
      <c r="X295" s="328"/>
      <c r="Y295" s="328"/>
      <c r="Z295" s="328"/>
      <c r="AA295" s="328"/>
      <c r="AB295" s="328"/>
      <c r="AC295" s="328"/>
      <c r="AD295" s="328"/>
      <c r="AE295" s="328"/>
      <c r="AF295" s="328"/>
      <c r="AG295" s="328"/>
      <c r="AH295" s="328"/>
      <c r="AI295" s="328"/>
      <c r="AJ295" s="328"/>
      <c r="AK295" s="328"/>
      <c r="AL295" s="328"/>
      <c r="AM295" s="328"/>
      <c r="AN295" s="328" t="s">
        <v>782</v>
      </c>
      <c r="AO295" s="328"/>
      <c r="AP295" s="328" t="s">
        <v>59</v>
      </c>
      <c r="AQ295" s="328">
        <v>1</v>
      </c>
    </row>
    <row r="296" spans="1:43" ht="22.8" x14ac:dyDescent="0.4">
      <c r="A296" s="328">
        <v>214950</v>
      </c>
      <c r="B296" s="331" t="s">
        <v>2101</v>
      </c>
      <c r="C296" s="331" t="s">
        <v>66</v>
      </c>
      <c r="D296" s="331" t="s">
        <v>2870</v>
      </c>
      <c r="E296" s="328" t="s">
        <v>388</v>
      </c>
      <c r="F296" s="330">
        <v>32900</v>
      </c>
      <c r="G296" s="328" t="s">
        <v>2102</v>
      </c>
      <c r="H296" s="328" t="s">
        <v>389</v>
      </c>
      <c r="I296" s="328" t="s">
        <v>484</v>
      </c>
      <c r="J296" s="328" t="s">
        <v>390</v>
      </c>
      <c r="K296" s="328">
        <v>2008</v>
      </c>
      <c r="L296" s="328" t="s">
        <v>376</v>
      </c>
      <c r="M296" s="328" t="s">
        <v>376</v>
      </c>
      <c r="N296" s="328"/>
      <c r="O296" s="330"/>
      <c r="P296" s="328"/>
      <c r="Q296" s="328"/>
      <c r="R296" s="328"/>
      <c r="S296" s="328"/>
      <c r="T296" s="328"/>
      <c r="U296" s="328"/>
      <c r="V296" s="328"/>
      <c r="W296" s="328"/>
      <c r="X296" s="328"/>
      <c r="Y296" s="328"/>
      <c r="Z296" s="328"/>
      <c r="AA296" s="328"/>
      <c r="AB296" s="328"/>
      <c r="AC296" s="328"/>
      <c r="AD296" s="328"/>
      <c r="AE296" s="328"/>
      <c r="AF296" s="328"/>
      <c r="AG296" s="328"/>
      <c r="AH296" s="328" t="s">
        <v>731</v>
      </c>
      <c r="AI296" s="328"/>
      <c r="AJ296" s="328"/>
      <c r="AK296" s="328"/>
      <c r="AL296" s="328"/>
      <c r="AM296" s="328"/>
      <c r="AN296" s="328"/>
      <c r="AO296" s="328"/>
      <c r="AP296" s="328" t="s">
        <v>4071</v>
      </c>
      <c r="AQ296" s="328">
        <v>3</v>
      </c>
    </row>
    <row r="297" spans="1:43" ht="22.8" x14ac:dyDescent="0.4">
      <c r="A297" s="328">
        <v>215162</v>
      </c>
      <c r="B297" s="328" t="s">
        <v>2894</v>
      </c>
      <c r="C297" s="328" t="s">
        <v>153</v>
      </c>
      <c r="D297" s="328" t="s">
        <v>482</v>
      </c>
      <c r="E297" s="328" t="s">
        <v>388</v>
      </c>
      <c r="F297" s="330">
        <v>35937</v>
      </c>
      <c r="G297" s="328" t="s">
        <v>1021</v>
      </c>
      <c r="H297" s="328" t="s">
        <v>389</v>
      </c>
      <c r="I297" s="328" t="s">
        <v>486</v>
      </c>
      <c r="J297" s="328" t="s">
        <v>371</v>
      </c>
      <c r="K297" s="328">
        <v>2017</v>
      </c>
      <c r="L297" s="328" t="s">
        <v>376</v>
      </c>
      <c r="M297" s="328" t="s">
        <v>376</v>
      </c>
      <c r="N297" s="328">
        <v>57</v>
      </c>
      <c r="O297" s="330">
        <v>45722</v>
      </c>
      <c r="P297" s="328">
        <v>165000</v>
      </c>
      <c r="Q297" s="328"/>
      <c r="R297" s="328"/>
      <c r="S297" s="328"/>
      <c r="T297" s="328"/>
      <c r="U297" s="328"/>
      <c r="V297" s="328"/>
      <c r="W297" s="328"/>
      <c r="X297" s="328"/>
      <c r="Y297" s="328"/>
      <c r="Z297" s="328"/>
      <c r="AA297" s="328"/>
      <c r="AB297" s="328"/>
      <c r="AC297" s="328"/>
      <c r="AD297" s="328"/>
      <c r="AE297" s="328"/>
      <c r="AF297" s="328"/>
      <c r="AG297" s="328"/>
      <c r="AH297" s="328"/>
      <c r="AI297" s="328"/>
      <c r="AJ297" s="328"/>
      <c r="AK297" s="328"/>
      <c r="AL297" s="328"/>
      <c r="AM297" s="328"/>
      <c r="AN297" s="328"/>
      <c r="AO297" s="328"/>
      <c r="AP297" s="328" t="s">
        <v>486</v>
      </c>
      <c r="AQ297" s="328">
        <v>2</v>
      </c>
    </row>
    <row r="298" spans="1:43" ht="22.8" x14ac:dyDescent="0.4">
      <c r="A298" s="328">
        <v>215303</v>
      </c>
      <c r="B298" s="328" t="s">
        <v>1597</v>
      </c>
      <c r="C298" s="328" t="s">
        <v>556</v>
      </c>
      <c r="D298" s="328" t="s">
        <v>1598</v>
      </c>
      <c r="E298" s="328" t="s">
        <v>388</v>
      </c>
      <c r="F298" s="330">
        <v>33482</v>
      </c>
      <c r="G298" s="328" t="s">
        <v>1599</v>
      </c>
      <c r="H298" s="328" t="s">
        <v>389</v>
      </c>
      <c r="I298" s="328" t="s">
        <v>59</v>
      </c>
      <c r="J298" s="328" t="s">
        <v>390</v>
      </c>
      <c r="K298" s="328">
        <v>2009</v>
      </c>
      <c r="L298" s="328" t="s">
        <v>376</v>
      </c>
      <c r="M298" s="328" t="s">
        <v>376</v>
      </c>
      <c r="N298" s="328"/>
      <c r="O298" s="330"/>
      <c r="P298" s="328"/>
      <c r="Q298" s="328"/>
      <c r="R298" s="328"/>
      <c r="S298" s="328"/>
      <c r="T298" s="328"/>
      <c r="U298" s="328"/>
      <c r="V298" s="328"/>
      <c r="W298" s="328"/>
      <c r="X298" s="328"/>
      <c r="Y298" s="328"/>
      <c r="Z298" s="328"/>
      <c r="AA298" s="328"/>
      <c r="AB298" s="328"/>
      <c r="AC298" s="328"/>
      <c r="AD298" s="328"/>
      <c r="AE298" s="328"/>
      <c r="AF298" s="328"/>
      <c r="AG298" s="328"/>
      <c r="AH298" s="328"/>
      <c r="AI298" s="328"/>
      <c r="AJ298" s="328"/>
      <c r="AK298" s="328"/>
      <c r="AL298" s="328"/>
      <c r="AM298" s="328"/>
      <c r="AN298" s="328" t="s">
        <v>782</v>
      </c>
      <c r="AO298" s="328"/>
      <c r="AP298" s="328" t="s">
        <v>59</v>
      </c>
      <c r="AQ298" s="328">
        <v>2</v>
      </c>
    </row>
    <row r="299" spans="1:43" ht="33.75" customHeight="1" x14ac:dyDescent="0.4">
      <c r="A299" s="328">
        <v>215364</v>
      </c>
      <c r="B299" s="328" t="s">
        <v>1593</v>
      </c>
      <c r="C299" s="328" t="s">
        <v>1594</v>
      </c>
      <c r="D299" s="328" t="s">
        <v>285</v>
      </c>
      <c r="E299" s="328" t="s">
        <v>388</v>
      </c>
      <c r="F299" s="330">
        <v>33421</v>
      </c>
      <c r="G299" s="328" t="s">
        <v>1595</v>
      </c>
      <c r="H299" s="328" t="s">
        <v>389</v>
      </c>
      <c r="I299" s="328" t="s">
        <v>59</v>
      </c>
      <c r="J299" s="328" t="s">
        <v>390</v>
      </c>
      <c r="K299" s="328">
        <v>2010</v>
      </c>
      <c r="L299" s="328" t="s">
        <v>376</v>
      </c>
      <c r="M299" s="328" t="s">
        <v>376</v>
      </c>
      <c r="N299" s="328"/>
      <c r="O299" s="330"/>
      <c r="P299" s="328"/>
      <c r="Q299" s="328"/>
      <c r="R299" s="328"/>
      <c r="S299" s="328"/>
      <c r="T299" s="328"/>
      <c r="U299" s="328"/>
      <c r="V299" s="328"/>
      <c r="W299" s="328"/>
      <c r="X299" s="328"/>
      <c r="Y299" s="328"/>
      <c r="Z299" s="328"/>
      <c r="AA299" s="328"/>
      <c r="AB299" s="328"/>
      <c r="AC299" s="328"/>
      <c r="AD299" s="328"/>
      <c r="AE299" s="328"/>
      <c r="AF299" s="328"/>
      <c r="AG299" s="328"/>
      <c r="AH299" s="328"/>
      <c r="AI299" s="328"/>
      <c r="AJ299" s="328"/>
      <c r="AK299" s="328"/>
      <c r="AL299" s="328"/>
      <c r="AM299" s="328"/>
      <c r="AN299" s="328"/>
      <c r="AO299" s="328"/>
      <c r="AP299" s="328" t="s">
        <v>3374</v>
      </c>
      <c r="AQ299" s="328">
        <v>3</v>
      </c>
    </row>
    <row r="300" spans="1:43" ht="22.8" x14ac:dyDescent="0.4">
      <c r="A300" s="328">
        <v>215419</v>
      </c>
      <c r="B300" s="328" t="s">
        <v>2920</v>
      </c>
      <c r="C300" s="328" t="s">
        <v>93</v>
      </c>
      <c r="D300" s="328" t="s">
        <v>286</v>
      </c>
      <c r="E300" s="328" t="s">
        <v>388</v>
      </c>
      <c r="F300" s="330">
        <v>35485</v>
      </c>
      <c r="G300" s="328" t="s">
        <v>668</v>
      </c>
      <c r="H300" s="328" t="s">
        <v>389</v>
      </c>
      <c r="I300" s="328" t="s">
        <v>59</v>
      </c>
      <c r="J300" s="328" t="s">
        <v>371</v>
      </c>
      <c r="K300" s="328">
        <v>2015</v>
      </c>
      <c r="L300" s="328" t="s">
        <v>376</v>
      </c>
      <c r="M300" s="328" t="s">
        <v>376</v>
      </c>
      <c r="N300" s="328"/>
      <c r="O300" s="330"/>
      <c r="P300" s="328"/>
      <c r="Q300" s="328"/>
      <c r="R300" s="328"/>
      <c r="S300" s="328"/>
      <c r="T300" s="328"/>
      <c r="U300" s="328"/>
      <c r="V300" s="328"/>
      <c r="W300" s="328"/>
      <c r="X300" s="328"/>
      <c r="Y300" s="328"/>
      <c r="Z300" s="328"/>
      <c r="AA300" s="328"/>
      <c r="AB300" s="328"/>
      <c r="AC300" s="328"/>
      <c r="AD300" s="328"/>
      <c r="AE300" s="328"/>
      <c r="AF300" s="328"/>
      <c r="AG300" s="328"/>
      <c r="AH300" s="328"/>
      <c r="AI300" s="328"/>
      <c r="AJ300" s="328"/>
      <c r="AK300" s="328"/>
      <c r="AL300" s="328"/>
      <c r="AM300" s="328"/>
      <c r="AN300" s="328"/>
      <c r="AO300" s="328"/>
      <c r="AP300" s="328" t="s">
        <v>3374</v>
      </c>
      <c r="AQ300" s="328">
        <v>3</v>
      </c>
    </row>
    <row r="301" spans="1:43" ht="22.8" x14ac:dyDescent="0.4">
      <c r="A301" s="328">
        <v>215620</v>
      </c>
      <c r="B301" s="328" t="s">
        <v>810</v>
      </c>
      <c r="C301" s="328" t="s">
        <v>105</v>
      </c>
      <c r="D301" s="328" t="s">
        <v>349</v>
      </c>
      <c r="E301" s="328" t="s">
        <v>387</v>
      </c>
      <c r="F301" s="330">
        <v>32173</v>
      </c>
      <c r="G301" s="328" t="s">
        <v>1027</v>
      </c>
      <c r="H301" s="328" t="s">
        <v>389</v>
      </c>
      <c r="I301" s="328" t="s">
        <v>486</v>
      </c>
      <c r="J301" s="328" t="s">
        <v>390</v>
      </c>
      <c r="K301" s="328">
        <v>2006</v>
      </c>
      <c r="L301" s="328" t="s">
        <v>376</v>
      </c>
      <c r="M301" s="328" t="s">
        <v>376</v>
      </c>
      <c r="N301" s="328"/>
      <c r="O301" s="330"/>
      <c r="P301" s="328"/>
      <c r="Q301" s="328"/>
      <c r="R301" s="328"/>
      <c r="S301" s="328"/>
      <c r="T301" s="328"/>
      <c r="U301" s="328"/>
      <c r="V301" s="328"/>
      <c r="W301" s="328"/>
      <c r="X301" s="328"/>
      <c r="Y301" s="328"/>
      <c r="Z301" s="328"/>
      <c r="AA301" s="328"/>
      <c r="AB301" s="328"/>
      <c r="AC301" s="328"/>
      <c r="AD301" s="328"/>
      <c r="AE301" s="328"/>
      <c r="AF301" s="328"/>
      <c r="AG301" s="328"/>
      <c r="AH301" s="328"/>
      <c r="AI301" s="328"/>
      <c r="AJ301" s="328"/>
      <c r="AK301" s="328"/>
      <c r="AL301" s="328"/>
      <c r="AM301" s="328"/>
      <c r="AN301" s="328"/>
      <c r="AO301" s="328"/>
      <c r="AP301" s="328" t="s">
        <v>486</v>
      </c>
      <c r="AQ301" s="328">
        <v>5</v>
      </c>
    </row>
    <row r="302" spans="1:43" ht="22.8" x14ac:dyDescent="0.4">
      <c r="A302" s="328">
        <v>215667</v>
      </c>
      <c r="B302" s="328" t="s">
        <v>2941</v>
      </c>
      <c r="C302" s="328" t="s">
        <v>140</v>
      </c>
      <c r="D302" s="328" t="s">
        <v>285</v>
      </c>
      <c r="E302" s="328" t="s">
        <v>387</v>
      </c>
      <c r="F302" s="330">
        <v>33248</v>
      </c>
      <c r="G302" s="328" t="s">
        <v>376</v>
      </c>
      <c r="H302" s="328" t="s">
        <v>389</v>
      </c>
      <c r="I302" s="328" t="s">
        <v>59</v>
      </c>
      <c r="J302" s="328" t="s">
        <v>390</v>
      </c>
      <c r="K302" s="328">
        <v>2009</v>
      </c>
      <c r="L302" s="328" t="s">
        <v>376</v>
      </c>
      <c r="M302" s="328"/>
      <c r="N302" s="328"/>
      <c r="O302" s="330"/>
      <c r="P302" s="328"/>
      <c r="Q302" s="328"/>
      <c r="R302" s="328"/>
      <c r="S302" s="328"/>
      <c r="T302" s="328"/>
      <c r="U302" s="328"/>
      <c r="V302" s="328"/>
      <c r="W302" s="328"/>
      <c r="X302" s="328"/>
      <c r="Y302" s="328"/>
      <c r="Z302" s="328"/>
      <c r="AA302" s="328"/>
      <c r="AB302" s="328"/>
      <c r="AC302" s="328"/>
      <c r="AD302" s="328"/>
      <c r="AE302" s="328"/>
      <c r="AF302" s="328"/>
      <c r="AG302" s="328"/>
      <c r="AH302" s="328"/>
      <c r="AI302" s="328"/>
      <c r="AJ302" s="328"/>
      <c r="AK302" s="328"/>
      <c r="AL302" s="328"/>
      <c r="AM302" s="328"/>
      <c r="AN302" s="328"/>
      <c r="AO302" s="328"/>
      <c r="AP302" s="328" t="s">
        <v>3374</v>
      </c>
      <c r="AQ302" s="328">
        <v>3</v>
      </c>
    </row>
    <row r="303" spans="1:43" ht="22.8" x14ac:dyDescent="0.4">
      <c r="A303" s="328">
        <v>215688</v>
      </c>
      <c r="B303" s="328" t="s">
        <v>1761</v>
      </c>
      <c r="C303" s="328" t="s">
        <v>60</v>
      </c>
      <c r="D303" s="328" t="s">
        <v>257</v>
      </c>
      <c r="E303" s="328" t="s">
        <v>388</v>
      </c>
      <c r="F303" s="330">
        <v>35303</v>
      </c>
      <c r="G303" s="328" t="s">
        <v>376</v>
      </c>
      <c r="H303" s="328" t="s">
        <v>389</v>
      </c>
      <c r="I303" s="328" t="s">
        <v>59</v>
      </c>
      <c r="J303" s="328" t="s">
        <v>390</v>
      </c>
      <c r="K303" s="328">
        <v>2013</v>
      </c>
      <c r="L303" s="328" t="s">
        <v>376</v>
      </c>
      <c r="M303" s="328"/>
      <c r="N303" s="328"/>
      <c r="O303" s="330"/>
      <c r="P303" s="328"/>
      <c r="Q303" s="328"/>
      <c r="R303" s="328"/>
      <c r="S303" s="328"/>
      <c r="T303" s="328"/>
      <c r="U303" s="328"/>
      <c r="V303" s="328"/>
      <c r="W303" s="328"/>
      <c r="X303" s="328"/>
      <c r="Y303" s="328"/>
      <c r="Z303" s="328"/>
      <c r="AA303" s="328"/>
      <c r="AB303" s="328"/>
      <c r="AC303" s="328"/>
      <c r="AD303" s="328"/>
      <c r="AE303" s="328"/>
      <c r="AF303" s="328"/>
      <c r="AG303" s="328"/>
      <c r="AH303" s="328"/>
      <c r="AI303" s="328"/>
      <c r="AJ303" s="328"/>
      <c r="AK303" s="328"/>
      <c r="AL303" s="328"/>
      <c r="AM303" s="328" t="s">
        <v>782</v>
      </c>
      <c r="AN303" s="328" t="s">
        <v>782</v>
      </c>
      <c r="AO303" s="328"/>
      <c r="AP303" s="328" t="s">
        <v>3374</v>
      </c>
      <c r="AQ303" s="328">
        <v>3</v>
      </c>
    </row>
    <row r="304" spans="1:43" ht="22.8" x14ac:dyDescent="0.4">
      <c r="A304" s="328">
        <v>215742</v>
      </c>
      <c r="B304" s="328" t="s">
        <v>907</v>
      </c>
      <c r="C304" s="328" t="s">
        <v>563</v>
      </c>
      <c r="D304" s="328" t="s">
        <v>908</v>
      </c>
      <c r="E304" s="328" t="s">
        <v>388</v>
      </c>
      <c r="F304" s="330">
        <v>36430</v>
      </c>
      <c r="G304" s="328" t="s">
        <v>370</v>
      </c>
      <c r="H304" s="328" t="s">
        <v>389</v>
      </c>
      <c r="I304" s="328" t="s">
        <v>486</v>
      </c>
      <c r="J304" s="328" t="s">
        <v>1311</v>
      </c>
      <c r="K304" s="328">
        <v>2017</v>
      </c>
      <c r="L304" s="328" t="s">
        <v>376</v>
      </c>
      <c r="M304" s="328" t="s">
        <v>376</v>
      </c>
      <c r="N304" s="328"/>
      <c r="O304" s="330"/>
      <c r="P304" s="328"/>
      <c r="Q304" s="328"/>
      <c r="R304" s="328"/>
      <c r="S304" s="328"/>
      <c r="T304" s="328"/>
      <c r="U304" s="328"/>
      <c r="V304" s="328"/>
      <c r="W304" s="328"/>
      <c r="X304" s="328"/>
      <c r="Y304" s="328"/>
      <c r="Z304" s="328"/>
      <c r="AA304" s="328"/>
      <c r="AB304" s="328"/>
      <c r="AC304" s="328"/>
      <c r="AD304" s="328"/>
      <c r="AE304" s="328"/>
      <c r="AF304" s="328"/>
      <c r="AG304" s="328"/>
      <c r="AH304" s="328" t="s">
        <v>731</v>
      </c>
      <c r="AI304" s="328"/>
      <c r="AJ304" s="328"/>
      <c r="AK304" s="328"/>
      <c r="AL304" s="328"/>
      <c r="AM304" s="328"/>
      <c r="AN304" s="328"/>
      <c r="AO304" s="328"/>
      <c r="AP304" s="328" t="s">
        <v>3377</v>
      </c>
      <c r="AQ304" s="328">
        <v>3</v>
      </c>
    </row>
    <row r="305" spans="1:43" ht="22.8" x14ac:dyDescent="0.4">
      <c r="A305" s="328">
        <v>215764</v>
      </c>
      <c r="B305" s="328" t="s">
        <v>2225</v>
      </c>
      <c r="C305" s="328" t="s">
        <v>67</v>
      </c>
      <c r="D305" s="328" t="s">
        <v>344</v>
      </c>
      <c r="E305" s="328" t="s">
        <v>388</v>
      </c>
      <c r="F305" s="330">
        <v>35102</v>
      </c>
      <c r="G305" s="328" t="s">
        <v>2226</v>
      </c>
      <c r="H305" s="328" t="s">
        <v>389</v>
      </c>
      <c r="I305" s="328" t="s">
        <v>484</v>
      </c>
      <c r="J305" s="328" t="s">
        <v>371</v>
      </c>
      <c r="K305" s="328">
        <v>2014</v>
      </c>
      <c r="L305" s="328" t="s">
        <v>376</v>
      </c>
      <c r="M305" s="328" t="s">
        <v>376</v>
      </c>
      <c r="N305" s="328"/>
      <c r="O305" s="330"/>
      <c r="P305" s="328"/>
      <c r="Q305" s="328"/>
      <c r="R305" s="328"/>
      <c r="S305" s="328"/>
      <c r="T305" s="328"/>
      <c r="U305" s="328"/>
      <c r="V305" s="328"/>
      <c r="W305" s="328"/>
      <c r="X305" s="328"/>
      <c r="Y305" s="328"/>
      <c r="Z305" s="328"/>
      <c r="AA305" s="328"/>
      <c r="AB305" s="328"/>
      <c r="AC305" s="328"/>
      <c r="AD305" s="328"/>
      <c r="AE305" s="328"/>
      <c r="AF305" s="328"/>
      <c r="AG305" s="328"/>
      <c r="AH305" s="328" t="s">
        <v>731</v>
      </c>
      <c r="AI305" s="328"/>
      <c r="AJ305" s="328"/>
      <c r="AK305" s="328"/>
      <c r="AL305" s="328"/>
      <c r="AM305" s="328"/>
      <c r="AN305" s="328" t="s">
        <v>782</v>
      </c>
      <c r="AO305" s="328"/>
      <c r="AP305" s="328" t="s">
        <v>3870</v>
      </c>
      <c r="AQ305" s="328">
        <v>5</v>
      </c>
    </row>
    <row r="306" spans="1:43" ht="22.8" x14ac:dyDescent="0.4">
      <c r="A306" s="328">
        <v>215837</v>
      </c>
      <c r="B306" s="328" t="s">
        <v>1721</v>
      </c>
      <c r="C306" s="328" t="s">
        <v>1639</v>
      </c>
      <c r="D306" s="328" t="s">
        <v>292</v>
      </c>
      <c r="E306" s="328" t="s">
        <v>388</v>
      </c>
      <c r="F306" s="330">
        <v>34994</v>
      </c>
      <c r="G306" s="328" t="s">
        <v>1722</v>
      </c>
      <c r="H306" s="328" t="s">
        <v>389</v>
      </c>
      <c r="I306" s="328" t="s">
        <v>59</v>
      </c>
      <c r="J306" s="328" t="s">
        <v>390</v>
      </c>
      <c r="K306" s="328">
        <v>2013</v>
      </c>
      <c r="L306" s="328" t="s">
        <v>376</v>
      </c>
      <c r="M306" s="328" t="s">
        <v>376</v>
      </c>
      <c r="N306" s="328"/>
      <c r="O306" s="330"/>
      <c r="P306" s="328"/>
      <c r="Q306" s="328"/>
      <c r="R306" s="328"/>
      <c r="S306" s="328"/>
      <c r="T306" s="328"/>
      <c r="U306" s="328"/>
      <c r="V306" s="328"/>
      <c r="W306" s="328"/>
      <c r="X306" s="328"/>
      <c r="Y306" s="328"/>
      <c r="Z306" s="328"/>
      <c r="AA306" s="328"/>
      <c r="AB306" s="328"/>
      <c r="AC306" s="328"/>
      <c r="AD306" s="328"/>
      <c r="AE306" s="328"/>
      <c r="AF306" s="328"/>
      <c r="AG306" s="328"/>
      <c r="AH306" s="328"/>
      <c r="AI306" s="328"/>
      <c r="AJ306" s="328"/>
      <c r="AK306" s="328"/>
      <c r="AL306" s="328"/>
      <c r="AM306" s="328"/>
      <c r="AN306" s="328" t="s">
        <v>782</v>
      </c>
      <c r="AO306" s="328"/>
      <c r="AP306" s="328" t="s">
        <v>3374</v>
      </c>
      <c r="AQ306" s="328">
        <v>2</v>
      </c>
    </row>
    <row r="307" spans="1:43" ht="22.8" x14ac:dyDescent="0.4">
      <c r="A307" s="328">
        <v>215915</v>
      </c>
      <c r="B307" s="328" t="s">
        <v>2037</v>
      </c>
      <c r="C307" s="328" t="s">
        <v>2974</v>
      </c>
      <c r="D307" s="328" t="s">
        <v>251</v>
      </c>
      <c r="E307" s="328" t="s">
        <v>388</v>
      </c>
      <c r="F307" s="330">
        <v>35451</v>
      </c>
      <c r="G307" s="328" t="s">
        <v>1009</v>
      </c>
      <c r="H307" s="328" t="s">
        <v>389</v>
      </c>
      <c r="I307" s="328" t="s">
        <v>486</v>
      </c>
      <c r="J307" s="328" t="s">
        <v>371</v>
      </c>
      <c r="K307" s="328">
        <v>2014</v>
      </c>
      <c r="L307" s="328" t="s">
        <v>376</v>
      </c>
      <c r="M307" s="328" t="s">
        <v>376</v>
      </c>
      <c r="N307" s="328"/>
      <c r="O307" s="330"/>
      <c r="P307" s="328"/>
      <c r="Q307" s="328"/>
      <c r="R307" s="328"/>
      <c r="S307" s="328"/>
      <c r="T307" s="328"/>
      <c r="U307" s="328"/>
      <c r="V307" s="328"/>
      <c r="W307" s="328"/>
      <c r="X307" s="328"/>
      <c r="Y307" s="328"/>
      <c r="Z307" s="328"/>
      <c r="AA307" s="328"/>
      <c r="AB307" s="328"/>
      <c r="AC307" s="328"/>
      <c r="AD307" s="328"/>
      <c r="AE307" s="328"/>
      <c r="AF307" s="328"/>
      <c r="AG307" s="328"/>
      <c r="AH307" s="328" t="s">
        <v>731</v>
      </c>
      <c r="AI307" s="328"/>
      <c r="AJ307" s="328"/>
      <c r="AK307" s="328"/>
      <c r="AL307" s="328"/>
      <c r="AM307" s="328" t="s">
        <v>782</v>
      </c>
      <c r="AN307" s="328" t="s">
        <v>782</v>
      </c>
      <c r="AO307" s="328"/>
      <c r="AP307" s="328" t="s">
        <v>4022</v>
      </c>
      <c r="AQ307" s="328" t="s">
        <v>4024</v>
      </c>
    </row>
    <row r="308" spans="1:43" ht="22.8" x14ac:dyDescent="0.4">
      <c r="A308" s="328">
        <v>215966</v>
      </c>
      <c r="B308" s="328" t="s">
        <v>2229</v>
      </c>
      <c r="C308" s="328" t="s">
        <v>88</v>
      </c>
      <c r="D308" s="328" t="s">
        <v>529</v>
      </c>
      <c r="E308" s="328" t="s">
        <v>388</v>
      </c>
      <c r="F308" s="330">
        <v>35145</v>
      </c>
      <c r="G308" s="328" t="s">
        <v>1034</v>
      </c>
      <c r="H308" s="328" t="s">
        <v>389</v>
      </c>
      <c r="I308" s="328" t="s">
        <v>486</v>
      </c>
      <c r="J308" s="328" t="s">
        <v>390</v>
      </c>
      <c r="K308" s="328">
        <v>2014</v>
      </c>
      <c r="L308" s="328" t="s">
        <v>376</v>
      </c>
      <c r="M308" s="328" t="s">
        <v>376</v>
      </c>
      <c r="N308" s="328"/>
      <c r="O308" s="330"/>
      <c r="P308" s="328"/>
      <c r="Q308" s="328"/>
      <c r="R308" s="328"/>
      <c r="S308" s="328"/>
      <c r="T308" s="328"/>
      <c r="U308" s="328"/>
      <c r="V308" s="328"/>
      <c r="W308" s="328"/>
      <c r="X308" s="328"/>
      <c r="Y308" s="328"/>
      <c r="Z308" s="328"/>
      <c r="AA308" s="328"/>
      <c r="AB308" s="328"/>
      <c r="AC308" s="328"/>
      <c r="AD308" s="328"/>
      <c r="AE308" s="328"/>
      <c r="AF308" s="328"/>
      <c r="AG308" s="328"/>
      <c r="AH308" s="328" t="s">
        <v>731</v>
      </c>
      <c r="AI308" s="328"/>
      <c r="AJ308" s="328"/>
      <c r="AK308" s="328"/>
      <c r="AL308" s="328"/>
      <c r="AM308" s="328" t="s">
        <v>782</v>
      </c>
      <c r="AN308" s="328" t="s">
        <v>782</v>
      </c>
      <c r="AO308" s="328"/>
      <c r="AP308" s="328" t="s">
        <v>4022</v>
      </c>
      <c r="AQ308" s="328" t="s">
        <v>4024</v>
      </c>
    </row>
    <row r="309" spans="1:43" ht="22.8" x14ac:dyDescent="0.4">
      <c r="A309" s="328">
        <v>216195</v>
      </c>
      <c r="B309" s="328" t="s">
        <v>2422</v>
      </c>
      <c r="C309" s="328" t="s">
        <v>69</v>
      </c>
      <c r="D309" s="328" t="s">
        <v>2575</v>
      </c>
      <c r="E309" s="328" t="s">
        <v>387</v>
      </c>
      <c r="F309" s="330">
        <v>36528</v>
      </c>
      <c r="G309" s="328" t="s">
        <v>1009</v>
      </c>
      <c r="H309" s="328" t="s">
        <v>389</v>
      </c>
      <c r="I309" s="328" t="s">
        <v>484</v>
      </c>
      <c r="J309" s="328" t="s">
        <v>371</v>
      </c>
      <c r="K309" s="328">
        <v>2017</v>
      </c>
      <c r="L309" s="328" t="s">
        <v>376</v>
      </c>
      <c r="M309" s="328" t="s">
        <v>376</v>
      </c>
      <c r="N309" s="328"/>
      <c r="O309" s="330"/>
      <c r="P309" s="328"/>
      <c r="Q309" s="328"/>
      <c r="R309" s="328"/>
      <c r="S309" s="328"/>
      <c r="T309" s="328"/>
      <c r="U309" s="328"/>
      <c r="V309" s="328"/>
      <c r="W309" s="328"/>
      <c r="X309" s="328"/>
      <c r="Y309" s="328"/>
      <c r="Z309" s="328"/>
      <c r="AA309" s="328"/>
      <c r="AB309" s="328"/>
      <c r="AC309" s="328"/>
      <c r="AD309" s="328"/>
      <c r="AE309" s="328"/>
      <c r="AF309" s="328"/>
      <c r="AG309" s="328"/>
      <c r="AH309" s="328"/>
      <c r="AI309" s="328"/>
      <c r="AJ309" s="328"/>
      <c r="AK309" s="328"/>
      <c r="AL309" s="328"/>
      <c r="AM309" s="328"/>
      <c r="AN309" s="328"/>
      <c r="AO309" s="328"/>
      <c r="AP309" s="328" t="s">
        <v>3375</v>
      </c>
      <c r="AQ309" s="328">
        <v>3</v>
      </c>
    </row>
    <row r="310" spans="1:43" ht="22.8" x14ac:dyDescent="0.4">
      <c r="A310" s="328">
        <v>216269</v>
      </c>
      <c r="B310" s="328" t="s">
        <v>2384</v>
      </c>
      <c r="C310" s="328" t="s">
        <v>63</v>
      </c>
      <c r="D310" s="328" t="s">
        <v>2923</v>
      </c>
      <c r="E310" s="328" t="s">
        <v>388</v>
      </c>
      <c r="F310" s="330">
        <v>36281</v>
      </c>
      <c r="G310" s="328" t="s">
        <v>1021</v>
      </c>
      <c r="H310" s="328" t="s">
        <v>389</v>
      </c>
      <c r="I310" s="328" t="s">
        <v>59</v>
      </c>
      <c r="J310" s="328" t="s">
        <v>371</v>
      </c>
      <c r="K310" s="328">
        <v>2017</v>
      </c>
      <c r="L310" s="328" t="s">
        <v>376</v>
      </c>
      <c r="M310" s="328" t="s">
        <v>376</v>
      </c>
      <c r="N310" s="328"/>
      <c r="O310" s="330"/>
      <c r="P310" s="328"/>
      <c r="Q310" s="328"/>
      <c r="R310" s="328"/>
      <c r="S310" s="328"/>
      <c r="T310" s="328"/>
      <c r="U310" s="328"/>
      <c r="V310" s="328"/>
      <c r="W310" s="328"/>
      <c r="X310" s="328"/>
      <c r="Y310" s="328"/>
      <c r="Z310" s="328"/>
      <c r="AA310" s="328"/>
      <c r="AB310" s="328"/>
      <c r="AC310" s="328"/>
      <c r="AD310" s="328"/>
      <c r="AE310" s="328"/>
      <c r="AF310" s="328"/>
      <c r="AG310" s="328"/>
      <c r="AH310" s="328"/>
      <c r="AI310" s="328"/>
      <c r="AJ310" s="328"/>
      <c r="AK310" s="328"/>
      <c r="AL310" s="328"/>
      <c r="AM310" s="328"/>
      <c r="AN310" s="328"/>
      <c r="AO310" s="328"/>
      <c r="AP310" s="328" t="s">
        <v>3374</v>
      </c>
      <c r="AQ310" s="328">
        <v>5</v>
      </c>
    </row>
    <row r="311" spans="1:43" ht="22.8" x14ac:dyDescent="0.4">
      <c r="A311" s="328">
        <v>216312</v>
      </c>
      <c r="B311" s="328" t="s">
        <v>3026</v>
      </c>
      <c r="C311" s="328" t="s">
        <v>87</v>
      </c>
      <c r="D311" s="328" t="s">
        <v>562</v>
      </c>
      <c r="E311" s="328" t="s">
        <v>388</v>
      </c>
      <c r="F311" s="330">
        <v>35796</v>
      </c>
      <c r="G311" s="328" t="s">
        <v>2306</v>
      </c>
      <c r="H311" s="328" t="s">
        <v>389</v>
      </c>
      <c r="I311" s="328" t="s">
        <v>486</v>
      </c>
      <c r="J311" s="328" t="s">
        <v>371</v>
      </c>
      <c r="K311" s="328">
        <v>2014</v>
      </c>
      <c r="L311" s="328" t="s">
        <v>376</v>
      </c>
      <c r="M311" s="328"/>
      <c r="N311" s="328"/>
      <c r="O311" s="330"/>
      <c r="P311" s="328"/>
      <c r="Q311" s="328"/>
      <c r="R311" s="328"/>
      <c r="S311" s="328"/>
      <c r="T311" s="328"/>
      <c r="U311" s="328"/>
      <c r="V311" s="328"/>
      <c r="W311" s="328"/>
      <c r="X311" s="328"/>
      <c r="Y311" s="328"/>
      <c r="Z311" s="328"/>
      <c r="AA311" s="328"/>
      <c r="AB311" s="328"/>
      <c r="AC311" s="328"/>
      <c r="AD311" s="328"/>
      <c r="AE311" s="328"/>
      <c r="AF311" s="328"/>
      <c r="AG311" s="328"/>
      <c r="AH311" s="328" t="s">
        <v>731</v>
      </c>
      <c r="AI311" s="328"/>
      <c r="AJ311" s="328"/>
      <c r="AK311" s="328"/>
      <c r="AL311" s="328"/>
      <c r="AM311" s="328" t="s">
        <v>782</v>
      </c>
      <c r="AN311" s="328" t="s">
        <v>782</v>
      </c>
      <c r="AO311" s="328"/>
      <c r="AP311" s="328" t="s">
        <v>4068</v>
      </c>
      <c r="AQ311" s="328" t="s">
        <v>3844</v>
      </c>
    </row>
    <row r="312" spans="1:43" ht="22.8" x14ac:dyDescent="0.4">
      <c r="A312" s="328">
        <v>216338</v>
      </c>
      <c r="B312" s="328" t="s">
        <v>2060</v>
      </c>
      <c r="C312" s="328" t="s">
        <v>61</v>
      </c>
      <c r="D312" s="328" t="s">
        <v>499</v>
      </c>
      <c r="E312" s="328" t="s">
        <v>388</v>
      </c>
      <c r="F312" s="330">
        <v>29221</v>
      </c>
      <c r="G312" s="328" t="s">
        <v>376</v>
      </c>
      <c r="H312" s="328" t="s">
        <v>389</v>
      </c>
      <c r="I312" s="328" t="s">
        <v>59</v>
      </c>
      <c r="J312" s="328" t="s">
        <v>371</v>
      </c>
      <c r="K312" s="328">
        <v>2000</v>
      </c>
      <c r="L312" s="328" t="s">
        <v>376</v>
      </c>
      <c r="M312" s="328" t="s">
        <v>376</v>
      </c>
      <c r="N312" s="328"/>
      <c r="O312" s="330"/>
      <c r="P312" s="328"/>
      <c r="Q312" s="328"/>
      <c r="R312" s="328"/>
      <c r="S312" s="328"/>
      <c r="T312" s="328"/>
      <c r="U312" s="328"/>
      <c r="V312" s="328"/>
      <c r="W312" s="328"/>
      <c r="X312" s="328"/>
      <c r="Y312" s="328"/>
      <c r="Z312" s="328"/>
      <c r="AA312" s="328"/>
      <c r="AB312" s="328"/>
      <c r="AC312" s="328"/>
      <c r="AD312" s="328"/>
      <c r="AE312" s="328"/>
      <c r="AF312" s="328"/>
      <c r="AG312" s="328"/>
      <c r="AH312" s="328"/>
      <c r="AI312" s="328"/>
      <c r="AJ312" s="328"/>
      <c r="AK312" s="328"/>
      <c r="AL312" s="328"/>
      <c r="AM312" s="328"/>
      <c r="AN312" s="328"/>
      <c r="AO312" s="328"/>
      <c r="AP312" s="328" t="s">
        <v>3374</v>
      </c>
      <c r="AQ312" s="328">
        <v>3</v>
      </c>
    </row>
    <row r="313" spans="1:43" ht="22.8" x14ac:dyDescent="0.4">
      <c r="A313" s="328">
        <v>216435</v>
      </c>
      <c r="B313" s="328" t="s">
        <v>2250</v>
      </c>
      <c r="C313" s="328" t="s">
        <v>1847</v>
      </c>
      <c r="D313" s="328" t="s">
        <v>2847</v>
      </c>
      <c r="E313" s="328" t="s">
        <v>388</v>
      </c>
      <c r="F313" s="330">
        <v>35414</v>
      </c>
      <c r="G313" s="328" t="s">
        <v>2251</v>
      </c>
      <c r="H313" s="328" t="s">
        <v>389</v>
      </c>
      <c r="I313" s="328" t="s">
        <v>486</v>
      </c>
      <c r="J313" s="328" t="s">
        <v>390</v>
      </c>
      <c r="K313" s="328">
        <v>2015</v>
      </c>
      <c r="L313" s="328" t="s">
        <v>376</v>
      </c>
      <c r="M313" s="328" t="s">
        <v>376</v>
      </c>
      <c r="N313" s="328"/>
      <c r="O313" s="330"/>
      <c r="P313" s="328"/>
      <c r="Q313" s="328"/>
      <c r="R313" s="328"/>
      <c r="S313" s="328"/>
      <c r="T313" s="328"/>
      <c r="U313" s="328"/>
      <c r="V313" s="328"/>
      <c r="W313" s="328"/>
      <c r="X313" s="328"/>
      <c r="Y313" s="328"/>
      <c r="Z313" s="328"/>
      <c r="AA313" s="328"/>
      <c r="AB313" s="328"/>
      <c r="AC313" s="328"/>
      <c r="AD313" s="328"/>
      <c r="AE313" s="328"/>
      <c r="AF313" s="328"/>
      <c r="AG313" s="328"/>
      <c r="AH313" s="328" t="s">
        <v>731</v>
      </c>
      <c r="AI313" s="328"/>
      <c r="AJ313" s="328"/>
      <c r="AK313" s="328"/>
      <c r="AL313" s="328"/>
      <c r="AM313" s="328" t="s">
        <v>782</v>
      </c>
      <c r="AN313" s="328" t="s">
        <v>782</v>
      </c>
      <c r="AO313" s="328"/>
      <c r="AP313" s="328" t="s">
        <v>4068</v>
      </c>
      <c r="AQ313" s="328" t="s">
        <v>3844</v>
      </c>
    </row>
    <row r="314" spans="1:43" ht="22.8" x14ac:dyDescent="0.4">
      <c r="A314" s="328">
        <v>216451</v>
      </c>
      <c r="B314" s="328" t="s">
        <v>2366</v>
      </c>
      <c r="C314" s="328" t="s">
        <v>71</v>
      </c>
      <c r="D314" s="328" t="s">
        <v>3046</v>
      </c>
      <c r="E314" s="328" t="s">
        <v>388</v>
      </c>
      <c r="F314" s="330">
        <v>36164</v>
      </c>
      <c r="G314" s="328" t="s">
        <v>1770</v>
      </c>
      <c r="H314" s="328" t="s">
        <v>389</v>
      </c>
      <c r="I314" s="328" t="s">
        <v>484</v>
      </c>
      <c r="J314" s="328" t="s">
        <v>371</v>
      </c>
      <c r="K314" s="328">
        <v>2017</v>
      </c>
      <c r="L314" s="328" t="s">
        <v>376</v>
      </c>
      <c r="M314" s="328" t="s">
        <v>376</v>
      </c>
      <c r="N314" s="328"/>
      <c r="O314" s="330"/>
      <c r="P314" s="328"/>
      <c r="Q314" s="328"/>
      <c r="R314" s="328"/>
      <c r="S314" s="328"/>
      <c r="T314" s="328"/>
      <c r="U314" s="328"/>
      <c r="V314" s="328"/>
      <c r="W314" s="328"/>
      <c r="X314" s="328"/>
      <c r="Y314" s="328"/>
      <c r="Z314" s="328"/>
      <c r="AA314" s="328"/>
      <c r="AB314" s="328"/>
      <c r="AC314" s="328"/>
      <c r="AD314" s="328"/>
      <c r="AE314" s="328"/>
      <c r="AF314" s="328"/>
      <c r="AG314" s="328"/>
      <c r="AH314" s="328"/>
      <c r="AI314" s="328"/>
      <c r="AJ314" s="328"/>
      <c r="AK314" s="328"/>
      <c r="AL314" s="328"/>
      <c r="AM314" s="328" t="s">
        <v>782</v>
      </c>
      <c r="AN314" s="328" t="s">
        <v>782</v>
      </c>
      <c r="AO314" s="328"/>
      <c r="AP314" s="328" t="s">
        <v>3375</v>
      </c>
      <c r="AQ314" s="328">
        <v>3</v>
      </c>
    </row>
    <row r="315" spans="1:43" ht="22.8" x14ac:dyDescent="0.4">
      <c r="A315" s="328">
        <v>216465</v>
      </c>
      <c r="B315" s="328" t="s">
        <v>859</v>
      </c>
      <c r="C315" s="328" t="s">
        <v>66</v>
      </c>
      <c r="D315" s="328" t="s">
        <v>3048</v>
      </c>
      <c r="E315" s="328" t="s">
        <v>388</v>
      </c>
      <c r="F315" s="330">
        <v>36560</v>
      </c>
      <c r="G315" s="328" t="s">
        <v>1058</v>
      </c>
      <c r="H315" s="328" t="s">
        <v>389</v>
      </c>
      <c r="I315" s="328" t="s">
        <v>486</v>
      </c>
      <c r="J315" s="328" t="s">
        <v>371</v>
      </c>
      <c r="K315" s="328">
        <v>2018</v>
      </c>
      <c r="L315" s="328" t="s">
        <v>376</v>
      </c>
      <c r="M315" s="328" t="s">
        <v>376</v>
      </c>
      <c r="N315" s="328"/>
      <c r="O315" s="330"/>
      <c r="P315" s="328"/>
      <c r="Q315" s="328"/>
      <c r="R315" s="328"/>
      <c r="S315" s="328"/>
      <c r="T315" s="328"/>
      <c r="U315" s="328"/>
      <c r="V315" s="328"/>
      <c r="W315" s="328"/>
      <c r="X315" s="328"/>
      <c r="Y315" s="328"/>
      <c r="Z315" s="328"/>
      <c r="AA315" s="328"/>
      <c r="AB315" s="328"/>
      <c r="AC315" s="328"/>
      <c r="AD315" s="328"/>
      <c r="AE315" s="328"/>
      <c r="AF315" s="328"/>
      <c r="AG315" s="328"/>
      <c r="AH315" s="328"/>
      <c r="AI315" s="328"/>
      <c r="AJ315" s="328"/>
      <c r="AK315" s="328"/>
      <c r="AL315" s="328"/>
      <c r="AM315" s="328"/>
      <c r="AN315" s="328" t="s">
        <v>782</v>
      </c>
      <c r="AO315" s="328"/>
      <c r="AP315" s="328" t="s">
        <v>3377</v>
      </c>
      <c r="AQ315" s="328">
        <v>3</v>
      </c>
    </row>
    <row r="316" spans="1:43" ht="22.8" x14ac:dyDescent="0.4">
      <c r="A316" s="328">
        <v>216471</v>
      </c>
      <c r="B316" s="328" t="s">
        <v>861</v>
      </c>
      <c r="C316" s="328" t="s">
        <v>130</v>
      </c>
      <c r="D316" s="328" t="s">
        <v>280</v>
      </c>
      <c r="E316" s="328" t="s">
        <v>388</v>
      </c>
      <c r="F316" s="330">
        <v>36892</v>
      </c>
      <c r="G316" s="328" t="s">
        <v>1060</v>
      </c>
      <c r="H316" s="328" t="s">
        <v>389</v>
      </c>
      <c r="I316" s="328" t="s">
        <v>486</v>
      </c>
      <c r="J316" s="328" t="s">
        <v>371</v>
      </c>
      <c r="K316" s="328">
        <v>2018</v>
      </c>
      <c r="L316" s="328" t="s">
        <v>376</v>
      </c>
      <c r="M316" s="328" t="s">
        <v>376</v>
      </c>
      <c r="N316" s="328"/>
      <c r="O316" s="330"/>
      <c r="P316" s="328"/>
      <c r="Q316" s="328"/>
      <c r="R316" s="328"/>
      <c r="S316" s="328"/>
      <c r="T316" s="328"/>
      <c r="U316" s="328"/>
      <c r="V316" s="328"/>
      <c r="W316" s="328"/>
      <c r="X316" s="328"/>
      <c r="Y316" s="328"/>
      <c r="Z316" s="328"/>
      <c r="AA316" s="328"/>
      <c r="AB316" s="328"/>
      <c r="AC316" s="328"/>
      <c r="AD316" s="328"/>
      <c r="AE316" s="328"/>
      <c r="AF316" s="328"/>
      <c r="AG316" s="328"/>
      <c r="AH316" s="328"/>
      <c r="AI316" s="328"/>
      <c r="AJ316" s="328"/>
      <c r="AK316" s="328"/>
      <c r="AL316" s="328"/>
      <c r="AM316" s="328"/>
      <c r="AN316" s="328" t="s">
        <v>782</v>
      </c>
      <c r="AO316" s="328"/>
      <c r="AP316" s="328" t="s">
        <v>486</v>
      </c>
      <c r="AQ316" s="328">
        <v>1</v>
      </c>
    </row>
    <row r="317" spans="1:43" ht="22.8" x14ac:dyDescent="0.4">
      <c r="A317" s="328">
        <v>216545</v>
      </c>
      <c r="B317" s="328" t="s">
        <v>867</v>
      </c>
      <c r="C317" s="328" t="s">
        <v>69</v>
      </c>
      <c r="D317" s="328" t="s">
        <v>3061</v>
      </c>
      <c r="E317" s="328" t="s">
        <v>388</v>
      </c>
      <c r="F317" s="330">
        <v>33970</v>
      </c>
      <c r="G317" s="328" t="s">
        <v>1021</v>
      </c>
      <c r="H317" s="328" t="s">
        <v>389</v>
      </c>
      <c r="I317" s="328" t="s">
        <v>486</v>
      </c>
      <c r="J317" s="328" t="s">
        <v>390</v>
      </c>
      <c r="K317" s="328">
        <v>2010</v>
      </c>
      <c r="L317" s="328" t="s">
        <v>376</v>
      </c>
      <c r="M317" s="328" t="s">
        <v>376</v>
      </c>
      <c r="N317" s="328"/>
      <c r="O317" s="330"/>
      <c r="P317" s="328"/>
      <c r="Q317" s="328"/>
      <c r="R317" s="328"/>
      <c r="S317" s="328"/>
      <c r="T317" s="328"/>
      <c r="U317" s="328"/>
      <c r="V317" s="328"/>
      <c r="W317" s="328"/>
      <c r="X317" s="328"/>
      <c r="Y317" s="328"/>
      <c r="Z317" s="328"/>
      <c r="AA317" s="328"/>
      <c r="AB317" s="328"/>
      <c r="AC317" s="328"/>
      <c r="AD317" s="328"/>
      <c r="AE317" s="328"/>
      <c r="AF317" s="328"/>
      <c r="AG317" s="328"/>
      <c r="AH317" s="328"/>
      <c r="AI317" s="328"/>
      <c r="AJ317" s="328"/>
      <c r="AK317" s="328"/>
      <c r="AL317" s="328"/>
      <c r="AM317" s="328" t="s">
        <v>782</v>
      </c>
      <c r="AN317" s="328" t="s">
        <v>782</v>
      </c>
      <c r="AO317" s="328"/>
      <c r="AP317" s="328" t="s">
        <v>3377</v>
      </c>
      <c r="AQ317" s="328">
        <v>3</v>
      </c>
    </row>
    <row r="318" spans="1:43" ht="22.8" x14ac:dyDescent="0.4">
      <c r="A318" s="328">
        <v>216573</v>
      </c>
      <c r="B318" s="328" t="s">
        <v>869</v>
      </c>
      <c r="C318" s="328" t="s">
        <v>70</v>
      </c>
      <c r="D318" s="328" t="s">
        <v>252</v>
      </c>
      <c r="E318" s="328" t="s">
        <v>388</v>
      </c>
      <c r="F318" s="330">
        <v>36903</v>
      </c>
      <c r="G318" s="328" t="s">
        <v>1021</v>
      </c>
      <c r="H318" s="328" t="s">
        <v>389</v>
      </c>
      <c r="I318" s="328" t="s">
        <v>484</v>
      </c>
      <c r="J318" s="328" t="s">
        <v>390</v>
      </c>
      <c r="K318" s="328">
        <v>2018</v>
      </c>
      <c r="L318" s="328" t="s">
        <v>376</v>
      </c>
      <c r="M318" s="328" t="s">
        <v>376</v>
      </c>
      <c r="N318" s="328"/>
      <c r="O318" s="330"/>
      <c r="P318" s="328"/>
      <c r="Q318" s="328"/>
      <c r="R318" s="328"/>
      <c r="S318" s="328"/>
      <c r="T318" s="328"/>
      <c r="U318" s="328"/>
      <c r="V318" s="328"/>
      <c r="W318" s="328"/>
      <c r="X318" s="328"/>
      <c r="Y318" s="328"/>
      <c r="Z318" s="328"/>
      <c r="AA318" s="328"/>
      <c r="AB318" s="328"/>
      <c r="AC318" s="328"/>
      <c r="AD318" s="328"/>
      <c r="AE318" s="328"/>
      <c r="AF318" s="328"/>
      <c r="AG318" s="328"/>
      <c r="AH318" s="328"/>
      <c r="AI318" s="328"/>
      <c r="AJ318" s="328"/>
      <c r="AK318" s="328"/>
      <c r="AL318" s="328"/>
      <c r="AM318" s="328"/>
      <c r="AN318" s="328"/>
      <c r="AO318" s="328"/>
      <c r="AP318" s="328" t="s">
        <v>3375</v>
      </c>
      <c r="AQ318" s="328">
        <v>5</v>
      </c>
    </row>
    <row r="319" spans="1:43" ht="22.8" x14ac:dyDescent="0.4">
      <c r="A319" s="328">
        <v>216610</v>
      </c>
      <c r="B319" s="328" t="s">
        <v>1118</v>
      </c>
      <c r="C319" s="328" t="s">
        <v>1119</v>
      </c>
      <c r="D319" s="328" t="s">
        <v>247</v>
      </c>
      <c r="E319" s="328" t="s">
        <v>388</v>
      </c>
      <c r="F319" s="330">
        <v>36550</v>
      </c>
      <c r="G319" s="328" t="s">
        <v>1325</v>
      </c>
      <c r="H319" s="328" t="s">
        <v>389</v>
      </c>
      <c r="I319" s="328" t="s">
        <v>486</v>
      </c>
      <c r="J319" s="328" t="s">
        <v>371</v>
      </c>
      <c r="K319" s="328">
        <v>2017</v>
      </c>
      <c r="L319" s="328" t="s">
        <v>376</v>
      </c>
      <c r="M319" s="328"/>
      <c r="N319" s="328"/>
      <c r="O319" s="330"/>
      <c r="P319" s="328"/>
      <c r="Q319" s="328"/>
      <c r="R319" s="328"/>
      <c r="S319" s="328"/>
      <c r="T319" s="328"/>
      <c r="U319" s="328"/>
      <c r="V319" s="328"/>
      <c r="W319" s="328"/>
      <c r="X319" s="328"/>
      <c r="Y319" s="328"/>
      <c r="Z319" s="328"/>
      <c r="AA319" s="328"/>
      <c r="AB319" s="328"/>
      <c r="AC319" s="328"/>
      <c r="AD319" s="328"/>
      <c r="AE319" s="328"/>
      <c r="AF319" s="328"/>
      <c r="AG319" s="328"/>
      <c r="AH319" s="328"/>
      <c r="AI319" s="328"/>
      <c r="AJ319" s="328"/>
      <c r="AK319" s="328"/>
      <c r="AL319" s="328"/>
      <c r="AM319" s="328"/>
      <c r="AN319" s="328"/>
      <c r="AO319" s="328"/>
      <c r="AP319" s="328" t="s">
        <v>486</v>
      </c>
      <c r="AQ319" s="328">
        <v>1</v>
      </c>
    </row>
    <row r="320" spans="1:43" ht="22.8" x14ac:dyDescent="0.4">
      <c r="A320" s="328">
        <v>216618</v>
      </c>
      <c r="B320" s="328" t="s">
        <v>1125</v>
      </c>
      <c r="C320" s="328" t="s">
        <v>570</v>
      </c>
      <c r="D320" s="328" t="s">
        <v>1126</v>
      </c>
      <c r="E320" s="328" t="s">
        <v>388</v>
      </c>
      <c r="F320" s="330">
        <v>34781</v>
      </c>
      <c r="G320" s="328" t="s">
        <v>1313</v>
      </c>
      <c r="H320" s="328" t="s">
        <v>389</v>
      </c>
      <c r="I320" s="328" t="s">
        <v>485</v>
      </c>
      <c r="J320" s="328" t="s">
        <v>390</v>
      </c>
      <c r="K320" s="328">
        <v>2013</v>
      </c>
      <c r="L320" s="328" t="s">
        <v>376</v>
      </c>
      <c r="M320" s="328"/>
      <c r="N320" s="328"/>
      <c r="O320" s="330"/>
      <c r="P320" s="328"/>
      <c r="Q320" s="328"/>
      <c r="R320" s="328"/>
      <c r="S320" s="328"/>
      <c r="T320" s="328"/>
      <c r="U320" s="328"/>
      <c r="V320" s="328"/>
      <c r="W320" s="328"/>
      <c r="X320" s="328"/>
      <c r="Y320" s="328"/>
      <c r="Z320" s="328"/>
      <c r="AA320" s="328"/>
      <c r="AB320" s="328"/>
      <c r="AC320" s="328"/>
      <c r="AD320" s="328"/>
      <c r="AE320" s="328"/>
      <c r="AF320" s="328"/>
      <c r="AG320" s="328"/>
      <c r="AH320" s="328" t="s">
        <v>731</v>
      </c>
      <c r="AI320" s="328"/>
      <c r="AJ320" s="328"/>
      <c r="AK320" s="328"/>
      <c r="AL320" s="328" t="s">
        <v>782</v>
      </c>
      <c r="AM320" s="328" t="s">
        <v>782</v>
      </c>
      <c r="AN320" s="328" t="s">
        <v>782</v>
      </c>
      <c r="AO320" s="328"/>
      <c r="AP320" s="328" t="s">
        <v>4205</v>
      </c>
      <c r="AQ320" s="328" t="s">
        <v>3844</v>
      </c>
    </row>
    <row r="321" spans="1:43" ht="22.8" x14ac:dyDescent="0.4">
      <c r="A321" s="328">
        <v>216621</v>
      </c>
      <c r="B321" s="328" t="s">
        <v>1129</v>
      </c>
      <c r="C321" s="328" t="s">
        <v>1098</v>
      </c>
      <c r="D321" s="328" t="s">
        <v>428</v>
      </c>
      <c r="E321" s="328" t="s">
        <v>388</v>
      </c>
      <c r="F321" s="330">
        <v>36316</v>
      </c>
      <c r="G321" s="328" t="s">
        <v>668</v>
      </c>
      <c r="H321" s="328" t="s">
        <v>389</v>
      </c>
      <c r="I321" s="328" t="s">
        <v>484</v>
      </c>
      <c r="J321" s="328" t="s">
        <v>390</v>
      </c>
      <c r="K321" s="328">
        <v>2017</v>
      </c>
      <c r="L321" s="328" t="s">
        <v>376</v>
      </c>
      <c r="M321" s="328" t="s">
        <v>376</v>
      </c>
      <c r="N321" s="328"/>
      <c r="O321" s="330"/>
      <c r="P321" s="328"/>
      <c r="Q321" s="328"/>
      <c r="R321" s="328"/>
      <c r="S321" s="328"/>
      <c r="T321" s="328"/>
      <c r="U321" s="328"/>
      <c r="V321" s="328"/>
      <c r="W321" s="328"/>
      <c r="X321" s="328"/>
      <c r="Y321" s="328"/>
      <c r="Z321" s="328"/>
      <c r="AA321" s="328"/>
      <c r="AB321" s="328"/>
      <c r="AC321" s="328"/>
      <c r="AD321" s="328"/>
      <c r="AE321" s="328"/>
      <c r="AF321" s="328"/>
      <c r="AG321" s="328"/>
      <c r="AH321" s="328"/>
      <c r="AI321" s="328"/>
      <c r="AJ321" s="328"/>
      <c r="AK321" s="328"/>
      <c r="AL321" s="328"/>
      <c r="AM321" s="328"/>
      <c r="AN321" s="328"/>
      <c r="AO321" s="328"/>
      <c r="AP321" s="328" t="s">
        <v>3375</v>
      </c>
      <c r="AQ321" s="328">
        <v>3</v>
      </c>
    </row>
    <row r="322" spans="1:43" ht="22.8" x14ac:dyDescent="0.4">
      <c r="A322" s="328">
        <v>216626</v>
      </c>
      <c r="B322" s="328" t="s">
        <v>1136</v>
      </c>
      <c r="C322" s="328" t="s">
        <v>69</v>
      </c>
      <c r="D322" s="328" t="s">
        <v>1137</v>
      </c>
      <c r="E322" s="328" t="s">
        <v>388</v>
      </c>
      <c r="F322" s="330">
        <v>34425</v>
      </c>
      <c r="G322" s="328" t="s">
        <v>1330</v>
      </c>
      <c r="H322" s="328" t="s">
        <v>389</v>
      </c>
      <c r="I322" s="328" t="s">
        <v>485</v>
      </c>
      <c r="J322" s="328" t="s">
        <v>371</v>
      </c>
      <c r="K322" s="328">
        <v>2013</v>
      </c>
      <c r="L322" s="328" t="s">
        <v>376</v>
      </c>
      <c r="M322" s="328"/>
      <c r="N322" s="328"/>
      <c r="O322" s="330"/>
      <c r="P322" s="328"/>
      <c r="Q322" s="328"/>
      <c r="R322" s="328"/>
      <c r="S322" s="328"/>
      <c r="T322" s="328"/>
      <c r="U322" s="328"/>
      <c r="V322" s="328"/>
      <c r="W322" s="328"/>
      <c r="X322" s="328"/>
      <c r="Y322" s="328"/>
      <c r="Z322" s="328"/>
      <c r="AA322" s="328"/>
      <c r="AB322" s="328"/>
      <c r="AC322" s="328"/>
      <c r="AD322" s="328"/>
      <c r="AE322" s="328"/>
      <c r="AF322" s="328"/>
      <c r="AG322" s="328"/>
      <c r="AH322" s="328" t="s">
        <v>731</v>
      </c>
      <c r="AI322" s="328"/>
      <c r="AJ322" s="328"/>
      <c r="AK322" s="328"/>
      <c r="AL322" s="328" t="s">
        <v>782</v>
      </c>
      <c r="AM322" s="328" t="s">
        <v>782</v>
      </c>
      <c r="AN322" s="328" t="s">
        <v>782</v>
      </c>
      <c r="AO322" s="328"/>
      <c r="AP322" s="328" t="s">
        <v>4205</v>
      </c>
      <c r="AQ322" s="328" t="s">
        <v>3844</v>
      </c>
    </row>
    <row r="323" spans="1:43" ht="22.8" x14ac:dyDescent="0.4">
      <c r="A323" s="328">
        <v>216635</v>
      </c>
      <c r="B323" s="328" t="s">
        <v>1147</v>
      </c>
      <c r="C323" s="328" t="s">
        <v>66</v>
      </c>
      <c r="D323" s="328" t="s">
        <v>253</v>
      </c>
      <c r="E323" s="328" t="s">
        <v>388</v>
      </c>
      <c r="F323" s="330">
        <v>37187</v>
      </c>
      <c r="G323" s="328" t="s">
        <v>370</v>
      </c>
      <c r="H323" s="328" t="s">
        <v>389</v>
      </c>
      <c r="I323" s="328" t="s">
        <v>486</v>
      </c>
      <c r="J323" s="328" t="s">
        <v>371</v>
      </c>
      <c r="K323" s="328">
        <v>2019</v>
      </c>
      <c r="L323" s="328" t="s">
        <v>376</v>
      </c>
      <c r="M323" s="328" t="s">
        <v>376</v>
      </c>
      <c r="N323" s="328"/>
      <c r="O323" s="330"/>
      <c r="P323" s="328"/>
      <c r="Q323" s="328"/>
      <c r="R323" s="328"/>
      <c r="S323" s="328"/>
      <c r="T323" s="328"/>
      <c r="U323" s="328"/>
      <c r="V323" s="328"/>
      <c r="W323" s="328"/>
      <c r="X323" s="328"/>
      <c r="Y323" s="328"/>
      <c r="Z323" s="328"/>
      <c r="AA323" s="328"/>
      <c r="AB323" s="328"/>
      <c r="AC323" s="328"/>
      <c r="AD323" s="328"/>
      <c r="AE323" s="328"/>
      <c r="AF323" s="328"/>
      <c r="AG323" s="328"/>
      <c r="AH323" s="328"/>
      <c r="AI323" s="328"/>
      <c r="AJ323" s="328"/>
      <c r="AK323" s="328"/>
      <c r="AL323" s="328"/>
      <c r="AM323" s="328"/>
      <c r="AN323" s="328" t="s">
        <v>782</v>
      </c>
      <c r="AO323" s="328"/>
      <c r="AP323" s="328" t="s">
        <v>3377</v>
      </c>
      <c r="AQ323" s="328">
        <v>5</v>
      </c>
    </row>
    <row r="324" spans="1:43" ht="22.8" x14ac:dyDescent="0.4">
      <c r="A324" s="328">
        <v>216639</v>
      </c>
      <c r="B324" s="328" t="s">
        <v>1151</v>
      </c>
      <c r="C324" s="328" t="s">
        <v>123</v>
      </c>
      <c r="D324" s="328" t="s">
        <v>247</v>
      </c>
      <c r="E324" s="328" t="s">
        <v>387</v>
      </c>
      <c r="F324" s="330">
        <v>37012</v>
      </c>
      <c r="G324" s="328" t="s">
        <v>381</v>
      </c>
      <c r="H324" s="328" t="s">
        <v>389</v>
      </c>
      <c r="I324" s="328" t="s">
        <v>484</v>
      </c>
      <c r="J324" s="328" t="s">
        <v>390</v>
      </c>
      <c r="K324" s="328">
        <v>2019</v>
      </c>
      <c r="L324" s="328" t="s">
        <v>376</v>
      </c>
      <c r="M324" s="328" t="s">
        <v>376</v>
      </c>
      <c r="N324" s="328"/>
      <c r="O324" s="330"/>
      <c r="P324" s="328"/>
      <c r="Q324" s="328"/>
      <c r="R324" s="328"/>
      <c r="S324" s="328"/>
      <c r="T324" s="328"/>
      <c r="U324" s="328"/>
      <c r="V324" s="328"/>
      <c r="W324" s="328"/>
      <c r="X324" s="328"/>
      <c r="Y324" s="328"/>
      <c r="Z324" s="328"/>
      <c r="AA324" s="328"/>
      <c r="AB324" s="328"/>
      <c r="AC324" s="328"/>
      <c r="AD324" s="328"/>
      <c r="AE324" s="328"/>
      <c r="AF324" s="328"/>
      <c r="AG324" s="328"/>
      <c r="AH324" s="328"/>
      <c r="AI324" s="328"/>
      <c r="AJ324" s="328"/>
      <c r="AK324" s="328"/>
      <c r="AL324" s="328"/>
      <c r="AM324" s="328"/>
      <c r="AN324" s="328" t="s">
        <v>782</v>
      </c>
      <c r="AO324" s="328"/>
      <c r="AP324" s="328" t="s">
        <v>3375</v>
      </c>
      <c r="AQ324" s="328">
        <v>3</v>
      </c>
    </row>
    <row r="325" spans="1:43" ht="22.8" x14ac:dyDescent="0.4">
      <c r="A325" s="328">
        <v>216643</v>
      </c>
      <c r="B325" s="328" t="s">
        <v>1158</v>
      </c>
      <c r="C325" s="328" t="s">
        <v>69</v>
      </c>
      <c r="D325" s="328" t="s">
        <v>306</v>
      </c>
      <c r="E325" s="328" t="s">
        <v>388</v>
      </c>
      <c r="F325" s="330">
        <v>31778</v>
      </c>
      <c r="G325" s="328" t="s">
        <v>3649</v>
      </c>
      <c r="H325" s="328" t="s">
        <v>389</v>
      </c>
      <c r="I325" s="328" t="s">
        <v>59</v>
      </c>
      <c r="J325" s="328" t="s">
        <v>390</v>
      </c>
      <c r="K325" s="328">
        <v>2011</v>
      </c>
      <c r="L325" s="328" t="s">
        <v>376</v>
      </c>
      <c r="M325" s="328" t="s">
        <v>376</v>
      </c>
      <c r="N325" s="328"/>
      <c r="O325" s="330"/>
      <c r="P325" s="328"/>
      <c r="Q325" s="328"/>
      <c r="R325" s="328"/>
      <c r="S325" s="328"/>
      <c r="T325" s="328"/>
      <c r="U325" s="328"/>
      <c r="V325" s="328"/>
      <c r="W325" s="328"/>
      <c r="X325" s="328"/>
      <c r="Y325" s="328"/>
      <c r="Z325" s="328"/>
      <c r="AA325" s="328"/>
      <c r="AB325" s="328"/>
      <c r="AC325" s="328"/>
      <c r="AD325" s="328"/>
      <c r="AE325" s="328"/>
      <c r="AF325" s="328"/>
      <c r="AG325" s="328"/>
      <c r="AH325" s="328"/>
      <c r="AI325" s="328"/>
      <c r="AJ325" s="328"/>
      <c r="AK325" s="328"/>
      <c r="AL325" s="328"/>
      <c r="AM325" s="328"/>
      <c r="AN325" s="328"/>
      <c r="AO325" s="328"/>
      <c r="AP325" s="328" t="s">
        <v>3374</v>
      </c>
      <c r="AQ325" s="328">
        <v>5</v>
      </c>
    </row>
    <row r="326" spans="1:43" ht="22.8" x14ac:dyDescent="0.4">
      <c r="A326" s="328">
        <v>216647</v>
      </c>
      <c r="B326" s="328" t="s">
        <v>1163</v>
      </c>
      <c r="C326" s="328" t="s">
        <v>106</v>
      </c>
      <c r="D326" s="328" t="s">
        <v>317</v>
      </c>
      <c r="E326" s="328" t="s">
        <v>388</v>
      </c>
      <c r="F326" s="330">
        <v>36975</v>
      </c>
      <c r="G326" s="328" t="s">
        <v>1319</v>
      </c>
      <c r="H326" s="328" t="s">
        <v>389</v>
      </c>
      <c r="I326" s="328" t="s">
        <v>59</v>
      </c>
      <c r="J326" s="328" t="s">
        <v>390</v>
      </c>
      <c r="K326" s="328">
        <v>2019</v>
      </c>
      <c r="L326" s="328" t="s">
        <v>376</v>
      </c>
      <c r="M326" s="328" t="s">
        <v>379</v>
      </c>
      <c r="N326" s="328"/>
      <c r="O326" s="330"/>
      <c r="P326" s="328"/>
      <c r="Q326" s="328"/>
      <c r="R326" s="328"/>
      <c r="S326" s="328"/>
      <c r="T326" s="328"/>
      <c r="U326" s="328"/>
      <c r="V326" s="328"/>
      <c r="W326" s="328"/>
      <c r="X326" s="328"/>
      <c r="Y326" s="328"/>
      <c r="Z326" s="328"/>
      <c r="AA326" s="328"/>
      <c r="AB326" s="328"/>
      <c r="AC326" s="328"/>
      <c r="AD326" s="328"/>
      <c r="AE326" s="328"/>
      <c r="AF326" s="328"/>
      <c r="AG326" s="328"/>
      <c r="AH326" s="328"/>
      <c r="AI326" s="328"/>
      <c r="AJ326" s="328"/>
      <c r="AK326" s="328"/>
      <c r="AL326" s="328"/>
      <c r="AM326" s="328"/>
      <c r="AN326" s="328"/>
      <c r="AO326" s="328"/>
      <c r="AP326" s="328" t="s">
        <v>59</v>
      </c>
      <c r="AQ326" s="328">
        <v>5</v>
      </c>
    </row>
    <row r="327" spans="1:43" ht="22.8" x14ac:dyDescent="0.4">
      <c r="A327" s="328">
        <v>216658</v>
      </c>
      <c r="B327" s="328" t="s">
        <v>1178</v>
      </c>
      <c r="C327" s="328" t="s">
        <v>548</v>
      </c>
      <c r="D327" s="328" t="s">
        <v>1179</v>
      </c>
      <c r="E327" s="328" t="s">
        <v>388</v>
      </c>
      <c r="F327" s="330">
        <v>34337</v>
      </c>
      <c r="G327" s="328" t="s">
        <v>1321</v>
      </c>
      <c r="H327" s="328" t="s">
        <v>389</v>
      </c>
      <c r="I327" s="328" t="s">
        <v>486</v>
      </c>
      <c r="J327" s="328" t="s">
        <v>390</v>
      </c>
      <c r="K327" s="328">
        <v>2011</v>
      </c>
      <c r="L327" s="328" t="s">
        <v>376</v>
      </c>
      <c r="M327" s="328" t="s">
        <v>376</v>
      </c>
      <c r="N327" s="328"/>
      <c r="O327" s="330"/>
      <c r="P327" s="328"/>
      <c r="Q327" s="328"/>
      <c r="R327" s="328"/>
      <c r="S327" s="328"/>
      <c r="T327" s="328"/>
      <c r="U327" s="328"/>
      <c r="V327" s="328"/>
      <c r="W327" s="328"/>
      <c r="X327" s="328"/>
      <c r="Y327" s="328"/>
      <c r="Z327" s="328"/>
      <c r="AA327" s="328"/>
      <c r="AB327" s="328"/>
      <c r="AC327" s="328"/>
      <c r="AD327" s="328"/>
      <c r="AE327" s="328"/>
      <c r="AF327" s="328"/>
      <c r="AG327" s="328"/>
      <c r="AH327" s="328"/>
      <c r="AI327" s="328"/>
      <c r="AJ327" s="328"/>
      <c r="AK327" s="328"/>
      <c r="AL327" s="328"/>
      <c r="AM327" s="328"/>
      <c r="AN327" s="328"/>
      <c r="AO327" s="328"/>
      <c r="AP327" s="328" t="s">
        <v>3377</v>
      </c>
      <c r="AQ327" s="328">
        <v>4</v>
      </c>
    </row>
    <row r="328" spans="1:43" ht="22.8" x14ac:dyDescent="0.4">
      <c r="A328" s="328">
        <v>216659</v>
      </c>
      <c r="B328" s="328" t="s">
        <v>884</v>
      </c>
      <c r="C328" s="328" t="s">
        <v>123</v>
      </c>
      <c r="D328" s="328" t="s">
        <v>1180</v>
      </c>
      <c r="E328" s="328" t="s">
        <v>388</v>
      </c>
      <c r="F328" s="330">
        <v>35808</v>
      </c>
      <c r="G328" s="328" t="s">
        <v>680</v>
      </c>
      <c r="H328" s="328" t="s">
        <v>389</v>
      </c>
      <c r="I328" s="328" t="s">
        <v>485</v>
      </c>
      <c r="J328" s="328" t="s">
        <v>390</v>
      </c>
      <c r="K328" s="328">
        <v>2015</v>
      </c>
      <c r="L328" s="328" t="s">
        <v>376</v>
      </c>
      <c r="M328" s="328"/>
      <c r="N328" s="328"/>
      <c r="O328" s="330"/>
      <c r="P328" s="328"/>
      <c r="Q328" s="328"/>
      <c r="R328" s="328"/>
      <c r="S328" s="328"/>
      <c r="T328" s="328"/>
      <c r="U328" s="328"/>
      <c r="V328" s="328"/>
      <c r="W328" s="328"/>
      <c r="X328" s="328"/>
      <c r="Y328" s="328"/>
      <c r="Z328" s="328"/>
      <c r="AA328" s="328"/>
      <c r="AB328" s="328"/>
      <c r="AC328" s="328"/>
      <c r="AD328" s="328"/>
      <c r="AE328" s="328"/>
      <c r="AF328" s="328"/>
      <c r="AG328" s="328"/>
      <c r="AH328" s="328" t="s">
        <v>731</v>
      </c>
      <c r="AI328" s="328"/>
      <c r="AJ328" s="328"/>
      <c r="AK328" s="328"/>
      <c r="AL328" s="328"/>
      <c r="AM328" s="328" t="s">
        <v>782</v>
      </c>
      <c r="AN328" s="328" t="s">
        <v>782</v>
      </c>
      <c r="AO328" s="328"/>
      <c r="AP328" s="328" t="s">
        <v>4205</v>
      </c>
      <c r="AQ328" s="328" t="s">
        <v>3844</v>
      </c>
    </row>
    <row r="329" spans="1:43" ht="22.8" x14ac:dyDescent="0.4">
      <c r="A329" s="328">
        <v>216667</v>
      </c>
      <c r="B329" s="328" t="s">
        <v>1192</v>
      </c>
      <c r="C329" s="328" t="s">
        <v>72</v>
      </c>
      <c r="D329" s="328" t="s">
        <v>247</v>
      </c>
      <c r="E329" s="328" t="s">
        <v>388</v>
      </c>
      <c r="F329" s="330">
        <v>37052</v>
      </c>
      <c r="G329" s="328" t="s">
        <v>370</v>
      </c>
      <c r="H329" s="328" t="s">
        <v>389</v>
      </c>
      <c r="I329" s="328" t="s">
        <v>486</v>
      </c>
      <c r="J329" s="328" t="s">
        <v>390</v>
      </c>
      <c r="K329" s="328">
        <v>2019</v>
      </c>
      <c r="L329" s="328" t="s">
        <v>376</v>
      </c>
      <c r="M329" s="328" t="s">
        <v>376</v>
      </c>
      <c r="N329" s="328"/>
      <c r="O329" s="330"/>
      <c r="P329" s="328"/>
      <c r="Q329" s="328"/>
      <c r="R329" s="328"/>
      <c r="S329" s="328"/>
      <c r="T329" s="328"/>
      <c r="U329" s="328"/>
      <c r="V329" s="328"/>
      <c r="W329" s="328"/>
      <c r="X329" s="328"/>
      <c r="Y329" s="328"/>
      <c r="Z329" s="328"/>
      <c r="AA329" s="328"/>
      <c r="AB329" s="328"/>
      <c r="AC329" s="328"/>
      <c r="AD329" s="328"/>
      <c r="AE329" s="328"/>
      <c r="AF329" s="328"/>
      <c r="AG329" s="328"/>
      <c r="AH329" s="328"/>
      <c r="AI329" s="328"/>
      <c r="AJ329" s="328"/>
      <c r="AK329" s="328"/>
      <c r="AL329" s="328"/>
      <c r="AM329" s="328"/>
      <c r="AN329" s="328"/>
      <c r="AO329" s="328"/>
      <c r="AP329" s="328" t="s">
        <v>3377</v>
      </c>
      <c r="AQ329" s="328">
        <v>3</v>
      </c>
    </row>
    <row r="330" spans="1:43" ht="22.8" x14ac:dyDescent="0.4">
      <c r="A330" s="328">
        <v>216669</v>
      </c>
      <c r="B330" s="328" t="s">
        <v>1195</v>
      </c>
      <c r="C330" s="328" t="s">
        <v>69</v>
      </c>
      <c r="D330" s="328" t="s">
        <v>1083</v>
      </c>
      <c r="E330" s="328" t="s">
        <v>388</v>
      </c>
      <c r="F330" s="330">
        <v>34359</v>
      </c>
      <c r="G330" s="328" t="s">
        <v>703</v>
      </c>
      <c r="H330" s="328" t="s">
        <v>389</v>
      </c>
      <c r="I330" s="328" t="s">
        <v>486</v>
      </c>
      <c r="J330" s="328" t="s">
        <v>390</v>
      </c>
      <c r="K330" s="328">
        <v>2011</v>
      </c>
      <c r="L330" s="328" t="s">
        <v>376</v>
      </c>
      <c r="M330" s="328" t="s">
        <v>375</v>
      </c>
      <c r="N330" s="328"/>
      <c r="O330" s="330"/>
      <c r="P330" s="328"/>
      <c r="Q330" s="328"/>
      <c r="R330" s="328"/>
      <c r="S330" s="328"/>
      <c r="T330" s="328"/>
      <c r="U330" s="328"/>
      <c r="V330" s="328"/>
      <c r="W330" s="328"/>
      <c r="X330" s="328"/>
      <c r="Y330" s="328"/>
      <c r="Z330" s="328"/>
      <c r="AA330" s="328"/>
      <c r="AB330" s="328"/>
      <c r="AC330" s="328"/>
      <c r="AD330" s="328"/>
      <c r="AE330" s="328"/>
      <c r="AF330" s="328"/>
      <c r="AG330" s="328"/>
      <c r="AH330" s="328"/>
      <c r="AI330" s="328"/>
      <c r="AJ330" s="328"/>
      <c r="AK330" s="328"/>
      <c r="AL330" s="328"/>
      <c r="AM330" s="328"/>
      <c r="AN330" s="328" t="s">
        <v>782</v>
      </c>
      <c r="AO330" s="328"/>
      <c r="AP330" s="328" t="s">
        <v>486</v>
      </c>
      <c r="AQ330" s="328">
        <v>1</v>
      </c>
    </row>
    <row r="331" spans="1:43" ht="22.8" x14ac:dyDescent="0.4">
      <c r="A331" s="328">
        <v>216677</v>
      </c>
      <c r="B331" s="328" t="s">
        <v>1205</v>
      </c>
      <c r="C331" s="328" t="s">
        <v>68</v>
      </c>
      <c r="D331" s="328" t="s">
        <v>1206</v>
      </c>
      <c r="E331" s="328" t="s">
        <v>387</v>
      </c>
      <c r="F331" s="330">
        <v>34365</v>
      </c>
      <c r="G331" s="328" t="s">
        <v>376</v>
      </c>
      <c r="H331" s="328" t="s">
        <v>389</v>
      </c>
      <c r="I331" s="328" t="s">
        <v>485</v>
      </c>
      <c r="J331" s="328" t="s">
        <v>390</v>
      </c>
      <c r="K331" s="328">
        <v>2012</v>
      </c>
      <c r="L331" s="328" t="s">
        <v>376</v>
      </c>
      <c r="M331" s="328"/>
      <c r="N331" s="328"/>
      <c r="O331" s="330"/>
      <c r="P331" s="328"/>
      <c r="Q331" s="328"/>
      <c r="R331" s="328"/>
      <c r="S331" s="328"/>
      <c r="T331" s="328"/>
      <c r="U331" s="328"/>
      <c r="V331" s="328"/>
      <c r="W331" s="328"/>
      <c r="X331" s="328"/>
      <c r="Y331" s="328"/>
      <c r="Z331" s="328"/>
      <c r="AA331" s="328"/>
      <c r="AB331" s="328"/>
      <c r="AC331" s="328"/>
      <c r="AD331" s="328"/>
      <c r="AE331" s="328"/>
      <c r="AF331" s="328"/>
      <c r="AG331" s="328"/>
      <c r="AH331" s="328" t="s">
        <v>731</v>
      </c>
      <c r="AI331" s="328"/>
      <c r="AJ331" s="328"/>
      <c r="AK331" s="328"/>
      <c r="AL331" s="328"/>
      <c r="AM331" s="328" t="s">
        <v>782</v>
      </c>
      <c r="AN331" s="328" t="s">
        <v>782</v>
      </c>
      <c r="AO331" s="328"/>
      <c r="AP331" s="328" t="s">
        <v>4205</v>
      </c>
      <c r="AQ331" s="328" t="s">
        <v>3844</v>
      </c>
    </row>
    <row r="332" spans="1:43" ht="22.8" x14ac:dyDescent="0.4">
      <c r="A332" s="328">
        <v>216705</v>
      </c>
      <c r="B332" s="328" t="s">
        <v>1238</v>
      </c>
      <c r="C332" s="328" t="s">
        <v>446</v>
      </c>
      <c r="D332" s="328" t="s">
        <v>589</v>
      </c>
      <c r="E332" s="328" t="s">
        <v>388</v>
      </c>
      <c r="F332" s="328" t="s">
        <v>3698</v>
      </c>
      <c r="G332" s="328" t="s">
        <v>3699</v>
      </c>
      <c r="H332" s="328" t="s">
        <v>389</v>
      </c>
      <c r="I332" s="328" t="s">
        <v>486</v>
      </c>
      <c r="J332" s="328"/>
      <c r="K332" s="328"/>
      <c r="L332" s="328" t="s">
        <v>376</v>
      </c>
      <c r="M332" s="328" t="s">
        <v>376</v>
      </c>
      <c r="N332" s="328"/>
      <c r="O332" s="330"/>
      <c r="P332" s="328"/>
      <c r="Q332" s="328"/>
      <c r="R332" s="328"/>
      <c r="S332" s="328"/>
      <c r="T332" s="328"/>
      <c r="U332" s="328"/>
      <c r="V332" s="328"/>
      <c r="W332" s="328"/>
      <c r="X332" s="328"/>
      <c r="Y332" s="328"/>
      <c r="Z332" s="328"/>
      <c r="AA332" s="328"/>
      <c r="AB332" s="328"/>
      <c r="AC332" s="328"/>
      <c r="AD332" s="328"/>
      <c r="AE332" s="328"/>
      <c r="AF332" s="328"/>
      <c r="AG332" s="328"/>
      <c r="AH332" s="328"/>
      <c r="AI332" s="328"/>
      <c r="AJ332" s="328"/>
      <c r="AK332" s="328"/>
      <c r="AL332" s="328"/>
      <c r="AM332" s="328"/>
      <c r="AN332" s="328" t="s">
        <v>782</v>
      </c>
      <c r="AO332" s="328"/>
      <c r="AP332" s="328" t="s">
        <v>3377</v>
      </c>
      <c r="AQ332" s="328">
        <v>3</v>
      </c>
    </row>
    <row r="333" spans="1:43" ht="22.8" x14ac:dyDescent="0.4">
      <c r="A333" s="328">
        <v>216711</v>
      </c>
      <c r="B333" s="328" t="s">
        <v>1246</v>
      </c>
      <c r="C333" s="328" t="s">
        <v>566</v>
      </c>
      <c r="D333" s="328" t="s">
        <v>319</v>
      </c>
      <c r="E333" s="328" t="s">
        <v>388</v>
      </c>
      <c r="F333" s="330">
        <v>36894</v>
      </c>
      <c r="G333" s="328" t="s">
        <v>668</v>
      </c>
      <c r="H333" s="328" t="s">
        <v>389</v>
      </c>
      <c r="I333" s="328" t="s">
        <v>485</v>
      </c>
      <c r="J333" s="328" t="s">
        <v>390</v>
      </c>
      <c r="K333" s="328">
        <v>2018</v>
      </c>
      <c r="L333" s="328" t="s">
        <v>376</v>
      </c>
      <c r="M333" s="328" t="s">
        <v>376</v>
      </c>
      <c r="N333" s="328"/>
      <c r="O333" s="330"/>
      <c r="P333" s="328"/>
      <c r="Q333" s="328"/>
      <c r="R333" s="328"/>
      <c r="S333" s="328"/>
      <c r="T333" s="328"/>
      <c r="U333" s="328"/>
      <c r="V333" s="328"/>
      <c r="W333" s="328"/>
      <c r="X333" s="328"/>
      <c r="Y333" s="328"/>
      <c r="Z333" s="328"/>
      <c r="AA333" s="328"/>
      <c r="AB333" s="328"/>
      <c r="AC333" s="328"/>
      <c r="AD333" s="328"/>
      <c r="AE333" s="328"/>
      <c r="AF333" s="328"/>
      <c r="AG333" s="328"/>
      <c r="AH333" s="328" t="s">
        <v>731</v>
      </c>
      <c r="AI333" s="328"/>
      <c r="AJ333" s="328"/>
      <c r="AK333" s="328"/>
      <c r="AL333" s="328"/>
      <c r="AM333" s="328" t="s">
        <v>782</v>
      </c>
      <c r="AN333" s="328" t="s">
        <v>782</v>
      </c>
      <c r="AO333" s="328"/>
      <c r="AP333" s="328" t="s">
        <v>4205</v>
      </c>
      <c r="AQ333" s="328" t="s">
        <v>3844</v>
      </c>
    </row>
    <row r="334" spans="1:43" ht="22.8" x14ac:dyDescent="0.4">
      <c r="A334" s="328">
        <v>216714</v>
      </c>
      <c r="B334" s="328" t="s">
        <v>1250</v>
      </c>
      <c r="C334" s="328" t="s">
        <v>69</v>
      </c>
      <c r="D334" s="328" t="s">
        <v>426</v>
      </c>
      <c r="E334" s="328" t="s">
        <v>388</v>
      </c>
      <c r="F334" s="330">
        <v>37257</v>
      </c>
      <c r="G334" s="328" t="s">
        <v>376</v>
      </c>
      <c r="H334" s="328" t="s">
        <v>389</v>
      </c>
      <c r="I334" s="328" t="s">
        <v>484</v>
      </c>
      <c r="J334" s="328" t="s">
        <v>390</v>
      </c>
      <c r="K334" s="328"/>
      <c r="L334" s="328" t="s">
        <v>376</v>
      </c>
      <c r="M334" s="328" t="s">
        <v>376</v>
      </c>
      <c r="N334" s="328"/>
      <c r="O334" s="330"/>
      <c r="P334" s="328"/>
      <c r="Q334" s="328"/>
      <c r="R334" s="328"/>
      <c r="S334" s="328"/>
      <c r="T334" s="328"/>
      <c r="U334" s="328"/>
      <c r="V334" s="328"/>
      <c r="W334" s="328"/>
      <c r="X334" s="328"/>
      <c r="Y334" s="328"/>
      <c r="Z334" s="328"/>
      <c r="AA334" s="328"/>
      <c r="AB334" s="328"/>
      <c r="AC334" s="328"/>
      <c r="AD334" s="328"/>
      <c r="AE334" s="328"/>
      <c r="AF334" s="328"/>
      <c r="AG334" s="328"/>
      <c r="AH334" s="328"/>
      <c r="AI334" s="328"/>
      <c r="AJ334" s="328"/>
      <c r="AK334" s="328"/>
      <c r="AL334" s="328"/>
      <c r="AM334" s="328"/>
      <c r="AN334" s="328" t="s">
        <v>782</v>
      </c>
      <c r="AO334" s="328"/>
      <c r="AP334" s="328" t="s">
        <v>3375</v>
      </c>
      <c r="AQ334" s="328">
        <v>3</v>
      </c>
    </row>
    <row r="335" spans="1:43" ht="22.8" x14ac:dyDescent="0.4">
      <c r="A335" s="328">
        <v>216730</v>
      </c>
      <c r="B335" s="328" t="s">
        <v>1268</v>
      </c>
      <c r="C335" s="328" t="s">
        <v>134</v>
      </c>
      <c r="D335" s="328" t="s">
        <v>1086</v>
      </c>
      <c r="E335" s="328" t="s">
        <v>388</v>
      </c>
      <c r="F335" s="330">
        <v>33239</v>
      </c>
      <c r="G335" s="328" t="s">
        <v>3720</v>
      </c>
      <c r="H335" s="328" t="s">
        <v>389</v>
      </c>
      <c r="I335" s="328" t="s">
        <v>485</v>
      </c>
      <c r="J335" s="328"/>
      <c r="K335" s="328"/>
      <c r="L335" s="328" t="s">
        <v>376</v>
      </c>
      <c r="M335" s="328" t="s">
        <v>376</v>
      </c>
      <c r="N335" s="328"/>
      <c r="O335" s="330"/>
      <c r="P335" s="328"/>
      <c r="Q335" s="328"/>
      <c r="R335" s="328"/>
      <c r="S335" s="328"/>
      <c r="T335" s="328"/>
      <c r="U335" s="328"/>
      <c r="V335" s="328"/>
      <c r="W335" s="328"/>
      <c r="X335" s="328"/>
      <c r="Y335" s="328"/>
      <c r="Z335" s="328"/>
      <c r="AA335" s="328"/>
      <c r="AB335" s="328"/>
      <c r="AC335" s="328"/>
      <c r="AD335" s="328"/>
      <c r="AE335" s="328"/>
      <c r="AF335" s="328"/>
      <c r="AG335" s="328"/>
      <c r="AH335" s="328" t="s">
        <v>731</v>
      </c>
      <c r="AI335" s="328"/>
      <c r="AJ335" s="328"/>
      <c r="AK335" s="328"/>
      <c r="AL335" s="328"/>
      <c r="AM335" s="328" t="s">
        <v>782</v>
      </c>
      <c r="AN335" s="328" t="s">
        <v>782</v>
      </c>
      <c r="AO335" s="328"/>
      <c r="AP335" s="328" t="s">
        <v>4205</v>
      </c>
      <c r="AQ335" s="328" t="s">
        <v>3844</v>
      </c>
    </row>
    <row r="336" spans="1:43" ht="22.8" x14ac:dyDescent="0.4">
      <c r="A336" s="328">
        <v>216738</v>
      </c>
      <c r="B336" s="328" t="s">
        <v>1278</v>
      </c>
      <c r="C336" s="328" t="s">
        <v>66</v>
      </c>
      <c r="D336" s="328" t="s">
        <v>344</v>
      </c>
      <c r="E336" s="328" t="s">
        <v>388</v>
      </c>
      <c r="F336" s="330">
        <v>28856</v>
      </c>
      <c r="G336" s="328" t="s">
        <v>3734</v>
      </c>
      <c r="H336" s="328" t="s">
        <v>389</v>
      </c>
      <c r="I336" s="328" t="s">
        <v>485</v>
      </c>
      <c r="J336" s="328"/>
      <c r="K336" s="328"/>
      <c r="L336" s="328" t="s">
        <v>376</v>
      </c>
      <c r="M336" s="328" t="s">
        <v>376</v>
      </c>
      <c r="N336" s="328"/>
      <c r="O336" s="330"/>
      <c r="P336" s="328"/>
      <c r="Q336" s="328"/>
      <c r="R336" s="328"/>
      <c r="S336" s="328"/>
      <c r="T336" s="328"/>
      <c r="U336" s="328"/>
      <c r="V336" s="328"/>
      <c r="W336" s="328"/>
      <c r="X336" s="328"/>
      <c r="Y336" s="328"/>
      <c r="Z336" s="328"/>
      <c r="AA336" s="328"/>
      <c r="AB336" s="328"/>
      <c r="AC336" s="328"/>
      <c r="AD336" s="328"/>
      <c r="AE336" s="328"/>
      <c r="AF336" s="328"/>
      <c r="AG336" s="328"/>
      <c r="AH336" s="328"/>
      <c r="AI336" s="328"/>
      <c r="AJ336" s="328"/>
      <c r="AK336" s="328"/>
      <c r="AL336" s="328"/>
      <c r="AM336" s="328" t="s">
        <v>782</v>
      </c>
      <c r="AN336" s="328" t="s">
        <v>782</v>
      </c>
      <c r="AO336" s="328"/>
      <c r="AP336" s="328" t="s">
        <v>485</v>
      </c>
      <c r="AQ336" s="328">
        <v>2</v>
      </c>
    </row>
    <row r="337" spans="1:43" ht="22.8" x14ac:dyDescent="0.4">
      <c r="A337" s="328">
        <v>216760</v>
      </c>
      <c r="B337" s="328" t="s">
        <v>889</v>
      </c>
      <c r="C337" s="328" t="s">
        <v>66</v>
      </c>
      <c r="D337" s="328" t="s">
        <v>1304</v>
      </c>
      <c r="E337" s="328" t="s">
        <v>388</v>
      </c>
      <c r="F337" s="330">
        <v>34335</v>
      </c>
      <c r="G337" s="328" t="s">
        <v>370</v>
      </c>
      <c r="H337" s="328" t="s">
        <v>389</v>
      </c>
      <c r="I337" s="328" t="s">
        <v>485</v>
      </c>
      <c r="J337" s="328"/>
      <c r="K337" s="328"/>
      <c r="L337" s="328" t="s">
        <v>376</v>
      </c>
      <c r="M337" s="328" t="s">
        <v>376</v>
      </c>
      <c r="N337" s="328"/>
      <c r="O337" s="330"/>
      <c r="P337" s="328"/>
      <c r="Q337" s="328"/>
      <c r="R337" s="328"/>
      <c r="S337" s="328"/>
      <c r="T337" s="328"/>
      <c r="U337" s="328"/>
      <c r="V337" s="328"/>
      <c r="W337" s="328"/>
      <c r="X337" s="328"/>
      <c r="Y337" s="328"/>
      <c r="Z337" s="328"/>
      <c r="AA337" s="328"/>
      <c r="AB337" s="328"/>
      <c r="AC337" s="328"/>
      <c r="AD337" s="328"/>
      <c r="AE337" s="328"/>
      <c r="AF337" s="328"/>
      <c r="AG337" s="328"/>
      <c r="AH337" s="328" t="s">
        <v>731</v>
      </c>
      <c r="AI337" s="328"/>
      <c r="AJ337" s="328"/>
      <c r="AK337" s="328"/>
      <c r="AL337" s="328"/>
      <c r="AM337" s="328" t="s">
        <v>782</v>
      </c>
      <c r="AN337" s="328" t="s">
        <v>782</v>
      </c>
      <c r="AO337" s="328"/>
      <c r="AP337" s="328" t="s">
        <v>4205</v>
      </c>
      <c r="AQ337" s="328" t="s">
        <v>3844</v>
      </c>
    </row>
    <row r="338" spans="1:43" ht="22.8" x14ac:dyDescent="0.4">
      <c r="A338" s="328">
        <v>216785</v>
      </c>
      <c r="B338" s="328" t="s">
        <v>3107</v>
      </c>
      <c r="C338" s="328" t="s">
        <v>114</v>
      </c>
      <c r="D338" s="328" t="s">
        <v>460</v>
      </c>
      <c r="E338" s="328" t="s">
        <v>388</v>
      </c>
      <c r="F338" s="330">
        <v>36910</v>
      </c>
      <c r="G338" s="328" t="s">
        <v>3108</v>
      </c>
      <c r="H338" s="328" t="s">
        <v>389</v>
      </c>
      <c r="I338" s="328" t="s">
        <v>486</v>
      </c>
      <c r="J338" s="328" t="s">
        <v>390</v>
      </c>
      <c r="K338" s="328">
        <v>2018</v>
      </c>
      <c r="L338" s="328" t="s">
        <v>376</v>
      </c>
      <c r="M338" s="328" t="s">
        <v>376</v>
      </c>
      <c r="N338" s="328"/>
      <c r="O338" s="330"/>
      <c r="P338" s="328"/>
      <c r="Q338" s="328"/>
      <c r="R338" s="328"/>
      <c r="S338" s="328"/>
      <c r="T338" s="328"/>
      <c r="U338" s="328"/>
      <c r="V338" s="328"/>
      <c r="W338" s="328"/>
      <c r="X338" s="328"/>
      <c r="Y338" s="328"/>
      <c r="Z338" s="328"/>
      <c r="AA338" s="328"/>
      <c r="AB338" s="328"/>
      <c r="AC338" s="328"/>
      <c r="AD338" s="328"/>
      <c r="AE338" s="328"/>
      <c r="AF338" s="328"/>
      <c r="AG338" s="328"/>
      <c r="AH338" s="328"/>
      <c r="AI338" s="328"/>
      <c r="AJ338" s="328"/>
      <c r="AK338" s="328"/>
      <c r="AL338" s="328"/>
      <c r="AM338" s="328"/>
      <c r="AN338" s="328"/>
      <c r="AO338" s="328"/>
      <c r="AP338" s="328" t="s">
        <v>3377</v>
      </c>
      <c r="AQ338" s="328">
        <v>4</v>
      </c>
    </row>
    <row r="339" spans="1:43" ht="22.8" x14ac:dyDescent="0.4">
      <c r="A339" s="328">
        <v>216787</v>
      </c>
      <c r="B339" s="328" t="s">
        <v>3110</v>
      </c>
      <c r="C339" s="328" t="s">
        <v>130</v>
      </c>
      <c r="D339" s="328" t="s">
        <v>2839</v>
      </c>
      <c r="E339" s="328" t="s">
        <v>388</v>
      </c>
      <c r="F339" s="330">
        <v>37755</v>
      </c>
      <c r="G339" s="328" t="s">
        <v>3111</v>
      </c>
      <c r="H339" s="328" t="s">
        <v>389</v>
      </c>
      <c r="I339" s="328" t="s">
        <v>485</v>
      </c>
      <c r="J339" s="328" t="s">
        <v>371</v>
      </c>
      <c r="K339" s="328">
        <v>2021</v>
      </c>
      <c r="L339" s="328" t="s">
        <v>376</v>
      </c>
      <c r="M339" s="328" t="s">
        <v>376</v>
      </c>
      <c r="N339" s="328"/>
      <c r="O339" s="330"/>
      <c r="P339" s="328"/>
      <c r="Q339" s="328"/>
      <c r="R339" s="328"/>
      <c r="S339" s="328"/>
      <c r="T339" s="328"/>
      <c r="U339" s="328"/>
      <c r="V339" s="328"/>
      <c r="W339" s="328"/>
      <c r="X339" s="328"/>
      <c r="Y339" s="328"/>
      <c r="Z339" s="328"/>
      <c r="AA339" s="328"/>
      <c r="AB339" s="328"/>
      <c r="AC339" s="328"/>
      <c r="AD339" s="328"/>
      <c r="AE339" s="328"/>
      <c r="AF339" s="328"/>
      <c r="AG339" s="328"/>
      <c r="AH339" s="328"/>
      <c r="AI339" s="328"/>
      <c r="AJ339" s="328"/>
      <c r="AK339" s="328"/>
      <c r="AL339" s="328"/>
      <c r="AM339" s="328"/>
      <c r="AN339" s="328" t="s">
        <v>782</v>
      </c>
      <c r="AO339" s="328"/>
      <c r="AP339" s="328" t="s">
        <v>485</v>
      </c>
      <c r="AQ339" s="328">
        <v>1</v>
      </c>
    </row>
    <row r="340" spans="1:43" ht="22.8" x14ac:dyDescent="0.4">
      <c r="A340" s="328">
        <v>216819</v>
      </c>
      <c r="B340" s="328" t="s">
        <v>3156</v>
      </c>
      <c r="C340" s="328" t="s">
        <v>160</v>
      </c>
      <c r="D340" s="328" t="s">
        <v>2714</v>
      </c>
      <c r="E340" s="328" t="s">
        <v>388</v>
      </c>
      <c r="F340" s="330">
        <v>31152</v>
      </c>
      <c r="G340" s="328" t="s">
        <v>3157</v>
      </c>
      <c r="H340" s="328" t="s">
        <v>389</v>
      </c>
      <c r="I340" s="328" t="s">
        <v>487</v>
      </c>
      <c r="J340" s="328" t="s">
        <v>390</v>
      </c>
      <c r="K340" s="328">
        <v>2002</v>
      </c>
      <c r="L340" s="328" t="s">
        <v>376</v>
      </c>
      <c r="M340" s="328" t="s">
        <v>376</v>
      </c>
      <c r="N340" s="328"/>
      <c r="O340" s="330"/>
      <c r="P340" s="328"/>
      <c r="Q340" s="328"/>
      <c r="R340" s="328"/>
      <c r="S340" s="328"/>
      <c r="T340" s="328"/>
      <c r="U340" s="328"/>
      <c r="V340" s="328"/>
      <c r="W340" s="328"/>
      <c r="X340" s="328"/>
      <c r="Y340" s="328"/>
      <c r="Z340" s="328"/>
      <c r="AA340" s="328"/>
      <c r="AB340" s="328"/>
      <c r="AC340" s="328"/>
      <c r="AD340" s="328"/>
      <c r="AE340" s="328"/>
      <c r="AF340" s="328"/>
      <c r="AG340" s="328"/>
      <c r="AH340" s="328"/>
      <c r="AI340" s="328"/>
      <c r="AJ340" s="328"/>
      <c r="AK340" s="328"/>
      <c r="AL340" s="328"/>
      <c r="AM340" s="328"/>
      <c r="AN340" s="328"/>
      <c r="AO340" s="328"/>
      <c r="AP340" s="328" t="s">
        <v>4194</v>
      </c>
      <c r="AQ340" s="328">
        <v>6</v>
      </c>
    </row>
    <row r="341" spans="1:43" ht="22.8" x14ac:dyDescent="0.4">
      <c r="A341" s="328">
        <v>216829</v>
      </c>
      <c r="B341" s="328" t="s">
        <v>3171</v>
      </c>
      <c r="C341" s="328" t="s">
        <v>551</v>
      </c>
      <c r="D341" s="328" t="s">
        <v>281</v>
      </c>
      <c r="E341" s="328" t="s">
        <v>388</v>
      </c>
      <c r="F341" s="330">
        <v>32349</v>
      </c>
      <c r="G341" s="328" t="s">
        <v>2226</v>
      </c>
      <c r="H341" s="328" t="s">
        <v>389</v>
      </c>
      <c r="I341" s="328" t="s">
        <v>484</v>
      </c>
      <c r="J341" s="328" t="s">
        <v>390</v>
      </c>
      <c r="K341" s="328">
        <v>2007</v>
      </c>
      <c r="L341" s="328" t="s">
        <v>376</v>
      </c>
      <c r="M341" s="328"/>
      <c r="N341" s="328"/>
      <c r="O341" s="330"/>
      <c r="P341" s="328"/>
      <c r="Q341" s="328"/>
      <c r="R341" s="328"/>
      <c r="S341" s="328"/>
      <c r="T341" s="328"/>
      <c r="U341" s="328"/>
      <c r="V341" s="328"/>
      <c r="W341" s="328"/>
      <c r="X341" s="328"/>
      <c r="Y341" s="328"/>
      <c r="Z341" s="328"/>
      <c r="AA341" s="328"/>
      <c r="AB341" s="328"/>
      <c r="AC341" s="328"/>
      <c r="AD341" s="328"/>
      <c r="AE341" s="328"/>
      <c r="AF341" s="328"/>
      <c r="AG341" s="328"/>
      <c r="AH341" s="328"/>
      <c r="AI341" s="328"/>
      <c r="AJ341" s="328"/>
      <c r="AK341" s="328"/>
      <c r="AL341" s="328"/>
      <c r="AM341" s="328"/>
      <c r="AN341" s="328"/>
      <c r="AO341" s="328"/>
      <c r="AP341" s="328" t="s">
        <v>4252</v>
      </c>
      <c r="AQ341" s="328">
        <v>6</v>
      </c>
    </row>
    <row r="342" spans="1:43" ht="22.8" x14ac:dyDescent="0.4">
      <c r="A342" s="328">
        <v>216833</v>
      </c>
      <c r="B342" s="328" t="s">
        <v>3175</v>
      </c>
      <c r="C342" s="328" t="s">
        <v>3176</v>
      </c>
      <c r="D342" s="328" t="s">
        <v>343</v>
      </c>
      <c r="E342" s="328" t="s">
        <v>388</v>
      </c>
      <c r="F342" s="330">
        <v>32453</v>
      </c>
      <c r="G342" s="328" t="s">
        <v>4255</v>
      </c>
      <c r="H342" s="328" t="s">
        <v>389</v>
      </c>
      <c r="I342" s="328" t="s">
        <v>485</v>
      </c>
      <c r="J342" s="328" t="s">
        <v>390</v>
      </c>
      <c r="K342" s="328">
        <v>2006</v>
      </c>
      <c r="L342" s="328" t="s">
        <v>376</v>
      </c>
      <c r="M342" s="328"/>
      <c r="N342" s="328"/>
      <c r="O342" s="330"/>
      <c r="P342" s="328"/>
      <c r="Q342" s="328"/>
      <c r="R342" s="328"/>
      <c r="S342" s="328"/>
      <c r="T342" s="328"/>
      <c r="U342" s="328"/>
      <c r="V342" s="328"/>
      <c r="W342" s="328"/>
      <c r="X342" s="328"/>
      <c r="Y342" s="328"/>
      <c r="Z342" s="328"/>
      <c r="AA342" s="328"/>
      <c r="AB342" s="328"/>
      <c r="AC342" s="328"/>
      <c r="AD342" s="328"/>
      <c r="AE342" s="328"/>
      <c r="AF342" s="328"/>
      <c r="AG342" s="328"/>
      <c r="AH342" s="328"/>
      <c r="AI342" s="328"/>
      <c r="AJ342" s="328"/>
      <c r="AK342" s="328"/>
      <c r="AL342" s="328"/>
      <c r="AM342" s="328" t="s">
        <v>782</v>
      </c>
      <c r="AN342" s="328" t="s">
        <v>782</v>
      </c>
      <c r="AO342" s="328"/>
      <c r="AP342" s="328" t="s">
        <v>485</v>
      </c>
      <c r="AQ342" s="328">
        <v>1</v>
      </c>
    </row>
    <row r="343" spans="1:43" ht="22.8" x14ac:dyDescent="0.4">
      <c r="A343" s="328">
        <v>216841</v>
      </c>
      <c r="B343" s="328" t="s">
        <v>3185</v>
      </c>
      <c r="C343" s="328" t="s">
        <v>511</v>
      </c>
      <c r="D343" s="328" t="s">
        <v>300</v>
      </c>
      <c r="E343" s="328" t="s">
        <v>387</v>
      </c>
      <c r="F343" s="330">
        <v>37580</v>
      </c>
      <c r="G343" s="328" t="s">
        <v>3186</v>
      </c>
      <c r="H343" s="328" t="s">
        <v>389</v>
      </c>
      <c r="I343" s="328" t="s">
        <v>484</v>
      </c>
      <c r="J343" s="328" t="s">
        <v>371</v>
      </c>
      <c r="K343" s="328">
        <v>2020</v>
      </c>
      <c r="L343" s="328" t="s">
        <v>376</v>
      </c>
      <c r="M343" s="328" t="s">
        <v>376</v>
      </c>
      <c r="N343" s="328"/>
      <c r="O343" s="330"/>
      <c r="P343" s="328"/>
      <c r="Q343" s="328"/>
      <c r="R343" s="328"/>
      <c r="S343" s="328"/>
      <c r="T343" s="328"/>
      <c r="U343" s="328"/>
      <c r="V343" s="328"/>
      <c r="W343" s="328"/>
      <c r="X343" s="328"/>
      <c r="Y343" s="328"/>
      <c r="Z343" s="328"/>
      <c r="AA343" s="328"/>
      <c r="AB343" s="328"/>
      <c r="AC343" s="328"/>
      <c r="AD343" s="328"/>
      <c r="AE343" s="328"/>
      <c r="AF343" s="328"/>
      <c r="AG343" s="328"/>
      <c r="AH343" s="328"/>
      <c r="AI343" s="328"/>
      <c r="AJ343" s="328"/>
      <c r="AK343" s="328"/>
      <c r="AL343" s="328"/>
      <c r="AM343" s="328"/>
      <c r="AN343" s="328"/>
      <c r="AO343" s="328"/>
      <c r="AP343" s="328" t="s">
        <v>3375</v>
      </c>
      <c r="AQ343" s="328">
        <v>5</v>
      </c>
    </row>
    <row r="344" spans="1:43" ht="22.8" x14ac:dyDescent="0.4">
      <c r="A344" s="328">
        <v>216852</v>
      </c>
      <c r="B344" s="328" t="s">
        <v>3204</v>
      </c>
      <c r="C344" s="328" t="s">
        <v>70</v>
      </c>
      <c r="D344" s="328" t="s">
        <v>291</v>
      </c>
      <c r="E344" s="328" t="s">
        <v>387</v>
      </c>
      <c r="F344" s="330">
        <v>30131</v>
      </c>
      <c r="G344" s="328" t="s">
        <v>3205</v>
      </c>
      <c r="H344" s="328" t="s">
        <v>389</v>
      </c>
      <c r="I344" s="328" t="s">
        <v>485</v>
      </c>
      <c r="J344" s="328" t="s">
        <v>371</v>
      </c>
      <c r="K344" s="328">
        <v>2000</v>
      </c>
      <c r="L344" s="328" t="s">
        <v>376</v>
      </c>
      <c r="M344" s="328"/>
      <c r="N344" s="328"/>
      <c r="O344" s="330"/>
      <c r="P344" s="328"/>
      <c r="Q344" s="328"/>
      <c r="R344" s="328"/>
      <c r="S344" s="328"/>
      <c r="T344" s="328"/>
      <c r="U344" s="328"/>
      <c r="V344" s="328"/>
      <c r="W344" s="328"/>
      <c r="X344" s="328"/>
      <c r="Y344" s="328"/>
      <c r="Z344" s="328"/>
      <c r="AA344" s="328"/>
      <c r="AB344" s="328"/>
      <c r="AC344" s="328"/>
      <c r="AD344" s="328"/>
      <c r="AE344" s="328"/>
      <c r="AF344" s="328"/>
      <c r="AG344" s="328"/>
      <c r="AH344" s="328"/>
      <c r="AI344" s="328"/>
      <c r="AJ344" s="328"/>
      <c r="AK344" s="328"/>
      <c r="AL344" s="328"/>
      <c r="AM344" s="328"/>
      <c r="AN344" s="328"/>
      <c r="AO344" s="328"/>
      <c r="AP344" s="328" t="s">
        <v>485</v>
      </c>
      <c r="AQ344" s="328">
        <v>1</v>
      </c>
    </row>
    <row r="345" spans="1:43" ht="22.8" x14ac:dyDescent="0.4">
      <c r="A345" s="328">
        <v>216858</v>
      </c>
      <c r="B345" s="328" t="s">
        <v>3212</v>
      </c>
      <c r="C345" s="328" t="s">
        <v>85</v>
      </c>
      <c r="D345" s="328" t="s">
        <v>285</v>
      </c>
      <c r="E345" s="328" t="s">
        <v>388</v>
      </c>
      <c r="F345" s="330">
        <v>37815</v>
      </c>
      <c r="G345" s="328" t="s">
        <v>4250</v>
      </c>
      <c r="H345" s="328" t="s">
        <v>389</v>
      </c>
      <c r="I345" s="328" t="s">
        <v>485</v>
      </c>
      <c r="J345" s="328" t="s">
        <v>371</v>
      </c>
      <c r="K345" s="328">
        <v>2021</v>
      </c>
      <c r="L345" s="328" t="s">
        <v>376</v>
      </c>
      <c r="M345" s="328" t="s">
        <v>376</v>
      </c>
      <c r="N345" s="328"/>
      <c r="O345" s="330"/>
      <c r="P345" s="328"/>
      <c r="Q345" s="328"/>
      <c r="R345" s="328"/>
      <c r="S345" s="328"/>
      <c r="T345" s="328"/>
      <c r="U345" s="328"/>
      <c r="V345" s="328"/>
      <c r="W345" s="328"/>
      <c r="X345" s="328"/>
      <c r="Y345" s="328"/>
      <c r="Z345" s="328"/>
      <c r="AA345" s="328"/>
      <c r="AB345" s="328"/>
      <c r="AC345" s="328"/>
      <c r="AD345" s="328"/>
      <c r="AE345" s="328"/>
      <c r="AF345" s="328"/>
      <c r="AG345" s="328"/>
      <c r="AH345" s="328"/>
      <c r="AI345" s="328"/>
      <c r="AJ345" s="328"/>
      <c r="AK345" s="328"/>
      <c r="AL345" s="328"/>
      <c r="AM345" s="328"/>
      <c r="AN345" s="328" t="s">
        <v>782</v>
      </c>
      <c r="AO345" s="328"/>
      <c r="AP345" s="328" t="s">
        <v>485</v>
      </c>
      <c r="AQ345" s="328">
        <v>1</v>
      </c>
    </row>
    <row r="346" spans="1:43" ht="22.8" x14ac:dyDescent="0.4">
      <c r="A346" s="328">
        <v>216874</v>
      </c>
      <c r="B346" s="328" t="s">
        <v>3240</v>
      </c>
      <c r="C346" s="328" t="s">
        <v>2187</v>
      </c>
      <c r="D346" s="328" t="s">
        <v>355</v>
      </c>
      <c r="E346" s="328" t="s">
        <v>1315</v>
      </c>
      <c r="F346" s="330">
        <v>33332</v>
      </c>
      <c r="G346" s="328" t="s">
        <v>1099</v>
      </c>
      <c r="H346" s="328" t="s">
        <v>389</v>
      </c>
      <c r="I346" s="328" t="s">
        <v>485</v>
      </c>
      <c r="J346" s="328" t="s">
        <v>1311</v>
      </c>
      <c r="K346" s="328">
        <v>2009</v>
      </c>
      <c r="L346" s="328" t="s">
        <v>376</v>
      </c>
      <c r="M346" s="328"/>
      <c r="N346" s="328"/>
      <c r="O346" s="330"/>
      <c r="P346" s="328"/>
      <c r="Q346" s="328"/>
      <c r="R346" s="328"/>
      <c r="S346" s="328"/>
      <c r="T346" s="328"/>
      <c r="U346" s="328"/>
      <c r="V346" s="328"/>
      <c r="W346" s="328"/>
      <c r="X346" s="328"/>
      <c r="Y346" s="328"/>
      <c r="Z346" s="328"/>
      <c r="AA346" s="328"/>
      <c r="AB346" s="328"/>
      <c r="AC346" s="328"/>
      <c r="AD346" s="328"/>
      <c r="AE346" s="328"/>
      <c r="AF346" s="328"/>
      <c r="AG346" s="328"/>
      <c r="AH346" s="328"/>
      <c r="AI346" s="328"/>
      <c r="AJ346" s="328"/>
      <c r="AK346" s="328"/>
      <c r="AL346" s="328"/>
      <c r="AM346" s="328" t="s">
        <v>782</v>
      </c>
      <c r="AN346" s="328" t="s">
        <v>782</v>
      </c>
      <c r="AO346" s="328"/>
      <c r="AP346" s="328" t="s">
        <v>485</v>
      </c>
      <c r="AQ346" s="328">
        <v>1</v>
      </c>
    </row>
    <row r="347" spans="1:43" ht="22.8" x14ac:dyDescent="0.4">
      <c r="A347" s="328">
        <v>216898</v>
      </c>
      <c r="B347" s="328" t="s">
        <v>3267</v>
      </c>
      <c r="C347" s="328" t="s">
        <v>99</v>
      </c>
      <c r="D347" s="328" t="s">
        <v>239</v>
      </c>
      <c r="E347" s="328" t="s">
        <v>388</v>
      </c>
      <c r="F347" s="330">
        <v>35298</v>
      </c>
      <c r="G347" s="328" t="s">
        <v>3268</v>
      </c>
      <c r="H347" s="328" t="s">
        <v>389</v>
      </c>
      <c r="I347" s="328" t="s">
        <v>485</v>
      </c>
      <c r="J347" s="328" t="s">
        <v>390</v>
      </c>
      <c r="K347" s="328">
        <v>2014</v>
      </c>
      <c r="L347" s="328" t="s">
        <v>376</v>
      </c>
      <c r="M347" s="328" t="s">
        <v>376</v>
      </c>
      <c r="N347" s="328"/>
      <c r="O347" s="330"/>
      <c r="P347" s="328"/>
      <c r="Q347" s="328"/>
      <c r="R347" s="328"/>
      <c r="S347" s="328"/>
      <c r="T347" s="328"/>
      <c r="U347" s="328"/>
      <c r="V347" s="328"/>
      <c r="W347" s="328"/>
      <c r="X347" s="328"/>
      <c r="Y347" s="328"/>
      <c r="Z347" s="328"/>
      <c r="AA347" s="328"/>
      <c r="AB347" s="328"/>
      <c r="AC347" s="328"/>
      <c r="AD347" s="328"/>
      <c r="AE347" s="328"/>
      <c r="AF347" s="328"/>
      <c r="AG347" s="328"/>
      <c r="AH347" s="328"/>
      <c r="AI347" s="328"/>
      <c r="AJ347" s="328"/>
      <c r="AK347" s="328"/>
      <c r="AL347" s="328"/>
      <c r="AM347" s="328" t="s">
        <v>782</v>
      </c>
      <c r="AN347" s="328" t="s">
        <v>782</v>
      </c>
      <c r="AO347" s="328"/>
      <c r="AP347" s="328" t="s">
        <v>485</v>
      </c>
      <c r="AQ347" s="328">
        <v>1</v>
      </c>
    </row>
    <row r="348" spans="1:43" ht="22.8" x14ac:dyDescent="0.4">
      <c r="A348" s="328">
        <v>216904</v>
      </c>
      <c r="B348" s="328" t="s">
        <v>3277</v>
      </c>
      <c r="C348" s="328" t="s">
        <v>1639</v>
      </c>
      <c r="D348" s="328" t="s">
        <v>306</v>
      </c>
      <c r="E348" s="328" t="s">
        <v>388</v>
      </c>
      <c r="F348" s="330">
        <v>37884</v>
      </c>
      <c r="G348" s="328" t="s">
        <v>4289</v>
      </c>
      <c r="H348" s="328" t="s">
        <v>389</v>
      </c>
      <c r="I348" s="328" t="s">
        <v>485</v>
      </c>
      <c r="J348" s="328" t="s">
        <v>390</v>
      </c>
      <c r="K348" s="328">
        <v>2021</v>
      </c>
      <c r="L348" s="328" t="s">
        <v>376</v>
      </c>
      <c r="M348" s="328" t="s">
        <v>376</v>
      </c>
      <c r="N348" s="328"/>
      <c r="O348" s="330"/>
      <c r="P348" s="328"/>
      <c r="Q348" s="328"/>
      <c r="R348" s="328"/>
      <c r="S348" s="328"/>
      <c r="T348" s="328"/>
      <c r="U348" s="328"/>
      <c r="V348" s="328"/>
      <c r="W348" s="328"/>
      <c r="X348" s="328"/>
      <c r="Y348" s="328"/>
      <c r="Z348" s="328"/>
      <c r="AA348" s="328"/>
      <c r="AB348" s="328"/>
      <c r="AC348" s="328"/>
      <c r="AD348" s="328"/>
      <c r="AE348" s="328"/>
      <c r="AF348" s="328"/>
      <c r="AG348" s="328"/>
      <c r="AH348" s="328"/>
      <c r="AI348" s="328"/>
      <c r="AJ348" s="328"/>
      <c r="AK348" s="328"/>
      <c r="AL348" s="328"/>
      <c r="AM348" s="328"/>
      <c r="AN348" s="328" t="s">
        <v>782</v>
      </c>
      <c r="AO348" s="328"/>
      <c r="AP348" s="328" t="s">
        <v>485</v>
      </c>
      <c r="AQ348" s="328">
        <v>1</v>
      </c>
    </row>
    <row r="349" spans="1:43" ht="22.8" x14ac:dyDescent="0.4">
      <c r="A349" s="328">
        <v>217023</v>
      </c>
      <c r="B349" s="328" t="s">
        <v>3482</v>
      </c>
      <c r="C349" s="328" t="s">
        <v>134</v>
      </c>
      <c r="D349" s="328" t="s">
        <v>242</v>
      </c>
      <c r="E349" s="328" t="s">
        <v>388</v>
      </c>
      <c r="F349" s="330">
        <v>33486</v>
      </c>
      <c r="G349" s="328" t="s">
        <v>3649</v>
      </c>
      <c r="H349" s="328" t="s">
        <v>389</v>
      </c>
      <c r="I349" s="328" t="s">
        <v>485</v>
      </c>
      <c r="J349" s="328" t="s">
        <v>390</v>
      </c>
      <c r="K349" s="328">
        <v>2009</v>
      </c>
      <c r="L349" s="328" t="s">
        <v>376</v>
      </c>
      <c r="M349" s="328" t="s">
        <v>376</v>
      </c>
      <c r="N349" s="328"/>
      <c r="O349" s="330"/>
      <c r="P349" s="328"/>
      <c r="Q349" s="328"/>
      <c r="R349" s="328"/>
      <c r="S349" s="328"/>
      <c r="T349" s="328"/>
      <c r="U349" s="328"/>
      <c r="V349" s="328"/>
      <c r="W349" s="328"/>
      <c r="X349" s="328"/>
      <c r="Y349" s="328"/>
      <c r="Z349" s="328"/>
      <c r="AA349" s="328"/>
      <c r="AB349" s="328"/>
      <c r="AC349" s="328"/>
      <c r="AD349" s="328"/>
      <c r="AE349" s="328"/>
      <c r="AF349" s="328"/>
      <c r="AG349" s="328"/>
      <c r="AH349" s="328"/>
      <c r="AI349" s="328"/>
      <c r="AJ349" s="328"/>
      <c r="AK349" s="328"/>
      <c r="AL349" s="328"/>
      <c r="AM349" s="328"/>
      <c r="AN349" s="328"/>
      <c r="AO349" s="328"/>
      <c r="AP349" s="328" t="s">
        <v>485</v>
      </c>
      <c r="AQ349" s="328">
        <v>4</v>
      </c>
    </row>
    <row r="350" spans="1:43" ht="22.8" x14ac:dyDescent="0.4">
      <c r="A350" s="328">
        <v>217033</v>
      </c>
      <c r="B350" s="328" t="s">
        <v>3493</v>
      </c>
      <c r="C350" s="328" t="s">
        <v>63</v>
      </c>
      <c r="D350" s="328" t="s">
        <v>239</v>
      </c>
      <c r="E350" s="328" t="s">
        <v>388</v>
      </c>
      <c r="F350" s="330">
        <v>38057</v>
      </c>
      <c r="G350" s="328" t="s">
        <v>370</v>
      </c>
      <c r="H350" s="328" t="s">
        <v>389</v>
      </c>
      <c r="I350" s="328" t="s">
        <v>486</v>
      </c>
      <c r="J350" s="328" t="s">
        <v>390</v>
      </c>
      <c r="K350" s="328">
        <v>2021</v>
      </c>
      <c r="L350" s="328" t="s">
        <v>376</v>
      </c>
      <c r="M350" s="328" t="s">
        <v>375</v>
      </c>
      <c r="N350" s="328"/>
      <c r="O350" s="330"/>
      <c r="P350" s="328"/>
      <c r="Q350" s="328"/>
      <c r="R350" s="328"/>
      <c r="S350" s="328"/>
      <c r="T350" s="328"/>
      <c r="U350" s="328"/>
      <c r="V350" s="328"/>
      <c r="W350" s="328"/>
      <c r="X350" s="328"/>
      <c r="Y350" s="328"/>
      <c r="Z350" s="328"/>
      <c r="AA350" s="328"/>
      <c r="AB350" s="328"/>
      <c r="AC350" s="328"/>
      <c r="AD350" s="328"/>
      <c r="AE350" s="328"/>
      <c r="AF350" s="328"/>
      <c r="AG350" s="328"/>
      <c r="AH350" s="328"/>
      <c r="AI350" s="328"/>
      <c r="AJ350" s="328"/>
      <c r="AK350" s="328"/>
      <c r="AL350" s="328"/>
      <c r="AM350" s="328"/>
      <c r="AN350" s="328"/>
      <c r="AO350" s="328"/>
      <c r="AP350" s="328" t="s">
        <v>486</v>
      </c>
      <c r="AQ350" s="328">
        <v>5</v>
      </c>
    </row>
    <row r="351" spans="1:43" ht="22.8" x14ac:dyDescent="0.4">
      <c r="A351" s="328">
        <v>217058</v>
      </c>
      <c r="B351" s="328" t="s">
        <v>3529</v>
      </c>
      <c r="C351" s="328" t="s">
        <v>69</v>
      </c>
      <c r="D351" s="328" t="s">
        <v>260</v>
      </c>
      <c r="E351" s="328" t="s">
        <v>388</v>
      </c>
      <c r="F351" s="330">
        <v>35665</v>
      </c>
      <c r="G351" s="328" t="s">
        <v>376</v>
      </c>
      <c r="H351" s="328" t="s">
        <v>389</v>
      </c>
      <c r="I351" s="328" t="s">
        <v>485</v>
      </c>
      <c r="J351" s="328"/>
      <c r="K351" s="328"/>
      <c r="L351" s="328" t="s">
        <v>376</v>
      </c>
      <c r="M351" s="328" t="s">
        <v>376</v>
      </c>
      <c r="N351" s="328"/>
      <c r="O351" s="330"/>
      <c r="P351" s="328"/>
      <c r="Q351" s="328"/>
      <c r="R351" s="328"/>
      <c r="S351" s="328"/>
      <c r="T351" s="328"/>
      <c r="U351" s="328"/>
      <c r="V351" s="328"/>
      <c r="W351" s="328"/>
      <c r="X351" s="328"/>
      <c r="Y351" s="328"/>
      <c r="Z351" s="328"/>
      <c r="AA351" s="328"/>
      <c r="AB351" s="328"/>
      <c r="AC351" s="328"/>
      <c r="AD351" s="328"/>
      <c r="AE351" s="328"/>
      <c r="AF351" s="328"/>
      <c r="AG351" s="328"/>
      <c r="AH351" s="328"/>
      <c r="AI351" s="328"/>
      <c r="AJ351" s="328"/>
      <c r="AK351" s="328"/>
      <c r="AL351" s="328"/>
      <c r="AM351" s="328" t="s">
        <v>782</v>
      </c>
      <c r="AN351" s="328" t="s">
        <v>782</v>
      </c>
      <c r="AO351" s="328"/>
      <c r="AP351" s="328" t="s">
        <v>485</v>
      </c>
      <c r="AQ351" s="328">
        <v>3</v>
      </c>
    </row>
    <row r="352" spans="1:43" ht="22.8" x14ac:dyDescent="0.4">
      <c r="A352" s="328">
        <v>217078</v>
      </c>
      <c r="B352" s="328" t="s">
        <v>3558</v>
      </c>
      <c r="C352" s="328" t="s">
        <v>94</v>
      </c>
      <c r="D352" s="328" t="s">
        <v>470</v>
      </c>
      <c r="E352" s="328" t="s">
        <v>388</v>
      </c>
      <c r="F352" s="330">
        <v>36975</v>
      </c>
      <c r="G352" s="328" t="s">
        <v>668</v>
      </c>
      <c r="H352" s="328" t="s">
        <v>389</v>
      </c>
      <c r="I352" s="328" t="s">
        <v>486</v>
      </c>
      <c r="J352" s="328" t="s">
        <v>371</v>
      </c>
      <c r="K352" s="328">
        <v>2020</v>
      </c>
      <c r="L352" s="328" t="s">
        <v>376</v>
      </c>
      <c r="M352" s="328" t="s">
        <v>376</v>
      </c>
      <c r="N352" s="328"/>
      <c r="O352" s="330"/>
      <c r="P352" s="328"/>
      <c r="Q352" s="328"/>
      <c r="R352" s="328"/>
      <c r="S352" s="328"/>
      <c r="T352" s="328"/>
      <c r="U352" s="328"/>
      <c r="V352" s="328"/>
      <c r="W352" s="328"/>
      <c r="X352" s="328"/>
      <c r="Y352" s="328"/>
      <c r="Z352" s="328"/>
      <c r="AA352" s="328"/>
      <c r="AB352" s="328"/>
      <c r="AC352" s="328"/>
      <c r="AD352" s="328"/>
      <c r="AE352" s="328"/>
      <c r="AF352" s="328"/>
      <c r="AG352" s="328"/>
      <c r="AH352" s="328"/>
      <c r="AI352" s="328"/>
      <c r="AJ352" s="328"/>
      <c r="AK352" s="328"/>
      <c r="AL352" s="328"/>
      <c r="AM352" s="328"/>
      <c r="AN352" s="328" t="s">
        <v>782</v>
      </c>
      <c r="AO352" s="328"/>
      <c r="AP352" s="328" t="s">
        <v>3377</v>
      </c>
      <c r="AQ352" s="328">
        <v>5</v>
      </c>
    </row>
    <row r="353" spans="1:43" ht="24" x14ac:dyDescent="0.5">
      <c r="A353" s="328">
        <v>217143</v>
      </c>
      <c r="B353" s="278" t="s">
        <v>4409</v>
      </c>
      <c r="C353" s="292" t="s">
        <v>429</v>
      </c>
      <c r="D353" s="292" t="s">
        <v>331</v>
      </c>
      <c r="E353" s="292" t="s">
        <v>387</v>
      </c>
      <c r="F353" s="336">
        <v>2001</v>
      </c>
      <c r="G353" s="292" t="s">
        <v>4410</v>
      </c>
      <c r="H353" s="292" t="s">
        <v>4411</v>
      </c>
      <c r="I353" s="292" t="s">
        <v>485</v>
      </c>
      <c r="J353" s="292" t="s">
        <v>371</v>
      </c>
      <c r="K353" s="292">
        <v>2019</v>
      </c>
      <c r="L353" s="292" t="s">
        <v>376</v>
      </c>
      <c r="M353" s="292"/>
      <c r="N353" s="292"/>
      <c r="O353" s="336"/>
      <c r="P353" s="292"/>
      <c r="Q353" s="292"/>
      <c r="R353" s="292"/>
      <c r="S353" s="292"/>
      <c r="T353" s="292"/>
      <c r="U353" s="292"/>
      <c r="V353" s="292"/>
      <c r="W353" s="292"/>
      <c r="X353" s="292"/>
      <c r="Y353" s="292"/>
      <c r="Z353" s="292"/>
      <c r="AA353" s="292"/>
      <c r="AB353" s="292"/>
      <c r="AC353" s="292"/>
      <c r="AD353" s="292"/>
      <c r="AE353" s="292"/>
      <c r="AF353" s="292"/>
      <c r="AG353" s="292"/>
      <c r="AH353" s="292"/>
      <c r="AI353" s="292"/>
      <c r="AJ353" s="292"/>
      <c r="AK353" s="292"/>
      <c r="AL353" s="292"/>
      <c r="AM353" s="292"/>
      <c r="AN353" s="328"/>
      <c r="AO353" s="292"/>
      <c r="AP353" s="292"/>
      <c r="AQ353" s="292"/>
    </row>
    <row r="354" spans="1:43" ht="24" x14ac:dyDescent="0.5">
      <c r="A354" s="328">
        <v>217153</v>
      </c>
      <c r="B354" s="278" t="s">
        <v>4429</v>
      </c>
      <c r="C354" s="292" t="s">
        <v>4430</v>
      </c>
      <c r="D354" s="292" t="s">
        <v>271</v>
      </c>
      <c r="E354" s="292" t="s">
        <v>388</v>
      </c>
      <c r="F354" s="336">
        <v>36720</v>
      </c>
      <c r="G354" s="292" t="s">
        <v>668</v>
      </c>
      <c r="H354" s="292" t="s">
        <v>389</v>
      </c>
      <c r="I354" s="292" t="s">
        <v>485</v>
      </c>
      <c r="J354" s="292" t="s">
        <v>371</v>
      </c>
      <c r="K354" s="292">
        <v>2018</v>
      </c>
      <c r="L354" s="292" t="s">
        <v>376</v>
      </c>
      <c r="M354" s="292"/>
      <c r="N354" s="292"/>
      <c r="O354" s="336"/>
      <c r="P354" s="292"/>
      <c r="Q354" s="292"/>
      <c r="R354" s="292"/>
      <c r="S354" s="292"/>
      <c r="T354" s="292"/>
      <c r="U354" s="292"/>
      <c r="V354" s="292"/>
      <c r="W354" s="292"/>
      <c r="X354" s="292"/>
      <c r="Y354" s="292"/>
      <c r="Z354" s="292"/>
      <c r="AA354" s="292"/>
      <c r="AB354" s="292"/>
      <c r="AC354" s="292"/>
      <c r="AD354" s="292"/>
      <c r="AE354" s="292"/>
      <c r="AF354" s="292"/>
      <c r="AG354" s="292"/>
      <c r="AH354" s="292"/>
      <c r="AI354" s="292"/>
      <c r="AJ354" s="292"/>
      <c r="AK354" s="292"/>
      <c r="AL354" s="292"/>
      <c r="AM354" s="292"/>
      <c r="AN354" s="328"/>
      <c r="AO354" s="292"/>
      <c r="AP354" s="292"/>
      <c r="AQ354" s="292"/>
    </row>
    <row r="355" spans="1:43" ht="22.8" x14ac:dyDescent="0.4">
      <c r="A355" s="328">
        <v>214019</v>
      </c>
      <c r="B355" s="328" t="s">
        <v>3774</v>
      </c>
      <c r="C355" s="328" t="s">
        <v>117</v>
      </c>
      <c r="D355" s="328" t="s">
        <v>250</v>
      </c>
      <c r="E355" s="328" t="s">
        <v>1315</v>
      </c>
      <c r="F355" s="330">
        <v>36526</v>
      </c>
      <c r="G355" s="328" t="s">
        <v>3775</v>
      </c>
      <c r="H355" s="328" t="s">
        <v>389</v>
      </c>
      <c r="I355" s="328" t="s">
        <v>485</v>
      </c>
      <c r="J355" s="328" t="s">
        <v>1311</v>
      </c>
      <c r="K355" s="328">
        <v>2017</v>
      </c>
      <c r="L355" s="328" t="s">
        <v>3740</v>
      </c>
      <c r="M355" s="328" t="s">
        <v>376</v>
      </c>
      <c r="N355" s="328"/>
      <c r="O355" s="330"/>
      <c r="P355" s="328"/>
      <c r="Q355" s="328"/>
      <c r="R355" s="328"/>
      <c r="S355" s="328"/>
      <c r="T355" s="328"/>
      <c r="U355" s="328"/>
      <c r="V355" s="328"/>
      <c r="W355" s="328"/>
      <c r="X355" s="328"/>
      <c r="Y355" s="328"/>
      <c r="Z355" s="328"/>
      <c r="AA355" s="328"/>
      <c r="AB355" s="328"/>
      <c r="AC355" s="328"/>
      <c r="AD355" s="328"/>
      <c r="AE355" s="328"/>
      <c r="AF355" s="328"/>
      <c r="AG355" s="328"/>
      <c r="AH355" s="328" t="s">
        <v>731</v>
      </c>
      <c r="AI355" s="328"/>
      <c r="AJ355" s="328"/>
      <c r="AK355" s="328"/>
      <c r="AL355" s="328"/>
      <c r="AM355" s="328" t="s">
        <v>782</v>
      </c>
      <c r="AN355" s="328" t="s">
        <v>782</v>
      </c>
      <c r="AO355" s="328"/>
      <c r="AP355" s="328" t="s">
        <v>3981</v>
      </c>
      <c r="AQ355" s="328">
        <v>6</v>
      </c>
    </row>
    <row r="356" spans="1:43" ht="22.8" x14ac:dyDescent="0.4">
      <c r="A356" s="328">
        <v>216629</v>
      </c>
      <c r="B356" s="328" t="s">
        <v>1140</v>
      </c>
      <c r="C356" s="328" t="s">
        <v>69</v>
      </c>
      <c r="D356" s="328" t="s">
        <v>224</v>
      </c>
      <c r="E356" s="328" t="s">
        <v>388</v>
      </c>
      <c r="F356" s="330">
        <v>36892</v>
      </c>
      <c r="G356" s="328" t="s">
        <v>370</v>
      </c>
      <c r="H356" s="328" t="s">
        <v>389</v>
      </c>
      <c r="I356" s="328" t="s">
        <v>485</v>
      </c>
      <c r="J356" s="328" t="s">
        <v>390</v>
      </c>
      <c r="K356" s="328">
        <v>2020</v>
      </c>
      <c r="L356" s="328" t="s">
        <v>3740</v>
      </c>
      <c r="M356" s="328" t="s">
        <v>3740</v>
      </c>
      <c r="N356" s="328"/>
      <c r="O356" s="330"/>
      <c r="P356" s="328"/>
      <c r="Q356" s="328"/>
      <c r="R356" s="328"/>
      <c r="S356" s="328"/>
      <c r="T356" s="328"/>
      <c r="U356" s="328"/>
      <c r="V356" s="328"/>
      <c r="W356" s="328"/>
      <c r="X356" s="328"/>
      <c r="Y356" s="328"/>
      <c r="Z356" s="328"/>
      <c r="AA356" s="328"/>
      <c r="AB356" s="328"/>
      <c r="AC356" s="328"/>
      <c r="AD356" s="328"/>
      <c r="AE356" s="328"/>
      <c r="AF356" s="328"/>
      <c r="AG356" s="328"/>
      <c r="AH356" s="328" t="s">
        <v>731</v>
      </c>
      <c r="AI356" s="328"/>
      <c r="AJ356" s="328"/>
      <c r="AK356" s="328"/>
      <c r="AL356" s="328" t="s">
        <v>782</v>
      </c>
      <c r="AM356" s="328" t="s">
        <v>782</v>
      </c>
      <c r="AN356" s="328" t="s">
        <v>782</v>
      </c>
      <c r="AO356" s="328"/>
      <c r="AP356" s="328" t="s">
        <v>4205</v>
      </c>
      <c r="AQ356" s="328" t="s">
        <v>3844</v>
      </c>
    </row>
    <row r="357" spans="1:43" ht="22.8" x14ac:dyDescent="0.4">
      <c r="A357" s="328">
        <v>216747</v>
      </c>
      <c r="B357" s="328" t="s">
        <v>1287</v>
      </c>
      <c r="C357" s="328" t="s">
        <v>570</v>
      </c>
      <c r="D357" s="328" t="s">
        <v>298</v>
      </c>
      <c r="E357" s="328" t="s">
        <v>388</v>
      </c>
      <c r="F357" s="330">
        <v>33604</v>
      </c>
      <c r="G357" s="328" t="s">
        <v>3739</v>
      </c>
      <c r="H357" s="328" t="s">
        <v>389</v>
      </c>
      <c r="I357" s="328" t="s">
        <v>65</v>
      </c>
      <c r="J357" s="328" t="s">
        <v>390</v>
      </c>
      <c r="K357" s="328">
        <v>2011</v>
      </c>
      <c r="L357" s="328" t="s">
        <v>3740</v>
      </c>
      <c r="M357" s="328" t="s">
        <v>376</v>
      </c>
      <c r="N357" s="328"/>
      <c r="O357" s="330"/>
      <c r="P357" s="328"/>
      <c r="Q357" s="328"/>
      <c r="R357" s="328"/>
      <c r="S357" s="328"/>
      <c r="T357" s="328"/>
      <c r="U357" s="328"/>
      <c r="V357" s="328"/>
      <c r="W357" s="328"/>
      <c r="X357" s="328"/>
      <c r="Y357" s="328"/>
      <c r="Z357" s="328"/>
      <c r="AA357" s="328"/>
      <c r="AB357" s="328"/>
      <c r="AC357" s="328"/>
      <c r="AD357" s="328"/>
      <c r="AE357" s="328"/>
      <c r="AF357" s="328"/>
      <c r="AG357" s="328"/>
      <c r="AH357" s="328"/>
      <c r="AI357" s="328"/>
      <c r="AJ357" s="328"/>
      <c r="AK357" s="328"/>
      <c r="AL357" s="328"/>
      <c r="AM357" s="328"/>
      <c r="AN357" s="328"/>
      <c r="AO357" s="328"/>
      <c r="AP357" s="328" t="s">
        <v>4083</v>
      </c>
      <c r="AQ357" s="328">
        <v>6</v>
      </c>
    </row>
    <row r="358" spans="1:43" ht="22.8" x14ac:dyDescent="0.4">
      <c r="A358" s="328">
        <v>217076</v>
      </c>
      <c r="B358" s="328" t="s">
        <v>3556</v>
      </c>
      <c r="C358" s="328" t="s">
        <v>63</v>
      </c>
      <c r="D358" s="328" t="s">
        <v>224</v>
      </c>
      <c r="E358" s="328" t="s">
        <v>387</v>
      </c>
      <c r="F358" s="330">
        <v>34582</v>
      </c>
      <c r="G358" s="328" t="s">
        <v>692</v>
      </c>
      <c r="H358" s="328" t="s">
        <v>389</v>
      </c>
      <c r="I358" s="328" t="s">
        <v>485</v>
      </c>
      <c r="J358" s="328"/>
      <c r="K358" s="328"/>
      <c r="L358" s="328" t="s">
        <v>3864</v>
      </c>
      <c r="M358" s="328" t="s">
        <v>3864</v>
      </c>
      <c r="N358" s="328"/>
      <c r="O358" s="330"/>
      <c r="P358" s="328"/>
      <c r="Q358" s="328"/>
      <c r="R358" s="328"/>
      <c r="S358" s="328"/>
      <c r="T358" s="328"/>
      <c r="U358" s="328"/>
      <c r="V358" s="328"/>
      <c r="W358" s="328"/>
      <c r="X358" s="328"/>
      <c r="Y358" s="328"/>
      <c r="Z358" s="328"/>
      <c r="AA358" s="328"/>
      <c r="AB358" s="328"/>
      <c r="AC358" s="328"/>
      <c r="AD358" s="328"/>
      <c r="AE358" s="328"/>
      <c r="AF358" s="328"/>
      <c r="AG358" s="328"/>
      <c r="AH358" s="328"/>
      <c r="AI358" s="328"/>
      <c r="AJ358" s="328"/>
      <c r="AK358" s="328"/>
      <c r="AL358" s="328"/>
      <c r="AM358" s="328" t="s">
        <v>782</v>
      </c>
      <c r="AN358" s="328" t="s">
        <v>782</v>
      </c>
      <c r="AO358" s="328"/>
      <c r="AP358" s="328" t="s">
        <v>485</v>
      </c>
      <c r="AQ358" s="328">
        <v>3</v>
      </c>
    </row>
    <row r="359" spans="1:43" ht="22.8" x14ac:dyDescent="0.4">
      <c r="A359" s="328">
        <v>212332</v>
      </c>
      <c r="B359" s="328" t="s">
        <v>1626</v>
      </c>
      <c r="C359" s="328" t="s">
        <v>1627</v>
      </c>
      <c r="D359" s="328" t="s">
        <v>288</v>
      </c>
      <c r="E359" s="328" t="s">
        <v>388</v>
      </c>
      <c r="F359" s="330">
        <v>33975</v>
      </c>
      <c r="G359" s="328" t="s">
        <v>1628</v>
      </c>
      <c r="H359" s="328" t="s">
        <v>389</v>
      </c>
      <c r="I359" s="328" t="s">
        <v>59</v>
      </c>
      <c r="J359" s="328" t="s">
        <v>371</v>
      </c>
      <c r="K359" s="328">
        <v>2013</v>
      </c>
      <c r="L359" s="328" t="s">
        <v>392</v>
      </c>
      <c r="M359" s="328"/>
      <c r="N359" s="328"/>
      <c r="O359" s="330"/>
      <c r="P359" s="328"/>
      <c r="Q359" s="328"/>
      <c r="R359" s="328"/>
      <c r="S359" s="328"/>
      <c r="T359" s="328"/>
      <c r="U359" s="328"/>
      <c r="V359" s="328"/>
      <c r="W359" s="328"/>
      <c r="X359" s="328"/>
      <c r="Y359" s="328"/>
      <c r="Z359" s="328"/>
      <c r="AA359" s="328"/>
      <c r="AB359" s="328"/>
      <c r="AC359" s="328"/>
      <c r="AD359" s="328"/>
      <c r="AE359" s="328"/>
      <c r="AF359" s="328"/>
      <c r="AG359" s="328"/>
      <c r="AH359" s="328"/>
      <c r="AI359" s="328"/>
      <c r="AJ359" s="328"/>
      <c r="AK359" s="328"/>
      <c r="AL359" s="328"/>
      <c r="AM359" s="328" t="s">
        <v>782</v>
      </c>
      <c r="AN359" s="328" t="s">
        <v>782</v>
      </c>
      <c r="AO359" s="328"/>
      <c r="AP359" s="328" t="s">
        <v>3374</v>
      </c>
      <c r="AQ359" s="328">
        <v>3</v>
      </c>
    </row>
    <row r="360" spans="1:43" ht="22.8" x14ac:dyDescent="0.4">
      <c r="A360" s="328">
        <v>211317</v>
      </c>
      <c r="B360" s="328" t="s">
        <v>2568</v>
      </c>
      <c r="C360" s="328" t="s">
        <v>2569</v>
      </c>
      <c r="D360" s="328" t="s">
        <v>258</v>
      </c>
      <c r="E360" s="328" t="s">
        <v>387</v>
      </c>
      <c r="F360" s="330">
        <v>34410</v>
      </c>
      <c r="G360" s="328" t="s">
        <v>698</v>
      </c>
      <c r="H360" s="328" t="s">
        <v>389</v>
      </c>
      <c r="I360" s="328" t="s">
        <v>59</v>
      </c>
      <c r="J360" s="328" t="s">
        <v>371</v>
      </c>
      <c r="K360" s="328">
        <v>2011</v>
      </c>
      <c r="L360" s="328" t="s">
        <v>379</v>
      </c>
      <c r="M360" s="328" t="s">
        <v>379</v>
      </c>
      <c r="N360" s="328"/>
      <c r="O360" s="330"/>
      <c r="P360" s="328"/>
      <c r="Q360" s="328"/>
      <c r="R360" s="328"/>
      <c r="S360" s="328"/>
      <c r="T360" s="328"/>
      <c r="U360" s="328"/>
      <c r="V360" s="328"/>
      <c r="W360" s="328"/>
      <c r="X360" s="328"/>
      <c r="Y360" s="328"/>
      <c r="Z360" s="328"/>
      <c r="AA360" s="328"/>
      <c r="AB360" s="328"/>
      <c r="AC360" s="328"/>
      <c r="AD360" s="328"/>
      <c r="AE360" s="328"/>
      <c r="AF360" s="328"/>
      <c r="AG360" s="328"/>
      <c r="AH360" s="328"/>
      <c r="AI360" s="328"/>
      <c r="AJ360" s="328"/>
      <c r="AK360" s="328"/>
      <c r="AL360" s="328"/>
      <c r="AM360" s="328"/>
      <c r="AN360" s="328"/>
      <c r="AO360" s="328"/>
      <c r="AP360" s="328" t="s">
        <v>59</v>
      </c>
      <c r="AQ360" s="328">
        <v>1</v>
      </c>
    </row>
    <row r="361" spans="1:43" ht="22.8" x14ac:dyDescent="0.4">
      <c r="A361" s="328">
        <v>212453</v>
      </c>
      <c r="B361" s="328" t="s">
        <v>1635</v>
      </c>
      <c r="C361" s="328" t="s">
        <v>137</v>
      </c>
      <c r="D361" s="328" t="s">
        <v>578</v>
      </c>
      <c r="E361" s="328" t="s">
        <v>388</v>
      </c>
      <c r="F361" s="330">
        <v>34060</v>
      </c>
      <c r="G361" s="328" t="s">
        <v>1636</v>
      </c>
      <c r="H361" s="328" t="s">
        <v>389</v>
      </c>
      <c r="I361" s="328" t="s">
        <v>59</v>
      </c>
      <c r="J361" s="328" t="s">
        <v>390</v>
      </c>
      <c r="K361" s="328">
        <v>2012</v>
      </c>
      <c r="L361" s="328" t="s">
        <v>379</v>
      </c>
      <c r="M361" s="328" t="s">
        <v>379</v>
      </c>
      <c r="N361" s="328"/>
      <c r="O361" s="330"/>
      <c r="P361" s="328"/>
      <c r="Q361" s="328"/>
      <c r="R361" s="328"/>
      <c r="S361" s="328"/>
      <c r="T361" s="328"/>
      <c r="U361" s="328"/>
      <c r="V361" s="328"/>
      <c r="W361" s="328"/>
      <c r="X361" s="328"/>
      <c r="Y361" s="328"/>
      <c r="Z361" s="328"/>
      <c r="AA361" s="328"/>
      <c r="AB361" s="328"/>
      <c r="AC361" s="328"/>
      <c r="AD361" s="328"/>
      <c r="AE361" s="328"/>
      <c r="AF361" s="328"/>
      <c r="AG361" s="328"/>
      <c r="AH361" s="328"/>
      <c r="AI361" s="328"/>
      <c r="AJ361" s="328"/>
      <c r="AK361" s="328"/>
      <c r="AL361" s="328"/>
      <c r="AM361" s="328"/>
      <c r="AN361" s="328"/>
      <c r="AO361" s="328"/>
      <c r="AP361" s="328" t="s">
        <v>59</v>
      </c>
      <c r="AQ361" s="328">
        <v>1</v>
      </c>
    </row>
    <row r="362" spans="1:43" ht="22.8" x14ac:dyDescent="0.4">
      <c r="A362" s="328">
        <v>213118</v>
      </c>
      <c r="B362" s="328" t="s">
        <v>1877</v>
      </c>
      <c r="C362" s="328" t="s">
        <v>66</v>
      </c>
      <c r="D362" s="328" t="s">
        <v>225</v>
      </c>
      <c r="E362" s="328" t="s">
        <v>388</v>
      </c>
      <c r="F362" s="330">
        <v>36161</v>
      </c>
      <c r="G362" s="328" t="s">
        <v>1399</v>
      </c>
      <c r="H362" s="328" t="s">
        <v>389</v>
      </c>
      <c r="I362" s="328" t="s">
        <v>484</v>
      </c>
      <c r="J362" s="328" t="s">
        <v>390</v>
      </c>
      <c r="K362" s="328">
        <v>2016</v>
      </c>
      <c r="L362" s="328" t="s">
        <v>379</v>
      </c>
      <c r="M362" s="328"/>
      <c r="N362" s="328"/>
      <c r="O362" s="330"/>
      <c r="P362" s="328"/>
      <c r="Q362" s="328"/>
      <c r="R362" s="328"/>
      <c r="S362" s="328"/>
      <c r="T362" s="328"/>
      <c r="U362" s="328"/>
      <c r="V362" s="328"/>
      <c r="W362" s="328"/>
      <c r="X362" s="328"/>
      <c r="Y362" s="328"/>
      <c r="Z362" s="328"/>
      <c r="AA362" s="328"/>
      <c r="AB362" s="328"/>
      <c r="AC362" s="328"/>
      <c r="AD362" s="328"/>
      <c r="AE362" s="328"/>
      <c r="AF362" s="328"/>
      <c r="AG362" s="328"/>
      <c r="AH362" s="328" t="s">
        <v>731</v>
      </c>
      <c r="AI362" s="328"/>
      <c r="AJ362" s="328"/>
      <c r="AK362" s="328"/>
      <c r="AL362" s="328"/>
      <c r="AM362" s="328"/>
      <c r="AN362" s="328" t="s">
        <v>782</v>
      </c>
      <c r="AO362" s="328"/>
      <c r="AP362" s="328" t="s">
        <v>3865</v>
      </c>
      <c r="AQ362" s="328" t="s">
        <v>3844</v>
      </c>
    </row>
    <row r="363" spans="1:43" ht="22.8" x14ac:dyDescent="0.4">
      <c r="A363" s="328">
        <v>214639</v>
      </c>
      <c r="B363" s="328" t="s">
        <v>1438</v>
      </c>
      <c r="C363" s="328" t="s">
        <v>70</v>
      </c>
      <c r="D363" s="328" t="s">
        <v>277</v>
      </c>
      <c r="E363" s="328" t="s">
        <v>387</v>
      </c>
      <c r="F363" s="330">
        <v>33770</v>
      </c>
      <c r="G363" s="328" t="s">
        <v>1439</v>
      </c>
      <c r="H363" s="328" t="s">
        <v>389</v>
      </c>
      <c r="I363" s="328" t="s">
        <v>59</v>
      </c>
      <c r="J363" s="328" t="s">
        <v>390</v>
      </c>
      <c r="K363" s="328">
        <v>2011</v>
      </c>
      <c r="L363" s="328" t="s">
        <v>379</v>
      </c>
      <c r="M363" s="328" t="s">
        <v>379</v>
      </c>
      <c r="N363" s="328"/>
      <c r="O363" s="330"/>
      <c r="P363" s="328"/>
      <c r="Q363" s="328"/>
      <c r="R363" s="328"/>
      <c r="S363" s="328"/>
      <c r="T363" s="328"/>
      <c r="U363" s="328"/>
      <c r="V363" s="328"/>
      <c r="W363" s="328"/>
      <c r="X363" s="328"/>
      <c r="Y363" s="328"/>
      <c r="Z363" s="328"/>
      <c r="AA363" s="328"/>
      <c r="AB363" s="328"/>
      <c r="AC363" s="328"/>
      <c r="AD363" s="328"/>
      <c r="AE363" s="328"/>
      <c r="AF363" s="328"/>
      <c r="AG363" s="328"/>
      <c r="AH363" s="328" t="s">
        <v>731</v>
      </c>
      <c r="AI363" s="328"/>
      <c r="AJ363" s="328"/>
      <c r="AK363" s="328"/>
      <c r="AL363" s="328"/>
      <c r="AM363" s="328"/>
      <c r="AN363" s="328"/>
      <c r="AO363" s="328"/>
      <c r="AP363" s="328" t="s">
        <v>3879</v>
      </c>
      <c r="AQ363" s="328">
        <v>4</v>
      </c>
    </row>
    <row r="364" spans="1:43" ht="22.8" x14ac:dyDescent="0.4">
      <c r="A364" s="328">
        <v>214699</v>
      </c>
      <c r="B364" s="328" t="s">
        <v>2514</v>
      </c>
      <c r="C364" s="328" t="s">
        <v>73</v>
      </c>
      <c r="D364" s="328" t="s">
        <v>252</v>
      </c>
      <c r="E364" s="328" t="s">
        <v>388</v>
      </c>
      <c r="F364" s="330">
        <v>36161</v>
      </c>
      <c r="G364" s="328" t="s">
        <v>1024</v>
      </c>
      <c r="H364" s="328" t="s">
        <v>389</v>
      </c>
      <c r="I364" s="328" t="s">
        <v>59</v>
      </c>
      <c r="J364" s="328" t="s">
        <v>371</v>
      </c>
      <c r="K364" s="328">
        <v>2017</v>
      </c>
      <c r="L364" s="328" t="s">
        <v>379</v>
      </c>
      <c r="M364" s="328" t="s">
        <v>379</v>
      </c>
      <c r="N364" s="328"/>
      <c r="O364" s="330"/>
      <c r="P364" s="328"/>
      <c r="Q364" s="328"/>
      <c r="R364" s="328"/>
      <c r="S364" s="328"/>
      <c r="T364" s="328"/>
      <c r="U364" s="328"/>
      <c r="V364" s="328"/>
      <c r="W364" s="328"/>
      <c r="X364" s="328"/>
      <c r="Y364" s="328"/>
      <c r="Z364" s="328"/>
      <c r="AA364" s="328"/>
      <c r="AB364" s="328"/>
      <c r="AC364" s="328"/>
      <c r="AD364" s="328"/>
      <c r="AE364" s="328"/>
      <c r="AF364" s="328"/>
      <c r="AG364" s="328"/>
      <c r="AH364" s="328"/>
      <c r="AI364" s="328"/>
      <c r="AJ364" s="328"/>
      <c r="AK364" s="328"/>
      <c r="AL364" s="328"/>
      <c r="AM364" s="328"/>
      <c r="AN364" s="328" t="s">
        <v>782</v>
      </c>
      <c r="AO364" s="328"/>
      <c r="AP364" s="328" t="s">
        <v>59</v>
      </c>
      <c r="AQ364" s="328">
        <v>1</v>
      </c>
    </row>
    <row r="365" spans="1:43" ht="22.8" x14ac:dyDescent="0.4">
      <c r="A365" s="328">
        <v>215538</v>
      </c>
      <c r="B365" s="328" t="s">
        <v>2925</v>
      </c>
      <c r="C365" s="328" t="s">
        <v>69</v>
      </c>
      <c r="D365" s="328" t="s">
        <v>2040</v>
      </c>
      <c r="E365" s="328" t="s">
        <v>387</v>
      </c>
      <c r="F365" s="330">
        <v>34773</v>
      </c>
      <c r="G365" s="328" t="s">
        <v>2191</v>
      </c>
      <c r="H365" s="328" t="s">
        <v>389</v>
      </c>
      <c r="I365" s="328" t="s">
        <v>484</v>
      </c>
      <c r="J365" s="328" t="s">
        <v>371</v>
      </c>
      <c r="K365" s="328">
        <v>2013</v>
      </c>
      <c r="L365" s="328" t="s">
        <v>379</v>
      </c>
      <c r="M365" s="328" t="s">
        <v>379</v>
      </c>
      <c r="N365" s="328"/>
      <c r="O365" s="330"/>
      <c r="P365" s="328"/>
      <c r="Q365" s="328"/>
      <c r="R365" s="328"/>
      <c r="S365" s="328"/>
      <c r="T365" s="328"/>
      <c r="U365" s="328"/>
      <c r="V365" s="328"/>
      <c r="W365" s="328"/>
      <c r="X365" s="328"/>
      <c r="Y365" s="328"/>
      <c r="Z365" s="328"/>
      <c r="AA365" s="328"/>
      <c r="AB365" s="328"/>
      <c r="AC365" s="328"/>
      <c r="AD365" s="328"/>
      <c r="AE365" s="328"/>
      <c r="AF365" s="328"/>
      <c r="AG365" s="328"/>
      <c r="AH365" s="328"/>
      <c r="AI365" s="328"/>
      <c r="AJ365" s="328"/>
      <c r="AK365" s="328"/>
      <c r="AL365" s="328"/>
      <c r="AM365" s="328"/>
      <c r="AN365" s="328"/>
      <c r="AO365" s="328"/>
      <c r="AP365" s="328" t="s">
        <v>484</v>
      </c>
      <c r="AQ365" s="328">
        <v>2</v>
      </c>
    </row>
    <row r="366" spans="1:43" ht="22.8" x14ac:dyDescent="0.4">
      <c r="A366" s="328">
        <v>215678</v>
      </c>
      <c r="B366" s="328" t="s">
        <v>811</v>
      </c>
      <c r="C366" s="328" t="s">
        <v>812</v>
      </c>
      <c r="D366" s="328" t="s">
        <v>577</v>
      </c>
      <c r="E366" s="328" t="s">
        <v>388</v>
      </c>
      <c r="F366" s="330">
        <v>34168</v>
      </c>
      <c r="G366" s="328" t="s">
        <v>1030</v>
      </c>
      <c r="H366" s="328" t="s">
        <v>389</v>
      </c>
      <c r="I366" s="328" t="s">
        <v>486</v>
      </c>
      <c r="J366" s="328" t="s">
        <v>390</v>
      </c>
      <c r="K366" s="328">
        <v>2011</v>
      </c>
      <c r="L366" s="328" t="s">
        <v>379</v>
      </c>
      <c r="M366" s="328" t="s">
        <v>698</v>
      </c>
      <c r="N366" s="328"/>
      <c r="O366" s="330"/>
      <c r="P366" s="328"/>
      <c r="Q366" s="328"/>
      <c r="R366" s="328"/>
      <c r="S366" s="328"/>
      <c r="T366" s="328"/>
      <c r="U366" s="328"/>
      <c r="V366" s="328"/>
      <c r="W366" s="328"/>
      <c r="X366" s="328"/>
      <c r="Y366" s="328"/>
      <c r="Z366" s="328"/>
      <c r="AA366" s="328"/>
      <c r="AB366" s="328"/>
      <c r="AC366" s="328"/>
      <c r="AD366" s="328"/>
      <c r="AE366" s="328"/>
      <c r="AF366" s="328"/>
      <c r="AG366" s="328"/>
      <c r="AH366" s="328" t="s">
        <v>731</v>
      </c>
      <c r="AI366" s="328"/>
      <c r="AJ366" s="328"/>
      <c r="AK366" s="328"/>
      <c r="AL366" s="328"/>
      <c r="AM366" s="328"/>
      <c r="AN366" s="328"/>
      <c r="AO366" s="328"/>
      <c r="AP366" s="328" t="s">
        <v>4037</v>
      </c>
      <c r="AQ366" s="328">
        <v>3</v>
      </c>
    </row>
    <row r="367" spans="1:43" ht="22.8" x14ac:dyDescent="0.4">
      <c r="A367" s="328">
        <v>215924</v>
      </c>
      <c r="B367" s="331" t="s">
        <v>2318</v>
      </c>
      <c r="C367" s="331" t="s">
        <v>71</v>
      </c>
      <c r="D367" s="331" t="s">
        <v>2319</v>
      </c>
      <c r="E367" s="328" t="s">
        <v>388</v>
      </c>
      <c r="F367" s="330">
        <v>35815</v>
      </c>
      <c r="G367" s="328" t="s">
        <v>700</v>
      </c>
      <c r="H367" s="328" t="s">
        <v>389</v>
      </c>
      <c r="I367" s="328" t="s">
        <v>486</v>
      </c>
      <c r="J367" s="328" t="s">
        <v>371</v>
      </c>
      <c r="K367" s="328">
        <v>2015</v>
      </c>
      <c r="L367" s="328" t="s">
        <v>379</v>
      </c>
      <c r="M367" s="328" t="s">
        <v>379</v>
      </c>
      <c r="N367" s="328"/>
      <c r="O367" s="330"/>
      <c r="P367" s="328"/>
      <c r="Q367" s="328"/>
      <c r="R367" s="328"/>
      <c r="S367" s="328"/>
      <c r="T367" s="328"/>
      <c r="U367" s="328"/>
      <c r="V367" s="328"/>
      <c r="W367" s="328"/>
      <c r="X367" s="328"/>
      <c r="Y367" s="328"/>
      <c r="Z367" s="328"/>
      <c r="AA367" s="328"/>
      <c r="AB367" s="328"/>
      <c r="AC367" s="328"/>
      <c r="AD367" s="328"/>
      <c r="AE367" s="328"/>
      <c r="AF367" s="328"/>
      <c r="AG367" s="328"/>
      <c r="AH367" s="328" t="s">
        <v>731</v>
      </c>
      <c r="AI367" s="328"/>
      <c r="AJ367" s="328"/>
      <c r="AK367" s="328"/>
      <c r="AL367" s="328"/>
      <c r="AM367" s="328" t="s">
        <v>782</v>
      </c>
      <c r="AN367" s="328" t="s">
        <v>782</v>
      </c>
      <c r="AO367" s="328"/>
      <c r="AP367" s="328" t="s">
        <v>4068</v>
      </c>
      <c r="AQ367" s="328" t="s">
        <v>3844</v>
      </c>
    </row>
    <row r="368" spans="1:43" ht="22.8" x14ac:dyDescent="0.4">
      <c r="A368" s="328">
        <v>215934</v>
      </c>
      <c r="B368" s="328" t="s">
        <v>2122</v>
      </c>
      <c r="C368" s="328" t="s">
        <v>1800</v>
      </c>
      <c r="D368" s="328" t="s">
        <v>114</v>
      </c>
      <c r="E368" s="328" t="s">
        <v>388</v>
      </c>
      <c r="F368" s="330">
        <v>33637</v>
      </c>
      <c r="G368" s="328" t="s">
        <v>1399</v>
      </c>
      <c r="H368" s="328" t="s">
        <v>389</v>
      </c>
      <c r="I368" s="328" t="s">
        <v>484</v>
      </c>
      <c r="J368" s="328" t="s">
        <v>371</v>
      </c>
      <c r="K368" s="328">
        <v>2012</v>
      </c>
      <c r="L368" s="328" t="s">
        <v>379</v>
      </c>
      <c r="M368" s="328" t="s">
        <v>373</v>
      </c>
      <c r="N368" s="328"/>
      <c r="O368" s="330"/>
      <c r="P368" s="328"/>
      <c r="Q368" s="328"/>
      <c r="R368" s="328"/>
      <c r="S368" s="328"/>
      <c r="T368" s="328"/>
      <c r="U368" s="328"/>
      <c r="V368" s="328"/>
      <c r="W368" s="328"/>
      <c r="X368" s="328"/>
      <c r="Y368" s="328"/>
      <c r="Z368" s="328"/>
      <c r="AA368" s="328"/>
      <c r="AB368" s="328"/>
      <c r="AC368" s="328"/>
      <c r="AD368" s="328"/>
      <c r="AE368" s="328"/>
      <c r="AF368" s="328"/>
      <c r="AG368" s="328"/>
      <c r="AH368" s="328"/>
      <c r="AI368" s="328"/>
      <c r="AJ368" s="328"/>
      <c r="AK368" s="328"/>
      <c r="AL368" s="328"/>
      <c r="AM368" s="328" t="s">
        <v>782</v>
      </c>
      <c r="AN368" s="328" t="s">
        <v>782</v>
      </c>
      <c r="AO368" s="328"/>
      <c r="AP368" s="328" t="s">
        <v>3375</v>
      </c>
      <c r="AQ368" s="328">
        <v>3</v>
      </c>
    </row>
    <row r="369" spans="1:43" ht="22.8" x14ac:dyDescent="0.4">
      <c r="A369" s="328">
        <v>216403</v>
      </c>
      <c r="B369" s="328" t="s">
        <v>2269</v>
      </c>
      <c r="C369" s="328" t="s">
        <v>903</v>
      </c>
      <c r="D369" s="328" t="s">
        <v>299</v>
      </c>
      <c r="E369" s="328" t="s">
        <v>387</v>
      </c>
      <c r="F369" s="330">
        <v>35447</v>
      </c>
      <c r="G369" s="328" t="s">
        <v>698</v>
      </c>
      <c r="H369" s="328" t="s">
        <v>389</v>
      </c>
      <c r="I369" s="328" t="s">
        <v>484</v>
      </c>
      <c r="J369" s="328" t="s">
        <v>371</v>
      </c>
      <c r="K369" s="328">
        <v>2015</v>
      </c>
      <c r="L369" s="328" t="s">
        <v>379</v>
      </c>
      <c r="M369" s="328"/>
      <c r="N369" s="328"/>
      <c r="O369" s="330"/>
      <c r="P369" s="328"/>
      <c r="Q369" s="328"/>
      <c r="R369" s="328"/>
      <c r="S369" s="328"/>
      <c r="T369" s="328"/>
      <c r="U369" s="328"/>
      <c r="V369" s="328"/>
      <c r="W369" s="328"/>
      <c r="X369" s="328"/>
      <c r="Y369" s="328"/>
      <c r="Z369" s="328"/>
      <c r="AA369" s="328"/>
      <c r="AB369" s="328"/>
      <c r="AC369" s="328"/>
      <c r="AD369" s="328"/>
      <c r="AE369" s="328"/>
      <c r="AF369" s="328"/>
      <c r="AG369" s="328"/>
      <c r="AH369" s="328"/>
      <c r="AI369" s="328"/>
      <c r="AJ369" s="328"/>
      <c r="AK369" s="328"/>
      <c r="AL369" s="328"/>
      <c r="AM369" s="328" t="s">
        <v>782</v>
      </c>
      <c r="AN369" s="328" t="s">
        <v>782</v>
      </c>
      <c r="AO369" s="328"/>
      <c r="AP369" s="328" t="s">
        <v>484</v>
      </c>
      <c r="AQ369" s="328">
        <v>1</v>
      </c>
    </row>
    <row r="370" spans="1:43" ht="22.8" x14ac:dyDescent="0.4">
      <c r="A370" s="328">
        <v>216805</v>
      </c>
      <c r="B370" s="328" t="s">
        <v>3137</v>
      </c>
      <c r="C370" s="328" t="s">
        <v>127</v>
      </c>
      <c r="D370" s="328" t="s">
        <v>358</v>
      </c>
      <c r="E370" s="328" t="s">
        <v>388</v>
      </c>
      <c r="F370" s="330">
        <v>32356</v>
      </c>
      <c r="G370" s="328" t="s">
        <v>3138</v>
      </c>
      <c r="H370" s="328" t="s">
        <v>389</v>
      </c>
      <c r="I370" s="328" t="s">
        <v>485</v>
      </c>
      <c r="J370" s="328" t="s">
        <v>390</v>
      </c>
      <c r="K370" s="328">
        <v>2007</v>
      </c>
      <c r="L370" s="328" t="s">
        <v>379</v>
      </c>
      <c r="M370" s="328"/>
      <c r="N370" s="328"/>
      <c r="O370" s="330"/>
      <c r="P370" s="328"/>
      <c r="Q370" s="328"/>
      <c r="R370" s="328"/>
      <c r="S370" s="328"/>
      <c r="T370" s="328"/>
      <c r="U370" s="328"/>
      <c r="V370" s="328"/>
      <c r="W370" s="328"/>
      <c r="X370" s="328"/>
      <c r="Y370" s="328"/>
      <c r="Z370" s="328"/>
      <c r="AA370" s="328"/>
      <c r="AB370" s="328"/>
      <c r="AC370" s="328"/>
      <c r="AD370" s="328"/>
      <c r="AE370" s="328"/>
      <c r="AF370" s="328"/>
      <c r="AG370" s="328"/>
      <c r="AH370" s="328"/>
      <c r="AI370" s="328"/>
      <c r="AJ370" s="328"/>
      <c r="AK370" s="328"/>
      <c r="AL370" s="328"/>
      <c r="AM370" s="328" t="s">
        <v>782</v>
      </c>
      <c r="AN370" s="328" t="s">
        <v>782</v>
      </c>
      <c r="AO370" s="328"/>
      <c r="AP370" s="328" t="s">
        <v>485</v>
      </c>
      <c r="AQ370" s="328">
        <v>2</v>
      </c>
    </row>
    <row r="371" spans="1:43" ht="22.8" x14ac:dyDescent="0.4">
      <c r="A371" s="328">
        <v>216826</v>
      </c>
      <c r="B371" s="328" t="s">
        <v>3166</v>
      </c>
      <c r="C371" s="328" t="s">
        <v>60</v>
      </c>
      <c r="D371" s="328" t="s">
        <v>3167</v>
      </c>
      <c r="E371" s="328" t="s">
        <v>387</v>
      </c>
      <c r="F371" s="330">
        <v>31844</v>
      </c>
      <c r="G371" s="328" t="s">
        <v>3168</v>
      </c>
      <c r="H371" s="328" t="s">
        <v>389</v>
      </c>
      <c r="I371" s="328" t="s">
        <v>484</v>
      </c>
      <c r="J371" s="328" t="s">
        <v>390</v>
      </c>
      <c r="K371" s="328">
        <v>2009</v>
      </c>
      <c r="L371" s="328" t="s">
        <v>379</v>
      </c>
      <c r="M371" s="328" t="s">
        <v>379</v>
      </c>
      <c r="N371" s="328"/>
      <c r="O371" s="330"/>
      <c r="P371" s="328"/>
      <c r="Q371" s="328"/>
      <c r="R371" s="328"/>
      <c r="S371" s="328"/>
      <c r="T371" s="328"/>
      <c r="U371" s="328"/>
      <c r="V371" s="328"/>
      <c r="W371" s="328"/>
      <c r="X371" s="328"/>
      <c r="Y371" s="328"/>
      <c r="Z371" s="328"/>
      <c r="AA371" s="328"/>
      <c r="AB371" s="328"/>
      <c r="AC371" s="328"/>
      <c r="AD371" s="328"/>
      <c r="AE371" s="328"/>
      <c r="AF371" s="328"/>
      <c r="AG371" s="328"/>
      <c r="AH371" s="328"/>
      <c r="AI371" s="328"/>
      <c r="AJ371" s="328"/>
      <c r="AK371" s="328"/>
      <c r="AL371" s="328"/>
      <c r="AM371" s="328"/>
      <c r="AN371" s="328"/>
      <c r="AO371" s="328"/>
      <c r="AP371" s="328" t="s">
        <v>484</v>
      </c>
      <c r="AQ371" s="328">
        <v>5</v>
      </c>
    </row>
    <row r="372" spans="1:43" ht="22.8" x14ac:dyDescent="0.4">
      <c r="A372" s="328">
        <v>216872</v>
      </c>
      <c r="B372" s="328" t="s">
        <v>3235</v>
      </c>
      <c r="C372" s="328" t="s">
        <v>3236</v>
      </c>
      <c r="D372" s="328" t="s">
        <v>229</v>
      </c>
      <c r="E372" s="328" t="s">
        <v>387</v>
      </c>
      <c r="F372" s="330">
        <v>35445</v>
      </c>
      <c r="G372" s="328" t="s">
        <v>3237</v>
      </c>
      <c r="H372" s="328" t="s">
        <v>389</v>
      </c>
      <c r="I372" s="328" t="s">
        <v>485</v>
      </c>
      <c r="J372" s="328" t="s">
        <v>371</v>
      </c>
      <c r="K372" s="328">
        <v>2014</v>
      </c>
      <c r="L372" s="328" t="s">
        <v>379</v>
      </c>
      <c r="M372" s="328"/>
      <c r="N372" s="328"/>
      <c r="O372" s="330"/>
      <c r="P372" s="328"/>
      <c r="Q372" s="328"/>
      <c r="R372" s="328"/>
      <c r="S372" s="328"/>
      <c r="T372" s="328"/>
      <c r="U372" s="328"/>
      <c r="V372" s="328"/>
      <c r="W372" s="328"/>
      <c r="X372" s="328"/>
      <c r="Y372" s="328"/>
      <c r="Z372" s="328"/>
      <c r="AA372" s="328"/>
      <c r="AB372" s="328"/>
      <c r="AC372" s="328"/>
      <c r="AD372" s="328"/>
      <c r="AE372" s="328"/>
      <c r="AF372" s="328"/>
      <c r="AG372" s="328"/>
      <c r="AH372" s="328"/>
      <c r="AI372" s="328"/>
      <c r="AJ372" s="328"/>
      <c r="AK372" s="328"/>
      <c r="AL372" s="328"/>
      <c r="AM372" s="328" t="s">
        <v>782</v>
      </c>
      <c r="AN372" s="328" t="s">
        <v>782</v>
      </c>
      <c r="AO372" s="328"/>
      <c r="AP372" s="328" t="s">
        <v>485</v>
      </c>
      <c r="AQ372" s="328">
        <v>1</v>
      </c>
    </row>
    <row r="373" spans="1:43" ht="22.8" x14ac:dyDescent="0.4">
      <c r="A373" s="328">
        <v>216876</v>
      </c>
      <c r="B373" s="328" t="s">
        <v>3242</v>
      </c>
      <c r="C373" s="328" t="s">
        <v>1376</v>
      </c>
      <c r="D373" s="328" t="s">
        <v>3243</v>
      </c>
      <c r="E373" s="328" t="s">
        <v>387</v>
      </c>
      <c r="F373" s="330">
        <v>34349</v>
      </c>
      <c r="G373" s="328"/>
      <c r="H373" s="328" t="s">
        <v>389</v>
      </c>
      <c r="I373" s="328" t="s">
        <v>485</v>
      </c>
      <c r="J373" s="328" t="s">
        <v>390</v>
      </c>
      <c r="K373" s="328">
        <v>2012</v>
      </c>
      <c r="L373" s="328" t="s">
        <v>379</v>
      </c>
      <c r="M373" s="328"/>
      <c r="N373" s="328"/>
      <c r="O373" s="330"/>
      <c r="P373" s="328"/>
      <c r="Q373" s="328"/>
      <c r="R373" s="328"/>
      <c r="S373" s="328"/>
      <c r="T373" s="328"/>
      <c r="U373" s="328"/>
      <c r="V373" s="328"/>
      <c r="W373" s="328"/>
      <c r="X373" s="328"/>
      <c r="Y373" s="328"/>
      <c r="Z373" s="328"/>
      <c r="AA373" s="328"/>
      <c r="AB373" s="328"/>
      <c r="AC373" s="328"/>
      <c r="AD373" s="328"/>
      <c r="AE373" s="328"/>
      <c r="AF373" s="328"/>
      <c r="AG373" s="328"/>
      <c r="AH373" s="328"/>
      <c r="AI373" s="328"/>
      <c r="AJ373" s="328"/>
      <c r="AK373" s="328"/>
      <c r="AL373" s="328"/>
      <c r="AM373" s="328" t="s">
        <v>782</v>
      </c>
      <c r="AN373" s="328" t="s">
        <v>782</v>
      </c>
      <c r="AO373" s="328"/>
      <c r="AP373" s="328" t="s">
        <v>485</v>
      </c>
      <c r="AQ373" s="328">
        <v>1</v>
      </c>
    </row>
    <row r="374" spans="1:43" ht="22.8" x14ac:dyDescent="0.4">
      <c r="A374" s="328">
        <v>216910</v>
      </c>
      <c r="B374" s="328" t="s">
        <v>3287</v>
      </c>
      <c r="C374" s="328" t="s">
        <v>3288</v>
      </c>
      <c r="D374" s="328" t="s">
        <v>2637</v>
      </c>
      <c r="E374" s="328" t="s">
        <v>387</v>
      </c>
      <c r="F374" s="330">
        <v>34724</v>
      </c>
      <c r="G374" s="328" t="s">
        <v>4291</v>
      </c>
      <c r="H374" s="328" t="s">
        <v>389</v>
      </c>
      <c r="I374" s="328" t="s">
        <v>485</v>
      </c>
      <c r="J374" s="328" t="s">
        <v>390</v>
      </c>
      <c r="K374" s="328">
        <v>2012</v>
      </c>
      <c r="L374" s="328" t="s">
        <v>379</v>
      </c>
      <c r="M374" s="328" t="s">
        <v>379</v>
      </c>
      <c r="N374" s="328"/>
      <c r="O374" s="330"/>
      <c r="P374" s="328"/>
      <c r="Q374" s="328"/>
      <c r="R374" s="328"/>
      <c r="S374" s="328"/>
      <c r="T374" s="328"/>
      <c r="U374" s="328"/>
      <c r="V374" s="328"/>
      <c r="W374" s="328"/>
      <c r="X374" s="328"/>
      <c r="Y374" s="328"/>
      <c r="Z374" s="328"/>
      <c r="AA374" s="328"/>
      <c r="AB374" s="328"/>
      <c r="AC374" s="328"/>
      <c r="AD374" s="328"/>
      <c r="AE374" s="328"/>
      <c r="AF374" s="328"/>
      <c r="AG374" s="328"/>
      <c r="AH374" s="328"/>
      <c r="AI374" s="328"/>
      <c r="AJ374" s="328"/>
      <c r="AK374" s="328"/>
      <c r="AL374" s="328"/>
      <c r="AM374" s="328" t="s">
        <v>782</v>
      </c>
      <c r="AN374" s="328" t="s">
        <v>782</v>
      </c>
      <c r="AO374" s="328"/>
      <c r="AP374" s="328" t="s">
        <v>485</v>
      </c>
      <c r="AQ374" s="328">
        <v>1</v>
      </c>
    </row>
    <row r="375" spans="1:43" ht="22.8" x14ac:dyDescent="0.4">
      <c r="A375" s="328">
        <v>216931</v>
      </c>
      <c r="B375" s="328" t="s">
        <v>3318</v>
      </c>
      <c r="C375" s="328" t="s">
        <v>3236</v>
      </c>
      <c r="D375" s="328" t="s">
        <v>229</v>
      </c>
      <c r="E375" s="328" t="s">
        <v>387</v>
      </c>
      <c r="F375" s="330">
        <v>36192</v>
      </c>
      <c r="G375" s="328" t="s">
        <v>3319</v>
      </c>
      <c r="H375" s="328" t="s">
        <v>389</v>
      </c>
      <c r="I375" s="328" t="s">
        <v>485</v>
      </c>
      <c r="J375" s="328" t="s">
        <v>371</v>
      </c>
      <c r="K375" s="328">
        <v>2017</v>
      </c>
      <c r="L375" s="328" t="s">
        <v>379</v>
      </c>
      <c r="M375" s="328" t="s">
        <v>698</v>
      </c>
      <c r="N375" s="328"/>
      <c r="O375" s="330"/>
      <c r="P375" s="328"/>
      <c r="Q375" s="328"/>
      <c r="R375" s="328"/>
      <c r="S375" s="328"/>
      <c r="T375" s="328"/>
      <c r="U375" s="328"/>
      <c r="V375" s="328"/>
      <c r="W375" s="328"/>
      <c r="X375" s="328"/>
      <c r="Y375" s="328"/>
      <c r="Z375" s="328"/>
      <c r="AA375" s="328"/>
      <c r="AB375" s="328"/>
      <c r="AC375" s="328"/>
      <c r="AD375" s="328"/>
      <c r="AE375" s="328"/>
      <c r="AF375" s="328"/>
      <c r="AG375" s="328"/>
      <c r="AH375" s="328"/>
      <c r="AI375" s="328"/>
      <c r="AJ375" s="328"/>
      <c r="AK375" s="328"/>
      <c r="AL375" s="328"/>
      <c r="AM375" s="328" t="s">
        <v>782</v>
      </c>
      <c r="AN375" s="328" t="s">
        <v>782</v>
      </c>
      <c r="AO375" s="328"/>
      <c r="AP375" s="328" t="s">
        <v>485</v>
      </c>
      <c r="AQ375" s="328">
        <v>1</v>
      </c>
    </row>
    <row r="376" spans="1:43" ht="22.8" x14ac:dyDescent="0.4">
      <c r="A376" s="328">
        <v>202501</v>
      </c>
      <c r="B376" s="328" t="s">
        <v>1482</v>
      </c>
      <c r="C376" s="328" t="s">
        <v>66</v>
      </c>
      <c r="D376" s="328" t="s">
        <v>1483</v>
      </c>
      <c r="E376" s="328" t="s">
        <v>387</v>
      </c>
      <c r="F376" s="330">
        <v>24479</v>
      </c>
      <c r="G376" s="328" t="s">
        <v>876</v>
      </c>
      <c r="H376" s="328" t="s">
        <v>389</v>
      </c>
      <c r="I376" s="328" t="s">
        <v>484</v>
      </c>
      <c r="J376" s="328" t="s">
        <v>1311</v>
      </c>
      <c r="K376" s="328">
        <v>1993</v>
      </c>
      <c r="L376" s="328" t="s">
        <v>373</v>
      </c>
      <c r="M376" s="328" t="s">
        <v>373</v>
      </c>
      <c r="N376" s="328"/>
      <c r="O376" s="330"/>
      <c r="P376" s="328"/>
      <c r="Q376" s="328"/>
      <c r="R376" s="328"/>
      <c r="S376" s="328"/>
      <c r="T376" s="328"/>
      <c r="U376" s="328"/>
      <c r="V376" s="328"/>
      <c r="W376" s="328"/>
      <c r="X376" s="328"/>
      <c r="Y376" s="328"/>
      <c r="Z376" s="328"/>
      <c r="AA376" s="328"/>
      <c r="AB376" s="328"/>
      <c r="AC376" s="328"/>
      <c r="AD376" s="328"/>
      <c r="AE376" s="328"/>
      <c r="AF376" s="328"/>
      <c r="AG376" s="328"/>
      <c r="AH376" s="328" t="s">
        <v>731</v>
      </c>
      <c r="AI376" s="328"/>
      <c r="AJ376" s="328"/>
      <c r="AK376" s="328"/>
      <c r="AL376" s="328"/>
      <c r="AM376" s="328" t="s">
        <v>782</v>
      </c>
      <c r="AN376" s="328" t="s">
        <v>782</v>
      </c>
      <c r="AO376" s="328"/>
      <c r="AP376" s="328" t="s">
        <v>3883</v>
      </c>
      <c r="AQ376" s="328" t="s">
        <v>3844</v>
      </c>
    </row>
    <row r="377" spans="1:43" ht="22.8" x14ac:dyDescent="0.4">
      <c r="A377" s="328">
        <v>205394</v>
      </c>
      <c r="B377" s="328" t="s">
        <v>2624</v>
      </c>
      <c r="C377" s="328" t="s">
        <v>183</v>
      </c>
      <c r="D377" s="328" t="s">
        <v>307</v>
      </c>
      <c r="E377" s="328">
        <v>0</v>
      </c>
      <c r="F377" s="330">
        <v>29221</v>
      </c>
      <c r="G377" s="328">
        <v>0</v>
      </c>
      <c r="H377" s="328" t="s">
        <v>389</v>
      </c>
      <c r="I377" s="328" t="s">
        <v>484</v>
      </c>
      <c r="J377" s="328" t="s">
        <v>1311</v>
      </c>
      <c r="K377" s="328">
        <v>2005</v>
      </c>
      <c r="L377" s="328" t="s">
        <v>373</v>
      </c>
      <c r="M377" s="328" t="s">
        <v>1029</v>
      </c>
      <c r="N377" s="328"/>
      <c r="O377" s="330"/>
      <c r="P377" s="328"/>
      <c r="Q377" s="328"/>
      <c r="R377" s="328"/>
      <c r="S377" s="328"/>
      <c r="T377" s="328"/>
      <c r="U377" s="328"/>
      <c r="V377" s="328"/>
      <c r="W377" s="328"/>
      <c r="X377" s="328"/>
      <c r="Y377" s="328"/>
      <c r="Z377" s="328"/>
      <c r="AA377" s="328"/>
      <c r="AB377" s="328"/>
      <c r="AC377" s="328"/>
      <c r="AD377" s="328"/>
      <c r="AE377" s="328"/>
      <c r="AF377" s="328"/>
      <c r="AG377" s="328"/>
      <c r="AH377" s="328"/>
      <c r="AI377" s="328"/>
      <c r="AJ377" s="328"/>
      <c r="AK377" s="328"/>
      <c r="AL377" s="328"/>
      <c r="AM377" s="328"/>
      <c r="AN377" s="328" t="s">
        <v>782</v>
      </c>
      <c r="AO377" s="328"/>
      <c r="AP377" s="328" t="s">
        <v>484</v>
      </c>
      <c r="AQ377" s="328">
        <v>3</v>
      </c>
    </row>
    <row r="378" spans="1:43" ht="22.8" x14ac:dyDescent="0.4">
      <c r="A378" s="328">
        <v>205913</v>
      </c>
      <c r="B378" s="328" t="s">
        <v>3947</v>
      </c>
      <c r="C378" s="328" t="s">
        <v>66</v>
      </c>
      <c r="D378" s="328" t="s">
        <v>842</v>
      </c>
      <c r="E378" s="328" t="s">
        <v>387</v>
      </c>
      <c r="F378" s="330">
        <v>30446</v>
      </c>
      <c r="G378" s="328" t="s">
        <v>3948</v>
      </c>
      <c r="H378" s="328" t="s">
        <v>389</v>
      </c>
      <c r="I378" s="328" t="s">
        <v>486</v>
      </c>
      <c r="J378" s="328" t="s">
        <v>1311</v>
      </c>
      <c r="K378" s="328">
        <v>2004</v>
      </c>
      <c r="L378" s="328" t="s">
        <v>373</v>
      </c>
      <c r="M378" s="328" t="s">
        <v>373</v>
      </c>
      <c r="N378" s="328"/>
      <c r="O378" s="330"/>
      <c r="P378" s="328"/>
      <c r="Q378" s="328"/>
      <c r="R378" s="328"/>
      <c r="S378" s="328"/>
      <c r="T378" s="328"/>
      <c r="U378" s="328"/>
      <c r="V378" s="328"/>
      <c r="W378" s="328"/>
      <c r="X378" s="328"/>
      <c r="Y378" s="328"/>
      <c r="Z378" s="328"/>
      <c r="AA378" s="328"/>
      <c r="AB378" s="328"/>
      <c r="AC378" s="328"/>
      <c r="AD378" s="328"/>
      <c r="AE378" s="328"/>
      <c r="AF378" s="328"/>
      <c r="AG378" s="328"/>
      <c r="AH378" s="328"/>
      <c r="AI378" s="328"/>
      <c r="AJ378" s="328"/>
      <c r="AK378" s="328"/>
      <c r="AL378" s="328"/>
      <c r="AM378" s="328"/>
      <c r="AN378" s="328" t="s">
        <v>782</v>
      </c>
      <c r="AO378" s="328"/>
      <c r="AP378" s="328" t="s">
        <v>3922</v>
      </c>
      <c r="AQ378" s="328">
        <v>6</v>
      </c>
    </row>
    <row r="379" spans="1:43" ht="22.8" x14ac:dyDescent="0.4">
      <c r="A379" s="328">
        <v>207274</v>
      </c>
      <c r="B379" s="331" t="s">
        <v>3978</v>
      </c>
      <c r="C379" s="331" t="s">
        <v>3979</v>
      </c>
      <c r="D379" s="331" t="s">
        <v>247</v>
      </c>
      <c r="E379" s="328" t="s">
        <v>387</v>
      </c>
      <c r="F379" s="330">
        <v>31564</v>
      </c>
      <c r="G379" s="328" t="s">
        <v>373</v>
      </c>
      <c r="H379" s="328" t="s">
        <v>389</v>
      </c>
      <c r="I379" s="328" t="s">
        <v>59</v>
      </c>
      <c r="J379" s="328" t="s">
        <v>1311</v>
      </c>
      <c r="K379" s="328">
        <v>2004</v>
      </c>
      <c r="L379" s="328" t="s">
        <v>373</v>
      </c>
      <c r="M379" s="328" t="s">
        <v>373</v>
      </c>
      <c r="N379" s="328"/>
      <c r="O379" s="330"/>
      <c r="P379" s="328"/>
      <c r="Q379" s="328"/>
      <c r="R379" s="328"/>
      <c r="S379" s="328"/>
      <c r="T379" s="328"/>
      <c r="U379" s="328"/>
      <c r="V379" s="328"/>
      <c r="W379" s="328"/>
      <c r="X379" s="328"/>
      <c r="Y379" s="328"/>
      <c r="Z379" s="328"/>
      <c r="AA379" s="328"/>
      <c r="AB379" s="328"/>
      <c r="AC379" s="328"/>
      <c r="AD379" s="328"/>
      <c r="AE379" s="328"/>
      <c r="AF379" s="328"/>
      <c r="AG379" s="328"/>
      <c r="AH379" s="328"/>
      <c r="AI379" s="328"/>
      <c r="AJ379" s="328"/>
      <c r="AK379" s="328"/>
      <c r="AL379" s="328"/>
      <c r="AM379" s="328"/>
      <c r="AN379" s="328" t="s">
        <v>782</v>
      </c>
      <c r="AO379" s="328"/>
      <c r="AP379" s="328" t="s">
        <v>3908</v>
      </c>
      <c r="AQ379" s="328">
        <v>6</v>
      </c>
    </row>
    <row r="380" spans="1:43" ht="22.8" x14ac:dyDescent="0.4">
      <c r="A380" s="328">
        <v>207386</v>
      </c>
      <c r="B380" s="328" t="s">
        <v>3982</v>
      </c>
      <c r="C380" s="328" t="s">
        <v>105</v>
      </c>
      <c r="D380" s="328" t="s">
        <v>1085</v>
      </c>
      <c r="E380" s="328" t="s">
        <v>387</v>
      </c>
      <c r="F380" s="330">
        <v>29424</v>
      </c>
      <c r="G380" s="328" t="s">
        <v>3983</v>
      </c>
      <c r="H380" s="328" t="s">
        <v>389</v>
      </c>
      <c r="I380" s="328" t="s">
        <v>59</v>
      </c>
      <c r="J380" s="328" t="s">
        <v>1311</v>
      </c>
      <c r="K380" s="328">
        <v>2001</v>
      </c>
      <c r="L380" s="328" t="s">
        <v>373</v>
      </c>
      <c r="M380" s="328" t="s">
        <v>373</v>
      </c>
      <c r="N380" s="328"/>
      <c r="O380" s="330"/>
      <c r="P380" s="328"/>
      <c r="Q380" s="328"/>
      <c r="R380" s="328"/>
      <c r="S380" s="328"/>
      <c r="T380" s="328"/>
      <c r="U380" s="328"/>
      <c r="V380" s="328"/>
      <c r="W380" s="328"/>
      <c r="X380" s="328"/>
      <c r="Y380" s="328"/>
      <c r="Z380" s="328"/>
      <c r="AA380" s="328"/>
      <c r="AB380" s="328"/>
      <c r="AC380" s="328"/>
      <c r="AD380" s="328"/>
      <c r="AE380" s="328"/>
      <c r="AF380" s="328"/>
      <c r="AG380" s="328"/>
      <c r="AH380" s="328"/>
      <c r="AI380" s="328"/>
      <c r="AJ380" s="328"/>
      <c r="AK380" s="328"/>
      <c r="AL380" s="328"/>
      <c r="AM380" s="328"/>
      <c r="AN380" s="328" t="s">
        <v>782</v>
      </c>
      <c r="AO380" s="328"/>
      <c r="AP380" s="328" t="s">
        <v>3984</v>
      </c>
      <c r="AQ380" s="328">
        <v>6</v>
      </c>
    </row>
    <row r="381" spans="1:43" ht="22.8" x14ac:dyDescent="0.4">
      <c r="A381" s="328">
        <v>208990</v>
      </c>
      <c r="B381" s="328" t="s">
        <v>4007</v>
      </c>
      <c r="C381" s="328" t="s">
        <v>66</v>
      </c>
      <c r="D381" s="328" t="s">
        <v>482</v>
      </c>
      <c r="E381" s="328" t="s">
        <v>387</v>
      </c>
      <c r="F381" s="330">
        <v>32510</v>
      </c>
      <c r="G381" s="328" t="s">
        <v>4008</v>
      </c>
      <c r="H381" s="328" t="s">
        <v>389</v>
      </c>
      <c r="I381" s="328" t="s">
        <v>59</v>
      </c>
      <c r="J381" s="328" t="s">
        <v>1311</v>
      </c>
      <c r="K381" s="328">
        <v>2008</v>
      </c>
      <c r="L381" s="328" t="s">
        <v>373</v>
      </c>
      <c r="M381" s="328" t="s">
        <v>373</v>
      </c>
      <c r="N381" s="328"/>
      <c r="O381" s="330"/>
      <c r="P381" s="328"/>
      <c r="Q381" s="328"/>
      <c r="R381" s="328"/>
      <c r="S381" s="328"/>
      <c r="T381" s="328"/>
      <c r="U381" s="328"/>
      <c r="V381" s="328"/>
      <c r="W381" s="328"/>
      <c r="X381" s="328"/>
      <c r="Y381" s="328"/>
      <c r="Z381" s="328"/>
      <c r="AA381" s="328"/>
      <c r="AB381" s="328"/>
      <c r="AC381" s="328"/>
      <c r="AD381" s="328"/>
      <c r="AE381" s="328"/>
      <c r="AF381" s="328"/>
      <c r="AG381" s="328"/>
      <c r="AH381" s="328"/>
      <c r="AI381" s="328"/>
      <c r="AJ381" s="328"/>
      <c r="AK381" s="328"/>
      <c r="AL381" s="328"/>
      <c r="AM381" s="328"/>
      <c r="AN381" s="328" t="s">
        <v>782</v>
      </c>
      <c r="AO381" s="328"/>
      <c r="AP381" s="328" t="s">
        <v>3847</v>
      </c>
      <c r="AQ381" s="328">
        <v>6</v>
      </c>
    </row>
    <row r="382" spans="1:43" ht="22.8" x14ac:dyDescent="0.4">
      <c r="A382" s="328">
        <v>210426</v>
      </c>
      <c r="B382" s="328" t="s">
        <v>2643</v>
      </c>
      <c r="C382" s="328" t="s">
        <v>433</v>
      </c>
      <c r="D382" s="328" t="s">
        <v>2518</v>
      </c>
      <c r="E382" s="328" t="s">
        <v>387</v>
      </c>
      <c r="F382" s="330">
        <v>34459</v>
      </c>
      <c r="G382" s="328" t="s">
        <v>373</v>
      </c>
      <c r="H382" s="328" t="s">
        <v>389</v>
      </c>
      <c r="I382" s="328" t="s">
        <v>59</v>
      </c>
      <c r="J382" s="328" t="s">
        <v>1311</v>
      </c>
      <c r="K382" s="328">
        <v>2012</v>
      </c>
      <c r="L382" s="328" t="s">
        <v>373</v>
      </c>
      <c r="M382" s="328" t="s">
        <v>1029</v>
      </c>
      <c r="N382" s="328"/>
      <c r="O382" s="330"/>
      <c r="P382" s="328"/>
      <c r="Q382" s="328"/>
      <c r="R382" s="328"/>
      <c r="S382" s="328"/>
      <c r="T382" s="328"/>
      <c r="U382" s="328"/>
      <c r="V382" s="328"/>
      <c r="W382" s="328"/>
      <c r="X382" s="328"/>
      <c r="Y382" s="328"/>
      <c r="Z382" s="328"/>
      <c r="AA382" s="328"/>
      <c r="AB382" s="328"/>
      <c r="AC382" s="328"/>
      <c r="AD382" s="328"/>
      <c r="AE382" s="328"/>
      <c r="AF382" s="328"/>
      <c r="AG382" s="328"/>
      <c r="AH382" s="328" t="s">
        <v>731</v>
      </c>
      <c r="AI382" s="328"/>
      <c r="AJ382" s="328"/>
      <c r="AK382" s="328"/>
      <c r="AL382" s="328"/>
      <c r="AM382" s="328"/>
      <c r="AN382" s="328"/>
      <c r="AO382" s="328"/>
      <c r="AP382" s="328" t="s">
        <v>3843</v>
      </c>
      <c r="AQ382" s="328" t="s">
        <v>3844</v>
      </c>
    </row>
    <row r="383" spans="1:43" ht="22.8" x14ac:dyDescent="0.4">
      <c r="A383" s="328">
        <v>211008</v>
      </c>
      <c r="B383" s="328" t="s">
        <v>1618</v>
      </c>
      <c r="C383" s="328" t="s">
        <v>1619</v>
      </c>
      <c r="D383" s="328" t="s">
        <v>268</v>
      </c>
      <c r="E383" s="328" t="s">
        <v>388</v>
      </c>
      <c r="F383" s="330">
        <v>33956</v>
      </c>
      <c r="G383" s="328" t="s">
        <v>373</v>
      </c>
      <c r="H383" s="328" t="s">
        <v>389</v>
      </c>
      <c r="I383" s="328" t="s">
        <v>59</v>
      </c>
      <c r="J383" s="328" t="s">
        <v>371</v>
      </c>
      <c r="K383" s="328">
        <v>2011</v>
      </c>
      <c r="L383" s="328" t="s">
        <v>373</v>
      </c>
      <c r="M383" s="328" t="s">
        <v>373</v>
      </c>
      <c r="N383" s="328"/>
      <c r="O383" s="330"/>
      <c r="P383" s="328"/>
      <c r="Q383" s="328"/>
      <c r="R383" s="328"/>
      <c r="S383" s="328"/>
      <c r="T383" s="328"/>
      <c r="U383" s="328"/>
      <c r="V383" s="328"/>
      <c r="W383" s="328"/>
      <c r="X383" s="328"/>
      <c r="Y383" s="328"/>
      <c r="Z383" s="328"/>
      <c r="AA383" s="328"/>
      <c r="AB383" s="328"/>
      <c r="AC383" s="328"/>
      <c r="AD383" s="328"/>
      <c r="AE383" s="328"/>
      <c r="AF383" s="328"/>
      <c r="AG383" s="328"/>
      <c r="AH383" s="328" t="s">
        <v>731</v>
      </c>
      <c r="AI383" s="328"/>
      <c r="AJ383" s="328"/>
      <c r="AK383" s="328"/>
      <c r="AL383" s="328"/>
      <c r="AM383" s="328"/>
      <c r="AN383" s="328"/>
      <c r="AO383" s="328"/>
      <c r="AP383" s="328" t="s">
        <v>3879</v>
      </c>
      <c r="AQ383" s="328">
        <v>3</v>
      </c>
    </row>
    <row r="384" spans="1:43" ht="22.8" x14ac:dyDescent="0.4">
      <c r="A384" s="328">
        <v>211771</v>
      </c>
      <c r="B384" s="328" t="s">
        <v>3767</v>
      </c>
      <c r="C384" s="328" t="s">
        <v>67</v>
      </c>
      <c r="D384" s="328" t="s">
        <v>455</v>
      </c>
      <c r="E384" s="328" t="s">
        <v>387</v>
      </c>
      <c r="F384" s="330">
        <v>34292</v>
      </c>
      <c r="G384" s="328" t="s">
        <v>3768</v>
      </c>
      <c r="H384" s="328" t="s">
        <v>389</v>
      </c>
      <c r="I384" s="328" t="s">
        <v>485</v>
      </c>
      <c r="J384" s="328" t="s">
        <v>1311</v>
      </c>
      <c r="K384" s="328">
        <v>2011</v>
      </c>
      <c r="L384" s="328" t="s">
        <v>373</v>
      </c>
      <c r="M384" s="328" t="s">
        <v>1029</v>
      </c>
      <c r="N384" s="328"/>
      <c r="O384" s="330"/>
      <c r="P384" s="328"/>
      <c r="Q384" s="328"/>
      <c r="R384" s="328"/>
      <c r="S384" s="328"/>
      <c r="T384" s="328"/>
      <c r="U384" s="328"/>
      <c r="V384" s="328"/>
      <c r="W384" s="328"/>
      <c r="X384" s="328"/>
      <c r="Y384" s="328"/>
      <c r="Z384" s="328"/>
      <c r="AA384" s="328"/>
      <c r="AB384" s="328"/>
      <c r="AC384" s="328"/>
      <c r="AD384" s="328"/>
      <c r="AE384" s="328"/>
      <c r="AF384" s="328"/>
      <c r="AG384" s="328"/>
      <c r="AH384" s="328" t="s">
        <v>731</v>
      </c>
      <c r="AI384" s="328"/>
      <c r="AJ384" s="328"/>
      <c r="AK384" s="328"/>
      <c r="AL384" s="328"/>
      <c r="AM384" s="328" t="s">
        <v>782</v>
      </c>
      <c r="AN384" s="328" t="s">
        <v>782</v>
      </c>
      <c r="AO384" s="328"/>
      <c r="AP384" s="328" t="s">
        <v>3981</v>
      </c>
      <c r="AQ384" s="328">
        <v>6</v>
      </c>
    </row>
    <row r="385" spans="1:43" ht="22.8" x14ac:dyDescent="0.4">
      <c r="A385" s="328">
        <v>212488</v>
      </c>
      <c r="B385" s="328" t="s">
        <v>2713</v>
      </c>
      <c r="C385" s="328" t="s">
        <v>475</v>
      </c>
      <c r="D385" s="328" t="s">
        <v>2714</v>
      </c>
      <c r="E385" s="328" t="s">
        <v>388</v>
      </c>
      <c r="F385" s="330">
        <v>34700</v>
      </c>
      <c r="G385" s="328" t="s">
        <v>1081</v>
      </c>
      <c r="H385" s="328" t="s">
        <v>389</v>
      </c>
      <c r="I385" s="328" t="s">
        <v>486</v>
      </c>
      <c r="J385" s="328" t="s">
        <v>1311</v>
      </c>
      <c r="K385" s="328">
        <v>2016</v>
      </c>
      <c r="L385" s="328" t="s">
        <v>373</v>
      </c>
      <c r="M385" s="328" t="s">
        <v>1029</v>
      </c>
      <c r="N385" s="328"/>
      <c r="O385" s="330"/>
      <c r="P385" s="328"/>
      <c r="Q385" s="328"/>
      <c r="R385" s="328"/>
      <c r="S385" s="328"/>
      <c r="T385" s="328"/>
      <c r="U385" s="328"/>
      <c r="V385" s="328"/>
      <c r="W385" s="328"/>
      <c r="X385" s="328"/>
      <c r="Y385" s="328"/>
      <c r="Z385" s="328"/>
      <c r="AA385" s="328"/>
      <c r="AB385" s="328"/>
      <c r="AC385" s="328"/>
      <c r="AD385" s="328"/>
      <c r="AE385" s="328"/>
      <c r="AF385" s="328"/>
      <c r="AG385" s="328"/>
      <c r="AH385" s="328" t="s">
        <v>731</v>
      </c>
      <c r="AI385" s="328"/>
      <c r="AJ385" s="328"/>
      <c r="AK385" s="328"/>
      <c r="AL385" s="328"/>
      <c r="AM385" s="328" t="s">
        <v>782</v>
      </c>
      <c r="AN385" s="328" t="s">
        <v>782</v>
      </c>
      <c r="AO385" s="328"/>
      <c r="AP385" s="328" t="s">
        <v>4037</v>
      </c>
      <c r="AQ385" s="328">
        <v>3</v>
      </c>
    </row>
    <row r="386" spans="1:43" ht="27.6" x14ac:dyDescent="0.4">
      <c r="A386" s="328">
        <v>212600</v>
      </c>
      <c r="B386" s="340" t="s">
        <v>4094</v>
      </c>
      <c r="C386" s="340" t="s">
        <v>4095</v>
      </c>
      <c r="D386" s="340" t="s">
        <v>4096</v>
      </c>
      <c r="E386" s="329" t="s">
        <v>387</v>
      </c>
      <c r="F386" s="330"/>
      <c r="G386" s="328" t="s">
        <v>4097</v>
      </c>
      <c r="H386" s="328" t="s">
        <v>389</v>
      </c>
      <c r="I386" s="328" t="s">
        <v>59</v>
      </c>
      <c r="J386" s="328" t="s">
        <v>1311</v>
      </c>
      <c r="K386" s="328">
        <v>2008</v>
      </c>
      <c r="L386" s="328" t="s">
        <v>373</v>
      </c>
      <c r="M386" s="328" t="s">
        <v>1029</v>
      </c>
      <c r="N386" s="328"/>
      <c r="O386" s="330"/>
      <c r="P386" s="328"/>
      <c r="Q386" s="328"/>
      <c r="R386" s="328"/>
      <c r="S386" s="328"/>
      <c r="T386" s="328"/>
      <c r="U386" s="328"/>
      <c r="V386" s="328"/>
      <c r="W386" s="328"/>
      <c r="X386" s="328"/>
      <c r="Y386" s="328"/>
      <c r="Z386" s="328"/>
      <c r="AA386" s="328"/>
      <c r="AB386" s="328"/>
      <c r="AC386" s="328"/>
      <c r="AD386" s="328"/>
      <c r="AE386" s="328"/>
      <c r="AF386" s="328"/>
      <c r="AG386" s="328"/>
      <c r="AH386" s="328"/>
      <c r="AI386" s="328"/>
      <c r="AJ386" s="328"/>
      <c r="AK386" s="328"/>
      <c r="AL386" s="328"/>
      <c r="AM386" s="328"/>
      <c r="AN386" s="328" t="s">
        <v>782</v>
      </c>
      <c r="AO386" s="328"/>
      <c r="AP386" s="328" t="s">
        <v>59</v>
      </c>
      <c r="AQ386" s="328">
        <v>4</v>
      </c>
    </row>
    <row r="387" spans="1:43" ht="22.8" x14ac:dyDescent="0.4">
      <c r="A387" s="328">
        <v>213139</v>
      </c>
      <c r="B387" s="328" t="s">
        <v>3752</v>
      </c>
      <c r="C387" s="328" t="s">
        <v>91</v>
      </c>
      <c r="D387" s="328" t="s">
        <v>322</v>
      </c>
      <c r="E387" s="328" t="s">
        <v>387</v>
      </c>
      <c r="F387" s="330">
        <v>35621</v>
      </c>
      <c r="G387" s="328"/>
      <c r="H387" s="328" t="s">
        <v>389</v>
      </c>
      <c r="I387" s="328" t="s">
        <v>485</v>
      </c>
      <c r="J387" s="328" t="s">
        <v>1311</v>
      </c>
      <c r="K387" s="328">
        <v>2016</v>
      </c>
      <c r="L387" s="328" t="s">
        <v>373</v>
      </c>
      <c r="M387" s="328" t="s">
        <v>373</v>
      </c>
      <c r="N387" s="328"/>
      <c r="O387" s="330"/>
      <c r="P387" s="328"/>
      <c r="Q387" s="328"/>
      <c r="R387" s="328"/>
      <c r="S387" s="328"/>
      <c r="T387" s="328"/>
      <c r="U387" s="328"/>
      <c r="V387" s="328"/>
      <c r="W387" s="328"/>
      <c r="X387" s="328"/>
      <c r="Y387" s="328"/>
      <c r="Z387" s="328"/>
      <c r="AA387" s="328"/>
      <c r="AB387" s="328"/>
      <c r="AC387" s="328"/>
      <c r="AD387" s="328"/>
      <c r="AE387" s="328"/>
      <c r="AF387" s="328"/>
      <c r="AG387" s="328"/>
      <c r="AH387" s="328" t="s">
        <v>731</v>
      </c>
      <c r="AI387" s="328"/>
      <c r="AJ387" s="328"/>
      <c r="AK387" s="328"/>
      <c r="AL387" s="328"/>
      <c r="AM387" s="328" t="s">
        <v>782</v>
      </c>
      <c r="AN387" s="328" t="s">
        <v>782</v>
      </c>
      <c r="AO387" s="328"/>
      <c r="AP387" s="328" t="s">
        <v>3981</v>
      </c>
      <c r="AQ387" s="328">
        <v>6</v>
      </c>
    </row>
    <row r="388" spans="1:43" ht="22.8" x14ac:dyDescent="0.4">
      <c r="A388" s="328">
        <v>213844</v>
      </c>
      <c r="B388" s="328" t="s">
        <v>2376</v>
      </c>
      <c r="C388" s="328" t="s">
        <v>71</v>
      </c>
      <c r="D388" s="328" t="s">
        <v>326</v>
      </c>
      <c r="E388" s="328" t="s">
        <v>388</v>
      </c>
      <c r="F388" s="330">
        <v>36190</v>
      </c>
      <c r="G388" s="328" t="s">
        <v>1029</v>
      </c>
      <c r="H388" s="328" t="s">
        <v>389</v>
      </c>
      <c r="I388" s="328" t="s">
        <v>484</v>
      </c>
      <c r="J388" s="328" t="s">
        <v>371</v>
      </c>
      <c r="K388" s="328">
        <v>2017</v>
      </c>
      <c r="L388" s="328" t="s">
        <v>373</v>
      </c>
      <c r="M388" s="328" t="s">
        <v>1029</v>
      </c>
      <c r="N388" s="328"/>
      <c r="O388" s="330"/>
      <c r="P388" s="328"/>
      <c r="Q388" s="328"/>
      <c r="R388" s="328"/>
      <c r="S388" s="328"/>
      <c r="T388" s="328"/>
      <c r="U388" s="328"/>
      <c r="V388" s="328"/>
      <c r="W388" s="328"/>
      <c r="X388" s="328"/>
      <c r="Y388" s="328"/>
      <c r="Z388" s="328"/>
      <c r="AA388" s="328"/>
      <c r="AB388" s="328"/>
      <c r="AC388" s="328"/>
      <c r="AD388" s="328"/>
      <c r="AE388" s="328"/>
      <c r="AF388" s="328"/>
      <c r="AG388" s="328"/>
      <c r="AH388" s="328"/>
      <c r="AI388" s="328"/>
      <c r="AJ388" s="328"/>
      <c r="AK388" s="328"/>
      <c r="AL388" s="328"/>
      <c r="AM388" s="328" t="s">
        <v>782</v>
      </c>
      <c r="AN388" s="328" t="s">
        <v>782</v>
      </c>
      <c r="AO388" s="328"/>
      <c r="AP388" s="328" t="s">
        <v>3375</v>
      </c>
      <c r="AQ388" s="328">
        <v>2</v>
      </c>
    </row>
    <row r="389" spans="1:43" ht="22.8" x14ac:dyDescent="0.4">
      <c r="A389" s="328">
        <v>214289</v>
      </c>
      <c r="B389" s="328" t="s">
        <v>1558</v>
      </c>
      <c r="C389" s="328" t="s">
        <v>579</v>
      </c>
      <c r="D389" s="328" t="s">
        <v>242</v>
      </c>
      <c r="E389" s="328" t="s">
        <v>387</v>
      </c>
      <c r="F389" s="330">
        <v>35094</v>
      </c>
      <c r="G389" s="328" t="s">
        <v>1740</v>
      </c>
      <c r="H389" s="328" t="s">
        <v>389</v>
      </c>
      <c r="I389" s="328" t="s">
        <v>59</v>
      </c>
      <c r="J389" s="328" t="s">
        <v>371</v>
      </c>
      <c r="K389" s="328">
        <v>2013</v>
      </c>
      <c r="L389" s="328" t="s">
        <v>373</v>
      </c>
      <c r="M389" s="328" t="s">
        <v>373</v>
      </c>
      <c r="N389" s="328"/>
      <c r="O389" s="330"/>
      <c r="P389" s="328"/>
      <c r="Q389" s="328"/>
      <c r="R389" s="328"/>
      <c r="S389" s="328"/>
      <c r="T389" s="328"/>
      <c r="U389" s="328"/>
      <c r="V389" s="328"/>
      <c r="W389" s="328"/>
      <c r="X389" s="328"/>
      <c r="Y389" s="328"/>
      <c r="Z389" s="328"/>
      <c r="AA389" s="328"/>
      <c r="AB389" s="328"/>
      <c r="AC389" s="328"/>
      <c r="AD389" s="328"/>
      <c r="AE389" s="328"/>
      <c r="AF389" s="328"/>
      <c r="AG389" s="328"/>
      <c r="AH389" s="328"/>
      <c r="AI389" s="328"/>
      <c r="AJ389" s="328"/>
      <c r="AK389" s="328"/>
      <c r="AL389" s="328"/>
      <c r="AM389" s="328"/>
      <c r="AN389" s="328"/>
      <c r="AO389" s="328"/>
      <c r="AP389" s="328" t="s">
        <v>3374</v>
      </c>
      <c r="AQ389" s="328">
        <v>4</v>
      </c>
    </row>
    <row r="390" spans="1:43" ht="22.8" x14ac:dyDescent="0.4">
      <c r="A390" s="328">
        <v>214722</v>
      </c>
      <c r="B390" s="328" t="s">
        <v>1338</v>
      </c>
      <c r="C390" s="328" t="s">
        <v>64</v>
      </c>
      <c r="D390" s="328" t="s">
        <v>286</v>
      </c>
      <c r="E390" s="328" t="s">
        <v>388</v>
      </c>
      <c r="F390" s="330">
        <v>31942</v>
      </c>
      <c r="G390" s="328" t="s">
        <v>370</v>
      </c>
      <c r="H390" s="328" t="s">
        <v>389</v>
      </c>
      <c r="I390" s="328" t="s">
        <v>484</v>
      </c>
      <c r="J390" s="328" t="s">
        <v>390</v>
      </c>
      <c r="K390" s="328">
        <v>2015</v>
      </c>
      <c r="L390" s="328" t="s">
        <v>373</v>
      </c>
      <c r="M390" s="328"/>
      <c r="N390" s="328"/>
      <c r="O390" s="330"/>
      <c r="P390" s="328"/>
      <c r="Q390" s="328"/>
      <c r="R390" s="328"/>
      <c r="S390" s="328"/>
      <c r="T390" s="328"/>
      <c r="U390" s="328"/>
      <c r="V390" s="328"/>
      <c r="W390" s="328"/>
      <c r="X390" s="328"/>
      <c r="Y390" s="328"/>
      <c r="Z390" s="328"/>
      <c r="AA390" s="328"/>
      <c r="AB390" s="328"/>
      <c r="AC390" s="328"/>
      <c r="AD390" s="328"/>
      <c r="AE390" s="328"/>
      <c r="AF390" s="328"/>
      <c r="AG390" s="328"/>
      <c r="AH390" s="328" t="s">
        <v>731</v>
      </c>
      <c r="AI390" s="328"/>
      <c r="AJ390" s="328"/>
      <c r="AK390" s="328"/>
      <c r="AL390" s="328"/>
      <c r="AM390" s="328" t="s">
        <v>782</v>
      </c>
      <c r="AN390" s="328" t="s">
        <v>782</v>
      </c>
      <c r="AO390" s="328"/>
      <c r="AP390" s="328" t="s">
        <v>4067</v>
      </c>
      <c r="AQ390" s="328" t="s">
        <v>4024</v>
      </c>
    </row>
    <row r="391" spans="1:43" ht="22.8" x14ac:dyDescent="0.4">
      <c r="A391" s="328">
        <v>214763</v>
      </c>
      <c r="B391" s="328" t="s">
        <v>2081</v>
      </c>
      <c r="C391" s="328" t="s">
        <v>66</v>
      </c>
      <c r="D391" s="328" t="s">
        <v>267</v>
      </c>
      <c r="E391" s="328" t="s">
        <v>388</v>
      </c>
      <c r="F391" s="330">
        <v>32166</v>
      </c>
      <c r="G391" s="328" t="s">
        <v>373</v>
      </c>
      <c r="H391" s="328" t="s">
        <v>389</v>
      </c>
      <c r="I391" s="328" t="s">
        <v>484</v>
      </c>
      <c r="J391" s="328" t="s">
        <v>371</v>
      </c>
      <c r="K391" s="328">
        <v>2005</v>
      </c>
      <c r="L391" s="328" t="s">
        <v>373</v>
      </c>
      <c r="M391" s="328" t="s">
        <v>373</v>
      </c>
      <c r="N391" s="328"/>
      <c r="O391" s="330"/>
      <c r="P391" s="328"/>
      <c r="Q391" s="328"/>
      <c r="R391" s="328"/>
      <c r="S391" s="328"/>
      <c r="T391" s="328"/>
      <c r="U391" s="328"/>
      <c r="V391" s="328"/>
      <c r="W391" s="328"/>
      <c r="X391" s="328"/>
      <c r="Y391" s="328"/>
      <c r="Z391" s="328"/>
      <c r="AA391" s="328"/>
      <c r="AB391" s="328"/>
      <c r="AC391" s="328"/>
      <c r="AD391" s="328"/>
      <c r="AE391" s="328"/>
      <c r="AF391" s="328"/>
      <c r="AG391" s="328"/>
      <c r="AH391" s="328"/>
      <c r="AI391" s="328"/>
      <c r="AJ391" s="328"/>
      <c r="AK391" s="328"/>
      <c r="AL391" s="328"/>
      <c r="AM391" s="328"/>
      <c r="AN391" s="328"/>
      <c r="AO391" s="328"/>
      <c r="AP391" s="328" t="s">
        <v>3375</v>
      </c>
      <c r="AQ391" s="328">
        <v>3</v>
      </c>
    </row>
    <row r="392" spans="1:43" ht="22.8" x14ac:dyDescent="0.4">
      <c r="A392" s="328">
        <v>214778</v>
      </c>
      <c r="B392" s="328" t="s">
        <v>1693</v>
      </c>
      <c r="C392" s="328" t="s">
        <v>1694</v>
      </c>
      <c r="D392" s="328" t="s">
        <v>2863</v>
      </c>
      <c r="E392" s="328" t="s">
        <v>387</v>
      </c>
      <c r="F392" s="330">
        <v>34783</v>
      </c>
      <c r="G392" s="328" t="s">
        <v>1029</v>
      </c>
      <c r="H392" s="328" t="s">
        <v>389</v>
      </c>
      <c r="I392" s="328" t="s">
        <v>59</v>
      </c>
      <c r="J392" s="328" t="s">
        <v>371</v>
      </c>
      <c r="K392" s="328">
        <v>2013</v>
      </c>
      <c r="L392" s="328" t="s">
        <v>373</v>
      </c>
      <c r="M392" s="328" t="s">
        <v>373</v>
      </c>
      <c r="N392" s="328"/>
      <c r="O392" s="330"/>
      <c r="P392" s="328"/>
      <c r="Q392" s="328"/>
      <c r="R392" s="328"/>
      <c r="S392" s="328"/>
      <c r="T392" s="328"/>
      <c r="U392" s="328"/>
      <c r="V392" s="328"/>
      <c r="W392" s="328"/>
      <c r="X392" s="328"/>
      <c r="Y392" s="328"/>
      <c r="Z392" s="328"/>
      <c r="AA392" s="328"/>
      <c r="AB392" s="328"/>
      <c r="AC392" s="328"/>
      <c r="AD392" s="328"/>
      <c r="AE392" s="328"/>
      <c r="AF392" s="328"/>
      <c r="AG392" s="328"/>
      <c r="AH392" s="328"/>
      <c r="AI392" s="328"/>
      <c r="AJ392" s="328"/>
      <c r="AK392" s="328"/>
      <c r="AL392" s="328"/>
      <c r="AM392" s="328"/>
      <c r="AN392" s="328"/>
      <c r="AO392" s="328"/>
      <c r="AP392" s="328" t="s">
        <v>3374</v>
      </c>
      <c r="AQ392" s="328">
        <v>3</v>
      </c>
    </row>
    <row r="393" spans="1:43" ht="22.8" x14ac:dyDescent="0.4">
      <c r="A393" s="328">
        <v>214791</v>
      </c>
      <c r="B393" s="328" t="s">
        <v>4163</v>
      </c>
      <c r="C393" s="328" t="s">
        <v>60</v>
      </c>
      <c r="D393" s="328" t="s">
        <v>436</v>
      </c>
      <c r="E393" s="328" t="s">
        <v>387</v>
      </c>
      <c r="F393" s="330">
        <v>35432</v>
      </c>
      <c r="G393" s="328" t="s">
        <v>4164</v>
      </c>
      <c r="H393" s="328" t="s">
        <v>389</v>
      </c>
      <c r="I393" s="328" t="s">
        <v>485</v>
      </c>
      <c r="J393" s="328" t="s">
        <v>1311</v>
      </c>
      <c r="K393" s="328">
        <v>2014</v>
      </c>
      <c r="L393" s="328" t="s">
        <v>373</v>
      </c>
      <c r="M393" s="328" t="s">
        <v>373</v>
      </c>
      <c r="N393" s="328"/>
      <c r="O393" s="330"/>
      <c r="P393" s="328"/>
      <c r="Q393" s="328"/>
      <c r="R393" s="328"/>
      <c r="S393" s="328"/>
      <c r="T393" s="328"/>
      <c r="U393" s="328"/>
      <c r="V393" s="328"/>
      <c r="W393" s="328"/>
      <c r="X393" s="328"/>
      <c r="Y393" s="328"/>
      <c r="Z393" s="328"/>
      <c r="AA393" s="328"/>
      <c r="AB393" s="328"/>
      <c r="AC393" s="328"/>
      <c r="AD393" s="328"/>
      <c r="AE393" s="328"/>
      <c r="AF393" s="328"/>
      <c r="AG393" s="328"/>
      <c r="AH393" s="328"/>
      <c r="AI393" s="328"/>
      <c r="AJ393" s="328"/>
      <c r="AK393" s="328"/>
      <c r="AL393" s="328"/>
      <c r="AM393" s="328"/>
      <c r="AN393" s="328"/>
      <c r="AO393" s="328"/>
      <c r="AP393" s="328" t="s">
        <v>3981</v>
      </c>
      <c r="AQ393" s="328">
        <v>5</v>
      </c>
    </row>
    <row r="394" spans="1:43" ht="22.8" x14ac:dyDescent="0.4">
      <c r="A394" s="328">
        <v>215281</v>
      </c>
      <c r="B394" s="328" t="s">
        <v>2297</v>
      </c>
      <c r="C394" s="328" t="s">
        <v>105</v>
      </c>
      <c r="D394" s="328" t="s">
        <v>291</v>
      </c>
      <c r="E394" s="328" t="s">
        <v>387</v>
      </c>
      <c r="F394" s="330">
        <v>35796</v>
      </c>
      <c r="G394" s="328" t="s">
        <v>1975</v>
      </c>
      <c r="H394" s="328" t="s">
        <v>389</v>
      </c>
      <c r="I394" s="328" t="s">
        <v>486</v>
      </c>
      <c r="J394" s="328" t="s">
        <v>371</v>
      </c>
      <c r="K394" s="328">
        <v>2015</v>
      </c>
      <c r="L394" s="328" t="s">
        <v>373</v>
      </c>
      <c r="M394" s="328" t="s">
        <v>373</v>
      </c>
      <c r="N394" s="328"/>
      <c r="O394" s="330"/>
      <c r="P394" s="328"/>
      <c r="Q394" s="328"/>
      <c r="R394" s="328"/>
      <c r="S394" s="328"/>
      <c r="T394" s="328"/>
      <c r="U394" s="328"/>
      <c r="V394" s="328"/>
      <c r="W394" s="328"/>
      <c r="X394" s="328"/>
      <c r="Y394" s="328"/>
      <c r="Z394" s="328"/>
      <c r="AA394" s="328"/>
      <c r="AB394" s="328"/>
      <c r="AC394" s="328"/>
      <c r="AD394" s="328"/>
      <c r="AE394" s="328"/>
      <c r="AF394" s="328"/>
      <c r="AG394" s="328"/>
      <c r="AH394" s="328" t="s">
        <v>731</v>
      </c>
      <c r="AI394" s="328"/>
      <c r="AJ394" s="328"/>
      <c r="AK394" s="328"/>
      <c r="AL394" s="328"/>
      <c r="AM394" s="328"/>
      <c r="AN394" s="328"/>
      <c r="AO394" s="328"/>
      <c r="AP394" s="328" t="s">
        <v>4022</v>
      </c>
      <c r="AQ394" s="328" t="s">
        <v>3999</v>
      </c>
    </row>
    <row r="395" spans="1:43" ht="22.8" x14ac:dyDescent="0.4">
      <c r="A395" s="328">
        <v>215922</v>
      </c>
      <c r="B395" s="328" t="s">
        <v>2312</v>
      </c>
      <c r="C395" s="328" t="s">
        <v>66</v>
      </c>
      <c r="D395" s="328" t="s">
        <v>256</v>
      </c>
      <c r="E395" s="328" t="s">
        <v>387</v>
      </c>
      <c r="F395" s="330">
        <v>35796</v>
      </c>
      <c r="G395" s="328" t="s">
        <v>2313</v>
      </c>
      <c r="H395" s="328" t="s">
        <v>389</v>
      </c>
      <c r="I395" s="328" t="s">
        <v>484</v>
      </c>
      <c r="J395" s="328" t="s">
        <v>371</v>
      </c>
      <c r="K395" s="328">
        <v>2015</v>
      </c>
      <c r="L395" s="328" t="s">
        <v>373</v>
      </c>
      <c r="M395" s="328" t="s">
        <v>373</v>
      </c>
      <c r="N395" s="328"/>
      <c r="O395" s="330"/>
      <c r="P395" s="328"/>
      <c r="Q395" s="328"/>
      <c r="R395" s="328"/>
      <c r="S395" s="328"/>
      <c r="T395" s="328"/>
      <c r="U395" s="328"/>
      <c r="V395" s="328"/>
      <c r="W395" s="328"/>
      <c r="X395" s="328"/>
      <c r="Y395" s="328"/>
      <c r="Z395" s="328"/>
      <c r="AA395" s="328"/>
      <c r="AB395" s="328"/>
      <c r="AC395" s="328"/>
      <c r="AD395" s="328"/>
      <c r="AE395" s="328"/>
      <c r="AF395" s="328"/>
      <c r="AG395" s="328"/>
      <c r="AH395" s="328"/>
      <c r="AI395" s="328"/>
      <c r="AJ395" s="328"/>
      <c r="AK395" s="328"/>
      <c r="AL395" s="328"/>
      <c r="AM395" s="328"/>
      <c r="AN395" s="328"/>
      <c r="AO395" s="328"/>
      <c r="AP395" s="328" t="s">
        <v>484</v>
      </c>
      <c r="AQ395" s="328">
        <v>1</v>
      </c>
    </row>
    <row r="396" spans="1:43" ht="22.8" x14ac:dyDescent="0.4">
      <c r="A396" s="328">
        <v>216058</v>
      </c>
      <c r="B396" s="328" t="s">
        <v>2994</v>
      </c>
      <c r="C396" s="328" t="s">
        <v>2115</v>
      </c>
      <c r="D396" s="328" t="s">
        <v>230</v>
      </c>
      <c r="E396" s="328" t="s">
        <v>387</v>
      </c>
      <c r="F396" s="330">
        <v>33420</v>
      </c>
      <c r="G396" s="328" t="s">
        <v>373</v>
      </c>
      <c r="H396" s="328" t="s">
        <v>389</v>
      </c>
      <c r="I396" s="328" t="s">
        <v>484</v>
      </c>
      <c r="J396" s="328" t="s">
        <v>390</v>
      </c>
      <c r="K396" s="328">
        <v>2018</v>
      </c>
      <c r="L396" s="328" t="s">
        <v>373</v>
      </c>
      <c r="M396" s="328" t="s">
        <v>373</v>
      </c>
      <c r="N396" s="328"/>
      <c r="O396" s="330"/>
      <c r="P396" s="328"/>
      <c r="Q396" s="328"/>
      <c r="R396" s="328"/>
      <c r="S396" s="328"/>
      <c r="T396" s="328"/>
      <c r="U396" s="328"/>
      <c r="V396" s="328"/>
      <c r="W396" s="328"/>
      <c r="X396" s="328"/>
      <c r="Y396" s="328"/>
      <c r="Z396" s="328"/>
      <c r="AA396" s="328"/>
      <c r="AB396" s="328"/>
      <c r="AC396" s="328"/>
      <c r="AD396" s="328"/>
      <c r="AE396" s="328"/>
      <c r="AF396" s="328"/>
      <c r="AG396" s="328"/>
      <c r="AH396" s="328"/>
      <c r="AI396" s="328"/>
      <c r="AJ396" s="328"/>
      <c r="AK396" s="328"/>
      <c r="AL396" s="328"/>
      <c r="AM396" s="328"/>
      <c r="AN396" s="328"/>
      <c r="AO396" s="328"/>
      <c r="AP396" s="328" t="s">
        <v>3375</v>
      </c>
      <c r="AQ396" s="328">
        <v>3</v>
      </c>
    </row>
    <row r="397" spans="1:43" ht="22.8" x14ac:dyDescent="0.4">
      <c r="A397" s="328">
        <v>216105</v>
      </c>
      <c r="B397" s="328" t="s">
        <v>2158</v>
      </c>
      <c r="C397" s="328" t="s">
        <v>69</v>
      </c>
      <c r="D397" s="328" t="s">
        <v>2998</v>
      </c>
      <c r="E397" s="328" t="s">
        <v>388</v>
      </c>
      <c r="F397" s="330">
        <v>34403</v>
      </c>
      <c r="G397" s="328" t="s">
        <v>1070</v>
      </c>
      <c r="H397" s="328" t="s">
        <v>389</v>
      </c>
      <c r="I397" s="328" t="s">
        <v>484</v>
      </c>
      <c r="J397" s="328" t="s">
        <v>390</v>
      </c>
      <c r="K397" s="328">
        <v>2013</v>
      </c>
      <c r="L397" s="328" t="s">
        <v>373</v>
      </c>
      <c r="M397" s="328" t="s">
        <v>384</v>
      </c>
      <c r="N397" s="328"/>
      <c r="O397" s="330"/>
      <c r="P397" s="328"/>
      <c r="Q397" s="328"/>
      <c r="R397" s="328"/>
      <c r="S397" s="328"/>
      <c r="T397" s="328"/>
      <c r="U397" s="328"/>
      <c r="V397" s="328"/>
      <c r="W397" s="328"/>
      <c r="X397" s="328"/>
      <c r="Y397" s="328"/>
      <c r="Z397" s="328"/>
      <c r="AA397" s="328"/>
      <c r="AB397" s="328"/>
      <c r="AC397" s="328"/>
      <c r="AD397" s="328"/>
      <c r="AE397" s="328"/>
      <c r="AF397" s="328"/>
      <c r="AG397" s="328"/>
      <c r="AH397" s="328"/>
      <c r="AI397" s="328"/>
      <c r="AJ397" s="328"/>
      <c r="AK397" s="328"/>
      <c r="AL397" s="328"/>
      <c r="AM397" s="328"/>
      <c r="AN397" s="328" t="s">
        <v>782</v>
      </c>
      <c r="AO397" s="328"/>
      <c r="AP397" s="328" t="s">
        <v>3375</v>
      </c>
      <c r="AQ397" s="328">
        <v>2</v>
      </c>
    </row>
    <row r="398" spans="1:43" ht="22.8" x14ac:dyDescent="0.4">
      <c r="A398" s="328">
        <v>216133</v>
      </c>
      <c r="B398" s="328" t="s">
        <v>2121</v>
      </c>
      <c r="C398" s="328" t="s">
        <v>153</v>
      </c>
      <c r="D398" s="328" t="s">
        <v>286</v>
      </c>
      <c r="E398" s="328" t="s">
        <v>388</v>
      </c>
      <c r="F398" s="330">
        <v>33623</v>
      </c>
      <c r="G398" s="328" t="s">
        <v>1029</v>
      </c>
      <c r="H398" s="328" t="s">
        <v>389</v>
      </c>
      <c r="I398" s="328" t="s">
        <v>486</v>
      </c>
      <c r="J398" s="328" t="s">
        <v>371</v>
      </c>
      <c r="K398" s="328">
        <v>2012</v>
      </c>
      <c r="L398" s="328" t="s">
        <v>373</v>
      </c>
      <c r="M398" s="328" t="s">
        <v>373</v>
      </c>
      <c r="N398" s="328"/>
      <c r="O398" s="330"/>
      <c r="P398" s="328"/>
      <c r="Q398" s="328"/>
      <c r="R398" s="328"/>
      <c r="S398" s="328"/>
      <c r="T398" s="328"/>
      <c r="U398" s="328"/>
      <c r="V398" s="328"/>
      <c r="W398" s="328"/>
      <c r="X398" s="328"/>
      <c r="Y398" s="328"/>
      <c r="Z398" s="328"/>
      <c r="AA398" s="328"/>
      <c r="AB398" s="328"/>
      <c r="AC398" s="328"/>
      <c r="AD398" s="328"/>
      <c r="AE398" s="328"/>
      <c r="AF398" s="328"/>
      <c r="AG398" s="328"/>
      <c r="AH398" s="328" t="s">
        <v>731</v>
      </c>
      <c r="AI398" s="328"/>
      <c r="AJ398" s="328"/>
      <c r="AK398" s="328"/>
      <c r="AL398" s="328"/>
      <c r="AM398" s="328" t="s">
        <v>782</v>
      </c>
      <c r="AN398" s="328" t="s">
        <v>782</v>
      </c>
      <c r="AO398" s="328"/>
      <c r="AP398" s="328" t="s">
        <v>4068</v>
      </c>
      <c r="AQ398" s="328" t="s">
        <v>3844</v>
      </c>
    </row>
    <row r="399" spans="1:43" ht="22.8" x14ac:dyDescent="0.4">
      <c r="A399" s="328">
        <v>216317</v>
      </c>
      <c r="B399" s="328" t="s">
        <v>1947</v>
      </c>
      <c r="C399" s="328" t="s">
        <v>75</v>
      </c>
      <c r="D399" s="328" t="s">
        <v>3027</v>
      </c>
      <c r="E399" s="328" t="s">
        <v>388</v>
      </c>
      <c r="F399" s="330">
        <v>32509</v>
      </c>
      <c r="G399" s="328" t="s">
        <v>3647</v>
      </c>
      <c r="H399" s="328" t="s">
        <v>389</v>
      </c>
      <c r="I399" s="328" t="s">
        <v>484</v>
      </c>
      <c r="J399" s="328" t="s">
        <v>371</v>
      </c>
      <c r="K399" s="328"/>
      <c r="L399" s="328" t="s">
        <v>373</v>
      </c>
      <c r="M399" s="328" t="s">
        <v>373</v>
      </c>
      <c r="N399" s="328"/>
      <c r="O399" s="330"/>
      <c r="P399" s="328"/>
      <c r="Q399" s="328"/>
      <c r="R399" s="328"/>
      <c r="S399" s="328"/>
      <c r="T399" s="328"/>
      <c r="U399" s="328"/>
      <c r="V399" s="328"/>
      <c r="W399" s="328"/>
      <c r="X399" s="328"/>
      <c r="Y399" s="328"/>
      <c r="Z399" s="328"/>
      <c r="AA399" s="328"/>
      <c r="AB399" s="328"/>
      <c r="AC399" s="328"/>
      <c r="AD399" s="328"/>
      <c r="AE399" s="328"/>
      <c r="AF399" s="328"/>
      <c r="AG399" s="328"/>
      <c r="AH399" s="328"/>
      <c r="AI399" s="328"/>
      <c r="AJ399" s="328"/>
      <c r="AK399" s="328"/>
      <c r="AL399" s="328"/>
      <c r="AM399" s="328" t="s">
        <v>782</v>
      </c>
      <c r="AN399" s="328" t="s">
        <v>782</v>
      </c>
      <c r="AO399" s="328"/>
      <c r="AP399" s="328" t="s">
        <v>3375</v>
      </c>
      <c r="AQ399" s="328">
        <v>2</v>
      </c>
    </row>
    <row r="400" spans="1:43" ht="22.8" x14ac:dyDescent="0.4">
      <c r="A400" s="328">
        <v>216390</v>
      </c>
      <c r="B400" s="328" t="s">
        <v>1959</v>
      </c>
      <c r="C400" s="328" t="s">
        <v>127</v>
      </c>
      <c r="D400" s="328" t="s">
        <v>581</v>
      </c>
      <c r="E400" s="328" t="s">
        <v>387</v>
      </c>
      <c r="F400" s="330">
        <v>34582</v>
      </c>
      <c r="G400" s="328" t="s">
        <v>3670</v>
      </c>
      <c r="H400" s="328" t="s">
        <v>389</v>
      </c>
      <c r="I400" s="328" t="s">
        <v>484</v>
      </c>
      <c r="J400" s="328" t="s">
        <v>1311</v>
      </c>
      <c r="K400" s="328"/>
      <c r="L400" s="328" t="s">
        <v>373</v>
      </c>
      <c r="M400" s="328" t="s">
        <v>373</v>
      </c>
      <c r="N400" s="328"/>
      <c r="O400" s="330"/>
      <c r="P400" s="328"/>
      <c r="Q400" s="328"/>
      <c r="R400" s="328"/>
      <c r="S400" s="328"/>
      <c r="T400" s="328"/>
      <c r="U400" s="328"/>
      <c r="V400" s="328"/>
      <c r="W400" s="328"/>
      <c r="X400" s="328"/>
      <c r="Y400" s="328"/>
      <c r="Z400" s="328"/>
      <c r="AA400" s="328"/>
      <c r="AB400" s="328"/>
      <c r="AC400" s="328"/>
      <c r="AD400" s="328"/>
      <c r="AE400" s="328"/>
      <c r="AF400" s="328"/>
      <c r="AG400" s="328"/>
      <c r="AH400" s="328"/>
      <c r="AI400" s="328"/>
      <c r="AJ400" s="328"/>
      <c r="AK400" s="328"/>
      <c r="AL400" s="328"/>
      <c r="AM400" s="328"/>
      <c r="AN400" s="328"/>
      <c r="AO400" s="328"/>
      <c r="AP400" s="328" t="s">
        <v>3375</v>
      </c>
      <c r="AQ400" s="328">
        <v>3</v>
      </c>
    </row>
    <row r="401" spans="1:43" ht="22.8" x14ac:dyDescent="0.4">
      <c r="A401" s="328">
        <v>216530</v>
      </c>
      <c r="B401" s="328" t="s">
        <v>1949</v>
      </c>
      <c r="C401" s="328" t="s">
        <v>63</v>
      </c>
      <c r="D401" s="328" t="s">
        <v>248</v>
      </c>
      <c r="E401" s="328" t="s">
        <v>388</v>
      </c>
      <c r="F401" s="330">
        <v>33239</v>
      </c>
      <c r="G401" s="328" t="s">
        <v>373</v>
      </c>
      <c r="H401" s="328" t="s">
        <v>389</v>
      </c>
      <c r="I401" s="328" t="s">
        <v>65</v>
      </c>
      <c r="J401" s="328" t="s">
        <v>390</v>
      </c>
      <c r="K401" s="328">
        <v>2009</v>
      </c>
      <c r="L401" s="328" t="s">
        <v>373</v>
      </c>
      <c r="M401" s="328" t="s">
        <v>373</v>
      </c>
      <c r="N401" s="328"/>
      <c r="O401" s="330"/>
      <c r="P401" s="328"/>
      <c r="Q401" s="328"/>
      <c r="R401" s="328"/>
      <c r="S401" s="328"/>
      <c r="T401" s="328"/>
      <c r="U401" s="328"/>
      <c r="V401" s="328"/>
      <c r="W401" s="328"/>
      <c r="X401" s="328"/>
      <c r="Y401" s="328"/>
      <c r="Z401" s="328"/>
      <c r="AA401" s="328"/>
      <c r="AB401" s="328"/>
      <c r="AC401" s="328"/>
      <c r="AD401" s="328"/>
      <c r="AE401" s="328"/>
      <c r="AF401" s="328"/>
      <c r="AG401" s="328"/>
      <c r="AH401" s="328"/>
      <c r="AI401" s="328"/>
      <c r="AJ401" s="328"/>
      <c r="AK401" s="328"/>
      <c r="AL401" s="328"/>
      <c r="AM401" s="328"/>
      <c r="AN401" s="328"/>
      <c r="AO401" s="328"/>
      <c r="AP401" s="328" t="s">
        <v>4083</v>
      </c>
      <c r="AQ401" s="328">
        <v>6</v>
      </c>
    </row>
    <row r="402" spans="1:43" ht="22.8" x14ac:dyDescent="0.4">
      <c r="A402" s="328">
        <v>216557</v>
      </c>
      <c r="B402" s="328" t="s">
        <v>2293</v>
      </c>
      <c r="C402" s="328" t="s">
        <v>2294</v>
      </c>
      <c r="D402" s="328" t="s">
        <v>3064</v>
      </c>
      <c r="E402" s="328" t="s">
        <v>388</v>
      </c>
      <c r="F402" s="330">
        <v>35678</v>
      </c>
      <c r="G402" s="328" t="s">
        <v>2295</v>
      </c>
      <c r="H402" s="328" t="s">
        <v>389</v>
      </c>
      <c r="I402" s="328" t="s">
        <v>486</v>
      </c>
      <c r="J402" s="328" t="s">
        <v>371</v>
      </c>
      <c r="K402" s="328">
        <v>2015</v>
      </c>
      <c r="L402" s="328" t="s">
        <v>373</v>
      </c>
      <c r="M402" s="328" t="s">
        <v>373</v>
      </c>
      <c r="N402" s="328"/>
      <c r="O402" s="330"/>
      <c r="P402" s="328"/>
      <c r="Q402" s="328"/>
      <c r="R402" s="328"/>
      <c r="S402" s="328"/>
      <c r="T402" s="328"/>
      <c r="U402" s="328"/>
      <c r="V402" s="328"/>
      <c r="W402" s="328"/>
      <c r="X402" s="328"/>
      <c r="Y402" s="328"/>
      <c r="Z402" s="328"/>
      <c r="AA402" s="328"/>
      <c r="AB402" s="328"/>
      <c r="AC402" s="328"/>
      <c r="AD402" s="328"/>
      <c r="AE402" s="328"/>
      <c r="AF402" s="328"/>
      <c r="AG402" s="328"/>
      <c r="AH402" s="328" t="s">
        <v>731</v>
      </c>
      <c r="AI402" s="328"/>
      <c r="AJ402" s="328"/>
      <c r="AK402" s="328"/>
      <c r="AL402" s="328"/>
      <c r="AM402" s="328" t="s">
        <v>782</v>
      </c>
      <c r="AN402" s="328" t="s">
        <v>782</v>
      </c>
      <c r="AO402" s="328"/>
      <c r="AP402" s="328" t="s">
        <v>4068</v>
      </c>
      <c r="AQ402" s="328" t="s">
        <v>3844</v>
      </c>
    </row>
    <row r="403" spans="1:43" ht="22.8" x14ac:dyDescent="0.4">
      <c r="A403" s="328">
        <v>216664</v>
      </c>
      <c r="B403" s="328" t="s">
        <v>1187</v>
      </c>
      <c r="C403" s="328" t="s">
        <v>1094</v>
      </c>
      <c r="D403" s="328" t="s">
        <v>1188</v>
      </c>
      <c r="E403" s="328" t="s">
        <v>388</v>
      </c>
      <c r="F403" s="330">
        <v>37058</v>
      </c>
      <c r="G403" s="328" t="s">
        <v>1323</v>
      </c>
      <c r="H403" s="328" t="s">
        <v>389</v>
      </c>
      <c r="I403" s="328" t="s">
        <v>59</v>
      </c>
      <c r="J403" s="328" t="s">
        <v>390</v>
      </c>
      <c r="K403" s="328">
        <v>2019</v>
      </c>
      <c r="L403" s="328" t="s">
        <v>373</v>
      </c>
      <c r="M403" s="328" t="s">
        <v>379</v>
      </c>
      <c r="N403" s="328"/>
      <c r="O403" s="330"/>
      <c r="P403" s="328"/>
      <c r="Q403" s="328"/>
      <c r="R403" s="328"/>
      <c r="S403" s="328"/>
      <c r="T403" s="328"/>
      <c r="U403" s="328"/>
      <c r="V403" s="328"/>
      <c r="W403" s="328"/>
      <c r="X403" s="328"/>
      <c r="Y403" s="328"/>
      <c r="Z403" s="328"/>
      <c r="AA403" s="328"/>
      <c r="AB403" s="328"/>
      <c r="AC403" s="328"/>
      <c r="AD403" s="328"/>
      <c r="AE403" s="328"/>
      <c r="AF403" s="328"/>
      <c r="AG403" s="328"/>
      <c r="AH403" s="328"/>
      <c r="AI403" s="328"/>
      <c r="AJ403" s="328"/>
      <c r="AK403" s="328"/>
      <c r="AL403" s="328"/>
      <c r="AM403" s="328"/>
      <c r="AN403" s="328"/>
      <c r="AO403" s="328"/>
      <c r="AP403" s="328" t="s">
        <v>59</v>
      </c>
      <c r="AQ403" s="328">
        <v>5</v>
      </c>
    </row>
    <row r="404" spans="1:43" ht="22.8" x14ac:dyDescent="0.4">
      <c r="A404" s="328">
        <v>216719</v>
      </c>
      <c r="B404" s="328" t="s">
        <v>1256</v>
      </c>
      <c r="C404" s="328" t="s">
        <v>66</v>
      </c>
      <c r="D404" s="328" t="s">
        <v>264</v>
      </c>
      <c r="E404" s="328" t="s">
        <v>387</v>
      </c>
      <c r="F404" s="330">
        <v>33970</v>
      </c>
      <c r="G404" s="328" t="s">
        <v>3710</v>
      </c>
      <c r="H404" s="328" t="s">
        <v>389</v>
      </c>
      <c r="I404" s="328" t="s">
        <v>485</v>
      </c>
      <c r="J404" s="328"/>
      <c r="K404" s="328"/>
      <c r="L404" s="328" t="s">
        <v>373</v>
      </c>
      <c r="M404" s="328" t="s">
        <v>1029</v>
      </c>
      <c r="N404" s="328"/>
      <c r="O404" s="330"/>
      <c r="P404" s="328"/>
      <c r="Q404" s="328"/>
      <c r="R404" s="328"/>
      <c r="S404" s="328"/>
      <c r="T404" s="328"/>
      <c r="U404" s="328"/>
      <c r="V404" s="328"/>
      <c r="W404" s="328"/>
      <c r="X404" s="328"/>
      <c r="Y404" s="328"/>
      <c r="Z404" s="328"/>
      <c r="AA404" s="328"/>
      <c r="AB404" s="328"/>
      <c r="AC404" s="328"/>
      <c r="AD404" s="328"/>
      <c r="AE404" s="328"/>
      <c r="AF404" s="328"/>
      <c r="AG404" s="328"/>
      <c r="AH404" s="328" t="s">
        <v>731</v>
      </c>
      <c r="AI404" s="328"/>
      <c r="AJ404" s="328"/>
      <c r="AK404" s="328"/>
      <c r="AL404" s="328"/>
      <c r="AM404" s="328" t="s">
        <v>782</v>
      </c>
      <c r="AN404" s="328" t="s">
        <v>782</v>
      </c>
      <c r="AO404" s="328"/>
      <c r="AP404" s="328" t="s">
        <v>4205</v>
      </c>
      <c r="AQ404" s="328" t="s">
        <v>3844</v>
      </c>
    </row>
    <row r="405" spans="1:43" ht="22.8" x14ac:dyDescent="0.4">
      <c r="A405" s="328">
        <v>216731</v>
      </c>
      <c r="B405" s="328" t="s">
        <v>1269</v>
      </c>
      <c r="C405" s="328" t="s">
        <v>60</v>
      </c>
      <c r="D405" s="328" t="s">
        <v>256</v>
      </c>
      <c r="E405" s="328" t="s">
        <v>388</v>
      </c>
      <c r="F405" s="328" t="s">
        <v>3727</v>
      </c>
      <c r="G405" s="328" t="s">
        <v>370</v>
      </c>
      <c r="H405" s="328" t="s">
        <v>389</v>
      </c>
      <c r="I405" s="328" t="s">
        <v>485</v>
      </c>
      <c r="J405" s="328"/>
      <c r="K405" s="328"/>
      <c r="L405" s="328" t="s">
        <v>373</v>
      </c>
      <c r="M405" s="328" t="s">
        <v>373</v>
      </c>
      <c r="N405" s="328"/>
      <c r="O405" s="330"/>
      <c r="P405" s="328"/>
      <c r="Q405" s="328"/>
      <c r="R405" s="328"/>
      <c r="S405" s="328"/>
      <c r="T405" s="328"/>
      <c r="U405" s="328"/>
      <c r="V405" s="328"/>
      <c r="W405" s="328"/>
      <c r="X405" s="328"/>
      <c r="Y405" s="328"/>
      <c r="Z405" s="328"/>
      <c r="AA405" s="328"/>
      <c r="AB405" s="328"/>
      <c r="AC405" s="328"/>
      <c r="AD405" s="328"/>
      <c r="AE405" s="328"/>
      <c r="AF405" s="328"/>
      <c r="AG405" s="328"/>
      <c r="AH405" s="328" t="s">
        <v>731</v>
      </c>
      <c r="AI405" s="328"/>
      <c r="AJ405" s="328"/>
      <c r="AK405" s="328"/>
      <c r="AL405" s="328"/>
      <c r="AM405" s="328" t="s">
        <v>782</v>
      </c>
      <c r="AN405" s="328" t="s">
        <v>782</v>
      </c>
      <c r="AO405" s="328"/>
      <c r="AP405" s="328" t="s">
        <v>4205</v>
      </c>
      <c r="AQ405" s="328" t="s">
        <v>3844</v>
      </c>
    </row>
    <row r="406" spans="1:43" ht="22.8" x14ac:dyDescent="0.4">
      <c r="A406" s="328">
        <v>216798</v>
      </c>
      <c r="B406" s="328" t="s">
        <v>3126</v>
      </c>
      <c r="C406" s="328" t="s">
        <v>82</v>
      </c>
      <c r="D406" s="328" t="s">
        <v>3127</v>
      </c>
      <c r="E406" s="328" t="s">
        <v>388</v>
      </c>
      <c r="F406" s="330">
        <v>33455</v>
      </c>
      <c r="G406" s="328" t="s">
        <v>3128</v>
      </c>
      <c r="H406" s="328" t="s">
        <v>389</v>
      </c>
      <c r="I406" s="328" t="s">
        <v>484</v>
      </c>
      <c r="J406" s="328"/>
      <c r="K406" s="328"/>
      <c r="L406" s="328" t="s">
        <v>373</v>
      </c>
      <c r="M406" s="328" t="s">
        <v>373</v>
      </c>
      <c r="N406" s="328"/>
      <c r="O406" s="330"/>
      <c r="P406" s="328"/>
      <c r="Q406" s="328"/>
      <c r="R406" s="328"/>
      <c r="S406" s="328"/>
      <c r="T406" s="328"/>
      <c r="U406" s="328"/>
      <c r="V406" s="328"/>
      <c r="W406" s="328"/>
      <c r="X406" s="328"/>
      <c r="Y406" s="328"/>
      <c r="Z406" s="328"/>
      <c r="AA406" s="328"/>
      <c r="AB406" s="328"/>
      <c r="AC406" s="328"/>
      <c r="AD406" s="328"/>
      <c r="AE406" s="328"/>
      <c r="AF406" s="328"/>
      <c r="AG406" s="328"/>
      <c r="AH406" s="328"/>
      <c r="AI406" s="328"/>
      <c r="AJ406" s="328"/>
      <c r="AK406" s="328"/>
      <c r="AL406" s="328"/>
      <c r="AM406" s="328"/>
      <c r="AN406" s="328" t="s">
        <v>782</v>
      </c>
      <c r="AO406" s="328"/>
      <c r="AP406" s="328" t="s">
        <v>3375</v>
      </c>
      <c r="AQ406" s="328">
        <v>5</v>
      </c>
    </row>
    <row r="407" spans="1:43" ht="22.8" x14ac:dyDescent="0.4">
      <c r="A407" s="328">
        <v>216847</v>
      </c>
      <c r="B407" s="328" t="s">
        <v>3193</v>
      </c>
      <c r="C407" s="328" t="s">
        <v>105</v>
      </c>
      <c r="D407" s="328" t="s">
        <v>3194</v>
      </c>
      <c r="E407" s="328" t="s">
        <v>387</v>
      </c>
      <c r="F407" s="330">
        <v>27058</v>
      </c>
      <c r="G407" s="328" t="s">
        <v>3195</v>
      </c>
      <c r="H407" s="328" t="s">
        <v>389</v>
      </c>
      <c r="I407" s="328" t="s">
        <v>485</v>
      </c>
      <c r="J407" s="328" t="s">
        <v>371</v>
      </c>
      <c r="K407" s="328"/>
      <c r="L407" s="328" t="s">
        <v>373</v>
      </c>
      <c r="M407" s="328" t="s">
        <v>373</v>
      </c>
      <c r="N407" s="328"/>
      <c r="O407" s="330"/>
      <c r="P407" s="328"/>
      <c r="Q407" s="328"/>
      <c r="R407" s="328"/>
      <c r="S407" s="328"/>
      <c r="T407" s="328"/>
      <c r="U407" s="328"/>
      <c r="V407" s="328"/>
      <c r="W407" s="328"/>
      <c r="X407" s="328"/>
      <c r="Y407" s="328"/>
      <c r="Z407" s="328"/>
      <c r="AA407" s="328"/>
      <c r="AB407" s="328"/>
      <c r="AC407" s="328"/>
      <c r="AD407" s="328"/>
      <c r="AE407" s="328"/>
      <c r="AF407" s="328"/>
      <c r="AG407" s="328"/>
      <c r="AH407" s="328"/>
      <c r="AI407" s="328"/>
      <c r="AJ407" s="328"/>
      <c r="AK407" s="328"/>
      <c r="AL407" s="328"/>
      <c r="AM407" s="328" t="s">
        <v>782</v>
      </c>
      <c r="AN407" s="328" t="s">
        <v>782</v>
      </c>
      <c r="AO407" s="328"/>
      <c r="AP407" s="328" t="s">
        <v>485</v>
      </c>
      <c r="AQ407" s="328">
        <v>1</v>
      </c>
    </row>
    <row r="408" spans="1:43" ht="22.8" x14ac:dyDescent="0.4">
      <c r="A408" s="328">
        <v>216873</v>
      </c>
      <c r="B408" s="328" t="s">
        <v>3238</v>
      </c>
      <c r="C408" s="328" t="s">
        <v>579</v>
      </c>
      <c r="D408" s="328" t="s">
        <v>3239</v>
      </c>
      <c r="E408" s="328" t="s">
        <v>387</v>
      </c>
      <c r="F408" s="330">
        <v>31837</v>
      </c>
      <c r="G408" s="328" t="s">
        <v>4274</v>
      </c>
      <c r="H408" s="328" t="s">
        <v>389</v>
      </c>
      <c r="I408" s="328" t="s">
        <v>486</v>
      </c>
      <c r="J408" s="328" t="s">
        <v>390</v>
      </c>
      <c r="K408" s="328">
        <v>2005</v>
      </c>
      <c r="L408" s="328" t="s">
        <v>373</v>
      </c>
      <c r="M408" s="328" t="s">
        <v>373</v>
      </c>
      <c r="N408" s="328"/>
      <c r="O408" s="330"/>
      <c r="P408" s="328"/>
      <c r="Q408" s="328"/>
      <c r="R408" s="328"/>
      <c r="S408" s="328"/>
      <c r="T408" s="328"/>
      <c r="U408" s="328"/>
      <c r="V408" s="328"/>
      <c r="W408" s="328"/>
      <c r="X408" s="328"/>
      <c r="Y408" s="328"/>
      <c r="Z408" s="328"/>
      <c r="AA408" s="328"/>
      <c r="AB408" s="328"/>
      <c r="AC408" s="328"/>
      <c r="AD408" s="328"/>
      <c r="AE408" s="328"/>
      <c r="AF408" s="328"/>
      <c r="AG408" s="328"/>
      <c r="AH408" s="328"/>
      <c r="AI408" s="328"/>
      <c r="AJ408" s="328"/>
      <c r="AK408" s="328"/>
      <c r="AL408" s="328"/>
      <c r="AM408" s="328"/>
      <c r="AN408" s="328" t="s">
        <v>782</v>
      </c>
      <c r="AO408" s="328"/>
      <c r="AP408" s="328" t="s">
        <v>3377</v>
      </c>
      <c r="AQ408" s="328">
        <v>3</v>
      </c>
    </row>
    <row r="409" spans="1:43" ht="22.8" x14ac:dyDescent="0.4">
      <c r="A409" s="328">
        <v>216900</v>
      </c>
      <c r="B409" s="328" t="s">
        <v>3270</v>
      </c>
      <c r="C409" s="328" t="s">
        <v>3271</v>
      </c>
      <c r="D409" s="328" t="s">
        <v>437</v>
      </c>
      <c r="E409" s="328" t="s">
        <v>388</v>
      </c>
      <c r="F409" s="328" t="s">
        <v>3272</v>
      </c>
      <c r="G409" s="328" t="s">
        <v>4286</v>
      </c>
      <c r="H409" s="328" t="s">
        <v>389</v>
      </c>
      <c r="I409" s="328" t="s">
        <v>486</v>
      </c>
      <c r="J409" s="328" t="s">
        <v>390</v>
      </c>
      <c r="K409" s="328">
        <v>1996</v>
      </c>
      <c r="L409" s="328" t="s">
        <v>373</v>
      </c>
      <c r="M409" s="328"/>
      <c r="N409" s="328">
        <v>58</v>
      </c>
      <c r="O409" s="330">
        <v>45722</v>
      </c>
      <c r="P409" s="328">
        <v>40000</v>
      </c>
      <c r="Q409" s="328"/>
      <c r="R409" s="328"/>
      <c r="S409" s="328"/>
      <c r="T409" s="328"/>
      <c r="U409" s="328"/>
      <c r="V409" s="328"/>
      <c r="W409" s="328"/>
      <c r="X409" s="328"/>
      <c r="Y409" s="328"/>
      <c r="Z409" s="328"/>
      <c r="AA409" s="328"/>
      <c r="AB409" s="328"/>
      <c r="AC409" s="328"/>
      <c r="AD409" s="328"/>
      <c r="AE409" s="328"/>
      <c r="AF409" s="328"/>
      <c r="AG409" s="328"/>
      <c r="AH409" s="328"/>
      <c r="AI409" s="328"/>
      <c r="AJ409" s="328"/>
      <c r="AK409" s="328"/>
      <c r="AL409" s="328"/>
      <c r="AM409" s="328"/>
      <c r="AN409" s="328"/>
      <c r="AO409" s="328"/>
      <c r="AP409" s="328" t="s">
        <v>3377</v>
      </c>
      <c r="AQ409" s="328">
        <v>5</v>
      </c>
    </row>
    <row r="410" spans="1:43" ht="22.8" x14ac:dyDescent="0.4">
      <c r="A410" s="328">
        <v>216926</v>
      </c>
      <c r="B410" s="328" t="s">
        <v>3311</v>
      </c>
      <c r="C410" s="328" t="s">
        <v>69</v>
      </c>
      <c r="D410" s="328" t="s">
        <v>3312</v>
      </c>
      <c r="E410" s="328" t="s">
        <v>387</v>
      </c>
      <c r="F410" s="330">
        <v>30317</v>
      </c>
      <c r="G410" s="328" t="s">
        <v>4301</v>
      </c>
      <c r="H410" s="328" t="s">
        <v>389</v>
      </c>
      <c r="I410" s="328" t="s">
        <v>484</v>
      </c>
      <c r="J410" s="328" t="s">
        <v>390</v>
      </c>
      <c r="K410" s="328">
        <v>2016</v>
      </c>
      <c r="L410" s="328" t="s">
        <v>373</v>
      </c>
      <c r="M410" s="328" t="s">
        <v>373</v>
      </c>
      <c r="N410" s="328"/>
      <c r="O410" s="330"/>
      <c r="P410" s="328"/>
      <c r="Q410" s="328"/>
      <c r="R410" s="328"/>
      <c r="S410" s="328"/>
      <c r="T410" s="328"/>
      <c r="U410" s="328"/>
      <c r="V410" s="328"/>
      <c r="W410" s="328"/>
      <c r="X410" s="328"/>
      <c r="Y410" s="328"/>
      <c r="Z410" s="328"/>
      <c r="AA410" s="328"/>
      <c r="AB410" s="328"/>
      <c r="AC410" s="328"/>
      <c r="AD410" s="328"/>
      <c r="AE410" s="328"/>
      <c r="AF410" s="328"/>
      <c r="AG410" s="328"/>
      <c r="AH410" s="328"/>
      <c r="AI410" s="328"/>
      <c r="AJ410" s="328"/>
      <c r="AK410" s="328"/>
      <c r="AL410" s="328"/>
      <c r="AM410" s="328"/>
      <c r="AN410" s="328"/>
      <c r="AO410" s="328"/>
      <c r="AP410" s="328" t="s">
        <v>484</v>
      </c>
      <c r="AQ410" s="328">
        <v>5</v>
      </c>
    </row>
    <row r="411" spans="1:43" ht="22.8" x14ac:dyDescent="0.4">
      <c r="A411" s="328">
        <v>216942</v>
      </c>
      <c r="B411" s="328" t="s">
        <v>3335</v>
      </c>
      <c r="C411" s="328" t="s">
        <v>3336</v>
      </c>
      <c r="D411" s="328" t="s">
        <v>569</v>
      </c>
      <c r="E411" s="328" t="s">
        <v>388</v>
      </c>
      <c r="F411" s="330">
        <v>38197</v>
      </c>
      <c r="G411" s="328" t="s">
        <v>3337</v>
      </c>
      <c r="H411" s="328" t="s">
        <v>389</v>
      </c>
      <c r="I411" s="328" t="s">
        <v>484</v>
      </c>
      <c r="J411" s="328" t="s">
        <v>390</v>
      </c>
      <c r="K411" s="328">
        <v>2022</v>
      </c>
      <c r="L411" s="328" t="s">
        <v>373</v>
      </c>
      <c r="M411" s="328" t="s">
        <v>373</v>
      </c>
      <c r="N411" s="328"/>
      <c r="O411" s="330"/>
      <c r="P411" s="328"/>
      <c r="Q411" s="328"/>
      <c r="R411" s="328"/>
      <c r="S411" s="328"/>
      <c r="T411" s="328"/>
      <c r="U411" s="328"/>
      <c r="V411" s="328"/>
      <c r="W411" s="328"/>
      <c r="X411" s="328"/>
      <c r="Y411" s="328"/>
      <c r="Z411" s="328"/>
      <c r="AA411" s="328"/>
      <c r="AB411" s="328"/>
      <c r="AC411" s="328"/>
      <c r="AD411" s="328"/>
      <c r="AE411" s="328"/>
      <c r="AF411" s="328"/>
      <c r="AG411" s="328"/>
      <c r="AH411" s="328"/>
      <c r="AI411" s="328"/>
      <c r="AJ411" s="328"/>
      <c r="AK411" s="328"/>
      <c r="AL411" s="328"/>
      <c r="AM411" s="328"/>
      <c r="AN411" s="328"/>
      <c r="AO411" s="328"/>
      <c r="AP411" s="328" t="s">
        <v>3375</v>
      </c>
      <c r="AQ411" s="328">
        <v>5</v>
      </c>
    </row>
    <row r="412" spans="1:43" ht="22.8" x14ac:dyDescent="0.4">
      <c r="A412" s="328">
        <v>216954</v>
      </c>
      <c r="B412" s="328" t="s">
        <v>3355</v>
      </c>
      <c r="C412" s="328" t="s">
        <v>3356</v>
      </c>
      <c r="D412" s="328" t="s">
        <v>266</v>
      </c>
      <c r="E412" s="328" t="s">
        <v>388</v>
      </c>
      <c r="F412" s="330">
        <v>32228</v>
      </c>
      <c r="G412" s="328" t="s">
        <v>4317</v>
      </c>
      <c r="H412" s="328" t="s">
        <v>389</v>
      </c>
      <c r="I412" s="328" t="s">
        <v>485</v>
      </c>
      <c r="J412" s="328" t="s">
        <v>371</v>
      </c>
      <c r="K412" s="328">
        <v>2006</v>
      </c>
      <c r="L412" s="328" t="s">
        <v>373</v>
      </c>
      <c r="M412" s="328" t="s">
        <v>373</v>
      </c>
      <c r="N412" s="328"/>
      <c r="O412" s="330"/>
      <c r="P412" s="328"/>
      <c r="Q412" s="328"/>
      <c r="R412" s="328"/>
      <c r="S412" s="328"/>
      <c r="T412" s="328"/>
      <c r="U412" s="328"/>
      <c r="V412" s="328"/>
      <c r="W412" s="328"/>
      <c r="X412" s="328"/>
      <c r="Y412" s="328"/>
      <c r="Z412" s="328"/>
      <c r="AA412" s="328"/>
      <c r="AB412" s="328"/>
      <c r="AC412" s="328"/>
      <c r="AD412" s="328"/>
      <c r="AE412" s="328"/>
      <c r="AF412" s="328"/>
      <c r="AG412" s="328"/>
      <c r="AH412" s="328"/>
      <c r="AI412" s="328"/>
      <c r="AJ412" s="328"/>
      <c r="AK412" s="328"/>
      <c r="AL412" s="328"/>
      <c r="AM412" s="328"/>
      <c r="AN412" s="328"/>
      <c r="AO412" s="328"/>
      <c r="AP412" s="328" t="s">
        <v>485</v>
      </c>
      <c r="AQ412" s="328">
        <v>1</v>
      </c>
    </row>
    <row r="413" spans="1:43" ht="22.8" x14ac:dyDescent="0.4">
      <c r="A413" s="328">
        <v>217018</v>
      </c>
      <c r="B413" s="328" t="s">
        <v>1172</v>
      </c>
      <c r="C413" s="328" t="s">
        <v>99</v>
      </c>
      <c r="D413" s="328" t="s">
        <v>265</v>
      </c>
      <c r="E413" s="328" t="s">
        <v>388</v>
      </c>
      <c r="F413" s="330">
        <v>29971</v>
      </c>
      <c r="G413" s="328" t="s">
        <v>370</v>
      </c>
      <c r="H413" s="328" t="s">
        <v>389</v>
      </c>
      <c r="I413" s="328" t="s">
        <v>485</v>
      </c>
      <c r="J413" s="328" t="s">
        <v>390</v>
      </c>
      <c r="K413" s="328">
        <v>2000</v>
      </c>
      <c r="L413" s="328" t="s">
        <v>373</v>
      </c>
      <c r="M413" s="328" t="s">
        <v>376</v>
      </c>
      <c r="N413" s="328"/>
      <c r="O413" s="330"/>
      <c r="P413" s="328"/>
      <c r="Q413" s="328"/>
      <c r="R413" s="328"/>
      <c r="S413" s="328"/>
      <c r="T413" s="328"/>
      <c r="U413" s="328"/>
      <c r="V413" s="328"/>
      <c r="W413" s="328"/>
      <c r="X413" s="328"/>
      <c r="Y413" s="328"/>
      <c r="Z413" s="328"/>
      <c r="AA413" s="328"/>
      <c r="AB413" s="328"/>
      <c r="AC413" s="328"/>
      <c r="AD413" s="328"/>
      <c r="AE413" s="328"/>
      <c r="AF413" s="328"/>
      <c r="AG413" s="328"/>
      <c r="AH413" s="328"/>
      <c r="AI413" s="328"/>
      <c r="AJ413" s="328"/>
      <c r="AK413" s="328"/>
      <c r="AL413" s="328"/>
      <c r="AM413" s="328"/>
      <c r="AN413" s="328" t="s">
        <v>782</v>
      </c>
      <c r="AO413" s="328"/>
      <c r="AP413" s="328" t="s">
        <v>485</v>
      </c>
      <c r="AQ413" s="328">
        <v>3</v>
      </c>
    </row>
    <row r="414" spans="1:43" ht="22.8" x14ac:dyDescent="0.4">
      <c r="A414" s="328">
        <v>217079</v>
      </c>
      <c r="B414" s="328" t="s">
        <v>3559</v>
      </c>
      <c r="C414" s="328" t="s">
        <v>89</v>
      </c>
      <c r="D414" s="328" t="s">
        <v>3560</v>
      </c>
      <c r="E414" s="328" t="s">
        <v>387</v>
      </c>
      <c r="F414" s="330">
        <v>37780</v>
      </c>
      <c r="G414" s="328" t="s">
        <v>373</v>
      </c>
      <c r="H414" s="328" t="s">
        <v>389</v>
      </c>
      <c r="I414" s="328" t="s">
        <v>485</v>
      </c>
      <c r="J414" s="328"/>
      <c r="K414" s="328"/>
      <c r="L414" s="328" t="s">
        <v>373</v>
      </c>
      <c r="M414" s="328" t="s">
        <v>373</v>
      </c>
      <c r="N414" s="328"/>
      <c r="O414" s="330"/>
      <c r="P414" s="328"/>
      <c r="Q414" s="328"/>
      <c r="R414" s="328"/>
      <c r="S414" s="328"/>
      <c r="T414" s="328"/>
      <c r="U414" s="328"/>
      <c r="V414" s="328"/>
      <c r="W414" s="328"/>
      <c r="X414" s="328"/>
      <c r="Y414" s="328"/>
      <c r="Z414" s="328"/>
      <c r="AA414" s="328"/>
      <c r="AB414" s="328"/>
      <c r="AC414" s="328"/>
      <c r="AD414" s="328"/>
      <c r="AE414" s="328"/>
      <c r="AF414" s="328"/>
      <c r="AG414" s="328"/>
      <c r="AH414" s="328"/>
      <c r="AI414" s="328"/>
      <c r="AJ414" s="328"/>
      <c r="AK414" s="328"/>
      <c r="AL414" s="328"/>
      <c r="AM414" s="328"/>
      <c r="AN414" s="328"/>
      <c r="AO414" s="328"/>
      <c r="AP414" s="328" t="s">
        <v>485</v>
      </c>
      <c r="AQ414" s="328">
        <v>3</v>
      </c>
    </row>
    <row r="415" spans="1:43" ht="22.8" x14ac:dyDescent="0.4">
      <c r="A415" s="328">
        <v>217100</v>
      </c>
      <c r="B415" s="328" t="s">
        <v>3590</v>
      </c>
      <c r="C415" s="328" t="s">
        <v>101</v>
      </c>
      <c r="D415" s="328" t="s">
        <v>260</v>
      </c>
      <c r="E415" s="328" t="s">
        <v>388</v>
      </c>
      <c r="F415" s="330">
        <v>34719</v>
      </c>
      <c r="G415" s="328" t="s">
        <v>694</v>
      </c>
      <c r="H415" s="328" t="s">
        <v>389</v>
      </c>
      <c r="I415" s="328" t="s">
        <v>485</v>
      </c>
      <c r="J415" s="328" t="s">
        <v>390</v>
      </c>
      <c r="K415" s="328">
        <v>2023</v>
      </c>
      <c r="L415" s="328" t="s">
        <v>373</v>
      </c>
      <c r="M415" s="328" t="s">
        <v>372</v>
      </c>
      <c r="N415" s="328">
        <v>68</v>
      </c>
      <c r="O415" s="330">
        <v>45729</v>
      </c>
      <c r="P415" s="328">
        <v>125000</v>
      </c>
      <c r="Q415" s="328"/>
      <c r="R415" s="328"/>
      <c r="S415" s="328"/>
      <c r="T415" s="328"/>
      <c r="U415" s="328"/>
      <c r="V415" s="328"/>
      <c r="W415" s="328"/>
      <c r="X415" s="328"/>
      <c r="Y415" s="328"/>
      <c r="Z415" s="328"/>
      <c r="AA415" s="328"/>
      <c r="AB415" s="328"/>
      <c r="AC415" s="328"/>
      <c r="AD415" s="328"/>
      <c r="AE415" s="328"/>
      <c r="AF415" s="328"/>
      <c r="AG415" s="328"/>
      <c r="AH415" s="328"/>
      <c r="AI415" s="328"/>
      <c r="AJ415" s="328"/>
      <c r="AK415" s="328"/>
      <c r="AL415" s="328"/>
      <c r="AM415" s="328"/>
      <c r="AN415" s="328"/>
      <c r="AO415" s="328"/>
      <c r="AP415" s="328" t="s">
        <v>485</v>
      </c>
      <c r="AQ415" s="328">
        <v>5</v>
      </c>
    </row>
    <row r="416" spans="1:43" ht="22.8" x14ac:dyDescent="0.4">
      <c r="A416" s="328">
        <v>208950</v>
      </c>
      <c r="B416" s="328" t="s">
        <v>3387</v>
      </c>
      <c r="C416" s="328" t="s">
        <v>3388</v>
      </c>
      <c r="D416" s="328" t="s">
        <v>3389</v>
      </c>
      <c r="E416" s="328" t="s">
        <v>1315</v>
      </c>
      <c r="F416" s="330">
        <v>33944</v>
      </c>
      <c r="G416" s="328" t="s">
        <v>370</v>
      </c>
      <c r="H416" s="328" t="s">
        <v>389</v>
      </c>
      <c r="I416" s="328" t="s">
        <v>59</v>
      </c>
      <c r="J416" s="328" t="s">
        <v>1311</v>
      </c>
      <c r="K416" s="328">
        <v>2007</v>
      </c>
      <c r="L416" s="328" t="s">
        <v>375</v>
      </c>
      <c r="M416" s="328" t="s">
        <v>375</v>
      </c>
      <c r="N416" s="328"/>
      <c r="O416" s="330"/>
      <c r="P416" s="328"/>
      <c r="Q416" s="328"/>
      <c r="R416" s="328"/>
      <c r="S416" s="328"/>
      <c r="T416" s="328"/>
      <c r="U416" s="328"/>
      <c r="V416" s="328"/>
      <c r="W416" s="328"/>
      <c r="X416" s="328"/>
      <c r="Y416" s="328"/>
      <c r="Z416" s="328"/>
      <c r="AA416" s="328"/>
      <c r="AB416" s="328"/>
      <c r="AC416" s="328"/>
      <c r="AD416" s="328"/>
      <c r="AE416" s="328"/>
      <c r="AF416" s="328"/>
      <c r="AG416" s="328"/>
      <c r="AH416" s="328" t="s">
        <v>731</v>
      </c>
      <c r="AI416" s="328"/>
      <c r="AJ416" s="328"/>
      <c r="AK416" s="328"/>
      <c r="AL416" s="328"/>
      <c r="AM416" s="328"/>
      <c r="AN416" s="328" t="s">
        <v>782</v>
      </c>
      <c r="AO416" s="328"/>
      <c r="AP416" s="328" t="s">
        <v>3861</v>
      </c>
      <c r="AQ416" s="328">
        <v>5</v>
      </c>
    </row>
    <row r="417" spans="1:43" ht="22.8" x14ac:dyDescent="0.4">
      <c r="A417" s="328">
        <v>211000</v>
      </c>
      <c r="B417" s="328" t="s">
        <v>2199</v>
      </c>
      <c r="C417" s="328" t="s">
        <v>63</v>
      </c>
      <c r="D417" s="328" t="s">
        <v>239</v>
      </c>
      <c r="E417" s="328" t="s">
        <v>388</v>
      </c>
      <c r="F417" s="330">
        <v>34921</v>
      </c>
      <c r="G417" s="328" t="s">
        <v>1009</v>
      </c>
      <c r="H417" s="328" t="s">
        <v>389</v>
      </c>
      <c r="I417" s="328" t="s">
        <v>484</v>
      </c>
      <c r="J417" s="328" t="s">
        <v>390</v>
      </c>
      <c r="K417" s="328">
        <v>2015</v>
      </c>
      <c r="L417" s="328" t="s">
        <v>375</v>
      </c>
      <c r="M417" s="328" t="s">
        <v>375</v>
      </c>
      <c r="N417" s="328"/>
      <c r="O417" s="330"/>
      <c r="P417" s="328"/>
      <c r="Q417" s="328"/>
      <c r="R417" s="328"/>
      <c r="S417" s="328"/>
      <c r="T417" s="328"/>
      <c r="U417" s="328"/>
      <c r="V417" s="328"/>
      <c r="W417" s="328"/>
      <c r="X417" s="328"/>
      <c r="Y417" s="328"/>
      <c r="Z417" s="328"/>
      <c r="AA417" s="328"/>
      <c r="AB417" s="328"/>
      <c r="AC417" s="328"/>
      <c r="AD417" s="328"/>
      <c r="AE417" s="328"/>
      <c r="AF417" s="328"/>
      <c r="AG417" s="328"/>
      <c r="AH417" s="328"/>
      <c r="AI417" s="328"/>
      <c r="AJ417" s="328"/>
      <c r="AK417" s="328"/>
      <c r="AL417" s="328"/>
      <c r="AM417" s="328"/>
      <c r="AN417" s="328"/>
      <c r="AO417" s="328"/>
      <c r="AP417" s="328" t="s">
        <v>3375</v>
      </c>
      <c r="AQ417" s="328">
        <v>3</v>
      </c>
    </row>
    <row r="418" spans="1:43" ht="22.8" x14ac:dyDescent="0.4">
      <c r="A418" s="328">
        <v>212725</v>
      </c>
      <c r="B418" s="328" t="s">
        <v>2542</v>
      </c>
      <c r="C418" s="328" t="s">
        <v>81</v>
      </c>
      <c r="D418" s="328" t="s">
        <v>258</v>
      </c>
      <c r="E418" s="328" t="s">
        <v>388</v>
      </c>
      <c r="F418" s="330">
        <v>30501</v>
      </c>
      <c r="G418" s="328" t="s">
        <v>2543</v>
      </c>
      <c r="H418" s="328" t="s">
        <v>389</v>
      </c>
      <c r="I418" s="328" t="s">
        <v>59</v>
      </c>
      <c r="J418" s="328" t="s">
        <v>371</v>
      </c>
      <c r="K418" s="328">
        <v>2001</v>
      </c>
      <c r="L418" s="328" t="s">
        <v>375</v>
      </c>
      <c r="M418" s="328" t="s">
        <v>673</v>
      </c>
      <c r="N418" s="328"/>
      <c r="O418" s="330"/>
      <c r="P418" s="328"/>
      <c r="Q418" s="328"/>
      <c r="R418" s="328"/>
      <c r="S418" s="328"/>
      <c r="T418" s="328"/>
      <c r="U418" s="328"/>
      <c r="V418" s="328"/>
      <c r="W418" s="328"/>
      <c r="X418" s="328"/>
      <c r="Y418" s="328"/>
      <c r="Z418" s="328"/>
      <c r="AA418" s="328"/>
      <c r="AB418" s="328"/>
      <c r="AC418" s="328"/>
      <c r="AD418" s="328"/>
      <c r="AE418" s="328"/>
      <c r="AF418" s="328"/>
      <c r="AG418" s="328"/>
      <c r="AH418" s="328" t="s">
        <v>731</v>
      </c>
      <c r="AI418" s="328"/>
      <c r="AJ418" s="328"/>
      <c r="AK418" s="328"/>
      <c r="AL418" s="328"/>
      <c r="AM418" s="328"/>
      <c r="AN418" s="328"/>
      <c r="AO418" s="328"/>
      <c r="AP418" s="328" t="s">
        <v>3843</v>
      </c>
      <c r="AQ418" s="328" t="s">
        <v>3844</v>
      </c>
    </row>
    <row r="419" spans="1:43" ht="22.8" x14ac:dyDescent="0.4">
      <c r="A419" s="328">
        <v>212734</v>
      </c>
      <c r="B419" s="328" t="s">
        <v>2605</v>
      </c>
      <c r="C419" s="328" t="s">
        <v>1005</v>
      </c>
      <c r="D419" s="328" t="s">
        <v>2730</v>
      </c>
      <c r="E419" s="328" t="s">
        <v>388</v>
      </c>
      <c r="F419" s="330">
        <v>35972</v>
      </c>
      <c r="G419" s="328" t="s">
        <v>1009</v>
      </c>
      <c r="H419" s="328" t="s">
        <v>389</v>
      </c>
      <c r="I419" s="328" t="s">
        <v>59</v>
      </c>
      <c r="J419" s="328" t="s">
        <v>390</v>
      </c>
      <c r="K419" s="328">
        <v>2016</v>
      </c>
      <c r="L419" s="328" t="s">
        <v>375</v>
      </c>
      <c r="M419" s="328" t="s">
        <v>375</v>
      </c>
      <c r="N419" s="328"/>
      <c r="O419" s="330"/>
      <c r="P419" s="328"/>
      <c r="Q419" s="328"/>
      <c r="R419" s="328"/>
      <c r="S419" s="328"/>
      <c r="T419" s="328"/>
      <c r="U419" s="328"/>
      <c r="V419" s="328"/>
      <c r="W419" s="328"/>
      <c r="X419" s="328"/>
      <c r="Y419" s="328"/>
      <c r="Z419" s="328"/>
      <c r="AA419" s="328"/>
      <c r="AB419" s="328"/>
      <c r="AC419" s="328"/>
      <c r="AD419" s="328"/>
      <c r="AE419" s="328"/>
      <c r="AF419" s="328"/>
      <c r="AG419" s="328"/>
      <c r="AH419" s="328" t="s">
        <v>731</v>
      </c>
      <c r="AI419" s="328"/>
      <c r="AJ419" s="328"/>
      <c r="AK419" s="328"/>
      <c r="AL419" s="328"/>
      <c r="AM419" s="328"/>
      <c r="AN419" s="328" t="s">
        <v>782</v>
      </c>
      <c r="AO419" s="328"/>
      <c r="AP419" s="328" t="s">
        <v>3843</v>
      </c>
      <c r="AQ419" s="328" t="s">
        <v>3844</v>
      </c>
    </row>
    <row r="420" spans="1:43" ht="22.8" x14ac:dyDescent="0.4">
      <c r="A420" s="328">
        <v>212864</v>
      </c>
      <c r="B420" s="328" t="s">
        <v>2544</v>
      </c>
      <c r="C420" s="328" t="s">
        <v>467</v>
      </c>
      <c r="D420" s="328" t="s">
        <v>254</v>
      </c>
      <c r="E420" s="328" t="s">
        <v>387</v>
      </c>
      <c r="F420" s="330">
        <v>32339</v>
      </c>
      <c r="G420" s="328" t="s">
        <v>1009</v>
      </c>
      <c r="H420" s="328" t="s">
        <v>389</v>
      </c>
      <c r="I420" s="328" t="s">
        <v>59</v>
      </c>
      <c r="J420" s="328" t="s">
        <v>371</v>
      </c>
      <c r="K420" s="328">
        <v>2007</v>
      </c>
      <c r="L420" s="328" t="s">
        <v>375</v>
      </c>
      <c r="M420" s="328" t="s">
        <v>375</v>
      </c>
      <c r="N420" s="328"/>
      <c r="O420" s="330"/>
      <c r="P420" s="328"/>
      <c r="Q420" s="328"/>
      <c r="R420" s="328"/>
      <c r="S420" s="328"/>
      <c r="T420" s="328"/>
      <c r="U420" s="328"/>
      <c r="V420" s="328"/>
      <c r="W420" s="328"/>
      <c r="X420" s="328"/>
      <c r="Y420" s="328"/>
      <c r="Z420" s="328"/>
      <c r="AA420" s="328"/>
      <c r="AB420" s="328"/>
      <c r="AC420" s="328"/>
      <c r="AD420" s="328"/>
      <c r="AE420" s="328"/>
      <c r="AF420" s="328"/>
      <c r="AG420" s="328"/>
      <c r="AH420" s="328"/>
      <c r="AI420" s="328"/>
      <c r="AJ420" s="328"/>
      <c r="AK420" s="328"/>
      <c r="AL420" s="328"/>
      <c r="AM420" s="328"/>
      <c r="AN420" s="328" t="s">
        <v>782</v>
      </c>
      <c r="AO420" s="328"/>
      <c r="AP420" s="328" t="s">
        <v>59</v>
      </c>
      <c r="AQ420" s="328">
        <v>1</v>
      </c>
    </row>
    <row r="421" spans="1:43" ht="22.8" x14ac:dyDescent="0.4">
      <c r="A421" s="328">
        <v>212986</v>
      </c>
      <c r="B421" s="328" t="s">
        <v>1565</v>
      </c>
      <c r="C421" s="328" t="s">
        <v>176</v>
      </c>
      <c r="D421" s="328" t="s">
        <v>253</v>
      </c>
      <c r="E421" s="328" t="s">
        <v>388</v>
      </c>
      <c r="F421" s="330">
        <v>35431</v>
      </c>
      <c r="G421" s="328" t="s">
        <v>673</v>
      </c>
      <c r="H421" s="328" t="s">
        <v>389</v>
      </c>
      <c r="I421" s="328" t="s">
        <v>484</v>
      </c>
      <c r="J421" s="328" t="s">
        <v>371</v>
      </c>
      <c r="K421" s="328">
        <v>2016</v>
      </c>
      <c r="L421" s="328" t="s">
        <v>375</v>
      </c>
      <c r="M421" s="328" t="s">
        <v>375</v>
      </c>
      <c r="N421" s="328"/>
      <c r="O421" s="330"/>
      <c r="P421" s="328"/>
      <c r="Q421" s="328"/>
      <c r="R421" s="328"/>
      <c r="S421" s="328"/>
      <c r="T421" s="328"/>
      <c r="U421" s="328"/>
      <c r="V421" s="328"/>
      <c r="W421" s="328"/>
      <c r="X421" s="328"/>
      <c r="Y421" s="328"/>
      <c r="Z421" s="328"/>
      <c r="AA421" s="328"/>
      <c r="AB421" s="328"/>
      <c r="AC421" s="328"/>
      <c r="AD421" s="328"/>
      <c r="AE421" s="328"/>
      <c r="AF421" s="328"/>
      <c r="AG421" s="328"/>
      <c r="AH421" s="328" t="s">
        <v>731</v>
      </c>
      <c r="AI421" s="328"/>
      <c r="AJ421" s="328"/>
      <c r="AK421" s="328"/>
      <c r="AL421" s="328"/>
      <c r="AM421" s="328" t="s">
        <v>782</v>
      </c>
      <c r="AN421" s="328" t="s">
        <v>782</v>
      </c>
      <c r="AO421" s="328"/>
      <c r="AP421" s="328" t="s">
        <v>4071</v>
      </c>
      <c r="AQ421" s="328">
        <v>3</v>
      </c>
    </row>
    <row r="422" spans="1:43" ht="22.8" x14ac:dyDescent="0.4">
      <c r="A422" s="328">
        <v>213080</v>
      </c>
      <c r="B422" s="328" t="s">
        <v>2180</v>
      </c>
      <c r="C422" s="328" t="s">
        <v>76</v>
      </c>
      <c r="D422" s="328" t="s">
        <v>2749</v>
      </c>
      <c r="E422" s="328" t="s">
        <v>388</v>
      </c>
      <c r="F422" s="330">
        <v>34714</v>
      </c>
      <c r="G422" s="328" t="s">
        <v>2181</v>
      </c>
      <c r="H422" s="328" t="s">
        <v>389</v>
      </c>
      <c r="I422" s="328" t="s">
        <v>59</v>
      </c>
      <c r="J422" s="328" t="s">
        <v>390</v>
      </c>
      <c r="K422" s="328">
        <v>2014</v>
      </c>
      <c r="L422" s="328" t="s">
        <v>375</v>
      </c>
      <c r="M422" s="328" t="s">
        <v>375</v>
      </c>
      <c r="N422" s="328"/>
      <c r="O422" s="330"/>
      <c r="P422" s="328"/>
      <c r="Q422" s="328"/>
      <c r="R422" s="328"/>
      <c r="S422" s="328"/>
      <c r="T422" s="328"/>
      <c r="U422" s="328"/>
      <c r="V422" s="328"/>
      <c r="W422" s="328"/>
      <c r="X422" s="328"/>
      <c r="Y422" s="328"/>
      <c r="Z422" s="328"/>
      <c r="AA422" s="328"/>
      <c r="AB422" s="328"/>
      <c r="AC422" s="328"/>
      <c r="AD422" s="328"/>
      <c r="AE422" s="328"/>
      <c r="AF422" s="328"/>
      <c r="AG422" s="328"/>
      <c r="AH422" s="328"/>
      <c r="AI422" s="328"/>
      <c r="AJ422" s="328"/>
      <c r="AK422" s="328"/>
      <c r="AL422" s="328"/>
      <c r="AM422" s="328"/>
      <c r="AN422" s="328" t="s">
        <v>782</v>
      </c>
      <c r="AO422" s="328"/>
      <c r="AP422" s="328" t="s">
        <v>3374</v>
      </c>
      <c r="AQ422" s="328">
        <v>5</v>
      </c>
    </row>
    <row r="423" spans="1:43" ht="22.8" x14ac:dyDescent="0.4">
      <c r="A423" s="328">
        <v>213202</v>
      </c>
      <c r="B423" s="328" t="s">
        <v>2461</v>
      </c>
      <c r="C423" s="328" t="s">
        <v>66</v>
      </c>
      <c r="D423" s="328" t="s">
        <v>283</v>
      </c>
      <c r="E423" s="328" t="s">
        <v>388</v>
      </c>
      <c r="F423" s="330">
        <v>31464</v>
      </c>
      <c r="G423" s="328" t="s">
        <v>378</v>
      </c>
      <c r="H423" s="328" t="s">
        <v>389</v>
      </c>
      <c r="I423" s="328" t="s">
        <v>59</v>
      </c>
      <c r="J423" s="328" t="s">
        <v>371</v>
      </c>
      <c r="K423" s="328">
        <v>2005</v>
      </c>
      <c r="L423" s="328" t="s">
        <v>375</v>
      </c>
      <c r="M423" s="328" t="s">
        <v>375</v>
      </c>
      <c r="N423" s="328">
        <v>32</v>
      </c>
      <c r="O423" s="330">
        <v>45720</v>
      </c>
      <c r="P423" s="328">
        <v>82000</v>
      </c>
      <c r="Q423" s="328"/>
      <c r="R423" s="328"/>
      <c r="S423" s="328"/>
      <c r="T423" s="328"/>
      <c r="U423" s="328"/>
      <c r="V423" s="328"/>
      <c r="W423" s="328"/>
      <c r="X423" s="328"/>
      <c r="Y423" s="328"/>
      <c r="Z423" s="328"/>
      <c r="AA423" s="328"/>
      <c r="AB423" s="328"/>
      <c r="AC423" s="328"/>
      <c r="AD423" s="328"/>
      <c r="AE423" s="328"/>
      <c r="AF423" s="328"/>
      <c r="AG423" s="328"/>
      <c r="AH423" s="328"/>
      <c r="AI423" s="328"/>
      <c r="AJ423" s="328"/>
      <c r="AK423" s="328"/>
      <c r="AL423" s="328"/>
      <c r="AM423" s="328"/>
      <c r="AN423" s="328"/>
      <c r="AO423" s="328"/>
      <c r="AP423" s="328" t="s">
        <v>59</v>
      </c>
      <c r="AQ423" s="328">
        <v>1</v>
      </c>
    </row>
    <row r="424" spans="1:43" ht="22.8" x14ac:dyDescent="0.4">
      <c r="A424" s="328">
        <v>213260</v>
      </c>
      <c r="B424" s="328" t="s">
        <v>1741</v>
      </c>
      <c r="C424" s="328" t="s">
        <v>1742</v>
      </c>
      <c r="D424" s="328" t="s">
        <v>2765</v>
      </c>
      <c r="E424" s="328" t="s">
        <v>388</v>
      </c>
      <c r="F424" s="330">
        <v>35101</v>
      </c>
      <c r="G424" s="328" t="s">
        <v>1028</v>
      </c>
      <c r="H424" s="328" t="s">
        <v>389</v>
      </c>
      <c r="I424" s="328" t="s">
        <v>59</v>
      </c>
      <c r="J424" s="328" t="s">
        <v>390</v>
      </c>
      <c r="K424" s="328">
        <v>2014</v>
      </c>
      <c r="L424" s="328" t="s">
        <v>375</v>
      </c>
      <c r="M424" s="328" t="s">
        <v>374</v>
      </c>
      <c r="N424" s="328"/>
      <c r="O424" s="330"/>
      <c r="P424" s="328"/>
      <c r="Q424" s="328"/>
      <c r="R424" s="328"/>
      <c r="S424" s="328"/>
      <c r="T424" s="328"/>
      <c r="U424" s="328"/>
      <c r="V424" s="328"/>
      <c r="W424" s="328"/>
      <c r="X424" s="328"/>
      <c r="Y424" s="328"/>
      <c r="Z424" s="328"/>
      <c r="AA424" s="328"/>
      <c r="AB424" s="328"/>
      <c r="AC424" s="328"/>
      <c r="AD424" s="328"/>
      <c r="AE424" s="328"/>
      <c r="AF424" s="328"/>
      <c r="AG424" s="328"/>
      <c r="AH424" s="328"/>
      <c r="AI424" s="328"/>
      <c r="AJ424" s="328"/>
      <c r="AK424" s="328"/>
      <c r="AL424" s="328"/>
      <c r="AM424" s="328"/>
      <c r="AN424" s="328"/>
      <c r="AO424" s="328"/>
      <c r="AP424" s="328" t="s">
        <v>3374</v>
      </c>
      <c r="AQ424" s="328">
        <v>3</v>
      </c>
    </row>
    <row r="425" spans="1:43" ht="22.8" x14ac:dyDescent="0.4">
      <c r="A425" s="328">
        <v>213282</v>
      </c>
      <c r="B425" s="328" t="s">
        <v>2768</v>
      </c>
      <c r="C425" s="328" t="s">
        <v>159</v>
      </c>
      <c r="D425" s="328" t="s">
        <v>587</v>
      </c>
      <c r="E425" s="328" t="s">
        <v>388</v>
      </c>
      <c r="F425" s="330">
        <v>36342</v>
      </c>
      <c r="G425" s="328" t="s">
        <v>1079</v>
      </c>
      <c r="H425" s="328" t="s">
        <v>389</v>
      </c>
      <c r="I425" s="328" t="s">
        <v>484</v>
      </c>
      <c r="J425" s="328" t="s">
        <v>371</v>
      </c>
      <c r="K425" s="328">
        <v>2017</v>
      </c>
      <c r="L425" s="328" t="s">
        <v>375</v>
      </c>
      <c r="M425" s="328"/>
      <c r="N425" s="328"/>
      <c r="O425" s="330"/>
      <c r="P425" s="328"/>
      <c r="Q425" s="328"/>
      <c r="R425" s="328"/>
      <c r="S425" s="328"/>
      <c r="T425" s="328"/>
      <c r="U425" s="328"/>
      <c r="V425" s="328"/>
      <c r="W425" s="328"/>
      <c r="X425" s="328"/>
      <c r="Y425" s="328"/>
      <c r="Z425" s="328"/>
      <c r="AA425" s="328"/>
      <c r="AB425" s="328"/>
      <c r="AC425" s="328"/>
      <c r="AD425" s="328"/>
      <c r="AE425" s="328"/>
      <c r="AF425" s="328"/>
      <c r="AG425" s="328"/>
      <c r="AH425" s="328" t="s">
        <v>731</v>
      </c>
      <c r="AI425" s="328"/>
      <c r="AJ425" s="328"/>
      <c r="AK425" s="328"/>
      <c r="AL425" s="328"/>
      <c r="AM425" s="328" t="s">
        <v>782</v>
      </c>
      <c r="AN425" s="328" t="s">
        <v>782</v>
      </c>
      <c r="AO425" s="328"/>
      <c r="AP425" s="328" t="s">
        <v>3865</v>
      </c>
      <c r="AQ425" s="328" t="s">
        <v>3844</v>
      </c>
    </row>
    <row r="426" spans="1:43" ht="22.8" x14ac:dyDescent="0.4">
      <c r="A426" s="328">
        <v>213729</v>
      </c>
      <c r="B426" s="328" t="s">
        <v>1345</v>
      </c>
      <c r="C426" s="328" t="s">
        <v>89</v>
      </c>
      <c r="D426" s="328" t="s">
        <v>2799</v>
      </c>
      <c r="E426" s="328" t="s">
        <v>388</v>
      </c>
      <c r="F426" s="330">
        <v>33243</v>
      </c>
      <c r="G426" s="328" t="s">
        <v>1346</v>
      </c>
      <c r="H426" s="328" t="s">
        <v>389</v>
      </c>
      <c r="I426" s="328" t="s">
        <v>59</v>
      </c>
      <c r="J426" s="328" t="s">
        <v>390</v>
      </c>
      <c r="K426" s="328">
        <v>2009</v>
      </c>
      <c r="L426" s="328" t="s">
        <v>375</v>
      </c>
      <c r="M426" s="328" t="s">
        <v>375</v>
      </c>
      <c r="N426" s="328"/>
      <c r="O426" s="330"/>
      <c r="P426" s="328"/>
      <c r="Q426" s="328"/>
      <c r="R426" s="328"/>
      <c r="S426" s="328"/>
      <c r="T426" s="328"/>
      <c r="U426" s="328"/>
      <c r="V426" s="328"/>
      <c r="W426" s="328"/>
      <c r="X426" s="328"/>
      <c r="Y426" s="328"/>
      <c r="Z426" s="328"/>
      <c r="AA426" s="328"/>
      <c r="AB426" s="328"/>
      <c r="AC426" s="328"/>
      <c r="AD426" s="328"/>
      <c r="AE426" s="328"/>
      <c r="AF426" s="328"/>
      <c r="AG426" s="328"/>
      <c r="AH426" s="328"/>
      <c r="AI426" s="328"/>
      <c r="AJ426" s="328"/>
      <c r="AK426" s="328"/>
      <c r="AL426" s="328"/>
      <c r="AM426" s="328"/>
      <c r="AN426" s="328"/>
      <c r="AO426" s="328"/>
      <c r="AP426" s="328" t="s">
        <v>59</v>
      </c>
      <c r="AQ426" s="328">
        <v>3</v>
      </c>
    </row>
    <row r="427" spans="1:43" ht="22.8" x14ac:dyDescent="0.4">
      <c r="A427" s="328">
        <v>213735</v>
      </c>
      <c r="B427" s="328" t="s">
        <v>2099</v>
      </c>
      <c r="C427" s="328" t="s">
        <v>1106</v>
      </c>
      <c r="D427" s="328" t="s">
        <v>2800</v>
      </c>
      <c r="E427" s="328" t="s">
        <v>388</v>
      </c>
      <c r="F427" s="330">
        <v>32882</v>
      </c>
      <c r="G427" s="328" t="s">
        <v>2100</v>
      </c>
      <c r="H427" s="328" t="s">
        <v>389</v>
      </c>
      <c r="I427" s="328" t="s">
        <v>484</v>
      </c>
      <c r="J427" s="328" t="s">
        <v>390</v>
      </c>
      <c r="K427" s="328">
        <v>2008</v>
      </c>
      <c r="L427" s="328" t="s">
        <v>375</v>
      </c>
      <c r="M427" s="328"/>
      <c r="N427" s="328"/>
      <c r="O427" s="330"/>
      <c r="P427" s="328"/>
      <c r="Q427" s="328"/>
      <c r="R427" s="328"/>
      <c r="S427" s="328"/>
      <c r="T427" s="328"/>
      <c r="U427" s="328"/>
      <c r="V427" s="328"/>
      <c r="W427" s="328"/>
      <c r="X427" s="328"/>
      <c r="Y427" s="328"/>
      <c r="Z427" s="328"/>
      <c r="AA427" s="328"/>
      <c r="AB427" s="328"/>
      <c r="AC427" s="328"/>
      <c r="AD427" s="328"/>
      <c r="AE427" s="328"/>
      <c r="AF427" s="328"/>
      <c r="AG427" s="328"/>
      <c r="AH427" s="328" t="s">
        <v>731</v>
      </c>
      <c r="AI427" s="328"/>
      <c r="AJ427" s="328"/>
      <c r="AK427" s="328"/>
      <c r="AL427" s="328"/>
      <c r="AM427" s="328"/>
      <c r="AN427" s="328"/>
      <c r="AO427" s="328"/>
      <c r="AP427" s="328" t="s">
        <v>3870</v>
      </c>
      <c r="AQ427" s="328">
        <v>2</v>
      </c>
    </row>
    <row r="428" spans="1:43" ht="22.8" x14ac:dyDescent="0.4">
      <c r="A428" s="328">
        <v>213753</v>
      </c>
      <c r="B428" s="328" t="s">
        <v>992</v>
      </c>
      <c r="C428" s="328" t="s">
        <v>105</v>
      </c>
      <c r="D428" s="328" t="s">
        <v>2802</v>
      </c>
      <c r="E428" s="328" t="s">
        <v>388</v>
      </c>
      <c r="F428" s="330">
        <v>36398</v>
      </c>
      <c r="G428" s="328" t="s">
        <v>1025</v>
      </c>
      <c r="H428" s="328" t="s">
        <v>389</v>
      </c>
      <c r="I428" s="328" t="s">
        <v>484</v>
      </c>
      <c r="J428" s="328" t="s">
        <v>371</v>
      </c>
      <c r="K428" s="328">
        <v>2017</v>
      </c>
      <c r="L428" s="328" t="s">
        <v>375</v>
      </c>
      <c r="M428" s="328" t="s">
        <v>375</v>
      </c>
      <c r="N428" s="328"/>
      <c r="O428" s="330"/>
      <c r="P428" s="328"/>
      <c r="Q428" s="328"/>
      <c r="R428" s="328"/>
      <c r="S428" s="328"/>
      <c r="T428" s="328"/>
      <c r="U428" s="328"/>
      <c r="V428" s="328"/>
      <c r="W428" s="328"/>
      <c r="X428" s="328"/>
      <c r="Y428" s="328"/>
      <c r="Z428" s="328"/>
      <c r="AA428" s="328"/>
      <c r="AB428" s="328"/>
      <c r="AC428" s="328"/>
      <c r="AD428" s="328"/>
      <c r="AE428" s="328"/>
      <c r="AF428" s="328"/>
      <c r="AG428" s="328"/>
      <c r="AH428" s="328" t="s">
        <v>731</v>
      </c>
      <c r="AI428" s="328"/>
      <c r="AJ428" s="328"/>
      <c r="AK428" s="328"/>
      <c r="AL428" s="328"/>
      <c r="AM428" s="328"/>
      <c r="AN428" s="328"/>
      <c r="AO428" s="328"/>
      <c r="AP428" s="328" t="s">
        <v>3865</v>
      </c>
      <c r="AQ428" s="328" t="s">
        <v>3844</v>
      </c>
    </row>
    <row r="429" spans="1:43" ht="22.8" x14ac:dyDescent="0.4">
      <c r="A429" s="328">
        <v>213801</v>
      </c>
      <c r="B429" s="328" t="s">
        <v>1750</v>
      </c>
      <c r="C429" s="328" t="s">
        <v>105</v>
      </c>
      <c r="D429" s="328" t="s">
        <v>253</v>
      </c>
      <c r="E429" s="328" t="s">
        <v>388</v>
      </c>
      <c r="F429" s="330">
        <v>35217</v>
      </c>
      <c r="G429" s="328" t="s">
        <v>1025</v>
      </c>
      <c r="H429" s="328" t="s">
        <v>389</v>
      </c>
      <c r="I429" s="328" t="s">
        <v>484</v>
      </c>
      <c r="J429" s="328" t="s">
        <v>390</v>
      </c>
      <c r="K429" s="328">
        <v>2014</v>
      </c>
      <c r="L429" s="328" t="s">
        <v>375</v>
      </c>
      <c r="M429" s="328" t="s">
        <v>375</v>
      </c>
      <c r="N429" s="328"/>
      <c r="O429" s="330"/>
      <c r="P429" s="328"/>
      <c r="Q429" s="328"/>
      <c r="R429" s="328"/>
      <c r="S429" s="328"/>
      <c r="T429" s="328"/>
      <c r="U429" s="328"/>
      <c r="V429" s="328"/>
      <c r="W429" s="328"/>
      <c r="X429" s="328"/>
      <c r="Y429" s="328"/>
      <c r="Z429" s="328"/>
      <c r="AA429" s="328"/>
      <c r="AB429" s="328"/>
      <c r="AC429" s="328"/>
      <c r="AD429" s="328"/>
      <c r="AE429" s="328"/>
      <c r="AF429" s="328"/>
      <c r="AG429" s="328"/>
      <c r="AH429" s="328" t="s">
        <v>731</v>
      </c>
      <c r="AI429" s="328"/>
      <c r="AJ429" s="328"/>
      <c r="AK429" s="328"/>
      <c r="AL429" s="328"/>
      <c r="AM429" s="328"/>
      <c r="AN429" s="328" t="s">
        <v>782</v>
      </c>
      <c r="AO429" s="328"/>
      <c r="AP429" s="328" t="s">
        <v>3865</v>
      </c>
      <c r="AQ429" s="328" t="s">
        <v>3844</v>
      </c>
    </row>
    <row r="430" spans="1:43" ht="22.8" x14ac:dyDescent="0.4">
      <c r="A430" s="328">
        <v>214110</v>
      </c>
      <c r="B430" s="328" t="s">
        <v>2824</v>
      </c>
      <c r="C430" s="328" t="s">
        <v>447</v>
      </c>
      <c r="D430" s="328" t="s">
        <v>308</v>
      </c>
      <c r="E430" s="328" t="s">
        <v>388</v>
      </c>
      <c r="F430" s="330">
        <v>33744</v>
      </c>
      <c r="G430" s="328" t="s">
        <v>2557</v>
      </c>
      <c r="H430" s="328" t="s">
        <v>389</v>
      </c>
      <c r="I430" s="328" t="s">
        <v>59</v>
      </c>
      <c r="J430" s="328" t="s">
        <v>390</v>
      </c>
      <c r="K430" s="328">
        <v>2010</v>
      </c>
      <c r="L430" s="328" t="s">
        <v>375</v>
      </c>
      <c r="M430" s="328" t="s">
        <v>375</v>
      </c>
      <c r="N430" s="328"/>
      <c r="O430" s="330"/>
      <c r="P430" s="328"/>
      <c r="Q430" s="328"/>
      <c r="R430" s="328"/>
      <c r="S430" s="328"/>
      <c r="T430" s="328"/>
      <c r="U430" s="328"/>
      <c r="V430" s="328"/>
      <c r="W430" s="328"/>
      <c r="X430" s="328"/>
      <c r="Y430" s="328"/>
      <c r="Z430" s="328"/>
      <c r="AA430" s="328"/>
      <c r="AB430" s="328"/>
      <c r="AC430" s="328"/>
      <c r="AD430" s="328"/>
      <c r="AE430" s="328"/>
      <c r="AF430" s="328"/>
      <c r="AG430" s="328"/>
      <c r="AH430" s="328" t="s">
        <v>731</v>
      </c>
      <c r="AI430" s="328"/>
      <c r="AJ430" s="328"/>
      <c r="AK430" s="328"/>
      <c r="AL430" s="328"/>
      <c r="AM430" s="328" t="s">
        <v>782</v>
      </c>
      <c r="AN430" s="328" t="s">
        <v>782</v>
      </c>
      <c r="AO430" s="328"/>
      <c r="AP430" s="328" t="s">
        <v>3843</v>
      </c>
      <c r="AQ430" s="328" t="s">
        <v>3844</v>
      </c>
    </row>
    <row r="431" spans="1:43" ht="22.8" x14ac:dyDescent="0.4">
      <c r="A431" s="328">
        <v>214308</v>
      </c>
      <c r="B431" s="328" t="s">
        <v>1701</v>
      </c>
      <c r="C431" s="328" t="s">
        <v>104</v>
      </c>
      <c r="D431" s="328" t="s">
        <v>253</v>
      </c>
      <c r="E431" s="328" t="s">
        <v>388</v>
      </c>
      <c r="F431" s="330">
        <v>34830</v>
      </c>
      <c r="G431" s="328" t="s">
        <v>1009</v>
      </c>
      <c r="H431" s="328" t="s">
        <v>389</v>
      </c>
      <c r="I431" s="328" t="s">
        <v>59</v>
      </c>
      <c r="J431" s="328" t="s">
        <v>371</v>
      </c>
      <c r="K431" s="328">
        <v>2013</v>
      </c>
      <c r="L431" s="328" t="s">
        <v>375</v>
      </c>
      <c r="M431" s="328" t="s">
        <v>673</v>
      </c>
      <c r="N431" s="328"/>
      <c r="O431" s="330"/>
      <c r="P431" s="328"/>
      <c r="Q431" s="328"/>
      <c r="R431" s="328"/>
      <c r="S431" s="328"/>
      <c r="T431" s="328"/>
      <c r="U431" s="328"/>
      <c r="V431" s="328"/>
      <c r="W431" s="328"/>
      <c r="X431" s="328"/>
      <c r="Y431" s="328"/>
      <c r="Z431" s="328"/>
      <c r="AA431" s="328"/>
      <c r="AB431" s="328"/>
      <c r="AC431" s="328"/>
      <c r="AD431" s="328"/>
      <c r="AE431" s="328"/>
      <c r="AF431" s="328"/>
      <c r="AG431" s="328"/>
      <c r="AH431" s="328"/>
      <c r="AI431" s="328"/>
      <c r="AJ431" s="328"/>
      <c r="AK431" s="328"/>
      <c r="AL431" s="328"/>
      <c r="AM431" s="328" t="s">
        <v>782</v>
      </c>
      <c r="AN431" s="328" t="s">
        <v>782</v>
      </c>
      <c r="AO431" s="328"/>
      <c r="AP431" s="328" t="s">
        <v>59</v>
      </c>
      <c r="AQ431" s="328">
        <v>2</v>
      </c>
    </row>
    <row r="432" spans="1:43" ht="22.8" x14ac:dyDescent="0.4">
      <c r="A432" s="328">
        <v>214726</v>
      </c>
      <c r="B432" s="328" t="s">
        <v>2340</v>
      </c>
      <c r="C432" s="328" t="s">
        <v>63</v>
      </c>
      <c r="D432" s="328" t="s">
        <v>278</v>
      </c>
      <c r="E432" s="328" t="s">
        <v>388</v>
      </c>
      <c r="F432" s="330">
        <v>36008</v>
      </c>
      <c r="G432" s="328" t="s">
        <v>2341</v>
      </c>
      <c r="H432" s="328" t="s">
        <v>389</v>
      </c>
      <c r="I432" s="328" t="s">
        <v>484</v>
      </c>
      <c r="J432" s="328" t="s">
        <v>371</v>
      </c>
      <c r="K432" s="328">
        <v>2016</v>
      </c>
      <c r="L432" s="328" t="s">
        <v>375</v>
      </c>
      <c r="M432" s="328" t="s">
        <v>375</v>
      </c>
      <c r="N432" s="328"/>
      <c r="O432" s="330"/>
      <c r="P432" s="328"/>
      <c r="Q432" s="328"/>
      <c r="R432" s="328"/>
      <c r="S432" s="328"/>
      <c r="T432" s="328"/>
      <c r="U432" s="328"/>
      <c r="V432" s="328"/>
      <c r="W432" s="328"/>
      <c r="X432" s="328"/>
      <c r="Y432" s="328"/>
      <c r="Z432" s="328"/>
      <c r="AA432" s="328"/>
      <c r="AB432" s="328"/>
      <c r="AC432" s="328"/>
      <c r="AD432" s="328"/>
      <c r="AE432" s="328"/>
      <c r="AF432" s="328"/>
      <c r="AG432" s="328"/>
      <c r="AH432" s="328"/>
      <c r="AI432" s="328"/>
      <c r="AJ432" s="328"/>
      <c r="AK432" s="328"/>
      <c r="AL432" s="328"/>
      <c r="AM432" s="328"/>
      <c r="AN432" s="328"/>
      <c r="AO432" s="328"/>
      <c r="AP432" s="328" t="s">
        <v>484</v>
      </c>
      <c r="AQ432" s="328">
        <v>5</v>
      </c>
    </row>
    <row r="433" spans="1:43" ht="22.8" x14ac:dyDescent="0.4">
      <c r="A433" s="328">
        <v>214804</v>
      </c>
      <c r="B433" s="328" t="s">
        <v>1380</v>
      </c>
      <c r="C433" s="328" t="s">
        <v>586</v>
      </c>
      <c r="D433" s="328" t="s">
        <v>472</v>
      </c>
      <c r="E433" s="328" t="s">
        <v>388</v>
      </c>
      <c r="F433" s="330">
        <v>36161</v>
      </c>
      <c r="G433" s="328" t="s">
        <v>1039</v>
      </c>
      <c r="H433" s="328" t="s">
        <v>389</v>
      </c>
      <c r="I433" s="328" t="s">
        <v>59</v>
      </c>
      <c r="J433" s="328" t="s">
        <v>371</v>
      </c>
      <c r="K433" s="328">
        <v>2016</v>
      </c>
      <c r="L433" s="328" t="s">
        <v>375</v>
      </c>
      <c r="M433" s="328" t="s">
        <v>375</v>
      </c>
      <c r="N433" s="328"/>
      <c r="O433" s="330"/>
      <c r="P433" s="328"/>
      <c r="Q433" s="328"/>
      <c r="R433" s="328"/>
      <c r="S433" s="328"/>
      <c r="T433" s="328"/>
      <c r="U433" s="328"/>
      <c r="V433" s="328"/>
      <c r="W433" s="328"/>
      <c r="X433" s="328"/>
      <c r="Y433" s="328"/>
      <c r="Z433" s="328"/>
      <c r="AA433" s="328"/>
      <c r="AB433" s="328"/>
      <c r="AC433" s="328"/>
      <c r="AD433" s="328"/>
      <c r="AE433" s="328"/>
      <c r="AF433" s="328"/>
      <c r="AG433" s="328"/>
      <c r="AH433" s="328"/>
      <c r="AI433" s="328"/>
      <c r="AJ433" s="328"/>
      <c r="AK433" s="328"/>
      <c r="AL433" s="328"/>
      <c r="AM433" s="328"/>
      <c r="AN433" s="328"/>
      <c r="AO433" s="328"/>
      <c r="AP433" s="328" t="s">
        <v>3374</v>
      </c>
      <c r="AQ433" s="328">
        <v>3</v>
      </c>
    </row>
    <row r="434" spans="1:43" ht="22.8" x14ac:dyDescent="0.4">
      <c r="A434" s="328">
        <v>214917</v>
      </c>
      <c r="B434" s="328" t="s">
        <v>2515</v>
      </c>
      <c r="C434" s="328" t="s">
        <v>126</v>
      </c>
      <c r="D434" s="328" t="s">
        <v>284</v>
      </c>
      <c r="E434" s="328" t="s">
        <v>388</v>
      </c>
      <c r="F434" s="330">
        <v>36171</v>
      </c>
      <c r="G434" s="328" t="s">
        <v>370</v>
      </c>
      <c r="H434" s="328" t="s">
        <v>389</v>
      </c>
      <c r="I434" s="328" t="s">
        <v>59</v>
      </c>
      <c r="J434" s="328" t="s">
        <v>371</v>
      </c>
      <c r="K434" s="328">
        <v>2016</v>
      </c>
      <c r="L434" s="328" t="s">
        <v>375</v>
      </c>
      <c r="M434" s="328" t="s">
        <v>375</v>
      </c>
      <c r="N434" s="328"/>
      <c r="O434" s="330"/>
      <c r="P434" s="328"/>
      <c r="Q434" s="328"/>
      <c r="R434" s="328"/>
      <c r="S434" s="328"/>
      <c r="T434" s="328"/>
      <c r="U434" s="328"/>
      <c r="V434" s="328"/>
      <c r="W434" s="328"/>
      <c r="X434" s="328"/>
      <c r="Y434" s="328"/>
      <c r="Z434" s="328"/>
      <c r="AA434" s="328"/>
      <c r="AB434" s="328"/>
      <c r="AC434" s="328"/>
      <c r="AD434" s="328"/>
      <c r="AE434" s="328"/>
      <c r="AF434" s="328"/>
      <c r="AG434" s="328"/>
      <c r="AH434" s="328" t="s">
        <v>731</v>
      </c>
      <c r="AI434" s="328"/>
      <c r="AJ434" s="328"/>
      <c r="AK434" s="328"/>
      <c r="AL434" s="328"/>
      <c r="AM434" s="328"/>
      <c r="AN434" s="328" t="s">
        <v>782</v>
      </c>
      <c r="AO434" s="328"/>
      <c r="AP434" s="328" t="s">
        <v>3998</v>
      </c>
      <c r="AQ434" s="328" t="s">
        <v>4024</v>
      </c>
    </row>
    <row r="435" spans="1:43" ht="22.8" x14ac:dyDescent="0.4">
      <c r="A435" s="328">
        <v>215076</v>
      </c>
      <c r="B435" s="328" t="s">
        <v>2882</v>
      </c>
      <c r="C435" s="328" t="s">
        <v>503</v>
      </c>
      <c r="D435" s="328" t="s">
        <v>332</v>
      </c>
      <c r="E435" s="328" t="s">
        <v>387</v>
      </c>
      <c r="F435" s="330">
        <v>35796</v>
      </c>
      <c r="G435" s="328" t="s">
        <v>1819</v>
      </c>
      <c r="H435" s="328" t="s">
        <v>389</v>
      </c>
      <c r="I435" s="328" t="s">
        <v>59</v>
      </c>
      <c r="J435" s="328" t="s">
        <v>371</v>
      </c>
      <c r="K435" s="328">
        <v>2015</v>
      </c>
      <c r="L435" s="328" t="s">
        <v>375</v>
      </c>
      <c r="M435" s="328" t="s">
        <v>375</v>
      </c>
      <c r="N435" s="328"/>
      <c r="O435" s="330"/>
      <c r="P435" s="328"/>
      <c r="Q435" s="328"/>
      <c r="R435" s="328"/>
      <c r="S435" s="328"/>
      <c r="T435" s="328"/>
      <c r="U435" s="328"/>
      <c r="V435" s="328"/>
      <c r="W435" s="328"/>
      <c r="X435" s="328"/>
      <c r="Y435" s="328"/>
      <c r="Z435" s="328"/>
      <c r="AA435" s="328"/>
      <c r="AB435" s="328"/>
      <c r="AC435" s="328"/>
      <c r="AD435" s="328"/>
      <c r="AE435" s="328"/>
      <c r="AF435" s="328"/>
      <c r="AG435" s="328"/>
      <c r="AH435" s="328"/>
      <c r="AI435" s="328"/>
      <c r="AJ435" s="328"/>
      <c r="AK435" s="328"/>
      <c r="AL435" s="328"/>
      <c r="AM435" s="328"/>
      <c r="AN435" s="328"/>
      <c r="AO435" s="328"/>
      <c r="AP435" s="328" t="s">
        <v>3374</v>
      </c>
      <c r="AQ435" s="328">
        <v>4</v>
      </c>
    </row>
    <row r="436" spans="1:43" ht="22.8" x14ac:dyDescent="0.4">
      <c r="A436" s="328">
        <v>215182</v>
      </c>
      <c r="B436" s="328" t="s">
        <v>2898</v>
      </c>
      <c r="C436" s="328" t="s">
        <v>99</v>
      </c>
      <c r="D436" s="328" t="s">
        <v>518</v>
      </c>
      <c r="E436" s="328" t="s">
        <v>388</v>
      </c>
      <c r="F436" s="330">
        <v>34468</v>
      </c>
      <c r="G436" s="328" t="s">
        <v>1039</v>
      </c>
      <c r="H436" s="328" t="s">
        <v>389</v>
      </c>
      <c r="I436" s="328" t="s">
        <v>59</v>
      </c>
      <c r="J436" s="328" t="s">
        <v>371</v>
      </c>
      <c r="K436" s="328">
        <v>2012</v>
      </c>
      <c r="L436" s="328" t="s">
        <v>375</v>
      </c>
      <c r="M436" s="328" t="s">
        <v>375</v>
      </c>
      <c r="N436" s="328">
        <v>28</v>
      </c>
      <c r="O436" s="330">
        <v>45719</v>
      </c>
      <c r="P436" s="328">
        <v>50000</v>
      </c>
      <c r="Q436" s="328"/>
      <c r="R436" s="328"/>
      <c r="S436" s="328"/>
      <c r="T436" s="328"/>
      <c r="U436" s="328"/>
      <c r="V436" s="328"/>
      <c r="W436" s="328"/>
      <c r="X436" s="328"/>
      <c r="Y436" s="328"/>
      <c r="Z436" s="328"/>
      <c r="AA436" s="328"/>
      <c r="AB436" s="328"/>
      <c r="AC436" s="328"/>
      <c r="AD436" s="328"/>
      <c r="AE436" s="328"/>
      <c r="AF436" s="328"/>
      <c r="AG436" s="328"/>
      <c r="AH436" s="328"/>
      <c r="AI436" s="328"/>
      <c r="AJ436" s="328"/>
      <c r="AK436" s="328"/>
      <c r="AL436" s="328"/>
      <c r="AM436" s="328"/>
      <c r="AN436" s="328"/>
      <c r="AO436" s="328"/>
      <c r="AP436" s="328" t="s">
        <v>3374</v>
      </c>
      <c r="AQ436" s="328">
        <v>5</v>
      </c>
    </row>
    <row r="437" spans="1:43" ht="22.8" x14ac:dyDescent="0.4">
      <c r="A437" s="328">
        <v>215185</v>
      </c>
      <c r="B437" s="328" t="s">
        <v>2154</v>
      </c>
      <c r="C437" s="328" t="s">
        <v>69</v>
      </c>
      <c r="D437" s="328" t="s">
        <v>2899</v>
      </c>
      <c r="E437" s="328" t="s">
        <v>388</v>
      </c>
      <c r="F437" s="330">
        <v>34335</v>
      </c>
      <c r="G437" s="328" t="s">
        <v>1039</v>
      </c>
      <c r="H437" s="328" t="s">
        <v>389</v>
      </c>
      <c r="I437" s="328" t="s">
        <v>484</v>
      </c>
      <c r="J437" s="328" t="s">
        <v>390</v>
      </c>
      <c r="K437" s="328">
        <v>2011</v>
      </c>
      <c r="L437" s="328" t="s">
        <v>375</v>
      </c>
      <c r="M437" s="328" t="s">
        <v>375</v>
      </c>
      <c r="N437" s="328"/>
      <c r="O437" s="330"/>
      <c r="P437" s="328"/>
      <c r="Q437" s="328"/>
      <c r="R437" s="328"/>
      <c r="S437" s="328"/>
      <c r="T437" s="328"/>
      <c r="U437" s="328"/>
      <c r="V437" s="328"/>
      <c r="W437" s="328"/>
      <c r="X437" s="328"/>
      <c r="Y437" s="328"/>
      <c r="Z437" s="328"/>
      <c r="AA437" s="328"/>
      <c r="AB437" s="328"/>
      <c r="AC437" s="328"/>
      <c r="AD437" s="328"/>
      <c r="AE437" s="328"/>
      <c r="AF437" s="328"/>
      <c r="AG437" s="328"/>
      <c r="AH437" s="328"/>
      <c r="AI437" s="328"/>
      <c r="AJ437" s="328"/>
      <c r="AK437" s="328"/>
      <c r="AL437" s="328"/>
      <c r="AM437" s="328"/>
      <c r="AN437" s="328"/>
      <c r="AO437" s="328"/>
      <c r="AP437" s="328" t="s">
        <v>3375</v>
      </c>
      <c r="AQ437" s="328">
        <v>3</v>
      </c>
    </row>
    <row r="438" spans="1:43" ht="22.8" x14ac:dyDescent="0.4">
      <c r="A438" s="328">
        <v>215298</v>
      </c>
      <c r="B438" s="328" t="s">
        <v>2468</v>
      </c>
      <c r="C438" s="328" t="s">
        <v>69</v>
      </c>
      <c r="D438" s="328" t="s">
        <v>2906</v>
      </c>
      <c r="E438" s="328" t="s">
        <v>388</v>
      </c>
      <c r="F438" s="330">
        <v>33086</v>
      </c>
      <c r="G438" s="328" t="s">
        <v>2469</v>
      </c>
      <c r="H438" s="328" t="s">
        <v>389</v>
      </c>
      <c r="I438" s="328" t="s">
        <v>59</v>
      </c>
      <c r="J438" s="328" t="s">
        <v>371</v>
      </c>
      <c r="K438" s="328">
        <v>2008</v>
      </c>
      <c r="L438" s="328" t="s">
        <v>375</v>
      </c>
      <c r="M438" s="328" t="s">
        <v>375</v>
      </c>
      <c r="N438" s="328"/>
      <c r="O438" s="330"/>
      <c r="P438" s="328"/>
      <c r="Q438" s="328"/>
      <c r="R438" s="328"/>
      <c r="S438" s="328"/>
      <c r="T438" s="328"/>
      <c r="U438" s="328"/>
      <c r="V438" s="328"/>
      <c r="W438" s="328"/>
      <c r="X438" s="328"/>
      <c r="Y438" s="328"/>
      <c r="Z438" s="328"/>
      <c r="AA438" s="328"/>
      <c r="AB438" s="328"/>
      <c r="AC438" s="328"/>
      <c r="AD438" s="328"/>
      <c r="AE438" s="328"/>
      <c r="AF438" s="328"/>
      <c r="AG438" s="328"/>
      <c r="AH438" s="328"/>
      <c r="AI438" s="328"/>
      <c r="AJ438" s="328"/>
      <c r="AK438" s="328"/>
      <c r="AL438" s="328"/>
      <c r="AM438" s="328"/>
      <c r="AN438" s="328" t="s">
        <v>782</v>
      </c>
      <c r="AO438" s="328"/>
      <c r="AP438" s="328" t="s">
        <v>59</v>
      </c>
      <c r="AQ438" s="328">
        <v>3</v>
      </c>
    </row>
    <row r="439" spans="1:43" ht="22.8" x14ac:dyDescent="0.4">
      <c r="A439" s="328">
        <v>215343</v>
      </c>
      <c r="B439" s="328" t="s">
        <v>2268</v>
      </c>
      <c r="C439" s="328" t="s">
        <v>1546</v>
      </c>
      <c r="D439" s="328" t="s">
        <v>230</v>
      </c>
      <c r="E439" s="328" t="s">
        <v>388</v>
      </c>
      <c r="F439" s="330">
        <v>35443</v>
      </c>
      <c r="G439" s="328" t="s">
        <v>1028</v>
      </c>
      <c r="H439" s="328" t="s">
        <v>389</v>
      </c>
      <c r="I439" s="328" t="s">
        <v>484</v>
      </c>
      <c r="J439" s="328" t="s">
        <v>390</v>
      </c>
      <c r="K439" s="328">
        <v>2015</v>
      </c>
      <c r="L439" s="328" t="s">
        <v>375</v>
      </c>
      <c r="M439" s="328" t="s">
        <v>374</v>
      </c>
      <c r="N439" s="328"/>
      <c r="O439" s="330"/>
      <c r="P439" s="328"/>
      <c r="Q439" s="328"/>
      <c r="R439" s="328"/>
      <c r="S439" s="328"/>
      <c r="T439" s="328"/>
      <c r="U439" s="328"/>
      <c r="V439" s="328"/>
      <c r="W439" s="328"/>
      <c r="X439" s="328"/>
      <c r="Y439" s="328"/>
      <c r="Z439" s="328"/>
      <c r="AA439" s="328"/>
      <c r="AB439" s="328"/>
      <c r="AC439" s="328"/>
      <c r="AD439" s="328"/>
      <c r="AE439" s="328"/>
      <c r="AF439" s="328"/>
      <c r="AG439" s="328"/>
      <c r="AH439" s="328"/>
      <c r="AI439" s="328"/>
      <c r="AJ439" s="328"/>
      <c r="AK439" s="328"/>
      <c r="AL439" s="328"/>
      <c r="AM439" s="328"/>
      <c r="AN439" s="328"/>
      <c r="AO439" s="328"/>
      <c r="AP439" s="328" t="s">
        <v>484</v>
      </c>
      <c r="AQ439" s="328">
        <v>1</v>
      </c>
    </row>
    <row r="440" spans="1:43" ht="22.8" x14ac:dyDescent="0.4">
      <c r="A440" s="328">
        <v>215399</v>
      </c>
      <c r="B440" s="328" t="s">
        <v>2500</v>
      </c>
      <c r="C440" s="328" t="s">
        <v>98</v>
      </c>
      <c r="D440" s="328" t="s">
        <v>1841</v>
      </c>
      <c r="E440" s="328" t="s">
        <v>388</v>
      </c>
      <c r="F440" s="330">
        <v>35667</v>
      </c>
      <c r="G440" s="328" t="s">
        <v>1026</v>
      </c>
      <c r="H440" s="328" t="s">
        <v>389</v>
      </c>
      <c r="I440" s="328" t="s">
        <v>59</v>
      </c>
      <c r="J440" s="328" t="s">
        <v>371</v>
      </c>
      <c r="K440" s="328">
        <v>2015</v>
      </c>
      <c r="L440" s="328" t="s">
        <v>375</v>
      </c>
      <c r="M440" s="328" t="s">
        <v>375</v>
      </c>
      <c r="N440" s="328"/>
      <c r="O440" s="330"/>
      <c r="P440" s="328"/>
      <c r="Q440" s="328"/>
      <c r="R440" s="328"/>
      <c r="S440" s="328"/>
      <c r="T440" s="328"/>
      <c r="U440" s="328"/>
      <c r="V440" s="328"/>
      <c r="W440" s="328"/>
      <c r="X440" s="328"/>
      <c r="Y440" s="328"/>
      <c r="Z440" s="328"/>
      <c r="AA440" s="328"/>
      <c r="AB440" s="328"/>
      <c r="AC440" s="328"/>
      <c r="AD440" s="328"/>
      <c r="AE440" s="328"/>
      <c r="AF440" s="328"/>
      <c r="AG440" s="328"/>
      <c r="AH440" s="328" t="s">
        <v>731</v>
      </c>
      <c r="AI440" s="328"/>
      <c r="AJ440" s="328"/>
      <c r="AK440" s="328"/>
      <c r="AL440" s="328"/>
      <c r="AM440" s="328"/>
      <c r="AN440" s="328"/>
      <c r="AO440" s="328"/>
      <c r="AP440" s="328" t="s">
        <v>3998</v>
      </c>
      <c r="AQ440" s="328" t="s">
        <v>3999</v>
      </c>
    </row>
    <row r="441" spans="1:43" ht="22.8" x14ac:dyDescent="0.4">
      <c r="A441" s="328">
        <v>215654</v>
      </c>
      <c r="B441" s="328" t="s">
        <v>1971</v>
      </c>
      <c r="C441" s="328" t="s">
        <v>69</v>
      </c>
      <c r="D441" s="328" t="s">
        <v>282</v>
      </c>
      <c r="E441" s="328" t="s">
        <v>388</v>
      </c>
      <c r="F441" s="330">
        <v>35796</v>
      </c>
      <c r="G441" s="328" t="s">
        <v>1025</v>
      </c>
      <c r="H441" s="328" t="s">
        <v>389</v>
      </c>
      <c r="I441" s="328" t="s">
        <v>486</v>
      </c>
      <c r="J441" s="328" t="s">
        <v>390</v>
      </c>
      <c r="K441" s="328">
        <v>2015</v>
      </c>
      <c r="L441" s="328" t="s">
        <v>375</v>
      </c>
      <c r="M441" s="328" t="s">
        <v>375</v>
      </c>
      <c r="N441" s="328"/>
      <c r="O441" s="330"/>
      <c r="P441" s="328"/>
      <c r="Q441" s="328"/>
      <c r="R441" s="328"/>
      <c r="S441" s="328"/>
      <c r="T441" s="328"/>
      <c r="U441" s="328"/>
      <c r="V441" s="328"/>
      <c r="W441" s="328"/>
      <c r="X441" s="328"/>
      <c r="Y441" s="328"/>
      <c r="Z441" s="328"/>
      <c r="AA441" s="328"/>
      <c r="AB441" s="328"/>
      <c r="AC441" s="328"/>
      <c r="AD441" s="328"/>
      <c r="AE441" s="328"/>
      <c r="AF441" s="328"/>
      <c r="AG441" s="328"/>
      <c r="AH441" s="328" t="s">
        <v>731</v>
      </c>
      <c r="AI441" s="328"/>
      <c r="AJ441" s="328"/>
      <c r="AK441" s="328"/>
      <c r="AL441" s="328"/>
      <c r="AM441" s="328"/>
      <c r="AN441" s="328" t="s">
        <v>782</v>
      </c>
      <c r="AO441" s="328"/>
      <c r="AP441" s="328" t="s">
        <v>4022</v>
      </c>
      <c r="AQ441" s="328" t="s">
        <v>4024</v>
      </c>
    </row>
    <row r="442" spans="1:43" ht="22.8" x14ac:dyDescent="0.4">
      <c r="A442" s="328">
        <v>215657</v>
      </c>
      <c r="B442" s="328" t="s">
        <v>902</v>
      </c>
      <c r="C442" s="328" t="s">
        <v>66</v>
      </c>
      <c r="D442" s="328" t="s">
        <v>237</v>
      </c>
      <c r="E442" s="328" t="s">
        <v>387</v>
      </c>
      <c r="F442" s="330">
        <v>35066</v>
      </c>
      <c r="G442" s="328" t="s">
        <v>706</v>
      </c>
      <c r="H442" s="328" t="s">
        <v>389</v>
      </c>
      <c r="I442" s="328" t="s">
        <v>484</v>
      </c>
      <c r="J442" s="328" t="s">
        <v>371</v>
      </c>
      <c r="K442" s="328">
        <v>2013</v>
      </c>
      <c r="L442" s="328" t="s">
        <v>375</v>
      </c>
      <c r="M442" s="328"/>
      <c r="N442" s="328"/>
      <c r="O442" s="330"/>
      <c r="P442" s="328"/>
      <c r="Q442" s="328"/>
      <c r="R442" s="328"/>
      <c r="S442" s="328"/>
      <c r="T442" s="328"/>
      <c r="U442" s="328"/>
      <c r="V442" s="328"/>
      <c r="W442" s="328"/>
      <c r="X442" s="328"/>
      <c r="Y442" s="328"/>
      <c r="Z442" s="328"/>
      <c r="AA442" s="328"/>
      <c r="AB442" s="328"/>
      <c r="AC442" s="328"/>
      <c r="AD442" s="328"/>
      <c r="AE442" s="328"/>
      <c r="AF442" s="328"/>
      <c r="AG442" s="328"/>
      <c r="AH442" s="328"/>
      <c r="AI442" s="328"/>
      <c r="AJ442" s="328"/>
      <c r="AK442" s="328"/>
      <c r="AL442" s="328"/>
      <c r="AM442" s="328" t="s">
        <v>782</v>
      </c>
      <c r="AN442" s="328" t="s">
        <v>782</v>
      </c>
      <c r="AO442" s="328"/>
      <c r="AP442" s="328" t="s">
        <v>3375</v>
      </c>
      <c r="AQ442" s="328">
        <v>3</v>
      </c>
    </row>
    <row r="443" spans="1:43" ht="22.8" x14ac:dyDescent="0.4">
      <c r="A443" s="328">
        <v>215694</v>
      </c>
      <c r="B443" s="328" t="s">
        <v>2315</v>
      </c>
      <c r="C443" s="328" t="s">
        <v>146</v>
      </c>
      <c r="D443" s="328" t="s">
        <v>1089</v>
      </c>
      <c r="E443" s="328" t="s">
        <v>388</v>
      </c>
      <c r="F443" s="330">
        <v>35800</v>
      </c>
      <c r="G443" s="328" t="s">
        <v>671</v>
      </c>
      <c r="H443" s="328" t="s">
        <v>389</v>
      </c>
      <c r="I443" s="328" t="s">
        <v>484</v>
      </c>
      <c r="J443" s="328" t="s">
        <v>371</v>
      </c>
      <c r="K443" s="328">
        <v>2015</v>
      </c>
      <c r="L443" s="328" t="s">
        <v>375</v>
      </c>
      <c r="M443" s="328" t="s">
        <v>375</v>
      </c>
      <c r="N443" s="328"/>
      <c r="O443" s="330"/>
      <c r="P443" s="328"/>
      <c r="Q443" s="328"/>
      <c r="R443" s="328"/>
      <c r="S443" s="328"/>
      <c r="T443" s="328"/>
      <c r="U443" s="328"/>
      <c r="V443" s="328"/>
      <c r="W443" s="328"/>
      <c r="X443" s="328"/>
      <c r="Y443" s="328"/>
      <c r="Z443" s="328"/>
      <c r="AA443" s="328"/>
      <c r="AB443" s="328"/>
      <c r="AC443" s="328"/>
      <c r="AD443" s="328"/>
      <c r="AE443" s="328"/>
      <c r="AF443" s="328"/>
      <c r="AG443" s="328"/>
      <c r="AH443" s="328"/>
      <c r="AI443" s="328"/>
      <c r="AJ443" s="328"/>
      <c r="AK443" s="328"/>
      <c r="AL443" s="328"/>
      <c r="AM443" s="328"/>
      <c r="AN443" s="328"/>
      <c r="AO443" s="328"/>
      <c r="AP443" s="328" t="s">
        <v>3375</v>
      </c>
      <c r="AQ443" s="328">
        <v>3</v>
      </c>
    </row>
    <row r="444" spans="1:43" ht="22.8" x14ac:dyDescent="0.4">
      <c r="A444" s="328">
        <v>215744</v>
      </c>
      <c r="B444" s="328" t="s">
        <v>1981</v>
      </c>
      <c r="C444" s="328" t="s">
        <v>311</v>
      </c>
      <c r="D444" s="328" t="s">
        <v>239</v>
      </c>
      <c r="E444" s="328" t="s">
        <v>388</v>
      </c>
      <c r="F444" s="330">
        <v>36161</v>
      </c>
      <c r="G444" s="328" t="s">
        <v>1975</v>
      </c>
      <c r="H444" s="328" t="s">
        <v>389</v>
      </c>
      <c r="I444" s="328" t="s">
        <v>486</v>
      </c>
      <c r="J444" s="328" t="s">
        <v>371</v>
      </c>
      <c r="K444" s="328">
        <v>2016</v>
      </c>
      <c r="L444" s="328" t="s">
        <v>375</v>
      </c>
      <c r="M444" s="328" t="s">
        <v>375</v>
      </c>
      <c r="N444" s="328"/>
      <c r="O444" s="330"/>
      <c r="P444" s="328"/>
      <c r="Q444" s="328"/>
      <c r="R444" s="328"/>
      <c r="S444" s="328"/>
      <c r="T444" s="328"/>
      <c r="U444" s="328"/>
      <c r="V444" s="328"/>
      <c r="W444" s="328"/>
      <c r="X444" s="328"/>
      <c r="Y444" s="328"/>
      <c r="Z444" s="328"/>
      <c r="AA444" s="328"/>
      <c r="AB444" s="328"/>
      <c r="AC444" s="328"/>
      <c r="AD444" s="328"/>
      <c r="AE444" s="328"/>
      <c r="AF444" s="328"/>
      <c r="AG444" s="328"/>
      <c r="AH444" s="328" t="s">
        <v>731</v>
      </c>
      <c r="AI444" s="328"/>
      <c r="AJ444" s="328"/>
      <c r="AK444" s="328"/>
      <c r="AL444" s="328"/>
      <c r="AM444" s="328"/>
      <c r="AN444" s="328" t="s">
        <v>782</v>
      </c>
      <c r="AO444" s="328"/>
      <c r="AP444" s="328" t="s">
        <v>4022</v>
      </c>
      <c r="AQ444" s="328" t="s">
        <v>4024</v>
      </c>
    </row>
    <row r="445" spans="1:43" ht="22.8" x14ac:dyDescent="0.4">
      <c r="A445" s="328">
        <v>215762</v>
      </c>
      <c r="B445" s="328" t="s">
        <v>1974</v>
      </c>
      <c r="C445" s="328" t="s">
        <v>130</v>
      </c>
      <c r="D445" s="328" t="s">
        <v>2949</v>
      </c>
      <c r="E445" s="328" t="s">
        <v>388</v>
      </c>
      <c r="F445" s="330">
        <v>35933</v>
      </c>
      <c r="G445" s="328" t="s">
        <v>1975</v>
      </c>
      <c r="H445" s="328" t="s">
        <v>389</v>
      </c>
      <c r="I445" s="328" t="s">
        <v>486</v>
      </c>
      <c r="J445" s="328" t="s">
        <v>390</v>
      </c>
      <c r="K445" s="328">
        <v>2016</v>
      </c>
      <c r="L445" s="328" t="s">
        <v>375</v>
      </c>
      <c r="M445" s="328"/>
      <c r="N445" s="328"/>
      <c r="O445" s="330"/>
      <c r="P445" s="328"/>
      <c r="Q445" s="328"/>
      <c r="R445" s="328"/>
      <c r="S445" s="328"/>
      <c r="T445" s="328"/>
      <c r="U445" s="328"/>
      <c r="V445" s="328"/>
      <c r="W445" s="328"/>
      <c r="X445" s="328"/>
      <c r="Y445" s="328"/>
      <c r="Z445" s="328"/>
      <c r="AA445" s="328"/>
      <c r="AB445" s="328"/>
      <c r="AC445" s="328"/>
      <c r="AD445" s="328"/>
      <c r="AE445" s="328"/>
      <c r="AF445" s="328"/>
      <c r="AG445" s="328"/>
      <c r="AH445" s="328" t="s">
        <v>731</v>
      </c>
      <c r="AI445" s="328"/>
      <c r="AJ445" s="328"/>
      <c r="AK445" s="328"/>
      <c r="AL445" s="328"/>
      <c r="AM445" s="328" t="s">
        <v>782</v>
      </c>
      <c r="AN445" s="328" t="s">
        <v>782</v>
      </c>
      <c r="AO445" s="328"/>
      <c r="AP445" s="328" t="s">
        <v>4022</v>
      </c>
      <c r="AQ445" s="328" t="s">
        <v>4024</v>
      </c>
    </row>
    <row r="446" spans="1:43" ht="22.8" x14ac:dyDescent="0.4">
      <c r="A446" s="328">
        <v>215777</v>
      </c>
      <c r="B446" s="328" t="s">
        <v>2425</v>
      </c>
      <c r="C446" s="328" t="s">
        <v>2426</v>
      </c>
      <c r="D446" s="328" t="s">
        <v>1091</v>
      </c>
      <c r="E446" s="328" t="s">
        <v>388</v>
      </c>
      <c r="F446" s="330">
        <v>36534</v>
      </c>
      <c r="G446" s="328" t="s">
        <v>2427</v>
      </c>
      <c r="H446" s="328" t="s">
        <v>389</v>
      </c>
      <c r="I446" s="328" t="s">
        <v>484</v>
      </c>
      <c r="J446" s="328" t="s">
        <v>371</v>
      </c>
      <c r="K446" s="328">
        <v>2017</v>
      </c>
      <c r="L446" s="328" t="s">
        <v>375</v>
      </c>
      <c r="M446" s="328" t="s">
        <v>375</v>
      </c>
      <c r="N446" s="328"/>
      <c r="O446" s="330"/>
      <c r="P446" s="328"/>
      <c r="Q446" s="328"/>
      <c r="R446" s="328"/>
      <c r="S446" s="328"/>
      <c r="T446" s="328"/>
      <c r="U446" s="328"/>
      <c r="V446" s="328"/>
      <c r="W446" s="328"/>
      <c r="X446" s="328"/>
      <c r="Y446" s="328"/>
      <c r="Z446" s="328"/>
      <c r="AA446" s="328"/>
      <c r="AB446" s="328"/>
      <c r="AC446" s="328"/>
      <c r="AD446" s="328"/>
      <c r="AE446" s="328"/>
      <c r="AF446" s="328"/>
      <c r="AG446" s="328"/>
      <c r="AH446" s="328" t="s">
        <v>731</v>
      </c>
      <c r="AI446" s="328"/>
      <c r="AJ446" s="328"/>
      <c r="AK446" s="328"/>
      <c r="AL446" s="328"/>
      <c r="AM446" s="328"/>
      <c r="AN446" s="328" t="s">
        <v>782</v>
      </c>
      <c r="AO446" s="328"/>
      <c r="AP446" s="328" t="s">
        <v>484</v>
      </c>
      <c r="AQ446" s="328">
        <v>5</v>
      </c>
    </row>
    <row r="447" spans="1:43" ht="22.8" x14ac:dyDescent="0.4">
      <c r="A447" s="328">
        <v>215798</v>
      </c>
      <c r="B447" s="328" t="s">
        <v>2953</v>
      </c>
      <c r="C447" s="328" t="s">
        <v>596</v>
      </c>
      <c r="D447" s="328" t="s">
        <v>2954</v>
      </c>
      <c r="E447" s="328" t="s">
        <v>388</v>
      </c>
      <c r="F447" s="330">
        <v>35435</v>
      </c>
      <c r="G447" s="328" t="s">
        <v>2267</v>
      </c>
      <c r="H447" s="328" t="s">
        <v>389</v>
      </c>
      <c r="I447" s="328" t="s">
        <v>484</v>
      </c>
      <c r="J447" s="328" t="s">
        <v>371</v>
      </c>
      <c r="K447" s="328">
        <v>2013</v>
      </c>
      <c r="L447" s="328" t="s">
        <v>375</v>
      </c>
      <c r="M447" s="328"/>
      <c r="N447" s="328"/>
      <c r="O447" s="330"/>
      <c r="P447" s="328"/>
      <c r="Q447" s="328"/>
      <c r="R447" s="328"/>
      <c r="S447" s="328"/>
      <c r="T447" s="328"/>
      <c r="U447" s="328"/>
      <c r="V447" s="328"/>
      <c r="W447" s="328"/>
      <c r="X447" s="328"/>
      <c r="Y447" s="328"/>
      <c r="Z447" s="328"/>
      <c r="AA447" s="328"/>
      <c r="AB447" s="328"/>
      <c r="AC447" s="328"/>
      <c r="AD447" s="328"/>
      <c r="AE447" s="328"/>
      <c r="AF447" s="328"/>
      <c r="AG447" s="328"/>
      <c r="AH447" s="328"/>
      <c r="AI447" s="328"/>
      <c r="AJ447" s="328"/>
      <c r="AK447" s="328"/>
      <c r="AL447" s="328"/>
      <c r="AM447" s="328" t="s">
        <v>782</v>
      </c>
      <c r="AN447" s="328" t="s">
        <v>782</v>
      </c>
      <c r="AO447" s="328"/>
      <c r="AP447" s="328" t="s">
        <v>3375</v>
      </c>
      <c r="AQ447" s="328">
        <v>2</v>
      </c>
    </row>
    <row r="448" spans="1:43" ht="22.8" x14ac:dyDescent="0.4">
      <c r="A448" s="328">
        <v>215811</v>
      </c>
      <c r="B448" s="328" t="s">
        <v>1394</v>
      </c>
      <c r="C448" s="328" t="s">
        <v>1395</v>
      </c>
      <c r="D448" s="328" t="s">
        <v>2958</v>
      </c>
      <c r="E448" s="328" t="s">
        <v>388</v>
      </c>
      <c r="F448" s="330">
        <v>36345</v>
      </c>
      <c r="G448" s="328" t="s">
        <v>1074</v>
      </c>
      <c r="H448" s="328" t="s">
        <v>389</v>
      </c>
      <c r="I448" s="328" t="s">
        <v>59</v>
      </c>
      <c r="J448" s="328" t="s">
        <v>371</v>
      </c>
      <c r="K448" s="328">
        <v>2018</v>
      </c>
      <c r="L448" s="328" t="s">
        <v>375</v>
      </c>
      <c r="M448" s="328" t="s">
        <v>375</v>
      </c>
      <c r="N448" s="328"/>
      <c r="O448" s="330"/>
      <c r="P448" s="328"/>
      <c r="Q448" s="328"/>
      <c r="R448" s="328"/>
      <c r="S448" s="328"/>
      <c r="T448" s="328"/>
      <c r="U448" s="328"/>
      <c r="V448" s="328"/>
      <c r="W448" s="328"/>
      <c r="X448" s="328"/>
      <c r="Y448" s="328"/>
      <c r="Z448" s="328"/>
      <c r="AA448" s="328"/>
      <c r="AB448" s="328"/>
      <c r="AC448" s="328"/>
      <c r="AD448" s="328"/>
      <c r="AE448" s="328"/>
      <c r="AF448" s="328"/>
      <c r="AG448" s="328"/>
      <c r="AH448" s="328"/>
      <c r="AI448" s="328"/>
      <c r="AJ448" s="328"/>
      <c r="AK448" s="328"/>
      <c r="AL448" s="328"/>
      <c r="AM448" s="328"/>
      <c r="AN448" s="328"/>
      <c r="AO448" s="328"/>
      <c r="AP448" s="328" t="s">
        <v>3374</v>
      </c>
      <c r="AQ448" s="328">
        <v>2</v>
      </c>
    </row>
    <row r="449" spans="1:43" ht="22.8" x14ac:dyDescent="0.4">
      <c r="A449" s="328">
        <v>215814</v>
      </c>
      <c r="B449" s="328" t="s">
        <v>1963</v>
      </c>
      <c r="C449" s="328" t="s">
        <v>61</v>
      </c>
      <c r="D449" s="328" t="s">
        <v>2959</v>
      </c>
      <c r="E449" s="328" t="s">
        <v>388</v>
      </c>
      <c r="F449" s="330">
        <v>35287</v>
      </c>
      <c r="G449" s="328" t="s">
        <v>1034</v>
      </c>
      <c r="H449" s="328" t="s">
        <v>389</v>
      </c>
      <c r="I449" s="328" t="s">
        <v>486</v>
      </c>
      <c r="J449" s="328" t="s">
        <v>390</v>
      </c>
      <c r="K449" s="328">
        <v>2015</v>
      </c>
      <c r="L449" s="328" t="s">
        <v>375</v>
      </c>
      <c r="M449" s="328"/>
      <c r="N449" s="328"/>
      <c r="O449" s="330"/>
      <c r="P449" s="328"/>
      <c r="Q449" s="328"/>
      <c r="R449" s="328"/>
      <c r="S449" s="328"/>
      <c r="T449" s="328"/>
      <c r="U449" s="328"/>
      <c r="V449" s="328"/>
      <c r="W449" s="328"/>
      <c r="X449" s="328"/>
      <c r="Y449" s="328"/>
      <c r="Z449" s="328"/>
      <c r="AA449" s="328"/>
      <c r="AB449" s="328"/>
      <c r="AC449" s="328"/>
      <c r="AD449" s="328"/>
      <c r="AE449" s="328"/>
      <c r="AF449" s="328"/>
      <c r="AG449" s="328"/>
      <c r="AH449" s="328" t="s">
        <v>731</v>
      </c>
      <c r="AI449" s="328"/>
      <c r="AJ449" s="328"/>
      <c r="AK449" s="328"/>
      <c r="AL449" s="328"/>
      <c r="AM449" s="328" t="s">
        <v>782</v>
      </c>
      <c r="AN449" s="328" t="s">
        <v>782</v>
      </c>
      <c r="AO449" s="328"/>
      <c r="AP449" s="328" t="s">
        <v>4022</v>
      </c>
      <c r="AQ449" s="328" t="s">
        <v>4024</v>
      </c>
    </row>
    <row r="450" spans="1:43" ht="22.8" x14ac:dyDescent="0.4">
      <c r="A450" s="328">
        <v>215841</v>
      </c>
      <c r="B450" s="328" t="s">
        <v>816</v>
      </c>
      <c r="C450" s="328" t="s">
        <v>178</v>
      </c>
      <c r="D450" s="328" t="s">
        <v>817</v>
      </c>
      <c r="E450" s="328" t="s">
        <v>388</v>
      </c>
      <c r="F450" s="330">
        <v>34358</v>
      </c>
      <c r="G450" s="328" t="s">
        <v>1035</v>
      </c>
      <c r="H450" s="328" t="s">
        <v>389</v>
      </c>
      <c r="I450" s="328" t="s">
        <v>486</v>
      </c>
      <c r="J450" s="328" t="s">
        <v>390</v>
      </c>
      <c r="K450" s="328">
        <v>2012</v>
      </c>
      <c r="L450" s="328" t="s">
        <v>375</v>
      </c>
      <c r="M450" s="328"/>
      <c r="N450" s="328"/>
      <c r="O450" s="330"/>
      <c r="P450" s="328"/>
      <c r="Q450" s="328"/>
      <c r="R450" s="328"/>
      <c r="S450" s="328"/>
      <c r="T450" s="328"/>
      <c r="U450" s="328"/>
      <c r="V450" s="328"/>
      <c r="W450" s="328"/>
      <c r="X450" s="328"/>
      <c r="Y450" s="328"/>
      <c r="Z450" s="328"/>
      <c r="AA450" s="328"/>
      <c r="AB450" s="328"/>
      <c r="AC450" s="328"/>
      <c r="AD450" s="328"/>
      <c r="AE450" s="328"/>
      <c r="AF450" s="328"/>
      <c r="AG450" s="328"/>
      <c r="AH450" s="328" t="s">
        <v>731</v>
      </c>
      <c r="AI450" s="328"/>
      <c r="AJ450" s="328"/>
      <c r="AK450" s="328"/>
      <c r="AL450" s="328"/>
      <c r="AM450" s="328" t="s">
        <v>782</v>
      </c>
      <c r="AN450" s="328" t="s">
        <v>782</v>
      </c>
      <c r="AO450" s="328"/>
      <c r="AP450" s="328" t="s">
        <v>4037</v>
      </c>
      <c r="AQ450" s="328">
        <v>3</v>
      </c>
    </row>
    <row r="451" spans="1:43" ht="22.8" x14ac:dyDescent="0.4">
      <c r="A451" s="328">
        <v>215843</v>
      </c>
      <c r="B451" s="328" t="s">
        <v>1465</v>
      </c>
      <c r="C451" s="328" t="s">
        <v>69</v>
      </c>
      <c r="D451" s="328" t="s">
        <v>258</v>
      </c>
      <c r="E451" s="328" t="s">
        <v>387</v>
      </c>
      <c r="F451" s="330">
        <v>35066</v>
      </c>
      <c r="G451" s="328" t="s">
        <v>706</v>
      </c>
      <c r="H451" s="328" t="s">
        <v>389</v>
      </c>
      <c r="I451" s="328" t="s">
        <v>484</v>
      </c>
      <c r="J451" s="328" t="s">
        <v>390</v>
      </c>
      <c r="K451" s="328">
        <v>2010</v>
      </c>
      <c r="L451" s="328" t="s">
        <v>375</v>
      </c>
      <c r="M451" s="328" t="s">
        <v>375</v>
      </c>
      <c r="N451" s="328"/>
      <c r="O451" s="330"/>
      <c r="P451" s="328"/>
      <c r="Q451" s="328"/>
      <c r="R451" s="328"/>
      <c r="S451" s="328"/>
      <c r="T451" s="328"/>
      <c r="U451" s="328"/>
      <c r="V451" s="328"/>
      <c r="W451" s="328"/>
      <c r="X451" s="328"/>
      <c r="Y451" s="328"/>
      <c r="Z451" s="328"/>
      <c r="AA451" s="328"/>
      <c r="AB451" s="328"/>
      <c r="AC451" s="328"/>
      <c r="AD451" s="328"/>
      <c r="AE451" s="328"/>
      <c r="AF451" s="328"/>
      <c r="AG451" s="328"/>
      <c r="AH451" s="328"/>
      <c r="AI451" s="328"/>
      <c r="AJ451" s="328"/>
      <c r="AK451" s="328"/>
      <c r="AL451" s="328"/>
      <c r="AM451" s="328"/>
      <c r="AN451" s="328" t="s">
        <v>782</v>
      </c>
      <c r="AO451" s="328"/>
      <c r="AP451" s="328" t="s">
        <v>484</v>
      </c>
      <c r="AQ451" s="328">
        <v>3</v>
      </c>
    </row>
    <row r="452" spans="1:43" ht="22.8" x14ac:dyDescent="0.4">
      <c r="A452" s="328">
        <v>215878</v>
      </c>
      <c r="B452" s="328" t="s">
        <v>2965</v>
      </c>
      <c r="C452" s="328" t="s">
        <v>443</v>
      </c>
      <c r="D452" s="328" t="s">
        <v>2966</v>
      </c>
      <c r="E452" s="328" t="s">
        <v>387</v>
      </c>
      <c r="F452" s="330">
        <v>35432</v>
      </c>
      <c r="G452" s="328" t="s">
        <v>673</v>
      </c>
      <c r="H452" s="328" t="s">
        <v>389</v>
      </c>
      <c r="I452" s="328" t="s">
        <v>59</v>
      </c>
      <c r="J452" s="328" t="s">
        <v>390</v>
      </c>
      <c r="K452" s="328">
        <v>2014</v>
      </c>
      <c r="L452" s="328" t="s">
        <v>375</v>
      </c>
      <c r="M452" s="328" t="s">
        <v>375</v>
      </c>
      <c r="N452" s="328"/>
      <c r="O452" s="330"/>
      <c r="P452" s="328"/>
      <c r="Q452" s="328"/>
      <c r="R452" s="328"/>
      <c r="S452" s="328"/>
      <c r="T452" s="328"/>
      <c r="U452" s="328"/>
      <c r="V452" s="328"/>
      <c r="W452" s="328"/>
      <c r="X452" s="328"/>
      <c r="Y452" s="328"/>
      <c r="Z452" s="328"/>
      <c r="AA452" s="328"/>
      <c r="AB452" s="328"/>
      <c r="AC452" s="328"/>
      <c r="AD452" s="328"/>
      <c r="AE452" s="328"/>
      <c r="AF452" s="328"/>
      <c r="AG452" s="328"/>
      <c r="AH452" s="328"/>
      <c r="AI452" s="328"/>
      <c r="AJ452" s="328"/>
      <c r="AK452" s="328"/>
      <c r="AL452" s="328"/>
      <c r="AM452" s="328"/>
      <c r="AN452" s="328" t="s">
        <v>782</v>
      </c>
      <c r="AO452" s="328"/>
      <c r="AP452" s="328" t="s">
        <v>59</v>
      </c>
      <c r="AQ452" s="328">
        <v>1</v>
      </c>
    </row>
    <row r="453" spans="1:43" ht="22.8" x14ac:dyDescent="0.4">
      <c r="A453" s="328">
        <v>215926</v>
      </c>
      <c r="B453" s="328" t="s">
        <v>2380</v>
      </c>
      <c r="C453" s="328" t="s">
        <v>1376</v>
      </c>
      <c r="D453" s="328" t="s">
        <v>431</v>
      </c>
      <c r="E453" s="328" t="s">
        <v>388</v>
      </c>
      <c r="F453" s="330">
        <v>36227</v>
      </c>
      <c r="G453" s="328" t="s">
        <v>2381</v>
      </c>
      <c r="H453" s="328" t="s">
        <v>389</v>
      </c>
      <c r="I453" s="328" t="s">
        <v>484</v>
      </c>
      <c r="J453" s="328" t="s">
        <v>371</v>
      </c>
      <c r="K453" s="328">
        <v>2018</v>
      </c>
      <c r="L453" s="328" t="s">
        <v>375</v>
      </c>
      <c r="M453" s="328" t="s">
        <v>673</v>
      </c>
      <c r="N453" s="328"/>
      <c r="O453" s="330"/>
      <c r="P453" s="328"/>
      <c r="Q453" s="328"/>
      <c r="R453" s="328"/>
      <c r="S453" s="328"/>
      <c r="T453" s="328"/>
      <c r="U453" s="328"/>
      <c r="V453" s="328"/>
      <c r="W453" s="328"/>
      <c r="X453" s="328"/>
      <c r="Y453" s="328"/>
      <c r="Z453" s="328"/>
      <c r="AA453" s="328"/>
      <c r="AB453" s="328"/>
      <c r="AC453" s="328"/>
      <c r="AD453" s="328"/>
      <c r="AE453" s="328"/>
      <c r="AF453" s="328"/>
      <c r="AG453" s="328"/>
      <c r="AH453" s="328"/>
      <c r="AI453" s="328"/>
      <c r="AJ453" s="328"/>
      <c r="AK453" s="328"/>
      <c r="AL453" s="328"/>
      <c r="AM453" s="328"/>
      <c r="AN453" s="328" t="s">
        <v>782</v>
      </c>
      <c r="AO453" s="328"/>
      <c r="AP453" s="328" t="s">
        <v>3375</v>
      </c>
      <c r="AQ453" s="328">
        <v>2</v>
      </c>
    </row>
    <row r="454" spans="1:43" ht="22.8" x14ac:dyDescent="0.4">
      <c r="A454" s="328">
        <v>215928</v>
      </c>
      <c r="B454" s="328" t="s">
        <v>2303</v>
      </c>
      <c r="C454" s="328" t="s">
        <v>2304</v>
      </c>
      <c r="D454" s="328" t="s">
        <v>998</v>
      </c>
      <c r="E454" s="328" t="s">
        <v>388</v>
      </c>
      <c r="F454" s="330">
        <v>35796</v>
      </c>
      <c r="G454" s="328" t="s">
        <v>2305</v>
      </c>
      <c r="H454" s="328" t="s">
        <v>389</v>
      </c>
      <c r="I454" s="328" t="s">
        <v>484</v>
      </c>
      <c r="J454" s="328" t="s">
        <v>371</v>
      </c>
      <c r="K454" s="328">
        <v>2015</v>
      </c>
      <c r="L454" s="328" t="s">
        <v>375</v>
      </c>
      <c r="M454" s="328" t="s">
        <v>375</v>
      </c>
      <c r="N454" s="328"/>
      <c r="O454" s="330"/>
      <c r="P454" s="328"/>
      <c r="Q454" s="328"/>
      <c r="R454" s="328"/>
      <c r="S454" s="328"/>
      <c r="T454" s="328"/>
      <c r="U454" s="328"/>
      <c r="V454" s="328"/>
      <c r="W454" s="328"/>
      <c r="X454" s="328"/>
      <c r="Y454" s="328"/>
      <c r="Z454" s="328"/>
      <c r="AA454" s="328"/>
      <c r="AB454" s="328"/>
      <c r="AC454" s="328"/>
      <c r="AD454" s="328"/>
      <c r="AE454" s="328"/>
      <c r="AF454" s="328"/>
      <c r="AG454" s="328"/>
      <c r="AH454" s="328"/>
      <c r="AI454" s="328"/>
      <c r="AJ454" s="328"/>
      <c r="AK454" s="328"/>
      <c r="AL454" s="328"/>
      <c r="AM454" s="328"/>
      <c r="AN454" s="328" t="s">
        <v>782</v>
      </c>
      <c r="AO454" s="328"/>
      <c r="AP454" s="328" t="s">
        <v>3375</v>
      </c>
      <c r="AQ454" s="328">
        <v>2</v>
      </c>
    </row>
    <row r="455" spans="1:43" ht="22.8" x14ac:dyDescent="0.4">
      <c r="A455" s="328">
        <v>215941</v>
      </c>
      <c r="B455" s="328" t="s">
        <v>2234</v>
      </c>
      <c r="C455" s="328" t="s">
        <v>159</v>
      </c>
      <c r="D455" s="328" t="s">
        <v>425</v>
      </c>
      <c r="E455" s="328" t="s">
        <v>388</v>
      </c>
      <c r="F455" s="330">
        <v>35200</v>
      </c>
      <c r="G455" s="328" t="s">
        <v>1035</v>
      </c>
      <c r="H455" s="328" t="s">
        <v>389</v>
      </c>
      <c r="I455" s="328" t="s">
        <v>484</v>
      </c>
      <c r="J455" s="328" t="s">
        <v>371</v>
      </c>
      <c r="K455" s="328">
        <v>2016</v>
      </c>
      <c r="L455" s="328" t="s">
        <v>375</v>
      </c>
      <c r="M455" s="328" t="s">
        <v>375</v>
      </c>
      <c r="N455" s="328"/>
      <c r="O455" s="330"/>
      <c r="P455" s="328"/>
      <c r="Q455" s="328"/>
      <c r="R455" s="328"/>
      <c r="S455" s="328"/>
      <c r="T455" s="328"/>
      <c r="U455" s="328"/>
      <c r="V455" s="328"/>
      <c r="W455" s="328"/>
      <c r="X455" s="328"/>
      <c r="Y455" s="328"/>
      <c r="Z455" s="328"/>
      <c r="AA455" s="328"/>
      <c r="AB455" s="328"/>
      <c r="AC455" s="328"/>
      <c r="AD455" s="328"/>
      <c r="AE455" s="328"/>
      <c r="AF455" s="328"/>
      <c r="AG455" s="328"/>
      <c r="AH455" s="328"/>
      <c r="AI455" s="328"/>
      <c r="AJ455" s="328"/>
      <c r="AK455" s="328"/>
      <c r="AL455" s="328"/>
      <c r="AM455" s="328" t="s">
        <v>782</v>
      </c>
      <c r="AN455" s="328" t="s">
        <v>782</v>
      </c>
      <c r="AO455" s="328"/>
      <c r="AP455" s="328" t="s">
        <v>3375</v>
      </c>
      <c r="AQ455" s="328">
        <v>2</v>
      </c>
    </row>
    <row r="456" spans="1:43" ht="22.8" x14ac:dyDescent="0.4">
      <c r="A456" s="328">
        <v>216091</v>
      </c>
      <c r="B456" s="328" t="s">
        <v>2170</v>
      </c>
      <c r="C456" s="328" t="s">
        <v>66</v>
      </c>
      <c r="D456" s="328" t="s">
        <v>256</v>
      </c>
      <c r="E456" s="328" t="s">
        <v>388</v>
      </c>
      <c r="F456" s="330">
        <v>34700</v>
      </c>
      <c r="G456" s="328" t="s">
        <v>2171</v>
      </c>
      <c r="H456" s="328" t="s">
        <v>389</v>
      </c>
      <c r="I456" s="328" t="s">
        <v>484</v>
      </c>
      <c r="J456" s="328" t="s">
        <v>371</v>
      </c>
      <c r="K456" s="328">
        <v>2014</v>
      </c>
      <c r="L456" s="328" t="s">
        <v>375</v>
      </c>
      <c r="M456" s="328" t="s">
        <v>375</v>
      </c>
      <c r="N456" s="328"/>
      <c r="O456" s="330"/>
      <c r="P456" s="328"/>
      <c r="Q456" s="328"/>
      <c r="R456" s="328"/>
      <c r="S456" s="328"/>
      <c r="T456" s="328"/>
      <c r="U456" s="328"/>
      <c r="V456" s="328"/>
      <c r="W456" s="328"/>
      <c r="X456" s="328"/>
      <c r="Y456" s="328"/>
      <c r="Z456" s="328"/>
      <c r="AA456" s="328"/>
      <c r="AB456" s="328"/>
      <c r="AC456" s="328"/>
      <c r="AD456" s="328"/>
      <c r="AE456" s="328"/>
      <c r="AF456" s="328"/>
      <c r="AG456" s="328"/>
      <c r="AH456" s="328" t="s">
        <v>731</v>
      </c>
      <c r="AI456" s="328"/>
      <c r="AJ456" s="328"/>
      <c r="AK456" s="328"/>
      <c r="AL456" s="328"/>
      <c r="AM456" s="328"/>
      <c r="AN456" s="328"/>
      <c r="AO456" s="328"/>
      <c r="AP456" s="328" t="s">
        <v>3870</v>
      </c>
      <c r="AQ456" s="328">
        <v>5</v>
      </c>
    </row>
    <row r="457" spans="1:43" ht="22.8" x14ac:dyDescent="0.4">
      <c r="A457" s="328">
        <v>216101</v>
      </c>
      <c r="B457" s="328" t="s">
        <v>829</v>
      </c>
      <c r="C457" s="328" t="s">
        <v>2997</v>
      </c>
      <c r="D457" s="328" t="s">
        <v>805</v>
      </c>
      <c r="E457" s="328" t="s">
        <v>388</v>
      </c>
      <c r="F457" s="330">
        <v>34033</v>
      </c>
      <c r="G457" s="328" t="s">
        <v>1039</v>
      </c>
      <c r="H457" s="328" t="s">
        <v>389</v>
      </c>
      <c r="I457" s="328" t="s">
        <v>486</v>
      </c>
      <c r="J457" s="328" t="s">
        <v>371</v>
      </c>
      <c r="K457" s="328">
        <v>2014</v>
      </c>
      <c r="L457" s="328" t="s">
        <v>375</v>
      </c>
      <c r="M457" s="328" t="s">
        <v>375</v>
      </c>
      <c r="N457" s="328"/>
      <c r="O457" s="330"/>
      <c r="P457" s="328"/>
      <c r="Q457" s="328"/>
      <c r="R457" s="328"/>
      <c r="S457" s="328"/>
      <c r="T457" s="328"/>
      <c r="U457" s="328"/>
      <c r="V457" s="328"/>
      <c r="W457" s="328"/>
      <c r="X457" s="328"/>
      <c r="Y457" s="328"/>
      <c r="Z457" s="328"/>
      <c r="AA457" s="328"/>
      <c r="AB457" s="328"/>
      <c r="AC457" s="328"/>
      <c r="AD457" s="328"/>
      <c r="AE457" s="328"/>
      <c r="AF457" s="328"/>
      <c r="AG457" s="328"/>
      <c r="AH457" s="328" t="s">
        <v>731</v>
      </c>
      <c r="AI457" s="328"/>
      <c r="AJ457" s="328"/>
      <c r="AK457" s="328"/>
      <c r="AL457" s="328"/>
      <c r="AM457" s="328"/>
      <c r="AN457" s="328"/>
      <c r="AO457" s="328"/>
      <c r="AP457" s="328" t="s">
        <v>4077</v>
      </c>
      <c r="AQ457" s="328">
        <v>5</v>
      </c>
    </row>
    <row r="458" spans="1:43" ht="22.8" x14ac:dyDescent="0.4">
      <c r="A458" s="328">
        <v>216202</v>
      </c>
      <c r="B458" s="328" t="s">
        <v>2392</v>
      </c>
      <c r="C458" s="328" t="s">
        <v>1092</v>
      </c>
      <c r="D458" s="328" t="s">
        <v>299</v>
      </c>
      <c r="E458" s="328" t="s">
        <v>387</v>
      </c>
      <c r="F458" s="330">
        <v>36323</v>
      </c>
      <c r="G458" s="328" t="s">
        <v>1009</v>
      </c>
      <c r="H458" s="328" t="s">
        <v>389</v>
      </c>
      <c r="I458" s="328" t="s">
        <v>59</v>
      </c>
      <c r="J458" s="328" t="s">
        <v>371</v>
      </c>
      <c r="K458" s="328">
        <v>2017</v>
      </c>
      <c r="L458" s="328" t="s">
        <v>375</v>
      </c>
      <c r="M458" s="328" t="s">
        <v>375</v>
      </c>
      <c r="N458" s="328"/>
      <c r="O458" s="330"/>
      <c r="P458" s="328"/>
      <c r="Q458" s="328"/>
      <c r="R458" s="328"/>
      <c r="S458" s="328"/>
      <c r="T458" s="328"/>
      <c r="U458" s="328"/>
      <c r="V458" s="328"/>
      <c r="W458" s="328"/>
      <c r="X458" s="328"/>
      <c r="Y458" s="328"/>
      <c r="Z458" s="328"/>
      <c r="AA458" s="328"/>
      <c r="AB458" s="328"/>
      <c r="AC458" s="328"/>
      <c r="AD458" s="328"/>
      <c r="AE458" s="328"/>
      <c r="AF458" s="328"/>
      <c r="AG458" s="328"/>
      <c r="AH458" s="328"/>
      <c r="AI458" s="328"/>
      <c r="AJ458" s="328"/>
      <c r="AK458" s="328"/>
      <c r="AL458" s="328"/>
      <c r="AM458" s="328"/>
      <c r="AN458" s="328"/>
      <c r="AO458" s="328"/>
      <c r="AP458" s="328" t="s">
        <v>59</v>
      </c>
      <c r="AQ458" s="328">
        <v>5</v>
      </c>
    </row>
    <row r="459" spans="1:43" ht="22.8" x14ac:dyDescent="0.4">
      <c r="A459" s="328">
        <v>216212</v>
      </c>
      <c r="B459" s="328" t="s">
        <v>3012</v>
      </c>
      <c r="C459" s="328" t="s">
        <v>1395</v>
      </c>
      <c r="D459" s="328" t="s">
        <v>256</v>
      </c>
      <c r="E459" s="328" t="s">
        <v>388</v>
      </c>
      <c r="F459" s="330">
        <v>33117</v>
      </c>
      <c r="G459" s="328" t="s">
        <v>1025</v>
      </c>
      <c r="H459" s="328" t="s">
        <v>389</v>
      </c>
      <c r="I459" s="328" t="s">
        <v>484</v>
      </c>
      <c r="J459" s="328" t="s">
        <v>371</v>
      </c>
      <c r="K459" s="328">
        <v>2008</v>
      </c>
      <c r="L459" s="328" t="s">
        <v>375</v>
      </c>
      <c r="M459" s="328" t="s">
        <v>375</v>
      </c>
      <c r="N459" s="328"/>
      <c r="O459" s="330"/>
      <c r="P459" s="328"/>
      <c r="Q459" s="328"/>
      <c r="R459" s="328"/>
      <c r="S459" s="328"/>
      <c r="T459" s="328"/>
      <c r="U459" s="328"/>
      <c r="V459" s="328"/>
      <c r="W459" s="328"/>
      <c r="X459" s="328"/>
      <c r="Y459" s="328"/>
      <c r="Z459" s="328"/>
      <c r="AA459" s="328"/>
      <c r="AB459" s="328"/>
      <c r="AC459" s="328"/>
      <c r="AD459" s="328"/>
      <c r="AE459" s="328"/>
      <c r="AF459" s="328"/>
      <c r="AG459" s="328"/>
      <c r="AH459" s="328"/>
      <c r="AI459" s="328"/>
      <c r="AJ459" s="328"/>
      <c r="AK459" s="328"/>
      <c r="AL459" s="328"/>
      <c r="AM459" s="328"/>
      <c r="AN459" s="328" t="s">
        <v>782</v>
      </c>
      <c r="AO459" s="328"/>
      <c r="AP459" s="328" t="s">
        <v>3375</v>
      </c>
      <c r="AQ459" s="328">
        <v>3</v>
      </c>
    </row>
    <row r="460" spans="1:43" ht="22.8" x14ac:dyDescent="0.4">
      <c r="A460" s="328">
        <v>216287</v>
      </c>
      <c r="B460" s="328" t="s">
        <v>840</v>
      </c>
      <c r="C460" s="328" t="s">
        <v>105</v>
      </c>
      <c r="D460" s="328" t="s">
        <v>841</v>
      </c>
      <c r="E460" s="328" t="s">
        <v>387</v>
      </c>
      <c r="F460" s="330">
        <v>29221</v>
      </c>
      <c r="G460" s="328"/>
      <c r="H460" s="328" t="s">
        <v>389</v>
      </c>
      <c r="I460" s="328" t="s">
        <v>484</v>
      </c>
      <c r="J460" s="328" t="s">
        <v>371</v>
      </c>
      <c r="K460" s="328">
        <v>2020</v>
      </c>
      <c r="L460" s="328" t="s">
        <v>375</v>
      </c>
      <c r="M460" s="328" t="s">
        <v>375</v>
      </c>
      <c r="N460" s="328"/>
      <c r="O460" s="330"/>
      <c r="P460" s="328"/>
      <c r="Q460" s="328"/>
      <c r="R460" s="328"/>
      <c r="S460" s="328"/>
      <c r="T460" s="328"/>
      <c r="U460" s="328"/>
      <c r="V460" s="328"/>
      <c r="W460" s="328"/>
      <c r="X460" s="328"/>
      <c r="Y460" s="328"/>
      <c r="Z460" s="328"/>
      <c r="AA460" s="328"/>
      <c r="AB460" s="328"/>
      <c r="AC460" s="328"/>
      <c r="AD460" s="328"/>
      <c r="AE460" s="328"/>
      <c r="AF460" s="328"/>
      <c r="AG460" s="328"/>
      <c r="AH460" s="328"/>
      <c r="AI460" s="328"/>
      <c r="AJ460" s="328"/>
      <c r="AK460" s="328"/>
      <c r="AL460" s="328"/>
      <c r="AM460" s="328"/>
      <c r="AN460" s="328" t="s">
        <v>782</v>
      </c>
      <c r="AO460" s="328"/>
      <c r="AP460" s="328" t="s">
        <v>3375</v>
      </c>
      <c r="AQ460" s="328">
        <v>3</v>
      </c>
    </row>
    <row r="461" spans="1:43" ht="22.8" x14ac:dyDescent="0.4">
      <c r="A461" s="328">
        <v>216347</v>
      </c>
      <c r="B461" s="328" t="s">
        <v>2264</v>
      </c>
      <c r="C461" s="328" t="s">
        <v>3032</v>
      </c>
      <c r="D461" s="328" t="s">
        <v>3033</v>
      </c>
      <c r="E461" s="328" t="s">
        <v>388</v>
      </c>
      <c r="F461" s="330">
        <v>35433</v>
      </c>
      <c r="G461" s="328" t="s">
        <v>1062</v>
      </c>
      <c r="H461" s="328" t="s">
        <v>389</v>
      </c>
      <c r="I461" s="328" t="s">
        <v>59</v>
      </c>
      <c r="J461" s="328" t="s">
        <v>390</v>
      </c>
      <c r="K461" s="328">
        <v>2014</v>
      </c>
      <c r="L461" s="328" t="s">
        <v>375</v>
      </c>
      <c r="M461" s="328" t="s">
        <v>376</v>
      </c>
      <c r="N461" s="328"/>
      <c r="O461" s="330"/>
      <c r="P461" s="328"/>
      <c r="Q461" s="328"/>
      <c r="R461" s="328"/>
      <c r="S461" s="328"/>
      <c r="T461" s="328"/>
      <c r="U461" s="328"/>
      <c r="V461" s="328"/>
      <c r="W461" s="328"/>
      <c r="X461" s="328"/>
      <c r="Y461" s="328"/>
      <c r="Z461" s="328"/>
      <c r="AA461" s="328"/>
      <c r="AB461" s="328"/>
      <c r="AC461" s="328"/>
      <c r="AD461" s="328"/>
      <c r="AE461" s="328"/>
      <c r="AF461" s="328"/>
      <c r="AG461" s="328"/>
      <c r="AH461" s="328"/>
      <c r="AI461" s="328"/>
      <c r="AJ461" s="328"/>
      <c r="AK461" s="328"/>
      <c r="AL461" s="328"/>
      <c r="AM461" s="328"/>
      <c r="AN461" s="328" t="s">
        <v>782</v>
      </c>
      <c r="AO461" s="328"/>
      <c r="AP461" s="328" t="s">
        <v>3374</v>
      </c>
      <c r="AQ461" s="328">
        <v>5</v>
      </c>
    </row>
    <row r="462" spans="1:43" ht="22.8" x14ac:dyDescent="0.4">
      <c r="A462" s="328">
        <v>216358</v>
      </c>
      <c r="B462" s="328" t="s">
        <v>2448</v>
      </c>
      <c r="C462" s="328" t="s">
        <v>354</v>
      </c>
      <c r="D462" s="328" t="s">
        <v>568</v>
      </c>
      <c r="E462" s="328" t="s">
        <v>388</v>
      </c>
      <c r="F462" s="330">
        <v>36838</v>
      </c>
      <c r="G462" s="328" t="s">
        <v>660</v>
      </c>
      <c r="H462" s="328" t="s">
        <v>389</v>
      </c>
      <c r="I462" s="328" t="s">
        <v>65</v>
      </c>
      <c r="J462" s="328" t="s">
        <v>371</v>
      </c>
      <c r="K462" s="328">
        <v>2018</v>
      </c>
      <c r="L462" s="328" t="s">
        <v>375</v>
      </c>
      <c r="M462" s="328" t="s">
        <v>375</v>
      </c>
      <c r="N462" s="328"/>
      <c r="O462" s="330"/>
      <c r="P462" s="328"/>
      <c r="Q462" s="328"/>
      <c r="R462" s="328"/>
      <c r="S462" s="328"/>
      <c r="T462" s="328"/>
      <c r="U462" s="328"/>
      <c r="V462" s="328"/>
      <c r="W462" s="328"/>
      <c r="X462" s="328"/>
      <c r="Y462" s="328"/>
      <c r="Z462" s="328"/>
      <c r="AA462" s="328"/>
      <c r="AB462" s="328"/>
      <c r="AC462" s="328"/>
      <c r="AD462" s="328"/>
      <c r="AE462" s="328"/>
      <c r="AF462" s="328"/>
      <c r="AG462" s="328"/>
      <c r="AH462" s="328"/>
      <c r="AI462" s="328"/>
      <c r="AJ462" s="328"/>
      <c r="AK462" s="328"/>
      <c r="AL462" s="328"/>
      <c r="AM462" s="328"/>
      <c r="AN462" s="328"/>
      <c r="AO462" s="328"/>
      <c r="AP462" s="328" t="s">
        <v>4055</v>
      </c>
      <c r="AQ462" s="328">
        <v>6</v>
      </c>
    </row>
    <row r="463" spans="1:43" ht="22.8" x14ac:dyDescent="0.4">
      <c r="A463" s="328">
        <v>216367</v>
      </c>
      <c r="B463" s="328" t="s">
        <v>909</v>
      </c>
      <c r="C463" s="328" t="s">
        <v>66</v>
      </c>
      <c r="D463" s="328" t="s">
        <v>258</v>
      </c>
      <c r="E463" s="328" t="s">
        <v>388</v>
      </c>
      <c r="F463" s="330">
        <v>36051</v>
      </c>
      <c r="G463" s="328" t="s">
        <v>2006</v>
      </c>
      <c r="H463" s="328" t="s">
        <v>389</v>
      </c>
      <c r="I463" s="328" t="s">
        <v>59</v>
      </c>
      <c r="J463" s="328" t="s">
        <v>390</v>
      </c>
      <c r="K463" s="328">
        <v>2016</v>
      </c>
      <c r="L463" s="328" t="s">
        <v>375</v>
      </c>
      <c r="M463" s="328" t="s">
        <v>376</v>
      </c>
      <c r="N463" s="328"/>
      <c r="O463" s="330"/>
      <c r="P463" s="328"/>
      <c r="Q463" s="328"/>
      <c r="R463" s="328"/>
      <c r="S463" s="328"/>
      <c r="T463" s="328"/>
      <c r="U463" s="328"/>
      <c r="V463" s="328"/>
      <c r="W463" s="328"/>
      <c r="X463" s="328"/>
      <c r="Y463" s="328"/>
      <c r="Z463" s="328"/>
      <c r="AA463" s="328"/>
      <c r="AB463" s="328"/>
      <c r="AC463" s="328"/>
      <c r="AD463" s="328"/>
      <c r="AE463" s="328"/>
      <c r="AF463" s="328"/>
      <c r="AG463" s="328"/>
      <c r="AH463" s="328"/>
      <c r="AI463" s="328"/>
      <c r="AJ463" s="328"/>
      <c r="AK463" s="328"/>
      <c r="AL463" s="328"/>
      <c r="AM463" s="328"/>
      <c r="AN463" s="328"/>
      <c r="AO463" s="328"/>
      <c r="AP463" s="328" t="s">
        <v>59</v>
      </c>
      <c r="AQ463" s="328">
        <v>3</v>
      </c>
    </row>
    <row r="464" spans="1:43" ht="22.8" x14ac:dyDescent="0.4">
      <c r="A464" s="328">
        <v>216459</v>
      </c>
      <c r="B464" s="328" t="s">
        <v>2065</v>
      </c>
      <c r="C464" s="328" t="s">
        <v>666</v>
      </c>
      <c r="D464" s="328" t="s">
        <v>3047</v>
      </c>
      <c r="E464" s="328" t="s">
        <v>388</v>
      </c>
      <c r="F464" s="330">
        <v>30726</v>
      </c>
      <c r="G464" s="328" t="s">
        <v>3703</v>
      </c>
      <c r="H464" s="328" t="s">
        <v>389</v>
      </c>
      <c r="I464" s="328" t="s">
        <v>59</v>
      </c>
      <c r="J464" s="328" t="s">
        <v>371</v>
      </c>
      <c r="K464" s="328">
        <v>2002</v>
      </c>
      <c r="L464" s="328" t="s">
        <v>375</v>
      </c>
      <c r="M464" s="328" t="s">
        <v>375</v>
      </c>
      <c r="N464" s="328"/>
      <c r="O464" s="330"/>
      <c r="P464" s="328"/>
      <c r="Q464" s="328"/>
      <c r="R464" s="328"/>
      <c r="S464" s="328"/>
      <c r="T464" s="328"/>
      <c r="U464" s="328"/>
      <c r="V464" s="328"/>
      <c r="W464" s="328"/>
      <c r="X464" s="328"/>
      <c r="Y464" s="328"/>
      <c r="Z464" s="328"/>
      <c r="AA464" s="328"/>
      <c r="AB464" s="328"/>
      <c r="AC464" s="328"/>
      <c r="AD464" s="328"/>
      <c r="AE464" s="328"/>
      <c r="AF464" s="328"/>
      <c r="AG464" s="328"/>
      <c r="AH464" s="328"/>
      <c r="AI464" s="328"/>
      <c r="AJ464" s="328"/>
      <c r="AK464" s="328"/>
      <c r="AL464" s="328"/>
      <c r="AM464" s="328"/>
      <c r="AN464" s="328"/>
      <c r="AO464" s="328"/>
      <c r="AP464" s="328" t="s">
        <v>3374</v>
      </c>
      <c r="AQ464" s="328">
        <v>3</v>
      </c>
    </row>
    <row r="465" spans="1:43" ht="22.8" x14ac:dyDescent="0.4">
      <c r="A465" s="328">
        <v>216577</v>
      </c>
      <c r="B465" s="328" t="s">
        <v>870</v>
      </c>
      <c r="C465" s="328" t="s">
        <v>871</v>
      </c>
      <c r="D465" s="328" t="s">
        <v>242</v>
      </c>
      <c r="E465" s="328" t="s">
        <v>388</v>
      </c>
      <c r="F465" s="330">
        <v>36127</v>
      </c>
      <c r="G465" s="328" t="s">
        <v>1034</v>
      </c>
      <c r="H465" s="328" t="s">
        <v>389</v>
      </c>
      <c r="I465" s="328" t="s">
        <v>486</v>
      </c>
      <c r="J465" s="328" t="s">
        <v>371</v>
      </c>
      <c r="K465" s="328">
        <v>2017</v>
      </c>
      <c r="L465" s="328" t="s">
        <v>375</v>
      </c>
      <c r="M465" s="328" t="s">
        <v>375</v>
      </c>
      <c r="N465" s="328"/>
      <c r="O465" s="330"/>
      <c r="P465" s="328"/>
      <c r="Q465" s="328"/>
      <c r="R465" s="328"/>
      <c r="S465" s="328"/>
      <c r="T465" s="328"/>
      <c r="U465" s="328"/>
      <c r="V465" s="328"/>
      <c r="W465" s="328"/>
      <c r="X465" s="328"/>
      <c r="Y465" s="328"/>
      <c r="Z465" s="328"/>
      <c r="AA465" s="328"/>
      <c r="AB465" s="328"/>
      <c r="AC465" s="328"/>
      <c r="AD465" s="328"/>
      <c r="AE465" s="328"/>
      <c r="AF465" s="328"/>
      <c r="AG465" s="328"/>
      <c r="AH465" s="328"/>
      <c r="AI465" s="328"/>
      <c r="AJ465" s="328"/>
      <c r="AK465" s="328"/>
      <c r="AL465" s="328"/>
      <c r="AM465" s="328"/>
      <c r="AN465" s="328"/>
      <c r="AO465" s="328"/>
      <c r="AP465" s="328" t="s">
        <v>3377</v>
      </c>
      <c r="AQ465" s="328">
        <v>3</v>
      </c>
    </row>
    <row r="466" spans="1:43" ht="22.8" x14ac:dyDescent="0.4">
      <c r="A466" s="328">
        <v>216614</v>
      </c>
      <c r="B466" s="328" t="s">
        <v>3625</v>
      </c>
      <c r="C466" s="328" t="s">
        <v>70</v>
      </c>
      <c r="D466" s="328" t="s">
        <v>469</v>
      </c>
      <c r="E466" s="328" t="s">
        <v>388</v>
      </c>
      <c r="F466" s="330">
        <v>35634</v>
      </c>
      <c r="G466" s="328" t="s">
        <v>1327</v>
      </c>
      <c r="H466" s="328" t="s">
        <v>389</v>
      </c>
      <c r="I466" s="328" t="s">
        <v>485</v>
      </c>
      <c r="J466" s="328" t="s">
        <v>371</v>
      </c>
      <c r="K466" s="328">
        <v>2015</v>
      </c>
      <c r="L466" s="328" t="s">
        <v>375</v>
      </c>
      <c r="M466" s="328"/>
      <c r="N466" s="328"/>
      <c r="O466" s="330"/>
      <c r="P466" s="328"/>
      <c r="Q466" s="328"/>
      <c r="R466" s="328"/>
      <c r="S466" s="328"/>
      <c r="T466" s="328"/>
      <c r="U466" s="328"/>
      <c r="V466" s="328"/>
      <c r="W466" s="328"/>
      <c r="X466" s="328"/>
      <c r="Y466" s="328"/>
      <c r="Z466" s="328"/>
      <c r="AA466" s="328"/>
      <c r="AB466" s="328"/>
      <c r="AC466" s="328"/>
      <c r="AD466" s="328"/>
      <c r="AE466" s="328"/>
      <c r="AF466" s="328"/>
      <c r="AG466" s="328"/>
      <c r="AH466" s="328" t="s">
        <v>731</v>
      </c>
      <c r="AI466" s="328"/>
      <c r="AJ466" s="328"/>
      <c r="AK466" s="328"/>
      <c r="AL466" s="328" t="s">
        <v>782</v>
      </c>
      <c r="AM466" s="328" t="s">
        <v>782</v>
      </c>
      <c r="AN466" s="328" t="s">
        <v>782</v>
      </c>
      <c r="AO466" s="328"/>
      <c r="AP466" s="328" t="s">
        <v>4205</v>
      </c>
      <c r="AQ466" s="328" t="s">
        <v>3844</v>
      </c>
    </row>
    <row r="467" spans="1:43" ht="22.8" x14ac:dyDescent="0.4">
      <c r="A467" s="328">
        <v>216619</v>
      </c>
      <c r="B467" s="328" t="s">
        <v>1127</v>
      </c>
      <c r="C467" s="328" t="s">
        <v>193</v>
      </c>
      <c r="D467" s="328" t="s">
        <v>294</v>
      </c>
      <c r="E467" s="328" t="s">
        <v>388</v>
      </c>
      <c r="F467" s="330">
        <v>36594</v>
      </c>
      <c r="G467" s="328" t="s">
        <v>375</v>
      </c>
      <c r="H467" s="328" t="s">
        <v>389</v>
      </c>
      <c r="I467" s="328" t="s">
        <v>59</v>
      </c>
      <c r="J467" s="328" t="s">
        <v>371</v>
      </c>
      <c r="K467" s="328">
        <v>2019</v>
      </c>
      <c r="L467" s="328" t="s">
        <v>375</v>
      </c>
      <c r="M467" s="328" t="s">
        <v>375</v>
      </c>
      <c r="N467" s="328"/>
      <c r="O467" s="330"/>
      <c r="P467" s="328"/>
      <c r="Q467" s="328"/>
      <c r="R467" s="328"/>
      <c r="S467" s="328"/>
      <c r="T467" s="328"/>
      <c r="U467" s="328"/>
      <c r="V467" s="328"/>
      <c r="W467" s="328"/>
      <c r="X467" s="328"/>
      <c r="Y467" s="328"/>
      <c r="Z467" s="328"/>
      <c r="AA467" s="328"/>
      <c r="AB467" s="328"/>
      <c r="AC467" s="328"/>
      <c r="AD467" s="328"/>
      <c r="AE467" s="328"/>
      <c r="AF467" s="328"/>
      <c r="AG467" s="328"/>
      <c r="AH467" s="328"/>
      <c r="AI467" s="328"/>
      <c r="AJ467" s="328"/>
      <c r="AK467" s="328"/>
      <c r="AL467" s="328"/>
      <c r="AM467" s="328"/>
      <c r="AN467" s="328"/>
      <c r="AO467" s="328"/>
      <c r="AP467" s="328" t="s">
        <v>3374</v>
      </c>
      <c r="AQ467" s="328">
        <v>5</v>
      </c>
    </row>
    <row r="468" spans="1:43" ht="22.8" x14ac:dyDescent="0.4">
      <c r="A468" s="328">
        <v>216638</v>
      </c>
      <c r="B468" s="328" t="s">
        <v>3082</v>
      </c>
      <c r="C468" s="328" t="s">
        <v>81</v>
      </c>
      <c r="D468" s="328" t="s">
        <v>625</v>
      </c>
      <c r="E468" s="328" t="s">
        <v>388</v>
      </c>
      <c r="F468" s="330">
        <v>35458</v>
      </c>
      <c r="G468" s="328" t="s">
        <v>1328</v>
      </c>
      <c r="H468" s="328" t="s">
        <v>389</v>
      </c>
      <c r="I468" s="328" t="s">
        <v>484</v>
      </c>
      <c r="J468" s="328" t="s">
        <v>371</v>
      </c>
      <c r="K468" s="328">
        <v>2014</v>
      </c>
      <c r="L468" s="328" t="s">
        <v>375</v>
      </c>
      <c r="M468" s="328"/>
      <c r="N468" s="328"/>
      <c r="O468" s="330"/>
      <c r="P468" s="328"/>
      <c r="Q468" s="328"/>
      <c r="R468" s="328"/>
      <c r="S468" s="328"/>
      <c r="T468" s="328"/>
      <c r="U468" s="328"/>
      <c r="V468" s="328"/>
      <c r="W468" s="328"/>
      <c r="X468" s="328"/>
      <c r="Y468" s="328"/>
      <c r="Z468" s="328"/>
      <c r="AA468" s="328"/>
      <c r="AB468" s="328"/>
      <c r="AC468" s="328"/>
      <c r="AD468" s="328"/>
      <c r="AE468" s="328"/>
      <c r="AF468" s="328"/>
      <c r="AG468" s="328"/>
      <c r="AH468" s="328"/>
      <c r="AI468" s="328"/>
      <c r="AJ468" s="328"/>
      <c r="AK468" s="328"/>
      <c r="AL468" s="328"/>
      <c r="AM468" s="328" t="s">
        <v>782</v>
      </c>
      <c r="AN468" s="328" t="s">
        <v>782</v>
      </c>
      <c r="AO468" s="328"/>
      <c r="AP468" s="328" t="s">
        <v>3375</v>
      </c>
      <c r="AQ468" s="328">
        <v>3</v>
      </c>
    </row>
    <row r="469" spans="1:43" ht="22.8" x14ac:dyDescent="0.4">
      <c r="A469" s="328">
        <v>216665</v>
      </c>
      <c r="B469" s="328" t="s">
        <v>1189</v>
      </c>
      <c r="C469" s="328" t="s">
        <v>1190</v>
      </c>
      <c r="D469" s="328" t="s">
        <v>247</v>
      </c>
      <c r="E469" s="328" t="s">
        <v>388</v>
      </c>
      <c r="F469" s="330">
        <v>35713</v>
      </c>
      <c r="G469" s="328" t="s">
        <v>707</v>
      </c>
      <c r="H469" s="328" t="s">
        <v>389</v>
      </c>
      <c r="I469" s="328" t="s">
        <v>484</v>
      </c>
      <c r="J469" s="328" t="s">
        <v>371</v>
      </c>
      <c r="K469" s="328">
        <v>2014</v>
      </c>
      <c r="L469" s="328" t="s">
        <v>375</v>
      </c>
      <c r="M469" s="328" t="s">
        <v>375</v>
      </c>
      <c r="N469" s="328"/>
      <c r="O469" s="330"/>
      <c r="P469" s="328"/>
      <c r="Q469" s="328"/>
      <c r="R469" s="328"/>
      <c r="S469" s="328"/>
      <c r="T469" s="328"/>
      <c r="U469" s="328"/>
      <c r="V469" s="328"/>
      <c r="W469" s="328"/>
      <c r="X469" s="328"/>
      <c r="Y469" s="328"/>
      <c r="Z469" s="328"/>
      <c r="AA469" s="328"/>
      <c r="AB469" s="328"/>
      <c r="AC469" s="328"/>
      <c r="AD469" s="328"/>
      <c r="AE469" s="328"/>
      <c r="AF469" s="328"/>
      <c r="AG469" s="328"/>
      <c r="AH469" s="328"/>
      <c r="AI469" s="328"/>
      <c r="AJ469" s="328"/>
      <c r="AK469" s="328"/>
      <c r="AL469" s="328"/>
      <c r="AM469" s="328"/>
      <c r="AN469" s="328"/>
      <c r="AO469" s="328"/>
      <c r="AP469" s="328" t="s">
        <v>484</v>
      </c>
      <c r="AQ469" s="328">
        <v>5</v>
      </c>
    </row>
    <row r="470" spans="1:43" ht="22.8" x14ac:dyDescent="0.4">
      <c r="A470" s="328">
        <v>216693</v>
      </c>
      <c r="B470" s="328" t="s">
        <v>1223</v>
      </c>
      <c r="C470" s="328" t="s">
        <v>467</v>
      </c>
      <c r="D470" s="328" t="s">
        <v>1224</v>
      </c>
      <c r="E470" s="328" t="s">
        <v>388</v>
      </c>
      <c r="F470" s="330">
        <v>34359</v>
      </c>
      <c r="G470" s="328" t="s">
        <v>677</v>
      </c>
      <c r="H470" s="328" t="s">
        <v>389</v>
      </c>
      <c r="I470" s="328" t="s">
        <v>484</v>
      </c>
      <c r="J470" s="328" t="s">
        <v>371</v>
      </c>
      <c r="K470" s="328">
        <v>2011</v>
      </c>
      <c r="L470" s="328" t="s">
        <v>375</v>
      </c>
      <c r="M470" s="328" t="s">
        <v>375</v>
      </c>
      <c r="N470" s="328"/>
      <c r="O470" s="330"/>
      <c r="P470" s="328"/>
      <c r="Q470" s="328"/>
      <c r="R470" s="328"/>
      <c r="S470" s="328"/>
      <c r="T470" s="328"/>
      <c r="U470" s="328"/>
      <c r="V470" s="328"/>
      <c r="W470" s="328"/>
      <c r="X470" s="328"/>
      <c r="Y470" s="328"/>
      <c r="Z470" s="328"/>
      <c r="AA470" s="328"/>
      <c r="AB470" s="328"/>
      <c r="AC470" s="328"/>
      <c r="AD470" s="328"/>
      <c r="AE470" s="328"/>
      <c r="AF470" s="328"/>
      <c r="AG470" s="328"/>
      <c r="AH470" s="328"/>
      <c r="AI470" s="328"/>
      <c r="AJ470" s="328"/>
      <c r="AK470" s="328"/>
      <c r="AL470" s="328"/>
      <c r="AM470" s="328"/>
      <c r="AN470" s="328"/>
      <c r="AO470" s="328"/>
      <c r="AP470" s="328" t="s">
        <v>3375</v>
      </c>
      <c r="AQ470" s="328">
        <v>5</v>
      </c>
    </row>
    <row r="471" spans="1:43" ht="22.8" x14ac:dyDescent="0.4">
      <c r="A471" s="328">
        <v>216703</v>
      </c>
      <c r="B471" s="328" t="s">
        <v>1235</v>
      </c>
      <c r="C471" s="328" t="s">
        <v>197</v>
      </c>
      <c r="D471" s="328" t="s">
        <v>1236</v>
      </c>
      <c r="E471" s="328" t="s">
        <v>387</v>
      </c>
      <c r="F471" s="330">
        <v>35933</v>
      </c>
      <c r="G471" s="328" t="s">
        <v>375</v>
      </c>
      <c r="H471" s="328" t="s">
        <v>389</v>
      </c>
      <c r="I471" s="328" t="s">
        <v>59</v>
      </c>
      <c r="J471" s="328" t="s">
        <v>371</v>
      </c>
      <c r="K471" s="328">
        <v>2008</v>
      </c>
      <c r="L471" s="328" t="s">
        <v>375</v>
      </c>
      <c r="M471" s="328" t="s">
        <v>375</v>
      </c>
      <c r="N471" s="328"/>
      <c r="O471" s="330"/>
      <c r="P471" s="328"/>
      <c r="Q471" s="328"/>
      <c r="R471" s="328"/>
      <c r="S471" s="328"/>
      <c r="T471" s="328"/>
      <c r="U471" s="328"/>
      <c r="V471" s="328"/>
      <c r="W471" s="328"/>
      <c r="X471" s="328"/>
      <c r="Y471" s="328"/>
      <c r="Z471" s="328"/>
      <c r="AA471" s="328"/>
      <c r="AB471" s="328"/>
      <c r="AC471" s="328"/>
      <c r="AD471" s="328"/>
      <c r="AE471" s="328"/>
      <c r="AF471" s="328"/>
      <c r="AG471" s="328"/>
      <c r="AH471" s="328"/>
      <c r="AI471" s="328"/>
      <c r="AJ471" s="328"/>
      <c r="AK471" s="328"/>
      <c r="AL471" s="328"/>
      <c r="AM471" s="328"/>
      <c r="AN471" s="328" t="s">
        <v>782</v>
      </c>
      <c r="AO471" s="328"/>
      <c r="AP471" s="328" t="s">
        <v>59</v>
      </c>
      <c r="AQ471" s="328">
        <v>5</v>
      </c>
    </row>
    <row r="472" spans="1:43" ht="22.8" x14ac:dyDescent="0.4">
      <c r="A472" s="328">
        <v>216729</v>
      </c>
      <c r="B472" s="328" t="s">
        <v>1266</v>
      </c>
      <c r="C472" s="328" t="s">
        <v>1267</v>
      </c>
      <c r="D472" s="328" t="s">
        <v>348</v>
      </c>
      <c r="E472" s="328" t="s">
        <v>387</v>
      </c>
      <c r="F472" s="330">
        <v>35401</v>
      </c>
      <c r="G472" s="328" t="s">
        <v>705</v>
      </c>
      <c r="H472" s="328" t="s">
        <v>389</v>
      </c>
      <c r="I472" s="328" t="s">
        <v>485</v>
      </c>
      <c r="J472" s="328" t="s">
        <v>390</v>
      </c>
      <c r="K472" s="328">
        <v>2014</v>
      </c>
      <c r="L472" s="328" t="s">
        <v>375</v>
      </c>
      <c r="M472" s="328" t="s">
        <v>375</v>
      </c>
      <c r="N472" s="328"/>
      <c r="O472" s="330"/>
      <c r="P472" s="328"/>
      <c r="Q472" s="328"/>
      <c r="R472" s="328"/>
      <c r="S472" s="328"/>
      <c r="T472" s="328"/>
      <c r="U472" s="328"/>
      <c r="V472" s="328"/>
      <c r="W472" s="328"/>
      <c r="X472" s="328"/>
      <c r="Y472" s="328"/>
      <c r="Z472" s="328"/>
      <c r="AA472" s="328"/>
      <c r="AB472" s="328"/>
      <c r="AC472" s="328"/>
      <c r="AD472" s="328"/>
      <c r="AE472" s="328"/>
      <c r="AF472" s="328"/>
      <c r="AG472" s="328"/>
      <c r="AH472" s="328" t="s">
        <v>731</v>
      </c>
      <c r="AI472" s="328"/>
      <c r="AJ472" s="328"/>
      <c r="AK472" s="328"/>
      <c r="AL472" s="328"/>
      <c r="AM472" s="328" t="s">
        <v>782</v>
      </c>
      <c r="AN472" s="328" t="s">
        <v>782</v>
      </c>
      <c r="AO472" s="328"/>
      <c r="AP472" s="328" t="s">
        <v>4115</v>
      </c>
      <c r="AQ472" s="328" t="s">
        <v>4024</v>
      </c>
    </row>
    <row r="473" spans="1:43" ht="22.8" x14ac:dyDescent="0.4">
      <c r="A473" s="328">
        <v>216732</v>
      </c>
      <c r="B473" s="328" t="s">
        <v>1270</v>
      </c>
      <c r="C473" s="328" t="s">
        <v>66</v>
      </c>
      <c r="D473" s="328" t="s">
        <v>245</v>
      </c>
      <c r="E473" s="328" t="s">
        <v>388</v>
      </c>
      <c r="F473" s="330">
        <v>35820</v>
      </c>
      <c r="G473" s="328" t="s">
        <v>697</v>
      </c>
      <c r="H473" s="328" t="s">
        <v>389</v>
      </c>
      <c r="I473" s="328" t="s">
        <v>484</v>
      </c>
      <c r="J473" s="328" t="s">
        <v>371</v>
      </c>
      <c r="K473" s="328">
        <v>2015</v>
      </c>
      <c r="L473" s="328" t="s">
        <v>375</v>
      </c>
      <c r="M473" s="328" t="s">
        <v>375</v>
      </c>
      <c r="N473" s="328"/>
      <c r="O473" s="330"/>
      <c r="P473" s="328"/>
      <c r="Q473" s="328"/>
      <c r="R473" s="328"/>
      <c r="S473" s="328"/>
      <c r="T473" s="328"/>
      <c r="U473" s="328"/>
      <c r="V473" s="328"/>
      <c r="W473" s="328"/>
      <c r="X473" s="328"/>
      <c r="Y473" s="328"/>
      <c r="Z473" s="328"/>
      <c r="AA473" s="328"/>
      <c r="AB473" s="328"/>
      <c r="AC473" s="328"/>
      <c r="AD473" s="328"/>
      <c r="AE473" s="328"/>
      <c r="AF473" s="328"/>
      <c r="AG473" s="328"/>
      <c r="AH473" s="328"/>
      <c r="AI473" s="328"/>
      <c r="AJ473" s="328"/>
      <c r="AK473" s="328"/>
      <c r="AL473" s="328"/>
      <c r="AM473" s="328"/>
      <c r="AN473" s="328" t="s">
        <v>782</v>
      </c>
      <c r="AO473" s="328"/>
      <c r="AP473" s="328" t="s">
        <v>3375</v>
      </c>
      <c r="AQ473" s="328">
        <v>3</v>
      </c>
    </row>
    <row r="474" spans="1:43" ht="22.8" x14ac:dyDescent="0.4">
      <c r="A474" s="328">
        <v>216735</v>
      </c>
      <c r="B474" s="328" t="s">
        <v>1273</v>
      </c>
      <c r="C474" s="328" t="s">
        <v>419</v>
      </c>
      <c r="D474" s="328" t="s">
        <v>1274</v>
      </c>
      <c r="E474" s="328" t="s">
        <v>388</v>
      </c>
      <c r="F474" s="330">
        <v>32893</v>
      </c>
      <c r="G474" s="328" t="s">
        <v>3731</v>
      </c>
      <c r="H474" s="328" t="s">
        <v>389</v>
      </c>
      <c r="I474" s="328" t="s">
        <v>486</v>
      </c>
      <c r="J474" s="328" t="s">
        <v>390</v>
      </c>
      <c r="K474" s="328">
        <v>2014</v>
      </c>
      <c r="L474" s="328" t="s">
        <v>375</v>
      </c>
      <c r="M474" s="328" t="s">
        <v>375</v>
      </c>
      <c r="N474" s="328"/>
      <c r="O474" s="330"/>
      <c r="P474" s="328"/>
      <c r="Q474" s="328"/>
      <c r="R474" s="328"/>
      <c r="S474" s="328"/>
      <c r="T474" s="328"/>
      <c r="U474" s="328"/>
      <c r="V474" s="328"/>
      <c r="W474" s="328"/>
      <c r="X474" s="328"/>
      <c r="Y474" s="328"/>
      <c r="Z474" s="328"/>
      <c r="AA474" s="328"/>
      <c r="AB474" s="328"/>
      <c r="AC474" s="328"/>
      <c r="AD474" s="328"/>
      <c r="AE474" s="328"/>
      <c r="AF474" s="328"/>
      <c r="AG474" s="328"/>
      <c r="AH474" s="328"/>
      <c r="AI474" s="328"/>
      <c r="AJ474" s="328"/>
      <c r="AK474" s="328"/>
      <c r="AL474" s="328"/>
      <c r="AM474" s="328"/>
      <c r="AN474" s="328" t="s">
        <v>782</v>
      </c>
      <c r="AO474" s="328"/>
      <c r="AP474" s="328" t="s">
        <v>486</v>
      </c>
      <c r="AQ474" s="328">
        <v>1</v>
      </c>
    </row>
    <row r="475" spans="1:43" ht="22.8" x14ac:dyDescent="0.4">
      <c r="A475" s="328">
        <v>216741</v>
      </c>
      <c r="B475" s="328" t="s">
        <v>1281</v>
      </c>
      <c r="C475" s="328" t="s">
        <v>81</v>
      </c>
      <c r="D475" s="328" t="s">
        <v>545</v>
      </c>
      <c r="E475" s="328" t="s">
        <v>388</v>
      </c>
      <c r="F475" s="330">
        <v>34237</v>
      </c>
      <c r="G475" s="328" t="s">
        <v>690</v>
      </c>
      <c r="H475" s="328" t="s">
        <v>389</v>
      </c>
      <c r="I475" s="328" t="s">
        <v>484</v>
      </c>
      <c r="J475" s="328" t="s">
        <v>390</v>
      </c>
      <c r="K475" s="328">
        <v>2012</v>
      </c>
      <c r="L475" s="328" t="s">
        <v>375</v>
      </c>
      <c r="M475" s="328" t="s">
        <v>375</v>
      </c>
      <c r="N475" s="328"/>
      <c r="O475" s="330"/>
      <c r="P475" s="328"/>
      <c r="Q475" s="328"/>
      <c r="R475" s="328"/>
      <c r="S475" s="328"/>
      <c r="T475" s="328"/>
      <c r="U475" s="328"/>
      <c r="V475" s="328"/>
      <c r="W475" s="328"/>
      <c r="X475" s="328"/>
      <c r="Y475" s="328"/>
      <c r="Z475" s="328"/>
      <c r="AA475" s="328"/>
      <c r="AB475" s="328"/>
      <c r="AC475" s="328"/>
      <c r="AD475" s="328"/>
      <c r="AE475" s="328"/>
      <c r="AF475" s="328"/>
      <c r="AG475" s="328"/>
      <c r="AH475" s="328"/>
      <c r="AI475" s="328"/>
      <c r="AJ475" s="328"/>
      <c r="AK475" s="328"/>
      <c r="AL475" s="328"/>
      <c r="AM475" s="328"/>
      <c r="AN475" s="328" t="s">
        <v>782</v>
      </c>
      <c r="AO475" s="328"/>
      <c r="AP475" s="328" t="s">
        <v>3375</v>
      </c>
      <c r="AQ475" s="328">
        <v>3</v>
      </c>
    </row>
    <row r="476" spans="1:43" ht="22.8" x14ac:dyDescent="0.4">
      <c r="A476" s="328">
        <v>216749</v>
      </c>
      <c r="B476" s="328" t="s">
        <v>1289</v>
      </c>
      <c r="C476" s="328" t="s">
        <v>70</v>
      </c>
      <c r="D476" s="328" t="s">
        <v>1290</v>
      </c>
      <c r="E476" s="328" t="s">
        <v>388</v>
      </c>
      <c r="F476" s="330">
        <v>36846</v>
      </c>
      <c r="G476" s="328" t="s">
        <v>1324</v>
      </c>
      <c r="H476" s="328" t="s">
        <v>389</v>
      </c>
      <c r="I476" s="328" t="s">
        <v>486</v>
      </c>
      <c r="J476" s="328" t="s">
        <v>371</v>
      </c>
      <c r="K476" s="328">
        <v>2018</v>
      </c>
      <c r="L476" s="328" t="s">
        <v>375</v>
      </c>
      <c r="M476" s="328" t="s">
        <v>673</v>
      </c>
      <c r="N476" s="328"/>
      <c r="O476" s="330"/>
      <c r="P476" s="328"/>
      <c r="Q476" s="328"/>
      <c r="R476" s="328"/>
      <c r="S476" s="328"/>
      <c r="T476" s="328"/>
      <c r="U476" s="328"/>
      <c r="V476" s="328"/>
      <c r="W476" s="328"/>
      <c r="X476" s="328"/>
      <c r="Y476" s="328"/>
      <c r="Z476" s="328"/>
      <c r="AA476" s="328"/>
      <c r="AB476" s="328"/>
      <c r="AC476" s="328"/>
      <c r="AD476" s="328"/>
      <c r="AE476" s="328"/>
      <c r="AF476" s="328"/>
      <c r="AG476" s="328"/>
      <c r="AH476" s="328"/>
      <c r="AI476" s="328"/>
      <c r="AJ476" s="328"/>
      <c r="AK476" s="328"/>
      <c r="AL476" s="328"/>
      <c r="AM476" s="328"/>
      <c r="AN476" s="328"/>
      <c r="AO476" s="328"/>
      <c r="AP476" s="328" t="s">
        <v>486</v>
      </c>
      <c r="AQ476" s="328">
        <v>3</v>
      </c>
    </row>
    <row r="477" spans="1:43" ht="22.8" x14ac:dyDescent="0.4">
      <c r="A477" s="328">
        <v>216752</v>
      </c>
      <c r="B477" s="328" t="s">
        <v>1294</v>
      </c>
      <c r="C477" s="328" t="s">
        <v>1295</v>
      </c>
      <c r="D477" s="328" t="s">
        <v>922</v>
      </c>
      <c r="E477" s="328" t="s">
        <v>388</v>
      </c>
      <c r="F477" s="332">
        <v>0</v>
      </c>
      <c r="G477" s="328" t="s">
        <v>3745</v>
      </c>
      <c r="H477" s="328" t="s">
        <v>389</v>
      </c>
      <c r="I477" s="328" t="s">
        <v>59</v>
      </c>
      <c r="J477" s="328" t="s">
        <v>390</v>
      </c>
      <c r="K477" s="328">
        <v>2014</v>
      </c>
      <c r="L477" s="328" t="s">
        <v>375</v>
      </c>
      <c r="M477" s="328" t="s">
        <v>375</v>
      </c>
      <c r="N477" s="328"/>
      <c r="O477" s="330"/>
      <c r="P477" s="328"/>
      <c r="Q477" s="328"/>
      <c r="R477" s="328"/>
      <c r="S477" s="328"/>
      <c r="T477" s="328"/>
      <c r="U477" s="328"/>
      <c r="V477" s="328"/>
      <c r="W477" s="328"/>
      <c r="X477" s="328"/>
      <c r="Y477" s="328"/>
      <c r="Z477" s="328"/>
      <c r="AA477" s="328"/>
      <c r="AB477" s="328"/>
      <c r="AC477" s="328"/>
      <c r="AD477" s="328"/>
      <c r="AE477" s="328"/>
      <c r="AF477" s="328"/>
      <c r="AG477" s="328"/>
      <c r="AH477" s="328"/>
      <c r="AI477" s="328"/>
      <c r="AJ477" s="328"/>
      <c r="AK477" s="328"/>
      <c r="AL477" s="328"/>
      <c r="AM477" s="328"/>
      <c r="AN477" s="328"/>
      <c r="AO477" s="328"/>
      <c r="AP477" s="328" t="s">
        <v>3374</v>
      </c>
      <c r="AQ477" s="328">
        <v>5</v>
      </c>
    </row>
    <row r="478" spans="1:43" ht="22.8" x14ac:dyDescent="0.4">
      <c r="A478" s="328">
        <v>216762</v>
      </c>
      <c r="B478" s="328" t="s">
        <v>1306</v>
      </c>
      <c r="C478" s="328" t="s">
        <v>120</v>
      </c>
      <c r="D478" s="328" t="s">
        <v>253</v>
      </c>
      <c r="E478" s="328" t="s">
        <v>387</v>
      </c>
      <c r="F478" s="330">
        <v>34455</v>
      </c>
      <c r="G478" s="328" t="s">
        <v>375</v>
      </c>
      <c r="H478" s="328" t="s">
        <v>389</v>
      </c>
      <c r="I478" s="328" t="s">
        <v>59</v>
      </c>
      <c r="J478" s="328" t="s">
        <v>371</v>
      </c>
      <c r="K478" s="328"/>
      <c r="L478" s="328" t="s">
        <v>375</v>
      </c>
      <c r="M478" s="328" t="s">
        <v>375</v>
      </c>
      <c r="N478" s="328"/>
      <c r="O478" s="330"/>
      <c r="P478" s="328"/>
      <c r="Q478" s="328"/>
      <c r="R478" s="328"/>
      <c r="S478" s="328"/>
      <c r="T478" s="328"/>
      <c r="U478" s="328"/>
      <c r="V478" s="328"/>
      <c r="W478" s="328"/>
      <c r="X478" s="328"/>
      <c r="Y478" s="328"/>
      <c r="Z478" s="328"/>
      <c r="AA478" s="328"/>
      <c r="AB478" s="328"/>
      <c r="AC478" s="328"/>
      <c r="AD478" s="328"/>
      <c r="AE478" s="328"/>
      <c r="AF478" s="328"/>
      <c r="AG478" s="328"/>
      <c r="AH478" s="328"/>
      <c r="AI478" s="328"/>
      <c r="AJ478" s="328"/>
      <c r="AK478" s="328"/>
      <c r="AL478" s="328"/>
      <c r="AM478" s="328"/>
      <c r="AN478" s="328"/>
      <c r="AO478" s="328"/>
      <c r="AP478" s="328" t="s">
        <v>3374</v>
      </c>
      <c r="AQ478" s="328">
        <v>5</v>
      </c>
    </row>
    <row r="479" spans="1:43" ht="22.8" x14ac:dyDescent="0.4">
      <c r="A479" s="328">
        <v>216771</v>
      </c>
      <c r="B479" s="328" t="s">
        <v>3089</v>
      </c>
      <c r="C479" s="328" t="s">
        <v>160</v>
      </c>
      <c r="D479" s="328" t="s">
        <v>2683</v>
      </c>
      <c r="E479" s="328" t="s">
        <v>387</v>
      </c>
      <c r="F479" s="330">
        <v>36501</v>
      </c>
      <c r="G479" s="328" t="s">
        <v>4221</v>
      </c>
      <c r="H479" s="328" t="s">
        <v>389</v>
      </c>
      <c r="I479" s="328" t="s">
        <v>485</v>
      </c>
      <c r="J479" s="328" t="s">
        <v>390</v>
      </c>
      <c r="K479" s="328">
        <v>2018</v>
      </c>
      <c r="L479" s="328" t="s">
        <v>375</v>
      </c>
      <c r="M479" s="328"/>
      <c r="N479" s="328"/>
      <c r="O479" s="330"/>
      <c r="P479" s="328"/>
      <c r="Q479" s="328"/>
      <c r="R479" s="328"/>
      <c r="S479" s="328"/>
      <c r="T479" s="328"/>
      <c r="U479" s="328"/>
      <c r="V479" s="328"/>
      <c r="W479" s="328"/>
      <c r="X479" s="328"/>
      <c r="Y479" s="328"/>
      <c r="Z479" s="328"/>
      <c r="AA479" s="328"/>
      <c r="AB479" s="328"/>
      <c r="AC479" s="328"/>
      <c r="AD479" s="328"/>
      <c r="AE479" s="328"/>
      <c r="AF479" s="328"/>
      <c r="AG479" s="328"/>
      <c r="AH479" s="328"/>
      <c r="AI479" s="328"/>
      <c r="AJ479" s="328"/>
      <c r="AK479" s="328"/>
      <c r="AL479" s="328" t="s">
        <v>782</v>
      </c>
      <c r="AM479" s="328" t="s">
        <v>782</v>
      </c>
      <c r="AN479" s="328" t="s">
        <v>782</v>
      </c>
      <c r="AO479" s="328"/>
      <c r="AP479" s="328" t="s">
        <v>485</v>
      </c>
      <c r="AQ479" s="328">
        <v>1</v>
      </c>
    </row>
    <row r="480" spans="1:43" ht="22.8" x14ac:dyDescent="0.4">
      <c r="A480" s="328">
        <v>216782</v>
      </c>
      <c r="B480" s="328" t="s">
        <v>3103</v>
      </c>
      <c r="C480" s="328" t="s">
        <v>66</v>
      </c>
      <c r="D480" s="328" t="s">
        <v>227</v>
      </c>
      <c r="E480" s="328" t="s">
        <v>388</v>
      </c>
      <c r="F480" s="330">
        <v>37298</v>
      </c>
      <c r="G480" s="328" t="s">
        <v>3104</v>
      </c>
      <c r="H480" s="328" t="s">
        <v>389</v>
      </c>
      <c r="I480" s="328" t="s">
        <v>486</v>
      </c>
      <c r="J480" s="328" t="s">
        <v>371</v>
      </c>
      <c r="K480" s="328">
        <v>2020</v>
      </c>
      <c r="L480" s="328" t="s">
        <v>375</v>
      </c>
      <c r="M480" s="328" t="s">
        <v>379</v>
      </c>
      <c r="N480" s="328"/>
      <c r="O480" s="330"/>
      <c r="P480" s="328"/>
      <c r="Q480" s="328"/>
      <c r="R480" s="328"/>
      <c r="S480" s="328"/>
      <c r="T480" s="328"/>
      <c r="U480" s="328"/>
      <c r="V480" s="328"/>
      <c r="W480" s="328"/>
      <c r="X480" s="328"/>
      <c r="Y480" s="328"/>
      <c r="Z480" s="328"/>
      <c r="AA480" s="328"/>
      <c r="AB480" s="328"/>
      <c r="AC480" s="328"/>
      <c r="AD480" s="328"/>
      <c r="AE480" s="328"/>
      <c r="AF480" s="328"/>
      <c r="AG480" s="328"/>
      <c r="AH480" s="328"/>
      <c r="AI480" s="328"/>
      <c r="AJ480" s="328"/>
      <c r="AK480" s="328"/>
      <c r="AL480" s="328"/>
      <c r="AM480" s="328"/>
      <c r="AN480" s="328"/>
      <c r="AO480" s="328"/>
      <c r="AP480" s="328" t="s">
        <v>3377</v>
      </c>
      <c r="AQ480" s="328">
        <v>3</v>
      </c>
    </row>
    <row r="481" spans="1:43" ht="22.8" x14ac:dyDescent="0.4">
      <c r="A481" s="328">
        <v>216789</v>
      </c>
      <c r="B481" s="328" t="s">
        <v>3114</v>
      </c>
      <c r="C481" s="328" t="s">
        <v>93</v>
      </c>
      <c r="D481" s="328" t="s">
        <v>3006</v>
      </c>
      <c r="E481" s="328" t="s">
        <v>387</v>
      </c>
      <c r="F481" s="330">
        <v>29861</v>
      </c>
      <c r="G481" s="328" t="s">
        <v>4228</v>
      </c>
      <c r="H481" s="328" t="s">
        <v>389</v>
      </c>
      <c r="I481" s="328" t="s">
        <v>485</v>
      </c>
      <c r="J481" s="328" t="s">
        <v>390</v>
      </c>
      <c r="K481" s="328">
        <v>2014</v>
      </c>
      <c r="L481" s="328" t="s">
        <v>375</v>
      </c>
      <c r="M481" s="328"/>
      <c r="N481" s="328"/>
      <c r="O481" s="330"/>
      <c r="P481" s="328"/>
      <c r="Q481" s="328"/>
      <c r="R481" s="328"/>
      <c r="S481" s="328"/>
      <c r="T481" s="328"/>
      <c r="U481" s="328"/>
      <c r="V481" s="328"/>
      <c r="W481" s="328"/>
      <c r="X481" s="328"/>
      <c r="Y481" s="328"/>
      <c r="Z481" s="328"/>
      <c r="AA481" s="328"/>
      <c r="AB481" s="328"/>
      <c r="AC481" s="328"/>
      <c r="AD481" s="328"/>
      <c r="AE481" s="328"/>
      <c r="AF481" s="328"/>
      <c r="AG481" s="328"/>
      <c r="AH481" s="328"/>
      <c r="AI481" s="328"/>
      <c r="AJ481" s="328"/>
      <c r="AK481" s="328"/>
      <c r="AL481" s="328" t="s">
        <v>782</v>
      </c>
      <c r="AM481" s="328" t="s">
        <v>782</v>
      </c>
      <c r="AN481" s="328" t="s">
        <v>782</v>
      </c>
      <c r="AO481" s="328"/>
      <c r="AP481" s="328" t="s">
        <v>485</v>
      </c>
      <c r="AQ481" s="328">
        <v>1</v>
      </c>
    </row>
    <row r="482" spans="1:43" ht="22.8" x14ac:dyDescent="0.4">
      <c r="A482" s="328">
        <v>216803</v>
      </c>
      <c r="B482" s="328" t="s">
        <v>3133</v>
      </c>
      <c r="C482" s="328" t="s">
        <v>3134</v>
      </c>
      <c r="D482" s="328" t="s">
        <v>449</v>
      </c>
      <c r="E482" s="328" t="s">
        <v>387</v>
      </c>
      <c r="F482" s="330">
        <v>29672</v>
      </c>
      <c r="G482" s="328" t="s">
        <v>4234</v>
      </c>
      <c r="H482" s="328" t="s">
        <v>389</v>
      </c>
      <c r="I482" s="328" t="s">
        <v>485</v>
      </c>
      <c r="J482" s="328" t="s">
        <v>371</v>
      </c>
      <c r="K482" s="328">
        <v>2000</v>
      </c>
      <c r="L482" s="328" t="s">
        <v>375</v>
      </c>
      <c r="M482" s="328"/>
      <c r="N482" s="328"/>
      <c r="O482" s="330"/>
      <c r="P482" s="328"/>
      <c r="Q482" s="328"/>
      <c r="R482" s="328"/>
      <c r="S482" s="328"/>
      <c r="T482" s="328"/>
      <c r="U482" s="328"/>
      <c r="V482" s="328"/>
      <c r="W482" s="328"/>
      <c r="X482" s="328"/>
      <c r="Y482" s="328"/>
      <c r="Z482" s="328"/>
      <c r="AA482" s="328"/>
      <c r="AB482" s="328"/>
      <c r="AC482" s="328"/>
      <c r="AD482" s="328"/>
      <c r="AE482" s="328"/>
      <c r="AF482" s="328"/>
      <c r="AG482" s="328"/>
      <c r="AH482" s="328"/>
      <c r="AI482" s="328"/>
      <c r="AJ482" s="328"/>
      <c r="AK482" s="328"/>
      <c r="AL482" s="328" t="s">
        <v>782</v>
      </c>
      <c r="AM482" s="328" t="s">
        <v>782</v>
      </c>
      <c r="AN482" s="328" t="s">
        <v>782</v>
      </c>
      <c r="AO482" s="328"/>
      <c r="AP482" s="328" t="s">
        <v>485</v>
      </c>
      <c r="AQ482" s="328">
        <v>1</v>
      </c>
    </row>
    <row r="483" spans="1:43" ht="22.8" x14ac:dyDescent="0.4">
      <c r="A483" s="328">
        <v>216838</v>
      </c>
      <c r="B483" s="328" t="s">
        <v>3180</v>
      </c>
      <c r="C483" s="328" t="s">
        <v>1005</v>
      </c>
      <c r="D483" s="328" t="s">
        <v>842</v>
      </c>
      <c r="E483" s="328" t="s">
        <v>388</v>
      </c>
      <c r="F483" s="330">
        <v>33317</v>
      </c>
      <c r="G483" s="328" t="s">
        <v>3181</v>
      </c>
      <c r="H483" s="328" t="s">
        <v>389</v>
      </c>
      <c r="I483" s="328" t="s">
        <v>485</v>
      </c>
      <c r="J483" s="328" t="s">
        <v>390</v>
      </c>
      <c r="K483" s="328">
        <v>2014</v>
      </c>
      <c r="L483" s="328" t="s">
        <v>375</v>
      </c>
      <c r="M483" s="328" t="s">
        <v>375</v>
      </c>
      <c r="N483" s="328"/>
      <c r="O483" s="330"/>
      <c r="P483" s="328"/>
      <c r="Q483" s="328"/>
      <c r="R483" s="328"/>
      <c r="S483" s="328"/>
      <c r="T483" s="328"/>
      <c r="U483" s="328"/>
      <c r="V483" s="328"/>
      <c r="W483" s="328"/>
      <c r="X483" s="328"/>
      <c r="Y483" s="328"/>
      <c r="Z483" s="328"/>
      <c r="AA483" s="328"/>
      <c r="AB483" s="328"/>
      <c r="AC483" s="328"/>
      <c r="AD483" s="328"/>
      <c r="AE483" s="328"/>
      <c r="AF483" s="328"/>
      <c r="AG483" s="328"/>
      <c r="AH483" s="328"/>
      <c r="AI483" s="328"/>
      <c r="AJ483" s="328"/>
      <c r="AK483" s="328"/>
      <c r="AL483" s="328"/>
      <c r="AM483" s="328" t="s">
        <v>782</v>
      </c>
      <c r="AN483" s="328" t="s">
        <v>782</v>
      </c>
      <c r="AO483" s="328"/>
      <c r="AP483" s="328" t="s">
        <v>485</v>
      </c>
      <c r="AQ483" s="328">
        <v>1</v>
      </c>
    </row>
    <row r="484" spans="1:43" ht="22.8" x14ac:dyDescent="0.4">
      <c r="A484" s="328">
        <v>216843</v>
      </c>
      <c r="B484" s="328" t="s">
        <v>3188</v>
      </c>
      <c r="C484" s="328" t="s">
        <v>3189</v>
      </c>
      <c r="D484" s="328" t="s">
        <v>252</v>
      </c>
      <c r="E484" s="328" t="s">
        <v>388</v>
      </c>
      <c r="F484" s="330">
        <v>37290</v>
      </c>
      <c r="G484" s="328" t="s">
        <v>4263</v>
      </c>
      <c r="H484" s="328" t="s">
        <v>389</v>
      </c>
      <c r="I484" s="328" t="s">
        <v>486</v>
      </c>
      <c r="J484" s="328" t="s">
        <v>390</v>
      </c>
      <c r="K484" s="328">
        <v>2020</v>
      </c>
      <c r="L484" s="328" t="s">
        <v>375</v>
      </c>
      <c r="M484" s="328" t="s">
        <v>375</v>
      </c>
      <c r="N484" s="328"/>
      <c r="O484" s="330"/>
      <c r="P484" s="328"/>
      <c r="Q484" s="328"/>
      <c r="R484" s="328"/>
      <c r="S484" s="328"/>
      <c r="T484" s="328"/>
      <c r="U484" s="328"/>
      <c r="V484" s="328"/>
      <c r="W484" s="328"/>
      <c r="X484" s="328"/>
      <c r="Y484" s="328"/>
      <c r="Z484" s="328"/>
      <c r="AA484" s="328"/>
      <c r="AB484" s="328"/>
      <c r="AC484" s="328"/>
      <c r="AD484" s="328"/>
      <c r="AE484" s="328"/>
      <c r="AF484" s="328"/>
      <c r="AG484" s="328"/>
      <c r="AH484" s="328"/>
      <c r="AI484" s="328"/>
      <c r="AJ484" s="328"/>
      <c r="AK484" s="328"/>
      <c r="AL484" s="328"/>
      <c r="AM484" s="328"/>
      <c r="AN484" s="328"/>
      <c r="AO484" s="328"/>
      <c r="AP484" s="328" t="s">
        <v>3377</v>
      </c>
      <c r="AQ484" s="328">
        <v>5</v>
      </c>
    </row>
    <row r="485" spans="1:43" ht="22.8" x14ac:dyDescent="0.4">
      <c r="A485" s="328">
        <v>216922</v>
      </c>
      <c r="B485" s="328" t="s">
        <v>3303</v>
      </c>
      <c r="C485" s="328" t="s">
        <v>105</v>
      </c>
      <c r="D485" s="328" t="s">
        <v>3304</v>
      </c>
      <c r="E485" s="328" t="s">
        <v>388</v>
      </c>
      <c r="F485" s="330">
        <v>35962</v>
      </c>
      <c r="G485" s="328" t="s">
        <v>4299</v>
      </c>
      <c r="H485" s="328" t="s">
        <v>389</v>
      </c>
      <c r="I485" s="328" t="s">
        <v>484</v>
      </c>
      <c r="J485" s="328" t="s">
        <v>371</v>
      </c>
      <c r="K485" s="328">
        <v>2016</v>
      </c>
      <c r="L485" s="328" t="s">
        <v>375</v>
      </c>
      <c r="M485" s="328"/>
      <c r="N485" s="328"/>
      <c r="O485" s="330"/>
      <c r="P485" s="328"/>
      <c r="Q485" s="328"/>
      <c r="R485" s="328"/>
      <c r="S485" s="328"/>
      <c r="T485" s="328"/>
      <c r="U485" s="328"/>
      <c r="V485" s="328"/>
      <c r="W485" s="328"/>
      <c r="X485" s="328"/>
      <c r="Y485" s="328"/>
      <c r="Z485" s="328"/>
      <c r="AA485" s="328"/>
      <c r="AB485" s="328"/>
      <c r="AC485" s="328"/>
      <c r="AD485" s="328"/>
      <c r="AE485" s="328"/>
      <c r="AF485" s="328"/>
      <c r="AG485" s="328"/>
      <c r="AH485" s="328"/>
      <c r="AI485" s="328"/>
      <c r="AJ485" s="328"/>
      <c r="AK485" s="328"/>
      <c r="AL485" s="328"/>
      <c r="AM485" s="328"/>
      <c r="AN485" s="328"/>
      <c r="AO485" s="328"/>
      <c r="AP485" s="328" t="s">
        <v>3375</v>
      </c>
      <c r="AQ485" s="328">
        <v>5</v>
      </c>
    </row>
    <row r="486" spans="1:43" ht="22.8" x14ac:dyDescent="0.4">
      <c r="A486" s="328">
        <v>217036</v>
      </c>
      <c r="B486" s="328" t="s">
        <v>3499</v>
      </c>
      <c r="C486" s="328" t="s">
        <v>120</v>
      </c>
      <c r="D486" s="328" t="s">
        <v>229</v>
      </c>
      <c r="E486" s="328" t="s">
        <v>388</v>
      </c>
      <c r="F486" s="330">
        <v>36526</v>
      </c>
      <c r="G486" s="328" t="s">
        <v>677</v>
      </c>
      <c r="H486" s="328" t="s">
        <v>389</v>
      </c>
      <c r="I486" s="328" t="s">
        <v>486</v>
      </c>
      <c r="J486" s="328" t="s">
        <v>390</v>
      </c>
      <c r="K486" s="328">
        <v>2018</v>
      </c>
      <c r="L486" s="328" t="s">
        <v>375</v>
      </c>
      <c r="M486" s="328" t="s">
        <v>375</v>
      </c>
      <c r="N486" s="328"/>
      <c r="O486" s="330"/>
      <c r="P486" s="328"/>
      <c r="Q486" s="328"/>
      <c r="R486" s="328"/>
      <c r="S486" s="328"/>
      <c r="T486" s="328"/>
      <c r="U486" s="328"/>
      <c r="V486" s="328"/>
      <c r="W486" s="328"/>
      <c r="X486" s="328"/>
      <c r="Y486" s="328"/>
      <c r="Z486" s="328"/>
      <c r="AA486" s="328"/>
      <c r="AB486" s="328"/>
      <c r="AC486" s="328"/>
      <c r="AD486" s="328"/>
      <c r="AE486" s="328"/>
      <c r="AF486" s="328"/>
      <c r="AG486" s="328"/>
      <c r="AH486" s="328"/>
      <c r="AI486" s="328"/>
      <c r="AJ486" s="328"/>
      <c r="AK486" s="328"/>
      <c r="AL486" s="328"/>
      <c r="AM486" s="328"/>
      <c r="AN486" s="328"/>
      <c r="AO486" s="328"/>
      <c r="AP486" s="328" t="s">
        <v>3377</v>
      </c>
      <c r="AQ486" s="328">
        <v>5</v>
      </c>
    </row>
    <row r="487" spans="1:43" ht="22.8" x14ac:dyDescent="0.4">
      <c r="A487" s="328">
        <v>217080</v>
      </c>
      <c r="B487" s="328" t="s">
        <v>3561</v>
      </c>
      <c r="C487" s="328" t="s">
        <v>63</v>
      </c>
      <c r="D487" s="328" t="s">
        <v>2875</v>
      </c>
      <c r="E487" s="328" t="s">
        <v>388</v>
      </c>
      <c r="F487" s="330">
        <v>32064</v>
      </c>
      <c r="G487" s="328" t="s">
        <v>673</v>
      </c>
      <c r="H487" s="328" t="s">
        <v>389</v>
      </c>
      <c r="I487" s="328" t="s">
        <v>488</v>
      </c>
      <c r="J487" s="328" t="s">
        <v>390</v>
      </c>
      <c r="K487" s="328">
        <v>2006</v>
      </c>
      <c r="L487" s="328" t="s">
        <v>375</v>
      </c>
      <c r="M487" s="328" t="s">
        <v>375</v>
      </c>
      <c r="N487" s="328"/>
      <c r="O487" s="330"/>
      <c r="P487" s="328"/>
      <c r="Q487" s="328"/>
      <c r="R487" s="328"/>
      <c r="S487" s="328"/>
      <c r="T487" s="328"/>
      <c r="U487" s="328"/>
      <c r="V487" s="328"/>
      <c r="W487" s="328"/>
      <c r="X487" s="328"/>
      <c r="Y487" s="328"/>
      <c r="Z487" s="328"/>
      <c r="AA487" s="328"/>
      <c r="AB487" s="328"/>
      <c r="AC487" s="328"/>
      <c r="AD487" s="328"/>
      <c r="AE487" s="328"/>
      <c r="AF487" s="328"/>
      <c r="AG487" s="328"/>
      <c r="AH487" s="328"/>
      <c r="AI487" s="328"/>
      <c r="AJ487" s="328"/>
      <c r="AK487" s="328"/>
      <c r="AL487" s="328"/>
      <c r="AM487" s="328"/>
      <c r="AN487" s="328"/>
      <c r="AO487" s="328"/>
      <c r="AP487" s="328" t="s">
        <v>4215</v>
      </c>
      <c r="AQ487" s="328">
        <v>6</v>
      </c>
    </row>
    <row r="488" spans="1:43" ht="22.8" x14ac:dyDescent="0.4">
      <c r="A488" s="328">
        <v>217093</v>
      </c>
      <c r="B488" s="328" t="s">
        <v>3580</v>
      </c>
      <c r="C488" s="328" t="s">
        <v>3581</v>
      </c>
      <c r="D488" s="328" t="s">
        <v>428</v>
      </c>
      <c r="E488" s="328" t="s">
        <v>388</v>
      </c>
      <c r="F488" s="330">
        <v>35862</v>
      </c>
      <c r="G488" s="328" t="s">
        <v>374</v>
      </c>
      <c r="H488" s="328" t="s">
        <v>389</v>
      </c>
      <c r="I488" s="328" t="s">
        <v>485</v>
      </c>
      <c r="J488" s="328" t="s">
        <v>390</v>
      </c>
      <c r="K488" s="328">
        <v>2016</v>
      </c>
      <c r="L488" s="328" t="s">
        <v>375</v>
      </c>
      <c r="M488" s="328" t="s">
        <v>375</v>
      </c>
      <c r="N488" s="328"/>
      <c r="O488" s="330"/>
      <c r="P488" s="328"/>
      <c r="Q488" s="328"/>
      <c r="R488" s="328"/>
      <c r="S488" s="328"/>
      <c r="T488" s="328"/>
      <c r="U488" s="328"/>
      <c r="V488" s="328"/>
      <c r="W488" s="328"/>
      <c r="X488" s="328"/>
      <c r="Y488" s="328"/>
      <c r="Z488" s="328"/>
      <c r="AA488" s="328"/>
      <c r="AB488" s="328"/>
      <c r="AC488" s="328"/>
      <c r="AD488" s="328"/>
      <c r="AE488" s="328"/>
      <c r="AF488" s="328"/>
      <c r="AG488" s="328"/>
      <c r="AH488" s="328"/>
      <c r="AI488" s="328"/>
      <c r="AJ488" s="328"/>
      <c r="AK488" s="328"/>
      <c r="AL488" s="328"/>
      <c r="AM488" s="328"/>
      <c r="AN488" s="328" t="s">
        <v>782</v>
      </c>
      <c r="AO488" s="328"/>
      <c r="AP488" s="328" t="s">
        <v>485</v>
      </c>
      <c r="AQ488" s="328">
        <v>4</v>
      </c>
    </row>
    <row r="489" spans="1:43" ht="22.8" x14ac:dyDescent="0.4">
      <c r="A489" s="328">
        <v>200979</v>
      </c>
      <c r="B489" s="328" t="s">
        <v>3845</v>
      </c>
      <c r="C489" s="328" t="s">
        <v>3846</v>
      </c>
      <c r="D489" s="328" t="s">
        <v>2620</v>
      </c>
      <c r="E489" s="328" t="s">
        <v>387</v>
      </c>
      <c r="F489" s="330">
        <v>29952</v>
      </c>
      <c r="G489" s="328" t="s">
        <v>673</v>
      </c>
      <c r="H489" s="328" t="s">
        <v>389</v>
      </c>
      <c r="I489" s="328" t="s">
        <v>59</v>
      </c>
      <c r="J489" s="328" t="s">
        <v>1311</v>
      </c>
      <c r="K489" s="328">
        <v>2002</v>
      </c>
      <c r="L489" s="328" t="s">
        <v>673</v>
      </c>
      <c r="M489" s="328" t="s">
        <v>673</v>
      </c>
      <c r="N489" s="328"/>
      <c r="O489" s="330"/>
      <c r="P489" s="328"/>
      <c r="Q489" s="328"/>
      <c r="R489" s="328"/>
      <c r="S489" s="328"/>
      <c r="T489" s="328"/>
      <c r="U489" s="328"/>
      <c r="V489" s="328"/>
      <c r="W489" s="328"/>
      <c r="X489" s="328"/>
      <c r="Y489" s="328"/>
      <c r="Z489" s="328"/>
      <c r="AA489" s="328"/>
      <c r="AB489" s="328"/>
      <c r="AC489" s="328"/>
      <c r="AD489" s="328"/>
      <c r="AE489" s="328"/>
      <c r="AF489" s="328"/>
      <c r="AG489" s="328"/>
      <c r="AH489" s="328"/>
      <c r="AI489" s="328"/>
      <c r="AJ489" s="328"/>
      <c r="AK489" s="328"/>
      <c r="AL489" s="328"/>
      <c r="AM489" s="328"/>
      <c r="AN489" s="328" t="s">
        <v>782</v>
      </c>
      <c r="AO489" s="328"/>
      <c r="AP489" s="328" t="s">
        <v>3847</v>
      </c>
      <c r="AQ489" s="328">
        <v>6</v>
      </c>
    </row>
    <row r="490" spans="1:43" ht="22.8" x14ac:dyDescent="0.4">
      <c r="A490" s="328">
        <v>201182</v>
      </c>
      <c r="B490" s="328" t="s">
        <v>3854</v>
      </c>
      <c r="C490" s="328" t="s">
        <v>66</v>
      </c>
      <c r="D490" s="328" t="s">
        <v>427</v>
      </c>
      <c r="E490" s="328" t="s">
        <v>1315</v>
      </c>
      <c r="F490" s="330">
        <v>29994</v>
      </c>
      <c r="G490" s="328" t="s">
        <v>671</v>
      </c>
      <c r="H490" s="328" t="s">
        <v>389</v>
      </c>
      <c r="I490" s="328" t="s">
        <v>59</v>
      </c>
      <c r="J490" s="328" t="s">
        <v>1311</v>
      </c>
      <c r="K490" s="328">
        <v>2004</v>
      </c>
      <c r="L490" s="328" t="s">
        <v>673</v>
      </c>
      <c r="M490" s="328" t="s">
        <v>673</v>
      </c>
      <c r="N490" s="328"/>
      <c r="O490" s="330"/>
      <c r="P490" s="328"/>
      <c r="Q490" s="328"/>
      <c r="R490" s="328"/>
      <c r="S490" s="328"/>
      <c r="T490" s="328"/>
      <c r="U490" s="328"/>
      <c r="V490" s="328"/>
      <c r="W490" s="328"/>
      <c r="X490" s="328"/>
      <c r="Y490" s="328"/>
      <c r="Z490" s="328"/>
      <c r="AA490" s="328"/>
      <c r="AB490" s="328"/>
      <c r="AC490" s="328"/>
      <c r="AD490" s="328"/>
      <c r="AE490" s="328"/>
      <c r="AF490" s="328"/>
      <c r="AG490" s="328"/>
      <c r="AH490" s="328"/>
      <c r="AI490" s="328"/>
      <c r="AJ490" s="328"/>
      <c r="AK490" s="328"/>
      <c r="AL490" s="328"/>
      <c r="AM490" s="328"/>
      <c r="AN490" s="328"/>
      <c r="AO490" s="328"/>
      <c r="AP490" s="328" t="s">
        <v>3849</v>
      </c>
      <c r="AQ490" s="328">
        <v>5</v>
      </c>
    </row>
    <row r="491" spans="1:43" ht="22.8" x14ac:dyDescent="0.4">
      <c r="A491" s="328">
        <v>201755</v>
      </c>
      <c r="B491" s="328" t="s">
        <v>3687</v>
      </c>
      <c r="C491" s="328" t="s">
        <v>1452</v>
      </c>
      <c r="D491" s="328" t="s">
        <v>243</v>
      </c>
      <c r="E491" s="328" t="s">
        <v>388</v>
      </c>
      <c r="F491" s="330">
        <v>31048</v>
      </c>
      <c r="G491" s="328" t="s">
        <v>3866</v>
      </c>
      <c r="H491" s="328" t="s">
        <v>389</v>
      </c>
      <c r="I491" s="328" t="s">
        <v>484</v>
      </c>
      <c r="J491" s="328" t="s">
        <v>371</v>
      </c>
      <c r="K491" s="328">
        <v>2003</v>
      </c>
      <c r="L491" s="328" t="s">
        <v>673</v>
      </c>
      <c r="M491" s="328" t="s">
        <v>1034</v>
      </c>
      <c r="N491" s="328"/>
      <c r="O491" s="330"/>
      <c r="P491" s="328"/>
      <c r="Q491" s="328"/>
      <c r="R491" s="328"/>
      <c r="S491" s="328"/>
      <c r="T491" s="328"/>
      <c r="U491" s="328"/>
      <c r="V491" s="328"/>
      <c r="W491" s="328"/>
      <c r="X491" s="328"/>
      <c r="Y491" s="328"/>
      <c r="Z491" s="328"/>
      <c r="AA491" s="328"/>
      <c r="AB491" s="328"/>
      <c r="AC491" s="328"/>
      <c r="AD491" s="328"/>
      <c r="AE491" s="328"/>
      <c r="AF491" s="328"/>
      <c r="AG491" s="328"/>
      <c r="AH491" s="328" t="s">
        <v>731</v>
      </c>
      <c r="AI491" s="328"/>
      <c r="AJ491" s="328"/>
      <c r="AK491" s="328"/>
      <c r="AL491" s="328"/>
      <c r="AM491" s="328" t="s">
        <v>782</v>
      </c>
      <c r="AN491" s="328" t="s">
        <v>782</v>
      </c>
      <c r="AO491" s="328"/>
      <c r="AP491" s="328" t="s">
        <v>3865</v>
      </c>
      <c r="AQ491" s="328" t="s">
        <v>3844</v>
      </c>
    </row>
    <row r="492" spans="1:43" ht="22.8" x14ac:dyDescent="0.4">
      <c r="A492" s="328">
        <v>202045</v>
      </c>
      <c r="B492" s="328" t="s">
        <v>3871</v>
      </c>
      <c r="C492" s="328" t="s">
        <v>66</v>
      </c>
      <c r="D492" s="328" t="s">
        <v>3872</v>
      </c>
      <c r="E492" s="328" t="s">
        <v>387</v>
      </c>
      <c r="F492" s="330">
        <v>30049</v>
      </c>
      <c r="G492" s="328" t="s">
        <v>3873</v>
      </c>
      <c r="H492" s="328" t="s">
        <v>389</v>
      </c>
      <c r="I492" s="328" t="s">
        <v>59</v>
      </c>
      <c r="J492" s="328" t="s">
        <v>1311</v>
      </c>
      <c r="K492" s="328">
        <v>2001</v>
      </c>
      <c r="L492" s="328" t="s">
        <v>673</v>
      </c>
      <c r="M492" s="328" t="s">
        <v>673</v>
      </c>
      <c r="N492" s="328"/>
      <c r="O492" s="330"/>
      <c r="P492" s="328"/>
      <c r="Q492" s="328"/>
      <c r="R492" s="328"/>
      <c r="S492" s="328"/>
      <c r="T492" s="328"/>
      <c r="U492" s="328"/>
      <c r="V492" s="328"/>
      <c r="W492" s="328"/>
      <c r="X492" s="328"/>
      <c r="Y492" s="328"/>
      <c r="Z492" s="328"/>
      <c r="AA492" s="328"/>
      <c r="AB492" s="328"/>
      <c r="AC492" s="328"/>
      <c r="AD492" s="328"/>
      <c r="AE492" s="328"/>
      <c r="AF492" s="328"/>
      <c r="AG492" s="328"/>
      <c r="AH492" s="328"/>
      <c r="AI492" s="328"/>
      <c r="AJ492" s="328"/>
      <c r="AK492" s="328"/>
      <c r="AL492" s="328"/>
      <c r="AM492" s="328"/>
      <c r="AN492" s="328" t="s">
        <v>782</v>
      </c>
      <c r="AO492" s="328"/>
      <c r="AP492" s="328" t="s">
        <v>3849</v>
      </c>
      <c r="AQ492" s="328">
        <v>6</v>
      </c>
    </row>
    <row r="493" spans="1:43" ht="22.8" x14ac:dyDescent="0.4">
      <c r="A493" s="328">
        <v>205704</v>
      </c>
      <c r="B493" s="328" t="s">
        <v>3945</v>
      </c>
      <c r="C493" s="328" t="s">
        <v>166</v>
      </c>
      <c r="D493" s="328" t="s">
        <v>3946</v>
      </c>
      <c r="E493" s="328" t="s">
        <v>1315</v>
      </c>
      <c r="F493" s="330">
        <v>31914</v>
      </c>
      <c r="G493" s="328" t="s">
        <v>687</v>
      </c>
      <c r="H493" s="328" t="s">
        <v>389</v>
      </c>
      <c r="I493" s="328" t="s">
        <v>484</v>
      </c>
      <c r="J493" s="328" t="s">
        <v>1311</v>
      </c>
      <c r="K493" s="328">
        <v>2005</v>
      </c>
      <c r="L493" s="328" t="s">
        <v>673</v>
      </c>
      <c r="M493" s="328" t="s">
        <v>673</v>
      </c>
      <c r="N493" s="328"/>
      <c r="O493" s="330"/>
      <c r="P493" s="328"/>
      <c r="Q493" s="328"/>
      <c r="R493" s="328"/>
      <c r="S493" s="328"/>
      <c r="T493" s="328"/>
      <c r="U493" s="328"/>
      <c r="V493" s="328"/>
      <c r="W493" s="328"/>
      <c r="X493" s="328"/>
      <c r="Y493" s="328"/>
      <c r="Z493" s="328"/>
      <c r="AA493" s="328"/>
      <c r="AB493" s="328"/>
      <c r="AC493" s="328"/>
      <c r="AD493" s="328"/>
      <c r="AE493" s="328"/>
      <c r="AF493" s="328"/>
      <c r="AG493" s="328"/>
      <c r="AH493" s="328"/>
      <c r="AI493" s="328"/>
      <c r="AJ493" s="328"/>
      <c r="AK493" s="328"/>
      <c r="AL493" s="328"/>
      <c r="AM493" s="328"/>
      <c r="AN493" s="328" t="s">
        <v>782</v>
      </c>
      <c r="AO493" s="328"/>
      <c r="AP493" s="328" t="s">
        <v>3856</v>
      </c>
      <c r="AQ493" s="328">
        <v>6</v>
      </c>
    </row>
    <row r="494" spans="1:43" ht="22.8" x14ac:dyDescent="0.4">
      <c r="A494" s="328">
        <v>206392</v>
      </c>
      <c r="B494" s="328" t="s">
        <v>3957</v>
      </c>
      <c r="C494" s="328" t="s">
        <v>82</v>
      </c>
      <c r="D494" s="328" t="s">
        <v>1126</v>
      </c>
      <c r="E494" s="328" t="s">
        <v>387</v>
      </c>
      <c r="F494" s="330">
        <v>31415</v>
      </c>
      <c r="G494" s="328" t="s">
        <v>3958</v>
      </c>
      <c r="H494" s="328" t="s">
        <v>389</v>
      </c>
      <c r="I494" s="328" t="s">
        <v>484</v>
      </c>
      <c r="J494" s="328" t="s">
        <v>1311</v>
      </c>
      <c r="K494" s="328">
        <v>2004</v>
      </c>
      <c r="L494" s="328" t="s">
        <v>673</v>
      </c>
      <c r="M494" s="328" t="s">
        <v>673</v>
      </c>
      <c r="N494" s="328"/>
      <c r="O494" s="330"/>
      <c r="P494" s="328"/>
      <c r="Q494" s="328"/>
      <c r="R494" s="328"/>
      <c r="S494" s="328"/>
      <c r="T494" s="328"/>
      <c r="U494" s="328"/>
      <c r="V494" s="328"/>
      <c r="W494" s="328"/>
      <c r="X494" s="328"/>
      <c r="Y494" s="328"/>
      <c r="Z494" s="328"/>
      <c r="AA494" s="328"/>
      <c r="AB494" s="328"/>
      <c r="AC494" s="328"/>
      <c r="AD494" s="328"/>
      <c r="AE494" s="328"/>
      <c r="AF494" s="328"/>
      <c r="AG494" s="328"/>
      <c r="AH494" s="328"/>
      <c r="AI494" s="328"/>
      <c r="AJ494" s="328"/>
      <c r="AK494" s="328"/>
      <c r="AL494" s="328"/>
      <c r="AM494" s="328"/>
      <c r="AN494" s="328" t="s">
        <v>782</v>
      </c>
      <c r="AO494" s="328"/>
      <c r="AP494" s="328" t="s">
        <v>3856</v>
      </c>
      <c r="AQ494" s="328">
        <v>6</v>
      </c>
    </row>
    <row r="495" spans="1:43" ht="22.8" x14ac:dyDescent="0.4">
      <c r="A495" s="328">
        <v>206698</v>
      </c>
      <c r="B495" s="328" t="s">
        <v>3965</v>
      </c>
      <c r="C495" s="328" t="s">
        <v>3966</v>
      </c>
      <c r="D495" s="328" t="s">
        <v>296</v>
      </c>
      <c r="E495" s="328" t="s">
        <v>387</v>
      </c>
      <c r="F495" s="330">
        <v>28491</v>
      </c>
      <c r="G495" s="328" t="s">
        <v>673</v>
      </c>
      <c r="H495" s="328" t="s">
        <v>389</v>
      </c>
      <c r="I495" s="328" t="s">
        <v>484</v>
      </c>
      <c r="J495" s="328" t="s">
        <v>1311</v>
      </c>
      <c r="K495" s="328">
        <v>2005</v>
      </c>
      <c r="L495" s="328" t="s">
        <v>673</v>
      </c>
      <c r="M495" s="328" t="s">
        <v>673</v>
      </c>
      <c r="N495" s="328"/>
      <c r="O495" s="330"/>
      <c r="P495" s="328"/>
      <c r="Q495" s="328"/>
      <c r="R495" s="328"/>
      <c r="S495" s="328"/>
      <c r="T495" s="328"/>
      <c r="U495" s="328"/>
      <c r="V495" s="328"/>
      <c r="W495" s="328"/>
      <c r="X495" s="328"/>
      <c r="Y495" s="328"/>
      <c r="Z495" s="328"/>
      <c r="AA495" s="328"/>
      <c r="AB495" s="328"/>
      <c r="AC495" s="328"/>
      <c r="AD495" s="328"/>
      <c r="AE495" s="328"/>
      <c r="AF495" s="328"/>
      <c r="AG495" s="328"/>
      <c r="AH495" s="328"/>
      <c r="AI495" s="328"/>
      <c r="AJ495" s="328"/>
      <c r="AK495" s="328"/>
      <c r="AL495" s="328"/>
      <c r="AM495" s="328"/>
      <c r="AN495" s="328" t="s">
        <v>782</v>
      </c>
      <c r="AO495" s="328"/>
      <c r="AP495" s="328" t="s">
        <v>3856</v>
      </c>
      <c r="AQ495" s="328">
        <v>6</v>
      </c>
    </row>
    <row r="496" spans="1:43" ht="22.8" x14ac:dyDescent="0.4">
      <c r="A496" s="328">
        <v>206730</v>
      </c>
      <c r="B496" s="328" t="s">
        <v>3795</v>
      </c>
      <c r="C496" s="328" t="s">
        <v>1098</v>
      </c>
      <c r="D496" s="328" t="s">
        <v>3796</v>
      </c>
      <c r="E496" s="328" t="s">
        <v>387</v>
      </c>
      <c r="F496" s="330">
        <v>27515</v>
      </c>
      <c r="G496" s="328" t="s">
        <v>3797</v>
      </c>
      <c r="H496" s="328" t="s">
        <v>389</v>
      </c>
      <c r="I496" s="328" t="s">
        <v>59</v>
      </c>
      <c r="J496" s="328" t="s">
        <v>1311</v>
      </c>
      <c r="K496" s="328">
        <v>1996</v>
      </c>
      <c r="L496" s="328" t="s">
        <v>673</v>
      </c>
      <c r="M496" s="328" t="s">
        <v>1034</v>
      </c>
      <c r="N496" s="328"/>
      <c r="O496" s="330"/>
      <c r="P496" s="328"/>
      <c r="Q496" s="328"/>
      <c r="R496" s="328"/>
      <c r="S496" s="328"/>
      <c r="T496" s="328"/>
      <c r="U496" s="328"/>
      <c r="V496" s="328"/>
      <c r="W496" s="328"/>
      <c r="X496" s="328"/>
      <c r="Y496" s="328"/>
      <c r="Z496" s="328"/>
      <c r="AA496" s="328"/>
      <c r="AB496" s="328"/>
      <c r="AC496" s="328"/>
      <c r="AD496" s="328"/>
      <c r="AE496" s="328"/>
      <c r="AF496" s="328"/>
      <c r="AG496" s="328"/>
      <c r="AH496" s="328" t="s">
        <v>731</v>
      </c>
      <c r="AI496" s="328"/>
      <c r="AJ496" s="328"/>
      <c r="AK496" s="328"/>
      <c r="AL496" s="328"/>
      <c r="AM496" s="328" t="s">
        <v>782</v>
      </c>
      <c r="AN496" s="328" t="s">
        <v>782</v>
      </c>
      <c r="AO496" s="328"/>
      <c r="AP496" s="328" t="s">
        <v>3843</v>
      </c>
      <c r="AQ496" s="328" t="s">
        <v>3844</v>
      </c>
    </row>
    <row r="497" spans="1:43" ht="22.8" x14ac:dyDescent="0.4">
      <c r="A497" s="328">
        <v>207381</v>
      </c>
      <c r="B497" s="328" t="s">
        <v>3782</v>
      </c>
      <c r="C497" s="328" t="s">
        <v>105</v>
      </c>
      <c r="D497" s="328" t="s">
        <v>3783</v>
      </c>
      <c r="E497" s="328" t="s">
        <v>387</v>
      </c>
      <c r="F497" s="330">
        <v>32143</v>
      </c>
      <c r="G497" s="328" t="s">
        <v>3784</v>
      </c>
      <c r="H497" s="328" t="s">
        <v>389</v>
      </c>
      <c r="I497" s="328" t="s">
        <v>486</v>
      </c>
      <c r="J497" s="328" t="s">
        <v>1311</v>
      </c>
      <c r="K497" s="328">
        <v>2005</v>
      </c>
      <c r="L497" s="328" t="s">
        <v>673</v>
      </c>
      <c r="M497" s="328" t="s">
        <v>1034</v>
      </c>
      <c r="N497" s="328"/>
      <c r="O497" s="330"/>
      <c r="P497" s="328"/>
      <c r="Q497" s="328"/>
      <c r="R497" s="328"/>
      <c r="S497" s="328"/>
      <c r="T497" s="328"/>
      <c r="U497" s="328"/>
      <c r="V497" s="328"/>
      <c r="W497" s="328"/>
      <c r="X497" s="328"/>
      <c r="Y497" s="328"/>
      <c r="Z497" s="328"/>
      <c r="AA497" s="328"/>
      <c r="AB497" s="328"/>
      <c r="AC497" s="328"/>
      <c r="AD497" s="328"/>
      <c r="AE497" s="328"/>
      <c r="AF497" s="328"/>
      <c r="AG497" s="328"/>
      <c r="AH497" s="328" t="s">
        <v>731</v>
      </c>
      <c r="AI497" s="328"/>
      <c r="AJ497" s="328"/>
      <c r="AK497" s="328"/>
      <c r="AL497" s="328"/>
      <c r="AM497" s="328"/>
      <c r="AN497" s="328"/>
      <c r="AO497" s="328"/>
      <c r="AP497" s="328" t="s">
        <v>3922</v>
      </c>
      <c r="AQ497" s="328">
        <v>5</v>
      </c>
    </row>
    <row r="498" spans="1:43" ht="22.8" x14ac:dyDescent="0.4">
      <c r="A498" s="328">
        <v>207450</v>
      </c>
      <c r="B498" s="328" t="s">
        <v>3989</v>
      </c>
      <c r="C498" s="328" t="s">
        <v>89</v>
      </c>
      <c r="D498" s="328" t="s">
        <v>461</v>
      </c>
      <c r="E498" s="328" t="s">
        <v>387</v>
      </c>
      <c r="F498" s="330">
        <v>30326</v>
      </c>
      <c r="G498" s="328" t="s">
        <v>3873</v>
      </c>
      <c r="H498" s="328" t="s">
        <v>389</v>
      </c>
      <c r="I498" s="328" t="s">
        <v>484</v>
      </c>
      <c r="J498" s="328" t="s">
        <v>1311</v>
      </c>
      <c r="K498" s="328">
        <v>2003</v>
      </c>
      <c r="L498" s="328" t="s">
        <v>673</v>
      </c>
      <c r="M498" s="328" t="s">
        <v>673</v>
      </c>
      <c r="N498" s="328"/>
      <c r="O498" s="330"/>
      <c r="P498" s="328"/>
      <c r="Q498" s="328"/>
      <c r="R498" s="328"/>
      <c r="S498" s="328"/>
      <c r="T498" s="328"/>
      <c r="U498" s="328"/>
      <c r="V498" s="328"/>
      <c r="W498" s="328"/>
      <c r="X498" s="328"/>
      <c r="Y498" s="328"/>
      <c r="Z498" s="328"/>
      <c r="AA498" s="328"/>
      <c r="AB498" s="328"/>
      <c r="AC498" s="328"/>
      <c r="AD498" s="328"/>
      <c r="AE498" s="328"/>
      <c r="AF498" s="328"/>
      <c r="AG498" s="328"/>
      <c r="AH498" s="328"/>
      <c r="AI498" s="328"/>
      <c r="AJ498" s="328"/>
      <c r="AK498" s="328"/>
      <c r="AL498" s="328"/>
      <c r="AM498" s="328"/>
      <c r="AN498" s="328" t="s">
        <v>782</v>
      </c>
      <c r="AO498" s="328"/>
      <c r="AP498" s="328" t="s">
        <v>3856</v>
      </c>
      <c r="AQ498" s="328">
        <v>6</v>
      </c>
    </row>
    <row r="499" spans="1:43" ht="22.8" x14ac:dyDescent="0.4">
      <c r="A499" s="328">
        <v>210888</v>
      </c>
      <c r="B499" s="328" t="s">
        <v>4053</v>
      </c>
      <c r="C499" s="328" t="s">
        <v>127</v>
      </c>
      <c r="D499" s="328" t="s">
        <v>424</v>
      </c>
      <c r="E499" s="328"/>
      <c r="F499" s="330"/>
      <c r="G499" s="328"/>
      <c r="H499" s="328"/>
      <c r="I499" s="328" t="s">
        <v>485</v>
      </c>
      <c r="J499" s="328" t="s">
        <v>1311</v>
      </c>
      <c r="K499" s="328"/>
      <c r="L499" s="328" t="s">
        <v>673</v>
      </c>
      <c r="M499" s="328" t="s">
        <v>673</v>
      </c>
      <c r="N499" s="328"/>
      <c r="O499" s="330"/>
      <c r="P499" s="328"/>
      <c r="Q499" s="328"/>
      <c r="R499" s="328"/>
      <c r="S499" s="328"/>
      <c r="T499" s="328"/>
      <c r="U499" s="328"/>
      <c r="V499" s="328"/>
      <c r="W499" s="328"/>
      <c r="X499" s="328"/>
      <c r="Y499" s="328"/>
      <c r="Z499" s="328"/>
      <c r="AA499" s="328"/>
      <c r="AB499" s="328"/>
      <c r="AC499" s="328"/>
      <c r="AD499" s="328"/>
      <c r="AE499" s="328"/>
      <c r="AF499" s="328"/>
      <c r="AG499" s="328"/>
      <c r="AH499" s="328"/>
      <c r="AI499" s="328"/>
      <c r="AJ499" s="328"/>
      <c r="AK499" s="328"/>
      <c r="AL499" s="328"/>
      <c r="AM499" s="328"/>
      <c r="AN499" s="328" t="s">
        <v>782</v>
      </c>
      <c r="AO499" s="328"/>
      <c r="AP499" s="328" t="s">
        <v>4029</v>
      </c>
      <c r="AQ499" s="328">
        <v>6</v>
      </c>
    </row>
    <row r="500" spans="1:43" ht="22.8" x14ac:dyDescent="0.4">
      <c r="A500" s="328">
        <v>211860</v>
      </c>
      <c r="B500" s="328" t="s">
        <v>1003</v>
      </c>
      <c r="C500" s="328" t="s">
        <v>61</v>
      </c>
      <c r="D500" s="328" t="s">
        <v>2684</v>
      </c>
      <c r="E500" s="328" t="s">
        <v>388</v>
      </c>
      <c r="F500" s="330">
        <v>35084</v>
      </c>
      <c r="G500" s="328" t="s">
        <v>1079</v>
      </c>
      <c r="H500" s="328" t="s">
        <v>389</v>
      </c>
      <c r="I500" s="328" t="s">
        <v>486</v>
      </c>
      <c r="J500" s="328" t="s">
        <v>371</v>
      </c>
      <c r="K500" s="328">
        <v>2013</v>
      </c>
      <c r="L500" s="328" t="s">
        <v>673</v>
      </c>
      <c r="M500" s="328" t="s">
        <v>375</v>
      </c>
      <c r="N500" s="328"/>
      <c r="O500" s="330"/>
      <c r="P500" s="328"/>
      <c r="Q500" s="328"/>
      <c r="R500" s="328"/>
      <c r="S500" s="328"/>
      <c r="T500" s="328"/>
      <c r="U500" s="328"/>
      <c r="V500" s="328"/>
      <c r="W500" s="328"/>
      <c r="X500" s="328"/>
      <c r="Y500" s="328"/>
      <c r="Z500" s="328"/>
      <c r="AA500" s="328"/>
      <c r="AB500" s="328"/>
      <c r="AC500" s="328"/>
      <c r="AD500" s="328"/>
      <c r="AE500" s="328"/>
      <c r="AF500" s="328"/>
      <c r="AG500" s="328"/>
      <c r="AH500" s="328" t="s">
        <v>731</v>
      </c>
      <c r="AI500" s="328"/>
      <c r="AJ500" s="328"/>
      <c r="AK500" s="328"/>
      <c r="AL500" s="328"/>
      <c r="AM500" s="328"/>
      <c r="AN500" s="328"/>
      <c r="AO500" s="328"/>
      <c r="AP500" s="328" t="s">
        <v>4077</v>
      </c>
      <c r="AQ500" s="328">
        <v>1</v>
      </c>
    </row>
    <row r="501" spans="1:43" ht="22.8" x14ac:dyDescent="0.4">
      <c r="A501" s="328">
        <v>212976</v>
      </c>
      <c r="B501" s="328" t="s">
        <v>1754</v>
      </c>
      <c r="C501" s="328" t="s">
        <v>100</v>
      </c>
      <c r="D501" s="328" t="s">
        <v>312</v>
      </c>
      <c r="E501" s="328" t="s">
        <v>387</v>
      </c>
      <c r="F501" s="330">
        <v>35255</v>
      </c>
      <c r="G501" s="328" t="s">
        <v>1009</v>
      </c>
      <c r="H501" s="328" t="s">
        <v>389</v>
      </c>
      <c r="I501" s="328" t="s">
        <v>484</v>
      </c>
      <c r="J501" s="328" t="s">
        <v>371</v>
      </c>
      <c r="K501" s="328">
        <v>2015</v>
      </c>
      <c r="L501" s="328" t="s">
        <v>673</v>
      </c>
      <c r="M501" s="328" t="s">
        <v>673</v>
      </c>
      <c r="N501" s="328"/>
      <c r="O501" s="330"/>
      <c r="P501" s="328"/>
      <c r="Q501" s="328"/>
      <c r="R501" s="328"/>
      <c r="S501" s="328"/>
      <c r="T501" s="328"/>
      <c r="U501" s="328"/>
      <c r="V501" s="328"/>
      <c r="W501" s="328"/>
      <c r="X501" s="328"/>
      <c r="Y501" s="328"/>
      <c r="Z501" s="328"/>
      <c r="AA501" s="328"/>
      <c r="AB501" s="328"/>
      <c r="AC501" s="328"/>
      <c r="AD501" s="328"/>
      <c r="AE501" s="328"/>
      <c r="AF501" s="328"/>
      <c r="AG501" s="328"/>
      <c r="AH501" s="328" t="s">
        <v>731</v>
      </c>
      <c r="AI501" s="328"/>
      <c r="AJ501" s="328"/>
      <c r="AK501" s="328"/>
      <c r="AL501" s="328"/>
      <c r="AM501" s="328" t="s">
        <v>782</v>
      </c>
      <c r="AN501" s="328" t="s">
        <v>782</v>
      </c>
      <c r="AO501" s="328"/>
      <c r="AP501" s="328" t="s">
        <v>3865</v>
      </c>
      <c r="AQ501" s="328" t="s">
        <v>3844</v>
      </c>
    </row>
    <row r="502" spans="1:43" ht="22.8" x14ac:dyDescent="0.4">
      <c r="A502" s="328">
        <v>213044</v>
      </c>
      <c r="B502" s="328" t="s">
        <v>2745</v>
      </c>
      <c r="C502" s="328" t="s">
        <v>89</v>
      </c>
      <c r="D502" s="328" t="s">
        <v>2746</v>
      </c>
      <c r="E502" s="328" t="s">
        <v>388</v>
      </c>
      <c r="F502" s="330">
        <v>34190</v>
      </c>
      <c r="G502" s="328" t="s">
        <v>1009</v>
      </c>
      <c r="H502" s="328" t="s">
        <v>389</v>
      </c>
      <c r="I502" s="328" t="s">
        <v>59</v>
      </c>
      <c r="J502" s="328" t="s">
        <v>371</v>
      </c>
      <c r="K502" s="328">
        <v>2011</v>
      </c>
      <c r="L502" s="328" t="s">
        <v>673</v>
      </c>
      <c r="M502" s="328" t="s">
        <v>375</v>
      </c>
      <c r="N502" s="328"/>
      <c r="O502" s="330"/>
      <c r="P502" s="328"/>
      <c r="Q502" s="328"/>
      <c r="R502" s="328"/>
      <c r="S502" s="328"/>
      <c r="T502" s="328"/>
      <c r="U502" s="328"/>
      <c r="V502" s="328"/>
      <c r="W502" s="328"/>
      <c r="X502" s="328"/>
      <c r="Y502" s="328"/>
      <c r="Z502" s="328"/>
      <c r="AA502" s="328"/>
      <c r="AB502" s="328"/>
      <c r="AC502" s="328"/>
      <c r="AD502" s="328"/>
      <c r="AE502" s="328"/>
      <c r="AF502" s="328"/>
      <c r="AG502" s="328"/>
      <c r="AH502" s="328" t="s">
        <v>731</v>
      </c>
      <c r="AI502" s="328"/>
      <c r="AJ502" s="328"/>
      <c r="AK502" s="328"/>
      <c r="AL502" s="328"/>
      <c r="AM502" s="328"/>
      <c r="AN502" s="328"/>
      <c r="AO502" s="328"/>
      <c r="AP502" s="328" t="s">
        <v>3843</v>
      </c>
      <c r="AQ502" s="328" t="s">
        <v>3844</v>
      </c>
    </row>
    <row r="503" spans="1:43" ht="27.6" x14ac:dyDescent="0.4">
      <c r="A503" s="328">
        <v>213451</v>
      </c>
      <c r="B503" s="340" t="s">
        <v>4123</v>
      </c>
      <c r="C503" s="340" t="s">
        <v>127</v>
      </c>
      <c r="D503" s="340" t="s">
        <v>250</v>
      </c>
      <c r="E503" s="328" t="s">
        <v>1315</v>
      </c>
      <c r="F503" s="330">
        <v>32509</v>
      </c>
      <c r="G503" s="328" t="s">
        <v>673</v>
      </c>
      <c r="H503" s="328" t="s">
        <v>389</v>
      </c>
      <c r="I503" s="328" t="s">
        <v>484</v>
      </c>
      <c r="J503" s="328" t="s">
        <v>1311</v>
      </c>
      <c r="K503" s="328">
        <v>2012</v>
      </c>
      <c r="L503" s="328" t="s">
        <v>673</v>
      </c>
      <c r="M503" s="328" t="s">
        <v>673</v>
      </c>
      <c r="N503" s="328"/>
      <c r="O503" s="330"/>
      <c r="P503" s="328"/>
      <c r="Q503" s="328"/>
      <c r="R503" s="328"/>
      <c r="S503" s="328"/>
      <c r="T503" s="328"/>
      <c r="U503" s="328"/>
      <c r="V503" s="328"/>
      <c r="W503" s="328"/>
      <c r="X503" s="328"/>
      <c r="Y503" s="328"/>
      <c r="Z503" s="328"/>
      <c r="AA503" s="328"/>
      <c r="AB503" s="328"/>
      <c r="AC503" s="328"/>
      <c r="AD503" s="328"/>
      <c r="AE503" s="328"/>
      <c r="AF503" s="328"/>
      <c r="AG503" s="328"/>
      <c r="AH503" s="328"/>
      <c r="AI503" s="328"/>
      <c r="AJ503" s="328"/>
      <c r="AK503" s="328"/>
      <c r="AL503" s="328"/>
      <c r="AM503" s="328"/>
      <c r="AN503" s="328" t="s">
        <v>782</v>
      </c>
      <c r="AO503" s="328"/>
      <c r="AP503" s="328" t="s">
        <v>3893</v>
      </c>
      <c r="AQ503" s="328">
        <v>6</v>
      </c>
    </row>
    <row r="504" spans="1:43" ht="22.8" x14ac:dyDescent="0.4">
      <c r="A504" s="328">
        <v>213879</v>
      </c>
      <c r="B504" s="328" t="s">
        <v>3673</v>
      </c>
      <c r="C504" s="328" t="s">
        <v>80</v>
      </c>
      <c r="D504" s="328" t="s">
        <v>232</v>
      </c>
      <c r="E504" s="328" t="s">
        <v>387</v>
      </c>
      <c r="F504" s="330">
        <v>35447</v>
      </c>
      <c r="G504" s="328" t="s">
        <v>698</v>
      </c>
      <c r="H504" s="328" t="s">
        <v>389</v>
      </c>
      <c r="I504" s="328" t="s">
        <v>484</v>
      </c>
      <c r="J504" s="328" t="s">
        <v>371</v>
      </c>
      <c r="K504" s="328">
        <v>2014</v>
      </c>
      <c r="L504" s="328" t="s">
        <v>673</v>
      </c>
      <c r="M504" s="328" t="s">
        <v>1034</v>
      </c>
      <c r="N504" s="328"/>
      <c r="O504" s="330"/>
      <c r="P504" s="328"/>
      <c r="Q504" s="328"/>
      <c r="R504" s="328"/>
      <c r="S504" s="328"/>
      <c r="T504" s="328"/>
      <c r="U504" s="328"/>
      <c r="V504" s="328"/>
      <c r="W504" s="328"/>
      <c r="X504" s="328"/>
      <c r="Y504" s="328"/>
      <c r="Z504" s="328"/>
      <c r="AA504" s="328"/>
      <c r="AB504" s="328"/>
      <c r="AC504" s="328"/>
      <c r="AD504" s="328"/>
      <c r="AE504" s="328"/>
      <c r="AF504" s="328"/>
      <c r="AG504" s="328"/>
      <c r="AH504" s="328" t="s">
        <v>731</v>
      </c>
      <c r="AI504" s="328"/>
      <c r="AJ504" s="328"/>
      <c r="AK504" s="328"/>
      <c r="AL504" s="328"/>
      <c r="AM504" s="328" t="s">
        <v>782</v>
      </c>
      <c r="AN504" s="328" t="s">
        <v>782</v>
      </c>
      <c r="AO504" s="328"/>
      <c r="AP504" s="328" t="s">
        <v>3917</v>
      </c>
      <c r="AQ504" s="328" t="s">
        <v>3844</v>
      </c>
    </row>
    <row r="505" spans="1:43" ht="22.8" x14ac:dyDescent="0.4">
      <c r="A505" s="328">
        <v>213956</v>
      </c>
      <c r="B505" s="328" t="s">
        <v>2811</v>
      </c>
      <c r="C505" s="328" t="s">
        <v>185</v>
      </c>
      <c r="D505" s="328" t="s">
        <v>1001</v>
      </c>
      <c r="E505" s="328" t="s">
        <v>387</v>
      </c>
      <c r="F505" s="330">
        <v>35569</v>
      </c>
      <c r="G505" s="328" t="s">
        <v>1078</v>
      </c>
      <c r="H505" s="328" t="s">
        <v>389</v>
      </c>
      <c r="I505" s="328" t="s">
        <v>486</v>
      </c>
      <c r="J505" s="328" t="s">
        <v>371</v>
      </c>
      <c r="K505" s="328">
        <v>2016</v>
      </c>
      <c r="L505" s="328" t="s">
        <v>673</v>
      </c>
      <c r="M505" s="328" t="s">
        <v>1034</v>
      </c>
      <c r="N505" s="328"/>
      <c r="O505" s="330"/>
      <c r="P505" s="328"/>
      <c r="Q505" s="328"/>
      <c r="R505" s="328"/>
      <c r="S505" s="328"/>
      <c r="T505" s="328"/>
      <c r="U505" s="328"/>
      <c r="V505" s="328"/>
      <c r="W505" s="328"/>
      <c r="X505" s="328"/>
      <c r="Y505" s="328"/>
      <c r="Z505" s="328"/>
      <c r="AA505" s="328"/>
      <c r="AB505" s="328"/>
      <c r="AC505" s="328"/>
      <c r="AD505" s="328"/>
      <c r="AE505" s="328"/>
      <c r="AF505" s="328"/>
      <c r="AG505" s="328"/>
      <c r="AH505" s="328" t="s">
        <v>731</v>
      </c>
      <c r="AI505" s="328"/>
      <c r="AJ505" s="328"/>
      <c r="AK505" s="328"/>
      <c r="AL505" s="328"/>
      <c r="AM505" s="328" t="s">
        <v>782</v>
      </c>
      <c r="AN505" s="328" t="s">
        <v>782</v>
      </c>
      <c r="AO505" s="328"/>
      <c r="AP505" s="328" t="s">
        <v>4077</v>
      </c>
      <c r="AQ505" s="328">
        <v>1</v>
      </c>
    </row>
    <row r="506" spans="1:43" ht="22.8" x14ac:dyDescent="0.4">
      <c r="A506" s="328">
        <v>214478</v>
      </c>
      <c r="B506" s="328" t="s">
        <v>2488</v>
      </c>
      <c r="C506" s="328" t="s">
        <v>422</v>
      </c>
      <c r="D506" s="328" t="s">
        <v>233</v>
      </c>
      <c r="E506" s="328" t="s">
        <v>388</v>
      </c>
      <c r="F506" s="330">
        <v>35027</v>
      </c>
      <c r="G506" s="328" t="s">
        <v>1035</v>
      </c>
      <c r="H506" s="328" t="s">
        <v>389</v>
      </c>
      <c r="I506" s="328" t="s">
        <v>59</v>
      </c>
      <c r="J506" s="328" t="s">
        <v>371</v>
      </c>
      <c r="K506" s="328">
        <v>2014</v>
      </c>
      <c r="L506" s="328" t="s">
        <v>673</v>
      </c>
      <c r="M506" s="328" t="s">
        <v>673</v>
      </c>
      <c r="N506" s="328"/>
      <c r="O506" s="330"/>
      <c r="P506" s="328"/>
      <c r="Q506" s="328"/>
      <c r="R506" s="328"/>
      <c r="S506" s="328"/>
      <c r="T506" s="328"/>
      <c r="U506" s="328"/>
      <c r="V506" s="328"/>
      <c r="W506" s="328"/>
      <c r="X506" s="328"/>
      <c r="Y506" s="328"/>
      <c r="Z506" s="328"/>
      <c r="AA506" s="328"/>
      <c r="AB506" s="328"/>
      <c r="AC506" s="328"/>
      <c r="AD506" s="328"/>
      <c r="AE506" s="328"/>
      <c r="AF506" s="328"/>
      <c r="AG506" s="328"/>
      <c r="AH506" s="328"/>
      <c r="AI506" s="328"/>
      <c r="AJ506" s="328"/>
      <c r="AK506" s="328"/>
      <c r="AL506" s="328"/>
      <c r="AM506" s="328" t="s">
        <v>782</v>
      </c>
      <c r="AN506" s="328" t="s">
        <v>782</v>
      </c>
      <c r="AO506" s="328"/>
      <c r="AP506" s="328" t="s">
        <v>59</v>
      </c>
      <c r="AQ506" s="328">
        <v>1</v>
      </c>
    </row>
    <row r="507" spans="1:43" ht="22.8" x14ac:dyDescent="0.4">
      <c r="A507" s="328">
        <v>214543</v>
      </c>
      <c r="B507" s="328" t="s">
        <v>3776</v>
      </c>
      <c r="C507" s="328" t="s">
        <v>69</v>
      </c>
      <c r="D507" s="328" t="s">
        <v>455</v>
      </c>
      <c r="E507" s="328" t="s">
        <v>1315</v>
      </c>
      <c r="F507" s="330">
        <v>32852</v>
      </c>
      <c r="G507" s="328" t="s">
        <v>370</v>
      </c>
      <c r="H507" s="328" t="s">
        <v>389</v>
      </c>
      <c r="I507" s="328" t="s">
        <v>485</v>
      </c>
      <c r="J507" s="328"/>
      <c r="K507" s="328"/>
      <c r="L507" s="328" t="s">
        <v>673</v>
      </c>
      <c r="M507" s="328" t="s">
        <v>673</v>
      </c>
      <c r="N507" s="328"/>
      <c r="O507" s="330"/>
      <c r="P507" s="328"/>
      <c r="Q507" s="328"/>
      <c r="R507" s="328"/>
      <c r="S507" s="328"/>
      <c r="T507" s="328"/>
      <c r="U507" s="328"/>
      <c r="V507" s="328"/>
      <c r="W507" s="328"/>
      <c r="X507" s="328"/>
      <c r="Y507" s="328"/>
      <c r="Z507" s="328"/>
      <c r="AA507" s="328"/>
      <c r="AB507" s="328"/>
      <c r="AC507" s="328"/>
      <c r="AD507" s="328"/>
      <c r="AE507" s="328"/>
      <c r="AF507" s="328"/>
      <c r="AG507" s="328"/>
      <c r="AH507" s="328" t="s">
        <v>731</v>
      </c>
      <c r="AI507" s="328"/>
      <c r="AJ507" s="328"/>
      <c r="AK507" s="328"/>
      <c r="AL507" s="328"/>
      <c r="AM507" s="328" t="s">
        <v>782</v>
      </c>
      <c r="AN507" s="328" t="s">
        <v>782</v>
      </c>
      <c r="AO507" s="328"/>
      <c r="AP507" s="328" t="s">
        <v>4154</v>
      </c>
      <c r="AQ507" s="328" t="s">
        <v>3844</v>
      </c>
    </row>
    <row r="508" spans="1:43" ht="22.8" x14ac:dyDescent="0.4">
      <c r="A508" s="328">
        <v>214932</v>
      </c>
      <c r="B508" s="328" t="s">
        <v>2152</v>
      </c>
      <c r="C508" s="328" t="s">
        <v>547</v>
      </c>
      <c r="D508" s="328" t="s">
        <v>2683</v>
      </c>
      <c r="E508" s="328" t="s">
        <v>388</v>
      </c>
      <c r="F508" s="330">
        <v>34243</v>
      </c>
      <c r="G508" s="328" t="s">
        <v>1077</v>
      </c>
      <c r="H508" s="328" t="s">
        <v>389</v>
      </c>
      <c r="I508" s="328" t="s">
        <v>484</v>
      </c>
      <c r="J508" s="328" t="s">
        <v>1311</v>
      </c>
      <c r="K508" s="328">
        <v>2012</v>
      </c>
      <c r="L508" s="328" t="s">
        <v>673</v>
      </c>
      <c r="M508" s="328" t="s">
        <v>673</v>
      </c>
      <c r="N508" s="328"/>
      <c r="O508" s="330"/>
      <c r="P508" s="328"/>
      <c r="Q508" s="328"/>
      <c r="R508" s="328"/>
      <c r="S508" s="328"/>
      <c r="T508" s="328"/>
      <c r="U508" s="328"/>
      <c r="V508" s="328"/>
      <c r="W508" s="328"/>
      <c r="X508" s="328"/>
      <c r="Y508" s="328"/>
      <c r="Z508" s="328"/>
      <c r="AA508" s="328"/>
      <c r="AB508" s="328"/>
      <c r="AC508" s="328"/>
      <c r="AD508" s="328"/>
      <c r="AE508" s="328"/>
      <c r="AF508" s="328"/>
      <c r="AG508" s="328"/>
      <c r="AH508" s="328"/>
      <c r="AI508" s="328"/>
      <c r="AJ508" s="328"/>
      <c r="AK508" s="328"/>
      <c r="AL508" s="328"/>
      <c r="AM508" s="328"/>
      <c r="AN508" s="328" t="s">
        <v>782</v>
      </c>
      <c r="AO508" s="328"/>
      <c r="AP508" s="328" t="s">
        <v>484</v>
      </c>
      <c r="AQ508" s="328">
        <v>1</v>
      </c>
    </row>
    <row r="509" spans="1:43" ht="22.8" x14ac:dyDescent="0.4">
      <c r="A509" s="328">
        <v>215774</v>
      </c>
      <c r="B509" s="328" t="s">
        <v>2182</v>
      </c>
      <c r="C509" s="328" t="s">
        <v>2183</v>
      </c>
      <c r="D509" s="328" t="s">
        <v>453</v>
      </c>
      <c r="E509" s="328" t="s">
        <v>388</v>
      </c>
      <c r="F509" s="330">
        <v>34714</v>
      </c>
      <c r="G509" s="328" t="s">
        <v>2184</v>
      </c>
      <c r="H509" s="328" t="s">
        <v>389</v>
      </c>
      <c r="I509" s="328" t="s">
        <v>486</v>
      </c>
      <c r="J509" s="328" t="s">
        <v>1311</v>
      </c>
      <c r="K509" s="328">
        <v>2013</v>
      </c>
      <c r="L509" s="328" t="s">
        <v>673</v>
      </c>
      <c r="M509" s="328" t="s">
        <v>673</v>
      </c>
      <c r="N509" s="328"/>
      <c r="O509" s="330"/>
      <c r="P509" s="328"/>
      <c r="Q509" s="328"/>
      <c r="R509" s="328"/>
      <c r="S509" s="328"/>
      <c r="T509" s="328"/>
      <c r="U509" s="328"/>
      <c r="V509" s="328"/>
      <c r="W509" s="328"/>
      <c r="X509" s="328"/>
      <c r="Y509" s="328"/>
      <c r="Z509" s="328"/>
      <c r="AA509" s="328"/>
      <c r="AB509" s="328"/>
      <c r="AC509" s="328"/>
      <c r="AD509" s="328"/>
      <c r="AE509" s="328"/>
      <c r="AF509" s="328"/>
      <c r="AG509" s="328"/>
      <c r="AH509" s="328" t="s">
        <v>731</v>
      </c>
      <c r="AI509" s="328"/>
      <c r="AJ509" s="328"/>
      <c r="AK509" s="328"/>
      <c r="AL509" s="328"/>
      <c r="AM509" s="328"/>
      <c r="AN509" s="328"/>
      <c r="AO509" s="328"/>
      <c r="AP509" s="328" t="s">
        <v>4068</v>
      </c>
      <c r="AQ509" s="328" t="s">
        <v>3844</v>
      </c>
    </row>
    <row r="510" spans="1:43" ht="22.8" x14ac:dyDescent="0.4">
      <c r="A510" s="328">
        <v>215823</v>
      </c>
      <c r="B510" s="328" t="s">
        <v>2430</v>
      </c>
      <c r="C510" s="328" t="s">
        <v>85</v>
      </c>
      <c r="D510" s="328" t="s">
        <v>2961</v>
      </c>
      <c r="E510" s="328" t="s">
        <v>388</v>
      </c>
      <c r="F510" s="330">
        <v>36539</v>
      </c>
      <c r="G510" s="328" t="s">
        <v>1350</v>
      </c>
      <c r="H510" s="328" t="s">
        <v>389</v>
      </c>
      <c r="I510" s="328" t="s">
        <v>484</v>
      </c>
      <c r="J510" s="328" t="s">
        <v>1311</v>
      </c>
      <c r="K510" s="328">
        <v>2017</v>
      </c>
      <c r="L510" s="328" t="s">
        <v>673</v>
      </c>
      <c r="M510" s="328" t="s">
        <v>375</v>
      </c>
      <c r="N510" s="328"/>
      <c r="O510" s="330"/>
      <c r="P510" s="328"/>
      <c r="Q510" s="328"/>
      <c r="R510" s="328"/>
      <c r="S510" s="328"/>
      <c r="T510" s="328"/>
      <c r="U510" s="328"/>
      <c r="V510" s="328"/>
      <c r="W510" s="328"/>
      <c r="X510" s="328"/>
      <c r="Y510" s="328"/>
      <c r="Z510" s="328"/>
      <c r="AA510" s="328"/>
      <c r="AB510" s="328"/>
      <c r="AC510" s="328"/>
      <c r="AD510" s="328"/>
      <c r="AE510" s="328"/>
      <c r="AF510" s="328"/>
      <c r="AG510" s="328"/>
      <c r="AH510" s="328"/>
      <c r="AI510" s="328"/>
      <c r="AJ510" s="328"/>
      <c r="AK510" s="328"/>
      <c r="AL510" s="328"/>
      <c r="AM510" s="328"/>
      <c r="AN510" s="328"/>
      <c r="AO510" s="328"/>
      <c r="AP510" s="328" t="s">
        <v>3375</v>
      </c>
      <c r="AQ510" s="328">
        <v>5</v>
      </c>
    </row>
    <row r="511" spans="1:43" ht="22.8" x14ac:dyDescent="0.4">
      <c r="A511" s="328">
        <v>216156</v>
      </c>
      <c r="B511" s="328" t="s">
        <v>831</v>
      </c>
      <c r="C511" s="328" t="s">
        <v>128</v>
      </c>
      <c r="D511" s="328" t="s">
        <v>243</v>
      </c>
      <c r="E511" s="328" t="s">
        <v>388</v>
      </c>
      <c r="F511" s="330">
        <v>35674</v>
      </c>
      <c r="G511" s="328" t="s">
        <v>1040</v>
      </c>
      <c r="H511" s="328" t="s">
        <v>389</v>
      </c>
      <c r="I511" s="328" t="s">
        <v>484</v>
      </c>
      <c r="J511" s="328" t="s">
        <v>1311</v>
      </c>
      <c r="K511" s="328">
        <v>2015</v>
      </c>
      <c r="L511" s="328" t="s">
        <v>673</v>
      </c>
      <c r="M511" s="328" t="s">
        <v>375</v>
      </c>
      <c r="N511" s="328">
        <v>22</v>
      </c>
      <c r="O511" s="330">
        <v>45715</v>
      </c>
      <c r="P511" s="328">
        <v>1000</v>
      </c>
      <c r="Q511" s="328"/>
      <c r="R511" s="328"/>
      <c r="S511" s="328"/>
      <c r="T511" s="328"/>
      <c r="U511" s="328"/>
      <c r="V511" s="328"/>
      <c r="W511" s="328"/>
      <c r="X511" s="328"/>
      <c r="Y511" s="328"/>
      <c r="Z511" s="328"/>
      <c r="AA511" s="328"/>
      <c r="AB511" s="328"/>
      <c r="AC511" s="328"/>
      <c r="AD511" s="328"/>
      <c r="AE511" s="328"/>
      <c r="AF511" s="328"/>
      <c r="AG511" s="328"/>
      <c r="AH511" s="328" t="s">
        <v>731</v>
      </c>
      <c r="AI511" s="328"/>
      <c r="AJ511" s="328"/>
      <c r="AK511" s="328"/>
      <c r="AL511" s="328"/>
      <c r="AM511" s="328"/>
      <c r="AN511" s="328"/>
      <c r="AO511" s="328"/>
      <c r="AP511" s="328" t="s">
        <v>4071</v>
      </c>
      <c r="AQ511" s="328" t="s">
        <v>4204</v>
      </c>
    </row>
    <row r="512" spans="1:43" ht="22.8" x14ac:dyDescent="0.4">
      <c r="A512" s="328">
        <v>216169</v>
      </c>
      <c r="B512" s="328" t="s">
        <v>3812</v>
      </c>
      <c r="C512" s="328" t="s">
        <v>69</v>
      </c>
      <c r="D512" s="328" t="s">
        <v>231</v>
      </c>
      <c r="E512" s="328" t="s">
        <v>1315</v>
      </c>
      <c r="F512" s="330">
        <v>34349</v>
      </c>
      <c r="G512" s="328" t="s">
        <v>677</v>
      </c>
      <c r="H512" s="328" t="s">
        <v>389</v>
      </c>
      <c r="I512" s="328" t="s">
        <v>486</v>
      </c>
      <c r="J512" s="328" t="s">
        <v>371</v>
      </c>
      <c r="K512" s="328"/>
      <c r="L512" s="328" t="s">
        <v>673</v>
      </c>
      <c r="M512" s="328" t="s">
        <v>673</v>
      </c>
      <c r="N512" s="328"/>
      <c r="O512" s="330"/>
      <c r="P512" s="328"/>
      <c r="Q512" s="328"/>
      <c r="R512" s="328"/>
      <c r="S512" s="328"/>
      <c r="T512" s="328"/>
      <c r="U512" s="328"/>
      <c r="V512" s="328"/>
      <c r="W512" s="328"/>
      <c r="X512" s="328"/>
      <c r="Y512" s="328"/>
      <c r="Z512" s="328"/>
      <c r="AA512" s="328"/>
      <c r="AB512" s="328"/>
      <c r="AC512" s="328"/>
      <c r="AD512" s="328"/>
      <c r="AE512" s="328"/>
      <c r="AF512" s="328"/>
      <c r="AG512" s="328"/>
      <c r="AH512" s="328" t="s">
        <v>731</v>
      </c>
      <c r="AI512" s="328"/>
      <c r="AJ512" s="328"/>
      <c r="AK512" s="328"/>
      <c r="AL512" s="328"/>
      <c r="AM512" s="328" t="s">
        <v>782</v>
      </c>
      <c r="AN512" s="328" t="s">
        <v>782</v>
      </c>
      <c r="AO512" s="328"/>
      <c r="AP512" s="328" t="s">
        <v>3922</v>
      </c>
      <c r="AQ512" s="328">
        <v>6</v>
      </c>
    </row>
    <row r="513" spans="1:43" ht="22.8" x14ac:dyDescent="0.4">
      <c r="A513" s="328">
        <v>216438</v>
      </c>
      <c r="B513" s="328" t="s">
        <v>2168</v>
      </c>
      <c r="C513" s="328" t="s">
        <v>3044</v>
      </c>
      <c r="D513" s="328" t="s">
        <v>309</v>
      </c>
      <c r="E513" s="328" t="s">
        <v>388</v>
      </c>
      <c r="F513" s="330">
        <v>34674</v>
      </c>
      <c r="G513" s="328" t="s">
        <v>2169</v>
      </c>
      <c r="H513" s="328" t="s">
        <v>389</v>
      </c>
      <c r="I513" s="328" t="s">
        <v>484</v>
      </c>
      <c r="J513" s="328" t="s">
        <v>1311</v>
      </c>
      <c r="K513" s="328"/>
      <c r="L513" s="328" t="s">
        <v>673</v>
      </c>
      <c r="M513" s="328" t="s">
        <v>673</v>
      </c>
      <c r="N513" s="328"/>
      <c r="O513" s="330"/>
      <c r="P513" s="328"/>
      <c r="Q513" s="328"/>
      <c r="R513" s="328"/>
      <c r="S513" s="328"/>
      <c r="T513" s="328"/>
      <c r="U513" s="328"/>
      <c r="V513" s="328"/>
      <c r="W513" s="328"/>
      <c r="X513" s="328"/>
      <c r="Y513" s="328"/>
      <c r="Z513" s="328"/>
      <c r="AA513" s="328"/>
      <c r="AB513" s="328"/>
      <c r="AC513" s="328"/>
      <c r="AD513" s="328"/>
      <c r="AE513" s="328"/>
      <c r="AF513" s="328"/>
      <c r="AG513" s="328"/>
      <c r="AH513" s="328"/>
      <c r="AI513" s="328"/>
      <c r="AJ513" s="328"/>
      <c r="AK513" s="328"/>
      <c r="AL513" s="328"/>
      <c r="AM513" s="328" t="s">
        <v>782</v>
      </c>
      <c r="AN513" s="328" t="s">
        <v>782</v>
      </c>
      <c r="AO513" s="328"/>
      <c r="AP513" s="328" t="s">
        <v>3375</v>
      </c>
      <c r="AQ513" s="328">
        <v>3</v>
      </c>
    </row>
    <row r="514" spans="1:43" ht="22.8" x14ac:dyDescent="0.4">
      <c r="A514" s="328">
        <v>216480</v>
      </c>
      <c r="B514" s="328" t="s">
        <v>4210</v>
      </c>
      <c r="C514" s="328" t="s">
        <v>93</v>
      </c>
      <c r="D514" s="328" t="s">
        <v>428</v>
      </c>
      <c r="E514" s="328" t="s">
        <v>387</v>
      </c>
      <c r="F514" s="330">
        <v>28143</v>
      </c>
      <c r="G514" s="328" t="s">
        <v>697</v>
      </c>
      <c r="H514" s="328" t="s">
        <v>389</v>
      </c>
      <c r="I514" s="328" t="s">
        <v>485</v>
      </c>
      <c r="J514" s="328" t="s">
        <v>371</v>
      </c>
      <c r="K514" s="328">
        <v>2019</v>
      </c>
      <c r="L514" s="328" t="s">
        <v>673</v>
      </c>
      <c r="M514" s="328" t="s">
        <v>673</v>
      </c>
      <c r="N514" s="328"/>
      <c r="O514" s="330"/>
      <c r="P514" s="328"/>
      <c r="Q514" s="328"/>
      <c r="R514" s="328"/>
      <c r="S514" s="328"/>
      <c r="T514" s="328"/>
      <c r="U514" s="328"/>
      <c r="V514" s="328"/>
      <c r="W514" s="328"/>
      <c r="X514" s="328"/>
      <c r="Y514" s="328"/>
      <c r="Z514" s="328"/>
      <c r="AA514" s="328"/>
      <c r="AB514" s="328"/>
      <c r="AC514" s="328"/>
      <c r="AD514" s="328"/>
      <c r="AE514" s="328"/>
      <c r="AF514" s="328"/>
      <c r="AG514" s="328"/>
      <c r="AH514" s="328"/>
      <c r="AI514" s="328"/>
      <c r="AJ514" s="328"/>
      <c r="AK514" s="328"/>
      <c r="AL514" s="328"/>
      <c r="AM514" s="328"/>
      <c r="AN514" s="328" t="s">
        <v>782</v>
      </c>
      <c r="AO514" s="328"/>
      <c r="AP514" s="328" t="s">
        <v>3981</v>
      </c>
      <c r="AQ514" s="328">
        <v>6</v>
      </c>
    </row>
    <row r="515" spans="1:43" ht="22.8" x14ac:dyDescent="0.4">
      <c r="A515" s="328">
        <v>216742</v>
      </c>
      <c r="B515" s="328" t="s">
        <v>1282</v>
      </c>
      <c r="C515" s="328" t="s">
        <v>1090</v>
      </c>
      <c r="D515" s="328" t="s">
        <v>326</v>
      </c>
      <c r="E515" s="328" t="s">
        <v>388</v>
      </c>
      <c r="F515" s="328" t="s">
        <v>3736</v>
      </c>
      <c r="G515" s="328" t="s">
        <v>691</v>
      </c>
      <c r="H515" s="328" t="s">
        <v>389</v>
      </c>
      <c r="I515" s="328" t="s">
        <v>485</v>
      </c>
      <c r="J515" s="328"/>
      <c r="K515" s="328"/>
      <c r="L515" s="328" t="s">
        <v>673</v>
      </c>
      <c r="M515" s="328" t="s">
        <v>673</v>
      </c>
      <c r="N515" s="328"/>
      <c r="O515" s="330"/>
      <c r="P515" s="328"/>
      <c r="Q515" s="328"/>
      <c r="R515" s="328"/>
      <c r="S515" s="328"/>
      <c r="T515" s="328"/>
      <c r="U515" s="328"/>
      <c r="V515" s="328"/>
      <c r="W515" s="328"/>
      <c r="X515" s="328"/>
      <c r="Y515" s="328"/>
      <c r="Z515" s="328"/>
      <c r="AA515" s="328"/>
      <c r="AB515" s="328"/>
      <c r="AC515" s="328"/>
      <c r="AD515" s="328"/>
      <c r="AE515" s="328"/>
      <c r="AF515" s="328"/>
      <c r="AG515" s="328"/>
      <c r="AH515" s="328" t="s">
        <v>731</v>
      </c>
      <c r="AI515" s="328"/>
      <c r="AJ515" s="328"/>
      <c r="AK515" s="328"/>
      <c r="AL515" s="328"/>
      <c r="AM515" s="328" t="s">
        <v>782</v>
      </c>
      <c r="AN515" s="328" t="s">
        <v>782</v>
      </c>
      <c r="AO515" s="328"/>
      <c r="AP515" s="328" t="s">
        <v>4205</v>
      </c>
      <c r="AQ515" s="328" t="s">
        <v>3844</v>
      </c>
    </row>
    <row r="516" spans="1:43" ht="22.8" x14ac:dyDescent="0.4">
      <c r="A516" s="328">
        <v>217066</v>
      </c>
      <c r="B516" s="328" t="s">
        <v>3542</v>
      </c>
      <c r="C516" s="328" t="s">
        <v>919</v>
      </c>
      <c r="D516" s="328" t="s">
        <v>246</v>
      </c>
      <c r="E516" s="328" t="s">
        <v>387</v>
      </c>
      <c r="F516" s="330">
        <v>36586</v>
      </c>
      <c r="G516" s="328" t="s">
        <v>673</v>
      </c>
      <c r="H516" s="328" t="s">
        <v>389</v>
      </c>
      <c r="I516" s="328" t="s">
        <v>486</v>
      </c>
      <c r="J516" s="328"/>
      <c r="K516" s="328"/>
      <c r="L516" s="328" t="s">
        <v>673</v>
      </c>
      <c r="M516" s="328" t="s">
        <v>375</v>
      </c>
      <c r="N516" s="328"/>
      <c r="O516" s="330"/>
      <c r="P516" s="328"/>
      <c r="Q516" s="328"/>
      <c r="R516" s="328"/>
      <c r="S516" s="328"/>
      <c r="T516" s="328"/>
      <c r="U516" s="328"/>
      <c r="V516" s="328"/>
      <c r="W516" s="328"/>
      <c r="X516" s="328"/>
      <c r="Y516" s="328"/>
      <c r="Z516" s="328"/>
      <c r="AA516" s="328"/>
      <c r="AB516" s="328"/>
      <c r="AC516" s="328"/>
      <c r="AD516" s="328"/>
      <c r="AE516" s="328"/>
      <c r="AF516" s="328"/>
      <c r="AG516" s="328"/>
      <c r="AH516" s="328"/>
      <c r="AI516" s="328"/>
      <c r="AJ516" s="328"/>
      <c r="AK516" s="328"/>
      <c r="AL516" s="328"/>
      <c r="AM516" s="328"/>
      <c r="AN516" s="328" t="s">
        <v>782</v>
      </c>
      <c r="AO516" s="328"/>
      <c r="AP516" s="328" t="s">
        <v>3377</v>
      </c>
      <c r="AQ516" s="328">
        <v>5</v>
      </c>
    </row>
    <row r="517" spans="1:43" ht="22.8" x14ac:dyDescent="0.4">
      <c r="A517" s="328">
        <v>217092</v>
      </c>
      <c r="B517" s="328" t="s">
        <v>3578</v>
      </c>
      <c r="C517" s="328" t="s">
        <v>66</v>
      </c>
      <c r="D517" s="328" t="s">
        <v>3579</v>
      </c>
      <c r="E517" s="328" t="s">
        <v>388</v>
      </c>
      <c r="F517" s="330">
        <v>35604</v>
      </c>
      <c r="G517" s="328" t="s">
        <v>660</v>
      </c>
      <c r="H517" s="328" t="s">
        <v>389</v>
      </c>
      <c r="I517" s="328" t="s">
        <v>485</v>
      </c>
      <c r="J517" s="328"/>
      <c r="K517" s="328"/>
      <c r="L517" s="328" t="s">
        <v>673</v>
      </c>
      <c r="M517" s="328" t="s">
        <v>673</v>
      </c>
      <c r="N517" s="328"/>
      <c r="O517" s="330"/>
      <c r="P517" s="328"/>
      <c r="Q517" s="328"/>
      <c r="R517" s="328"/>
      <c r="S517" s="328"/>
      <c r="T517" s="328"/>
      <c r="U517" s="328"/>
      <c r="V517" s="328"/>
      <c r="W517" s="328"/>
      <c r="X517" s="328"/>
      <c r="Y517" s="328"/>
      <c r="Z517" s="328"/>
      <c r="AA517" s="328"/>
      <c r="AB517" s="328"/>
      <c r="AC517" s="328"/>
      <c r="AD517" s="328"/>
      <c r="AE517" s="328"/>
      <c r="AF517" s="328"/>
      <c r="AG517" s="328"/>
      <c r="AH517" s="328"/>
      <c r="AI517" s="328"/>
      <c r="AJ517" s="328"/>
      <c r="AK517" s="328"/>
      <c r="AL517" s="328"/>
      <c r="AM517" s="328" t="s">
        <v>782</v>
      </c>
      <c r="AN517" s="328" t="s">
        <v>782</v>
      </c>
      <c r="AO517" s="328"/>
      <c r="AP517" s="328" t="s">
        <v>485</v>
      </c>
      <c r="AQ517" s="328">
        <v>3</v>
      </c>
    </row>
    <row r="518" spans="1:43" ht="22.8" x14ac:dyDescent="0.4">
      <c r="A518" s="328">
        <v>201499</v>
      </c>
      <c r="B518" s="328" t="s">
        <v>3669</v>
      </c>
      <c r="C518" s="328" t="s">
        <v>63</v>
      </c>
      <c r="D518" s="328" t="s">
        <v>251</v>
      </c>
      <c r="E518" s="328" t="s">
        <v>388</v>
      </c>
      <c r="F518" s="330">
        <v>27395</v>
      </c>
      <c r="G518" s="328" t="s">
        <v>381</v>
      </c>
      <c r="H518" s="328" t="s">
        <v>389</v>
      </c>
      <c r="I518" s="328" t="s">
        <v>59</v>
      </c>
      <c r="J518" s="328" t="s">
        <v>1311</v>
      </c>
      <c r="K518" s="328">
        <v>1997</v>
      </c>
      <c r="L518" s="328" t="s">
        <v>374</v>
      </c>
      <c r="M518" s="328" t="s">
        <v>374</v>
      </c>
      <c r="N518" s="328"/>
      <c r="O518" s="330"/>
      <c r="P518" s="328"/>
      <c r="Q518" s="328"/>
      <c r="R518" s="328"/>
      <c r="S518" s="328"/>
      <c r="T518" s="328"/>
      <c r="U518" s="328"/>
      <c r="V518" s="328"/>
      <c r="W518" s="328"/>
      <c r="X518" s="328"/>
      <c r="Y518" s="328"/>
      <c r="Z518" s="328"/>
      <c r="AA518" s="328"/>
      <c r="AB518" s="328"/>
      <c r="AC518" s="328"/>
      <c r="AD518" s="328"/>
      <c r="AE518" s="328"/>
      <c r="AF518" s="328"/>
      <c r="AG518" s="328"/>
      <c r="AH518" s="328" t="s">
        <v>731</v>
      </c>
      <c r="AI518" s="328"/>
      <c r="AJ518" s="328"/>
      <c r="AK518" s="328"/>
      <c r="AL518" s="328"/>
      <c r="AM518" s="328"/>
      <c r="AN518" s="328"/>
      <c r="AO518" s="328"/>
      <c r="AP518" s="328" t="s">
        <v>3861</v>
      </c>
      <c r="AQ518" s="328">
        <v>1</v>
      </c>
    </row>
    <row r="519" spans="1:43" ht="22.8" x14ac:dyDescent="0.4">
      <c r="A519" s="328">
        <v>201758</v>
      </c>
      <c r="B519" s="328" t="s">
        <v>3867</v>
      </c>
      <c r="C519" s="328" t="s">
        <v>93</v>
      </c>
      <c r="D519" s="328" t="s">
        <v>243</v>
      </c>
      <c r="E519" s="330" t="s">
        <v>387</v>
      </c>
      <c r="F519" s="330">
        <v>29327</v>
      </c>
      <c r="G519" s="328" t="s">
        <v>3868</v>
      </c>
      <c r="H519" s="328" t="s">
        <v>389</v>
      </c>
      <c r="I519" s="328" t="s">
        <v>484</v>
      </c>
      <c r="J519" s="328" t="s">
        <v>371</v>
      </c>
      <c r="K519" s="328">
        <v>2000</v>
      </c>
      <c r="L519" s="328" t="s">
        <v>374</v>
      </c>
      <c r="M519" s="328" t="s">
        <v>374</v>
      </c>
      <c r="N519" s="328"/>
      <c r="O519" s="330"/>
      <c r="P519" s="328"/>
      <c r="Q519" s="328"/>
      <c r="R519" s="328"/>
      <c r="S519" s="328"/>
      <c r="T519" s="328"/>
      <c r="U519" s="328"/>
      <c r="V519" s="328"/>
      <c r="W519" s="328"/>
      <c r="X519" s="328"/>
      <c r="Y519" s="328"/>
      <c r="Z519" s="328"/>
      <c r="AA519" s="328"/>
      <c r="AB519" s="328"/>
      <c r="AC519" s="328"/>
      <c r="AD519" s="328"/>
      <c r="AE519" s="328"/>
      <c r="AF519" s="328"/>
      <c r="AG519" s="328"/>
      <c r="AH519" s="328"/>
      <c r="AI519" s="328"/>
      <c r="AJ519" s="328"/>
      <c r="AK519" s="328"/>
      <c r="AL519" s="328"/>
      <c r="AM519" s="328"/>
      <c r="AN519" s="328" t="s">
        <v>782</v>
      </c>
      <c r="AO519" s="328"/>
      <c r="AP519" s="328" t="s">
        <v>3856</v>
      </c>
      <c r="AQ519" s="328">
        <v>6</v>
      </c>
    </row>
    <row r="520" spans="1:43" ht="22.8" x14ac:dyDescent="0.4">
      <c r="A520" s="328">
        <v>203068</v>
      </c>
      <c r="B520" s="328" t="s">
        <v>3891</v>
      </c>
      <c r="C520" s="328" t="s">
        <v>115</v>
      </c>
      <c r="D520" s="328" t="s">
        <v>330</v>
      </c>
      <c r="E520" s="328" t="s">
        <v>387</v>
      </c>
      <c r="F520" s="330">
        <v>31413</v>
      </c>
      <c r="G520" s="328" t="s">
        <v>3892</v>
      </c>
      <c r="H520" s="328" t="s">
        <v>389</v>
      </c>
      <c r="I520" s="328" t="s">
        <v>484</v>
      </c>
      <c r="J520" s="328" t="s">
        <v>1311</v>
      </c>
      <c r="K520" s="328">
        <v>2004</v>
      </c>
      <c r="L520" s="328" t="s">
        <v>374</v>
      </c>
      <c r="M520" s="328" t="s">
        <v>374</v>
      </c>
      <c r="N520" s="328"/>
      <c r="O520" s="330"/>
      <c r="P520" s="328"/>
      <c r="Q520" s="328"/>
      <c r="R520" s="328"/>
      <c r="S520" s="328"/>
      <c r="T520" s="328"/>
      <c r="U520" s="328"/>
      <c r="V520" s="328"/>
      <c r="W520" s="328"/>
      <c r="X520" s="328"/>
      <c r="Y520" s="328"/>
      <c r="Z520" s="328"/>
      <c r="AA520" s="328"/>
      <c r="AB520" s="328"/>
      <c r="AC520" s="328"/>
      <c r="AD520" s="328"/>
      <c r="AE520" s="328"/>
      <c r="AF520" s="328"/>
      <c r="AG520" s="328"/>
      <c r="AH520" s="328"/>
      <c r="AI520" s="328"/>
      <c r="AJ520" s="328"/>
      <c r="AK520" s="328"/>
      <c r="AL520" s="328"/>
      <c r="AM520" s="328"/>
      <c r="AN520" s="328" t="s">
        <v>782</v>
      </c>
      <c r="AO520" s="328"/>
      <c r="AP520" s="328" t="s">
        <v>3893</v>
      </c>
      <c r="AQ520" s="328">
        <v>6</v>
      </c>
    </row>
    <row r="521" spans="1:43" ht="22.8" x14ac:dyDescent="0.4">
      <c r="A521" s="328">
        <v>205209</v>
      </c>
      <c r="B521" s="328" t="s">
        <v>2523</v>
      </c>
      <c r="C521" s="328" t="s">
        <v>89</v>
      </c>
      <c r="D521" s="328" t="s">
        <v>2524</v>
      </c>
      <c r="E521" s="328" t="s">
        <v>387</v>
      </c>
      <c r="F521" s="330">
        <v>31052</v>
      </c>
      <c r="G521" s="328" t="s">
        <v>2525</v>
      </c>
      <c r="H521" s="328" t="s">
        <v>389</v>
      </c>
      <c r="I521" s="328" t="s">
        <v>59</v>
      </c>
      <c r="J521" s="328" t="s">
        <v>390</v>
      </c>
      <c r="K521" s="328">
        <v>2004</v>
      </c>
      <c r="L521" s="328" t="s">
        <v>374</v>
      </c>
      <c r="M521" s="328" t="s">
        <v>374</v>
      </c>
      <c r="N521" s="328"/>
      <c r="O521" s="330"/>
      <c r="P521" s="328"/>
      <c r="Q521" s="328"/>
      <c r="R521" s="328"/>
      <c r="S521" s="328"/>
      <c r="T521" s="328"/>
      <c r="U521" s="328"/>
      <c r="V521" s="328"/>
      <c r="W521" s="328"/>
      <c r="X521" s="328"/>
      <c r="Y521" s="328"/>
      <c r="Z521" s="328"/>
      <c r="AA521" s="328"/>
      <c r="AB521" s="328"/>
      <c r="AC521" s="328"/>
      <c r="AD521" s="328"/>
      <c r="AE521" s="328"/>
      <c r="AF521" s="328"/>
      <c r="AG521" s="328"/>
      <c r="AH521" s="328" t="s">
        <v>731</v>
      </c>
      <c r="AI521" s="328"/>
      <c r="AJ521" s="328"/>
      <c r="AK521" s="328"/>
      <c r="AL521" s="328"/>
      <c r="AM521" s="328"/>
      <c r="AN521" s="328"/>
      <c r="AO521" s="328"/>
      <c r="AP521" s="328" t="s">
        <v>3843</v>
      </c>
      <c r="AQ521" s="328" t="s">
        <v>3844</v>
      </c>
    </row>
    <row r="522" spans="1:43" ht="22.8" x14ac:dyDescent="0.4">
      <c r="A522" s="328">
        <v>209554</v>
      </c>
      <c r="B522" s="328" t="s">
        <v>4016</v>
      </c>
      <c r="C522" s="328" t="s">
        <v>71</v>
      </c>
      <c r="D522" s="328" t="s">
        <v>2178</v>
      </c>
      <c r="E522" s="328" t="s">
        <v>387</v>
      </c>
      <c r="F522" s="330">
        <v>26818</v>
      </c>
      <c r="G522" s="328" t="s">
        <v>4017</v>
      </c>
      <c r="H522" s="328" t="s">
        <v>389</v>
      </c>
      <c r="I522" s="328" t="s">
        <v>485</v>
      </c>
      <c r="J522" s="328" t="s">
        <v>1311</v>
      </c>
      <c r="K522" s="328"/>
      <c r="L522" s="328" t="s">
        <v>374</v>
      </c>
      <c r="M522" s="328" t="s">
        <v>374</v>
      </c>
      <c r="N522" s="328"/>
      <c r="O522" s="330"/>
      <c r="P522" s="328"/>
      <c r="Q522" s="328"/>
      <c r="R522" s="328"/>
      <c r="S522" s="328"/>
      <c r="T522" s="328"/>
      <c r="U522" s="328"/>
      <c r="V522" s="328"/>
      <c r="W522" s="328"/>
      <c r="X522" s="328"/>
      <c r="Y522" s="328"/>
      <c r="Z522" s="328"/>
      <c r="AA522" s="328"/>
      <c r="AB522" s="328"/>
      <c r="AC522" s="328"/>
      <c r="AD522" s="328"/>
      <c r="AE522" s="328"/>
      <c r="AF522" s="328"/>
      <c r="AG522" s="328"/>
      <c r="AH522" s="328"/>
      <c r="AI522" s="328"/>
      <c r="AJ522" s="328"/>
      <c r="AK522" s="328"/>
      <c r="AL522" s="328"/>
      <c r="AM522" s="328"/>
      <c r="AN522" s="328" t="s">
        <v>782</v>
      </c>
      <c r="AO522" s="328"/>
      <c r="AP522" s="328" t="s">
        <v>4018</v>
      </c>
      <c r="AQ522" s="328">
        <v>6</v>
      </c>
    </row>
    <row r="523" spans="1:43" ht="22.8" x14ac:dyDescent="0.4">
      <c r="A523" s="328">
        <v>210526</v>
      </c>
      <c r="B523" s="328" t="s">
        <v>1667</v>
      </c>
      <c r="C523" s="328" t="s">
        <v>89</v>
      </c>
      <c r="D523" s="328" t="s">
        <v>2645</v>
      </c>
      <c r="E523" s="328" t="s">
        <v>388</v>
      </c>
      <c r="F523" s="330">
        <v>34452</v>
      </c>
      <c r="G523" s="328" t="s">
        <v>1028</v>
      </c>
      <c r="H523" s="328" t="s">
        <v>389</v>
      </c>
      <c r="I523" s="328" t="s">
        <v>59</v>
      </c>
      <c r="J523" s="328" t="s">
        <v>371</v>
      </c>
      <c r="K523" s="328">
        <v>2013</v>
      </c>
      <c r="L523" s="328" t="s">
        <v>374</v>
      </c>
      <c r="M523" s="328" t="s">
        <v>374</v>
      </c>
      <c r="N523" s="328"/>
      <c r="O523" s="330"/>
      <c r="P523" s="328"/>
      <c r="Q523" s="328"/>
      <c r="R523" s="328"/>
      <c r="S523" s="328"/>
      <c r="T523" s="328"/>
      <c r="U523" s="328"/>
      <c r="V523" s="328"/>
      <c r="W523" s="328"/>
      <c r="X523" s="328"/>
      <c r="Y523" s="328"/>
      <c r="Z523" s="328"/>
      <c r="AA523" s="328"/>
      <c r="AB523" s="328"/>
      <c r="AC523" s="328"/>
      <c r="AD523" s="328"/>
      <c r="AE523" s="328"/>
      <c r="AF523" s="328"/>
      <c r="AG523" s="328"/>
      <c r="AH523" s="328"/>
      <c r="AI523" s="328"/>
      <c r="AJ523" s="328"/>
      <c r="AK523" s="328"/>
      <c r="AL523" s="328"/>
      <c r="AM523" s="328"/>
      <c r="AN523" s="328"/>
      <c r="AO523" s="328"/>
      <c r="AP523" s="328" t="s">
        <v>3374</v>
      </c>
      <c r="AQ523" s="328">
        <v>3</v>
      </c>
    </row>
    <row r="524" spans="1:43" ht="27.6" x14ac:dyDescent="0.4">
      <c r="A524" s="328">
        <v>210871</v>
      </c>
      <c r="B524" s="329" t="s">
        <v>4051</v>
      </c>
      <c r="C524" s="329" t="s">
        <v>606</v>
      </c>
      <c r="D524" s="329" t="s">
        <v>558</v>
      </c>
      <c r="E524" s="328" t="s">
        <v>1315</v>
      </c>
      <c r="F524" s="330" t="s">
        <v>4052</v>
      </c>
      <c r="G524" s="328" t="s">
        <v>374</v>
      </c>
      <c r="H524" s="328" t="s">
        <v>3412</v>
      </c>
      <c r="I524" s="328" t="s">
        <v>485</v>
      </c>
      <c r="J524" s="328" t="s">
        <v>1311</v>
      </c>
      <c r="K524" s="328">
        <v>2014</v>
      </c>
      <c r="L524" s="328" t="s">
        <v>374</v>
      </c>
      <c r="M524" s="328" t="s">
        <v>374</v>
      </c>
      <c r="N524" s="328"/>
      <c r="O524" s="330"/>
      <c r="P524" s="328"/>
      <c r="Q524" s="328"/>
      <c r="R524" s="328"/>
      <c r="S524" s="328"/>
      <c r="T524" s="328"/>
      <c r="U524" s="328"/>
      <c r="V524" s="328"/>
      <c r="W524" s="328"/>
      <c r="X524" s="328"/>
      <c r="Y524" s="328"/>
      <c r="Z524" s="328"/>
      <c r="AA524" s="328"/>
      <c r="AB524" s="328"/>
      <c r="AC524" s="328"/>
      <c r="AD524" s="328"/>
      <c r="AE524" s="328"/>
      <c r="AF524" s="328"/>
      <c r="AG524" s="328"/>
      <c r="AH524" s="328"/>
      <c r="AI524" s="328"/>
      <c r="AJ524" s="328"/>
      <c r="AK524" s="328"/>
      <c r="AL524" s="328"/>
      <c r="AM524" s="328"/>
      <c r="AN524" s="328" t="s">
        <v>782</v>
      </c>
      <c r="AO524" s="328"/>
      <c r="AP524" s="328" t="s">
        <v>4029</v>
      </c>
      <c r="AQ524" s="328">
        <v>6</v>
      </c>
    </row>
    <row r="525" spans="1:43" ht="22.8" x14ac:dyDescent="0.4">
      <c r="A525" s="328">
        <v>211581</v>
      </c>
      <c r="B525" s="328" t="s">
        <v>2576</v>
      </c>
      <c r="C525" s="328" t="s">
        <v>153</v>
      </c>
      <c r="D525" s="328" t="s">
        <v>286</v>
      </c>
      <c r="E525" s="328" t="s">
        <v>387</v>
      </c>
      <c r="F525" s="330">
        <v>34755</v>
      </c>
      <c r="G525" s="328" t="s">
        <v>1028</v>
      </c>
      <c r="H525" s="328" t="s">
        <v>389</v>
      </c>
      <c r="I525" s="328" t="s">
        <v>59</v>
      </c>
      <c r="J525" s="328" t="s">
        <v>371</v>
      </c>
      <c r="K525" s="328">
        <v>2013</v>
      </c>
      <c r="L525" s="328" t="s">
        <v>374</v>
      </c>
      <c r="M525" s="328" t="s">
        <v>374</v>
      </c>
      <c r="N525" s="328"/>
      <c r="O525" s="330"/>
      <c r="P525" s="328"/>
      <c r="Q525" s="328"/>
      <c r="R525" s="328"/>
      <c r="S525" s="328"/>
      <c r="T525" s="328"/>
      <c r="U525" s="328"/>
      <c r="V525" s="328"/>
      <c r="W525" s="328"/>
      <c r="X525" s="328"/>
      <c r="Y525" s="328"/>
      <c r="Z525" s="328"/>
      <c r="AA525" s="328"/>
      <c r="AB525" s="328"/>
      <c r="AC525" s="328"/>
      <c r="AD525" s="328"/>
      <c r="AE525" s="328"/>
      <c r="AF525" s="328"/>
      <c r="AG525" s="328"/>
      <c r="AH525" s="328"/>
      <c r="AI525" s="328"/>
      <c r="AJ525" s="328"/>
      <c r="AK525" s="328"/>
      <c r="AL525" s="328"/>
      <c r="AM525" s="328" t="s">
        <v>782</v>
      </c>
      <c r="AN525" s="328" t="s">
        <v>782</v>
      </c>
      <c r="AO525" s="328"/>
      <c r="AP525" s="328" t="s">
        <v>59</v>
      </c>
      <c r="AQ525" s="328">
        <v>1</v>
      </c>
    </row>
    <row r="526" spans="1:43" ht="22.8" x14ac:dyDescent="0.4">
      <c r="A526" s="328">
        <v>211710</v>
      </c>
      <c r="B526" s="328" t="s">
        <v>1944</v>
      </c>
      <c r="C526" s="328" t="s">
        <v>574</v>
      </c>
      <c r="D526" s="328" t="s">
        <v>255</v>
      </c>
      <c r="E526" s="328" t="s">
        <v>388</v>
      </c>
      <c r="F526" s="330">
        <v>30480</v>
      </c>
      <c r="G526" s="328" t="s">
        <v>374</v>
      </c>
      <c r="H526" s="328" t="s">
        <v>389</v>
      </c>
      <c r="I526" s="328" t="s">
        <v>486</v>
      </c>
      <c r="J526" s="328" t="s">
        <v>390</v>
      </c>
      <c r="K526" s="328">
        <v>2004</v>
      </c>
      <c r="L526" s="328" t="s">
        <v>374</v>
      </c>
      <c r="M526" s="328" t="s">
        <v>374</v>
      </c>
      <c r="N526" s="328"/>
      <c r="O526" s="330"/>
      <c r="P526" s="328"/>
      <c r="Q526" s="328"/>
      <c r="R526" s="328"/>
      <c r="S526" s="328"/>
      <c r="T526" s="328"/>
      <c r="U526" s="328"/>
      <c r="V526" s="328"/>
      <c r="W526" s="328"/>
      <c r="X526" s="328"/>
      <c r="Y526" s="328"/>
      <c r="Z526" s="328"/>
      <c r="AA526" s="328"/>
      <c r="AB526" s="328"/>
      <c r="AC526" s="328"/>
      <c r="AD526" s="328"/>
      <c r="AE526" s="328"/>
      <c r="AF526" s="328"/>
      <c r="AG526" s="328"/>
      <c r="AH526" s="328"/>
      <c r="AI526" s="328"/>
      <c r="AJ526" s="328"/>
      <c r="AK526" s="328"/>
      <c r="AL526" s="328"/>
      <c r="AM526" s="328"/>
      <c r="AN526" s="328"/>
      <c r="AO526" s="328"/>
      <c r="AP526" s="328" t="s">
        <v>486</v>
      </c>
      <c r="AQ526" s="328">
        <v>3</v>
      </c>
    </row>
    <row r="527" spans="1:43" ht="22.8" x14ac:dyDescent="0.4">
      <c r="A527" s="328">
        <v>211945</v>
      </c>
      <c r="B527" s="328" t="s">
        <v>1682</v>
      </c>
      <c r="C527" s="328" t="s">
        <v>203</v>
      </c>
      <c r="D527" s="328" t="s">
        <v>264</v>
      </c>
      <c r="E527" s="328" t="s">
        <v>388</v>
      </c>
      <c r="F527" s="330">
        <v>34700</v>
      </c>
      <c r="G527" s="328" t="s">
        <v>1683</v>
      </c>
      <c r="H527" s="328" t="s">
        <v>389</v>
      </c>
      <c r="I527" s="328" t="s">
        <v>59</v>
      </c>
      <c r="J527" s="328" t="s">
        <v>390</v>
      </c>
      <c r="K527" s="328">
        <v>2014</v>
      </c>
      <c r="L527" s="328" t="s">
        <v>374</v>
      </c>
      <c r="M527" s="328" t="s">
        <v>374</v>
      </c>
      <c r="N527" s="328"/>
      <c r="O527" s="330"/>
      <c r="P527" s="328"/>
      <c r="Q527" s="328"/>
      <c r="R527" s="328"/>
      <c r="S527" s="328"/>
      <c r="T527" s="328"/>
      <c r="U527" s="328"/>
      <c r="V527" s="328"/>
      <c r="W527" s="328"/>
      <c r="X527" s="328"/>
      <c r="Y527" s="328"/>
      <c r="Z527" s="328"/>
      <c r="AA527" s="328"/>
      <c r="AB527" s="328"/>
      <c r="AC527" s="328"/>
      <c r="AD527" s="328"/>
      <c r="AE527" s="328"/>
      <c r="AF527" s="328"/>
      <c r="AG527" s="328"/>
      <c r="AH527" s="328" t="s">
        <v>731</v>
      </c>
      <c r="AI527" s="328"/>
      <c r="AJ527" s="328"/>
      <c r="AK527" s="328"/>
      <c r="AL527" s="328"/>
      <c r="AM527" s="328"/>
      <c r="AN527" s="328"/>
      <c r="AO527" s="328"/>
      <c r="AP527" s="328" t="s">
        <v>3861</v>
      </c>
      <c r="AQ527" s="328">
        <v>4</v>
      </c>
    </row>
    <row r="528" spans="1:43" ht="22.8" x14ac:dyDescent="0.4">
      <c r="A528" s="328">
        <v>212280</v>
      </c>
      <c r="B528" s="328" t="s">
        <v>3383</v>
      </c>
      <c r="C528" s="328" t="s">
        <v>160</v>
      </c>
      <c r="D528" s="328" t="s">
        <v>252</v>
      </c>
      <c r="E528" s="328" t="s">
        <v>388</v>
      </c>
      <c r="F528" s="330">
        <v>33349</v>
      </c>
      <c r="G528" s="328" t="s">
        <v>1009</v>
      </c>
      <c r="H528" s="328" t="s">
        <v>389</v>
      </c>
      <c r="I528" s="328" t="s">
        <v>486</v>
      </c>
      <c r="J528" s="328" t="s">
        <v>1311</v>
      </c>
      <c r="K528" s="328">
        <v>2015</v>
      </c>
      <c r="L528" s="328" t="s">
        <v>374</v>
      </c>
      <c r="M528" s="328" t="s">
        <v>374</v>
      </c>
      <c r="N528" s="328"/>
      <c r="O528" s="330"/>
      <c r="P528" s="328"/>
      <c r="Q528" s="328"/>
      <c r="R528" s="328"/>
      <c r="S528" s="328"/>
      <c r="T528" s="328"/>
      <c r="U528" s="328"/>
      <c r="V528" s="328"/>
      <c r="W528" s="328"/>
      <c r="X528" s="328"/>
      <c r="Y528" s="328"/>
      <c r="Z528" s="328"/>
      <c r="AA528" s="328"/>
      <c r="AB528" s="328"/>
      <c r="AC528" s="328"/>
      <c r="AD528" s="328"/>
      <c r="AE528" s="328"/>
      <c r="AF528" s="328"/>
      <c r="AG528" s="328"/>
      <c r="AH528" s="328" t="s">
        <v>731</v>
      </c>
      <c r="AI528" s="328"/>
      <c r="AJ528" s="328"/>
      <c r="AK528" s="328"/>
      <c r="AL528" s="328"/>
      <c r="AM528" s="328"/>
      <c r="AN528" s="328"/>
      <c r="AO528" s="328"/>
      <c r="AP528" s="328" t="s">
        <v>4077</v>
      </c>
      <c r="AQ528" s="328">
        <v>4</v>
      </c>
    </row>
    <row r="529" spans="1:43" ht="22.8" x14ac:dyDescent="0.4">
      <c r="A529" s="328">
        <v>212292</v>
      </c>
      <c r="B529" s="328" t="s">
        <v>1749</v>
      </c>
      <c r="C529" s="328" t="s">
        <v>83</v>
      </c>
      <c r="D529" s="328" t="s">
        <v>286</v>
      </c>
      <c r="E529" s="328" t="s">
        <v>388</v>
      </c>
      <c r="F529" s="330">
        <v>35177</v>
      </c>
      <c r="G529" s="328" t="s">
        <v>1009</v>
      </c>
      <c r="H529" s="328" t="s">
        <v>389</v>
      </c>
      <c r="I529" s="328" t="s">
        <v>65</v>
      </c>
      <c r="J529" s="328" t="s">
        <v>390</v>
      </c>
      <c r="K529" s="328">
        <v>2014</v>
      </c>
      <c r="L529" s="328" t="s">
        <v>374</v>
      </c>
      <c r="M529" s="328" t="s">
        <v>370</v>
      </c>
      <c r="N529" s="328"/>
      <c r="O529" s="330"/>
      <c r="P529" s="328"/>
      <c r="Q529" s="328"/>
      <c r="R529" s="328"/>
      <c r="S529" s="328"/>
      <c r="T529" s="328"/>
      <c r="U529" s="328"/>
      <c r="V529" s="328"/>
      <c r="W529" s="328"/>
      <c r="X529" s="328"/>
      <c r="Y529" s="328"/>
      <c r="Z529" s="328"/>
      <c r="AA529" s="328"/>
      <c r="AB529" s="328"/>
      <c r="AC529" s="328"/>
      <c r="AD529" s="328"/>
      <c r="AE529" s="328"/>
      <c r="AF529" s="328"/>
      <c r="AG529" s="328"/>
      <c r="AH529" s="328" t="s">
        <v>731</v>
      </c>
      <c r="AI529" s="328"/>
      <c r="AJ529" s="328"/>
      <c r="AK529" s="328"/>
      <c r="AL529" s="328"/>
      <c r="AM529" s="328"/>
      <c r="AN529" s="328"/>
      <c r="AO529" s="328"/>
      <c r="AP529" s="328" t="s">
        <v>4074</v>
      </c>
      <c r="AQ529" s="328">
        <v>6</v>
      </c>
    </row>
    <row r="530" spans="1:43" ht="22.8" x14ac:dyDescent="0.4">
      <c r="A530" s="328">
        <v>212993</v>
      </c>
      <c r="B530" s="328" t="s">
        <v>1664</v>
      </c>
      <c r="C530" s="328" t="s">
        <v>1665</v>
      </c>
      <c r="D530" s="328" t="s">
        <v>2467</v>
      </c>
      <c r="E530" s="328" t="s">
        <v>388</v>
      </c>
      <c r="F530" s="330">
        <v>34391</v>
      </c>
      <c r="G530" s="328" t="s">
        <v>1666</v>
      </c>
      <c r="H530" s="328" t="s">
        <v>389</v>
      </c>
      <c r="I530" s="328" t="s">
        <v>59</v>
      </c>
      <c r="J530" s="328" t="s">
        <v>371</v>
      </c>
      <c r="K530" s="328">
        <v>2013</v>
      </c>
      <c r="L530" s="328" t="s">
        <v>374</v>
      </c>
      <c r="M530" s="328" t="s">
        <v>374</v>
      </c>
      <c r="N530" s="328"/>
      <c r="O530" s="330"/>
      <c r="P530" s="328"/>
      <c r="Q530" s="328"/>
      <c r="R530" s="328"/>
      <c r="S530" s="328"/>
      <c r="T530" s="328"/>
      <c r="U530" s="328"/>
      <c r="V530" s="328"/>
      <c r="W530" s="328"/>
      <c r="X530" s="328"/>
      <c r="Y530" s="328"/>
      <c r="Z530" s="328"/>
      <c r="AA530" s="328"/>
      <c r="AB530" s="328"/>
      <c r="AC530" s="328"/>
      <c r="AD530" s="328"/>
      <c r="AE530" s="328"/>
      <c r="AF530" s="328"/>
      <c r="AG530" s="328"/>
      <c r="AH530" s="328" t="s">
        <v>731</v>
      </c>
      <c r="AI530" s="328"/>
      <c r="AJ530" s="328"/>
      <c r="AK530" s="328"/>
      <c r="AL530" s="328"/>
      <c r="AM530" s="328" t="s">
        <v>782</v>
      </c>
      <c r="AN530" s="328" t="s">
        <v>782</v>
      </c>
      <c r="AO530" s="328"/>
      <c r="AP530" s="328" t="s">
        <v>3879</v>
      </c>
      <c r="AQ530" s="328">
        <v>3</v>
      </c>
    </row>
    <row r="531" spans="1:43" ht="22.8" x14ac:dyDescent="0.4">
      <c r="A531" s="328">
        <v>213324</v>
      </c>
      <c r="B531" s="328" t="s">
        <v>1493</v>
      </c>
      <c r="C531" s="328" t="s">
        <v>147</v>
      </c>
      <c r="D531" s="328" t="s">
        <v>227</v>
      </c>
      <c r="E531" s="328" t="s">
        <v>388</v>
      </c>
      <c r="F531" s="330">
        <v>29068</v>
      </c>
      <c r="G531" s="328" t="s">
        <v>1028</v>
      </c>
      <c r="H531" s="328" t="s">
        <v>389</v>
      </c>
      <c r="I531" s="328" t="s">
        <v>59</v>
      </c>
      <c r="J531" s="328" t="s">
        <v>390</v>
      </c>
      <c r="K531" s="328">
        <v>2000</v>
      </c>
      <c r="L531" s="328" t="s">
        <v>374</v>
      </c>
      <c r="M531" s="328" t="s">
        <v>374</v>
      </c>
      <c r="N531" s="328">
        <v>2894</v>
      </c>
      <c r="O531" s="330"/>
      <c r="P531" s="328">
        <v>100000</v>
      </c>
      <c r="Q531" s="328"/>
      <c r="R531" s="328"/>
      <c r="S531" s="328"/>
      <c r="T531" s="328"/>
      <c r="U531" s="328"/>
      <c r="V531" s="328"/>
      <c r="W531" s="328"/>
      <c r="X531" s="328"/>
      <c r="Y531" s="328"/>
      <c r="Z531" s="328"/>
      <c r="AA531" s="328"/>
      <c r="AB531" s="328"/>
      <c r="AC531" s="328"/>
      <c r="AD531" s="328"/>
      <c r="AE531" s="328"/>
      <c r="AF531" s="328"/>
      <c r="AG531" s="328"/>
      <c r="AH531" s="328" t="s">
        <v>731</v>
      </c>
      <c r="AI531" s="328"/>
      <c r="AJ531" s="328"/>
      <c r="AK531" s="328"/>
      <c r="AL531" s="328"/>
      <c r="AM531" s="328"/>
      <c r="AN531" s="328"/>
      <c r="AO531" s="328"/>
      <c r="AP531" s="328" t="s">
        <v>3879</v>
      </c>
      <c r="AQ531" s="328">
        <v>4</v>
      </c>
    </row>
    <row r="532" spans="1:43" ht="22.8" x14ac:dyDescent="0.4">
      <c r="A532" s="328">
        <v>213459</v>
      </c>
      <c r="B532" s="328" t="s">
        <v>2556</v>
      </c>
      <c r="C532" s="328" t="s">
        <v>188</v>
      </c>
      <c r="D532" s="328" t="s">
        <v>327</v>
      </c>
      <c r="E532" s="328" t="s">
        <v>387</v>
      </c>
      <c r="F532" s="330">
        <v>33618</v>
      </c>
      <c r="G532" s="328" t="s">
        <v>374</v>
      </c>
      <c r="H532" s="328" t="s">
        <v>389</v>
      </c>
      <c r="I532" s="328" t="s">
        <v>59</v>
      </c>
      <c r="J532" s="328" t="s">
        <v>390</v>
      </c>
      <c r="K532" s="328">
        <v>2010</v>
      </c>
      <c r="L532" s="328" t="s">
        <v>374</v>
      </c>
      <c r="M532" s="328" t="s">
        <v>374</v>
      </c>
      <c r="N532" s="328"/>
      <c r="O532" s="330"/>
      <c r="P532" s="328"/>
      <c r="Q532" s="328"/>
      <c r="R532" s="328"/>
      <c r="S532" s="328"/>
      <c r="T532" s="328"/>
      <c r="U532" s="328"/>
      <c r="V532" s="328"/>
      <c r="W532" s="328"/>
      <c r="X532" s="328"/>
      <c r="Y532" s="328"/>
      <c r="Z532" s="328"/>
      <c r="AA532" s="328"/>
      <c r="AB532" s="328"/>
      <c r="AC532" s="328"/>
      <c r="AD532" s="328"/>
      <c r="AE532" s="328"/>
      <c r="AF532" s="328"/>
      <c r="AG532" s="328"/>
      <c r="AH532" s="328" t="s">
        <v>731</v>
      </c>
      <c r="AI532" s="328"/>
      <c r="AJ532" s="328"/>
      <c r="AK532" s="328"/>
      <c r="AL532" s="328"/>
      <c r="AM532" s="328"/>
      <c r="AN532" s="328" t="s">
        <v>782</v>
      </c>
      <c r="AO532" s="328"/>
      <c r="AP532" s="328" t="s">
        <v>3998</v>
      </c>
      <c r="AQ532" s="328" t="s">
        <v>4024</v>
      </c>
    </row>
    <row r="533" spans="1:43" ht="22.8" x14ac:dyDescent="0.4">
      <c r="A533" s="328">
        <v>213777</v>
      </c>
      <c r="B533" s="328" t="s">
        <v>2582</v>
      </c>
      <c r="C533" s="328" t="s">
        <v>441</v>
      </c>
      <c r="D533" s="328" t="s">
        <v>587</v>
      </c>
      <c r="E533" s="328" t="s">
        <v>388</v>
      </c>
      <c r="F533" s="330">
        <v>35066</v>
      </c>
      <c r="G533" s="328" t="s">
        <v>2583</v>
      </c>
      <c r="H533" s="328" t="s">
        <v>389</v>
      </c>
      <c r="I533" s="328" t="s">
        <v>59</v>
      </c>
      <c r="J533" s="328" t="s">
        <v>371</v>
      </c>
      <c r="K533" s="328"/>
      <c r="L533" s="328" t="s">
        <v>374</v>
      </c>
      <c r="M533" s="328" t="s">
        <v>374</v>
      </c>
      <c r="N533" s="328"/>
      <c r="O533" s="330"/>
      <c r="P533" s="328"/>
      <c r="Q533" s="328"/>
      <c r="R533" s="328"/>
      <c r="S533" s="328"/>
      <c r="T533" s="328"/>
      <c r="U533" s="328"/>
      <c r="V533" s="328"/>
      <c r="W533" s="328"/>
      <c r="X533" s="328"/>
      <c r="Y533" s="328"/>
      <c r="Z533" s="328"/>
      <c r="AA533" s="328"/>
      <c r="AB533" s="328"/>
      <c r="AC533" s="328"/>
      <c r="AD533" s="328"/>
      <c r="AE533" s="328"/>
      <c r="AF533" s="328"/>
      <c r="AG533" s="328"/>
      <c r="AH533" s="328" t="s">
        <v>731</v>
      </c>
      <c r="AI533" s="328"/>
      <c r="AJ533" s="328"/>
      <c r="AK533" s="328"/>
      <c r="AL533" s="328"/>
      <c r="AM533" s="328"/>
      <c r="AN533" s="328"/>
      <c r="AO533" s="328"/>
      <c r="AP533" s="328" t="s">
        <v>3843</v>
      </c>
      <c r="AQ533" s="328" t="s">
        <v>3844</v>
      </c>
    </row>
    <row r="534" spans="1:43" ht="22.8" x14ac:dyDescent="0.4">
      <c r="A534" s="328">
        <v>213796</v>
      </c>
      <c r="B534" s="328" t="s">
        <v>3417</v>
      </c>
      <c r="C534" s="328" t="s">
        <v>93</v>
      </c>
      <c r="D534" s="328" t="s">
        <v>3418</v>
      </c>
      <c r="E534" s="328" t="s">
        <v>388</v>
      </c>
      <c r="F534" s="330">
        <v>31413</v>
      </c>
      <c r="G534" s="328" t="s">
        <v>374</v>
      </c>
      <c r="H534" s="328" t="s">
        <v>389</v>
      </c>
      <c r="I534" s="328" t="s">
        <v>59</v>
      </c>
      <c r="J534" s="328" t="s">
        <v>390</v>
      </c>
      <c r="K534" s="328">
        <v>2009</v>
      </c>
      <c r="L534" s="328" t="s">
        <v>374</v>
      </c>
      <c r="M534" s="328" t="s">
        <v>374</v>
      </c>
      <c r="N534" s="328"/>
      <c r="O534" s="330"/>
      <c r="P534" s="328"/>
      <c r="Q534" s="328"/>
      <c r="R534" s="328"/>
      <c r="S534" s="328"/>
      <c r="T534" s="328"/>
      <c r="U534" s="328"/>
      <c r="V534" s="328"/>
      <c r="W534" s="328"/>
      <c r="X534" s="328"/>
      <c r="Y534" s="328"/>
      <c r="Z534" s="328"/>
      <c r="AA534" s="328"/>
      <c r="AB534" s="328"/>
      <c r="AC534" s="328"/>
      <c r="AD534" s="328"/>
      <c r="AE534" s="328"/>
      <c r="AF534" s="328"/>
      <c r="AG534" s="328"/>
      <c r="AH534" s="328"/>
      <c r="AI534" s="328"/>
      <c r="AJ534" s="328"/>
      <c r="AK534" s="328"/>
      <c r="AL534" s="328"/>
      <c r="AM534" s="328"/>
      <c r="AN534" s="328"/>
      <c r="AO534" s="328"/>
      <c r="AP534" s="328" t="s">
        <v>3374</v>
      </c>
      <c r="AQ534" s="328">
        <v>3</v>
      </c>
    </row>
    <row r="535" spans="1:43" ht="22.8" x14ac:dyDescent="0.4">
      <c r="A535" s="328">
        <v>213938</v>
      </c>
      <c r="B535" s="328" t="s">
        <v>1468</v>
      </c>
      <c r="C535" s="328" t="s">
        <v>75</v>
      </c>
      <c r="D535" s="328" t="s">
        <v>292</v>
      </c>
      <c r="E535" s="328" t="s">
        <v>387</v>
      </c>
      <c r="F535" s="330">
        <v>34435</v>
      </c>
      <c r="G535" s="328" t="s">
        <v>1009</v>
      </c>
      <c r="H535" s="328" t="s">
        <v>389</v>
      </c>
      <c r="I535" s="328" t="s">
        <v>484</v>
      </c>
      <c r="J535" s="328" t="s">
        <v>371</v>
      </c>
      <c r="K535" s="328">
        <v>2013</v>
      </c>
      <c r="L535" s="328" t="s">
        <v>374</v>
      </c>
      <c r="M535" s="328"/>
      <c r="N535" s="328"/>
      <c r="O535" s="330"/>
      <c r="P535" s="328"/>
      <c r="Q535" s="328"/>
      <c r="R535" s="328"/>
      <c r="S535" s="328"/>
      <c r="T535" s="328"/>
      <c r="U535" s="328"/>
      <c r="V535" s="328"/>
      <c r="W535" s="328"/>
      <c r="X535" s="328"/>
      <c r="Y535" s="328"/>
      <c r="Z535" s="328"/>
      <c r="AA535" s="328"/>
      <c r="AB535" s="328"/>
      <c r="AC535" s="328"/>
      <c r="AD535" s="328"/>
      <c r="AE535" s="328"/>
      <c r="AF535" s="328"/>
      <c r="AG535" s="328"/>
      <c r="AH535" s="328" t="s">
        <v>731</v>
      </c>
      <c r="AI535" s="328"/>
      <c r="AJ535" s="328"/>
      <c r="AK535" s="328"/>
      <c r="AL535" s="328"/>
      <c r="AM535" s="328" t="s">
        <v>782</v>
      </c>
      <c r="AN535" s="328" t="s">
        <v>782</v>
      </c>
      <c r="AO535" s="328"/>
      <c r="AP535" s="328" t="s">
        <v>4067</v>
      </c>
      <c r="AQ535" s="328" t="s">
        <v>4024</v>
      </c>
    </row>
    <row r="536" spans="1:43" ht="22.8" x14ac:dyDescent="0.4">
      <c r="A536" s="328">
        <v>214131</v>
      </c>
      <c r="B536" s="328" t="s">
        <v>1453</v>
      </c>
      <c r="C536" s="328" t="s">
        <v>609</v>
      </c>
      <c r="D536" s="328" t="s">
        <v>244</v>
      </c>
      <c r="E536" s="328" t="s">
        <v>388</v>
      </c>
      <c r="F536" s="330">
        <v>30934</v>
      </c>
      <c r="G536" s="328" t="s">
        <v>1009</v>
      </c>
      <c r="H536" s="328" t="s">
        <v>389</v>
      </c>
      <c r="I536" s="328" t="s">
        <v>59</v>
      </c>
      <c r="J536" s="328" t="s">
        <v>1311</v>
      </c>
      <c r="K536" s="328">
        <v>2006</v>
      </c>
      <c r="L536" s="328" t="s">
        <v>374</v>
      </c>
      <c r="M536" s="328" t="s">
        <v>1028</v>
      </c>
      <c r="N536" s="328"/>
      <c r="O536" s="330"/>
      <c r="P536" s="328"/>
      <c r="Q536" s="328"/>
      <c r="R536" s="328"/>
      <c r="S536" s="328"/>
      <c r="T536" s="328"/>
      <c r="U536" s="328"/>
      <c r="V536" s="328"/>
      <c r="W536" s="328"/>
      <c r="X536" s="328"/>
      <c r="Y536" s="328"/>
      <c r="Z536" s="328"/>
      <c r="AA536" s="328"/>
      <c r="AB536" s="328"/>
      <c r="AC536" s="328"/>
      <c r="AD536" s="328"/>
      <c r="AE536" s="328"/>
      <c r="AF536" s="328"/>
      <c r="AG536" s="328"/>
      <c r="AH536" s="328"/>
      <c r="AI536" s="328"/>
      <c r="AJ536" s="328"/>
      <c r="AK536" s="328"/>
      <c r="AL536" s="328"/>
      <c r="AM536" s="328" t="s">
        <v>782</v>
      </c>
      <c r="AN536" s="328" t="s">
        <v>782</v>
      </c>
      <c r="AO536" s="328"/>
      <c r="AP536" s="328" t="s">
        <v>59</v>
      </c>
      <c r="AQ536" s="328">
        <v>2</v>
      </c>
    </row>
    <row r="537" spans="1:43" ht="22.8" x14ac:dyDescent="0.4">
      <c r="A537" s="328">
        <v>214798</v>
      </c>
      <c r="B537" s="328" t="s">
        <v>2211</v>
      </c>
      <c r="C537" s="328" t="s">
        <v>106</v>
      </c>
      <c r="D537" s="328" t="s">
        <v>2856</v>
      </c>
      <c r="E537" s="328" t="s">
        <v>388</v>
      </c>
      <c r="F537" s="330">
        <v>35065</v>
      </c>
      <c r="G537" s="328" t="s">
        <v>2212</v>
      </c>
      <c r="H537" s="328" t="s">
        <v>389</v>
      </c>
      <c r="I537" s="328" t="s">
        <v>484</v>
      </c>
      <c r="J537" s="328" t="s">
        <v>371</v>
      </c>
      <c r="K537" s="328">
        <v>2014</v>
      </c>
      <c r="L537" s="328" t="s">
        <v>374</v>
      </c>
      <c r="M537" s="328" t="s">
        <v>374</v>
      </c>
      <c r="N537" s="328"/>
      <c r="O537" s="330"/>
      <c r="P537" s="328"/>
      <c r="Q537" s="328"/>
      <c r="R537" s="328"/>
      <c r="S537" s="328"/>
      <c r="T537" s="328"/>
      <c r="U537" s="328"/>
      <c r="V537" s="328"/>
      <c r="W537" s="328"/>
      <c r="X537" s="328"/>
      <c r="Y537" s="328"/>
      <c r="Z537" s="328"/>
      <c r="AA537" s="328"/>
      <c r="AB537" s="328"/>
      <c r="AC537" s="328"/>
      <c r="AD537" s="328"/>
      <c r="AE537" s="328"/>
      <c r="AF537" s="328"/>
      <c r="AG537" s="328"/>
      <c r="AH537" s="328"/>
      <c r="AI537" s="328"/>
      <c r="AJ537" s="328"/>
      <c r="AK537" s="328"/>
      <c r="AL537" s="328"/>
      <c r="AM537" s="328"/>
      <c r="AN537" s="328" t="s">
        <v>782</v>
      </c>
      <c r="AO537" s="328"/>
      <c r="AP537" s="328" t="s">
        <v>484</v>
      </c>
      <c r="AQ537" s="328">
        <v>1</v>
      </c>
    </row>
    <row r="538" spans="1:43" ht="22.8" x14ac:dyDescent="0.4">
      <c r="A538" s="328">
        <v>214849</v>
      </c>
      <c r="B538" s="328" t="s">
        <v>2167</v>
      </c>
      <c r="C538" s="328" t="s">
        <v>99</v>
      </c>
      <c r="D538" s="328" t="s">
        <v>508</v>
      </c>
      <c r="E538" s="328" t="s">
        <v>388</v>
      </c>
      <c r="F538" s="330">
        <v>34613</v>
      </c>
      <c r="G538" s="328" t="s">
        <v>1028</v>
      </c>
      <c r="H538" s="328" t="s">
        <v>389</v>
      </c>
      <c r="I538" s="328" t="s">
        <v>484</v>
      </c>
      <c r="J538" s="328" t="s">
        <v>390</v>
      </c>
      <c r="K538" s="328">
        <v>2012</v>
      </c>
      <c r="L538" s="328" t="s">
        <v>374</v>
      </c>
      <c r="M538" s="328" t="s">
        <v>374</v>
      </c>
      <c r="N538" s="328"/>
      <c r="O538" s="330"/>
      <c r="P538" s="328"/>
      <c r="Q538" s="328"/>
      <c r="R538" s="328"/>
      <c r="S538" s="328"/>
      <c r="T538" s="328"/>
      <c r="U538" s="328"/>
      <c r="V538" s="328"/>
      <c r="W538" s="328"/>
      <c r="X538" s="328"/>
      <c r="Y538" s="328"/>
      <c r="Z538" s="328"/>
      <c r="AA538" s="328"/>
      <c r="AB538" s="328"/>
      <c r="AC538" s="328"/>
      <c r="AD538" s="328"/>
      <c r="AE538" s="328"/>
      <c r="AF538" s="328"/>
      <c r="AG538" s="328"/>
      <c r="AH538" s="328"/>
      <c r="AI538" s="328"/>
      <c r="AJ538" s="328"/>
      <c r="AK538" s="328"/>
      <c r="AL538" s="328"/>
      <c r="AM538" s="328"/>
      <c r="AN538" s="328"/>
      <c r="AO538" s="328"/>
      <c r="AP538" s="328" t="s">
        <v>484</v>
      </c>
      <c r="AQ538" s="328">
        <v>1</v>
      </c>
    </row>
    <row r="539" spans="1:43" ht="22.8" x14ac:dyDescent="0.4">
      <c r="A539" s="328">
        <v>215013</v>
      </c>
      <c r="B539" s="328" t="s">
        <v>2077</v>
      </c>
      <c r="C539" s="328" t="s">
        <v>115</v>
      </c>
      <c r="D539" s="328" t="s">
        <v>270</v>
      </c>
      <c r="E539" s="328" t="s">
        <v>388</v>
      </c>
      <c r="F539" s="330">
        <v>31934</v>
      </c>
      <c r="G539" s="328" t="s">
        <v>645</v>
      </c>
      <c r="H539" s="328" t="s">
        <v>389</v>
      </c>
      <c r="I539" s="328" t="s">
        <v>59</v>
      </c>
      <c r="J539" s="328" t="s">
        <v>390</v>
      </c>
      <c r="K539" s="328">
        <v>2005</v>
      </c>
      <c r="L539" s="328" t="s">
        <v>374</v>
      </c>
      <c r="M539" s="328" t="s">
        <v>374</v>
      </c>
      <c r="N539" s="328"/>
      <c r="O539" s="330"/>
      <c r="P539" s="328"/>
      <c r="Q539" s="328"/>
      <c r="R539" s="328"/>
      <c r="S539" s="328"/>
      <c r="T539" s="328"/>
      <c r="U539" s="328"/>
      <c r="V539" s="328"/>
      <c r="W539" s="328"/>
      <c r="X539" s="328"/>
      <c r="Y539" s="328"/>
      <c r="Z539" s="328"/>
      <c r="AA539" s="328"/>
      <c r="AB539" s="328"/>
      <c r="AC539" s="328"/>
      <c r="AD539" s="328"/>
      <c r="AE539" s="328"/>
      <c r="AF539" s="328"/>
      <c r="AG539" s="328"/>
      <c r="AH539" s="328"/>
      <c r="AI539" s="328"/>
      <c r="AJ539" s="328"/>
      <c r="AK539" s="328"/>
      <c r="AL539" s="328"/>
      <c r="AM539" s="328"/>
      <c r="AN539" s="328"/>
      <c r="AO539" s="328"/>
      <c r="AP539" s="328" t="s">
        <v>3374</v>
      </c>
      <c r="AQ539" s="328">
        <v>5</v>
      </c>
    </row>
    <row r="540" spans="1:43" ht="27.6" x14ac:dyDescent="0.4">
      <c r="A540" s="328">
        <v>215047</v>
      </c>
      <c r="B540" s="329" t="s">
        <v>4172</v>
      </c>
      <c r="C540" s="329" t="s">
        <v>500</v>
      </c>
      <c r="D540" s="329" t="s">
        <v>504</v>
      </c>
      <c r="E540" s="328" t="s">
        <v>387</v>
      </c>
      <c r="F540" s="330">
        <v>35065</v>
      </c>
      <c r="G540" s="328" t="s">
        <v>374</v>
      </c>
      <c r="H540" s="328" t="s">
        <v>389</v>
      </c>
      <c r="I540" s="328" t="s">
        <v>485</v>
      </c>
      <c r="J540" s="328" t="s">
        <v>1311</v>
      </c>
      <c r="K540" s="328">
        <v>2015</v>
      </c>
      <c r="L540" s="328" t="s">
        <v>374</v>
      </c>
      <c r="M540" s="328" t="s">
        <v>374</v>
      </c>
      <c r="N540" s="328"/>
      <c r="O540" s="330"/>
      <c r="P540" s="328"/>
      <c r="Q540" s="328"/>
      <c r="R540" s="328"/>
      <c r="S540" s="328"/>
      <c r="T540" s="328"/>
      <c r="U540" s="328"/>
      <c r="V540" s="328"/>
      <c r="W540" s="328"/>
      <c r="X540" s="328"/>
      <c r="Y540" s="328"/>
      <c r="Z540" s="328"/>
      <c r="AA540" s="328"/>
      <c r="AB540" s="328"/>
      <c r="AC540" s="328"/>
      <c r="AD540" s="328"/>
      <c r="AE540" s="328"/>
      <c r="AF540" s="328"/>
      <c r="AG540" s="328"/>
      <c r="AH540" s="328"/>
      <c r="AI540" s="328"/>
      <c r="AJ540" s="328"/>
      <c r="AK540" s="328"/>
      <c r="AL540" s="328"/>
      <c r="AM540" s="328"/>
      <c r="AN540" s="328" t="s">
        <v>782</v>
      </c>
      <c r="AO540" s="328"/>
      <c r="AP540" s="328" t="s">
        <v>3981</v>
      </c>
      <c r="AQ540" s="328">
        <v>6</v>
      </c>
    </row>
    <row r="541" spans="1:43" ht="22.8" x14ac:dyDescent="0.4">
      <c r="A541" s="328">
        <v>215301</v>
      </c>
      <c r="B541" s="328" t="s">
        <v>3722</v>
      </c>
      <c r="C541" s="328" t="s">
        <v>547</v>
      </c>
      <c r="D541" s="328" t="s">
        <v>3723</v>
      </c>
      <c r="E541" s="328" t="s">
        <v>388</v>
      </c>
      <c r="F541" s="330">
        <v>32743</v>
      </c>
      <c r="G541" s="328" t="s">
        <v>1548</v>
      </c>
      <c r="H541" s="328" t="s">
        <v>389</v>
      </c>
      <c r="I541" s="328" t="s">
        <v>486</v>
      </c>
      <c r="J541" s="328" t="s">
        <v>1311</v>
      </c>
      <c r="K541" s="328">
        <v>2015</v>
      </c>
      <c r="L541" s="328" t="s">
        <v>374</v>
      </c>
      <c r="M541" s="328" t="s">
        <v>1028</v>
      </c>
      <c r="N541" s="328"/>
      <c r="O541" s="330"/>
      <c r="P541" s="328"/>
      <c r="Q541" s="328"/>
      <c r="R541" s="328"/>
      <c r="S541" s="328"/>
      <c r="T541" s="328"/>
      <c r="U541" s="328"/>
      <c r="V541" s="328"/>
      <c r="W541" s="328"/>
      <c r="X541" s="328"/>
      <c r="Y541" s="328"/>
      <c r="Z541" s="328"/>
      <c r="AA541" s="328"/>
      <c r="AB541" s="328"/>
      <c r="AC541" s="328"/>
      <c r="AD541" s="328"/>
      <c r="AE541" s="328"/>
      <c r="AF541" s="328"/>
      <c r="AG541" s="328"/>
      <c r="AH541" s="328" t="s">
        <v>731</v>
      </c>
      <c r="AI541" s="328"/>
      <c r="AJ541" s="328"/>
      <c r="AK541" s="328"/>
      <c r="AL541" s="328"/>
      <c r="AM541" s="328" t="s">
        <v>782</v>
      </c>
      <c r="AN541" s="328" t="s">
        <v>782</v>
      </c>
      <c r="AO541" s="328"/>
      <c r="AP541" s="328" t="s">
        <v>3973</v>
      </c>
      <c r="AQ541" s="328" t="s">
        <v>3844</v>
      </c>
    </row>
    <row r="542" spans="1:43" ht="22.8" x14ac:dyDescent="0.4">
      <c r="A542" s="328">
        <v>215544</v>
      </c>
      <c r="B542" s="328" t="s">
        <v>2415</v>
      </c>
      <c r="C542" s="328" t="s">
        <v>93</v>
      </c>
      <c r="D542" s="328" t="s">
        <v>249</v>
      </c>
      <c r="E542" s="328" t="s">
        <v>388</v>
      </c>
      <c r="F542" s="330">
        <v>36526</v>
      </c>
      <c r="G542" s="328" t="s">
        <v>1046</v>
      </c>
      <c r="H542" s="328" t="s">
        <v>389</v>
      </c>
      <c r="I542" s="328" t="s">
        <v>484</v>
      </c>
      <c r="J542" s="328" t="s">
        <v>371</v>
      </c>
      <c r="K542" s="328">
        <v>2017</v>
      </c>
      <c r="L542" s="328" t="s">
        <v>374</v>
      </c>
      <c r="M542" s="328" t="s">
        <v>385</v>
      </c>
      <c r="N542" s="328"/>
      <c r="O542" s="330"/>
      <c r="P542" s="328"/>
      <c r="Q542" s="328"/>
      <c r="R542" s="328"/>
      <c r="S542" s="328"/>
      <c r="T542" s="328"/>
      <c r="U542" s="328"/>
      <c r="V542" s="328"/>
      <c r="W542" s="328"/>
      <c r="X542" s="328"/>
      <c r="Y542" s="328"/>
      <c r="Z542" s="328"/>
      <c r="AA542" s="328"/>
      <c r="AB542" s="328"/>
      <c r="AC542" s="328"/>
      <c r="AD542" s="328"/>
      <c r="AE542" s="328"/>
      <c r="AF542" s="328"/>
      <c r="AG542" s="328"/>
      <c r="AH542" s="328" t="s">
        <v>731</v>
      </c>
      <c r="AI542" s="328"/>
      <c r="AJ542" s="328"/>
      <c r="AK542" s="328"/>
      <c r="AL542" s="328"/>
      <c r="AM542" s="328"/>
      <c r="AN542" s="328"/>
      <c r="AO542" s="328"/>
      <c r="AP542" s="328" t="s">
        <v>484</v>
      </c>
      <c r="AQ542" s="328">
        <v>5</v>
      </c>
    </row>
    <row r="543" spans="1:43" ht="22.8" x14ac:dyDescent="0.4">
      <c r="A543" s="328">
        <v>215574</v>
      </c>
      <c r="B543" s="328" t="s">
        <v>2245</v>
      </c>
      <c r="C543" s="328" t="s">
        <v>66</v>
      </c>
      <c r="D543" s="328" t="s">
        <v>474</v>
      </c>
      <c r="E543" s="328" t="s">
        <v>388</v>
      </c>
      <c r="F543" s="330">
        <v>35331</v>
      </c>
      <c r="G543" s="328" t="s">
        <v>2246</v>
      </c>
      <c r="H543" s="328" t="s">
        <v>389</v>
      </c>
      <c r="I543" s="328" t="s">
        <v>484</v>
      </c>
      <c r="J543" s="328" t="s">
        <v>371</v>
      </c>
      <c r="K543" s="328">
        <v>2014</v>
      </c>
      <c r="L543" s="328" t="s">
        <v>374</v>
      </c>
      <c r="M543" s="328" t="s">
        <v>374</v>
      </c>
      <c r="N543" s="328">
        <v>3</v>
      </c>
      <c r="O543" s="330">
        <v>45700</v>
      </c>
      <c r="P543" s="328">
        <v>70000</v>
      </c>
      <c r="Q543" s="328"/>
      <c r="R543" s="328"/>
      <c r="S543" s="328"/>
      <c r="T543" s="328"/>
      <c r="U543" s="328"/>
      <c r="V543" s="328"/>
      <c r="W543" s="328"/>
      <c r="X543" s="328"/>
      <c r="Y543" s="328"/>
      <c r="Z543" s="328"/>
      <c r="AA543" s="328"/>
      <c r="AB543" s="328"/>
      <c r="AC543" s="328"/>
      <c r="AD543" s="328"/>
      <c r="AE543" s="328"/>
      <c r="AF543" s="328"/>
      <c r="AG543" s="328"/>
      <c r="AH543" s="328"/>
      <c r="AI543" s="328"/>
      <c r="AJ543" s="328"/>
      <c r="AK543" s="328"/>
      <c r="AL543" s="328"/>
      <c r="AM543" s="328"/>
      <c r="AN543" s="328"/>
      <c r="AO543" s="328"/>
      <c r="AP543" s="328" t="s">
        <v>3375</v>
      </c>
      <c r="AQ543" s="328">
        <v>3</v>
      </c>
    </row>
    <row r="544" spans="1:43" ht="22.8" x14ac:dyDescent="0.4">
      <c r="A544" s="328">
        <v>215630</v>
      </c>
      <c r="B544" s="328" t="s">
        <v>1541</v>
      </c>
      <c r="C544" s="328" t="s">
        <v>160</v>
      </c>
      <c r="D544" s="328" t="s">
        <v>435</v>
      </c>
      <c r="E544" s="328" t="s">
        <v>387</v>
      </c>
      <c r="F544" s="330">
        <v>32625</v>
      </c>
      <c r="G544" s="328" t="s">
        <v>1028</v>
      </c>
      <c r="H544" s="328" t="s">
        <v>389</v>
      </c>
      <c r="I544" s="328" t="s">
        <v>59</v>
      </c>
      <c r="J544" s="328" t="s">
        <v>371</v>
      </c>
      <c r="K544" s="328">
        <v>2008</v>
      </c>
      <c r="L544" s="328" t="s">
        <v>374</v>
      </c>
      <c r="M544" s="328" t="s">
        <v>374</v>
      </c>
      <c r="N544" s="328"/>
      <c r="O544" s="330"/>
      <c r="P544" s="328"/>
      <c r="Q544" s="328"/>
      <c r="R544" s="328"/>
      <c r="S544" s="328"/>
      <c r="T544" s="328"/>
      <c r="U544" s="328"/>
      <c r="V544" s="328"/>
      <c r="W544" s="328"/>
      <c r="X544" s="328"/>
      <c r="Y544" s="328"/>
      <c r="Z544" s="328"/>
      <c r="AA544" s="328"/>
      <c r="AB544" s="328"/>
      <c r="AC544" s="328"/>
      <c r="AD544" s="328"/>
      <c r="AE544" s="328"/>
      <c r="AF544" s="328"/>
      <c r="AG544" s="328"/>
      <c r="AH544" s="328"/>
      <c r="AI544" s="328"/>
      <c r="AJ544" s="328"/>
      <c r="AK544" s="328"/>
      <c r="AL544" s="328"/>
      <c r="AM544" s="328"/>
      <c r="AN544" s="328" t="s">
        <v>782</v>
      </c>
      <c r="AO544" s="328"/>
      <c r="AP544" s="328" t="s">
        <v>3374</v>
      </c>
      <c r="AQ544" s="328">
        <v>2</v>
      </c>
    </row>
    <row r="545" spans="1:43" ht="22.8" x14ac:dyDescent="0.4">
      <c r="A545" s="328">
        <v>215717</v>
      </c>
      <c r="B545" s="328" t="s">
        <v>2066</v>
      </c>
      <c r="C545" s="328" t="s">
        <v>102</v>
      </c>
      <c r="D545" s="328" t="s">
        <v>246</v>
      </c>
      <c r="E545" s="328" t="s">
        <v>388</v>
      </c>
      <c r="F545" s="330">
        <v>30838</v>
      </c>
      <c r="G545" s="328" t="s">
        <v>1028</v>
      </c>
      <c r="H545" s="328" t="s">
        <v>389</v>
      </c>
      <c r="I545" s="328" t="s">
        <v>59</v>
      </c>
      <c r="J545" s="328" t="s">
        <v>371</v>
      </c>
      <c r="K545" s="328">
        <v>2003</v>
      </c>
      <c r="L545" s="328" t="s">
        <v>374</v>
      </c>
      <c r="M545" s="328" t="s">
        <v>374</v>
      </c>
      <c r="N545" s="328"/>
      <c r="O545" s="330"/>
      <c r="P545" s="328"/>
      <c r="Q545" s="328"/>
      <c r="R545" s="328"/>
      <c r="S545" s="328"/>
      <c r="T545" s="328"/>
      <c r="U545" s="328"/>
      <c r="V545" s="328"/>
      <c r="W545" s="328"/>
      <c r="X545" s="328"/>
      <c r="Y545" s="328"/>
      <c r="Z545" s="328"/>
      <c r="AA545" s="328"/>
      <c r="AB545" s="328"/>
      <c r="AC545" s="328"/>
      <c r="AD545" s="328"/>
      <c r="AE545" s="328"/>
      <c r="AF545" s="328"/>
      <c r="AG545" s="328"/>
      <c r="AH545" s="328"/>
      <c r="AI545" s="328"/>
      <c r="AJ545" s="328"/>
      <c r="AK545" s="328"/>
      <c r="AL545" s="328"/>
      <c r="AM545" s="328"/>
      <c r="AN545" s="328" t="s">
        <v>782</v>
      </c>
      <c r="AO545" s="328"/>
      <c r="AP545" s="328" t="s">
        <v>3374</v>
      </c>
      <c r="AQ545" s="328">
        <v>5</v>
      </c>
    </row>
    <row r="546" spans="1:43" ht="22.8" x14ac:dyDescent="0.4">
      <c r="A546" s="328">
        <v>215875</v>
      </c>
      <c r="B546" s="328" t="s">
        <v>2964</v>
      </c>
      <c r="C546" s="328" t="s">
        <v>1583</v>
      </c>
      <c r="D546" s="328" t="s">
        <v>256</v>
      </c>
      <c r="E546" s="328" t="s">
        <v>387</v>
      </c>
      <c r="F546" s="330">
        <v>33263</v>
      </c>
      <c r="G546" s="328" t="s">
        <v>374</v>
      </c>
      <c r="H546" s="328" t="s">
        <v>389</v>
      </c>
      <c r="I546" s="328" t="s">
        <v>59</v>
      </c>
      <c r="J546" s="328" t="s">
        <v>390</v>
      </c>
      <c r="K546" s="328">
        <v>2009</v>
      </c>
      <c r="L546" s="328" t="s">
        <v>374</v>
      </c>
      <c r="M546" s="328" t="s">
        <v>374</v>
      </c>
      <c r="N546" s="328"/>
      <c r="O546" s="330"/>
      <c r="P546" s="328"/>
      <c r="Q546" s="328"/>
      <c r="R546" s="328"/>
      <c r="S546" s="328"/>
      <c r="T546" s="328"/>
      <c r="U546" s="328"/>
      <c r="V546" s="328"/>
      <c r="W546" s="328"/>
      <c r="X546" s="328"/>
      <c r="Y546" s="328"/>
      <c r="Z546" s="328"/>
      <c r="AA546" s="328"/>
      <c r="AB546" s="328"/>
      <c r="AC546" s="328"/>
      <c r="AD546" s="328"/>
      <c r="AE546" s="328"/>
      <c r="AF546" s="328"/>
      <c r="AG546" s="328"/>
      <c r="AH546" s="328"/>
      <c r="AI546" s="328"/>
      <c r="AJ546" s="328"/>
      <c r="AK546" s="328"/>
      <c r="AL546" s="328"/>
      <c r="AM546" s="328"/>
      <c r="AN546" s="328" t="s">
        <v>782</v>
      </c>
      <c r="AO546" s="328"/>
      <c r="AP546" s="328" t="s">
        <v>59</v>
      </c>
      <c r="AQ546" s="328">
        <v>3</v>
      </c>
    </row>
    <row r="547" spans="1:43" ht="22.8" x14ac:dyDescent="0.4">
      <c r="A547" s="328">
        <v>215978</v>
      </c>
      <c r="B547" s="328" t="s">
        <v>2984</v>
      </c>
      <c r="C547" s="328" t="s">
        <v>118</v>
      </c>
      <c r="D547" s="328" t="s">
        <v>227</v>
      </c>
      <c r="E547" s="328" t="s">
        <v>388</v>
      </c>
      <c r="F547" s="330">
        <v>33635</v>
      </c>
      <c r="G547" s="328" t="s">
        <v>1604</v>
      </c>
      <c r="H547" s="328" t="s">
        <v>389</v>
      </c>
      <c r="I547" s="328" t="s">
        <v>59</v>
      </c>
      <c r="J547" s="328" t="s">
        <v>371</v>
      </c>
      <c r="K547" s="328">
        <v>2011</v>
      </c>
      <c r="L547" s="328" t="s">
        <v>374</v>
      </c>
      <c r="M547" s="328" t="s">
        <v>374</v>
      </c>
      <c r="N547" s="328"/>
      <c r="O547" s="330"/>
      <c r="P547" s="328"/>
      <c r="Q547" s="328"/>
      <c r="R547" s="328"/>
      <c r="S547" s="328"/>
      <c r="T547" s="328"/>
      <c r="U547" s="328"/>
      <c r="V547" s="328"/>
      <c r="W547" s="328"/>
      <c r="X547" s="328"/>
      <c r="Y547" s="328"/>
      <c r="Z547" s="328"/>
      <c r="AA547" s="328"/>
      <c r="AB547" s="328"/>
      <c r="AC547" s="328"/>
      <c r="AD547" s="328"/>
      <c r="AE547" s="328"/>
      <c r="AF547" s="328"/>
      <c r="AG547" s="328"/>
      <c r="AH547" s="328"/>
      <c r="AI547" s="328"/>
      <c r="AJ547" s="328"/>
      <c r="AK547" s="328"/>
      <c r="AL547" s="328"/>
      <c r="AM547" s="328"/>
      <c r="AN547" s="328"/>
      <c r="AO547" s="328"/>
      <c r="AP547" s="328" t="s">
        <v>59</v>
      </c>
      <c r="AQ547" s="328">
        <v>1</v>
      </c>
    </row>
    <row r="548" spans="1:43" ht="22.8" x14ac:dyDescent="0.4">
      <c r="A548" s="328">
        <v>215984</v>
      </c>
      <c r="B548" s="328" t="s">
        <v>1404</v>
      </c>
      <c r="C548" s="328" t="s">
        <v>140</v>
      </c>
      <c r="D548" s="328" t="s">
        <v>324</v>
      </c>
      <c r="E548" s="328" t="s">
        <v>387</v>
      </c>
      <c r="F548" s="330">
        <v>36549</v>
      </c>
      <c r="G548" s="328" t="s">
        <v>1406</v>
      </c>
      <c r="H548" s="328" t="s">
        <v>389</v>
      </c>
      <c r="I548" s="328" t="s">
        <v>59</v>
      </c>
      <c r="J548" s="328" t="s">
        <v>371</v>
      </c>
      <c r="K548" s="328">
        <v>2017</v>
      </c>
      <c r="L548" s="328" t="s">
        <v>374</v>
      </c>
      <c r="M548" s="328" t="s">
        <v>374</v>
      </c>
      <c r="N548" s="328"/>
      <c r="O548" s="330"/>
      <c r="P548" s="328"/>
      <c r="Q548" s="328"/>
      <c r="R548" s="328"/>
      <c r="S548" s="328"/>
      <c r="T548" s="328"/>
      <c r="U548" s="328"/>
      <c r="V548" s="328"/>
      <c r="W548" s="328"/>
      <c r="X548" s="328"/>
      <c r="Y548" s="328"/>
      <c r="Z548" s="328"/>
      <c r="AA548" s="328"/>
      <c r="AB548" s="328"/>
      <c r="AC548" s="328"/>
      <c r="AD548" s="328"/>
      <c r="AE548" s="328"/>
      <c r="AF548" s="328"/>
      <c r="AG548" s="328"/>
      <c r="AH548" s="328"/>
      <c r="AI548" s="328"/>
      <c r="AJ548" s="328"/>
      <c r="AK548" s="328"/>
      <c r="AL548" s="328"/>
      <c r="AM548" s="328"/>
      <c r="AN548" s="328"/>
      <c r="AO548" s="328"/>
      <c r="AP548" s="328" t="s">
        <v>3374</v>
      </c>
      <c r="AQ548" s="328">
        <v>3</v>
      </c>
    </row>
    <row r="549" spans="1:43" ht="22.8" x14ac:dyDescent="0.4">
      <c r="A549" s="328">
        <v>216055</v>
      </c>
      <c r="B549" s="328" t="s">
        <v>2192</v>
      </c>
      <c r="C549" s="328" t="s">
        <v>2193</v>
      </c>
      <c r="D549" s="328" t="s">
        <v>607</v>
      </c>
      <c r="E549" s="328" t="s">
        <v>388</v>
      </c>
      <c r="F549" s="330">
        <v>34875</v>
      </c>
      <c r="G549" s="328" t="s">
        <v>2194</v>
      </c>
      <c r="H549" s="328" t="s">
        <v>389</v>
      </c>
      <c r="I549" s="328" t="s">
        <v>486</v>
      </c>
      <c r="J549" s="328" t="s">
        <v>371</v>
      </c>
      <c r="K549" s="328">
        <v>2013</v>
      </c>
      <c r="L549" s="328" t="s">
        <v>374</v>
      </c>
      <c r="M549" s="328" t="s">
        <v>374</v>
      </c>
      <c r="N549" s="328"/>
      <c r="O549" s="330"/>
      <c r="P549" s="328"/>
      <c r="Q549" s="328"/>
      <c r="R549" s="328"/>
      <c r="S549" s="328"/>
      <c r="T549" s="328"/>
      <c r="U549" s="328"/>
      <c r="V549" s="328"/>
      <c r="W549" s="328"/>
      <c r="X549" s="328"/>
      <c r="Y549" s="328"/>
      <c r="Z549" s="328"/>
      <c r="AA549" s="328"/>
      <c r="AB549" s="328"/>
      <c r="AC549" s="328"/>
      <c r="AD549" s="328"/>
      <c r="AE549" s="328"/>
      <c r="AF549" s="328"/>
      <c r="AG549" s="328"/>
      <c r="AH549" s="328" t="s">
        <v>731</v>
      </c>
      <c r="AI549" s="328"/>
      <c r="AJ549" s="328"/>
      <c r="AK549" s="328"/>
      <c r="AL549" s="328"/>
      <c r="AM549" s="328"/>
      <c r="AN549" s="328" t="s">
        <v>782</v>
      </c>
      <c r="AO549" s="328"/>
      <c r="AP549" s="328" t="s">
        <v>4068</v>
      </c>
      <c r="AQ549" s="328" t="s">
        <v>3844</v>
      </c>
    </row>
    <row r="550" spans="1:43" ht="22.8" x14ac:dyDescent="0.4">
      <c r="A550" s="328">
        <v>216077</v>
      </c>
      <c r="B550" s="328" t="s">
        <v>1966</v>
      </c>
      <c r="C550" s="328" t="s">
        <v>1967</v>
      </c>
      <c r="D550" s="328" t="s">
        <v>608</v>
      </c>
      <c r="E550" s="328" t="s">
        <v>388</v>
      </c>
      <c r="F550" s="330">
        <v>35497</v>
      </c>
      <c r="G550" s="328" t="s">
        <v>1968</v>
      </c>
      <c r="H550" s="328" t="s">
        <v>389</v>
      </c>
      <c r="I550" s="328" t="s">
        <v>486</v>
      </c>
      <c r="J550" s="328" t="s">
        <v>371</v>
      </c>
      <c r="K550" s="328">
        <v>2015</v>
      </c>
      <c r="L550" s="328" t="s">
        <v>374</v>
      </c>
      <c r="M550" s="328" t="s">
        <v>374</v>
      </c>
      <c r="N550" s="328"/>
      <c r="O550" s="330"/>
      <c r="P550" s="328"/>
      <c r="Q550" s="328"/>
      <c r="R550" s="328"/>
      <c r="S550" s="328"/>
      <c r="T550" s="328"/>
      <c r="U550" s="328"/>
      <c r="V550" s="328"/>
      <c r="W550" s="328"/>
      <c r="X550" s="328"/>
      <c r="Y550" s="328"/>
      <c r="Z550" s="328"/>
      <c r="AA550" s="328"/>
      <c r="AB550" s="328"/>
      <c r="AC550" s="328"/>
      <c r="AD550" s="328"/>
      <c r="AE550" s="328"/>
      <c r="AF550" s="328"/>
      <c r="AG550" s="328"/>
      <c r="AH550" s="328" t="s">
        <v>731</v>
      </c>
      <c r="AI550" s="328"/>
      <c r="AJ550" s="328"/>
      <c r="AK550" s="328"/>
      <c r="AL550" s="328"/>
      <c r="AM550" s="328"/>
      <c r="AN550" s="328" t="s">
        <v>782</v>
      </c>
      <c r="AO550" s="328"/>
      <c r="AP550" s="328" t="s">
        <v>4022</v>
      </c>
      <c r="AQ550" s="328" t="s">
        <v>4024</v>
      </c>
    </row>
    <row r="551" spans="1:43" ht="22.8" x14ac:dyDescent="0.4">
      <c r="A551" s="328">
        <v>216087</v>
      </c>
      <c r="B551" s="328" t="s">
        <v>828</v>
      </c>
      <c r="C551" s="328" t="s">
        <v>626</v>
      </c>
      <c r="D551" s="328" t="s">
        <v>250</v>
      </c>
      <c r="E551" s="328" t="s">
        <v>387</v>
      </c>
      <c r="F551" s="330">
        <v>35551</v>
      </c>
      <c r="G551" s="328" t="s">
        <v>1028</v>
      </c>
      <c r="H551" s="328" t="s">
        <v>389</v>
      </c>
      <c r="I551" s="328" t="s">
        <v>486</v>
      </c>
      <c r="J551" s="328"/>
      <c r="K551" s="328">
        <v>2015</v>
      </c>
      <c r="L551" s="328" t="s">
        <v>374</v>
      </c>
      <c r="M551" s="328" t="s">
        <v>374</v>
      </c>
      <c r="N551" s="328"/>
      <c r="O551" s="330"/>
      <c r="P551" s="328"/>
      <c r="Q551" s="328"/>
      <c r="R551" s="328"/>
      <c r="S551" s="328"/>
      <c r="T551" s="328"/>
      <c r="U551" s="328"/>
      <c r="V551" s="328"/>
      <c r="W551" s="328"/>
      <c r="X551" s="328"/>
      <c r="Y551" s="328"/>
      <c r="Z551" s="328"/>
      <c r="AA551" s="328"/>
      <c r="AB551" s="328"/>
      <c r="AC551" s="328"/>
      <c r="AD551" s="328"/>
      <c r="AE551" s="328"/>
      <c r="AF551" s="328"/>
      <c r="AG551" s="328"/>
      <c r="AH551" s="328" t="s">
        <v>731</v>
      </c>
      <c r="AI551" s="328"/>
      <c r="AJ551" s="328"/>
      <c r="AK551" s="328"/>
      <c r="AL551" s="328"/>
      <c r="AM551" s="328" t="s">
        <v>782</v>
      </c>
      <c r="AN551" s="328" t="s">
        <v>782</v>
      </c>
      <c r="AO551" s="328"/>
      <c r="AP551" s="328" t="s">
        <v>4037</v>
      </c>
      <c r="AQ551" s="328">
        <v>3</v>
      </c>
    </row>
    <row r="552" spans="1:43" ht="22.8" x14ac:dyDescent="0.4">
      <c r="A552" s="328">
        <v>216192</v>
      </c>
      <c r="B552" s="328" t="s">
        <v>2409</v>
      </c>
      <c r="C552" s="328" t="s">
        <v>81</v>
      </c>
      <c r="D552" s="328" t="s">
        <v>305</v>
      </c>
      <c r="E552" s="328" t="s">
        <v>387</v>
      </c>
      <c r="F552" s="330">
        <v>36450</v>
      </c>
      <c r="G552" s="328" t="s">
        <v>1028</v>
      </c>
      <c r="H552" s="328" t="s">
        <v>389</v>
      </c>
      <c r="I552" s="328" t="s">
        <v>484</v>
      </c>
      <c r="J552" s="328" t="s">
        <v>390</v>
      </c>
      <c r="K552" s="328">
        <v>2017</v>
      </c>
      <c r="L552" s="328" t="s">
        <v>374</v>
      </c>
      <c r="M552" s="328" t="s">
        <v>374</v>
      </c>
      <c r="N552" s="328"/>
      <c r="O552" s="330"/>
      <c r="P552" s="328"/>
      <c r="Q552" s="328"/>
      <c r="R552" s="328"/>
      <c r="S552" s="328"/>
      <c r="T552" s="328"/>
      <c r="U552" s="328"/>
      <c r="V552" s="328"/>
      <c r="W552" s="328"/>
      <c r="X552" s="328"/>
      <c r="Y552" s="328"/>
      <c r="Z552" s="328"/>
      <c r="AA552" s="328"/>
      <c r="AB552" s="328"/>
      <c r="AC552" s="328"/>
      <c r="AD552" s="328"/>
      <c r="AE552" s="328"/>
      <c r="AF552" s="328"/>
      <c r="AG552" s="328"/>
      <c r="AH552" s="328"/>
      <c r="AI552" s="328"/>
      <c r="AJ552" s="328"/>
      <c r="AK552" s="328"/>
      <c r="AL552" s="328"/>
      <c r="AM552" s="328"/>
      <c r="AN552" s="328"/>
      <c r="AO552" s="328"/>
      <c r="AP552" s="328" t="s">
        <v>484</v>
      </c>
      <c r="AQ552" s="328">
        <v>4</v>
      </c>
    </row>
    <row r="553" spans="1:43" ht="22.8" x14ac:dyDescent="0.4">
      <c r="A553" s="328">
        <v>216198</v>
      </c>
      <c r="B553" s="328" t="s">
        <v>1358</v>
      </c>
      <c r="C553" s="328" t="s">
        <v>1359</v>
      </c>
      <c r="D553" s="328" t="s">
        <v>278</v>
      </c>
      <c r="E553" s="328" t="s">
        <v>388</v>
      </c>
      <c r="F553" s="330">
        <v>34434</v>
      </c>
      <c r="G553" s="328" t="s">
        <v>374</v>
      </c>
      <c r="H553" s="328" t="s">
        <v>389</v>
      </c>
      <c r="I553" s="328" t="s">
        <v>59</v>
      </c>
      <c r="J553" s="328" t="s">
        <v>371</v>
      </c>
      <c r="K553" s="328">
        <v>2014</v>
      </c>
      <c r="L553" s="328" t="s">
        <v>374</v>
      </c>
      <c r="M553" s="328" t="s">
        <v>374</v>
      </c>
      <c r="N553" s="328"/>
      <c r="O553" s="330"/>
      <c r="P553" s="328"/>
      <c r="Q553" s="328"/>
      <c r="R553" s="328"/>
      <c r="S553" s="328"/>
      <c r="T553" s="328"/>
      <c r="U553" s="328"/>
      <c r="V553" s="328"/>
      <c r="W553" s="328"/>
      <c r="X553" s="328"/>
      <c r="Y553" s="328"/>
      <c r="Z553" s="328"/>
      <c r="AA553" s="328"/>
      <c r="AB553" s="328"/>
      <c r="AC553" s="328"/>
      <c r="AD553" s="328"/>
      <c r="AE553" s="328"/>
      <c r="AF553" s="328"/>
      <c r="AG553" s="328"/>
      <c r="AH553" s="328"/>
      <c r="AI553" s="328"/>
      <c r="AJ553" s="328"/>
      <c r="AK553" s="328"/>
      <c r="AL553" s="328"/>
      <c r="AM553" s="328"/>
      <c r="AN553" s="328"/>
      <c r="AO553" s="328"/>
      <c r="AP553" s="328" t="s">
        <v>3374</v>
      </c>
      <c r="AQ553" s="328">
        <v>5</v>
      </c>
    </row>
    <row r="554" spans="1:43" ht="22.8" x14ac:dyDescent="0.4">
      <c r="A554" s="328">
        <v>216220</v>
      </c>
      <c r="B554" s="328" t="s">
        <v>2442</v>
      </c>
      <c r="C554" s="328" t="s">
        <v>70</v>
      </c>
      <c r="D554" s="328" t="s">
        <v>2443</v>
      </c>
      <c r="E554" s="328" t="s">
        <v>387</v>
      </c>
      <c r="F554" s="330">
        <v>36707</v>
      </c>
      <c r="G554" s="328" t="s">
        <v>1076</v>
      </c>
      <c r="H554" s="328" t="s">
        <v>389</v>
      </c>
      <c r="I554" s="328" t="s">
        <v>484</v>
      </c>
      <c r="J554" s="328" t="s">
        <v>371</v>
      </c>
      <c r="K554" s="328">
        <v>2018</v>
      </c>
      <c r="L554" s="328" t="s">
        <v>374</v>
      </c>
      <c r="M554" s="328" t="s">
        <v>374</v>
      </c>
      <c r="N554" s="328"/>
      <c r="O554" s="330"/>
      <c r="P554" s="328"/>
      <c r="Q554" s="328"/>
      <c r="R554" s="328"/>
      <c r="S554" s="328"/>
      <c r="T554" s="328"/>
      <c r="U554" s="328"/>
      <c r="V554" s="328"/>
      <c r="W554" s="328"/>
      <c r="X554" s="328"/>
      <c r="Y554" s="328"/>
      <c r="Z554" s="328"/>
      <c r="AA554" s="328"/>
      <c r="AB554" s="328"/>
      <c r="AC554" s="328"/>
      <c r="AD554" s="328"/>
      <c r="AE554" s="328"/>
      <c r="AF554" s="328"/>
      <c r="AG554" s="328"/>
      <c r="AH554" s="328"/>
      <c r="AI554" s="328"/>
      <c r="AJ554" s="328"/>
      <c r="AK554" s="328"/>
      <c r="AL554" s="328"/>
      <c r="AM554" s="328"/>
      <c r="AN554" s="328" t="s">
        <v>782</v>
      </c>
      <c r="AO554" s="328"/>
      <c r="AP554" s="328" t="s">
        <v>3375</v>
      </c>
      <c r="AQ554" s="328">
        <v>3</v>
      </c>
    </row>
    <row r="555" spans="1:43" ht="22.8" x14ac:dyDescent="0.4">
      <c r="A555" s="328">
        <v>216366</v>
      </c>
      <c r="B555" s="328" t="s">
        <v>2370</v>
      </c>
      <c r="C555" s="328" t="s">
        <v>522</v>
      </c>
      <c r="D555" s="328" t="s">
        <v>3035</v>
      </c>
      <c r="E555" s="328" t="s">
        <v>388</v>
      </c>
      <c r="F555" s="330">
        <v>36170</v>
      </c>
      <c r="G555" s="328" t="s">
        <v>1028</v>
      </c>
      <c r="H555" s="328" t="s">
        <v>389</v>
      </c>
      <c r="I555" s="328" t="s">
        <v>486</v>
      </c>
      <c r="J555" s="328"/>
      <c r="K555" s="328"/>
      <c r="L555" s="328" t="s">
        <v>374</v>
      </c>
      <c r="M555" s="328" t="s">
        <v>374</v>
      </c>
      <c r="N555" s="328"/>
      <c r="O555" s="330"/>
      <c r="P555" s="328"/>
      <c r="Q555" s="328"/>
      <c r="R555" s="328"/>
      <c r="S555" s="328"/>
      <c r="T555" s="328"/>
      <c r="U555" s="328"/>
      <c r="V555" s="328"/>
      <c r="W555" s="328"/>
      <c r="X555" s="328"/>
      <c r="Y555" s="328"/>
      <c r="Z555" s="328"/>
      <c r="AA555" s="328"/>
      <c r="AB555" s="328"/>
      <c r="AC555" s="328"/>
      <c r="AD555" s="328"/>
      <c r="AE555" s="328"/>
      <c r="AF555" s="328"/>
      <c r="AG555" s="328"/>
      <c r="AH555" s="328" t="s">
        <v>731</v>
      </c>
      <c r="AI555" s="328"/>
      <c r="AJ555" s="328"/>
      <c r="AK555" s="328"/>
      <c r="AL555" s="328"/>
      <c r="AM555" s="328" t="s">
        <v>782</v>
      </c>
      <c r="AN555" s="328" t="s">
        <v>782</v>
      </c>
      <c r="AO555" s="328"/>
      <c r="AP555" s="328" t="s">
        <v>4068</v>
      </c>
      <c r="AQ555" s="328" t="s">
        <v>3844</v>
      </c>
    </row>
    <row r="556" spans="1:43" ht="22.8" x14ac:dyDescent="0.4">
      <c r="A556" s="328">
        <v>216477</v>
      </c>
      <c r="B556" s="328" t="s">
        <v>2061</v>
      </c>
      <c r="C556" s="328" t="s">
        <v>3053</v>
      </c>
      <c r="D556" s="328" t="s">
        <v>665</v>
      </c>
      <c r="E556" s="328" t="s">
        <v>388</v>
      </c>
      <c r="F556" s="330">
        <v>30082</v>
      </c>
      <c r="G556" s="328" t="s">
        <v>374</v>
      </c>
      <c r="H556" s="328" t="s">
        <v>389</v>
      </c>
      <c r="I556" s="328" t="s">
        <v>484</v>
      </c>
      <c r="J556" s="328" t="s">
        <v>390</v>
      </c>
      <c r="K556" s="328">
        <v>2000</v>
      </c>
      <c r="L556" s="328" t="s">
        <v>374</v>
      </c>
      <c r="M556" s="328" t="s">
        <v>374</v>
      </c>
      <c r="N556" s="328"/>
      <c r="O556" s="330"/>
      <c r="P556" s="328"/>
      <c r="Q556" s="328"/>
      <c r="R556" s="328"/>
      <c r="S556" s="328"/>
      <c r="T556" s="328"/>
      <c r="U556" s="328"/>
      <c r="V556" s="328"/>
      <c r="W556" s="328"/>
      <c r="X556" s="328"/>
      <c r="Y556" s="328"/>
      <c r="Z556" s="328"/>
      <c r="AA556" s="328"/>
      <c r="AB556" s="328"/>
      <c r="AC556" s="328"/>
      <c r="AD556" s="328"/>
      <c r="AE556" s="328"/>
      <c r="AF556" s="328"/>
      <c r="AG556" s="328"/>
      <c r="AH556" s="328"/>
      <c r="AI556" s="328"/>
      <c r="AJ556" s="328"/>
      <c r="AK556" s="328"/>
      <c r="AL556" s="328"/>
      <c r="AM556" s="328"/>
      <c r="AN556" s="328"/>
      <c r="AO556" s="328"/>
      <c r="AP556" s="328" t="s">
        <v>3375</v>
      </c>
      <c r="AQ556" s="328">
        <v>4</v>
      </c>
    </row>
    <row r="557" spans="1:43" ht="22.8" x14ac:dyDescent="0.4">
      <c r="A557" s="328">
        <v>216506</v>
      </c>
      <c r="B557" s="328" t="s">
        <v>2112</v>
      </c>
      <c r="C557" s="328" t="s">
        <v>70</v>
      </c>
      <c r="D557" s="328" t="s">
        <v>278</v>
      </c>
      <c r="E557" s="328" t="s">
        <v>388</v>
      </c>
      <c r="F557" s="330">
        <v>33055</v>
      </c>
      <c r="G557" s="328" t="s">
        <v>374</v>
      </c>
      <c r="H557" s="328" t="s">
        <v>389</v>
      </c>
      <c r="I557" s="328" t="s">
        <v>59</v>
      </c>
      <c r="J557" s="328" t="s">
        <v>1311</v>
      </c>
      <c r="K557" s="328"/>
      <c r="L557" s="328" t="s">
        <v>374</v>
      </c>
      <c r="M557" s="328" t="s">
        <v>374</v>
      </c>
      <c r="N557" s="328"/>
      <c r="O557" s="330"/>
      <c r="P557" s="328"/>
      <c r="Q557" s="328"/>
      <c r="R557" s="328"/>
      <c r="S557" s="328"/>
      <c r="T557" s="328"/>
      <c r="U557" s="328"/>
      <c r="V557" s="328"/>
      <c r="W557" s="328"/>
      <c r="X557" s="328"/>
      <c r="Y557" s="328"/>
      <c r="Z557" s="328"/>
      <c r="AA557" s="328"/>
      <c r="AB557" s="328"/>
      <c r="AC557" s="328"/>
      <c r="AD557" s="328"/>
      <c r="AE557" s="328"/>
      <c r="AF557" s="328"/>
      <c r="AG557" s="328"/>
      <c r="AH557" s="328"/>
      <c r="AI557" s="328"/>
      <c r="AJ557" s="328"/>
      <c r="AK557" s="328"/>
      <c r="AL557" s="328"/>
      <c r="AM557" s="328"/>
      <c r="AN557" s="328"/>
      <c r="AO557" s="328"/>
      <c r="AP557" s="328" t="s">
        <v>3374</v>
      </c>
      <c r="AQ557" s="328">
        <v>3</v>
      </c>
    </row>
    <row r="558" spans="1:43" ht="22.8" x14ac:dyDescent="0.4">
      <c r="A558" s="328">
        <v>216531</v>
      </c>
      <c r="B558" s="328" t="s">
        <v>2129</v>
      </c>
      <c r="C558" s="328" t="s">
        <v>1174</v>
      </c>
      <c r="D558" s="328" t="s">
        <v>3058</v>
      </c>
      <c r="E558" s="328" t="s">
        <v>388</v>
      </c>
      <c r="F558" s="330">
        <v>33781</v>
      </c>
      <c r="G558" s="328" t="s">
        <v>3730</v>
      </c>
      <c r="H558" s="328" t="s">
        <v>389</v>
      </c>
      <c r="I558" s="328" t="s">
        <v>65</v>
      </c>
      <c r="J558" s="328" t="s">
        <v>390</v>
      </c>
      <c r="K558" s="328">
        <v>2012</v>
      </c>
      <c r="L558" s="328" t="s">
        <v>374</v>
      </c>
      <c r="M558" s="328" t="s">
        <v>374</v>
      </c>
      <c r="N558" s="328"/>
      <c r="O558" s="330"/>
      <c r="P558" s="328"/>
      <c r="Q558" s="328"/>
      <c r="R558" s="328"/>
      <c r="S558" s="328"/>
      <c r="T558" s="328"/>
      <c r="U558" s="328"/>
      <c r="V558" s="328"/>
      <c r="W558" s="328"/>
      <c r="X558" s="328"/>
      <c r="Y558" s="328"/>
      <c r="Z558" s="328"/>
      <c r="AA558" s="328"/>
      <c r="AB558" s="328"/>
      <c r="AC558" s="328"/>
      <c r="AD558" s="328"/>
      <c r="AE558" s="328"/>
      <c r="AF558" s="328"/>
      <c r="AG558" s="328"/>
      <c r="AH558" s="328"/>
      <c r="AI558" s="328"/>
      <c r="AJ558" s="328"/>
      <c r="AK558" s="328"/>
      <c r="AL558" s="328"/>
      <c r="AM558" s="328"/>
      <c r="AN558" s="328"/>
      <c r="AO558" s="328"/>
      <c r="AP558" s="328" t="s">
        <v>4083</v>
      </c>
      <c r="AQ558" s="328">
        <v>6</v>
      </c>
    </row>
    <row r="559" spans="1:43" ht="22.8" x14ac:dyDescent="0.4">
      <c r="A559" s="328">
        <v>216535</v>
      </c>
      <c r="B559" s="328" t="s">
        <v>3059</v>
      </c>
      <c r="C559" s="328" t="s">
        <v>510</v>
      </c>
      <c r="D559" s="328" t="s">
        <v>449</v>
      </c>
      <c r="E559" s="328" t="s">
        <v>388</v>
      </c>
      <c r="F559" s="332">
        <v>0</v>
      </c>
      <c r="G559" s="328" t="s">
        <v>374</v>
      </c>
      <c r="H559" s="328" t="s">
        <v>389</v>
      </c>
      <c r="I559" s="328" t="s">
        <v>59</v>
      </c>
      <c r="J559" s="328" t="s">
        <v>390</v>
      </c>
      <c r="K559" s="328">
        <v>2014</v>
      </c>
      <c r="L559" s="328" t="s">
        <v>374</v>
      </c>
      <c r="M559" s="328" t="s">
        <v>374</v>
      </c>
      <c r="N559" s="328"/>
      <c r="O559" s="330"/>
      <c r="P559" s="328"/>
      <c r="Q559" s="328"/>
      <c r="R559" s="328"/>
      <c r="S559" s="328"/>
      <c r="T559" s="328"/>
      <c r="U559" s="328"/>
      <c r="V559" s="328"/>
      <c r="W559" s="328"/>
      <c r="X559" s="328"/>
      <c r="Y559" s="328"/>
      <c r="Z559" s="328"/>
      <c r="AA559" s="328"/>
      <c r="AB559" s="328"/>
      <c r="AC559" s="328"/>
      <c r="AD559" s="328"/>
      <c r="AE559" s="328"/>
      <c r="AF559" s="328"/>
      <c r="AG559" s="328"/>
      <c r="AH559" s="328"/>
      <c r="AI559" s="328"/>
      <c r="AJ559" s="328"/>
      <c r="AK559" s="328"/>
      <c r="AL559" s="328"/>
      <c r="AM559" s="328"/>
      <c r="AN559" s="328" t="s">
        <v>782</v>
      </c>
      <c r="AO559" s="328"/>
      <c r="AP559" s="328" t="s">
        <v>3374</v>
      </c>
      <c r="AQ559" s="328">
        <v>5</v>
      </c>
    </row>
    <row r="560" spans="1:43" ht="22.8" x14ac:dyDescent="0.4">
      <c r="A560" s="328">
        <v>216537</v>
      </c>
      <c r="B560" s="328" t="s">
        <v>1982</v>
      </c>
      <c r="C560" s="328" t="s">
        <v>1983</v>
      </c>
      <c r="D560" s="328" t="s">
        <v>3060</v>
      </c>
      <c r="E560" s="328" t="s">
        <v>388</v>
      </c>
      <c r="F560" s="330">
        <v>36171</v>
      </c>
      <c r="G560" s="328" t="s">
        <v>1028</v>
      </c>
      <c r="H560" s="328" t="s">
        <v>389</v>
      </c>
      <c r="I560" s="328" t="s">
        <v>59</v>
      </c>
      <c r="J560" s="328" t="s">
        <v>371</v>
      </c>
      <c r="K560" s="328">
        <v>2016</v>
      </c>
      <c r="L560" s="328" t="s">
        <v>374</v>
      </c>
      <c r="M560" s="328" t="s">
        <v>374</v>
      </c>
      <c r="N560" s="328"/>
      <c r="O560" s="330"/>
      <c r="P560" s="328"/>
      <c r="Q560" s="328"/>
      <c r="R560" s="328"/>
      <c r="S560" s="328"/>
      <c r="T560" s="328"/>
      <c r="U560" s="328"/>
      <c r="V560" s="328"/>
      <c r="W560" s="328"/>
      <c r="X560" s="328"/>
      <c r="Y560" s="328"/>
      <c r="Z560" s="328"/>
      <c r="AA560" s="328"/>
      <c r="AB560" s="328"/>
      <c r="AC560" s="328"/>
      <c r="AD560" s="328"/>
      <c r="AE560" s="328"/>
      <c r="AF560" s="328"/>
      <c r="AG560" s="328"/>
      <c r="AH560" s="328"/>
      <c r="AI560" s="328"/>
      <c r="AJ560" s="328"/>
      <c r="AK560" s="328"/>
      <c r="AL560" s="328"/>
      <c r="AM560" s="328"/>
      <c r="AN560" s="328"/>
      <c r="AO560" s="328"/>
      <c r="AP560" s="328" t="s">
        <v>59</v>
      </c>
      <c r="AQ560" s="328">
        <v>4</v>
      </c>
    </row>
    <row r="561" spans="1:43" ht="22.8" x14ac:dyDescent="0.4">
      <c r="A561" s="328">
        <v>216544</v>
      </c>
      <c r="B561" s="328" t="s">
        <v>1953</v>
      </c>
      <c r="C561" s="328" t="s">
        <v>1954</v>
      </c>
      <c r="D561" s="328" t="s">
        <v>253</v>
      </c>
      <c r="E561" s="328" t="s">
        <v>388</v>
      </c>
      <c r="F561" s="330">
        <v>34455</v>
      </c>
      <c r="G561" s="328" t="s">
        <v>374</v>
      </c>
      <c r="H561" s="328" t="s">
        <v>389</v>
      </c>
      <c r="I561" s="328" t="s">
        <v>486</v>
      </c>
      <c r="J561" s="328" t="s">
        <v>371</v>
      </c>
      <c r="K561" s="328">
        <v>2013</v>
      </c>
      <c r="L561" s="328" t="s">
        <v>374</v>
      </c>
      <c r="M561" s="328" t="s">
        <v>378</v>
      </c>
      <c r="N561" s="328"/>
      <c r="O561" s="330"/>
      <c r="P561" s="328"/>
      <c r="Q561" s="328"/>
      <c r="R561" s="328"/>
      <c r="S561" s="328"/>
      <c r="T561" s="328"/>
      <c r="U561" s="328"/>
      <c r="V561" s="328"/>
      <c r="W561" s="328"/>
      <c r="X561" s="328"/>
      <c r="Y561" s="328"/>
      <c r="Z561" s="328"/>
      <c r="AA561" s="328"/>
      <c r="AB561" s="328"/>
      <c r="AC561" s="328"/>
      <c r="AD561" s="328"/>
      <c r="AE561" s="328"/>
      <c r="AF561" s="328"/>
      <c r="AG561" s="328"/>
      <c r="AH561" s="328" t="s">
        <v>731</v>
      </c>
      <c r="AI561" s="328"/>
      <c r="AJ561" s="328"/>
      <c r="AK561" s="328"/>
      <c r="AL561" s="328"/>
      <c r="AM561" s="328"/>
      <c r="AN561" s="328" t="s">
        <v>782</v>
      </c>
      <c r="AO561" s="328"/>
      <c r="AP561" s="328" t="s">
        <v>4022</v>
      </c>
      <c r="AQ561" s="328" t="s">
        <v>4024</v>
      </c>
    </row>
    <row r="562" spans="1:43" ht="22.8" x14ac:dyDescent="0.4">
      <c r="A562" s="328">
        <v>216589</v>
      </c>
      <c r="B562" s="328" t="s">
        <v>4213</v>
      </c>
      <c r="C562" s="328" t="s">
        <v>71</v>
      </c>
      <c r="D562" s="328" t="s">
        <v>278</v>
      </c>
      <c r="E562" s="328" t="s">
        <v>1315</v>
      </c>
      <c r="F562" s="330">
        <v>36081</v>
      </c>
      <c r="G562" s="328" t="s">
        <v>4214</v>
      </c>
      <c r="H562" s="328" t="s">
        <v>389</v>
      </c>
      <c r="I562" s="328" t="s">
        <v>485</v>
      </c>
      <c r="J562" s="328" t="s">
        <v>1311</v>
      </c>
      <c r="K562" s="328">
        <v>2019</v>
      </c>
      <c r="L562" s="328" t="s">
        <v>374</v>
      </c>
      <c r="M562" s="328" t="s">
        <v>374</v>
      </c>
      <c r="N562" s="328"/>
      <c r="O562" s="330"/>
      <c r="P562" s="328"/>
      <c r="Q562" s="328"/>
      <c r="R562" s="328"/>
      <c r="S562" s="328"/>
      <c r="T562" s="328"/>
      <c r="U562" s="328"/>
      <c r="V562" s="328"/>
      <c r="W562" s="328"/>
      <c r="X562" s="328"/>
      <c r="Y562" s="328"/>
      <c r="Z562" s="328"/>
      <c r="AA562" s="328"/>
      <c r="AB562" s="328"/>
      <c r="AC562" s="328"/>
      <c r="AD562" s="328"/>
      <c r="AE562" s="328"/>
      <c r="AF562" s="328"/>
      <c r="AG562" s="328"/>
      <c r="AH562" s="328"/>
      <c r="AI562" s="328"/>
      <c r="AJ562" s="328"/>
      <c r="AK562" s="328"/>
      <c r="AL562" s="328"/>
      <c r="AM562" s="328"/>
      <c r="AN562" s="328"/>
      <c r="AO562" s="328"/>
      <c r="AP562" s="328" t="s">
        <v>3981</v>
      </c>
      <c r="AQ562" s="328">
        <v>5</v>
      </c>
    </row>
    <row r="563" spans="1:43" ht="22.8" x14ac:dyDescent="0.4">
      <c r="A563" s="328">
        <v>216636</v>
      </c>
      <c r="B563" s="328" t="s">
        <v>1148</v>
      </c>
      <c r="C563" s="328" t="s">
        <v>1092</v>
      </c>
      <c r="D563" s="328" t="s">
        <v>326</v>
      </c>
      <c r="E563" s="328" t="s">
        <v>388</v>
      </c>
      <c r="F563" s="330">
        <v>37257</v>
      </c>
      <c r="G563" s="328" t="s">
        <v>374</v>
      </c>
      <c r="H563" s="328" t="s">
        <v>389</v>
      </c>
      <c r="I563" s="328" t="s">
        <v>486</v>
      </c>
      <c r="J563" s="328" t="s">
        <v>390</v>
      </c>
      <c r="K563" s="328">
        <v>2019</v>
      </c>
      <c r="L563" s="328" t="s">
        <v>374</v>
      </c>
      <c r="M563" s="328"/>
      <c r="N563" s="328"/>
      <c r="O563" s="330"/>
      <c r="P563" s="328"/>
      <c r="Q563" s="328"/>
      <c r="R563" s="328"/>
      <c r="S563" s="328"/>
      <c r="T563" s="328"/>
      <c r="U563" s="328"/>
      <c r="V563" s="328"/>
      <c r="W563" s="328"/>
      <c r="X563" s="328"/>
      <c r="Y563" s="328"/>
      <c r="Z563" s="328"/>
      <c r="AA563" s="328"/>
      <c r="AB563" s="328"/>
      <c r="AC563" s="328"/>
      <c r="AD563" s="328"/>
      <c r="AE563" s="328"/>
      <c r="AF563" s="328"/>
      <c r="AG563" s="328"/>
      <c r="AH563" s="328"/>
      <c r="AI563" s="328"/>
      <c r="AJ563" s="328"/>
      <c r="AK563" s="328"/>
      <c r="AL563" s="328"/>
      <c r="AM563" s="328" t="s">
        <v>782</v>
      </c>
      <c r="AN563" s="328" t="s">
        <v>782</v>
      </c>
      <c r="AO563" s="328"/>
      <c r="AP563" s="328" t="s">
        <v>3377</v>
      </c>
      <c r="AQ563" s="328">
        <v>3</v>
      </c>
    </row>
    <row r="564" spans="1:43" ht="22.8" x14ac:dyDescent="0.4">
      <c r="A564" s="328">
        <v>216680</v>
      </c>
      <c r="B564" s="328" t="s">
        <v>1210</v>
      </c>
      <c r="C564" s="328" t="s">
        <v>69</v>
      </c>
      <c r="D564" s="328" t="s">
        <v>431</v>
      </c>
      <c r="E564" s="328" t="s">
        <v>387</v>
      </c>
      <c r="F564" s="330">
        <v>35065</v>
      </c>
      <c r="G564" s="328" t="s">
        <v>374</v>
      </c>
      <c r="H564" s="328" t="s">
        <v>389</v>
      </c>
      <c r="I564" s="328" t="s">
        <v>485</v>
      </c>
      <c r="J564" s="328" t="s">
        <v>371</v>
      </c>
      <c r="K564" s="328">
        <v>2013</v>
      </c>
      <c r="L564" s="328" t="s">
        <v>374</v>
      </c>
      <c r="M564" s="328"/>
      <c r="N564" s="328"/>
      <c r="O564" s="330"/>
      <c r="P564" s="328"/>
      <c r="Q564" s="328"/>
      <c r="R564" s="328"/>
      <c r="S564" s="328"/>
      <c r="T564" s="328"/>
      <c r="U564" s="328"/>
      <c r="V564" s="328"/>
      <c r="W564" s="328"/>
      <c r="X564" s="328"/>
      <c r="Y564" s="328"/>
      <c r="Z564" s="328"/>
      <c r="AA564" s="328"/>
      <c r="AB564" s="328"/>
      <c r="AC564" s="328"/>
      <c r="AD564" s="328"/>
      <c r="AE564" s="328"/>
      <c r="AF564" s="328"/>
      <c r="AG564" s="328"/>
      <c r="AH564" s="328" t="s">
        <v>731</v>
      </c>
      <c r="AI564" s="328"/>
      <c r="AJ564" s="328"/>
      <c r="AK564" s="328"/>
      <c r="AL564" s="328"/>
      <c r="AM564" s="328" t="s">
        <v>782</v>
      </c>
      <c r="AN564" s="328" t="s">
        <v>782</v>
      </c>
      <c r="AO564" s="328"/>
      <c r="AP564" s="328" t="s">
        <v>4205</v>
      </c>
      <c r="AQ564" s="328" t="s">
        <v>3844</v>
      </c>
    </row>
    <row r="565" spans="1:43" ht="22.8" x14ac:dyDescent="0.4">
      <c r="A565" s="328">
        <v>216698</v>
      </c>
      <c r="B565" s="328" t="s">
        <v>1229</v>
      </c>
      <c r="C565" s="328" t="s">
        <v>159</v>
      </c>
      <c r="D565" s="328" t="s">
        <v>1230</v>
      </c>
      <c r="E565" s="328" t="s">
        <v>388</v>
      </c>
      <c r="F565" s="330">
        <v>35931</v>
      </c>
      <c r="G565" s="328" t="s">
        <v>374</v>
      </c>
      <c r="H565" s="328" t="s">
        <v>389</v>
      </c>
      <c r="I565" s="328" t="s">
        <v>486</v>
      </c>
      <c r="J565" s="328" t="s">
        <v>390</v>
      </c>
      <c r="K565" s="328">
        <v>2016</v>
      </c>
      <c r="L565" s="328" t="s">
        <v>374</v>
      </c>
      <c r="M565" s="328"/>
      <c r="N565" s="328"/>
      <c r="O565" s="330"/>
      <c r="P565" s="328"/>
      <c r="Q565" s="328"/>
      <c r="R565" s="328"/>
      <c r="S565" s="328"/>
      <c r="T565" s="328"/>
      <c r="U565" s="328"/>
      <c r="V565" s="328"/>
      <c r="W565" s="328"/>
      <c r="X565" s="328"/>
      <c r="Y565" s="328"/>
      <c r="Z565" s="328"/>
      <c r="AA565" s="328"/>
      <c r="AB565" s="328"/>
      <c r="AC565" s="328"/>
      <c r="AD565" s="328"/>
      <c r="AE565" s="328"/>
      <c r="AF565" s="328"/>
      <c r="AG565" s="328"/>
      <c r="AH565" s="328"/>
      <c r="AI565" s="328"/>
      <c r="AJ565" s="328"/>
      <c r="AK565" s="328"/>
      <c r="AL565" s="328"/>
      <c r="AM565" s="328" t="s">
        <v>782</v>
      </c>
      <c r="AN565" s="328" t="s">
        <v>782</v>
      </c>
      <c r="AO565" s="328"/>
      <c r="AP565" s="328" t="s">
        <v>3377</v>
      </c>
      <c r="AQ565" s="328">
        <v>3</v>
      </c>
    </row>
    <row r="566" spans="1:43" ht="22.8" x14ac:dyDescent="0.4">
      <c r="A566" s="328">
        <v>216746</v>
      </c>
      <c r="B566" s="328" t="s">
        <v>1286</v>
      </c>
      <c r="C566" s="328" t="s">
        <v>557</v>
      </c>
      <c r="D566" s="328" t="s">
        <v>357</v>
      </c>
      <c r="E566" s="328" t="s">
        <v>388</v>
      </c>
      <c r="F566" s="330">
        <v>36553</v>
      </c>
      <c r="G566" s="328" t="s">
        <v>385</v>
      </c>
      <c r="H566" s="328" t="s">
        <v>389</v>
      </c>
      <c r="I566" s="328" t="s">
        <v>59</v>
      </c>
      <c r="J566" s="328" t="s">
        <v>371</v>
      </c>
      <c r="K566" s="328">
        <v>2017</v>
      </c>
      <c r="L566" s="328" t="s">
        <v>374</v>
      </c>
      <c r="M566" s="328" t="s">
        <v>385</v>
      </c>
      <c r="N566" s="328"/>
      <c r="O566" s="330"/>
      <c r="P566" s="328"/>
      <c r="Q566" s="328"/>
      <c r="R566" s="328"/>
      <c r="S566" s="328"/>
      <c r="T566" s="328"/>
      <c r="U566" s="328"/>
      <c r="V566" s="328"/>
      <c r="W566" s="328"/>
      <c r="X566" s="328"/>
      <c r="Y566" s="328"/>
      <c r="Z566" s="328"/>
      <c r="AA566" s="328"/>
      <c r="AB566" s="328"/>
      <c r="AC566" s="328"/>
      <c r="AD566" s="328"/>
      <c r="AE566" s="328"/>
      <c r="AF566" s="328"/>
      <c r="AG566" s="328"/>
      <c r="AH566" s="328"/>
      <c r="AI566" s="328"/>
      <c r="AJ566" s="328"/>
      <c r="AK566" s="328"/>
      <c r="AL566" s="328"/>
      <c r="AM566" s="328"/>
      <c r="AN566" s="328"/>
      <c r="AO566" s="328"/>
      <c r="AP566" s="328" t="s">
        <v>3374</v>
      </c>
      <c r="AQ566" s="328">
        <v>5</v>
      </c>
    </row>
    <row r="567" spans="1:43" ht="22.8" x14ac:dyDescent="0.4">
      <c r="A567" s="328">
        <v>216755</v>
      </c>
      <c r="B567" s="328" t="s">
        <v>1298</v>
      </c>
      <c r="C567" s="328" t="s">
        <v>75</v>
      </c>
      <c r="D567" s="328" t="s">
        <v>277</v>
      </c>
      <c r="E567" s="328" t="s">
        <v>388</v>
      </c>
      <c r="F567" s="330">
        <v>33092</v>
      </c>
      <c r="G567" s="328" t="s">
        <v>3746</v>
      </c>
      <c r="H567" s="328" t="s">
        <v>389</v>
      </c>
      <c r="I567" s="328" t="s">
        <v>59</v>
      </c>
      <c r="J567" s="328" t="s">
        <v>371</v>
      </c>
      <c r="K567" s="328">
        <v>2008</v>
      </c>
      <c r="L567" s="328" t="s">
        <v>374</v>
      </c>
      <c r="M567" s="328" t="s">
        <v>374</v>
      </c>
      <c r="N567" s="328"/>
      <c r="O567" s="330"/>
      <c r="P567" s="328"/>
      <c r="Q567" s="328"/>
      <c r="R567" s="328"/>
      <c r="S567" s="328"/>
      <c r="T567" s="328"/>
      <c r="U567" s="328"/>
      <c r="V567" s="328"/>
      <c r="W567" s="328"/>
      <c r="X567" s="328"/>
      <c r="Y567" s="328"/>
      <c r="Z567" s="328"/>
      <c r="AA567" s="328"/>
      <c r="AB567" s="328"/>
      <c r="AC567" s="328"/>
      <c r="AD567" s="328"/>
      <c r="AE567" s="328"/>
      <c r="AF567" s="328"/>
      <c r="AG567" s="328"/>
      <c r="AH567" s="328"/>
      <c r="AI567" s="328"/>
      <c r="AJ567" s="328"/>
      <c r="AK567" s="328"/>
      <c r="AL567" s="328"/>
      <c r="AM567" s="328"/>
      <c r="AN567" s="328" t="s">
        <v>782</v>
      </c>
      <c r="AO567" s="328"/>
      <c r="AP567" s="328" t="s">
        <v>3374</v>
      </c>
      <c r="AQ567" s="328">
        <v>5</v>
      </c>
    </row>
    <row r="568" spans="1:43" ht="22.8" x14ac:dyDescent="0.4">
      <c r="A568" s="328">
        <v>216795</v>
      </c>
      <c r="B568" s="328" t="s">
        <v>3120</v>
      </c>
      <c r="C568" s="328" t="s">
        <v>105</v>
      </c>
      <c r="D568" s="328" t="s">
        <v>3121</v>
      </c>
      <c r="E568" s="328" t="s">
        <v>388</v>
      </c>
      <c r="F568" s="330">
        <v>37520</v>
      </c>
      <c r="G568" s="328" t="s">
        <v>4231</v>
      </c>
      <c r="H568" s="328" t="s">
        <v>389</v>
      </c>
      <c r="I568" s="328" t="s">
        <v>485</v>
      </c>
      <c r="J568" s="328" t="s">
        <v>390</v>
      </c>
      <c r="K568" s="328">
        <v>2020</v>
      </c>
      <c r="L568" s="328" t="s">
        <v>374</v>
      </c>
      <c r="M568" s="328"/>
      <c r="N568" s="328"/>
      <c r="O568" s="330"/>
      <c r="P568" s="328"/>
      <c r="Q568" s="328"/>
      <c r="R568" s="328"/>
      <c r="S568" s="328"/>
      <c r="T568" s="328"/>
      <c r="U568" s="328"/>
      <c r="V568" s="328"/>
      <c r="W568" s="328"/>
      <c r="X568" s="328"/>
      <c r="Y568" s="328"/>
      <c r="Z568" s="328"/>
      <c r="AA568" s="328"/>
      <c r="AB568" s="328"/>
      <c r="AC568" s="328"/>
      <c r="AD568" s="328"/>
      <c r="AE568" s="328"/>
      <c r="AF568" s="328"/>
      <c r="AG568" s="328"/>
      <c r="AH568" s="328"/>
      <c r="AI568" s="328"/>
      <c r="AJ568" s="328"/>
      <c r="AK568" s="328"/>
      <c r="AL568" s="328"/>
      <c r="AM568" s="328" t="s">
        <v>782</v>
      </c>
      <c r="AN568" s="328" t="s">
        <v>782</v>
      </c>
      <c r="AO568" s="328"/>
      <c r="AP568" s="328" t="s">
        <v>485</v>
      </c>
      <c r="AQ568" s="328">
        <v>1</v>
      </c>
    </row>
    <row r="569" spans="1:43" ht="22.8" x14ac:dyDescent="0.4">
      <c r="A569" s="328">
        <v>216832</v>
      </c>
      <c r="B569" s="328" t="s">
        <v>3174</v>
      </c>
      <c r="C569" s="328" t="s">
        <v>66</v>
      </c>
      <c r="D569" s="328" t="s">
        <v>248</v>
      </c>
      <c r="E569" s="328" t="s">
        <v>388</v>
      </c>
      <c r="F569" s="330">
        <v>29773</v>
      </c>
      <c r="G569" s="328" t="s">
        <v>3623</v>
      </c>
      <c r="H569" s="328" t="s">
        <v>389</v>
      </c>
      <c r="I569" s="328" t="s">
        <v>484</v>
      </c>
      <c r="J569" s="328" t="s">
        <v>371</v>
      </c>
      <c r="K569" s="328">
        <v>1999</v>
      </c>
      <c r="L569" s="328" t="s">
        <v>374</v>
      </c>
      <c r="M569" s="328"/>
      <c r="N569" s="328"/>
      <c r="O569" s="330"/>
      <c r="P569" s="328"/>
      <c r="Q569" s="328"/>
      <c r="R569" s="328"/>
      <c r="S569" s="328"/>
      <c r="T569" s="328"/>
      <c r="U569" s="328"/>
      <c r="V569" s="328"/>
      <c r="W569" s="328"/>
      <c r="X569" s="328"/>
      <c r="Y569" s="328"/>
      <c r="Z569" s="328"/>
      <c r="AA569" s="328"/>
      <c r="AB569" s="328"/>
      <c r="AC569" s="328"/>
      <c r="AD569" s="328"/>
      <c r="AE569" s="328"/>
      <c r="AF569" s="328"/>
      <c r="AG569" s="328"/>
      <c r="AH569" s="328"/>
      <c r="AI569" s="328"/>
      <c r="AJ569" s="328"/>
      <c r="AK569" s="328"/>
      <c r="AL569" s="328"/>
      <c r="AM569" s="328"/>
      <c r="AN569" s="328"/>
      <c r="AO569" s="328"/>
      <c r="AP569" s="328" t="s">
        <v>484</v>
      </c>
      <c r="AQ569" s="328">
        <v>5</v>
      </c>
    </row>
    <row r="570" spans="1:43" ht="22.8" x14ac:dyDescent="0.4">
      <c r="A570" s="328">
        <v>216856</v>
      </c>
      <c r="B570" s="328" t="s">
        <v>3209</v>
      </c>
      <c r="C570" s="328" t="s">
        <v>148</v>
      </c>
      <c r="D570" s="328" t="s">
        <v>286</v>
      </c>
      <c r="E570" s="328" t="s">
        <v>388</v>
      </c>
      <c r="F570" s="330">
        <v>35363</v>
      </c>
      <c r="G570" s="328" t="s">
        <v>4269</v>
      </c>
      <c r="H570" s="328" t="s">
        <v>389</v>
      </c>
      <c r="I570" s="328" t="s">
        <v>485</v>
      </c>
      <c r="J570" s="328" t="s">
        <v>390</v>
      </c>
      <c r="K570" s="328">
        <v>2014</v>
      </c>
      <c r="L570" s="328" t="s">
        <v>374</v>
      </c>
      <c r="M570" s="328"/>
      <c r="N570" s="328"/>
      <c r="O570" s="330"/>
      <c r="P570" s="328"/>
      <c r="Q570" s="328"/>
      <c r="R570" s="328"/>
      <c r="S570" s="328"/>
      <c r="T570" s="328"/>
      <c r="U570" s="328"/>
      <c r="V570" s="328"/>
      <c r="W570" s="328"/>
      <c r="X570" s="328"/>
      <c r="Y570" s="328"/>
      <c r="Z570" s="328"/>
      <c r="AA570" s="328"/>
      <c r="AB570" s="328"/>
      <c r="AC570" s="328"/>
      <c r="AD570" s="328"/>
      <c r="AE570" s="328"/>
      <c r="AF570" s="328"/>
      <c r="AG570" s="328"/>
      <c r="AH570" s="328"/>
      <c r="AI570" s="328"/>
      <c r="AJ570" s="328"/>
      <c r="AK570" s="328"/>
      <c r="AL570" s="328"/>
      <c r="AM570" s="328"/>
      <c r="AN570" s="328" t="s">
        <v>782</v>
      </c>
      <c r="AO570" s="328"/>
      <c r="AP570" s="328" t="s">
        <v>485</v>
      </c>
      <c r="AQ570" s="328">
        <v>1</v>
      </c>
    </row>
    <row r="571" spans="1:43" ht="22.8" x14ac:dyDescent="0.4">
      <c r="A571" s="328">
        <v>216901</v>
      </c>
      <c r="B571" s="328" t="s">
        <v>3273</v>
      </c>
      <c r="C571" s="328" t="s">
        <v>311</v>
      </c>
      <c r="D571" s="328" t="s">
        <v>449</v>
      </c>
      <c r="E571" s="328" t="s">
        <v>1315</v>
      </c>
      <c r="F571" s="330">
        <v>34719</v>
      </c>
      <c r="G571" s="328" t="s">
        <v>3274</v>
      </c>
      <c r="H571" s="328" t="s">
        <v>389</v>
      </c>
      <c r="I571" s="328" t="s">
        <v>485</v>
      </c>
      <c r="J571" s="328" t="s">
        <v>1311</v>
      </c>
      <c r="K571" s="328">
        <v>2013</v>
      </c>
      <c r="L571" s="328" t="s">
        <v>374</v>
      </c>
      <c r="M571" s="328" t="s">
        <v>374</v>
      </c>
      <c r="N571" s="328"/>
      <c r="O571" s="330"/>
      <c r="P571" s="328"/>
      <c r="Q571" s="328"/>
      <c r="R571" s="328"/>
      <c r="S571" s="328"/>
      <c r="T571" s="328"/>
      <c r="U571" s="328"/>
      <c r="V571" s="328"/>
      <c r="W571" s="328"/>
      <c r="X571" s="328"/>
      <c r="Y571" s="328"/>
      <c r="Z571" s="328"/>
      <c r="AA571" s="328"/>
      <c r="AB571" s="328"/>
      <c r="AC571" s="328"/>
      <c r="AD571" s="328"/>
      <c r="AE571" s="328"/>
      <c r="AF571" s="328"/>
      <c r="AG571" s="328"/>
      <c r="AH571" s="328"/>
      <c r="AI571" s="328"/>
      <c r="AJ571" s="328"/>
      <c r="AK571" s="328"/>
      <c r="AL571" s="328"/>
      <c r="AM571" s="328"/>
      <c r="AN571" s="328"/>
      <c r="AO571" s="328"/>
      <c r="AP571" s="328" t="s">
        <v>485</v>
      </c>
      <c r="AQ571" s="328">
        <v>1</v>
      </c>
    </row>
    <row r="572" spans="1:43" ht="22.8" x14ac:dyDescent="0.4">
      <c r="A572" s="328">
        <v>216925</v>
      </c>
      <c r="B572" s="328" t="s">
        <v>3309</v>
      </c>
      <c r="C572" s="328" t="s">
        <v>467</v>
      </c>
      <c r="D572" s="328" t="s">
        <v>274</v>
      </c>
      <c r="E572" s="328" t="s">
        <v>387</v>
      </c>
      <c r="F572" s="330">
        <v>35800</v>
      </c>
      <c r="G572" s="328" t="s">
        <v>3310</v>
      </c>
      <c r="H572" s="328" t="s">
        <v>389</v>
      </c>
      <c r="I572" s="328" t="s">
        <v>485</v>
      </c>
      <c r="J572" s="328" t="s">
        <v>390</v>
      </c>
      <c r="K572" s="328">
        <v>2015</v>
      </c>
      <c r="L572" s="328" t="s">
        <v>374</v>
      </c>
      <c r="M572" s="328" t="s">
        <v>374</v>
      </c>
      <c r="N572" s="328"/>
      <c r="O572" s="330"/>
      <c r="P572" s="328"/>
      <c r="Q572" s="328"/>
      <c r="R572" s="328"/>
      <c r="S572" s="328"/>
      <c r="T572" s="328"/>
      <c r="U572" s="328"/>
      <c r="V572" s="328"/>
      <c r="W572" s="328"/>
      <c r="X572" s="328"/>
      <c r="Y572" s="328"/>
      <c r="Z572" s="328"/>
      <c r="AA572" s="328"/>
      <c r="AB572" s="328"/>
      <c r="AC572" s="328"/>
      <c r="AD572" s="328"/>
      <c r="AE572" s="328"/>
      <c r="AF572" s="328"/>
      <c r="AG572" s="328"/>
      <c r="AH572" s="328"/>
      <c r="AI572" s="328"/>
      <c r="AJ572" s="328"/>
      <c r="AK572" s="328"/>
      <c r="AL572" s="328"/>
      <c r="AM572" s="328" t="s">
        <v>782</v>
      </c>
      <c r="AN572" s="328" t="s">
        <v>782</v>
      </c>
      <c r="AO572" s="328"/>
      <c r="AP572" s="328" t="s">
        <v>485</v>
      </c>
      <c r="AQ572" s="328">
        <v>1</v>
      </c>
    </row>
    <row r="573" spans="1:43" ht="22.8" x14ac:dyDescent="0.4">
      <c r="A573" s="328">
        <v>216939</v>
      </c>
      <c r="B573" s="328" t="s">
        <v>3331</v>
      </c>
      <c r="C573" s="328" t="s">
        <v>64</v>
      </c>
      <c r="D573" s="328" t="s">
        <v>2844</v>
      </c>
      <c r="E573" s="328" t="s">
        <v>388</v>
      </c>
      <c r="F573" s="330">
        <v>31563</v>
      </c>
      <c r="G573" s="328" t="s">
        <v>3332</v>
      </c>
      <c r="H573" s="328" t="s">
        <v>389</v>
      </c>
      <c r="I573" s="328" t="s">
        <v>486</v>
      </c>
      <c r="J573" s="328" t="s">
        <v>371</v>
      </c>
      <c r="K573" s="328">
        <v>2005</v>
      </c>
      <c r="L573" s="328" t="s">
        <v>374</v>
      </c>
      <c r="M573" s="328" t="s">
        <v>375</v>
      </c>
      <c r="N573" s="328"/>
      <c r="O573" s="330"/>
      <c r="P573" s="328"/>
      <c r="Q573" s="328"/>
      <c r="R573" s="328"/>
      <c r="S573" s="328"/>
      <c r="T573" s="328"/>
      <c r="U573" s="328"/>
      <c r="V573" s="328"/>
      <c r="W573" s="328"/>
      <c r="X573" s="328"/>
      <c r="Y573" s="328"/>
      <c r="Z573" s="328"/>
      <c r="AA573" s="328"/>
      <c r="AB573" s="328"/>
      <c r="AC573" s="328"/>
      <c r="AD573" s="328"/>
      <c r="AE573" s="328"/>
      <c r="AF573" s="328"/>
      <c r="AG573" s="328"/>
      <c r="AH573" s="328"/>
      <c r="AI573" s="328"/>
      <c r="AJ573" s="328"/>
      <c r="AK573" s="328"/>
      <c r="AL573" s="328"/>
      <c r="AM573" s="328"/>
      <c r="AN573" s="328" t="s">
        <v>782</v>
      </c>
      <c r="AO573" s="328"/>
      <c r="AP573" s="328" t="s">
        <v>3377</v>
      </c>
      <c r="AQ573" s="328">
        <v>3</v>
      </c>
    </row>
    <row r="574" spans="1:43" ht="22.8" x14ac:dyDescent="0.4">
      <c r="A574" s="328">
        <v>217019</v>
      </c>
      <c r="B574" s="328" t="s">
        <v>3477</v>
      </c>
      <c r="C574" s="328" t="s">
        <v>128</v>
      </c>
      <c r="D574" s="328" t="s">
        <v>3397</v>
      </c>
      <c r="E574" s="328" t="s">
        <v>388</v>
      </c>
      <c r="F574" s="330">
        <v>32933</v>
      </c>
      <c r="G574" s="328" t="s">
        <v>696</v>
      </c>
      <c r="H574" s="328" t="s">
        <v>389</v>
      </c>
      <c r="I574" s="328" t="s">
        <v>485</v>
      </c>
      <c r="J574" s="328"/>
      <c r="K574" s="328"/>
      <c r="L574" s="328" t="s">
        <v>374</v>
      </c>
      <c r="M574" s="328" t="s">
        <v>374</v>
      </c>
      <c r="N574" s="328"/>
      <c r="O574" s="330"/>
      <c r="P574" s="328"/>
      <c r="Q574" s="328"/>
      <c r="R574" s="328"/>
      <c r="S574" s="328"/>
      <c r="T574" s="328"/>
      <c r="U574" s="328"/>
      <c r="V574" s="328"/>
      <c r="W574" s="328"/>
      <c r="X574" s="328"/>
      <c r="Y574" s="328"/>
      <c r="Z574" s="328"/>
      <c r="AA574" s="328"/>
      <c r="AB574" s="328"/>
      <c r="AC574" s="328"/>
      <c r="AD574" s="328"/>
      <c r="AE574" s="328"/>
      <c r="AF574" s="328"/>
      <c r="AG574" s="328"/>
      <c r="AH574" s="328"/>
      <c r="AI574" s="328"/>
      <c r="AJ574" s="328"/>
      <c r="AK574" s="328"/>
      <c r="AL574" s="328"/>
      <c r="AM574" s="328"/>
      <c r="AN574" s="328"/>
      <c r="AO574" s="328"/>
      <c r="AP574" s="328" t="s">
        <v>485</v>
      </c>
      <c r="AQ574" s="328">
        <v>4</v>
      </c>
    </row>
    <row r="575" spans="1:43" ht="22.8" x14ac:dyDescent="0.4">
      <c r="A575" s="328">
        <v>217061</v>
      </c>
      <c r="B575" s="328" t="s">
        <v>3533</v>
      </c>
      <c r="C575" s="328" t="s">
        <v>440</v>
      </c>
      <c r="D575" s="328" t="s">
        <v>230</v>
      </c>
      <c r="E575" s="328" t="s">
        <v>388</v>
      </c>
      <c r="F575" s="330">
        <v>33048</v>
      </c>
      <c r="G575" s="328" t="s">
        <v>374</v>
      </c>
      <c r="H575" s="328" t="s">
        <v>389</v>
      </c>
      <c r="I575" s="328" t="s">
        <v>485</v>
      </c>
      <c r="J575" s="328"/>
      <c r="K575" s="328"/>
      <c r="L575" s="328" t="s">
        <v>374</v>
      </c>
      <c r="M575" s="328" t="s">
        <v>374</v>
      </c>
      <c r="N575" s="328"/>
      <c r="O575" s="330"/>
      <c r="P575" s="328"/>
      <c r="Q575" s="328"/>
      <c r="R575" s="328"/>
      <c r="S575" s="328"/>
      <c r="T575" s="328"/>
      <c r="U575" s="328"/>
      <c r="V575" s="328"/>
      <c r="W575" s="328"/>
      <c r="X575" s="328"/>
      <c r="Y575" s="328"/>
      <c r="Z575" s="328"/>
      <c r="AA575" s="328"/>
      <c r="AB575" s="328"/>
      <c r="AC575" s="328"/>
      <c r="AD575" s="328"/>
      <c r="AE575" s="328"/>
      <c r="AF575" s="328"/>
      <c r="AG575" s="328"/>
      <c r="AH575" s="328"/>
      <c r="AI575" s="328"/>
      <c r="AJ575" s="328"/>
      <c r="AK575" s="328"/>
      <c r="AL575" s="328"/>
      <c r="AM575" s="328"/>
      <c r="AN575" s="328" t="s">
        <v>782</v>
      </c>
      <c r="AO575" s="328"/>
      <c r="AP575" s="328" t="s">
        <v>485</v>
      </c>
      <c r="AQ575" s="328">
        <v>3</v>
      </c>
    </row>
    <row r="576" spans="1:43" ht="22.8" x14ac:dyDescent="0.4">
      <c r="A576" s="328">
        <v>217075</v>
      </c>
      <c r="B576" s="328" t="s">
        <v>3554</v>
      </c>
      <c r="C576" s="328" t="s">
        <v>511</v>
      </c>
      <c r="D576" s="328" t="s">
        <v>3555</v>
      </c>
      <c r="E576" s="328" t="s">
        <v>387</v>
      </c>
      <c r="F576" s="330">
        <v>35817</v>
      </c>
      <c r="G576" s="328" t="s">
        <v>3725</v>
      </c>
      <c r="H576" s="328" t="s">
        <v>389</v>
      </c>
      <c r="I576" s="328" t="s">
        <v>486</v>
      </c>
      <c r="J576" s="328" t="s">
        <v>371</v>
      </c>
      <c r="K576" s="328">
        <v>2016</v>
      </c>
      <c r="L576" s="328" t="s">
        <v>374</v>
      </c>
      <c r="M576" s="328" t="s">
        <v>379</v>
      </c>
      <c r="N576" s="328"/>
      <c r="O576" s="330"/>
      <c r="P576" s="328"/>
      <c r="Q576" s="328"/>
      <c r="R576" s="328"/>
      <c r="S576" s="328"/>
      <c r="T576" s="328"/>
      <c r="U576" s="328"/>
      <c r="V576" s="328"/>
      <c r="W576" s="328"/>
      <c r="X576" s="328"/>
      <c r="Y576" s="328"/>
      <c r="Z576" s="328"/>
      <c r="AA576" s="328"/>
      <c r="AB576" s="328"/>
      <c r="AC576" s="328"/>
      <c r="AD576" s="328"/>
      <c r="AE576" s="328"/>
      <c r="AF576" s="328"/>
      <c r="AG576" s="328"/>
      <c r="AH576" s="328"/>
      <c r="AI576" s="328"/>
      <c r="AJ576" s="328"/>
      <c r="AK576" s="328"/>
      <c r="AL576" s="328"/>
      <c r="AM576" s="328"/>
      <c r="AN576" s="328"/>
      <c r="AO576" s="328"/>
      <c r="AP576" s="328" t="s">
        <v>3377</v>
      </c>
      <c r="AQ576" s="328">
        <v>5</v>
      </c>
    </row>
    <row r="577" spans="1:43" ht="22.8" x14ac:dyDescent="0.4">
      <c r="A577" s="328">
        <v>217090</v>
      </c>
      <c r="B577" s="328" t="s">
        <v>3575</v>
      </c>
      <c r="C577" s="328" t="s">
        <v>440</v>
      </c>
      <c r="D577" s="328" t="s">
        <v>504</v>
      </c>
      <c r="E577" s="328" t="s">
        <v>388</v>
      </c>
      <c r="F577" s="330">
        <v>38366</v>
      </c>
      <c r="G577" s="328">
        <v>0</v>
      </c>
      <c r="H577" s="328" t="s">
        <v>389</v>
      </c>
      <c r="I577" s="328" t="s">
        <v>486</v>
      </c>
      <c r="J577" s="328"/>
      <c r="K577" s="328"/>
      <c r="L577" s="328" t="s">
        <v>374</v>
      </c>
      <c r="M577" s="328" t="s">
        <v>374</v>
      </c>
      <c r="N577" s="328"/>
      <c r="O577" s="330"/>
      <c r="P577" s="328"/>
      <c r="Q577" s="328"/>
      <c r="R577" s="328"/>
      <c r="S577" s="328"/>
      <c r="T577" s="328"/>
      <c r="U577" s="328"/>
      <c r="V577" s="328"/>
      <c r="W577" s="328"/>
      <c r="X577" s="328"/>
      <c r="Y577" s="328"/>
      <c r="Z577" s="328"/>
      <c r="AA577" s="328"/>
      <c r="AB577" s="328"/>
      <c r="AC577" s="328"/>
      <c r="AD577" s="328"/>
      <c r="AE577" s="328"/>
      <c r="AF577" s="328"/>
      <c r="AG577" s="328"/>
      <c r="AH577" s="328"/>
      <c r="AI577" s="328"/>
      <c r="AJ577" s="328"/>
      <c r="AK577" s="328"/>
      <c r="AL577" s="328"/>
      <c r="AM577" s="328"/>
      <c r="AN577" s="328"/>
      <c r="AO577" s="328"/>
      <c r="AP577" s="328" t="s">
        <v>3377</v>
      </c>
      <c r="AQ577" s="328">
        <v>5</v>
      </c>
    </row>
    <row r="578" spans="1:43" ht="22.8" x14ac:dyDescent="0.4">
      <c r="A578" s="328">
        <v>217098</v>
      </c>
      <c r="B578" s="328" t="s">
        <v>3587</v>
      </c>
      <c r="C578" s="328" t="s">
        <v>75</v>
      </c>
      <c r="D578" s="328" t="s">
        <v>2620</v>
      </c>
      <c r="E578" s="328" t="s">
        <v>388</v>
      </c>
      <c r="F578" s="330">
        <v>36201</v>
      </c>
      <c r="G578" s="328" t="s">
        <v>374</v>
      </c>
      <c r="H578" s="328" t="s">
        <v>389</v>
      </c>
      <c r="I578" s="328" t="s">
        <v>486</v>
      </c>
      <c r="J578" s="328" t="s">
        <v>371</v>
      </c>
      <c r="K578" s="328">
        <v>2017</v>
      </c>
      <c r="L578" s="328" t="s">
        <v>374</v>
      </c>
      <c r="M578" s="328" t="s">
        <v>374</v>
      </c>
      <c r="N578" s="328"/>
      <c r="O578" s="330"/>
      <c r="P578" s="328"/>
      <c r="Q578" s="328"/>
      <c r="R578" s="328"/>
      <c r="S578" s="328"/>
      <c r="T578" s="328"/>
      <c r="U578" s="328"/>
      <c r="V578" s="328"/>
      <c r="W578" s="328"/>
      <c r="X578" s="328"/>
      <c r="Y578" s="328"/>
      <c r="Z578" s="328"/>
      <c r="AA578" s="328"/>
      <c r="AB578" s="328"/>
      <c r="AC578" s="328"/>
      <c r="AD578" s="328"/>
      <c r="AE578" s="328"/>
      <c r="AF578" s="328"/>
      <c r="AG578" s="328"/>
      <c r="AH578" s="328"/>
      <c r="AI578" s="328"/>
      <c r="AJ578" s="328"/>
      <c r="AK578" s="328"/>
      <c r="AL578" s="328"/>
      <c r="AM578" s="328"/>
      <c r="AN578" s="328"/>
      <c r="AO578" s="328"/>
      <c r="AP578" s="328" t="s">
        <v>3377</v>
      </c>
      <c r="AQ578" s="328">
        <v>5</v>
      </c>
    </row>
    <row r="579" spans="1:43" ht="24" x14ac:dyDescent="0.5">
      <c r="A579" s="328">
        <v>217106</v>
      </c>
      <c r="B579" s="278" t="s">
        <v>4335</v>
      </c>
      <c r="C579" s="292" t="s">
        <v>147</v>
      </c>
      <c r="D579" s="292" t="s">
        <v>3589</v>
      </c>
      <c r="E579" s="292" t="s">
        <v>388</v>
      </c>
      <c r="F579" s="336"/>
      <c r="G579" s="292" t="s">
        <v>4336</v>
      </c>
      <c r="H579" s="292" t="s">
        <v>4334</v>
      </c>
      <c r="I579" s="292" t="s">
        <v>485</v>
      </c>
      <c r="J579" s="292" t="s">
        <v>371</v>
      </c>
      <c r="K579" s="292">
        <v>2017</v>
      </c>
      <c r="L579" s="292" t="s">
        <v>374</v>
      </c>
      <c r="M579" s="292"/>
      <c r="N579" s="292"/>
      <c r="O579" s="336"/>
      <c r="P579" s="292"/>
      <c r="Q579" s="292"/>
      <c r="R579" s="292"/>
      <c r="S579" s="292"/>
      <c r="T579" s="292"/>
      <c r="U579" s="292"/>
      <c r="V579" s="292"/>
      <c r="W579" s="292"/>
      <c r="X579" s="292"/>
      <c r="Y579" s="292"/>
      <c r="Z579" s="292"/>
      <c r="AA579" s="292"/>
      <c r="AB579" s="292"/>
      <c r="AC579" s="292"/>
      <c r="AD579" s="292"/>
      <c r="AE579" s="292"/>
      <c r="AF579" s="292"/>
      <c r="AG579" s="292"/>
      <c r="AH579" s="292"/>
      <c r="AI579" s="292"/>
      <c r="AJ579" s="292"/>
      <c r="AK579" s="292"/>
      <c r="AL579" s="292"/>
      <c r="AM579" s="292"/>
      <c r="AN579" s="328"/>
      <c r="AO579" s="292"/>
      <c r="AP579" s="292"/>
      <c r="AQ579" s="292"/>
    </row>
    <row r="580" spans="1:43" ht="22.8" x14ac:dyDescent="0.4">
      <c r="A580" s="328">
        <v>215347</v>
      </c>
      <c r="B580" s="328" t="s">
        <v>2559</v>
      </c>
      <c r="C580" s="328" t="s">
        <v>601</v>
      </c>
      <c r="D580" s="328" t="s">
        <v>244</v>
      </c>
      <c r="E580" s="328" t="s">
        <v>388</v>
      </c>
      <c r="F580" s="330">
        <v>33883</v>
      </c>
      <c r="G580" s="328" t="s">
        <v>1074</v>
      </c>
      <c r="H580" s="328" t="s">
        <v>389</v>
      </c>
      <c r="I580" s="328" t="s">
        <v>59</v>
      </c>
      <c r="J580" s="328" t="s">
        <v>371</v>
      </c>
      <c r="K580" s="328">
        <v>2011</v>
      </c>
      <c r="L580" s="328" t="s">
        <v>4180</v>
      </c>
      <c r="M580" s="328" t="s">
        <v>375</v>
      </c>
      <c r="N580" s="328"/>
      <c r="O580" s="330"/>
      <c r="P580" s="328"/>
      <c r="Q580" s="328"/>
      <c r="R580" s="328"/>
      <c r="S580" s="328"/>
      <c r="T580" s="328"/>
      <c r="U580" s="328"/>
      <c r="V580" s="328"/>
      <c r="W580" s="328"/>
      <c r="X580" s="328"/>
      <c r="Y580" s="328"/>
      <c r="Z580" s="328"/>
      <c r="AA580" s="328"/>
      <c r="AB580" s="328"/>
      <c r="AC580" s="328"/>
      <c r="AD580" s="328"/>
      <c r="AE580" s="328"/>
      <c r="AF580" s="328"/>
      <c r="AG580" s="328"/>
      <c r="AH580" s="328" t="s">
        <v>731</v>
      </c>
      <c r="AI580" s="328"/>
      <c r="AJ580" s="328"/>
      <c r="AK580" s="328"/>
      <c r="AL580" s="328"/>
      <c r="AM580" s="328"/>
      <c r="AN580" s="328" t="s">
        <v>782</v>
      </c>
      <c r="AO580" s="328"/>
      <c r="AP580" s="328" t="s">
        <v>3998</v>
      </c>
      <c r="AQ580" s="328" t="s">
        <v>4024</v>
      </c>
    </row>
    <row r="581" spans="1:43" ht="22.8" x14ac:dyDescent="0.4">
      <c r="A581" s="328">
        <v>201652</v>
      </c>
      <c r="B581" s="328" t="s">
        <v>3793</v>
      </c>
      <c r="C581" s="328" t="s">
        <v>96</v>
      </c>
      <c r="D581" s="328" t="s">
        <v>202</v>
      </c>
      <c r="E581" s="328" t="s">
        <v>387</v>
      </c>
      <c r="F581" s="330">
        <v>29653</v>
      </c>
      <c r="G581" s="328" t="s">
        <v>383</v>
      </c>
      <c r="H581" s="328" t="s">
        <v>389</v>
      </c>
      <c r="I581" s="328" t="s">
        <v>59</v>
      </c>
      <c r="J581" s="328" t="s">
        <v>371</v>
      </c>
      <c r="K581" s="328">
        <v>1998</v>
      </c>
      <c r="L581" s="328" t="s">
        <v>383</v>
      </c>
      <c r="M581" s="328" t="s">
        <v>1048</v>
      </c>
      <c r="N581" s="328"/>
      <c r="O581" s="330"/>
      <c r="P581" s="328"/>
      <c r="Q581" s="328"/>
      <c r="R581" s="328"/>
      <c r="S581" s="328"/>
      <c r="T581" s="328"/>
      <c r="U581" s="328"/>
      <c r="V581" s="328"/>
      <c r="W581" s="328"/>
      <c r="X581" s="328"/>
      <c r="Y581" s="328"/>
      <c r="Z581" s="328"/>
      <c r="AA581" s="328"/>
      <c r="AB581" s="328"/>
      <c r="AC581" s="328"/>
      <c r="AD581" s="328"/>
      <c r="AE581" s="328"/>
      <c r="AF581" s="328"/>
      <c r="AG581" s="328"/>
      <c r="AH581" s="328" t="s">
        <v>731</v>
      </c>
      <c r="AI581" s="328"/>
      <c r="AJ581" s="328"/>
      <c r="AK581" s="328"/>
      <c r="AL581" s="328"/>
      <c r="AM581" s="328" t="s">
        <v>782</v>
      </c>
      <c r="AN581" s="328" t="s">
        <v>782</v>
      </c>
      <c r="AO581" s="328"/>
      <c r="AP581" s="328" t="s">
        <v>3849</v>
      </c>
      <c r="AQ581" s="328">
        <v>6</v>
      </c>
    </row>
    <row r="582" spans="1:43" ht="22.8" x14ac:dyDescent="0.4">
      <c r="A582" s="328">
        <v>201815</v>
      </c>
      <c r="B582" s="328" t="s">
        <v>3869</v>
      </c>
      <c r="C582" s="328" t="s">
        <v>115</v>
      </c>
      <c r="D582" s="328" t="s">
        <v>424</v>
      </c>
      <c r="E582" s="328" t="s">
        <v>387</v>
      </c>
      <c r="F582" s="330">
        <v>30209</v>
      </c>
      <c r="G582" s="328" t="s">
        <v>1087</v>
      </c>
      <c r="H582" s="328" t="s">
        <v>389</v>
      </c>
      <c r="I582" s="328" t="s">
        <v>59</v>
      </c>
      <c r="J582" s="328" t="s">
        <v>1311</v>
      </c>
      <c r="K582" s="328">
        <v>2003</v>
      </c>
      <c r="L582" s="328" t="s">
        <v>383</v>
      </c>
      <c r="M582" s="328" t="s">
        <v>1048</v>
      </c>
      <c r="N582" s="328"/>
      <c r="O582" s="330"/>
      <c r="P582" s="328"/>
      <c r="Q582" s="328"/>
      <c r="R582" s="328"/>
      <c r="S582" s="328"/>
      <c r="T582" s="328"/>
      <c r="U582" s="328"/>
      <c r="V582" s="328"/>
      <c r="W582" s="328"/>
      <c r="X582" s="328"/>
      <c r="Y582" s="328"/>
      <c r="Z582" s="328"/>
      <c r="AA582" s="328"/>
      <c r="AB582" s="328"/>
      <c r="AC582" s="328"/>
      <c r="AD582" s="328"/>
      <c r="AE582" s="328"/>
      <c r="AF582" s="328"/>
      <c r="AG582" s="328"/>
      <c r="AH582" s="328"/>
      <c r="AI582" s="328"/>
      <c r="AJ582" s="328"/>
      <c r="AK582" s="328"/>
      <c r="AL582" s="328"/>
      <c r="AM582" s="328"/>
      <c r="AN582" s="328"/>
      <c r="AO582" s="328"/>
      <c r="AP582" s="328" t="s">
        <v>3847</v>
      </c>
      <c r="AQ582" s="328">
        <v>5</v>
      </c>
    </row>
    <row r="583" spans="1:43" ht="22.8" x14ac:dyDescent="0.4">
      <c r="A583" s="328">
        <v>205074</v>
      </c>
      <c r="B583" s="328" t="s">
        <v>3941</v>
      </c>
      <c r="C583" s="328" t="s">
        <v>69</v>
      </c>
      <c r="D583" s="328" t="s">
        <v>3942</v>
      </c>
      <c r="E583" s="328" t="s">
        <v>387</v>
      </c>
      <c r="F583" s="330">
        <v>30317</v>
      </c>
      <c r="G583" s="328" t="s">
        <v>1087</v>
      </c>
      <c r="H583" s="328" t="s">
        <v>389</v>
      </c>
      <c r="I583" s="328" t="s">
        <v>59</v>
      </c>
      <c r="J583" s="328" t="s">
        <v>1311</v>
      </c>
      <c r="K583" s="328">
        <v>2003</v>
      </c>
      <c r="L583" s="328" t="s">
        <v>383</v>
      </c>
      <c r="M583" s="328" t="s">
        <v>383</v>
      </c>
      <c r="N583" s="328"/>
      <c r="O583" s="330"/>
      <c r="P583" s="328"/>
      <c r="Q583" s="328"/>
      <c r="R583" s="328"/>
      <c r="S583" s="328"/>
      <c r="T583" s="328"/>
      <c r="U583" s="328"/>
      <c r="V583" s="328"/>
      <c r="W583" s="328"/>
      <c r="X583" s="328"/>
      <c r="Y583" s="328"/>
      <c r="Z583" s="328"/>
      <c r="AA583" s="328"/>
      <c r="AB583" s="328"/>
      <c r="AC583" s="328"/>
      <c r="AD583" s="328"/>
      <c r="AE583" s="328"/>
      <c r="AF583" s="328"/>
      <c r="AG583" s="328"/>
      <c r="AH583" s="328"/>
      <c r="AI583" s="328"/>
      <c r="AJ583" s="328"/>
      <c r="AK583" s="328"/>
      <c r="AL583" s="328"/>
      <c r="AM583" s="328"/>
      <c r="AN583" s="328" t="s">
        <v>782</v>
      </c>
      <c r="AO583" s="328"/>
      <c r="AP583" s="328" t="s">
        <v>3908</v>
      </c>
      <c r="AQ583" s="328">
        <v>6</v>
      </c>
    </row>
    <row r="584" spans="1:43" ht="22.8" x14ac:dyDescent="0.4">
      <c r="A584" s="328">
        <v>206460</v>
      </c>
      <c r="B584" s="328" t="s">
        <v>3836</v>
      </c>
      <c r="C584" s="328" t="s">
        <v>140</v>
      </c>
      <c r="D584" s="328" t="s">
        <v>235</v>
      </c>
      <c r="E584" s="328" t="s">
        <v>388</v>
      </c>
      <c r="F584" s="330">
        <v>30682</v>
      </c>
      <c r="G584" s="328" t="s">
        <v>370</v>
      </c>
      <c r="H584" s="328" t="s">
        <v>389</v>
      </c>
      <c r="I584" s="328" t="s">
        <v>484</v>
      </c>
      <c r="J584" s="328" t="s">
        <v>1311</v>
      </c>
      <c r="K584" s="328">
        <v>2003</v>
      </c>
      <c r="L584" s="328" t="s">
        <v>383</v>
      </c>
      <c r="M584" s="328" t="s">
        <v>383</v>
      </c>
      <c r="N584" s="328"/>
      <c r="O584" s="330"/>
      <c r="P584" s="328"/>
      <c r="Q584" s="328"/>
      <c r="R584" s="328"/>
      <c r="S584" s="328"/>
      <c r="T584" s="328"/>
      <c r="U584" s="328"/>
      <c r="V584" s="328"/>
      <c r="W584" s="328"/>
      <c r="X584" s="328"/>
      <c r="Y584" s="328"/>
      <c r="Z584" s="328"/>
      <c r="AA584" s="328"/>
      <c r="AB584" s="328"/>
      <c r="AC584" s="328"/>
      <c r="AD584" s="328"/>
      <c r="AE584" s="328"/>
      <c r="AF584" s="328"/>
      <c r="AG584" s="328"/>
      <c r="AH584" s="328"/>
      <c r="AI584" s="328"/>
      <c r="AJ584" s="328"/>
      <c r="AK584" s="328"/>
      <c r="AL584" s="328"/>
      <c r="AM584" s="328"/>
      <c r="AN584" s="328" t="s">
        <v>782</v>
      </c>
      <c r="AO584" s="328"/>
      <c r="AP584" s="328" t="s">
        <v>3959</v>
      </c>
      <c r="AQ584" s="328">
        <v>6</v>
      </c>
    </row>
    <row r="585" spans="1:43" ht="27.6" x14ac:dyDescent="0.4">
      <c r="A585" s="328">
        <v>208642</v>
      </c>
      <c r="B585" s="329" t="s">
        <v>4001</v>
      </c>
      <c r="C585" s="329" t="s">
        <v>66</v>
      </c>
      <c r="D585" s="329" t="s">
        <v>316</v>
      </c>
      <c r="E585" s="328" t="s">
        <v>387</v>
      </c>
      <c r="F585" s="330"/>
      <c r="G585" s="328" t="s">
        <v>3681</v>
      </c>
      <c r="H585" s="328" t="s">
        <v>389</v>
      </c>
      <c r="I585" s="328" t="s">
        <v>59</v>
      </c>
      <c r="J585" s="328" t="s">
        <v>390</v>
      </c>
      <c r="K585" s="328">
        <v>2005</v>
      </c>
      <c r="L585" s="328" t="s">
        <v>383</v>
      </c>
      <c r="M585" s="328" t="s">
        <v>383</v>
      </c>
      <c r="N585" s="328"/>
      <c r="O585" s="330"/>
      <c r="P585" s="328"/>
      <c r="Q585" s="328"/>
      <c r="R585" s="328"/>
      <c r="S585" s="328"/>
      <c r="T585" s="328"/>
      <c r="U585" s="328"/>
      <c r="V585" s="328"/>
      <c r="W585" s="328"/>
      <c r="X585" s="328"/>
      <c r="Y585" s="328"/>
      <c r="Z585" s="328"/>
      <c r="AA585" s="328"/>
      <c r="AB585" s="328"/>
      <c r="AC585" s="328"/>
      <c r="AD585" s="328"/>
      <c r="AE585" s="328"/>
      <c r="AF585" s="328"/>
      <c r="AG585" s="328"/>
      <c r="AH585" s="328"/>
      <c r="AI585" s="328"/>
      <c r="AJ585" s="328"/>
      <c r="AK585" s="328"/>
      <c r="AL585" s="328"/>
      <c r="AM585" s="328"/>
      <c r="AN585" s="328" t="s">
        <v>782</v>
      </c>
      <c r="AO585" s="328"/>
      <c r="AP585" s="328" t="s">
        <v>3908</v>
      </c>
      <c r="AQ585" s="328">
        <v>6</v>
      </c>
    </row>
    <row r="586" spans="1:43" ht="22.8" x14ac:dyDescent="0.4">
      <c r="A586" s="328">
        <v>209004</v>
      </c>
      <c r="B586" s="328" t="s">
        <v>4009</v>
      </c>
      <c r="C586" s="328" t="s">
        <v>63</v>
      </c>
      <c r="D586" s="328" t="s">
        <v>309</v>
      </c>
      <c r="E586" s="328" t="s">
        <v>1315</v>
      </c>
      <c r="F586" s="330">
        <v>32509</v>
      </c>
      <c r="G586" s="328" t="s">
        <v>720</v>
      </c>
      <c r="H586" s="328" t="s">
        <v>389</v>
      </c>
      <c r="I586" s="328" t="s">
        <v>59</v>
      </c>
      <c r="J586" s="328" t="s">
        <v>1311</v>
      </c>
      <c r="K586" s="328">
        <v>2007</v>
      </c>
      <c r="L586" s="328" t="s">
        <v>383</v>
      </c>
      <c r="M586" s="328" t="s">
        <v>383</v>
      </c>
      <c r="N586" s="328"/>
      <c r="O586" s="330"/>
      <c r="P586" s="328"/>
      <c r="Q586" s="328"/>
      <c r="R586" s="328"/>
      <c r="S586" s="328"/>
      <c r="T586" s="328"/>
      <c r="U586" s="328"/>
      <c r="V586" s="328"/>
      <c r="W586" s="328"/>
      <c r="X586" s="328"/>
      <c r="Y586" s="328"/>
      <c r="Z586" s="328"/>
      <c r="AA586" s="328"/>
      <c r="AB586" s="328"/>
      <c r="AC586" s="328"/>
      <c r="AD586" s="328"/>
      <c r="AE586" s="328"/>
      <c r="AF586" s="328"/>
      <c r="AG586" s="328"/>
      <c r="AH586" s="328"/>
      <c r="AI586" s="328"/>
      <c r="AJ586" s="328"/>
      <c r="AK586" s="328"/>
      <c r="AL586" s="328"/>
      <c r="AM586" s="328"/>
      <c r="AN586" s="328" t="s">
        <v>782</v>
      </c>
      <c r="AO586" s="328"/>
      <c r="AP586" s="328" t="s">
        <v>3847</v>
      </c>
      <c r="AQ586" s="328">
        <v>6</v>
      </c>
    </row>
    <row r="587" spans="1:43" ht="22.8" x14ac:dyDescent="0.4">
      <c r="A587" s="328">
        <v>209137</v>
      </c>
      <c r="B587" s="328" t="s">
        <v>3404</v>
      </c>
      <c r="C587" s="328" t="s">
        <v>3405</v>
      </c>
      <c r="D587" s="328" t="s">
        <v>2339</v>
      </c>
      <c r="E587" s="328" t="s">
        <v>388</v>
      </c>
      <c r="F587" s="330">
        <v>32509</v>
      </c>
      <c r="G587" s="328" t="s">
        <v>477</v>
      </c>
      <c r="H587" s="328" t="s">
        <v>389</v>
      </c>
      <c r="I587" s="328" t="s">
        <v>484</v>
      </c>
      <c r="J587" s="328" t="s">
        <v>1311</v>
      </c>
      <c r="K587" s="328">
        <v>2006</v>
      </c>
      <c r="L587" s="328" t="s">
        <v>383</v>
      </c>
      <c r="M587" s="328" t="s">
        <v>1048</v>
      </c>
      <c r="N587" s="328"/>
      <c r="O587" s="330"/>
      <c r="P587" s="328"/>
      <c r="Q587" s="328"/>
      <c r="R587" s="328"/>
      <c r="S587" s="328"/>
      <c r="T587" s="328"/>
      <c r="U587" s="328"/>
      <c r="V587" s="328"/>
      <c r="W587" s="328"/>
      <c r="X587" s="328"/>
      <c r="Y587" s="328"/>
      <c r="Z587" s="328"/>
      <c r="AA587" s="328"/>
      <c r="AB587" s="328"/>
      <c r="AC587" s="328"/>
      <c r="AD587" s="328"/>
      <c r="AE587" s="328"/>
      <c r="AF587" s="328"/>
      <c r="AG587" s="328"/>
      <c r="AH587" s="328" t="s">
        <v>731</v>
      </c>
      <c r="AI587" s="328"/>
      <c r="AJ587" s="328"/>
      <c r="AK587" s="328"/>
      <c r="AL587" s="328"/>
      <c r="AM587" s="328"/>
      <c r="AN587" s="328"/>
      <c r="AO587" s="328"/>
      <c r="AP587" s="328" t="s">
        <v>4013</v>
      </c>
      <c r="AQ587" s="328" t="s">
        <v>3844</v>
      </c>
    </row>
    <row r="588" spans="1:43" ht="27.6" x14ac:dyDescent="0.4">
      <c r="A588" s="328">
        <v>209317</v>
      </c>
      <c r="B588" s="329" t="s">
        <v>4014</v>
      </c>
      <c r="C588" s="329" t="s">
        <v>66</v>
      </c>
      <c r="D588" s="329" t="s">
        <v>244</v>
      </c>
      <c r="E588" s="328" t="s">
        <v>387</v>
      </c>
      <c r="F588" s="330">
        <v>31578</v>
      </c>
      <c r="G588" s="328" t="s">
        <v>688</v>
      </c>
      <c r="H588" s="328" t="s">
        <v>389</v>
      </c>
      <c r="I588" s="328" t="s">
        <v>486</v>
      </c>
      <c r="J588" s="328" t="s">
        <v>371</v>
      </c>
      <c r="K588" s="328">
        <v>2004</v>
      </c>
      <c r="L588" s="328" t="s">
        <v>383</v>
      </c>
      <c r="M588" s="328" t="s">
        <v>383</v>
      </c>
      <c r="N588" s="328"/>
      <c r="O588" s="330"/>
      <c r="P588" s="328"/>
      <c r="Q588" s="328"/>
      <c r="R588" s="328"/>
      <c r="S588" s="328"/>
      <c r="T588" s="328"/>
      <c r="U588" s="328"/>
      <c r="V588" s="328"/>
      <c r="W588" s="328"/>
      <c r="X588" s="328"/>
      <c r="Y588" s="328"/>
      <c r="Z588" s="328"/>
      <c r="AA588" s="328"/>
      <c r="AB588" s="328"/>
      <c r="AC588" s="328"/>
      <c r="AD588" s="328"/>
      <c r="AE588" s="328"/>
      <c r="AF588" s="328"/>
      <c r="AG588" s="328"/>
      <c r="AH588" s="328"/>
      <c r="AI588" s="328"/>
      <c r="AJ588" s="328"/>
      <c r="AK588" s="328"/>
      <c r="AL588" s="328"/>
      <c r="AM588" s="328"/>
      <c r="AN588" s="328" t="s">
        <v>782</v>
      </c>
      <c r="AO588" s="328"/>
      <c r="AP588" s="328" t="s">
        <v>3955</v>
      </c>
      <c r="AQ588" s="328">
        <v>6</v>
      </c>
    </row>
    <row r="589" spans="1:43" ht="22.8" x14ac:dyDescent="0.4">
      <c r="A589" s="328">
        <v>209569</v>
      </c>
      <c r="B589" s="328" t="s">
        <v>3763</v>
      </c>
      <c r="C589" s="328" t="s">
        <v>95</v>
      </c>
      <c r="D589" s="328" t="s">
        <v>227</v>
      </c>
      <c r="E589" s="328" t="s">
        <v>387</v>
      </c>
      <c r="F589" s="330">
        <v>27023</v>
      </c>
      <c r="G589" s="328" t="s">
        <v>3764</v>
      </c>
      <c r="H589" s="328" t="s">
        <v>389</v>
      </c>
      <c r="I589" s="328" t="s">
        <v>485</v>
      </c>
      <c r="J589" s="328" t="s">
        <v>1311</v>
      </c>
      <c r="K589" s="328">
        <v>2001</v>
      </c>
      <c r="L589" s="328" t="s">
        <v>383</v>
      </c>
      <c r="M589" s="328" t="s">
        <v>1048</v>
      </c>
      <c r="N589" s="328"/>
      <c r="O589" s="330"/>
      <c r="P589" s="328"/>
      <c r="Q589" s="328"/>
      <c r="R589" s="328"/>
      <c r="S589" s="328"/>
      <c r="T589" s="328"/>
      <c r="U589" s="328"/>
      <c r="V589" s="328"/>
      <c r="W589" s="328"/>
      <c r="X589" s="328"/>
      <c r="Y589" s="328"/>
      <c r="Z589" s="328"/>
      <c r="AA589" s="328"/>
      <c r="AB589" s="328"/>
      <c r="AC589" s="328"/>
      <c r="AD589" s="328"/>
      <c r="AE589" s="328"/>
      <c r="AF589" s="328"/>
      <c r="AG589" s="328"/>
      <c r="AH589" s="328" t="s">
        <v>731</v>
      </c>
      <c r="AI589" s="328"/>
      <c r="AJ589" s="328"/>
      <c r="AK589" s="328"/>
      <c r="AL589" s="328"/>
      <c r="AM589" s="328" t="s">
        <v>782</v>
      </c>
      <c r="AN589" s="328" t="s">
        <v>782</v>
      </c>
      <c r="AO589" s="328"/>
      <c r="AP589" s="328" t="s">
        <v>3981</v>
      </c>
      <c r="AQ589" s="328">
        <v>6</v>
      </c>
    </row>
    <row r="590" spans="1:43" ht="27.6" x14ac:dyDescent="0.4">
      <c r="A590" s="328">
        <v>209924</v>
      </c>
      <c r="B590" s="329" t="s">
        <v>4028</v>
      </c>
      <c r="C590" s="329" t="s">
        <v>66</v>
      </c>
      <c r="D590" s="329" t="s">
        <v>248</v>
      </c>
      <c r="E590" s="328" t="s">
        <v>387</v>
      </c>
      <c r="F590" s="330"/>
      <c r="G590" s="328" t="s">
        <v>874</v>
      </c>
      <c r="H590" s="328" t="s">
        <v>389</v>
      </c>
      <c r="I590" s="328" t="s">
        <v>485</v>
      </c>
      <c r="J590" s="328" t="s">
        <v>1311</v>
      </c>
      <c r="K590" s="328">
        <v>2012</v>
      </c>
      <c r="L590" s="328" t="s">
        <v>383</v>
      </c>
      <c r="M590" s="328" t="s">
        <v>383</v>
      </c>
      <c r="N590" s="328"/>
      <c r="O590" s="330"/>
      <c r="P590" s="328"/>
      <c r="Q590" s="328"/>
      <c r="R590" s="328"/>
      <c r="S590" s="328"/>
      <c r="T590" s="328"/>
      <c r="U590" s="328"/>
      <c r="V590" s="328"/>
      <c r="W590" s="328"/>
      <c r="X590" s="328"/>
      <c r="Y590" s="328"/>
      <c r="Z590" s="328"/>
      <c r="AA590" s="328"/>
      <c r="AB590" s="328"/>
      <c r="AC590" s="328"/>
      <c r="AD590" s="328"/>
      <c r="AE590" s="328"/>
      <c r="AF590" s="328"/>
      <c r="AG590" s="328"/>
      <c r="AH590" s="328"/>
      <c r="AI590" s="328"/>
      <c r="AJ590" s="328"/>
      <c r="AK590" s="328"/>
      <c r="AL590" s="328"/>
      <c r="AM590" s="328"/>
      <c r="AN590" s="328" t="s">
        <v>782</v>
      </c>
      <c r="AO590" s="328"/>
      <c r="AP590" s="328" t="s">
        <v>4029</v>
      </c>
      <c r="AQ590" s="328">
        <v>6</v>
      </c>
    </row>
    <row r="591" spans="1:43" ht="22.8" x14ac:dyDescent="0.4">
      <c r="A591" s="328">
        <v>210030</v>
      </c>
      <c r="B591" s="328" t="s">
        <v>3402</v>
      </c>
      <c r="C591" s="328" t="s">
        <v>99</v>
      </c>
      <c r="D591" s="328" t="s">
        <v>305</v>
      </c>
      <c r="E591" s="328" t="s">
        <v>387</v>
      </c>
      <c r="F591" s="330">
        <v>33970</v>
      </c>
      <c r="G591" s="328" t="s">
        <v>914</v>
      </c>
      <c r="H591" s="328" t="s">
        <v>389</v>
      </c>
      <c r="I591" s="328" t="s">
        <v>485</v>
      </c>
      <c r="J591" s="328" t="s">
        <v>1311</v>
      </c>
      <c r="K591" s="328">
        <v>2012</v>
      </c>
      <c r="L591" s="328" t="s">
        <v>383</v>
      </c>
      <c r="M591" s="328" t="s">
        <v>383</v>
      </c>
      <c r="N591" s="328"/>
      <c r="O591" s="330"/>
      <c r="P591" s="328"/>
      <c r="Q591" s="328"/>
      <c r="R591" s="328"/>
      <c r="S591" s="328"/>
      <c r="T591" s="328"/>
      <c r="U591" s="328"/>
      <c r="V591" s="328"/>
      <c r="W591" s="328"/>
      <c r="X591" s="328"/>
      <c r="Y591" s="328"/>
      <c r="Z591" s="328"/>
      <c r="AA591" s="328"/>
      <c r="AB591" s="328"/>
      <c r="AC591" s="328"/>
      <c r="AD591" s="328"/>
      <c r="AE591" s="328"/>
      <c r="AF591" s="328"/>
      <c r="AG591" s="328"/>
      <c r="AH591" s="328"/>
      <c r="AI591" s="328"/>
      <c r="AJ591" s="328"/>
      <c r="AK591" s="328"/>
      <c r="AL591" s="328"/>
      <c r="AM591" s="328" t="s">
        <v>782</v>
      </c>
      <c r="AN591" s="328" t="s">
        <v>782</v>
      </c>
      <c r="AO591" s="328"/>
      <c r="AP591" s="328" t="s">
        <v>485</v>
      </c>
      <c r="AQ591" s="328">
        <v>3</v>
      </c>
    </row>
    <row r="592" spans="1:43" ht="22.8" x14ac:dyDescent="0.4">
      <c r="A592" s="328">
        <v>211580</v>
      </c>
      <c r="B592" s="328" t="s">
        <v>2017</v>
      </c>
      <c r="C592" s="328" t="s">
        <v>2018</v>
      </c>
      <c r="D592" s="328" t="s">
        <v>227</v>
      </c>
      <c r="E592" s="328" t="s">
        <v>387</v>
      </c>
      <c r="F592" s="330">
        <v>33604</v>
      </c>
      <c r="G592" s="328" t="s">
        <v>719</v>
      </c>
      <c r="H592" s="328" t="s">
        <v>389</v>
      </c>
      <c r="I592" s="328" t="s">
        <v>486</v>
      </c>
      <c r="J592" s="328" t="s">
        <v>1311</v>
      </c>
      <c r="K592" s="328">
        <v>2009</v>
      </c>
      <c r="L592" s="328" t="s">
        <v>383</v>
      </c>
      <c r="M592" s="328" t="s">
        <v>383</v>
      </c>
      <c r="N592" s="328"/>
      <c r="O592" s="330"/>
      <c r="P592" s="328"/>
      <c r="Q592" s="328"/>
      <c r="R592" s="328"/>
      <c r="S592" s="328"/>
      <c r="T592" s="328"/>
      <c r="U592" s="328"/>
      <c r="V592" s="328"/>
      <c r="W592" s="328"/>
      <c r="X592" s="328"/>
      <c r="Y592" s="328"/>
      <c r="Z592" s="328"/>
      <c r="AA592" s="328"/>
      <c r="AB592" s="328"/>
      <c r="AC592" s="328"/>
      <c r="AD592" s="328"/>
      <c r="AE592" s="328"/>
      <c r="AF592" s="328"/>
      <c r="AG592" s="328"/>
      <c r="AH592" s="328" t="s">
        <v>731</v>
      </c>
      <c r="AI592" s="328"/>
      <c r="AJ592" s="328"/>
      <c r="AK592" s="328"/>
      <c r="AL592" s="328"/>
      <c r="AM592" s="328" t="s">
        <v>782</v>
      </c>
      <c r="AN592" s="328" t="s">
        <v>782</v>
      </c>
      <c r="AO592" s="328"/>
      <c r="AP592" s="328" t="s">
        <v>4068</v>
      </c>
      <c r="AQ592" s="328" t="s">
        <v>3844</v>
      </c>
    </row>
    <row r="593" spans="1:43" ht="22.8" x14ac:dyDescent="0.4">
      <c r="A593" s="328">
        <v>211869</v>
      </c>
      <c r="B593" s="328" t="s">
        <v>2686</v>
      </c>
      <c r="C593" s="328" t="s">
        <v>156</v>
      </c>
      <c r="D593" s="328" t="s">
        <v>291</v>
      </c>
      <c r="E593" s="328" t="s">
        <v>388</v>
      </c>
      <c r="F593" s="328" t="s">
        <v>3698</v>
      </c>
      <c r="G593" s="328" t="s">
        <v>370</v>
      </c>
      <c r="H593" s="328" t="s">
        <v>389</v>
      </c>
      <c r="I593" s="328" t="s">
        <v>59</v>
      </c>
      <c r="J593" s="328" t="s">
        <v>1311</v>
      </c>
      <c r="K593" s="328">
        <v>2014</v>
      </c>
      <c r="L593" s="328" t="s">
        <v>383</v>
      </c>
      <c r="M593" s="328" t="s">
        <v>383</v>
      </c>
      <c r="N593" s="328"/>
      <c r="O593" s="330"/>
      <c r="P593" s="328"/>
      <c r="Q593" s="328"/>
      <c r="R593" s="328"/>
      <c r="S593" s="328"/>
      <c r="T593" s="328"/>
      <c r="U593" s="328"/>
      <c r="V593" s="328"/>
      <c r="W593" s="328"/>
      <c r="X593" s="328"/>
      <c r="Y593" s="328"/>
      <c r="Z593" s="328"/>
      <c r="AA593" s="328"/>
      <c r="AB593" s="328"/>
      <c r="AC593" s="328"/>
      <c r="AD593" s="328"/>
      <c r="AE593" s="328"/>
      <c r="AF593" s="328"/>
      <c r="AG593" s="328"/>
      <c r="AH593" s="328" t="s">
        <v>731</v>
      </c>
      <c r="AI593" s="328"/>
      <c r="AJ593" s="328"/>
      <c r="AK593" s="328"/>
      <c r="AL593" s="328"/>
      <c r="AM593" s="328" t="s">
        <v>782</v>
      </c>
      <c r="AN593" s="328" t="s">
        <v>782</v>
      </c>
      <c r="AO593" s="328"/>
      <c r="AP593" s="328" t="s">
        <v>4079</v>
      </c>
      <c r="AQ593" s="328" t="s">
        <v>3844</v>
      </c>
    </row>
    <row r="594" spans="1:43" ht="22.8" x14ac:dyDescent="0.4">
      <c r="A594" s="328">
        <v>212163</v>
      </c>
      <c r="B594" s="328" t="s">
        <v>1420</v>
      </c>
      <c r="C594" s="328" t="s">
        <v>93</v>
      </c>
      <c r="D594" s="328" t="s">
        <v>2700</v>
      </c>
      <c r="E594" s="328" t="s">
        <v>388</v>
      </c>
      <c r="F594" s="330">
        <v>34551</v>
      </c>
      <c r="G594" s="328" t="s">
        <v>1421</v>
      </c>
      <c r="H594" s="328" t="s">
        <v>389</v>
      </c>
      <c r="I594" s="328" t="s">
        <v>59</v>
      </c>
      <c r="J594" s="328" t="s">
        <v>390</v>
      </c>
      <c r="K594" s="328">
        <v>2013</v>
      </c>
      <c r="L594" s="328" t="s">
        <v>383</v>
      </c>
      <c r="M594" s="328"/>
      <c r="N594" s="328"/>
      <c r="O594" s="330"/>
      <c r="P594" s="328" t="s">
        <v>4081</v>
      </c>
      <c r="Q594" s="328"/>
      <c r="R594" s="328"/>
      <c r="S594" s="328"/>
      <c r="T594" s="328"/>
      <c r="U594" s="328"/>
      <c r="V594" s="328"/>
      <c r="W594" s="328"/>
      <c r="X594" s="328"/>
      <c r="Y594" s="328"/>
      <c r="Z594" s="328"/>
      <c r="AA594" s="328"/>
      <c r="AB594" s="328"/>
      <c r="AC594" s="328"/>
      <c r="AD594" s="328"/>
      <c r="AE594" s="328"/>
      <c r="AF594" s="328"/>
      <c r="AG594" s="328"/>
      <c r="AH594" s="328" t="s">
        <v>731</v>
      </c>
      <c r="AI594" s="328"/>
      <c r="AJ594" s="328"/>
      <c r="AK594" s="328"/>
      <c r="AL594" s="328"/>
      <c r="AM594" s="328"/>
      <c r="AN594" s="328"/>
      <c r="AO594" s="328"/>
      <c r="AP594" s="328" t="s">
        <v>3861</v>
      </c>
      <c r="AQ594" s="328">
        <v>3</v>
      </c>
    </row>
    <row r="595" spans="1:43" ht="22.8" x14ac:dyDescent="0.4">
      <c r="A595" s="328">
        <v>212536</v>
      </c>
      <c r="B595" s="328" t="s">
        <v>2064</v>
      </c>
      <c r="C595" s="328" t="s">
        <v>2001</v>
      </c>
      <c r="D595" s="328" t="s">
        <v>1995</v>
      </c>
      <c r="E595" s="328" t="s">
        <v>388</v>
      </c>
      <c r="F595" s="330">
        <v>30700</v>
      </c>
      <c r="G595" s="328" t="s">
        <v>1009</v>
      </c>
      <c r="H595" s="328" t="s">
        <v>389</v>
      </c>
      <c r="I595" s="328" t="s">
        <v>484</v>
      </c>
      <c r="J595" s="328" t="s">
        <v>371</v>
      </c>
      <c r="K595" s="328">
        <v>2001</v>
      </c>
      <c r="L595" s="328" t="s">
        <v>383</v>
      </c>
      <c r="M595" s="328" t="s">
        <v>383</v>
      </c>
      <c r="N595" s="328"/>
      <c r="O595" s="330"/>
      <c r="P595" s="328"/>
      <c r="Q595" s="328"/>
      <c r="R595" s="328"/>
      <c r="S595" s="328"/>
      <c r="T595" s="328"/>
      <c r="U595" s="328"/>
      <c r="V595" s="328"/>
      <c r="W595" s="328"/>
      <c r="X595" s="328"/>
      <c r="Y595" s="328"/>
      <c r="Z595" s="328"/>
      <c r="AA595" s="328"/>
      <c r="AB595" s="328"/>
      <c r="AC595" s="328"/>
      <c r="AD595" s="328"/>
      <c r="AE595" s="328"/>
      <c r="AF595" s="328"/>
      <c r="AG595" s="328"/>
      <c r="AH595" s="328"/>
      <c r="AI595" s="328"/>
      <c r="AJ595" s="328"/>
      <c r="AK595" s="328"/>
      <c r="AL595" s="328"/>
      <c r="AM595" s="328"/>
      <c r="AN595" s="328"/>
      <c r="AO595" s="328"/>
      <c r="AP595" s="328" t="s">
        <v>3375</v>
      </c>
      <c r="AQ595" s="328">
        <v>3</v>
      </c>
    </row>
    <row r="596" spans="1:43" ht="22.8" x14ac:dyDescent="0.4">
      <c r="A596" s="328">
        <v>212569</v>
      </c>
      <c r="B596" s="328" t="s">
        <v>2010</v>
      </c>
      <c r="C596" s="328" t="s">
        <v>71</v>
      </c>
      <c r="D596" s="328" t="s">
        <v>277</v>
      </c>
      <c r="E596" s="328" t="s">
        <v>388</v>
      </c>
      <c r="F596" s="330">
        <v>35836</v>
      </c>
      <c r="G596" s="328" t="s">
        <v>1048</v>
      </c>
      <c r="H596" s="328" t="s">
        <v>389</v>
      </c>
      <c r="I596" s="328" t="s">
        <v>484</v>
      </c>
      <c r="J596" s="328" t="s">
        <v>1311</v>
      </c>
      <c r="K596" s="328">
        <v>2016</v>
      </c>
      <c r="L596" s="328" t="s">
        <v>383</v>
      </c>
      <c r="M596" s="328" t="s">
        <v>383</v>
      </c>
      <c r="N596" s="328"/>
      <c r="O596" s="330"/>
      <c r="P596" s="328"/>
      <c r="Q596" s="328"/>
      <c r="R596" s="328"/>
      <c r="S596" s="328"/>
      <c r="T596" s="328"/>
      <c r="U596" s="328"/>
      <c r="V596" s="328"/>
      <c r="W596" s="328"/>
      <c r="X596" s="328"/>
      <c r="Y596" s="328"/>
      <c r="Z596" s="328"/>
      <c r="AA596" s="328"/>
      <c r="AB596" s="328"/>
      <c r="AC596" s="328"/>
      <c r="AD596" s="328"/>
      <c r="AE596" s="328"/>
      <c r="AF596" s="328"/>
      <c r="AG596" s="328"/>
      <c r="AH596" s="328" t="s">
        <v>731</v>
      </c>
      <c r="AI596" s="328"/>
      <c r="AJ596" s="328"/>
      <c r="AK596" s="328"/>
      <c r="AL596" s="328"/>
      <c r="AM596" s="328" t="s">
        <v>782</v>
      </c>
      <c r="AN596" s="328" t="s">
        <v>782</v>
      </c>
      <c r="AO596" s="328"/>
      <c r="AP596" s="328" t="s">
        <v>4071</v>
      </c>
      <c r="AQ596" s="328">
        <v>3</v>
      </c>
    </row>
    <row r="597" spans="1:43" ht="22.8" x14ac:dyDescent="0.4">
      <c r="A597" s="328">
        <v>213134</v>
      </c>
      <c r="B597" s="328" t="s">
        <v>1848</v>
      </c>
      <c r="C597" s="328" t="s">
        <v>71</v>
      </c>
      <c r="D597" s="328" t="s">
        <v>227</v>
      </c>
      <c r="E597" s="328" t="s">
        <v>387</v>
      </c>
      <c r="F597" s="330">
        <v>35796</v>
      </c>
      <c r="G597" s="328" t="s">
        <v>712</v>
      </c>
      <c r="H597" s="328" t="s">
        <v>389</v>
      </c>
      <c r="I597" s="328" t="s">
        <v>59</v>
      </c>
      <c r="J597" s="328" t="s">
        <v>371</v>
      </c>
      <c r="K597" s="328">
        <v>2016</v>
      </c>
      <c r="L597" s="328" t="s">
        <v>383</v>
      </c>
      <c r="M597" s="328" t="s">
        <v>383</v>
      </c>
      <c r="N597" s="328"/>
      <c r="O597" s="330"/>
      <c r="P597" s="328"/>
      <c r="Q597" s="328"/>
      <c r="R597" s="328"/>
      <c r="S597" s="328"/>
      <c r="T597" s="328"/>
      <c r="U597" s="328"/>
      <c r="V597" s="328"/>
      <c r="W597" s="328"/>
      <c r="X597" s="328"/>
      <c r="Y597" s="328"/>
      <c r="Z597" s="328"/>
      <c r="AA597" s="328"/>
      <c r="AB597" s="328"/>
      <c r="AC597" s="328"/>
      <c r="AD597" s="328"/>
      <c r="AE597" s="328"/>
      <c r="AF597" s="328"/>
      <c r="AG597" s="328"/>
      <c r="AH597" s="328" t="s">
        <v>731</v>
      </c>
      <c r="AI597" s="328"/>
      <c r="AJ597" s="328"/>
      <c r="AK597" s="328"/>
      <c r="AL597" s="328"/>
      <c r="AM597" s="328"/>
      <c r="AN597" s="328"/>
      <c r="AO597" s="328"/>
      <c r="AP597" s="328" t="s">
        <v>3861</v>
      </c>
      <c r="AQ597" s="328">
        <v>3</v>
      </c>
    </row>
    <row r="598" spans="1:43" ht="22.8" x14ac:dyDescent="0.4">
      <c r="A598" s="328">
        <v>213338</v>
      </c>
      <c r="B598" s="328" t="s">
        <v>4122</v>
      </c>
      <c r="C598" s="328" t="s">
        <v>438</v>
      </c>
      <c r="D598" s="328" t="s">
        <v>227</v>
      </c>
      <c r="E598" s="328" t="s">
        <v>387</v>
      </c>
      <c r="F598" s="330">
        <v>35431</v>
      </c>
      <c r="G598" s="328" t="s">
        <v>3656</v>
      </c>
      <c r="H598" s="328" t="s">
        <v>389</v>
      </c>
      <c r="I598" s="328" t="s">
        <v>486</v>
      </c>
      <c r="J598" s="328" t="s">
        <v>723</v>
      </c>
      <c r="K598" s="328">
        <v>2017</v>
      </c>
      <c r="L598" s="328" t="s">
        <v>383</v>
      </c>
      <c r="M598" s="328" t="s">
        <v>383</v>
      </c>
      <c r="N598" s="328"/>
      <c r="O598" s="330"/>
      <c r="P598" s="328"/>
      <c r="Q598" s="328"/>
      <c r="R598" s="328"/>
      <c r="S598" s="328"/>
      <c r="T598" s="328"/>
      <c r="U598" s="328"/>
      <c r="V598" s="328"/>
      <c r="W598" s="328"/>
      <c r="X598" s="328"/>
      <c r="Y598" s="328"/>
      <c r="Z598" s="328"/>
      <c r="AA598" s="328"/>
      <c r="AB598" s="328"/>
      <c r="AC598" s="328"/>
      <c r="AD598" s="328"/>
      <c r="AE598" s="328"/>
      <c r="AF598" s="328"/>
      <c r="AG598" s="328"/>
      <c r="AH598" s="328"/>
      <c r="AI598" s="328"/>
      <c r="AJ598" s="328"/>
      <c r="AK598" s="328"/>
      <c r="AL598" s="328"/>
      <c r="AM598" s="328"/>
      <c r="AN598" s="328" t="s">
        <v>782</v>
      </c>
      <c r="AO598" s="328"/>
      <c r="AP598" s="328" t="s">
        <v>3955</v>
      </c>
      <c r="AQ598" s="328">
        <v>6</v>
      </c>
    </row>
    <row r="599" spans="1:43" ht="22.8" x14ac:dyDescent="0.4">
      <c r="A599" s="328">
        <v>213857</v>
      </c>
      <c r="B599" s="328" t="s">
        <v>1581</v>
      </c>
      <c r="C599" s="328" t="s">
        <v>148</v>
      </c>
      <c r="D599" s="328" t="s">
        <v>240</v>
      </c>
      <c r="E599" s="328" t="s">
        <v>388</v>
      </c>
      <c r="F599" s="330">
        <v>33258</v>
      </c>
      <c r="G599" s="328" t="s">
        <v>1582</v>
      </c>
      <c r="H599" s="328" t="s">
        <v>389</v>
      </c>
      <c r="I599" s="328" t="s">
        <v>59</v>
      </c>
      <c r="J599" s="328" t="s">
        <v>390</v>
      </c>
      <c r="K599" s="328">
        <v>2009</v>
      </c>
      <c r="L599" s="328" t="s">
        <v>383</v>
      </c>
      <c r="M599" s="328" t="s">
        <v>383</v>
      </c>
      <c r="N599" s="328"/>
      <c r="O599" s="330"/>
      <c r="P599" s="328"/>
      <c r="Q599" s="328"/>
      <c r="R599" s="328"/>
      <c r="S599" s="328"/>
      <c r="T599" s="328"/>
      <c r="U599" s="328"/>
      <c r="V599" s="328"/>
      <c r="W599" s="328"/>
      <c r="X599" s="328"/>
      <c r="Y599" s="328"/>
      <c r="Z599" s="328"/>
      <c r="AA599" s="328"/>
      <c r="AB599" s="328"/>
      <c r="AC599" s="328"/>
      <c r="AD599" s="328"/>
      <c r="AE599" s="328"/>
      <c r="AF599" s="328"/>
      <c r="AG599" s="328"/>
      <c r="AH599" s="328"/>
      <c r="AI599" s="328"/>
      <c r="AJ599" s="328"/>
      <c r="AK599" s="328"/>
      <c r="AL599" s="328"/>
      <c r="AM599" s="328"/>
      <c r="AN599" s="328"/>
      <c r="AO599" s="328"/>
      <c r="AP599" s="328" t="s">
        <v>3374</v>
      </c>
      <c r="AQ599" s="328">
        <v>2</v>
      </c>
    </row>
    <row r="600" spans="1:43" ht="22.8" x14ac:dyDescent="0.4">
      <c r="A600" s="328">
        <v>213973</v>
      </c>
      <c r="B600" s="328" t="s">
        <v>2393</v>
      </c>
      <c r="C600" s="328" t="s">
        <v>2394</v>
      </c>
      <c r="D600" s="328" t="s">
        <v>449</v>
      </c>
      <c r="E600" s="328" t="s">
        <v>388</v>
      </c>
      <c r="F600" s="330">
        <v>36324</v>
      </c>
      <c r="G600" s="328" t="s">
        <v>2094</v>
      </c>
      <c r="H600" s="328" t="s">
        <v>389</v>
      </c>
      <c r="I600" s="328" t="s">
        <v>484</v>
      </c>
      <c r="J600" s="328" t="s">
        <v>390</v>
      </c>
      <c r="K600" s="328">
        <v>2017</v>
      </c>
      <c r="L600" s="328" t="s">
        <v>383</v>
      </c>
      <c r="M600" s="328" t="s">
        <v>383</v>
      </c>
      <c r="N600" s="328"/>
      <c r="O600" s="330"/>
      <c r="P600" s="328"/>
      <c r="Q600" s="328"/>
      <c r="R600" s="328"/>
      <c r="S600" s="328"/>
      <c r="T600" s="328"/>
      <c r="U600" s="328"/>
      <c r="V600" s="328"/>
      <c r="W600" s="328"/>
      <c r="X600" s="328"/>
      <c r="Y600" s="328"/>
      <c r="Z600" s="328"/>
      <c r="AA600" s="328"/>
      <c r="AB600" s="328"/>
      <c r="AC600" s="328"/>
      <c r="AD600" s="328"/>
      <c r="AE600" s="328"/>
      <c r="AF600" s="328"/>
      <c r="AG600" s="328"/>
      <c r="AH600" s="328"/>
      <c r="AI600" s="328"/>
      <c r="AJ600" s="328"/>
      <c r="AK600" s="328"/>
      <c r="AL600" s="328"/>
      <c r="AM600" s="328"/>
      <c r="AN600" s="328" t="s">
        <v>782</v>
      </c>
      <c r="AO600" s="328"/>
      <c r="AP600" s="328" t="s">
        <v>3375</v>
      </c>
      <c r="AQ600" s="328">
        <v>2</v>
      </c>
    </row>
    <row r="601" spans="1:43" ht="22.8" x14ac:dyDescent="0.4">
      <c r="A601" s="328">
        <v>213975</v>
      </c>
      <c r="B601" s="328" t="s">
        <v>1455</v>
      </c>
      <c r="C601" s="328" t="s">
        <v>612</v>
      </c>
      <c r="D601" s="328" t="s">
        <v>2812</v>
      </c>
      <c r="E601" s="328" t="s">
        <v>388</v>
      </c>
      <c r="F601" s="330">
        <v>34475</v>
      </c>
      <c r="G601" s="328" t="s">
        <v>1009</v>
      </c>
      <c r="H601" s="328" t="s">
        <v>389</v>
      </c>
      <c r="I601" s="328" t="s">
        <v>484</v>
      </c>
      <c r="J601" s="328" t="s">
        <v>1311</v>
      </c>
      <c r="K601" s="328">
        <v>2013</v>
      </c>
      <c r="L601" s="328" t="s">
        <v>383</v>
      </c>
      <c r="M601" s="328" t="s">
        <v>383</v>
      </c>
      <c r="N601" s="328"/>
      <c r="O601" s="330"/>
      <c r="P601" s="328"/>
      <c r="Q601" s="328"/>
      <c r="R601" s="328"/>
      <c r="S601" s="328"/>
      <c r="T601" s="328"/>
      <c r="U601" s="328"/>
      <c r="V601" s="328"/>
      <c r="W601" s="328"/>
      <c r="X601" s="328"/>
      <c r="Y601" s="328"/>
      <c r="Z601" s="328"/>
      <c r="AA601" s="328"/>
      <c r="AB601" s="328"/>
      <c r="AC601" s="328"/>
      <c r="AD601" s="328"/>
      <c r="AE601" s="328"/>
      <c r="AF601" s="328"/>
      <c r="AG601" s="328"/>
      <c r="AH601" s="328"/>
      <c r="AI601" s="328"/>
      <c r="AJ601" s="328"/>
      <c r="AK601" s="328"/>
      <c r="AL601" s="328"/>
      <c r="AM601" s="328" t="s">
        <v>782</v>
      </c>
      <c r="AN601" s="328" t="s">
        <v>782</v>
      </c>
      <c r="AO601" s="328"/>
      <c r="AP601" s="328" t="s">
        <v>484</v>
      </c>
      <c r="AQ601" s="328">
        <v>2</v>
      </c>
    </row>
    <row r="602" spans="1:43" ht="22.8" x14ac:dyDescent="0.4">
      <c r="A602" s="328">
        <v>214401</v>
      </c>
      <c r="B602" s="328" t="s">
        <v>2108</v>
      </c>
      <c r="C602" s="328" t="s">
        <v>81</v>
      </c>
      <c r="D602" s="328" t="s">
        <v>244</v>
      </c>
      <c r="E602" s="328" t="s">
        <v>388</v>
      </c>
      <c r="F602" s="330">
        <v>32951</v>
      </c>
      <c r="G602" s="328" t="s">
        <v>874</v>
      </c>
      <c r="H602" s="328" t="s">
        <v>389</v>
      </c>
      <c r="I602" s="328" t="s">
        <v>484</v>
      </c>
      <c r="J602" s="328" t="s">
        <v>390</v>
      </c>
      <c r="K602" s="328">
        <v>2008</v>
      </c>
      <c r="L602" s="328" t="s">
        <v>383</v>
      </c>
      <c r="M602" s="328" t="s">
        <v>383</v>
      </c>
      <c r="N602" s="328"/>
      <c r="O602" s="330"/>
      <c r="P602" s="328"/>
      <c r="Q602" s="328"/>
      <c r="R602" s="328"/>
      <c r="S602" s="328"/>
      <c r="T602" s="328"/>
      <c r="U602" s="328"/>
      <c r="V602" s="328"/>
      <c r="W602" s="328"/>
      <c r="X602" s="328"/>
      <c r="Y602" s="328"/>
      <c r="Z602" s="328"/>
      <c r="AA602" s="328"/>
      <c r="AB602" s="328"/>
      <c r="AC602" s="328"/>
      <c r="AD602" s="328"/>
      <c r="AE602" s="328"/>
      <c r="AF602" s="328"/>
      <c r="AG602" s="328"/>
      <c r="AH602" s="328"/>
      <c r="AI602" s="328"/>
      <c r="AJ602" s="328"/>
      <c r="AK602" s="328"/>
      <c r="AL602" s="328"/>
      <c r="AM602" s="328"/>
      <c r="AN602" s="328" t="s">
        <v>782</v>
      </c>
      <c r="AO602" s="328"/>
      <c r="AP602" s="328" t="s">
        <v>484</v>
      </c>
      <c r="AQ602" s="328">
        <v>1</v>
      </c>
    </row>
    <row r="603" spans="1:43" ht="22.8" x14ac:dyDescent="0.4">
      <c r="A603" s="328">
        <v>214520</v>
      </c>
      <c r="B603" s="328" t="s">
        <v>2382</v>
      </c>
      <c r="C603" s="328" t="s">
        <v>146</v>
      </c>
      <c r="D603" s="328" t="s">
        <v>233</v>
      </c>
      <c r="E603" s="328" t="s">
        <v>388</v>
      </c>
      <c r="F603" s="330">
        <v>36240</v>
      </c>
      <c r="G603" s="328" t="s">
        <v>1985</v>
      </c>
      <c r="H603" s="328" t="s">
        <v>389</v>
      </c>
      <c r="I603" s="328" t="s">
        <v>484</v>
      </c>
      <c r="J603" s="328" t="s">
        <v>1311</v>
      </c>
      <c r="K603" s="328">
        <v>2017</v>
      </c>
      <c r="L603" s="328" t="s">
        <v>383</v>
      </c>
      <c r="M603" s="328" t="s">
        <v>383</v>
      </c>
      <c r="N603" s="328"/>
      <c r="O603" s="330"/>
      <c r="P603" s="328"/>
      <c r="Q603" s="328"/>
      <c r="R603" s="328"/>
      <c r="S603" s="328"/>
      <c r="T603" s="328"/>
      <c r="U603" s="328"/>
      <c r="V603" s="328"/>
      <c r="W603" s="328"/>
      <c r="X603" s="328"/>
      <c r="Y603" s="328"/>
      <c r="Z603" s="328"/>
      <c r="AA603" s="328"/>
      <c r="AB603" s="328"/>
      <c r="AC603" s="328"/>
      <c r="AD603" s="328"/>
      <c r="AE603" s="328"/>
      <c r="AF603" s="328"/>
      <c r="AG603" s="328"/>
      <c r="AH603" s="328"/>
      <c r="AI603" s="328"/>
      <c r="AJ603" s="328"/>
      <c r="AK603" s="328"/>
      <c r="AL603" s="328"/>
      <c r="AM603" s="328"/>
      <c r="AN603" s="328"/>
      <c r="AO603" s="328"/>
      <c r="AP603" s="328" t="s">
        <v>484</v>
      </c>
      <c r="AQ603" s="328">
        <v>2</v>
      </c>
    </row>
    <row r="604" spans="1:43" ht="22.8" x14ac:dyDescent="0.4">
      <c r="A604" s="328">
        <v>214650</v>
      </c>
      <c r="B604" s="328" t="s">
        <v>2317</v>
      </c>
      <c r="C604" s="328" t="s">
        <v>66</v>
      </c>
      <c r="D604" s="328" t="s">
        <v>469</v>
      </c>
      <c r="E604" s="328" t="s">
        <v>388</v>
      </c>
      <c r="F604" s="330">
        <v>35815</v>
      </c>
      <c r="G604" s="328" t="s">
        <v>1061</v>
      </c>
      <c r="H604" s="328" t="s">
        <v>389</v>
      </c>
      <c r="I604" s="328" t="s">
        <v>59</v>
      </c>
      <c r="J604" s="328" t="s">
        <v>371</v>
      </c>
      <c r="K604" s="328">
        <v>2016</v>
      </c>
      <c r="L604" s="328" t="s">
        <v>383</v>
      </c>
      <c r="M604" s="328" t="s">
        <v>383</v>
      </c>
      <c r="N604" s="328"/>
      <c r="O604" s="330"/>
      <c r="P604" s="328"/>
      <c r="Q604" s="328"/>
      <c r="R604" s="328"/>
      <c r="S604" s="328"/>
      <c r="T604" s="328"/>
      <c r="U604" s="328"/>
      <c r="V604" s="328"/>
      <c r="W604" s="328"/>
      <c r="X604" s="328"/>
      <c r="Y604" s="328"/>
      <c r="Z604" s="328"/>
      <c r="AA604" s="328"/>
      <c r="AB604" s="328"/>
      <c r="AC604" s="328"/>
      <c r="AD604" s="328"/>
      <c r="AE604" s="328"/>
      <c r="AF604" s="328"/>
      <c r="AG604" s="328"/>
      <c r="AH604" s="328"/>
      <c r="AI604" s="328"/>
      <c r="AJ604" s="328"/>
      <c r="AK604" s="328"/>
      <c r="AL604" s="328"/>
      <c r="AM604" s="328"/>
      <c r="AN604" s="328"/>
      <c r="AO604" s="328"/>
      <c r="AP604" s="328" t="s">
        <v>59</v>
      </c>
      <c r="AQ604" s="328">
        <v>5</v>
      </c>
    </row>
    <row r="605" spans="1:43" ht="22.8" x14ac:dyDescent="0.4">
      <c r="A605" s="328">
        <v>214814</v>
      </c>
      <c r="B605" s="328" t="s">
        <v>2056</v>
      </c>
      <c r="C605" s="328" t="s">
        <v>69</v>
      </c>
      <c r="D605" s="328" t="s">
        <v>227</v>
      </c>
      <c r="E605" s="328" t="s">
        <v>387</v>
      </c>
      <c r="F605" s="330">
        <v>28856</v>
      </c>
      <c r="G605" s="328" t="s">
        <v>719</v>
      </c>
      <c r="H605" s="328" t="s">
        <v>389</v>
      </c>
      <c r="I605" s="328" t="s">
        <v>486</v>
      </c>
      <c r="J605" s="328" t="s">
        <v>390</v>
      </c>
      <c r="K605" s="328">
        <v>2014</v>
      </c>
      <c r="L605" s="328" t="s">
        <v>383</v>
      </c>
      <c r="M605" s="328" t="s">
        <v>383</v>
      </c>
      <c r="N605" s="328"/>
      <c r="O605" s="330"/>
      <c r="P605" s="328"/>
      <c r="Q605" s="328"/>
      <c r="R605" s="328"/>
      <c r="S605" s="328"/>
      <c r="T605" s="328"/>
      <c r="U605" s="328"/>
      <c r="V605" s="328"/>
      <c r="W605" s="328"/>
      <c r="X605" s="328"/>
      <c r="Y605" s="328"/>
      <c r="Z605" s="328"/>
      <c r="AA605" s="328"/>
      <c r="AB605" s="328"/>
      <c r="AC605" s="328"/>
      <c r="AD605" s="328"/>
      <c r="AE605" s="328"/>
      <c r="AF605" s="328"/>
      <c r="AG605" s="328"/>
      <c r="AH605" s="328" t="s">
        <v>731</v>
      </c>
      <c r="AI605" s="328"/>
      <c r="AJ605" s="328"/>
      <c r="AK605" s="328"/>
      <c r="AL605" s="328"/>
      <c r="AM605" s="328"/>
      <c r="AN605" s="328"/>
      <c r="AO605" s="328"/>
      <c r="AP605" s="328" t="s">
        <v>4068</v>
      </c>
      <c r="AQ605" s="328" t="s">
        <v>3844</v>
      </c>
    </row>
    <row r="606" spans="1:43" ht="22.8" x14ac:dyDescent="0.4">
      <c r="A606" s="328">
        <v>214881</v>
      </c>
      <c r="B606" s="328" t="s">
        <v>2270</v>
      </c>
      <c r="C606" s="328" t="s">
        <v>66</v>
      </c>
      <c r="D606" s="328" t="s">
        <v>518</v>
      </c>
      <c r="E606" s="328" t="s">
        <v>388</v>
      </c>
      <c r="F606" s="330">
        <v>35455</v>
      </c>
      <c r="G606" s="328" t="s">
        <v>1076</v>
      </c>
      <c r="H606" s="328" t="s">
        <v>389</v>
      </c>
      <c r="I606" s="328" t="s">
        <v>484</v>
      </c>
      <c r="J606" s="328" t="s">
        <v>371</v>
      </c>
      <c r="K606" s="328">
        <v>2014</v>
      </c>
      <c r="L606" s="328" t="s">
        <v>383</v>
      </c>
      <c r="M606" s="328"/>
      <c r="N606" s="328"/>
      <c r="O606" s="330"/>
      <c r="P606" s="328"/>
      <c r="Q606" s="328"/>
      <c r="R606" s="328"/>
      <c r="S606" s="328"/>
      <c r="T606" s="328"/>
      <c r="U606" s="328"/>
      <c r="V606" s="328"/>
      <c r="W606" s="328"/>
      <c r="X606" s="328"/>
      <c r="Y606" s="328"/>
      <c r="Z606" s="328"/>
      <c r="AA606" s="328"/>
      <c r="AB606" s="328"/>
      <c r="AC606" s="328"/>
      <c r="AD606" s="328"/>
      <c r="AE606" s="328"/>
      <c r="AF606" s="328"/>
      <c r="AG606" s="328"/>
      <c r="AH606" s="328"/>
      <c r="AI606" s="328"/>
      <c r="AJ606" s="328"/>
      <c r="AK606" s="328"/>
      <c r="AL606" s="328"/>
      <c r="AM606" s="328"/>
      <c r="AN606" s="328"/>
      <c r="AO606" s="328"/>
      <c r="AP606" s="328" t="s">
        <v>484</v>
      </c>
      <c r="AQ606" s="328">
        <v>3</v>
      </c>
    </row>
    <row r="607" spans="1:43" ht="22.8" x14ac:dyDescent="0.4">
      <c r="A607" s="328">
        <v>214892</v>
      </c>
      <c r="B607" s="328" t="s">
        <v>1335</v>
      </c>
      <c r="C607" s="328" t="s">
        <v>1336</v>
      </c>
      <c r="D607" s="328" t="s">
        <v>227</v>
      </c>
      <c r="E607" s="328" t="s">
        <v>388</v>
      </c>
      <c r="F607" s="330">
        <v>31778</v>
      </c>
      <c r="G607" s="328" t="s">
        <v>1337</v>
      </c>
      <c r="H607" s="328" t="s">
        <v>389</v>
      </c>
      <c r="I607" s="328" t="s">
        <v>484</v>
      </c>
      <c r="J607" s="328" t="s">
        <v>390</v>
      </c>
      <c r="K607" s="328">
        <v>2009</v>
      </c>
      <c r="L607" s="328" t="s">
        <v>383</v>
      </c>
      <c r="M607" s="328" t="s">
        <v>383</v>
      </c>
      <c r="N607" s="328"/>
      <c r="O607" s="330"/>
      <c r="P607" s="328"/>
      <c r="Q607" s="328"/>
      <c r="R607" s="328"/>
      <c r="S607" s="328"/>
      <c r="T607" s="328"/>
      <c r="U607" s="328"/>
      <c r="V607" s="328"/>
      <c r="W607" s="328"/>
      <c r="X607" s="328"/>
      <c r="Y607" s="328"/>
      <c r="Z607" s="328"/>
      <c r="AA607" s="328"/>
      <c r="AB607" s="328"/>
      <c r="AC607" s="328"/>
      <c r="AD607" s="328"/>
      <c r="AE607" s="328"/>
      <c r="AF607" s="328"/>
      <c r="AG607" s="328"/>
      <c r="AH607" s="328" t="s">
        <v>731</v>
      </c>
      <c r="AI607" s="328"/>
      <c r="AJ607" s="328"/>
      <c r="AK607" s="328"/>
      <c r="AL607" s="328"/>
      <c r="AM607" s="328"/>
      <c r="AN607" s="328"/>
      <c r="AO607" s="328"/>
      <c r="AP607" s="328" t="s">
        <v>4067</v>
      </c>
      <c r="AQ607" s="328" t="s">
        <v>4024</v>
      </c>
    </row>
    <row r="608" spans="1:43" ht="22.8" x14ac:dyDescent="0.4">
      <c r="A608" s="328">
        <v>214898</v>
      </c>
      <c r="B608" s="328" t="s">
        <v>2254</v>
      </c>
      <c r="C608" s="328" t="s">
        <v>467</v>
      </c>
      <c r="D608" s="328" t="s">
        <v>278</v>
      </c>
      <c r="E608" s="328" t="s">
        <v>388</v>
      </c>
      <c r="F608" s="330">
        <v>35431</v>
      </c>
      <c r="G608" s="328" t="s">
        <v>2255</v>
      </c>
      <c r="H608" s="328" t="s">
        <v>389</v>
      </c>
      <c r="I608" s="328" t="s">
        <v>484</v>
      </c>
      <c r="J608" s="328" t="s">
        <v>371</v>
      </c>
      <c r="K608" s="328">
        <v>2014</v>
      </c>
      <c r="L608" s="328" t="s">
        <v>383</v>
      </c>
      <c r="M608" s="328" t="s">
        <v>383</v>
      </c>
      <c r="N608" s="328"/>
      <c r="O608" s="330"/>
      <c r="P608" s="328"/>
      <c r="Q608" s="328"/>
      <c r="R608" s="328"/>
      <c r="S608" s="328"/>
      <c r="T608" s="328"/>
      <c r="U608" s="328"/>
      <c r="V608" s="328"/>
      <c r="W608" s="328"/>
      <c r="X608" s="328"/>
      <c r="Y608" s="328"/>
      <c r="Z608" s="328"/>
      <c r="AA608" s="328"/>
      <c r="AB608" s="328"/>
      <c r="AC608" s="328"/>
      <c r="AD608" s="328"/>
      <c r="AE608" s="328"/>
      <c r="AF608" s="328"/>
      <c r="AG608" s="328"/>
      <c r="AH608" s="328"/>
      <c r="AI608" s="328"/>
      <c r="AJ608" s="328"/>
      <c r="AK608" s="328"/>
      <c r="AL608" s="328"/>
      <c r="AM608" s="328"/>
      <c r="AN608" s="328"/>
      <c r="AO608" s="328"/>
      <c r="AP608" s="328" t="s">
        <v>484</v>
      </c>
      <c r="AQ608" s="328">
        <v>2</v>
      </c>
    </row>
    <row r="609" spans="1:43" ht="22.8" x14ac:dyDescent="0.4">
      <c r="A609" s="328">
        <v>215060</v>
      </c>
      <c r="B609" s="328" t="s">
        <v>1642</v>
      </c>
      <c r="C609" s="328" t="s">
        <v>565</v>
      </c>
      <c r="D609" s="328" t="s">
        <v>559</v>
      </c>
      <c r="E609" s="328" t="s">
        <v>388</v>
      </c>
      <c r="F609" s="330">
        <v>34201</v>
      </c>
      <c r="G609" s="328" t="s">
        <v>1017</v>
      </c>
      <c r="H609" s="328" t="s">
        <v>389</v>
      </c>
      <c r="I609" s="328" t="s">
        <v>59</v>
      </c>
      <c r="J609" s="328" t="s">
        <v>371</v>
      </c>
      <c r="K609" s="328"/>
      <c r="L609" s="328" t="s">
        <v>383</v>
      </c>
      <c r="M609" s="328" t="s">
        <v>383</v>
      </c>
      <c r="N609" s="328"/>
      <c r="O609" s="330"/>
      <c r="P609" s="328"/>
      <c r="Q609" s="328"/>
      <c r="R609" s="328"/>
      <c r="S609" s="328"/>
      <c r="T609" s="328"/>
      <c r="U609" s="328"/>
      <c r="V609" s="328"/>
      <c r="W609" s="328"/>
      <c r="X609" s="328"/>
      <c r="Y609" s="328"/>
      <c r="Z609" s="328"/>
      <c r="AA609" s="328"/>
      <c r="AB609" s="328"/>
      <c r="AC609" s="328"/>
      <c r="AD609" s="328"/>
      <c r="AE609" s="328"/>
      <c r="AF609" s="328"/>
      <c r="AG609" s="328"/>
      <c r="AH609" s="328"/>
      <c r="AI609" s="328"/>
      <c r="AJ609" s="328"/>
      <c r="AK609" s="328"/>
      <c r="AL609" s="328"/>
      <c r="AM609" s="328"/>
      <c r="AN609" s="328" t="s">
        <v>782</v>
      </c>
      <c r="AO609" s="328"/>
      <c r="AP609" s="328" t="s">
        <v>3374</v>
      </c>
      <c r="AQ609" s="328">
        <v>3</v>
      </c>
    </row>
    <row r="610" spans="1:43" ht="22.8" x14ac:dyDescent="0.4">
      <c r="A610" s="328">
        <v>215115</v>
      </c>
      <c r="B610" s="328" t="s">
        <v>1939</v>
      </c>
      <c r="C610" s="328" t="s">
        <v>107</v>
      </c>
      <c r="D610" s="328" t="s">
        <v>890</v>
      </c>
      <c r="E610" s="328" t="s">
        <v>388</v>
      </c>
      <c r="F610" s="332">
        <v>0</v>
      </c>
      <c r="G610" s="328" t="s">
        <v>3682</v>
      </c>
      <c r="H610" s="328" t="s">
        <v>389</v>
      </c>
      <c r="I610" s="328" t="s">
        <v>59</v>
      </c>
      <c r="J610" s="328" t="s">
        <v>390</v>
      </c>
      <c r="K610" s="328">
        <v>2011</v>
      </c>
      <c r="L610" s="328" t="s">
        <v>383</v>
      </c>
      <c r="M610" s="328" t="s">
        <v>383</v>
      </c>
      <c r="N610" s="328"/>
      <c r="O610" s="330"/>
      <c r="P610" s="328"/>
      <c r="Q610" s="328"/>
      <c r="R610" s="328"/>
      <c r="S610" s="328"/>
      <c r="T610" s="328"/>
      <c r="U610" s="328"/>
      <c r="V610" s="328"/>
      <c r="W610" s="328"/>
      <c r="X610" s="328"/>
      <c r="Y610" s="328"/>
      <c r="Z610" s="328"/>
      <c r="AA610" s="328"/>
      <c r="AB610" s="328"/>
      <c r="AC610" s="328"/>
      <c r="AD610" s="328"/>
      <c r="AE610" s="328"/>
      <c r="AF610" s="328"/>
      <c r="AG610" s="328"/>
      <c r="AH610" s="328"/>
      <c r="AI610" s="328"/>
      <c r="AJ610" s="328"/>
      <c r="AK610" s="328"/>
      <c r="AL610" s="328"/>
      <c r="AM610" s="328"/>
      <c r="AN610" s="328"/>
      <c r="AO610" s="328"/>
      <c r="AP610" s="328" t="s">
        <v>59</v>
      </c>
      <c r="AQ610" s="328">
        <v>2</v>
      </c>
    </row>
    <row r="611" spans="1:43" ht="22.8" x14ac:dyDescent="0.4">
      <c r="A611" s="328">
        <v>215352</v>
      </c>
      <c r="B611" s="328" t="s">
        <v>2912</v>
      </c>
      <c r="C611" s="328" t="s">
        <v>88</v>
      </c>
      <c r="D611" s="328" t="s">
        <v>288</v>
      </c>
      <c r="E611" s="328" t="s">
        <v>388</v>
      </c>
      <c r="F611" s="330">
        <v>32547</v>
      </c>
      <c r="G611" s="328" t="s">
        <v>683</v>
      </c>
      <c r="H611" s="328" t="s">
        <v>389</v>
      </c>
      <c r="I611" s="328" t="s">
        <v>59</v>
      </c>
      <c r="J611" s="328" t="s">
        <v>371</v>
      </c>
      <c r="K611" s="328">
        <v>2018</v>
      </c>
      <c r="L611" s="328" t="s">
        <v>383</v>
      </c>
      <c r="M611" s="328" t="s">
        <v>383</v>
      </c>
      <c r="N611" s="328"/>
      <c r="O611" s="330"/>
      <c r="P611" s="328"/>
      <c r="Q611" s="328"/>
      <c r="R611" s="328"/>
      <c r="S611" s="328"/>
      <c r="T611" s="328"/>
      <c r="U611" s="328"/>
      <c r="V611" s="328"/>
      <c r="W611" s="328"/>
      <c r="X611" s="328"/>
      <c r="Y611" s="328"/>
      <c r="Z611" s="328"/>
      <c r="AA611" s="328"/>
      <c r="AB611" s="328"/>
      <c r="AC611" s="328"/>
      <c r="AD611" s="328"/>
      <c r="AE611" s="328"/>
      <c r="AF611" s="328"/>
      <c r="AG611" s="328"/>
      <c r="AH611" s="328"/>
      <c r="AI611" s="328"/>
      <c r="AJ611" s="328"/>
      <c r="AK611" s="328"/>
      <c r="AL611" s="328"/>
      <c r="AM611" s="328"/>
      <c r="AN611" s="328"/>
      <c r="AO611" s="328"/>
      <c r="AP611" s="328" t="s">
        <v>3374</v>
      </c>
      <c r="AQ611" s="328">
        <v>3</v>
      </c>
    </row>
    <row r="612" spans="1:43" ht="22.8" x14ac:dyDescent="0.4">
      <c r="A612" s="328">
        <v>215443</v>
      </c>
      <c r="B612" s="328" t="s">
        <v>1663</v>
      </c>
      <c r="C612" s="328" t="s">
        <v>167</v>
      </c>
      <c r="D612" s="328" t="s">
        <v>242</v>
      </c>
      <c r="E612" s="328" t="s">
        <v>388</v>
      </c>
      <c r="F612" s="330">
        <v>34390</v>
      </c>
      <c r="G612" s="328" t="s">
        <v>1447</v>
      </c>
      <c r="H612" s="328" t="s">
        <v>389</v>
      </c>
      <c r="I612" s="328" t="s">
        <v>59</v>
      </c>
      <c r="J612" s="328" t="s">
        <v>1311</v>
      </c>
      <c r="K612" s="328">
        <v>2011</v>
      </c>
      <c r="L612" s="328" t="s">
        <v>383</v>
      </c>
      <c r="M612" s="328" t="s">
        <v>383</v>
      </c>
      <c r="N612" s="328"/>
      <c r="O612" s="330"/>
      <c r="P612" s="328"/>
      <c r="Q612" s="328"/>
      <c r="R612" s="328"/>
      <c r="S612" s="328"/>
      <c r="T612" s="328"/>
      <c r="U612" s="328"/>
      <c r="V612" s="328"/>
      <c r="W612" s="328"/>
      <c r="X612" s="328"/>
      <c r="Y612" s="328"/>
      <c r="Z612" s="328"/>
      <c r="AA612" s="328"/>
      <c r="AB612" s="328"/>
      <c r="AC612" s="328"/>
      <c r="AD612" s="328"/>
      <c r="AE612" s="328"/>
      <c r="AF612" s="328"/>
      <c r="AG612" s="328"/>
      <c r="AH612" s="328"/>
      <c r="AI612" s="328"/>
      <c r="AJ612" s="328"/>
      <c r="AK612" s="328"/>
      <c r="AL612" s="328"/>
      <c r="AM612" s="328"/>
      <c r="AN612" s="328"/>
      <c r="AO612" s="328"/>
      <c r="AP612" s="328" t="s">
        <v>3374</v>
      </c>
      <c r="AQ612" s="328">
        <v>4</v>
      </c>
    </row>
    <row r="613" spans="1:43" ht="22.8" x14ac:dyDescent="0.4">
      <c r="A613" s="328">
        <v>215459</v>
      </c>
      <c r="B613" s="328" t="s">
        <v>1355</v>
      </c>
      <c r="C613" s="328" t="s">
        <v>153</v>
      </c>
      <c r="D613" s="328" t="s">
        <v>247</v>
      </c>
      <c r="E613" s="328" t="s">
        <v>388</v>
      </c>
      <c r="F613" s="330">
        <v>34381</v>
      </c>
      <c r="G613" s="328" t="s">
        <v>1009</v>
      </c>
      <c r="H613" s="328" t="s">
        <v>389</v>
      </c>
      <c r="I613" s="328" t="s">
        <v>65</v>
      </c>
      <c r="J613" s="328" t="s">
        <v>390</v>
      </c>
      <c r="K613" s="328">
        <v>2012</v>
      </c>
      <c r="L613" s="328" t="s">
        <v>383</v>
      </c>
      <c r="M613" s="328" t="s">
        <v>383</v>
      </c>
      <c r="N613" s="328"/>
      <c r="O613" s="330"/>
      <c r="P613" s="328"/>
      <c r="Q613" s="328"/>
      <c r="R613" s="328"/>
      <c r="S613" s="328"/>
      <c r="T613" s="328"/>
      <c r="U613" s="328"/>
      <c r="V613" s="328"/>
      <c r="W613" s="328"/>
      <c r="X613" s="328"/>
      <c r="Y613" s="328"/>
      <c r="Z613" s="328"/>
      <c r="AA613" s="328"/>
      <c r="AB613" s="328"/>
      <c r="AC613" s="328"/>
      <c r="AD613" s="328"/>
      <c r="AE613" s="328"/>
      <c r="AF613" s="328"/>
      <c r="AG613" s="328"/>
      <c r="AH613" s="328"/>
      <c r="AI613" s="328"/>
      <c r="AJ613" s="328"/>
      <c r="AK613" s="328"/>
      <c r="AL613" s="328"/>
      <c r="AM613" s="328"/>
      <c r="AN613" s="328"/>
      <c r="AO613" s="328"/>
      <c r="AP613" s="328" t="s">
        <v>4083</v>
      </c>
      <c r="AQ613" s="328">
        <v>6</v>
      </c>
    </row>
    <row r="614" spans="1:43" ht="22.8" x14ac:dyDescent="0.4">
      <c r="A614" s="328">
        <v>215486</v>
      </c>
      <c r="B614" s="328" t="s">
        <v>1771</v>
      </c>
      <c r="C614" s="328" t="s">
        <v>113</v>
      </c>
      <c r="D614" s="328" t="s">
        <v>2923</v>
      </c>
      <c r="E614" s="328" t="s">
        <v>387</v>
      </c>
      <c r="F614" s="330">
        <v>35796</v>
      </c>
      <c r="G614" s="328" t="s">
        <v>1017</v>
      </c>
      <c r="H614" s="328" t="s">
        <v>389</v>
      </c>
      <c r="I614" s="328" t="s">
        <v>484</v>
      </c>
      <c r="J614" s="328" t="s">
        <v>371</v>
      </c>
      <c r="K614" s="328">
        <v>2017</v>
      </c>
      <c r="L614" s="328" t="s">
        <v>383</v>
      </c>
      <c r="M614" s="328" t="s">
        <v>383</v>
      </c>
      <c r="N614" s="328"/>
      <c r="O614" s="330"/>
      <c r="P614" s="328"/>
      <c r="Q614" s="328"/>
      <c r="R614" s="328"/>
      <c r="S614" s="328"/>
      <c r="T614" s="328"/>
      <c r="U614" s="328"/>
      <c r="V614" s="328"/>
      <c r="W614" s="328"/>
      <c r="X614" s="328"/>
      <c r="Y614" s="328"/>
      <c r="Z614" s="328"/>
      <c r="AA614" s="328"/>
      <c r="AB614" s="328"/>
      <c r="AC614" s="328"/>
      <c r="AD614" s="328"/>
      <c r="AE614" s="328"/>
      <c r="AF614" s="328"/>
      <c r="AG614" s="328"/>
      <c r="AH614" s="328" t="s">
        <v>731</v>
      </c>
      <c r="AI614" s="328"/>
      <c r="AJ614" s="328"/>
      <c r="AK614" s="328"/>
      <c r="AL614" s="328"/>
      <c r="AM614" s="328"/>
      <c r="AN614" s="328"/>
      <c r="AO614" s="328"/>
      <c r="AP614" s="328" t="s">
        <v>3865</v>
      </c>
      <c r="AQ614" s="328" t="s">
        <v>3844</v>
      </c>
    </row>
    <row r="615" spans="1:43" ht="22.8" x14ac:dyDescent="0.4">
      <c r="A615" s="328">
        <v>215529</v>
      </c>
      <c r="B615" s="328" t="s">
        <v>1511</v>
      </c>
      <c r="C615" s="328" t="s">
        <v>66</v>
      </c>
      <c r="D615" s="328" t="s">
        <v>242</v>
      </c>
      <c r="E615" s="328" t="s">
        <v>387</v>
      </c>
      <c r="F615" s="330">
        <v>34700</v>
      </c>
      <c r="G615" s="328" t="s">
        <v>1729</v>
      </c>
      <c r="H615" s="328" t="s">
        <v>389</v>
      </c>
      <c r="I615" s="328" t="s">
        <v>486</v>
      </c>
      <c r="J615" s="328" t="s">
        <v>390</v>
      </c>
      <c r="K615" s="328">
        <v>2013</v>
      </c>
      <c r="L615" s="328" t="s">
        <v>383</v>
      </c>
      <c r="M615" s="328"/>
      <c r="N615" s="328"/>
      <c r="O615" s="330"/>
      <c r="P615" s="328"/>
      <c r="Q615" s="328"/>
      <c r="R615" s="328"/>
      <c r="S615" s="328"/>
      <c r="T615" s="328"/>
      <c r="U615" s="328"/>
      <c r="V615" s="328"/>
      <c r="W615" s="328"/>
      <c r="X615" s="328"/>
      <c r="Y615" s="328"/>
      <c r="Z615" s="328"/>
      <c r="AA615" s="328"/>
      <c r="AB615" s="328"/>
      <c r="AC615" s="328"/>
      <c r="AD615" s="328"/>
      <c r="AE615" s="328"/>
      <c r="AF615" s="328"/>
      <c r="AG615" s="328"/>
      <c r="AH615" s="328" t="s">
        <v>731</v>
      </c>
      <c r="AI615" s="328"/>
      <c r="AJ615" s="328"/>
      <c r="AK615" s="328"/>
      <c r="AL615" s="328" t="s">
        <v>782</v>
      </c>
      <c r="AM615" s="328" t="s">
        <v>782</v>
      </c>
      <c r="AN615" s="328" t="s">
        <v>782</v>
      </c>
      <c r="AO615" s="328"/>
      <c r="AP615" s="328" t="s">
        <v>4186</v>
      </c>
      <c r="AQ615" s="328" t="s">
        <v>3844</v>
      </c>
    </row>
    <row r="616" spans="1:43" ht="22.8" x14ac:dyDescent="0.4">
      <c r="A616" s="328">
        <v>215558</v>
      </c>
      <c r="B616" s="328" t="s">
        <v>900</v>
      </c>
      <c r="C616" s="328" t="s">
        <v>66</v>
      </c>
      <c r="D616" s="328" t="s">
        <v>529</v>
      </c>
      <c r="E616" s="328" t="s">
        <v>387</v>
      </c>
      <c r="F616" s="330">
        <v>36191</v>
      </c>
      <c r="G616" s="328" t="s">
        <v>720</v>
      </c>
      <c r="H616" s="328" t="s">
        <v>389</v>
      </c>
      <c r="I616" s="328" t="s">
        <v>486</v>
      </c>
      <c r="J616" s="328" t="s">
        <v>1311</v>
      </c>
      <c r="K616" s="328">
        <v>2017</v>
      </c>
      <c r="L616" s="328" t="s">
        <v>383</v>
      </c>
      <c r="M616" s="328" t="s">
        <v>383</v>
      </c>
      <c r="N616" s="328"/>
      <c r="O616" s="330"/>
      <c r="P616" s="328"/>
      <c r="Q616" s="328"/>
      <c r="R616" s="328"/>
      <c r="S616" s="328"/>
      <c r="T616" s="328"/>
      <c r="U616" s="328"/>
      <c r="V616" s="328"/>
      <c r="W616" s="328"/>
      <c r="X616" s="328"/>
      <c r="Y616" s="328"/>
      <c r="Z616" s="328"/>
      <c r="AA616" s="328"/>
      <c r="AB616" s="328"/>
      <c r="AC616" s="328"/>
      <c r="AD616" s="328"/>
      <c r="AE616" s="328"/>
      <c r="AF616" s="328"/>
      <c r="AG616" s="328"/>
      <c r="AH616" s="328" t="s">
        <v>731</v>
      </c>
      <c r="AI616" s="328"/>
      <c r="AJ616" s="328"/>
      <c r="AK616" s="328"/>
      <c r="AL616" s="328"/>
      <c r="AM616" s="328"/>
      <c r="AN616" s="328"/>
      <c r="AO616" s="328"/>
      <c r="AP616" s="328" t="s">
        <v>4037</v>
      </c>
      <c r="AQ616" s="328">
        <v>3</v>
      </c>
    </row>
    <row r="617" spans="1:43" ht="22.8" x14ac:dyDescent="0.4">
      <c r="A617" s="328">
        <v>215601</v>
      </c>
      <c r="B617" s="328" t="s">
        <v>2932</v>
      </c>
      <c r="C617" s="328" t="s">
        <v>97</v>
      </c>
      <c r="D617" s="328" t="s">
        <v>264</v>
      </c>
      <c r="E617" s="328" t="s">
        <v>388</v>
      </c>
      <c r="F617" s="330">
        <v>36039</v>
      </c>
      <c r="G617" s="328" t="s">
        <v>1378</v>
      </c>
      <c r="H617" s="328" t="s">
        <v>389</v>
      </c>
      <c r="I617" s="328" t="s">
        <v>484</v>
      </c>
      <c r="J617" s="328" t="s">
        <v>371</v>
      </c>
      <c r="K617" s="328">
        <v>2016</v>
      </c>
      <c r="L617" s="328" t="s">
        <v>383</v>
      </c>
      <c r="M617" s="328" t="s">
        <v>383</v>
      </c>
      <c r="N617" s="328"/>
      <c r="O617" s="330"/>
      <c r="P617" s="328"/>
      <c r="Q617" s="328"/>
      <c r="R617" s="328"/>
      <c r="S617" s="328"/>
      <c r="T617" s="328"/>
      <c r="U617" s="328"/>
      <c r="V617" s="328"/>
      <c r="W617" s="328"/>
      <c r="X617" s="328"/>
      <c r="Y617" s="328"/>
      <c r="Z617" s="328"/>
      <c r="AA617" s="328"/>
      <c r="AB617" s="328"/>
      <c r="AC617" s="328"/>
      <c r="AD617" s="328"/>
      <c r="AE617" s="328"/>
      <c r="AF617" s="328"/>
      <c r="AG617" s="328"/>
      <c r="AH617" s="328"/>
      <c r="AI617" s="328"/>
      <c r="AJ617" s="328"/>
      <c r="AK617" s="328"/>
      <c r="AL617" s="328"/>
      <c r="AM617" s="328"/>
      <c r="AN617" s="328"/>
      <c r="AO617" s="328"/>
      <c r="AP617" s="328" t="s">
        <v>484</v>
      </c>
      <c r="AQ617" s="328">
        <v>1</v>
      </c>
    </row>
    <row r="618" spans="1:43" ht="22.8" x14ac:dyDescent="0.4">
      <c r="A618" s="328">
        <v>215611</v>
      </c>
      <c r="B618" s="328" t="s">
        <v>1969</v>
      </c>
      <c r="C618" s="328" t="s">
        <v>69</v>
      </c>
      <c r="D618" s="328" t="s">
        <v>552</v>
      </c>
      <c r="E618" s="328" t="s">
        <v>388</v>
      </c>
      <c r="F618" s="330">
        <v>35515</v>
      </c>
      <c r="G618" s="328" t="s">
        <v>1970</v>
      </c>
      <c r="H618" s="328" t="s">
        <v>389</v>
      </c>
      <c r="I618" s="328" t="s">
        <v>486</v>
      </c>
      <c r="J618" s="328" t="s">
        <v>371</v>
      </c>
      <c r="K618" s="328">
        <v>2017</v>
      </c>
      <c r="L618" s="328" t="s">
        <v>383</v>
      </c>
      <c r="M618" s="328" t="s">
        <v>382</v>
      </c>
      <c r="N618" s="328"/>
      <c r="O618" s="330"/>
      <c r="P618" s="328"/>
      <c r="Q618" s="328"/>
      <c r="R618" s="328"/>
      <c r="S618" s="328"/>
      <c r="T618" s="328"/>
      <c r="U618" s="328"/>
      <c r="V618" s="328"/>
      <c r="W618" s="328"/>
      <c r="X618" s="328"/>
      <c r="Y618" s="328"/>
      <c r="Z618" s="328"/>
      <c r="AA618" s="328"/>
      <c r="AB618" s="328"/>
      <c r="AC618" s="328"/>
      <c r="AD618" s="328"/>
      <c r="AE618" s="328"/>
      <c r="AF618" s="328"/>
      <c r="AG618" s="328"/>
      <c r="AH618" s="328" t="s">
        <v>731</v>
      </c>
      <c r="AI618" s="328"/>
      <c r="AJ618" s="328"/>
      <c r="AK618" s="328"/>
      <c r="AL618" s="328"/>
      <c r="AM618" s="328"/>
      <c r="AN618" s="328"/>
      <c r="AO618" s="328"/>
      <c r="AP618" s="328" t="s">
        <v>4022</v>
      </c>
      <c r="AQ618" s="328" t="s">
        <v>4024</v>
      </c>
    </row>
    <row r="619" spans="1:43" ht="22.8" x14ac:dyDescent="0.4">
      <c r="A619" s="328">
        <v>215846</v>
      </c>
      <c r="B619" s="328" t="s">
        <v>2962</v>
      </c>
      <c r="C619" s="328" t="s">
        <v>440</v>
      </c>
      <c r="D619" s="328" t="s">
        <v>325</v>
      </c>
      <c r="E619" s="328" t="s">
        <v>387</v>
      </c>
      <c r="F619" s="330">
        <v>35992</v>
      </c>
      <c r="G619" s="328" t="s">
        <v>688</v>
      </c>
      <c r="H619" s="328" t="s">
        <v>389</v>
      </c>
      <c r="I619" s="328" t="s">
        <v>487</v>
      </c>
      <c r="J619" s="328" t="s">
        <v>371</v>
      </c>
      <c r="K619" s="328">
        <v>2016</v>
      </c>
      <c r="L619" s="328" t="s">
        <v>383</v>
      </c>
      <c r="M619" s="328" t="s">
        <v>383</v>
      </c>
      <c r="N619" s="328"/>
      <c r="O619" s="330"/>
      <c r="P619" s="328"/>
      <c r="Q619" s="328"/>
      <c r="R619" s="328"/>
      <c r="S619" s="328"/>
      <c r="T619" s="328"/>
      <c r="U619" s="328"/>
      <c r="V619" s="328"/>
      <c r="W619" s="328"/>
      <c r="X619" s="328"/>
      <c r="Y619" s="328"/>
      <c r="Z619" s="328"/>
      <c r="AA619" s="328"/>
      <c r="AB619" s="328"/>
      <c r="AC619" s="328"/>
      <c r="AD619" s="328"/>
      <c r="AE619" s="328"/>
      <c r="AF619" s="328"/>
      <c r="AG619" s="328"/>
      <c r="AH619" s="328"/>
      <c r="AI619" s="328"/>
      <c r="AJ619" s="328"/>
      <c r="AK619" s="328"/>
      <c r="AL619" s="328"/>
      <c r="AM619" s="328"/>
      <c r="AN619" s="328"/>
      <c r="AO619" s="328"/>
      <c r="AP619" s="328" t="s">
        <v>4194</v>
      </c>
      <c r="AQ619" s="328">
        <v>6</v>
      </c>
    </row>
    <row r="620" spans="1:43" ht="22.8" x14ac:dyDescent="0.4">
      <c r="A620" s="328">
        <v>215856</v>
      </c>
      <c r="B620" s="328" t="s">
        <v>1728</v>
      </c>
      <c r="C620" s="328" t="s">
        <v>93</v>
      </c>
      <c r="D620" s="328" t="s">
        <v>304</v>
      </c>
      <c r="E620" s="328" t="s">
        <v>388</v>
      </c>
      <c r="F620" s="330">
        <v>35065</v>
      </c>
      <c r="G620" s="328" t="s">
        <v>1729</v>
      </c>
      <c r="H620" s="328" t="s">
        <v>389</v>
      </c>
      <c r="I620" s="328" t="s">
        <v>59</v>
      </c>
      <c r="J620" s="328" t="s">
        <v>390</v>
      </c>
      <c r="K620" s="328">
        <v>2013</v>
      </c>
      <c r="L620" s="328" t="s">
        <v>383</v>
      </c>
      <c r="M620" s="328" t="s">
        <v>383</v>
      </c>
      <c r="N620" s="328"/>
      <c r="O620" s="330"/>
      <c r="P620" s="328"/>
      <c r="Q620" s="328"/>
      <c r="R620" s="328"/>
      <c r="S620" s="328"/>
      <c r="T620" s="328"/>
      <c r="U620" s="328"/>
      <c r="V620" s="328"/>
      <c r="W620" s="328"/>
      <c r="X620" s="328"/>
      <c r="Y620" s="328"/>
      <c r="Z620" s="328"/>
      <c r="AA620" s="328"/>
      <c r="AB620" s="328"/>
      <c r="AC620" s="328"/>
      <c r="AD620" s="328"/>
      <c r="AE620" s="328"/>
      <c r="AF620" s="328"/>
      <c r="AG620" s="328"/>
      <c r="AH620" s="328"/>
      <c r="AI620" s="328"/>
      <c r="AJ620" s="328"/>
      <c r="AK620" s="328"/>
      <c r="AL620" s="328"/>
      <c r="AM620" s="328"/>
      <c r="AN620" s="328"/>
      <c r="AO620" s="328"/>
      <c r="AP620" s="328" t="s">
        <v>59</v>
      </c>
      <c r="AQ620" s="328">
        <v>3</v>
      </c>
    </row>
    <row r="621" spans="1:43" ht="22.8" x14ac:dyDescent="0.4">
      <c r="A621" s="328">
        <v>216003</v>
      </c>
      <c r="B621" s="328" t="s">
        <v>913</v>
      </c>
      <c r="C621" s="328" t="s">
        <v>82</v>
      </c>
      <c r="D621" s="328" t="s">
        <v>202</v>
      </c>
      <c r="E621" s="328" t="s">
        <v>387</v>
      </c>
      <c r="F621" s="330">
        <v>34335</v>
      </c>
      <c r="G621" s="328" t="s">
        <v>914</v>
      </c>
      <c r="H621" s="328" t="s">
        <v>389</v>
      </c>
      <c r="I621" s="328" t="s">
        <v>484</v>
      </c>
      <c r="J621" s="328" t="s">
        <v>390</v>
      </c>
      <c r="K621" s="328">
        <v>2011</v>
      </c>
      <c r="L621" s="328" t="s">
        <v>383</v>
      </c>
      <c r="M621" s="328" t="s">
        <v>383</v>
      </c>
      <c r="N621" s="328"/>
      <c r="O621" s="330"/>
      <c r="P621" s="328"/>
      <c r="Q621" s="328"/>
      <c r="R621" s="328"/>
      <c r="S621" s="328"/>
      <c r="T621" s="328"/>
      <c r="U621" s="328"/>
      <c r="V621" s="328"/>
      <c r="W621" s="328"/>
      <c r="X621" s="328"/>
      <c r="Y621" s="328"/>
      <c r="Z621" s="328"/>
      <c r="AA621" s="328"/>
      <c r="AB621" s="328"/>
      <c r="AC621" s="328"/>
      <c r="AD621" s="328"/>
      <c r="AE621" s="328"/>
      <c r="AF621" s="328"/>
      <c r="AG621" s="328"/>
      <c r="AH621" s="328" t="s">
        <v>731</v>
      </c>
      <c r="AI621" s="328"/>
      <c r="AJ621" s="328"/>
      <c r="AK621" s="328"/>
      <c r="AL621" s="328"/>
      <c r="AM621" s="328"/>
      <c r="AN621" s="328"/>
      <c r="AO621" s="328"/>
      <c r="AP621" s="328" t="s">
        <v>3870</v>
      </c>
      <c r="AQ621" s="328">
        <v>5</v>
      </c>
    </row>
    <row r="622" spans="1:43" ht="22.8" x14ac:dyDescent="0.4">
      <c r="A622" s="328">
        <v>216007</v>
      </c>
      <c r="B622" s="328" t="s">
        <v>2258</v>
      </c>
      <c r="C622" s="328" t="s">
        <v>115</v>
      </c>
      <c r="D622" s="328" t="s">
        <v>228</v>
      </c>
      <c r="E622" s="328" t="s">
        <v>387</v>
      </c>
      <c r="F622" s="330">
        <v>35431</v>
      </c>
      <c r="G622" s="328" t="s">
        <v>2259</v>
      </c>
      <c r="H622" s="328" t="s">
        <v>389</v>
      </c>
      <c r="I622" s="328" t="s">
        <v>484</v>
      </c>
      <c r="J622" s="328" t="s">
        <v>1311</v>
      </c>
      <c r="K622" s="328">
        <v>2015</v>
      </c>
      <c r="L622" s="328" t="s">
        <v>383</v>
      </c>
      <c r="M622" s="328" t="s">
        <v>383</v>
      </c>
      <c r="N622" s="328"/>
      <c r="O622" s="330"/>
      <c r="P622" s="328"/>
      <c r="Q622" s="328"/>
      <c r="R622" s="328"/>
      <c r="S622" s="328"/>
      <c r="T622" s="328"/>
      <c r="U622" s="328"/>
      <c r="V622" s="328"/>
      <c r="W622" s="328"/>
      <c r="X622" s="328"/>
      <c r="Y622" s="328"/>
      <c r="Z622" s="328"/>
      <c r="AA622" s="328"/>
      <c r="AB622" s="328"/>
      <c r="AC622" s="328"/>
      <c r="AD622" s="328"/>
      <c r="AE622" s="328"/>
      <c r="AF622" s="328"/>
      <c r="AG622" s="328"/>
      <c r="AH622" s="328"/>
      <c r="AI622" s="328"/>
      <c r="AJ622" s="328"/>
      <c r="AK622" s="328"/>
      <c r="AL622" s="328"/>
      <c r="AM622" s="328"/>
      <c r="AN622" s="328"/>
      <c r="AO622" s="328"/>
      <c r="AP622" s="328" t="s">
        <v>3375</v>
      </c>
      <c r="AQ622" s="328">
        <v>2</v>
      </c>
    </row>
    <row r="623" spans="1:43" ht="22.8" x14ac:dyDescent="0.4">
      <c r="A623" s="328">
        <v>216074</v>
      </c>
      <c r="B623" s="328" t="s">
        <v>827</v>
      </c>
      <c r="C623" s="328" t="s">
        <v>612</v>
      </c>
      <c r="D623" s="328" t="s">
        <v>1038</v>
      </c>
      <c r="E623" s="328" t="s">
        <v>387</v>
      </c>
      <c r="F623" s="330">
        <v>33604</v>
      </c>
      <c r="G623" s="328" t="s">
        <v>383</v>
      </c>
      <c r="H623" s="328" t="s">
        <v>389</v>
      </c>
      <c r="I623" s="328" t="s">
        <v>486</v>
      </c>
      <c r="J623" s="328" t="s">
        <v>390</v>
      </c>
      <c r="K623" s="328">
        <v>2011</v>
      </c>
      <c r="L623" s="328" t="s">
        <v>383</v>
      </c>
      <c r="M623" s="328" t="s">
        <v>383</v>
      </c>
      <c r="N623" s="328"/>
      <c r="O623" s="330"/>
      <c r="P623" s="328"/>
      <c r="Q623" s="328"/>
      <c r="R623" s="328"/>
      <c r="S623" s="328"/>
      <c r="T623" s="328"/>
      <c r="U623" s="328"/>
      <c r="V623" s="328"/>
      <c r="W623" s="328"/>
      <c r="X623" s="328"/>
      <c r="Y623" s="328"/>
      <c r="Z623" s="328"/>
      <c r="AA623" s="328"/>
      <c r="AB623" s="328"/>
      <c r="AC623" s="328"/>
      <c r="AD623" s="328"/>
      <c r="AE623" s="328"/>
      <c r="AF623" s="328"/>
      <c r="AG623" s="328"/>
      <c r="AH623" s="328" t="s">
        <v>731</v>
      </c>
      <c r="AI623" s="328"/>
      <c r="AJ623" s="328"/>
      <c r="AK623" s="328"/>
      <c r="AL623" s="328"/>
      <c r="AM623" s="328"/>
      <c r="AN623" s="328" t="s">
        <v>782</v>
      </c>
      <c r="AO623" s="328"/>
      <c r="AP623" s="328" t="s">
        <v>4077</v>
      </c>
      <c r="AQ623" s="328">
        <v>3</v>
      </c>
    </row>
    <row r="624" spans="1:43" ht="22.8" x14ac:dyDescent="0.4">
      <c r="A624" s="328">
        <v>216097</v>
      </c>
      <c r="B624" s="328" t="s">
        <v>1715</v>
      </c>
      <c r="C624" s="328" t="s">
        <v>88</v>
      </c>
      <c r="D624" s="328" t="s">
        <v>348</v>
      </c>
      <c r="E624" s="328" t="s">
        <v>1315</v>
      </c>
      <c r="F624" s="330">
        <v>34931</v>
      </c>
      <c r="G624" s="328" t="s">
        <v>3735</v>
      </c>
      <c r="H624" s="328" t="s">
        <v>389</v>
      </c>
      <c r="I624" s="328" t="s">
        <v>484</v>
      </c>
      <c r="J624" s="328" t="s">
        <v>371</v>
      </c>
      <c r="K624" s="328">
        <v>2014</v>
      </c>
      <c r="L624" s="328" t="s">
        <v>383</v>
      </c>
      <c r="M624" s="328" t="s">
        <v>383</v>
      </c>
      <c r="N624" s="328"/>
      <c r="O624" s="330"/>
      <c r="P624" s="328"/>
      <c r="Q624" s="328"/>
      <c r="R624" s="328"/>
      <c r="S624" s="328"/>
      <c r="T624" s="328"/>
      <c r="U624" s="328"/>
      <c r="V624" s="328"/>
      <c r="W624" s="328"/>
      <c r="X624" s="328"/>
      <c r="Y624" s="328"/>
      <c r="Z624" s="328"/>
      <c r="AA624" s="328"/>
      <c r="AB624" s="328"/>
      <c r="AC624" s="328"/>
      <c r="AD624" s="328"/>
      <c r="AE624" s="328"/>
      <c r="AF624" s="328"/>
      <c r="AG624" s="328"/>
      <c r="AH624" s="328" t="s">
        <v>731</v>
      </c>
      <c r="AI624" s="328"/>
      <c r="AJ624" s="328"/>
      <c r="AK624" s="328"/>
      <c r="AL624" s="328"/>
      <c r="AM624" s="328"/>
      <c r="AN624" s="328"/>
      <c r="AO624" s="328"/>
      <c r="AP624" s="328" t="s">
        <v>3865</v>
      </c>
      <c r="AQ624" s="328" t="s">
        <v>3844</v>
      </c>
    </row>
    <row r="625" spans="1:43" ht="22.8" x14ac:dyDescent="0.4">
      <c r="A625" s="328">
        <v>216125</v>
      </c>
      <c r="B625" s="328" t="s">
        <v>1549</v>
      </c>
      <c r="C625" s="328" t="s">
        <v>1550</v>
      </c>
      <c r="D625" s="328" t="s">
        <v>279</v>
      </c>
      <c r="E625" s="328" t="s">
        <v>388</v>
      </c>
      <c r="F625" s="330">
        <v>32750</v>
      </c>
      <c r="G625" s="328" t="s">
        <v>1551</v>
      </c>
      <c r="H625" s="328" t="s">
        <v>389</v>
      </c>
      <c r="I625" s="328" t="s">
        <v>59</v>
      </c>
      <c r="J625" s="328" t="s">
        <v>390</v>
      </c>
      <c r="K625" s="328">
        <v>2008</v>
      </c>
      <c r="L625" s="328" t="s">
        <v>383</v>
      </c>
      <c r="M625" s="328" t="s">
        <v>383</v>
      </c>
      <c r="N625" s="328">
        <v>42</v>
      </c>
      <c r="O625" s="330">
        <v>45721</v>
      </c>
      <c r="P625" s="328">
        <v>100000</v>
      </c>
      <c r="Q625" s="328"/>
      <c r="R625" s="328"/>
      <c r="S625" s="328"/>
      <c r="T625" s="328"/>
      <c r="U625" s="328"/>
      <c r="V625" s="328"/>
      <c r="W625" s="328"/>
      <c r="X625" s="328"/>
      <c r="Y625" s="328"/>
      <c r="Z625" s="328"/>
      <c r="AA625" s="328"/>
      <c r="AB625" s="328"/>
      <c r="AC625" s="328"/>
      <c r="AD625" s="328"/>
      <c r="AE625" s="328"/>
      <c r="AF625" s="328"/>
      <c r="AG625" s="328"/>
      <c r="AH625" s="328"/>
      <c r="AI625" s="328"/>
      <c r="AJ625" s="328"/>
      <c r="AK625" s="328"/>
      <c r="AL625" s="328"/>
      <c r="AM625" s="328"/>
      <c r="AN625" s="328"/>
      <c r="AO625" s="328"/>
      <c r="AP625" s="328" t="s">
        <v>59</v>
      </c>
      <c r="AQ625" s="328">
        <v>6</v>
      </c>
    </row>
    <row r="626" spans="1:43" ht="22.8" x14ac:dyDescent="0.4">
      <c r="A626" s="328">
        <v>216229</v>
      </c>
      <c r="B626" s="328" t="s">
        <v>2428</v>
      </c>
      <c r="C626" s="328" t="s">
        <v>634</v>
      </c>
      <c r="D626" s="328" t="s">
        <v>263</v>
      </c>
      <c r="E626" s="328" t="s">
        <v>387</v>
      </c>
      <c r="F626" s="330">
        <v>36536</v>
      </c>
      <c r="G626" s="328" t="s">
        <v>1011</v>
      </c>
      <c r="H626" s="328" t="s">
        <v>389</v>
      </c>
      <c r="I626" s="328" t="s">
        <v>486</v>
      </c>
      <c r="J626" s="328" t="s">
        <v>371</v>
      </c>
      <c r="K626" s="328">
        <v>2018</v>
      </c>
      <c r="L626" s="328" t="s">
        <v>383</v>
      </c>
      <c r="M626" s="328"/>
      <c r="N626" s="328"/>
      <c r="O626" s="330"/>
      <c r="P626" s="328"/>
      <c r="Q626" s="328"/>
      <c r="R626" s="328"/>
      <c r="S626" s="328"/>
      <c r="T626" s="328"/>
      <c r="U626" s="328"/>
      <c r="V626" s="328"/>
      <c r="W626" s="328"/>
      <c r="X626" s="328"/>
      <c r="Y626" s="328"/>
      <c r="Z626" s="328"/>
      <c r="AA626" s="328"/>
      <c r="AB626" s="328"/>
      <c r="AC626" s="328"/>
      <c r="AD626" s="328"/>
      <c r="AE626" s="328"/>
      <c r="AF626" s="328"/>
      <c r="AG626" s="328"/>
      <c r="AH626" s="328" t="s">
        <v>731</v>
      </c>
      <c r="AI626" s="328"/>
      <c r="AJ626" s="328"/>
      <c r="AK626" s="328"/>
      <c r="AL626" s="328" t="s">
        <v>782</v>
      </c>
      <c r="AM626" s="328" t="s">
        <v>782</v>
      </c>
      <c r="AN626" s="328" t="s">
        <v>782</v>
      </c>
      <c r="AO626" s="328"/>
      <c r="AP626" s="328" t="s">
        <v>4120</v>
      </c>
      <c r="AQ626" s="328" t="s">
        <v>3844</v>
      </c>
    </row>
    <row r="627" spans="1:43" ht="22.8" x14ac:dyDescent="0.4">
      <c r="A627" s="328">
        <v>216238</v>
      </c>
      <c r="B627" s="328" t="s">
        <v>3015</v>
      </c>
      <c r="C627" s="328" t="s">
        <v>609</v>
      </c>
      <c r="D627" s="328" t="s">
        <v>313</v>
      </c>
      <c r="E627" s="328" t="s">
        <v>388</v>
      </c>
      <c r="F627" s="330">
        <v>32509</v>
      </c>
      <c r="G627" s="328" t="s">
        <v>3614</v>
      </c>
      <c r="H627" s="328" t="s">
        <v>389</v>
      </c>
      <c r="I627" s="328" t="s">
        <v>65</v>
      </c>
      <c r="J627" s="328" t="s">
        <v>390</v>
      </c>
      <c r="K627" s="328">
        <v>2011</v>
      </c>
      <c r="L627" s="328" t="s">
        <v>383</v>
      </c>
      <c r="M627" s="328" t="s">
        <v>383</v>
      </c>
      <c r="N627" s="328"/>
      <c r="O627" s="330"/>
      <c r="P627" s="328"/>
      <c r="Q627" s="328"/>
      <c r="R627" s="328"/>
      <c r="S627" s="328"/>
      <c r="T627" s="328"/>
      <c r="U627" s="328"/>
      <c r="V627" s="328"/>
      <c r="W627" s="328"/>
      <c r="X627" s="328"/>
      <c r="Y627" s="328"/>
      <c r="Z627" s="328"/>
      <c r="AA627" s="328"/>
      <c r="AB627" s="328"/>
      <c r="AC627" s="328"/>
      <c r="AD627" s="328"/>
      <c r="AE627" s="328"/>
      <c r="AF627" s="328"/>
      <c r="AG627" s="328"/>
      <c r="AH627" s="328"/>
      <c r="AI627" s="328"/>
      <c r="AJ627" s="328"/>
      <c r="AK627" s="328"/>
      <c r="AL627" s="328"/>
      <c r="AM627" s="328"/>
      <c r="AN627" s="328"/>
      <c r="AO627" s="328"/>
      <c r="AP627" s="328" t="s">
        <v>4083</v>
      </c>
      <c r="AQ627" s="328">
        <v>6</v>
      </c>
    </row>
    <row r="628" spans="1:43" ht="22.8" x14ac:dyDescent="0.4">
      <c r="A628" s="328">
        <v>216274</v>
      </c>
      <c r="B628" s="328" t="s">
        <v>2106</v>
      </c>
      <c r="C628" s="328" t="s">
        <v>420</v>
      </c>
      <c r="D628" s="328" t="s">
        <v>264</v>
      </c>
      <c r="E628" s="328" t="s">
        <v>388</v>
      </c>
      <c r="F628" s="330">
        <v>33260</v>
      </c>
      <c r="G628" s="328" t="s">
        <v>3635</v>
      </c>
      <c r="H628" s="328" t="s">
        <v>389</v>
      </c>
      <c r="I628" s="328" t="s">
        <v>486</v>
      </c>
      <c r="J628" s="328" t="s">
        <v>390</v>
      </c>
      <c r="K628" s="328">
        <v>2008</v>
      </c>
      <c r="L628" s="328" t="s">
        <v>383</v>
      </c>
      <c r="M628" s="328" t="s">
        <v>378</v>
      </c>
      <c r="N628" s="328"/>
      <c r="O628" s="330"/>
      <c r="P628" s="328"/>
      <c r="Q628" s="328"/>
      <c r="R628" s="328"/>
      <c r="S628" s="328"/>
      <c r="T628" s="328"/>
      <c r="U628" s="328"/>
      <c r="V628" s="328"/>
      <c r="W628" s="328"/>
      <c r="X628" s="328"/>
      <c r="Y628" s="328"/>
      <c r="Z628" s="328"/>
      <c r="AA628" s="328"/>
      <c r="AB628" s="328"/>
      <c r="AC628" s="328"/>
      <c r="AD628" s="328"/>
      <c r="AE628" s="328"/>
      <c r="AF628" s="328"/>
      <c r="AG628" s="328"/>
      <c r="AH628" s="328" t="s">
        <v>731</v>
      </c>
      <c r="AI628" s="328"/>
      <c r="AJ628" s="328"/>
      <c r="AK628" s="328"/>
      <c r="AL628" s="328"/>
      <c r="AM628" s="328"/>
      <c r="AN628" s="328" t="s">
        <v>782</v>
      </c>
      <c r="AO628" s="328"/>
      <c r="AP628" s="328" t="s">
        <v>4068</v>
      </c>
      <c r="AQ628" s="328" t="s">
        <v>3844</v>
      </c>
    </row>
    <row r="629" spans="1:43" ht="22.8" x14ac:dyDescent="0.4">
      <c r="A629" s="328">
        <v>216291</v>
      </c>
      <c r="B629" s="328" t="s">
        <v>4207</v>
      </c>
      <c r="C629" s="328" t="s">
        <v>511</v>
      </c>
      <c r="D629" s="328" t="s">
        <v>249</v>
      </c>
      <c r="E629" s="328" t="s">
        <v>388</v>
      </c>
      <c r="F629" s="330">
        <v>33604</v>
      </c>
      <c r="G629" s="328" t="s">
        <v>720</v>
      </c>
      <c r="H629" s="328" t="s">
        <v>389</v>
      </c>
      <c r="I629" s="328" t="s">
        <v>485</v>
      </c>
      <c r="J629" s="328" t="s">
        <v>1311</v>
      </c>
      <c r="K629" s="328">
        <v>2020</v>
      </c>
      <c r="L629" s="328" t="s">
        <v>383</v>
      </c>
      <c r="M629" s="328" t="s">
        <v>383</v>
      </c>
      <c r="N629" s="328"/>
      <c r="O629" s="330"/>
      <c r="P629" s="328"/>
      <c r="Q629" s="328"/>
      <c r="R629" s="328"/>
      <c r="S629" s="328"/>
      <c r="T629" s="328"/>
      <c r="U629" s="328"/>
      <c r="V629" s="328"/>
      <c r="W629" s="328"/>
      <c r="X629" s="328"/>
      <c r="Y629" s="328"/>
      <c r="Z629" s="328"/>
      <c r="AA629" s="328"/>
      <c r="AB629" s="328"/>
      <c r="AC629" s="328"/>
      <c r="AD629" s="328"/>
      <c r="AE629" s="328"/>
      <c r="AF629" s="328"/>
      <c r="AG629" s="328"/>
      <c r="AH629" s="328"/>
      <c r="AI629" s="328"/>
      <c r="AJ629" s="328"/>
      <c r="AK629" s="328"/>
      <c r="AL629" s="328"/>
      <c r="AM629" s="328"/>
      <c r="AN629" s="328" t="s">
        <v>782</v>
      </c>
      <c r="AO629" s="328"/>
      <c r="AP629" s="328" t="s">
        <v>4208</v>
      </c>
      <c r="AQ629" s="328">
        <v>6</v>
      </c>
    </row>
    <row r="630" spans="1:43" ht="22.8" x14ac:dyDescent="0.4">
      <c r="A630" s="328">
        <v>216318</v>
      </c>
      <c r="B630" s="328" t="s">
        <v>843</v>
      </c>
      <c r="C630" s="328" t="s">
        <v>467</v>
      </c>
      <c r="D630" s="328" t="s">
        <v>202</v>
      </c>
      <c r="E630" s="328" t="s">
        <v>388</v>
      </c>
      <c r="F630" s="330">
        <v>34573</v>
      </c>
      <c r="G630" s="328" t="s">
        <v>1051</v>
      </c>
      <c r="H630" s="328" t="s">
        <v>389</v>
      </c>
      <c r="I630" s="328" t="s">
        <v>486</v>
      </c>
      <c r="J630" s="328" t="s">
        <v>390</v>
      </c>
      <c r="K630" s="328">
        <v>2013</v>
      </c>
      <c r="L630" s="328" t="s">
        <v>383</v>
      </c>
      <c r="M630" s="328" t="s">
        <v>383</v>
      </c>
      <c r="N630" s="328"/>
      <c r="O630" s="330"/>
      <c r="P630" s="328"/>
      <c r="Q630" s="328"/>
      <c r="R630" s="328"/>
      <c r="S630" s="328"/>
      <c r="T630" s="328"/>
      <c r="U630" s="328"/>
      <c r="V630" s="328"/>
      <c r="W630" s="328"/>
      <c r="X630" s="328"/>
      <c r="Y630" s="328"/>
      <c r="Z630" s="328"/>
      <c r="AA630" s="328"/>
      <c r="AB630" s="328"/>
      <c r="AC630" s="328"/>
      <c r="AD630" s="328"/>
      <c r="AE630" s="328"/>
      <c r="AF630" s="328"/>
      <c r="AG630" s="328"/>
      <c r="AH630" s="328"/>
      <c r="AI630" s="328"/>
      <c r="AJ630" s="328"/>
      <c r="AK630" s="328"/>
      <c r="AL630" s="328"/>
      <c r="AM630" s="328"/>
      <c r="AN630" s="328"/>
      <c r="AO630" s="328"/>
      <c r="AP630" s="328" t="s">
        <v>486</v>
      </c>
      <c r="AQ630" s="328">
        <v>2</v>
      </c>
    </row>
    <row r="631" spans="1:43" ht="22.8" x14ac:dyDescent="0.4">
      <c r="A631" s="328">
        <v>216346</v>
      </c>
      <c r="B631" s="328" t="s">
        <v>2161</v>
      </c>
      <c r="C631" s="328" t="s">
        <v>495</v>
      </c>
      <c r="D631" s="328" t="s">
        <v>278</v>
      </c>
      <c r="E631" s="328" t="s">
        <v>388</v>
      </c>
      <c r="F631" s="330">
        <v>34527</v>
      </c>
      <c r="G631" s="328" t="s">
        <v>1061</v>
      </c>
      <c r="H631" s="328" t="s">
        <v>389</v>
      </c>
      <c r="I631" s="328" t="s">
        <v>59</v>
      </c>
      <c r="J631" s="328" t="s">
        <v>390</v>
      </c>
      <c r="K631" s="328">
        <v>2012</v>
      </c>
      <c r="L631" s="328" t="s">
        <v>383</v>
      </c>
      <c r="M631" s="328" t="s">
        <v>383</v>
      </c>
      <c r="N631" s="328"/>
      <c r="O631" s="330"/>
      <c r="P631" s="328"/>
      <c r="Q631" s="328"/>
      <c r="R631" s="328"/>
      <c r="S631" s="328"/>
      <c r="T631" s="328"/>
      <c r="U631" s="328"/>
      <c r="V631" s="328"/>
      <c r="W631" s="328"/>
      <c r="X631" s="328"/>
      <c r="Y631" s="328"/>
      <c r="Z631" s="328"/>
      <c r="AA631" s="328"/>
      <c r="AB631" s="328"/>
      <c r="AC631" s="328"/>
      <c r="AD631" s="328"/>
      <c r="AE631" s="328"/>
      <c r="AF631" s="328"/>
      <c r="AG631" s="328"/>
      <c r="AH631" s="328"/>
      <c r="AI631" s="328"/>
      <c r="AJ631" s="328"/>
      <c r="AK631" s="328"/>
      <c r="AL631" s="328"/>
      <c r="AM631" s="328"/>
      <c r="AN631" s="328" t="s">
        <v>782</v>
      </c>
      <c r="AO631" s="328"/>
      <c r="AP631" s="328" t="s">
        <v>3374</v>
      </c>
      <c r="AQ631" s="328">
        <v>3</v>
      </c>
    </row>
    <row r="632" spans="1:43" ht="22.8" x14ac:dyDescent="0.4">
      <c r="A632" s="328">
        <v>216421</v>
      </c>
      <c r="B632" s="328" t="s">
        <v>943</v>
      </c>
      <c r="C632" s="328" t="s">
        <v>429</v>
      </c>
      <c r="D632" s="328" t="s">
        <v>497</v>
      </c>
      <c r="E632" s="328" t="s">
        <v>387</v>
      </c>
      <c r="F632" s="330">
        <v>36911</v>
      </c>
      <c r="G632" s="328" t="s">
        <v>688</v>
      </c>
      <c r="H632" s="328" t="s">
        <v>389</v>
      </c>
      <c r="I632" s="328" t="s">
        <v>486</v>
      </c>
      <c r="J632" s="328" t="s">
        <v>371</v>
      </c>
      <c r="K632" s="328"/>
      <c r="L632" s="328" t="s">
        <v>383</v>
      </c>
      <c r="M632" s="328" t="s">
        <v>383</v>
      </c>
      <c r="N632" s="328"/>
      <c r="O632" s="330"/>
      <c r="P632" s="328"/>
      <c r="Q632" s="328"/>
      <c r="R632" s="328"/>
      <c r="S632" s="328"/>
      <c r="T632" s="328"/>
      <c r="U632" s="328"/>
      <c r="V632" s="328"/>
      <c r="W632" s="328"/>
      <c r="X632" s="328"/>
      <c r="Y632" s="328"/>
      <c r="Z632" s="328"/>
      <c r="AA632" s="328"/>
      <c r="AB632" s="328"/>
      <c r="AC632" s="328"/>
      <c r="AD632" s="328"/>
      <c r="AE632" s="328"/>
      <c r="AF632" s="328"/>
      <c r="AG632" s="328"/>
      <c r="AH632" s="328"/>
      <c r="AI632" s="328"/>
      <c r="AJ632" s="328"/>
      <c r="AK632" s="328"/>
      <c r="AL632" s="328"/>
      <c r="AM632" s="328" t="s">
        <v>782</v>
      </c>
      <c r="AN632" s="328" t="s">
        <v>782</v>
      </c>
      <c r="AO632" s="328"/>
      <c r="AP632" s="328" t="s">
        <v>486</v>
      </c>
      <c r="AQ632" s="328">
        <v>1</v>
      </c>
    </row>
    <row r="633" spans="1:43" ht="22.8" x14ac:dyDescent="0.4">
      <c r="A633" s="328">
        <v>216593</v>
      </c>
      <c r="B633" s="328" t="s">
        <v>3070</v>
      </c>
      <c r="C633" s="328" t="s">
        <v>100</v>
      </c>
      <c r="D633" s="328" t="s">
        <v>227</v>
      </c>
      <c r="E633" s="328" t="s">
        <v>387</v>
      </c>
      <c r="F633" s="330">
        <v>35432</v>
      </c>
      <c r="G633" s="328" t="s">
        <v>1009</v>
      </c>
      <c r="H633" s="328" t="s">
        <v>389</v>
      </c>
      <c r="I633" s="328" t="s">
        <v>485</v>
      </c>
      <c r="J633" s="328" t="s">
        <v>371</v>
      </c>
      <c r="K633" s="328"/>
      <c r="L633" s="328" t="s">
        <v>383</v>
      </c>
      <c r="M633" s="328" t="s">
        <v>383</v>
      </c>
      <c r="N633" s="328"/>
      <c r="O633" s="330"/>
      <c r="P633" s="328"/>
      <c r="Q633" s="328"/>
      <c r="R633" s="328"/>
      <c r="S633" s="328"/>
      <c r="T633" s="328"/>
      <c r="U633" s="328"/>
      <c r="V633" s="328"/>
      <c r="W633" s="328"/>
      <c r="X633" s="328"/>
      <c r="Y633" s="328"/>
      <c r="Z633" s="328"/>
      <c r="AA633" s="328"/>
      <c r="AB633" s="328"/>
      <c r="AC633" s="328"/>
      <c r="AD633" s="328"/>
      <c r="AE633" s="328"/>
      <c r="AF633" s="328"/>
      <c r="AG633" s="328"/>
      <c r="AH633" s="328" t="s">
        <v>731</v>
      </c>
      <c r="AI633" s="328"/>
      <c r="AJ633" s="328"/>
      <c r="AK633" s="328"/>
      <c r="AL633" s="328"/>
      <c r="AM633" s="328" t="s">
        <v>782</v>
      </c>
      <c r="AN633" s="328" t="s">
        <v>782</v>
      </c>
      <c r="AO633" s="328"/>
      <c r="AP633" s="328" t="s">
        <v>4115</v>
      </c>
      <c r="AQ633" s="328" t="s">
        <v>4024</v>
      </c>
    </row>
    <row r="634" spans="1:43" ht="22.8" x14ac:dyDescent="0.4">
      <c r="A634" s="328">
        <v>216601</v>
      </c>
      <c r="B634" s="328" t="s">
        <v>1112</v>
      </c>
      <c r="C634" s="328" t="s">
        <v>115</v>
      </c>
      <c r="D634" s="328" t="s">
        <v>1113</v>
      </c>
      <c r="E634" s="328" t="s">
        <v>387</v>
      </c>
      <c r="F634" s="330">
        <v>37104</v>
      </c>
      <c r="G634" s="328" t="s">
        <v>1087</v>
      </c>
      <c r="H634" s="328" t="s">
        <v>389</v>
      </c>
      <c r="I634" s="328" t="s">
        <v>484</v>
      </c>
      <c r="J634" s="328" t="s">
        <v>371</v>
      </c>
      <c r="K634" s="328">
        <v>2019</v>
      </c>
      <c r="L634" s="328" t="s">
        <v>383</v>
      </c>
      <c r="M634" s="328" t="s">
        <v>383</v>
      </c>
      <c r="N634" s="328"/>
      <c r="O634" s="330"/>
      <c r="P634" s="328"/>
      <c r="Q634" s="328"/>
      <c r="R634" s="328"/>
      <c r="S634" s="328"/>
      <c r="T634" s="328"/>
      <c r="U634" s="328"/>
      <c r="V634" s="328"/>
      <c r="W634" s="328"/>
      <c r="X634" s="328"/>
      <c r="Y634" s="328"/>
      <c r="Z634" s="328"/>
      <c r="AA634" s="328"/>
      <c r="AB634" s="328"/>
      <c r="AC634" s="328"/>
      <c r="AD634" s="328"/>
      <c r="AE634" s="328"/>
      <c r="AF634" s="328"/>
      <c r="AG634" s="328"/>
      <c r="AH634" s="328"/>
      <c r="AI634" s="328"/>
      <c r="AJ634" s="328"/>
      <c r="AK634" s="328"/>
      <c r="AL634" s="328"/>
      <c r="AM634" s="328"/>
      <c r="AN634" s="328"/>
      <c r="AO634" s="328"/>
      <c r="AP634" s="328" t="s">
        <v>3375</v>
      </c>
      <c r="AQ634" s="328">
        <v>3</v>
      </c>
    </row>
    <row r="635" spans="1:43" ht="22.8" x14ac:dyDescent="0.4">
      <c r="A635" s="328">
        <v>216662</v>
      </c>
      <c r="B635" s="328" t="s">
        <v>1183</v>
      </c>
      <c r="C635" s="328" t="s">
        <v>1184</v>
      </c>
      <c r="D635" s="328" t="s">
        <v>305</v>
      </c>
      <c r="E635" s="328" t="s">
        <v>388</v>
      </c>
      <c r="F635" s="330">
        <v>36161</v>
      </c>
      <c r="G635" s="328" t="s">
        <v>383</v>
      </c>
      <c r="H635" s="328" t="s">
        <v>389</v>
      </c>
      <c r="I635" s="328" t="s">
        <v>486</v>
      </c>
      <c r="J635" s="328" t="s">
        <v>371</v>
      </c>
      <c r="K635" s="328">
        <v>2016</v>
      </c>
      <c r="L635" s="328" t="s">
        <v>383</v>
      </c>
      <c r="M635" s="328" t="s">
        <v>385</v>
      </c>
      <c r="N635" s="328"/>
      <c r="O635" s="330"/>
      <c r="P635" s="328"/>
      <c r="Q635" s="328"/>
      <c r="R635" s="328"/>
      <c r="S635" s="328"/>
      <c r="T635" s="328"/>
      <c r="U635" s="328"/>
      <c r="V635" s="328"/>
      <c r="W635" s="328"/>
      <c r="X635" s="328"/>
      <c r="Y635" s="328"/>
      <c r="Z635" s="328"/>
      <c r="AA635" s="328"/>
      <c r="AB635" s="328"/>
      <c r="AC635" s="328"/>
      <c r="AD635" s="328"/>
      <c r="AE635" s="328"/>
      <c r="AF635" s="328"/>
      <c r="AG635" s="328"/>
      <c r="AH635" s="328"/>
      <c r="AI635" s="328"/>
      <c r="AJ635" s="328"/>
      <c r="AK635" s="328"/>
      <c r="AL635" s="328"/>
      <c r="AM635" s="328"/>
      <c r="AN635" s="328" t="s">
        <v>782</v>
      </c>
      <c r="AO635" s="328"/>
      <c r="AP635" s="328" t="s">
        <v>3377</v>
      </c>
      <c r="AQ635" s="328">
        <v>3</v>
      </c>
    </row>
    <row r="636" spans="1:43" ht="22.8" x14ac:dyDescent="0.4">
      <c r="A636" s="328">
        <v>216733</v>
      </c>
      <c r="B636" s="328" t="s">
        <v>1271</v>
      </c>
      <c r="C636" s="328" t="s">
        <v>97</v>
      </c>
      <c r="D636" s="328" t="s">
        <v>333</v>
      </c>
      <c r="E636" s="328" t="s">
        <v>387</v>
      </c>
      <c r="F636" s="330">
        <v>35597</v>
      </c>
      <c r="G636" s="328" t="s">
        <v>1009</v>
      </c>
      <c r="H636" s="328" t="s">
        <v>389</v>
      </c>
      <c r="I636" s="328" t="s">
        <v>485</v>
      </c>
      <c r="J636" s="328"/>
      <c r="K636" s="328"/>
      <c r="L636" s="328" t="s">
        <v>383</v>
      </c>
      <c r="M636" s="328" t="s">
        <v>383</v>
      </c>
      <c r="N636" s="328"/>
      <c r="O636" s="330"/>
      <c r="P636" s="328"/>
      <c r="Q636" s="328"/>
      <c r="R636" s="328"/>
      <c r="S636" s="328"/>
      <c r="T636" s="328"/>
      <c r="U636" s="328"/>
      <c r="V636" s="328"/>
      <c r="W636" s="328"/>
      <c r="X636" s="328"/>
      <c r="Y636" s="328"/>
      <c r="Z636" s="328"/>
      <c r="AA636" s="328"/>
      <c r="AB636" s="328"/>
      <c r="AC636" s="328"/>
      <c r="AD636" s="328"/>
      <c r="AE636" s="328"/>
      <c r="AF636" s="328"/>
      <c r="AG636" s="328"/>
      <c r="AH636" s="328" t="s">
        <v>731</v>
      </c>
      <c r="AI636" s="328"/>
      <c r="AJ636" s="328"/>
      <c r="AK636" s="328"/>
      <c r="AL636" s="328"/>
      <c r="AM636" s="328" t="s">
        <v>782</v>
      </c>
      <c r="AN636" s="328" t="s">
        <v>782</v>
      </c>
      <c r="AO636" s="328"/>
      <c r="AP636" s="328" t="s">
        <v>4205</v>
      </c>
      <c r="AQ636" s="328" t="s">
        <v>3844</v>
      </c>
    </row>
    <row r="637" spans="1:43" ht="22.8" x14ac:dyDescent="0.4">
      <c r="A637" s="328">
        <v>216736</v>
      </c>
      <c r="B637" s="328" t="s">
        <v>1275</v>
      </c>
      <c r="C637" s="328" t="s">
        <v>105</v>
      </c>
      <c r="D637" s="328" t="s">
        <v>1276</v>
      </c>
      <c r="E637" s="328" t="s">
        <v>387</v>
      </c>
      <c r="F637" s="330">
        <v>34335</v>
      </c>
      <c r="G637" s="328" t="s">
        <v>1318</v>
      </c>
      <c r="H637" s="328" t="s">
        <v>389</v>
      </c>
      <c r="I637" s="328" t="s">
        <v>486</v>
      </c>
      <c r="J637" s="328" t="s">
        <v>390</v>
      </c>
      <c r="K637" s="328">
        <v>2011</v>
      </c>
      <c r="L637" s="328" t="s">
        <v>383</v>
      </c>
      <c r="M637" s="328" t="s">
        <v>383</v>
      </c>
      <c r="N637" s="328"/>
      <c r="O637" s="330"/>
      <c r="P637" s="328"/>
      <c r="Q637" s="328"/>
      <c r="R637" s="328"/>
      <c r="S637" s="328"/>
      <c r="T637" s="328"/>
      <c r="U637" s="328"/>
      <c r="V637" s="328"/>
      <c r="W637" s="328"/>
      <c r="X637" s="328"/>
      <c r="Y637" s="328"/>
      <c r="Z637" s="328"/>
      <c r="AA637" s="328"/>
      <c r="AB637" s="328"/>
      <c r="AC637" s="328"/>
      <c r="AD637" s="328"/>
      <c r="AE637" s="328"/>
      <c r="AF637" s="328"/>
      <c r="AG637" s="328"/>
      <c r="AH637" s="328"/>
      <c r="AI637" s="328"/>
      <c r="AJ637" s="328"/>
      <c r="AK637" s="328"/>
      <c r="AL637" s="328"/>
      <c r="AM637" s="328" t="s">
        <v>782</v>
      </c>
      <c r="AN637" s="328" t="s">
        <v>782</v>
      </c>
      <c r="AO637" s="328"/>
      <c r="AP637" s="328" t="s">
        <v>486</v>
      </c>
      <c r="AQ637" s="328">
        <v>1</v>
      </c>
    </row>
    <row r="638" spans="1:43" ht="22.8" x14ac:dyDescent="0.4">
      <c r="A638" s="328">
        <v>216739</v>
      </c>
      <c r="B638" s="328" t="s">
        <v>1279</v>
      </c>
      <c r="C638" s="328" t="s">
        <v>157</v>
      </c>
      <c r="D638" s="328" t="s">
        <v>252</v>
      </c>
      <c r="E638" s="328" t="s">
        <v>388</v>
      </c>
      <c r="F638" s="330">
        <v>33756</v>
      </c>
      <c r="G638" s="328"/>
      <c r="H638" s="328" t="s">
        <v>389</v>
      </c>
      <c r="I638" s="328" t="s">
        <v>486</v>
      </c>
      <c r="J638" s="328"/>
      <c r="K638" s="328"/>
      <c r="L638" s="328" t="s">
        <v>383</v>
      </c>
      <c r="M638" s="328" t="s">
        <v>383</v>
      </c>
      <c r="N638" s="328"/>
      <c r="O638" s="330"/>
      <c r="P638" s="328"/>
      <c r="Q638" s="328"/>
      <c r="R638" s="328"/>
      <c r="S638" s="328"/>
      <c r="T638" s="328"/>
      <c r="U638" s="328"/>
      <c r="V638" s="328"/>
      <c r="W638" s="328"/>
      <c r="X638" s="328"/>
      <c r="Y638" s="328"/>
      <c r="Z638" s="328"/>
      <c r="AA638" s="328"/>
      <c r="AB638" s="328"/>
      <c r="AC638" s="328"/>
      <c r="AD638" s="328"/>
      <c r="AE638" s="328"/>
      <c r="AF638" s="328"/>
      <c r="AG638" s="328"/>
      <c r="AH638" s="328"/>
      <c r="AI638" s="328"/>
      <c r="AJ638" s="328"/>
      <c r="AK638" s="328"/>
      <c r="AL638" s="328"/>
      <c r="AM638" s="328"/>
      <c r="AN638" s="328"/>
      <c r="AO638" s="328"/>
      <c r="AP638" s="328" t="s">
        <v>3377</v>
      </c>
      <c r="AQ638" s="328">
        <v>3</v>
      </c>
    </row>
    <row r="639" spans="1:43" ht="22.8" x14ac:dyDescent="0.4">
      <c r="A639" s="328">
        <v>216790</v>
      </c>
      <c r="B639" s="328" t="s">
        <v>3115</v>
      </c>
      <c r="C639" s="328" t="s">
        <v>137</v>
      </c>
      <c r="D639" s="328" t="s">
        <v>258</v>
      </c>
      <c r="E639" s="328" t="s">
        <v>388</v>
      </c>
      <c r="F639" s="330">
        <v>35065</v>
      </c>
      <c r="G639" s="328" t="s">
        <v>4229</v>
      </c>
      <c r="H639" s="328" t="s">
        <v>389</v>
      </c>
      <c r="I639" s="328" t="s">
        <v>484</v>
      </c>
      <c r="J639" s="328" t="s">
        <v>371</v>
      </c>
      <c r="K639" s="328">
        <v>2013</v>
      </c>
      <c r="L639" s="328" t="s">
        <v>383</v>
      </c>
      <c r="M639" s="328"/>
      <c r="N639" s="328"/>
      <c r="O639" s="330"/>
      <c r="P639" s="328"/>
      <c r="Q639" s="328"/>
      <c r="R639" s="328"/>
      <c r="S639" s="328"/>
      <c r="T639" s="328"/>
      <c r="U639" s="328"/>
      <c r="V639" s="328"/>
      <c r="W639" s="328"/>
      <c r="X639" s="328"/>
      <c r="Y639" s="328"/>
      <c r="Z639" s="328"/>
      <c r="AA639" s="328"/>
      <c r="AB639" s="328"/>
      <c r="AC639" s="328"/>
      <c r="AD639" s="328"/>
      <c r="AE639" s="328"/>
      <c r="AF639" s="328"/>
      <c r="AG639" s="328"/>
      <c r="AH639" s="328"/>
      <c r="AI639" s="328"/>
      <c r="AJ639" s="328"/>
      <c r="AK639" s="328"/>
      <c r="AL639" s="328"/>
      <c r="AM639" s="328"/>
      <c r="AN639" s="328"/>
      <c r="AO639" s="328"/>
      <c r="AP639" s="328" t="s">
        <v>3375</v>
      </c>
      <c r="AQ639" s="328">
        <v>5</v>
      </c>
    </row>
    <row r="640" spans="1:43" ht="22.8" x14ac:dyDescent="0.4">
      <c r="A640" s="328">
        <v>216850</v>
      </c>
      <c r="B640" s="328" t="s">
        <v>3200</v>
      </c>
      <c r="C640" s="328" t="s">
        <v>70</v>
      </c>
      <c r="D640" s="328" t="s">
        <v>3201</v>
      </c>
      <c r="E640" s="328" t="s">
        <v>388</v>
      </c>
      <c r="F640" s="330">
        <v>33435</v>
      </c>
      <c r="G640" s="328" t="s">
        <v>4265</v>
      </c>
      <c r="H640" s="328" t="s">
        <v>389</v>
      </c>
      <c r="I640" s="328" t="s">
        <v>485</v>
      </c>
      <c r="J640" s="328" t="s">
        <v>390</v>
      </c>
      <c r="K640" s="328">
        <v>2010</v>
      </c>
      <c r="L640" s="328" t="s">
        <v>383</v>
      </c>
      <c r="M640" s="328"/>
      <c r="N640" s="328"/>
      <c r="O640" s="330"/>
      <c r="P640" s="328"/>
      <c r="Q640" s="328"/>
      <c r="R640" s="328"/>
      <c r="S640" s="328"/>
      <c r="T640" s="328"/>
      <c r="U640" s="328"/>
      <c r="V640" s="328"/>
      <c r="W640" s="328"/>
      <c r="X640" s="328"/>
      <c r="Y640" s="328"/>
      <c r="Z640" s="328"/>
      <c r="AA640" s="328"/>
      <c r="AB640" s="328"/>
      <c r="AC640" s="328"/>
      <c r="AD640" s="328"/>
      <c r="AE640" s="328"/>
      <c r="AF640" s="328"/>
      <c r="AG640" s="328"/>
      <c r="AH640" s="328"/>
      <c r="AI640" s="328"/>
      <c r="AJ640" s="328"/>
      <c r="AK640" s="328"/>
      <c r="AL640" s="328"/>
      <c r="AM640" s="328" t="s">
        <v>782</v>
      </c>
      <c r="AN640" s="328" t="s">
        <v>782</v>
      </c>
      <c r="AO640" s="328"/>
      <c r="AP640" s="328" t="s">
        <v>485</v>
      </c>
      <c r="AQ640" s="328">
        <v>1</v>
      </c>
    </row>
    <row r="641" spans="1:43" ht="22.8" x14ac:dyDescent="0.4">
      <c r="A641" s="328">
        <v>216869</v>
      </c>
      <c r="B641" s="328" t="s">
        <v>3231</v>
      </c>
      <c r="C641" s="328" t="s">
        <v>127</v>
      </c>
      <c r="D641" s="328" t="s">
        <v>272</v>
      </c>
      <c r="E641" s="328" t="s">
        <v>387</v>
      </c>
      <c r="F641" s="330">
        <v>35993</v>
      </c>
      <c r="G641" s="328" t="s">
        <v>4273</v>
      </c>
      <c r="H641" s="328" t="s">
        <v>389</v>
      </c>
      <c r="I641" s="328" t="s">
        <v>486</v>
      </c>
      <c r="J641" s="328" t="s">
        <v>371</v>
      </c>
      <c r="K641" s="328">
        <v>2018</v>
      </c>
      <c r="L641" s="328" t="s">
        <v>383</v>
      </c>
      <c r="M641" s="328"/>
      <c r="N641" s="328"/>
      <c r="O641" s="330"/>
      <c r="P641" s="328"/>
      <c r="Q641" s="328"/>
      <c r="R641" s="328"/>
      <c r="S641" s="328"/>
      <c r="T641" s="328"/>
      <c r="U641" s="328"/>
      <c r="V641" s="328"/>
      <c r="W641" s="328"/>
      <c r="X641" s="328"/>
      <c r="Y641" s="328"/>
      <c r="Z641" s="328"/>
      <c r="AA641" s="328"/>
      <c r="AB641" s="328"/>
      <c r="AC641" s="328"/>
      <c r="AD641" s="328"/>
      <c r="AE641" s="328"/>
      <c r="AF641" s="328"/>
      <c r="AG641" s="328"/>
      <c r="AH641" s="328"/>
      <c r="AI641" s="328"/>
      <c r="AJ641" s="328"/>
      <c r="AK641" s="328"/>
      <c r="AL641" s="328"/>
      <c r="AM641" s="328" t="s">
        <v>782</v>
      </c>
      <c r="AN641" s="328" t="s">
        <v>782</v>
      </c>
      <c r="AO641" s="328"/>
      <c r="AP641" s="328" t="s">
        <v>3377</v>
      </c>
      <c r="AQ641" s="328">
        <v>3</v>
      </c>
    </row>
    <row r="642" spans="1:43" ht="22.8" x14ac:dyDescent="0.4">
      <c r="A642" s="328">
        <v>216884</v>
      </c>
      <c r="B642" s="328" t="s">
        <v>3255</v>
      </c>
      <c r="C642" s="328" t="s">
        <v>70</v>
      </c>
      <c r="D642" s="328" t="s">
        <v>2901</v>
      </c>
      <c r="E642" s="328" t="s">
        <v>387</v>
      </c>
      <c r="F642" s="330">
        <v>36527</v>
      </c>
      <c r="G642" s="328" t="s">
        <v>3853</v>
      </c>
      <c r="H642" s="328" t="s">
        <v>389</v>
      </c>
      <c r="I642" s="328" t="s">
        <v>485</v>
      </c>
      <c r="J642" s="328" t="s">
        <v>371</v>
      </c>
      <c r="K642" s="328">
        <v>2017</v>
      </c>
      <c r="L642" s="328" t="s">
        <v>383</v>
      </c>
      <c r="M642" s="328"/>
      <c r="N642" s="328"/>
      <c r="O642" s="330"/>
      <c r="P642" s="328"/>
      <c r="Q642" s="328"/>
      <c r="R642" s="328"/>
      <c r="S642" s="328"/>
      <c r="T642" s="328"/>
      <c r="U642" s="328"/>
      <c r="V642" s="328"/>
      <c r="W642" s="328"/>
      <c r="X642" s="328"/>
      <c r="Y642" s="328"/>
      <c r="Z642" s="328"/>
      <c r="AA642" s="328"/>
      <c r="AB642" s="328"/>
      <c r="AC642" s="328"/>
      <c r="AD642" s="328"/>
      <c r="AE642" s="328"/>
      <c r="AF642" s="328"/>
      <c r="AG642" s="328"/>
      <c r="AH642" s="328"/>
      <c r="AI642" s="328"/>
      <c r="AJ642" s="328"/>
      <c r="AK642" s="328"/>
      <c r="AL642" s="328"/>
      <c r="AM642" s="328" t="s">
        <v>782</v>
      </c>
      <c r="AN642" s="328" t="s">
        <v>782</v>
      </c>
      <c r="AO642" s="328"/>
      <c r="AP642" s="328" t="s">
        <v>485</v>
      </c>
      <c r="AQ642" s="328">
        <v>1</v>
      </c>
    </row>
    <row r="643" spans="1:43" ht="22.8" x14ac:dyDescent="0.4">
      <c r="A643" s="328">
        <v>216893</v>
      </c>
      <c r="B643" s="328" t="s">
        <v>3264</v>
      </c>
      <c r="C643" s="328" t="s">
        <v>3265</v>
      </c>
      <c r="D643" s="328" t="s">
        <v>237</v>
      </c>
      <c r="E643" s="328" t="s">
        <v>388</v>
      </c>
      <c r="F643" s="330">
        <v>35233</v>
      </c>
      <c r="G643" s="328" t="s">
        <v>4283</v>
      </c>
      <c r="H643" s="328" t="s">
        <v>389</v>
      </c>
      <c r="I643" s="328" t="s">
        <v>485</v>
      </c>
      <c r="J643" s="328" t="s">
        <v>390</v>
      </c>
      <c r="K643" s="328">
        <v>2014</v>
      </c>
      <c r="L643" s="328" t="s">
        <v>383</v>
      </c>
      <c r="M643" s="328" t="s">
        <v>383</v>
      </c>
      <c r="N643" s="328"/>
      <c r="O643" s="330"/>
      <c r="P643" s="328"/>
      <c r="Q643" s="328"/>
      <c r="R643" s="328"/>
      <c r="S643" s="328"/>
      <c r="T643" s="328"/>
      <c r="U643" s="328"/>
      <c r="V643" s="328"/>
      <c r="W643" s="328"/>
      <c r="X643" s="328"/>
      <c r="Y643" s="328"/>
      <c r="Z643" s="328"/>
      <c r="AA643" s="328"/>
      <c r="AB643" s="328"/>
      <c r="AC643" s="328"/>
      <c r="AD643" s="328"/>
      <c r="AE643" s="328"/>
      <c r="AF643" s="328"/>
      <c r="AG643" s="328"/>
      <c r="AH643" s="328"/>
      <c r="AI643" s="328"/>
      <c r="AJ643" s="328"/>
      <c r="AK643" s="328"/>
      <c r="AL643" s="328"/>
      <c r="AM643" s="328" t="s">
        <v>782</v>
      </c>
      <c r="AN643" s="328" t="s">
        <v>782</v>
      </c>
      <c r="AO643" s="328"/>
      <c r="AP643" s="328" t="s">
        <v>485</v>
      </c>
      <c r="AQ643" s="328">
        <v>1</v>
      </c>
    </row>
    <row r="644" spans="1:43" ht="22.8" x14ac:dyDescent="0.4">
      <c r="A644" s="328">
        <v>216918</v>
      </c>
      <c r="B644" s="328" t="s">
        <v>3296</v>
      </c>
      <c r="C644" s="328" t="s">
        <v>1414</v>
      </c>
      <c r="D644" s="328" t="s">
        <v>640</v>
      </c>
      <c r="E644" s="328" t="s">
        <v>387</v>
      </c>
      <c r="F644" s="332">
        <v>0</v>
      </c>
      <c r="G644" s="328" t="s">
        <v>3297</v>
      </c>
      <c r="H644" s="328" t="s">
        <v>389</v>
      </c>
      <c r="I644" s="328" t="s">
        <v>485</v>
      </c>
      <c r="J644" s="328" t="s">
        <v>1311</v>
      </c>
      <c r="K644" s="328">
        <v>2018</v>
      </c>
      <c r="L644" s="328" t="s">
        <v>383</v>
      </c>
      <c r="M644" s="328" t="s">
        <v>383</v>
      </c>
      <c r="N644" s="328"/>
      <c r="O644" s="330"/>
      <c r="P644" s="328"/>
      <c r="Q644" s="328"/>
      <c r="R644" s="328"/>
      <c r="S644" s="328"/>
      <c r="T644" s="328"/>
      <c r="U644" s="328"/>
      <c r="V644" s="328"/>
      <c r="W644" s="328"/>
      <c r="X644" s="328"/>
      <c r="Y644" s="328"/>
      <c r="Z644" s="328"/>
      <c r="AA644" s="328"/>
      <c r="AB644" s="328"/>
      <c r="AC644" s="328"/>
      <c r="AD644" s="328"/>
      <c r="AE644" s="328"/>
      <c r="AF644" s="328"/>
      <c r="AG644" s="328"/>
      <c r="AH644" s="328"/>
      <c r="AI644" s="328"/>
      <c r="AJ644" s="328"/>
      <c r="AK644" s="328"/>
      <c r="AL644" s="328"/>
      <c r="AM644" s="328" t="s">
        <v>782</v>
      </c>
      <c r="AN644" s="328" t="s">
        <v>782</v>
      </c>
      <c r="AO644" s="328"/>
      <c r="AP644" s="328" t="s">
        <v>485</v>
      </c>
      <c r="AQ644" s="328">
        <v>2</v>
      </c>
    </row>
    <row r="645" spans="1:43" ht="22.8" x14ac:dyDescent="0.4">
      <c r="A645" s="328">
        <v>216919</v>
      </c>
      <c r="B645" s="328" t="s">
        <v>3298</v>
      </c>
      <c r="C645" s="328" t="s">
        <v>541</v>
      </c>
      <c r="D645" s="328" t="s">
        <v>3299</v>
      </c>
      <c r="E645" s="328" t="s">
        <v>387</v>
      </c>
      <c r="F645" s="330">
        <v>37200</v>
      </c>
      <c r="G645" s="328" t="s">
        <v>4296</v>
      </c>
      <c r="H645" s="328" t="s">
        <v>389</v>
      </c>
      <c r="I645" s="328" t="s">
        <v>485</v>
      </c>
      <c r="J645" s="328" t="s">
        <v>371</v>
      </c>
      <c r="K645" s="328">
        <v>2020</v>
      </c>
      <c r="L645" s="328" t="s">
        <v>383</v>
      </c>
      <c r="M645" s="328" t="s">
        <v>383</v>
      </c>
      <c r="N645" s="328"/>
      <c r="O645" s="330"/>
      <c r="P645" s="328"/>
      <c r="Q645" s="328"/>
      <c r="R645" s="328"/>
      <c r="S645" s="328"/>
      <c r="T645" s="328"/>
      <c r="U645" s="328"/>
      <c r="V645" s="328"/>
      <c r="W645" s="328"/>
      <c r="X645" s="328"/>
      <c r="Y645" s="328"/>
      <c r="Z645" s="328"/>
      <c r="AA645" s="328"/>
      <c r="AB645" s="328"/>
      <c r="AC645" s="328"/>
      <c r="AD645" s="328"/>
      <c r="AE645" s="328"/>
      <c r="AF645" s="328"/>
      <c r="AG645" s="328"/>
      <c r="AH645" s="328"/>
      <c r="AI645" s="328"/>
      <c r="AJ645" s="328"/>
      <c r="AK645" s="328"/>
      <c r="AL645" s="328"/>
      <c r="AM645" s="328" t="s">
        <v>782</v>
      </c>
      <c r="AN645" s="328" t="s">
        <v>782</v>
      </c>
      <c r="AO645" s="328"/>
      <c r="AP645" s="328" t="s">
        <v>485</v>
      </c>
      <c r="AQ645" s="328">
        <v>1</v>
      </c>
    </row>
    <row r="646" spans="1:43" ht="22.8" x14ac:dyDescent="0.4">
      <c r="A646" s="328">
        <v>216928</v>
      </c>
      <c r="B646" s="328" t="s">
        <v>3314</v>
      </c>
      <c r="C646" s="328" t="s">
        <v>115</v>
      </c>
      <c r="D646" s="328" t="s">
        <v>281</v>
      </c>
      <c r="E646" s="328" t="s">
        <v>387</v>
      </c>
      <c r="F646" s="330">
        <v>35805</v>
      </c>
      <c r="G646" s="328" t="s">
        <v>4303</v>
      </c>
      <c r="H646" s="328" t="s">
        <v>389</v>
      </c>
      <c r="I646" s="328" t="s">
        <v>485</v>
      </c>
      <c r="J646" s="328" t="s">
        <v>371</v>
      </c>
      <c r="K646" s="328">
        <v>2017</v>
      </c>
      <c r="L646" s="328" t="s">
        <v>383</v>
      </c>
      <c r="M646" s="328" t="s">
        <v>383</v>
      </c>
      <c r="N646" s="328"/>
      <c r="O646" s="330"/>
      <c r="P646" s="328"/>
      <c r="Q646" s="328"/>
      <c r="R646" s="328"/>
      <c r="S646" s="328"/>
      <c r="T646" s="328"/>
      <c r="U646" s="328"/>
      <c r="V646" s="328"/>
      <c r="W646" s="328"/>
      <c r="X646" s="328"/>
      <c r="Y646" s="328"/>
      <c r="Z646" s="328"/>
      <c r="AA646" s="328"/>
      <c r="AB646" s="328"/>
      <c r="AC646" s="328"/>
      <c r="AD646" s="328"/>
      <c r="AE646" s="328"/>
      <c r="AF646" s="328"/>
      <c r="AG646" s="328"/>
      <c r="AH646" s="328"/>
      <c r="AI646" s="328"/>
      <c r="AJ646" s="328"/>
      <c r="AK646" s="328"/>
      <c r="AL646" s="328"/>
      <c r="AM646" s="328" t="s">
        <v>782</v>
      </c>
      <c r="AN646" s="328" t="s">
        <v>782</v>
      </c>
      <c r="AO646" s="328"/>
      <c r="AP646" s="328" t="s">
        <v>485</v>
      </c>
      <c r="AQ646" s="328">
        <v>1</v>
      </c>
    </row>
    <row r="647" spans="1:43" ht="22.8" x14ac:dyDescent="0.4">
      <c r="A647" s="328">
        <v>216929</v>
      </c>
      <c r="B647" s="328" t="s">
        <v>3315</v>
      </c>
      <c r="C647" s="328" t="s">
        <v>66</v>
      </c>
      <c r="D647" s="328" t="s">
        <v>3316</v>
      </c>
      <c r="E647" s="328" t="s">
        <v>388</v>
      </c>
      <c r="F647" s="332">
        <v>0</v>
      </c>
      <c r="G647" s="328" t="s">
        <v>4304</v>
      </c>
      <c r="H647" s="328" t="s">
        <v>389</v>
      </c>
      <c r="I647" s="328" t="s">
        <v>486</v>
      </c>
      <c r="J647" s="328" t="s">
        <v>390</v>
      </c>
      <c r="K647" s="328">
        <v>2021</v>
      </c>
      <c r="L647" s="328" t="s">
        <v>383</v>
      </c>
      <c r="M647" s="328" t="s">
        <v>382</v>
      </c>
      <c r="N647" s="328"/>
      <c r="O647" s="330"/>
      <c r="P647" s="328"/>
      <c r="Q647" s="328"/>
      <c r="R647" s="328"/>
      <c r="S647" s="328"/>
      <c r="T647" s="328"/>
      <c r="U647" s="328"/>
      <c r="V647" s="328"/>
      <c r="W647" s="328"/>
      <c r="X647" s="328"/>
      <c r="Y647" s="328"/>
      <c r="Z647" s="328"/>
      <c r="AA647" s="328"/>
      <c r="AB647" s="328"/>
      <c r="AC647" s="328"/>
      <c r="AD647" s="328"/>
      <c r="AE647" s="328"/>
      <c r="AF647" s="328"/>
      <c r="AG647" s="328"/>
      <c r="AH647" s="328"/>
      <c r="AI647" s="328"/>
      <c r="AJ647" s="328"/>
      <c r="AK647" s="328"/>
      <c r="AL647" s="328"/>
      <c r="AM647" s="328"/>
      <c r="AN647" s="328"/>
      <c r="AO647" s="328"/>
      <c r="AP647" s="328" t="s">
        <v>3377</v>
      </c>
      <c r="AQ647" s="328">
        <v>5</v>
      </c>
    </row>
    <row r="648" spans="1:43" ht="22.8" x14ac:dyDescent="0.4">
      <c r="A648" s="328">
        <v>216941</v>
      </c>
      <c r="B648" s="328" t="s">
        <v>3334</v>
      </c>
      <c r="C648" s="328" t="s">
        <v>115</v>
      </c>
      <c r="D648" s="328" t="s">
        <v>230</v>
      </c>
      <c r="E648" s="328" t="s">
        <v>388</v>
      </c>
      <c r="F648" s="330">
        <v>35072</v>
      </c>
      <c r="G648" s="328" t="s">
        <v>4311</v>
      </c>
      <c r="H648" s="328" t="s">
        <v>389</v>
      </c>
      <c r="I648" s="328" t="s">
        <v>485</v>
      </c>
      <c r="J648" s="328" t="s">
        <v>371</v>
      </c>
      <c r="K648" s="328">
        <v>2013</v>
      </c>
      <c r="L648" s="328" t="s">
        <v>383</v>
      </c>
      <c r="M648" s="328" t="s">
        <v>383</v>
      </c>
      <c r="N648" s="328"/>
      <c r="O648" s="330"/>
      <c r="P648" s="328"/>
      <c r="Q648" s="328"/>
      <c r="R648" s="328"/>
      <c r="S648" s="328"/>
      <c r="T648" s="328"/>
      <c r="U648" s="328"/>
      <c r="V648" s="328"/>
      <c r="W648" s="328"/>
      <c r="X648" s="328"/>
      <c r="Y648" s="328"/>
      <c r="Z648" s="328"/>
      <c r="AA648" s="328"/>
      <c r="AB648" s="328"/>
      <c r="AC648" s="328"/>
      <c r="AD648" s="328"/>
      <c r="AE648" s="328"/>
      <c r="AF648" s="328"/>
      <c r="AG648" s="328"/>
      <c r="AH648" s="328"/>
      <c r="AI648" s="328"/>
      <c r="AJ648" s="328"/>
      <c r="AK648" s="328"/>
      <c r="AL648" s="328"/>
      <c r="AM648" s="328" t="s">
        <v>782</v>
      </c>
      <c r="AN648" s="328" t="s">
        <v>782</v>
      </c>
      <c r="AO648" s="328"/>
      <c r="AP648" s="328" t="s">
        <v>485</v>
      </c>
      <c r="AQ648" s="328">
        <v>1</v>
      </c>
    </row>
    <row r="649" spans="1:43" ht="22.8" x14ac:dyDescent="0.4">
      <c r="A649" s="328">
        <v>216959</v>
      </c>
      <c r="B649" s="328" t="s">
        <v>3361</v>
      </c>
      <c r="C649" s="328" t="s">
        <v>93</v>
      </c>
      <c r="D649" s="328" t="s">
        <v>550</v>
      </c>
      <c r="E649" s="328" t="s">
        <v>388</v>
      </c>
      <c r="F649" s="330">
        <v>37058</v>
      </c>
      <c r="G649" s="328" t="s">
        <v>4319</v>
      </c>
      <c r="H649" s="328" t="s">
        <v>389</v>
      </c>
      <c r="I649" s="328" t="s">
        <v>486</v>
      </c>
      <c r="J649" s="328" t="s">
        <v>390</v>
      </c>
      <c r="K649" s="328">
        <v>2019</v>
      </c>
      <c r="L649" s="328" t="s">
        <v>383</v>
      </c>
      <c r="M649" s="328" t="s">
        <v>383</v>
      </c>
      <c r="N649" s="328"/>
      <c r="O649" s="330"/>
      <c r="P649" s="328"/>
      <c r="Q649" s="328"/>
      <c r="R649" s="328"/>
      <c r="S649" s="328"/>
      <c r="T649" s="328"/>
      <c r="U649" s="328"/>
      <c r="V649" s="328"/>
      <c r="W649" s="328"/>
      <c r="X649" s="328"/>
      <c r="Y649" s="328"/>
      <c r="Z649" s="328"/>
      <c r="AA649" s="328"/>
      <c r="AB649" s="328"/>
      <c r="AC649" s="328"/>
      <c r="AD649" s="328"/>
      <c r="AE649" s="328"/>
      <c r="AF649" s="328"/>
      <c r="AG649" s="328"/>
      <c r="AH649" s="328"/>
      <c r="AI649" s="328"/>
      <c r="AJ649" s="328"/>
      <c r="AK649" s="328"/>
      <c r="AL649" s="328"/>
      <c r="AM649" s="328"/>
      <c r="AN649" s="328"/>
      <c r="AO649" s="328"/>
      <c r="AP649" s="328" t="s">
        <v>3377</v>
      </c>
      <c r="AQ649" s="328">
        <v>3</v>
      </c>
    </row>
    <row r="650" spans="1:43" ht="22.8" x14ac:dyDescent="0.4">
      <c r="A650" s="328">
        <v>216970</v>
      </c>
      <c r="B650" s="328" t="s">
        <v>3426</v>
      </c>
      <c r="C650" s="328" t="s">
        <v>137</v>
      </c>
      <c r="D650" s="328" t="s">
        <v>233</v>
      </c>
      <c r="E650" s="328" t="s">
        <v>387</v>
      </c>
      <c r="F650" s="330">
        <v>36593</v>
      </c>
      <c r="G650" s="328" t="s">
        <v>383</v>
      </c>
      <c r="H650" s="328" t="s">
        <v>389</v>
      </c>
      <c r="I650" s="328" t="s">
        <v>488</v>
      </c>
      <c r="J650" s="328" t="s">
        <v>1311</v>
      </c>
      <c r="K650" s="328">
        <v>2020</v>
      </c>
      <c r="L650" s="328" t="s">
        <v>383</v>
      </c>
      <c r="M650" s="328" t="s">
        <v>383</v>
      </c>
      <c r="N650" s="328"/>
      <c r="O650" s="330"/>
      <c r="P650" s="328"/>
      <c r="Q650" s="328"/>
      <c r="R650" s="328"/>
      <c r="S650" s="328"/>
      <c r="T650" s="328"/>
      <c r="U650" s="328"/>
      <c r="V650" s="328"/>
      <c r="W650" s="328"/>
      <c r="X650" s="328"/>
      <c r="Y650" s="328"/>
      <c r="Z650" s="328"/>
      <c r="AA650" s="328"/>
      <c r="AB650" s="328"/>
      <c r="AC650" s="328"/>
      <c r="AD650" s="328"/>
      <c r="AE650" s="328"/>
      <c r="AF650" s="328"/>
      <c r="AG650" s="328"/>
      <c r="AH650" s="328"/>
      <c r="AI650" s="328"/>
      <c r="AJ650" s="328"/>
      <c r="AK650" s="328"/>
      <c r="AL650" s="328"/>
      <c r="AM650" s="328"/>
      <c r="AN650" s="328"/>
      <c r="AO650" s="328"/>
      <c r="AP650" s="328" t="s">
        <v>4215</v>
      </c>
      <c r="AQ650" s="328">
        <v>6</v>
      </c>
    </row>
    <row r="651" spans="1:43" ht="22.8" x14ac:dyDescent="0.4">
      <c r="A651" s="328">
        <v>216974</v>
      </c>
      <c r="B651" s="328" t="s">
        <v>3430</v>
      </c>
      <c r="C651" s="328" t="s">
        <v>93</v>
      </c>
      <c r="D651" s="328" t="s">
        <v>286</v>
      </c>
      <c r="E651" s="328" t="s">
        <v>388</v>
      </c>
      <c r="F651" s="330">
        <v>32536</v>
      </c>
      <c r="G651" s="328" t="s">
        <v>717</v>
      </c>
      <c r="H651" s="328" t="s">
        <v>389</v>
      </c>
      <c r="I651" s="328" t="s">
        <v>486</v>
      </c>
      <c r="J651" s="328" t="s">
        <v>390</v>
      </c>
      <c r="K651" s="328">
        <v>2007</v>
      </c>
      <c r="L651" s="328" t="s">
        <v>383</v>
      </c>
      <c r="M651" s="328" t="s">
        <v>383</v>
      </c>
      <c r="N651" s="328"/>
      <c r="O651" s="330"/>
      <c r="P651" s="328"/>
      <c r="Q651" s="328"/>
      <c r="R651" s="328"/>
      <c r="S651" s="328"/>
      <c r="T651" s="328"/>
      <c r="U651" s="328"/>
      <c r="V651" s="328"/>
      <c r="W651" s="328"/>
      <c r="X651" s="328"/>
      <c r="Y651" s="328"/>
      <c r="Z651" s="328"/>
      <c r="AA651" s="328"/>
      <c r="AB651" s="328"/>
      <c r="AC651" s="328"/>
      <c r="AD651" s="328"/>
      <c r="AE651" s="328"/>
      <c r="AF651" s="328"/>
      <c r="AG651" s="328"/>
      <c r="AH651" s="328"/>
      <c r="AI651" s="328"/>
      <c r="AJ651" s="328"/>
      <c r="AK651" s="328"/>
      <c r="AL651" s="328"/>
      <c r="AM651" s="328"/>
      <c r="AN651" s="328"/>
      <c r="AO651" s="328"/>
      <c r="AP651" s="328" t="s">
        <v>3377</v>
      </c>
      <c r="AQ651" s="328">
        <v>5</v>
      </c>
    </row>
    <row r="652" spans="1:43" ht="22.8" x14ac:dyDescent="0.4">
      <c r="A652" s="328">
        <v>216998</v>
      </c>
      <c r="B652" s="328" t="s">
        <v>3454</v>
      </c>
      <c r="C652" s="328" t="s">
        <v>3455</v>
      </c>
      <c r="D652" s="328" t="s">
        <v>301</v>
      </c>
      <c r="E652" s="328" t="s">
        <v>388</v>
      </c>
      <c r="F652" s="330">
        <v>27113</v>
      </c>
      <c r="G652" s="328" t="s">
        <v>3645</v>
      </c>
      <c r="H652" s="328" t="s">
        <v>389</v>
      </c>
      <c r="I652" s="328" t="s">
        <v>486</v>
      </c>
      <c r="J652" s="328" t="s">
        <v>390</v>
      </c>
      <c r="K652" s="328">
        <v>1994</v>
      </c>
      <c r="L652" s="328" t="s">
        <v>383</v>
      </c>
      <c r="M652" s="328" t="s">
        <v>383</v>
      </c>
      <c r="N652" s="328"/>
      <c r="O652" s="330"/>
      <c r="P652" s="328"/>
      <c r="Q652" s="328"/>
      <c r="R652" s="328"/>
      <c r="S652" s="328"/>
      <c r="T652" s="328"/>
      <c r="U652" s="328"/>
      <c r="V652" s="328"/>
      <c r="W652" s="328"/>
      <c r="X652" s="328"/>
      <c r="Y652" s="328"/>
      <c r="Z652" s="328"/>
      <c r="AA652" s="328"/>
      <c r="AB652" s="328"/>
      <c r="AC652" s="328"/>
      <c r="AD652" s="328"/>
      <c r="AE652" s="328"/>
      <c r="AF652" s="328"/>
      <c r="AG652" s="328"/>
      <c r="AH652" s="328"/>
      <c r="AI652" s="328"/>
      <c r="AJ652" s="328"/>
      <c r="AK652" s="328"/>
      <c r="AL652" s="328"/>
      <c r="AM652" s="328"/>
      <c r="AN652" s="328"/>
      <c r="AO652" s="328"/>
      <c r="AP652" s="328" t="s">
        <v>3377</v>
      </c>
      <c r="AQ652" s="328">
        <v>5</v>
      </c>
    </row>
    <row r="653" spans="1:43" ht="22.8" x14ac:dyDescent="0.4">
      <c r="A653" s="328">
        <v>217011</v>
      </c>
      <c r="B653" s="328" t="s">
        <v>3471</v>
      </c>
      <c r="C653" s="328" t="s">
        <v>84</v>
      </c>
      <c r="D653" s="328" t="s">
        <v>550</v>
      </c>
      <c r="E653" s="328" t="s">
        <v>388</v>
      </c>
      <c r="F653" s="330">
        <v>35370</v>
      </c>
      <c r="G653" s="328" t="s">
        <v>3656</v>
      </c>
      <c r="H653" s="328" t="s">
        <v>389</v>
      </c>
      <c r="I653" s="328" t="s">
        <v>486</v>
      </c>
      <c r="J653" s="328" t="s">
        <v>390</v>
      </c>
      <c r="K653" s="328">
        <v>2014</v>
      </c>
      <c r="L653" s="328" t="s">
        <v>383</v>
      </c>
      <c r="M653" s="328" t="s">
        <v>383</v>
      </c>
      <c r="N653" s="328"/>
      <c r="O653" s="330"/>
      <c r="P653" s="328"/>
      <c r="Q653" s="328"/>
      <c r="R653" s="328"/>
      <c r="S653" s="328"/>
      <c r="T653" s="328"/>
      <c r="U653" s="328"/>
      <c r="V653" s="328"/>
      <c r="W653" s="328"/>
      <c r="X653" s="328"/>
      <c r="Y653" s="328"/>
      <c r="Z653" s="328"/>
      <c r="AA653" s="328"/>
      <c r="AB653" s="328"/>
      <c r="AC653" s="328"/>
      <c r="AD653" s="328"/>
      <c r="AE653" s="328"/>
      <c r="AF653" s="328"/>
      <c r="AG653" s="328"/>
      <c r="AH653" s="328"/>
      <c r="AI653" s="328"/>
      <c r="AJ653" s="328"/>
      <c r="AK653" s="328"/>
      <c r="AL653" s="328"/>
      <c r="AM653" s="328"/>
      <c r="AN653" s="328" t="s">
        <v>782</v>
      </c>
      <c r="AO653" s="328"/>
      <c r="AP653" s="328" t="s">
        <v>3377</v>
      </c>
      <c r="AQ653" s="328">
        <v>5</v>
      </c>
    </row>
    <row r="654" spans="1:43" ht="22.8" x14ac:dyDescent="0.4">
      <c r="A654" s="328">
        <v>217071</v>
      </c>
      <c r="B654" s="328" t="s">
        <v>3549</v>
      </c>
      <c r="C654" s="328" t="s">
        <v>63</v>
      </c>
      <c r="D654" s="328" t="s">
        <v>334</v>
      </c>
      <c r="E654" s="328" t="s">
        <v>387</v>
      </c>
      <c r="F654" s="330">
        <v>34944</v>
      </c>
      <c r="G654" s="328" t="s">
        <v>3717</v>
      </c>
      <c r="H654" s="328" t="s">
        <v>389</v>
      </c>
      <c r="I654" s="328" t="s">
        <v>485</v>
      </c>
      <c r="J654" s="328"/>
      <c r="K654" s="328"/>
      <c r="L654" s="328" t="s">
        <v>383</v>
      </c>
      <c r="M654" s="328" t="s">
        <v>383</v>
      </c>
      <c r="N654" s="328"/>
      <c r="O654" s="330"/>
      <c r="P654" s="328"/>
      <c r="Q654" s="328"/>
      <c r="R654" s="328"/>
      <c r="S654" s="328"/>
      <c r="T654" s="328"/>
      <c r="U654" s="328"/>
      <c r="V654" s="328"/>
      <c r="W654" s="328"/>
      <c r="X654" s="328"/>
      <c r="Y654" s="328"/>
      <c r="Z654" s="328"/>
      <c r="AA654" s="328"/>
      <c r="AB654" s="328"/>
      <c r="AC654" s="328"/>
      <c r="AD654" s="328"/>
      <c r="AE654" s="328"/>
      <c r="AF654" s="328"/>
      <c r="AG654" s="328"/>
      <c r="AH654" s="328"/>
      <c r="AI654" s="328"/>
      <c r="AJ654" s="328"/>
      <c r="AK654" s="328"/>
      <c r="AL654" s="328"/>
      <c r="AM654" s="328" t="s">
        <v>782</v>
      </c>
      <c r="AN654" s="328" t="s">
        <v>782</v>
      </c>
      <c r="AO654" s="328"/>
      <c r="AP654" s="328" t="s">
        <v>485</v>
      </c>
      <c r="AQ654" s="328">
        <v>3</v>
      </c>
    </row>
    <row r="655" spans="1:43" ht="24" x14ac:dyDescent="0.5">
      <c r="A655" s="328">
        <v>217159</v>
      </c>
      <c r="B655" s="278" t="s">
        <v>4441</v>
      </c>
      <c r="C655" s="292" t="s">
        <v>105</v>
      </c>
      <c r="D655" s="292" t="s">
        <v>4442</v>
      </c>
      <c r="E655" s="292" t="s">
        <v>387</v>
      </c>
      <c r="F655" s="336">
        <v>38402</v>
      </c>
      <c r="G655" s="292" t="s">
        <v>383</v>
      </c>
      <c r="H655" s="292" t="s">
        <v>4334</v>
      </c>
      <c r="I655" s="292" t="s">
        <v>485</v>
      </c>
      <c r="J655" s="292" t="s">
        <v>371</v>
      </c>
      <c r="K655" s="292">
        <v>2023</v>
      </c>
      <c r="L655" s="292" t="s">
        <v>383</v>
      </c>
      <c r="M655" s="292"/>
      <c r="N655" s="292"/>
      <c r="O655" s="336"/>
      <c r="P655" s="292"/>
      <c r="Q655" s="292"/>
      <c r="R655" s="292"/>
      <c r="S655" s="292"/>
      <c r="T655" s="292"/>
      <c r="U655" s="292"/>
      <c r="V655" s="292"/>
      <c r="W655" s="292"/>
      <c r="X655" s="292"/>
      <c r="Y655" s="292"/>
      <c r="Z655" s="292"/>
      <c r="AA655" s="292"/>
      <c r="AB655" s="292"/>
      <c r="AC655" s="292"/>
      <c r="AD655" s="292"/>
      <c r="AE655" s="292"/>
      <c r="AF655" s="292"/>
      <c r="AG655" s="292"/>
      <c r="AH655" s="292"/>
      <c r="AI655" s="292"/>
      <c r="AJ655" s="292"/>
      <c r="AK655" s="292"/>
      <c r="AL655" s="292"/>
      <c r="AM655" s="292"/>
      <c r="AN655" s="328"/>
      <c r="AO655" s="292"/>
      <c r="AP655" s="292"/>
      <c r="AQ655" s="292"/>
    </row>
    <row r="656" spans="1:43" ht="24" x14ac:dyDescent="0.5">
      <c r="A656" s="328">
        <v>217160</v>
      </c>
      <c r="B656" s="278" t="s">
        <v>4443</v>
      </c>
      <c r="C656" s="292" t="s">
        <v>115</v>
      </c>
      <c r="D656" s="292" t="s">
        <v>833</v>
      </c>
      <c r="E656" s="292" t="s">
        <v>387</v>
      </c>
      <c r="F656" s="336">
        <v>38518</v>
      </c>
      <c r="G656" s="292" t="s">
        <v>4444</v>
      </c>
      <c r="H656" s="292" t="s">
        <v>4334</v>
      </c>
      <c r="I656" s="292" t="s">
        <v>485</v>
      </c>
      <c r="J656" s="292" t="s">
        <v>371</v>
      </c>
      <c r="K656" s="292">
        <v>2023</v>
      </c>
      <c r="L656" s="292" t="s">
        <v>383</v>
      </c>
      <c r="M656" s="292"/>
      <c r="N656" s="292"/>
      <c r="O656" s="336"/>
      <c r="P656" s="292"/>
      <c r="Q656" s="292"/>
      <c r="R656" s="292"/>
      <c r="S656" s="292"/>
      <c r="T656" s="292"/>
      <c r="U656" s="292"/>
      <c r="V656" s="292"/>
      <c r="W656" s="292"/>
      <c r="X656" s="292"/>
      <c r="Y656" s="292"/>
      <c r="Z656" s="292"/>
      <c r="AA656" s="292"/>
      <c r="AB656" s="292"/>
      <c r="AC656" s="292"/>
      <c r="AD656" s="292"/>
      <c r="AE656" s="292"/>
      <c r="AF656" s="292"/>
      <c r="AG656" s="292"/>
      <c r="AH656" s="292"/>
      <c r="AI656" s="292"/>
      <c r="AJ656" s="292"/>
      <c r="AK656" s="292"/>
      <c r="AL656" s="292"/>
      <c r="AM656" s="292"/>
      <c r="AN656" s="328"/>
      <c r="AO656" s="292"/>
      <c r="AP656" s="292"/>
      <c r="AQ656" s="292"/>
    </row>
    <row r="657" spans="1:43" ht="24" x14ac:dyDescent="0.5">
      <c r="A657" s="328">
        <v>217169</v>
      </c>
      <c r="B657" s="278" t="s">
        <v>4457</v>
      </c>
      <c r="C657" s="292" t="s">
        <v>4458</v>
      </c>
      <c r="D657" s="292" t="s">
        <v>4459</v>
      </c>
      <c r="E657" s="292" t="s">
        <v>388</v>
      </c>
      <c r="F657" s="336">
        <v>32143</v>
      </c>
      <c r="G657" s="292" t="s">
        <v>3735</v>
      </c>
      <c r="H657" s="292" t="s">
        <v>3691</v>
      </c>
      <c r="I657" s="292" t="s">
        <v>485</v>
      </c>
      <c r="J657" s="292" t="s">
        <v>390</v>
      </c>
      <c r="K657" s="292">
        <v>2014</v>
      </c>
      <c r="L657" s="292" t="s">
        <v>383</v>
      </c>
      <c r="M657" s="292"/>
      <c r="N657" s="292"/>
      <c r="O657" s="336"/>
      <c r="P657" s="292"/>
      <c r="Q657" s="292"/>
      <c r="R657" s="292"/>
      <c r="S657" s="292"/>
      <c r="T657" s="292"/>
      <c r="U657" s="292"/>
      <c r="V657" s="292"/>
      <c r="W657" s="292"/>
      <c r="X657" s="292"/>
      <c r="Y657" s="292"/>
      <c r="Z657" s="292"/>
      <c r="AA657" s="292"/>
      <c r="AB657" s="292"/>
      <c r="AC657" s="292"/>
      <c r="AD657" s="292"/>
      <c r="AE657" s="292"/>
      <c r="AF657" s="292"/>
      <c r="AG657" s="292"/>
      <c r="AH657" s="292"/>
      <c r="AI657" s="292"/>
      <c r="AJ657" s="292"/>
      <c r="AK657" s="292"/>
      <c r="AL657" s="292"/>
      <c r="AM657" s="292"/>
      <c r="AN657" s="328"/>
      <c r="AO657" s="292"/>
      <c r="AP657" s="292"/>
      <c r="AQ657" s="292"/>
    </row>
    <row r="658" spans="1:43" ht="22.8" x14ac:dyDescent="0.4">
      <c r="A658" s="328">
        <v>201153</v>
      </c>
      <c r="B658" s="328" t="s">
        <v>3850</v>
      </c>
      <c r="C658" s="328" t="s">
        <v>121</v>
      </c>
      <c r="D658" s="328" t="s">
        <v>3851</v>
      </c>
      <c r="E658" s="328" t="s">
        <v>387</v>
      </c>
      <c r="F658" s="330">
        <v>31048</v>
      </c>
      <c r="G658" s="328" t="s">
        <v>3852</v>
      </c>
      <c r="H658" s="328" t="s">
        <v>389</v>
      </c>
      <c r="I658" s="328" t="s">
        <v>59</v>
      </c>
      <c r="J658" s="328" t="s">
        <v>1311</v>
      </c>
      <c r="K658" s="328">
        <v>2004</v>
      </c>
      <c r="L658" s="328" t="s">
        <v>3853</v>
      </c>
      <c r="M658" s="328" t="s">
        <v>383</v>
      </c>
      <c r="N658" s="328"/>
      <c r="O658" s="330"/>
      <c r="P658" s="328"/>
      <c r="Q658" s="328"/>
      <c r="R658" s="328"/>
      <c r="S658" s="328"/>
      <c r="T658" s="328"/>
      <c r="U658" s="328"/>
      <c r="V658" s="328"/>
      <c r="W658" s="328"/>
      <c r="X658" s="328"/>
      <c r="Y658" s="328"/>
      <c r="Z658" s="328"/>
      <c r="AA658" s="328"/>
      <c r="AB658" s="328"/>
      <c r="AC658" s="328"/>
      <c r="AD658" s="328"/>
      <c r="AE658" s="328"/>
      <c r="AF658" s="328"/>
      <c r="AG658" s="328"/>
      <c r="AH658" s="328"/>
      <c r="AI658" s="328"/>
      <c r="AJ658" s="328"/>
      <c r="AK658" s="328"/>
      <c r="AL658" s="328"/>
      <c r="AM658" s="328"/>
      <c r="AN658" s="328"/>
      <c r="AO658" s="328"/>
      <c r="AP658" s="328" t="s">
        <v>3849</v>
      </c>
      <c r="AQ658" s="328">
        <v>5</v>
      </c>
    </row>
    <row r="659" spans="1:43" ht="22.8" x14ac:dyDescent="0.4">
      <c r="A659" s="328">
        <v>206705</v>
      </c>
      <c r="B659" s="328" t="s">
        <v>3967</v>
      </c>
      <c r="C659" s="328" t="s">
        <v>1621</v>
      </c>
      <c r="D659" s="328" t="s">
        <v>3968</v>
      </c>
      <c r="E659" s="328" t="s">
        <v>387</v>
      </c>
      <c r="F659" s="330">
        <v>31141</v>
      </c>
      <c r="G659" s="328" t="s">
        <v>3716</v>
      </c>
      <c r="H659" s="328" t="s">
        <v>389</v>
      </c>
      <c r="I659" s="328" t="s">
        <v>59</v>
      </c>
      <c r="J659" s="328" t="s">
        <v>1311</v>
      </c>
      <c r="K659" s="328">
        <v>2003</v>
      </c>
      <c r="L659" s="328" t="s">
        <v>3853</v>
      </c>
      <c r="M659" s="328" t="s">
        <v>383</v>
      </c>
      <c r="N659" s="328"/>
      <c r="O659" s="330"/>
      <c r="P659" s="328"/>
      <c r="Q659" s="328"/>
      <c r="R659" s="328"/>
      <c r="S659" s="328"/>
      <c r="T659" s="328"/>
      <c r="U659" s="328"/>
      <c r="V659" s="328"/>
      <c r="W659" s="328"/>
      <c r="X659" s="328"/>
      <c r="Y659" s="328"/>
      <c r="Z659" s="328"/>
      <c r="AA659" s="328"/>
      <c r="AB659" s="328"/>
      <c r="AC659" s="328"/>
      <c r="AD659" s="328"/>
      <c r="AE659" s="328"/>
      <c r="AF659" s="328"/>
      <c r="AG659" s="328"/>
      <c r="AH659" s="328"/>
      <c r="AI659" s="328"/>
      <c r="AJ659" s="328"/>
      <c r="AK659" s="328"/>
      <c r="AL659" s="328"/>
      <c r="AM659" s="328"/>
      <c r="AN659" s="328" t="s">
        <v>782</v>
      </c>
      <c r="AO659" s="328"/>
      <c r="AP659" s="328" t="s">
        <v>3849</v>
      </c>
      <c r="AQ659" s="328">
        <v>5</v>
      </c>
    </row>
    <row r="660" spans="1:43" ht="22.8" x14ac:dyDescent="0.4">
      <c r="A660" s="328">
        <v>216279</v>
      </c>
      <c r="B660" s="328" t="s">
        <v>4206</v>
      </c>
      <c r="C660" s="328" t="s">
        <v>89</v>
      </c>
      <c r="D660" s="328" t="s">
        <v>620</v>
      </c>
      <c r="E660" s="328" t="s">
        <v>387</v>
      </c>
      <c r="F660" s="330">
        <v>28126</v>
      </c>
      <c r="G660" s="328" t="s">
        <v>4063</v>
      </c>
      <c r="H660" s="328" t="s">
        <v>389</v>
      </c>
      <c r="I660" s="328" t="s">
        <v>485</v>
      </c>
      <c r="J660" s="328" t="s">
        <v>1311</v>
      </c>
      <c r="K660" s="328">
        <v>2018</v>
      </c>
      <c r="L660" s="328" t="s">
        <v>3853</v>
      </c>
      <c r="M660" s="328" t="s">
        <v>383</v>
      </c>
      <c r="N660" s="328"/>
      <c r="O660" s="330"/>
      <c r="P660" s="328"/>
      <c r="Q660" s="328"/>
      <c r="R660" s="328"/>
      <c r="S660" s="328"/>
      <c r="T660" s="328"/>
      <c r="U660" s="328"/>
      <c r="V660" s="328"/>
      <c r="W660" s="328"/>
      <c r="X660" s="328"/>
      <c r="Y660" s="328"/>
      <c r="Z660" s="328"/>
      <c r="AA660" s="328"/>
      <c r="AB660" s="328"/>
      <c r="AC660" s="328"/>
      <c r="AD660" s="328"/>
      <c r="AE660" s="328"/>
      <c r="AF660" s="328"/>
      <c r="AG660" s="328"/>
      <c r="AH660" s="328"/>
      <c r="AI660" s="328"/>
      <c r="AJ660" s="328"/>
      <c r="AK660" s="328"/>
      <c r="AL660" s="328"/>
      <c r="AM660" s="328"/>
      <c r="AN660" s="328" t="s">
        <v>782</v>
      </c>
      <c r="AO660" s="328"/>
      <c r="AP660" s="328" t="s">
        <v>4027</v>
      </c>
      <c r="AQ660" s="328">
        <v>6</v>
      </c>
    </row>
    <row r="661" spans="1:43" ht="22.8" x14ac:dyDescent="0.4">
      <c r="A661" s="328">
        <v>216553</v>
      </c>
      <c r="B661" s="328" t="s">
        <v>4212</v>
      </c>
      <c r="C661" s="328" t="s">
        <v>75</v>
      </c>
      <c r="D661" s="328" t="s">
        <v>945</v>
      </c>
      <c r="E661" s="328" t="s">
        <v>387</v>
      </c>
      <c r="F661" s="330">
        <v>34216</v>
      </c>
      <c r="G661" s="328" t="s">
        <v>3656</v>
      </c>
      <c r="H661" s="328" t="s">
        <v>389</v>
      </c>
      <c r="I661" s="328" t="s">
        <v>485</v>
      </c>
      <c r="J661" s="328" t="s">
        <v>1311</v>
      </c>
      <c r="K661" s="328">
        <v>2019</v>
      </c>
      <c r="L661" s="328" t="s">
        <v>3853</v>
      </c>
      <c r="M661" s="328" t="s">
        <v>383</v>
      </c>
      <c r="N661" s="328"/>
      <c r="O661" s="330"/>
      <c r="P661" s="328"/>
      <c r="Q661" s="328"/>
      <c r="R661" s="328"/>
      <c r="S661" s="328"/>
      <c r="T661" s="328"/>
      <c r="U661" s="328"/>
      <c r="V661" s="328"/>
      <c r="W661" s="328"/>
      <c r="X661" s="328"/>
      <c r="Y661" s="328"/>
      <c r="Z661" s="328"/>
      <c r="AA661" s="328"/>
      <c r="AB661" s="328"/>
      <c r="AC661" s="328"/>
      <c r="AD661" s="328"/>
      <c r="AE661" s="328"/>
      <c r="AF661" s="328"/>
      <c r="AG661" s="328"/>
      <c r="AH661" s="328"/>
      <c r="AI661" s="328"/>
      <c r="AJ661" s="328"/>
      <c r="AK661" s="328"/>
      <c r="AL661" s="328"/>
      <c r="AM661" s="328"/>
      <c r="AN661" s="328"/>
      <c r="AO661" s="328"/>
      <c r="AP661" s="328" t="s">
        <v>3981</v>
      </c>
      <c r="AQ661" s="328">
        <v>5</v>
      </c>
    </row>
    <row r="662" spans="1:43" ht="22.8" x14ac:dyDescent="0.4">
      <c r="A662" s="328">
        <v>200915</v>
      </c>
      <c r="B662" s="328" t="s">
        <v>2522</v>
      </c>
      <c r="C662" s="328" t="s">
        <v>86</v>
      </c>
      <c r="D662" s="328" t="s">
        <v>426</v>
      </c>
      <c r="E662" s="328" t="s">
        <v>388</v>
      </c>
      <c r="F662" s="330">
        <v>28126</v>
      </c>
      <c r="G662" s="328" t="s">
        <v>370</v>
      </c>
      <c r="H662" s="328" t="s">
        <v>389</v>
      </c>
      <c r="I662" s="328" t="s">
        <v>59</v>
      </c>
      <c r="J662" s="328" t="s">
        <v>1311</v>
      </c>
      <c r="K662" s="328">
        <v>1998</v>
      </c>
      <c r="L662" s="328" t="s">
        <v>370</v>
      </c>
      <c r="M662" s="328" t="s">
        <v>370</v>
      </c>
      <c r="N662" s="328"/>
      <c r="O662" s="330"/>
      <c r="P662" s="328"/>
      <c r="Q662" s="328"/>
      <c r="R662" s="328"/>
      <c r="S662" s="328"/>
      <c r="T662" s="328"/>
      <c r="U662" s="328"/>
      <c r="V662" s="328"/>
      <c r="W662" s="328"/>
      <c r="X662" s="328"/>
      <c r="Y662" s="328"/>
      <c r="Z662" s="328"/>
      <c r="AA662" s="328"/>
      <c r="AB662" s="328"/>
      <c r="AC662" s="328"/>
      <c r="AD662" s="328"/>
      <c r="AE662" s="328"/>
      <c r="AF662" s="328"/>
      <c r="AG662" s="328"/>
      <c r="AH662" s="328" t="s">
        <v>731</v>
      </c>
      <c r="AI662" s="328"/>
      <c r="AJ662" s="328"/>
      <c r="AK662" s="328"/>
      <c r="AL662" s="328"/>
      <c r="AM662" s="328" t="s">
        <v>782</v>
      </c>
      <c r="AN662" s="328" t="s">
        <v>782</v>
      </c>
      <c r="AO662" s="328"/>
      <c r="AP662" s="328" t="s">
        <v>3843</v>
      </c>
      <c r="AQ662" s="328" t="s">
        <v>3844</v>
      </c>
    </row>
    <row r="663" spans="1:43" ht="22.8" x14ac:dyDescent="0.4">
      <c r="A663" s="328">
        <v>201111</v>
      </c>
      <c r="B663" s="328" t="s">
        <v>3848</v>
      </c>
      <c r="C663" s="328" t="s">
        <v>105</v>
      </c>
      <c r="D663" s="328" t="s">
        <v>545</v>
      </c>
      <c r="E663" s="328" t="s">
        <v>1315</v>
      </c>
      <c r="F663" s="330">
        <v>26899</v>
      </c>
      <c r="G663" s="328" t="s">
        <v>370</v>
      </c>
      <c r="H663" s="328" t="s">
        <v>389</v>
      </c>
      <c r="I663" s="328" t="s">
        <v>59</v>
      </c>
      <c r="J663" s="328" t="s">
        <v>1311</v>
      </c>
      <c r="K663" s="328">
        <v>2003</v>
      </c>
      <c r="L663" s="328" t="s">
        <v>370</v>
      </c>
      <c r="M663" s="328" t="s">
        <v>370</v>
      </c>
      <c r="N663" s="328"/>
      <c r="O663" s="330"/>
      <c r="P663" s="328"/>
      <c r="Q663" s="328"/>
      <c r="R663" s="328"/>
      <c r="S663" s="328"/>
      <c r="T663" s="328"/>
      <c r="U663" s="328"/>
      <c r="V663" s="328"/>
      <c r="W663" s="328"/>
      <c r="X663" s="328"/>
      <c r="Y663" s="328"/>
      <c r="Z663" s="328"/>
      <c r="AA663" s="328"/>
      <c r="AB663" s="328"/>
      <c r="AC663" s="328"/>
      <c r="AD663" s="328"/>
      <c r="AE663" s="328"/>
      <c r="AF663" s="328"/>
      <c r="AG663" s="328"/>
      <c r="AH663" s="328"/>
      <c r="AI663" s="328"/>
      <c r="AJ663" s="328"/>
      <c r="AK663" s="328"/>
      <c r="AL663" s="328"/>
      <c r="AM663" s="328"/>
      <c r="AN663" s="328" t="s">
        <v>782</v>
      </c>
      <c r="AO663" s="328"/>
      <c r="AP663" s="328" t="s">
        <v>3849</v>
      </c>
      <c r="AQ663" s="328">
        <v>6</v>
      </c>
    </row>
    <row r="664" spans="1:43" ht="22.8" x14ac:dyDescent="0.4">
      <c r="A664" s="328">
        <v>201264</v>
      </c>
      <c r="B664" s="328" t="s">
        <v>3754</v>
      </c>
      <c r="C664" s="328" t="s">
        <v>493</v>
      </c>
      <c r="D664" s="328" t="s">
        <v>277</v>
      </c>
      <c r="E664" s="328" t="s">
        <v>1315</v>
      </c>
      <c r="F664" s="330">
        <v>30454</v>
      </c>
      <c r="G664" s="328" t="s">
        <v>2111</v>
      </c>
      <c r="H664" s="328" t="s">
        <v>389</v>
      </c>
      <c r="I664" s="328" t="s">
        <v>484</v>
      </c>
      <c r="J664" s="328" t="s">
        <v>1311</v>
      </c>
      <c r="K664" s="328">
        <v>2002</v>
      </c>
      <c r="L664" s="328" t="s">
        <v>370</v>
      </c>
      <c r="M664" s="328" t="s">
        <v>370</v>
      </c>
      <c r="N664" s="328"/>
      <c r="O664" s="330"/>
      <c r="P664" s="328"/>
      <c r="Q664" s="328"/>
      <c r="R664" s="328"/>
      <c r="S664" s="328"/>
      <c r="T664" s="328"/>
      <c r="U664" s="328"/>
      <c r="V664" s="328"/>
      <c r="W664" s="328"/>
      <c r="X664" s="328"/>
      <c r="Y664" s="328"/>
      <c r="Z664" s="328"/>
      <c r="AA664" s="328"/>
      <c r="AB664" s="328"/>
      <c r="AC664" s="328"/>
      <c r="AD664" s="328"/>
      <c r="AE664" s="328"/>
      <c r="AF664" s="328"/>
      <c r="AG664" s="328"/>
      <c r="AH664" s="328" t="s">
        <v>731</v>
      </c>
      <c r="AI664" s="328"/>
      <c r="AJ664" s="328"/>
      <c r="AK664" s="328"/>
      <c r="AL664" s="328"/>
      <c r="AM664" s="328" t="s">
        <v>782</v>
      </c>
      <c r="AN664" s="328" t="s">
        <v>782</v>
      </c>
      <c r="AO664" s="328"/>
      <c r="AP664" s="328" t="s">
        <v>3856</v>
      </c>
      <c r="AQ664" s="328">
        <v>6</v>
      </c>
    </row>
    <row r="665" spans="1:43" ht="22.8" x14ac:dyDescent="0.4">
      <c r="A665" s="328">
        <v>201345</v>
      </c>
      <c r="B665" s="328" t="s">
        <v>3857</v>
      </c>
      <c r="C665" s="328" t="s">
        <v>3858</v>
      </c>
      <c r="D665" s="328" t="s">
        <v>291</v>
      </c>
      <c r="E665" s="328" t="s">
        <v>388</v>
      </c>
      <c r="F665" s="330">
        <v>27480</v>
      </c>
      <c r="G665" s="328" t="s">
        <v>1009</v>
      </c>
      <c r="H665" s="328" t="s">
        <v>389</v>
      </c>
      <c r="I665" s="328" t="s">
        <v>59</v>
      </c>
      <c r="J665" s="328" t="s">
        <v>390</v>
      </c>
      <c r="K665" s="328">
        <v>1996</v>
      </c>
      <c r="L665" s="328" t="s">
        <v>370</v>
      </c>
      <c r="M665" s="328" t="s">
        <v>370</v>
      </c>
      <c r="N665" s="328"/>
      <c r="O665" s="330"/>
      <c r="P665" s="328"/>
      <c r="Q665" s="328"/>
      <c r="R665" s="328"/>
      <c r="S665" s="328"/>
      <c r="T665" s="328"/>
      <c r="U665" s="328"/>
      <c r="V665" s="328"/>
      <c r="W665" s="328"/>
      <c r="X665" s="328"/>
      <c r="Y665" s="328"/>
      <c r="Z665" s="328"/>
      <c r="AA665" s="328"/>
      <c r="AB665" s="328"/>
      <c r="AC665" s="328"/>
      <c r="AD665" s="328"/>
      <c r="AE665" s="328"/>
      <c r="AF665" s="328"/>
      <c r="AG665" s="328"/>
      <c r="AH665" s="328"/>
      <c r="AI665" s="328"/>
      <c r="AJ665" s="328"/>
      <c r="AK665" s="328"/>
      <c r="AL665" s="328"/>
      <c r="AM665" s="328"/>
      <c r="AN665" s="328" t="s">
        <v>782</v>
      </c>
      <c r="AO665" s="328"/>
      <c r="AP665" s="328" t="s">
        <v>3859</v>
      </c>
      <c r="AQ665" s="328">
        <v>6</v>
      </c>
    </row>
    <row r="666" spans="1:43" ht="22.8" x14ac:dyDescent="0.4">
      <c r="A666" s="328">
        <v>201752</v>
      </c>
      <c r="B666" s="328" t="s">
        <v>1449</v>
      </c>
      <c r="C666" s="328" t="s">
        <v>107</v>
      </c>
      <c r="D666" s="328" t="s">
        <v>1450</v>
      </c>
      <c r="E666" s="328" t="s">
        <v>387</v>
      </c>
      <c r="F666" s="330">
        <v>23485</v>
      </c>
      <c r="G666" s="328" t="s">
        <v>370</v>
      </c>
      <c r="H666" s="328" t="s">
        <v>389</v>
      </c>
      <c r="I666" s="328" t="s">
        <v>484</v>
      </c>
      <c r="J666" s="328" t="s">
        <v>1311</v>
      </c>
      <c r="K666" s="328">
        <v>1987</v>
      </c>
      <c r="L666" s="328" t="s">
        <v>370</v>
      </c>
      <c r="M666" s="328" t="s">
        <v>1009</v>
      </c>
      <c r="N666" s="328"/>
      <c r="O666" s="330"/>
      <c r="P666" s="328"/>
      <c r="Q666" s="328"/>
      <c r="R666" s="328"/>
      <c r="S666" s="328"/>
      <c r="T666" s="328"/>
      <c r="U666" s="328"/>
      <c r="V666" s="328"/>
      <c r="W666" s="328"/>
      <c r="X666" s="328"/>
      <c r="Y666" s="328"/>
      <c r="Z666" s="328"/>
      <c r="AA666" s="328"/>
      <c r="AB666" s="328"/>
      <c r="AC666" s="328"/>
      <c r="AD666" s="328"/>
      <c r="AE666" s="328"/>
      <c r="AF666" s="328"/>
      <c r="AG666" s="328"/>
      <c r="AH666" s="328" t="s">
        <v>731</v>
      </c>
      <c r="AI666" s="328"/>
      <c r="AJ666" s="328"/>
      <c r="AK666" s="328"/>
      <c r="AL666" s="328"/>
      <c r="AM666" s="328" t="s">
        <v>782</v>
      </c>
      <c r="AN666" s="328" t="s">
        <v>782</v>
      </c>
      <c r="AO666" s="328"/>
      <c r="AP666" s="328" t="s">
        <v>3865</v>
      </c>
      <c r="AQ666" s="328" t="s">
        <v>3844</v>
      </c>
    </row>
    <row r="667" spans="1:43" ht="22.8" x14ac:dyDescent="0.4">
      <c r="A667" s="328">
        <v>201923</v>
      </c>
      <c r="B667" s="328" t="s">
        <v>1998</v>
      </c>
      <c r="C667" s="328" t="s">
        <v>107</v>
      </c>
      <c r="D667" s="328" t="s">
        <v>309</v>
      </c>
      <c r="E667" s="328" t="s">
        <v>387</v>
      </c>
      <c r="F667" s="330">
        <v>28875</v>
      </c>
      <c r="G667" s="328" t="s">
        <v>1020</v>
      </c>
      <c r="H667" s="328" t="s">
        <v>389</v>
      </c>
      <c r="I667" s="328" t="s">
        <v>484</v>
      </c>
      <c r="J667" s="328" t="s">
        <v>390</v>
      </c>
      <c r="K667" s="328">
        <v>2002</v>
      </c>
      <c r="L667" s="328" t="s">
        <v>370</v>
      </c>
      <c r="M667" s="328" t="s">
        <v>372</v>
      </c>
      <c r="N667" s="328"/>
      <c r="O667" s="330"/>
      <c r="P667" s="328"/>
      <c r="Q667" s="328"/>
      <c r="R667" s="328"/>
      <c r="S667" s="328"/>
      <c r="T667" s="328"/>
      <c r="U667" s="328"/>
      <c r="V667" s="328"/>
      <c r="W667" s="328"/>
      <c r="X667" s="328"/>
      <c r="Y667" s="328"/>
      <c r="Z667" s="328"/>
      <c r="AA667" s="328"/>
      <c r="AB667" s="328"/>
      <c r="AC667" s="328"/>
      <c r="AD667" s="328"/>
      <c r="AE667" s="328"/>
      <c r="AF667" s="328"/>
      <c r="AG667" s="328"/>
      <c r="AH667" s="328" t="s">
        <v>731</v>
      </c>
      <c r="AI667" s="328"/>
      <c r="AJ667" s="328"/>
      <c r="AK667" s="328"/>
      <c r="AL667" s="328"/>
      <c r="AM667" s="328"/>
      <c r="AN667" s="328"/>
      <c r="AO667" s="328"/>
      <c r="AP667" s="328" t="s">
        <v>3870</v>
      </c>
      <c r="AQ667" s="328">
        <v>1</v>
      </c>
    </row>
    <row r="668" spans="1:43" ht="22.8" x14ac:dyDescent="0.4">
      <c r="A668" s="328">
        <v>201942</v>
      </c>
      <c r="B668" s="328" t="s">
        <v>3794</v>
      </c>
      <c r="C668" s="328" t="s">
        <v>63</v>
      </c>
      <c r="D668" s="328" t="s">
        <v>277</v>
      </c>
      <c r="E668" s="328" t="s">
        <v>387</v>
      </c>
      <c r="F668" s="330">
        <v>30543</v>
      </c>
      <c r="G668" s="328" t="s">
        <v>370</v>
      </c>
      <c r="H668" s="328" t="s">
        <v>389</v>
      </c>
      <c r="I668" s="328" t="s">
        <v>59</v>
      </c>
      <c r="J668" s="328" t="s">
        <v>371</v>
      </c>
      <c r="K668" s="328">
        <v>2002</v>
      </c>
      <c r="L668" s="328" t="s">
        <v>370</v>
      </c>
      <c r="M668" s="328" t="s">
        <v>370</v>
      </c>
      <c r="N668" s="328"/>
      <c r="O668" s="330"/>
      <c r="P668" s="328"/>
      <c r="Q668" s="328"/>
      <c r="R668" s="328"/>
      <c r="S668" s="328"/>
      <c r="T668" s="328"/>
      <c r="U668" s="328"/>
      <c r="V668" s="328"/>
      <c r="W668" s="328"/>
      <c r="X668" s="328"/>
      <c r="Y668" s="328"/>
      <c r="Z668" s="328"/>
      <c r="AA668" s="328"/>
      <c r="AB668" s="328"/>
      <c r="AC668" s="328"/>
      <c r="AD668" s="328"/>
      <c r="AE668" s="328"/>
      <c r="AF668" s="328"/>
      <c r="AG668" s="328"/>
      <c r="AH668" s="328" t="s">
        <v>731</v>
      </c>
      <c r="AI668" s="328"/>
      <c r="AJ668" s="328"/>
      <c r="AK668" s="328"/>
      <c r="AL668" s="328"/>
      <c r="AM668" s="328" t="s">
        <v>782</v>
      </c>
      <c r="AN668" s="328" t="s">
        <v>782</v>
      </c>
      <c r="AO668" s="328"/>
      <c r="AP668" s="328" t="s">
        <v>3849</v>
      </c>
      <c r="AQ668" s="328">
        <v>6</v>
      </c>
    </row>
    <row r="669" spans="1:43" ht="22.8" x14ac:dyDescent="0.4">
      <c r="A669" s="328">
        <v>202376</v>
      </c>
      <c r="B669" s="328" t="s">
        <v>3813</v>
      </c>
      <c r="C669" s="328" t="s">
        <v>66</v>
      </c>
      <c r="D669" s="328" t="s">
        <v>291</v>
      </c>
      <c r="E669" s="328" t="s">
        <v>387</v>
      </c>
      <c r="F669" s="330">
        <v>31778</v>
      </c>
      <c r="G669" s="328" t="s">
        <v>370</v>
      </c>
      <c r="H669" s="328" t="s">
        <v>389</v>
      </c>
      <c r="I669" s="328" t="s">
        <v>59</v>
      </c>
      <c r="J669" s="328" t="s">
        <v>1311</v>
      </c>
      <c r="K669" s="328">
        <v>2005</v>
      </c>
      <c r="L669" s="328" t="s">
        <v>370</v>
      </c>
      <c r="M669" s="328" t="s">
        <v>370</v>
      </c>
      <c r="N669" s="328"/>
      <c r="O669" s="330"/>
      <c r="P669" s="328"/>
      <c r="Q669" s="328"/>
      <c r="R669" s="328"/>
      <c r="S669" s="328"/>
      <c r="T669" s="328"/>
      <c r="U669" s="328"/>
      <c r="V669" s="328"/>
      <c r="W669" s="328"/>
      <c r="X669" s="328"/>
      <c r="Y669" s="328"/>
      <c r="Z669" s="328"/>
      <c r="AA669" s="328"/>
      <c r="AB669" s="328"/>
      <c r="AC669" s="328"/>
      <c r="AD669" s="328"/>
      <c r="AE669" s="328"/>
      <c r="AF669" s="328"/>
      <c r="AG669" s="328"/>
      <c r="AH669" s="328"/>
      <c r="AI669" s="328"/>
      <c r="AJ669" s="328"/>
      <c r="AK669" s="328"/>
      <c r="AL669" s="328"/>
      <c r="AM669" s="328"/>
      <c r="AN669" s="328" t="s">
        <v>782</v>
      </c>
      <c r="AO669" s="328"/>
      <c r="AP669" s="328" t="s">
        <v>3849</v>
      </c>
      <c r="AQ669" s="328">
        <v>6</v>
      </c>
    </row>
    <row r="670" spans="1:43" ht="22.8" x14ac:dyDescent="0.4">
      <c r="A670" s="328">
        <v>202429</v>
      </c>
      <c r="B670" s="328" t="s">
        <v>3380</v>
      </c>
      <c r="C670" s="328" t="s">
        <v>456</v>
      </c>
      <c r="D670" s="328" t="s">
        <v>3381</v>
      </c>
      <c r="E670" s="328" t="s">
        <v>387</v>
      </c>
      <c r="F670" s="330">
        <v>31168</v>
      </c>
      <c r="G670" s="328" t="s">
        <v>370</v>
      </c>
      <c r="H670" s="328" t="s">
        <v>389</v>
      </c>
      <c r="I670" s="328" t="s">
        <v>59</v>
      </c>
      <c r="J670" s="328" t="s">
        <v>390</v>
      </c>
      <c r="K670" s="328"/>
      <c r="L670" s="328" t="s">
        <v>370</v>
      </c>
      <c r="M670" s="328"/>
      <c r="N670" s="328"/>
      <c r="O670" s="330"/>
      <c r="P670" s="328"/>
      <c r="Q670" s="328"/>
      <c r="R670" s="328"/>
      <c r="S670" s="328"/>
      <c r="T670" s="328"/>
      <c r="U670" s="328"/>
      <c r="V670" s="328"/>
      <c r="W670" s="328"/>
      <c r="X670" s="328"/>
      <c r="Y670" s="328"/>
      <c r="Z670" s="328"/>
      <c r="AA670" s="328"/>
      <c r="AB670" s="328"/>
      <c r="AC670" s="328"/>
      <c r="AD670" s="328"/>
      <c r="AE670" s="328"/>
      <c r="AF670" s="328"/>
      <c r="AG670" s="328"/>
      <c r="AH670" s="328" t="s">
        <v>731</v>
      </c>
      <c r="AI670" s="328"/>
      <c r="AJ670" s="328"/>
      <c r="AK670" s="328"/>
      <c r="AL670" s="328"/>
      <c r="AM670" s="328"/>
      <c r="AN670" s="328"/>
      <c r="AO670" s="328"/>
      <c r="AP670" s="328" t="s">
        <v>3879</v>
      </c>
      <c r="AQ670" s="328">
        <v>3</v>
      </c>
    </row>
    <row r="671" spans="1:43" ht="22.8" x14ac:dyDescent="0.4">
      <c r="A671" s="328">
        <v>203320</v>
      </c>
      <c r="B671" s="328" t="s">
        <v>2534</v>
      </c>
      <c r="C671" s="328" t="s">
        <v>2535</v>
      </c>
      <c r="D671" s="328" t="s">
        <v>305</v>
      </c>
      <c r="E671" s="328" t="s">
        <v>387</v>
      </c>
      <c r="F671" s="330">
        <v>31136</v>
      </c>
      <c r="G671" s="328" t="s">
        <v>1073</v>
      </c>
      <c r="H671" s="328" t="s">
        <v>389</v>
      </c>
      <c r="I671" s="328" t="s">
        <v>59</v>
      </c>
      <c r="J671" s="328" t="s">
        <v>390</v>
      </c>
      <c r="K671" s="328">
        <v>2004</v>
      </c>
      <c r="L671" s="328" t="s">
        <v>370</v>
      </c>
      <c r="M671" s="328" t="s">
        <v>372</v>
      </c>
      <c r="N671" s="328"/>
      <c r="O671" s="330"/>
      <c r="P671" s="328"/>
      <c r="Q671" s="328"/>
      <c r="R671" s="328"/>
      <c r="S671" s="328"/>
      <c r="T671" s="328"/>
      <c r="U671" s="328"/>
      <c r="V671" s="328"/>
      <c r="W671" s="328"/>
      <c r="X671" s="328"/>
      <c r="Y671" s="328"/>
      <c r="Z671" s="328"/>
      <c r="AA671" s="328"/>
      <c r="AB671" s="328"/>
      <c r="AC671" s="328"/>
      <c r="AD671" s="328"/>
      <c r="AE671" s="328"/>
      <c r="AF671" s="328"/>
      <c r="AG671" s="328"/>
      <c r="AH671" s="328"/>
      <c r="AI671" s="328"/>
      <c r="AJ671" s="328"/>
      <c r="AK671" s="328"/>
      <c r="AL671" s="328"/>
      <c r="AM671" s="328"/>
      <c r="AN671" s="328" t="s">
        <v>782</v>
      </c>
      <c r="AO671" s="328"/>
      <c r="AP671" s="328" t="s">
        <v>59</v>
      </c>
      <c r="AQ671" s="328">
        <v>1</v>
      </c>
    </row>
    <row r="672" spans="1:43" ht="22.8" x14ac:dyDescent="0.4">
      <c r="A672" s="328">
        <v>203367</v>
      </c>
      <c r="B672" s="328" t="s">
        <v>2621</v>
      </c>
      <c r="C672" s="328" t="s">
        <v>150</v>
      </c>
      <c r="D672" s="328" t="s">
        <v>2588</v>
      </c>
      <c r="E672" s="328" t="s">
        <v>388</v>
      </c>
      <c r="F672" s="330">
        <v>31048</v>
      </c>
      <c r="G672" s="328" t="s">
        <v>1009</v>
      </c>
      <c r="H672" s="328" t="s">
        <v>389</v>
      </c>
      <c r="I672" s="328" t="s">
        <v>486</v>
      </c>
      <c r="J672" s="328" t="s">
        <v>1311</v>
      </c>
      <c r="K672" s="328">
        <v>2005</v>
      </c>
      <c r="L672" s="328" t="s">
        <v>370</v>
      </c>
      <c r="M672" s="328" t="s">
        <v>370</v>
      </c>
      <c r="N672" s="328"/>
      <c r="O672" s="330"/>
      <c r="P672" s="328"/>
      <c r="Q672" s="328"/>
      <c r="R672" s="328"/>
      <c r="S672" s="328"/>
      <c r="T672" s="328"/>
      <c r="U672" s="328"/>
      <c r="V672" s="328"/>
      <c r="W672" s="328"/>
      <c r="X672" s="328"/>
      <c r="Y672" s="328"/>
      <c r="Z672" s="328"/>
      <c r="AA672" s="328"/>
      <c r="AB672" s="328"/>
      <c r="AC672" s="328"/>
      <c r="AD672" s="328"/>
      <c r="AE672" s="328"/>
      <c r="AF672" s="328"/>
      <c r="AG672" s="328"/>
      <c r="AH672" s="328" t="s">
        <v>1451</v>
      </c>
      <c r="AI672" s="328"/>
      <c r="AJ672" s="328"/>
      <c r="AK672" s="328"/>
      <c r="AL672" s="328"/>
      <c r="AM672" s="328" t="s">
        <v>782</v>
      </c>
      <c r="AN672" s="328" t="s">
        <v>782</v>
      </c>
      <c r="AO672" s="328"/>
      <c r="AP672" s="328" t="s">
        <v>3902</v>
      </c>
      <c r="AQ672" s="328">
        <v>1</v>
      </c>
    </row>
    <row r="673" spans="1:43" ht="22.8" x14ac:dyDescent="0.4">
      <c r="A673" s="328">
        <v>203555</v>
      </c>
      <c r="B673" s="328" t="s">
        <v>3906</v>
      </c>
      <c r="C673" s="328" t="s">
        <v>105</v>
      </c>
      <c r="D673" s="328" t="s">
        <v>231</v>
      </c>
      <c r="E673" s="328" t="s">
        <v>387</v>
      </c>
      <c r="F673" s="330">
        <v>31184</v>
      </c>
      <c r="G673" s="328" t="s">
        <v>3907</v>
      </c>
      <c r="H673" s="328" t="s">
        <v>389</v>
      </c>
      <c r="I673" s="328" t="s">
        <v>59</v>
      </c>
      <c r="J673" s="328" t="s">
        <v>1311</v>
      </c>
      <c r="K673" s="328">
        <v>2005</v>
      </c>
      <c r="L673" s="328" t="s">
        <v>370</v>
      </c>
      <c r="M673" s="328" t="s">
        <v>370</v>
      </c>
      <c r="N673" s="328"/>
      <c r="O673" s="330"/>
      <c r="P673" s="328"/>
      <c r="Q673" s="328"/>
      <c r="R673" s="328"/>
      <c r="S673" s="328"/>
      <c r="T673" s="328"/>
      <c r="U673" s="328"/>
      <c r="V673" s="328"/>
      <c r="W673" s="328"/>
      <c r="X673" s="328"/>
      <c r="Y673" s="328"/>
      <c r="Z673" s="328"/>
      <c r="AA673" s="328"/>
      <c r="AB673" s="328"/>
      <c r="AC673" s="328"/>
      <c r="AD673" s="328"/>
      <c r="AE673" s="328"/>
      <c r="AF673" s="328"/>
      <c r="AG673" s="328"/>
      <c r="AH673" s="328"/>
      <c r="AI673" s="328"/>
      <c r="AJ673" s="328"/>
      <c r="AK673" s="328"/>
      <c r="AL673" s="328"/>
      <c r="AM673" s="328"/>
      <c r="AN673" s="328" t="s">
        <v>782</v>
      </c>
      <c r="AO673" s="328"/>
      <c r="AP673" s="328" t="s">
        <v>3908</v>
      </c>
      <c r="AQ673" s="328">
        <v>6</v>
      </c>
    </row>
    <row r="674" spans="1:43" ht="22.8" x14ac:dyDescent="0.4">
      <c r="A674" s="328">
        <v>203794</v>
      </c>
      <c r="B674" s="328" t="s">
        <v>3644</v>
      </c>
      <c r="C674" s="328" t="s">
        <v>149</v>
      </c>
      <c r="D674" s="328" t="s">
        <v>449</v>
      </c>
      <c r="E674" s="328" t="s">
        <v>387</v>
      </c>
      <c r="F674" s="330">
        <v>28243</v>
      </c>
      <c r="G674" s="328" t="s">
        <v>671</v>
      </c>
      <c r="H674" s="328" t="s">
        <v>389</v>
      </c>
      <c r="I674" s="328" t="s">
        <v>484</v>
      </c>
      <c r="J674" s="328" t="s">
        <v>371</v>
      </c>
      <c r="K674" s="328">
        <v>1995</v>
      </c>
      <c r="L674" s="328" t="s">
        <v>370</v>
      </c>
      <c r="M674" s="328" t="s">
        <v>370</v>
      </c>
      <c r="N674" s="328"/>
      <c r="O674" s="330"/>
      <c r="P674" s="328"/>
      <c r="Q674" s="328"/>
      <c r="R674" s="328"/>
      <c r="S674" s="328"/>
      <c r="T674" s="328"/>
      <c r="U674" s="328"/>
      <c r="V674" s="328"/>
      <c r="W674" s="328"/>
      <c r="X674" s="328"/>
      <c r="Y674" s="328"/>
      <c r="Z674" s="328"/>
      <c r="AA674" s="328"/>
      <c r="AB674" s="328"/>
      <c r="AC674" s="328"/>
      <c r="AD674" s="328"/>
      <c r="AE674" s="328"/>
      <c r="AF674" s="328"/>
      <c r="AG674" s="328"/>
      <c r="AH674" s="328" t="s">
        <v>731</v>
      </c>
      <c r="AI674" s="328"/>
      <c r="AJ674" s="328"/>
      <c r="AK674" s="328"/>
      <c r="AL674" s="328"/>
      <c r="AM674" s="328" t="s">
        <v>782</v>
      </c>
      <c r="AN674" s="328" t="s">
        <v>782</v>
      </c>
      <c r="AO674" s="328"/>
      <c r="AP674" s="328" t="s">
        <v>3917</v>
      </c>
      <c r="AQ674" s="328" t="s">
        <v>3844</v>
      </c>
    </row>
    <row r="675" spans="1:43" ht="22.8" x14ac:dyDescent="0.4">
      <c r="A675" s="328">
        <v>203970</v>
      </c>
      <c r="B675" s="328" t="s">
        <v>3680</v>
      </c>
      <c r="C675" s="328" t="s">
        <v>586</v>
      </c>
      <c r="D675" s="328" t="s">
        <v>306</v>
      </c>
      <c r="E675" s="328" t="s">
        <v>387</v>
      </c>
      <c r="F675" s="330">
        <v>35894</v>
      </c>
      <c r="G675" s="328" t="s">
        <v>1018</v>
      </c>
      <c r="H675" s="328" t="s">
        <v>389</v>
      </c>
      <c r="I675" s="328" t="s">
        <v>486</v>
      </c>
      <c r="J675" s="328" t="s">
        <v>1311</v>
      </c>
      <c r="K675" s="328">
        <v>2017</v>
      </c>
      <c r="L675" s="328" t="s">
        <v>370</v>
      </c>
      <c r="M675" s="328" t="s">
        <v>370</v>
      </c>
      <c r="N675" s="328"/>
      <c r="O675" s="330"/>
      <c r="P675" s="328"/>
      <c r="Q675" s="328"/>
      <c r="R675" s="328"/>
      <c r="S675" s="328"/>
      <c r="T675" s="328"/>
      <c r="U675" s="328"/>
      <c r="V675" s="328"/>
      <c r="W675" s="328"/>
      <c r="X675" s="328"/>
      <c r="Y675" s="328"/>
      <c r="Z675" s="328"/>
      <c r="AA675" s="328"/>
      <c r="AB675" s="328"/>
      <c r="AC675" s="328"/>
      <c r="AD675" s="328"/>
      <c r="AE675" s="328"/>
      <c r="AF675" s="328"/>
      <c r="AG675" s="328"/>
      <c r="AH675" s="328" t="s">
        <v>731</v>
      </c>
      <c r="AI675" s="328"/>
      <c r="AJ675" s="328"/>
      <c r="AK675" s="328"/>
      <c r="AL675" s="328"/>
      <c r="AM675" s="328" t="s">
        <v>782</v>
      </c>
      <c r="AN675" s="328" t="s">
        <v>782</v>
      </c>
      <c r="AO675" s="328"/>
      <c r="AP675" s="328" t="s">
        <v>3918</v>
      </c>
      <c r="AQ675" s="328" t="s">
        <v>3844</v>
      </c>
    </row>
    <row r="676" spans="1:43" ht="22.8" x14ac:dyDescent="0.4">
      <c r="A676" s="328">
        <v>204144</v>
      </c>
      <c r="B676" s="328" t="s">
        <v>3755</v>
      </c>
      <c r="C676" s="328" t="s">
        <v>167</v>
      </c>
      <c r="D676" s="328" t="s">
        <v>305</v>
      </c>
      <c r="E676" s="328" t="s">
        <v>387</v>
      </c>
      <c r="F676" s="330">
        <v>31778</v>
      </c>
      <c r="G676" s="328" t="s">
        <v>370</v>
      </c>
      <c r="H676" s="328" t="s">
        <v>389</v>
      </c>
      <c r="I676" s="328" t="s">
        <v>59</v>
      </c>
      <c r="J676" s="328" t="s">
        <v>1311</v>
      </c>
      <c r="K676" s="328">
        <v>2004</v>
      </c>
      <c r="L676" s="328" t="s">
        <v>370</v>
      </c>
      <c r="M676" s="328" t="s">
        <v>673</v>
      </c>
      <c r="N676" s="328"/>
      <c r="O676" s="330"/>
      <c r="P676" s="328"/>
      <c r="Q676" s="328"/>
      <c r="R676" s="328"/>
      <c r="S676" s="328"/>
      <c r="T676" s="328"/>
      <c r="U676" s="328"/>
      <c r="V676" s="328"/>
      <c r="W676" s="328"/>
      <c r="X676" s="328"/>
      <c r="Y676" s="328"/>
      <c r="Z676" s="328"/>
      <c r="AA676" s="328"/>
      <c r="AB676" s="328"/>
      <c r="AC676" s="328"/>
      <c r="AD676" s="328"/>
      <c r="AE676" s="328"/>
      <c r="AF676" s="328"/>
      <c r="AG676" s="328"/>
      <c r="AH676" s="328" t="s">
        <v>731</v>
      </c>
      <c r="AI676" s="328"/>
      <c r="AJ676" s="328"/>
      <c r="AK676" s="328"/>
      <c r="AL676" s="328"/>
      <c r="AM676" s="328" t="s">
        <v>782</v>
      </c>
      <c r="AN676" s="328" t="s">
        <v>782</v>
      </c>
      <c r="AO676" s="328"/>
      <c r="AP676" s="328" t="s">
        <v>3849</v>
      </c>
      <c r="AQ676" s="328">
        <v>6</v>
      </c>
    </row>
    <row r="677" spans="1:43" ht="22.8" x14ac:dyDescent="0.4">
      <c r="A677" s="328">
        <v>204443</v>
      </c>
      <c r="B677" s="328" t="s">
        <v>3660</v>
      </c>
      <c r="C677" s="328" t="s">
        <v>3661</v>
      </c>
      <c r="D677" s="328" t="s">
        <v>3662</v>
      </c>
      <c r="E677" s="328" t="s">
        <v>388</v>
      </c>
      <c r="F677" s="330">
        <v>33792</v>
      </c>
      <c r="G677" s="328" t="s">
        <v>1009</v>
      </c>
      <c r="H677" s="328" t="s">
        <v>389</v>
      </c>
      <c r="I677" s="328" t="s">
        <v>59</v>
      </c>
      <c r="J677" s="328" t="s">
        <v>1311</v>
      </c>
      <c r="K677" s="328">
        <v>2004</v>
      </c>
      <c r="L677" s="328" t="s">
        <v>370</v>
      </c>
      <c r="M677" s="328" t="s">
        <v>370</v>
      </c>
      <c r="N677" s="328"/>
      <c r="O677" s="330"/>
      <c r="P677" s="328"/>
      <c r="Q677" s="328"/>
      <c r="R677" s="328"/>
      <c r="S677" s="328"/>
      <c r="T677" s="328"/>
      <c r="U677" s="328"/>
      <c r="V677" s="328"/>
      <c r="W677" s="328"/>
      <c r="X677" s="328"/>
      <c r="Y677" s="328"/>
      <c r="Z677" s="328"/>
      <c r="AA677" s="328"/>
      <c r="AB677" s="328"/>
      <c r="AC677" s="328"/>
      <c r="AD677" s="328"/>
      <c r="AE677" s="328"/>
      <c r="AF677" s="328"/>
      <c r="AG677" s="328"/>
      <c r="AH677" s="328" t="s">
        <v>731</v>
      </c>
      <c r="AI677" s="328"/>
      <c r="AJ677" s="328"/>
      <c r="AK677" s="328"/>
      <c r="AL677" s="328"/>
      <c r="AM677" s="328" t="s">
        <v>782</v>
      </c>
      <c r="AN677" s="328" t="s">
        <v>782</v>
      </c>
      <c r="AO677" s="328"/>
      <c r="AP677" s="328" t="s">
        <v>3925</v>
      </c>
      <c r="AQ677" s="328" t="s">
        <v>3844</v>
      </c>
    </row>
    <row r="678" spans="1:43" ht="22.8" x14ac:dyDescent="0.4">
      <c r="A678" s="328">
        <v>204639</v>
      </c>
      <c r="B678" s="328" t="s">
        <v>3928</v>
      </c>
      <c r="C678" s="328" t="s">
        <v>457</v>
      </c>
      <c r="D678" s="328" t="s">
        <v>3929</v>
      </c>
      <c r="E678" s="328" t="s">
        <v>1315</v>
      </c>
      <c r="F678" s="330">
        <v>30351</v>
      </c>
      <c r="G678" s="328" t="s">
        <v>370</v>
      </c>
      <c r="H678" s="328" t="s">
        <v>389</v>
      </c>
      <c r="I678" s="328" t="s">
        <v>59</v>
      </c>
      <c r="J678" s="328" t="s">
        <v>390</v>
      </c>
      <c r="K678" s="328">
        <v>2004</v>
      </c>
      <c r="L678" s="328" t="s">
        <v>370</v>
      </c>
      <c r="M678" s="328" t="s">
        <v>370</v>
      </c>
      <c r="N678" s="328"/>
      <c r="O678" s="330"/>
      <c r="P678" s="328"/>
      <c r="Q678" s="328"/>
      <c r="R678" s="328"/>
      <c r="S678" s="328"/>
      <c r="T678" s="328"/>
      <c r="U678" s="328"/>
      <c r="V678" s="328"/>
      <c r="W678" s="328"/>
      <c r="X678" s="328"/>
      <c r="Y678" s="328"/>
      <c r="Z678" s="328"/>
      <c r="AA678" s="328"/>
      <c r="AB678" s="328"/>
      <c r="AC678" s="328"/>
      <c r="AD678" s="328"/>
      <c r="AE678" s="328"/>
      <c r="AF678" s="328"/>
      <c r="AG678" s="328"/>
      <c r="AH678" s="328"/>
      <c r="AI678" s="328"/>
      <c r="AJ678" s="328"/>
      <c r="AK678" s="328"/>
      <c r="AL678" s="328"/>
      <c r="AM678" s="328"/>
      <c r="AN678" s="328" t="s">
        <v>782</v>
      </c>
      <c r="AO678" s="328"/>
      <c r="AP678" s="328" t="s">
        <v>3849</v>
      </c>
      <c r="AQ678" s="328">
        <v>6</v>
      </c>
    </row>
    <row r="679" spans="1:43" ht="22.8" x14ac:dyDescent="0.4">
      <c r="A679" s="328">
        <v>204964</v>
      </c>
      <c r="B679" s="328" t="s">
        <v>3936</v>
      </c>
      <c r="C679" s="328" t="s">
        <v>137</v>
      </c>
      <c r="D679" s="328" t="s">
        <v>3937</v>
      </c>
      <c r="E679" s="328" t="s">
        <v>1315</v>
      </c>
      <c r="F679" s="330">
        <v>26030</v>
      </c>
      <c r="G679" s="328" t="s">
        <v>370</v>
      </c>
      <c r="H679" s="328" t="s">
        <v>389</v>
      </c>
      <c r="I679" s="328" t="s">
        <v>59</v>
      </c>
      <c r="J679" s="328" t="s">
        <v>1311</v>
      </c>
      <c r="K679" s="328"/>
      <c r="L679" s="328" t="s">
        <v>370</v>
      </c>
      <c r="M679" s="328" t="s">
        <v>370</v>
      </c>
      <c r="N679" s="328"/>
      <c r="O679" s="330"/>
      <c r="P679" s="328"/>
      <c r="Q679" s="328"/>
      <c r="R679" s="328"/>
      <c r="S679" s="328"/>
      <c r="T679" s="328"/>
      <c r="U679" s="328"/>
      <c r="V679" s="328"/>
      <c r="W679" s="328"/>
      <c r="X679" s="328"/>
      <c r="Y679" s="328"/>
      <c r="Z679" s="328"/>
      <c r="AA679" s="328"/>
      <c r="AB679" s="328"/>
      <c r="AC679" s="328"/>
      <c r="AD679" s="328"/>
      <c r="AE679" s="328"/>
      <c r="AF679" s="328"/>
      <c r="AG679" s="328"/>
      <c r="AH679" s="328" t="s">
        <v>731</v>
      </c>
      <c r="AI679" s="328"/>
      <c r="AJ679" s="328"/>
      <c r="AK679" s="328"/>
      <c r="AL679" s="328"/>
      <c r="AM679" s="328"/>
      <c r="AN679" s="328"/>
      <c r="AO679" s="328"/>
      <c r="AP679" s="328" t="s">
        <v>3938</v>
      </c>
      <c r="AQ679" s="328" t="s">
        <v>3844</v>
      </c>
    </row>
    <row r="680" spans="1:43" ht="22.8" x14ac:dyDescent="0.4">
      <c r="A680" s="328">
        <v>205516</v>
      </c>
      <c r="B680" s="328" t="s">
        <v>3822</v>
      </c>
      <c r="C680" s="328" t="s">
        <v>87</v>
      </c>
      <c r="D680" s="328" t="s">
        <v>272</v>
      </c>
      <c r="E680" s="328" t="s">
        <v>387</v>
      </c>
      <c r="F680" s="330"/>
      <c r="G680" s="328"/>
      <c r="H680" s="328" t="s">
        <v>389</v>
      </c>
      <c r="I680" s="328" t="s">
        <v>484</v>
      </c>
      <c r="J680" s="328" t="s">
        <v>371</v>
      </c>
      <c r="K680" s="328">
        <v>2004</v>
      </c>
      <c r="L680" s="328" t="s">
        <v>370</v>
      </c>
      <c r="M680" s="328" t="s">
        <v>370</v>
      </c>
      <c r="N680" s="328"/>
      <c r="O680" s="330"/>
      <c r="P680" s="328"/>
      <c r="Q680" s="328"/>
      <c r="R680" s="328"/>
      <c r="S680" s="328"/>
      <c r="T680" s="328"/>
      <c r="U680" s="328"/>
      <c r="V680" s="328"/>
      <c r="W680" s="328"/>
      <c r="X680" s="328"/>
      <c r="Y680" s="328"/>
      <c r="Z680" s="328"/>
      <c r="AA680" s="328"/>
      <c r="AB680" s="328"/>
      <c r="AC680" s="328"/>
      <c r="AD680" s="328"/>
      <c r="AE680" s="328"/>
      <c r="AF680" s="328"/>
      <c r="AG680" s="328"/>
      <c r="AH680" s="328"/>
      <c r="AI680" s="328"/>
      <c r="AJ680" s="328"/>
      <c r="AK680" s="328"/>
      <c r="AL680" s="328"/>
      <c r="AM680" s="328"/>
      <c r="AN680" s="328" t="s">
        <v>782</v>
      </c>
      <c r="AO680" s="328"/>
      <c r="AP680" s="328" t="s">
        <v>3856</v>
      </c>
      <c r="AQ680" s="328">
        <v>6</v>
      </c>
    </row>
    <row r="681" spans="1:43" ht="22.8" x14ac:dyDescent="0.4">
      <c r="A681" s="328">
        <v>205565</v>
      </c>
      <c r="B681" s="328" t="s">
        <v>2625</v>
      </c>
      <c r="C681" s="328" t="s">
        <v>135</v>
      </c>
      <c r="D681" s="328" t="s">
        <v>262</v>
      </c>
      <c r="E681" s="328" t="s">
        <v>388</v>
      </c>
      <c r="F681" s="330">
        <v>32339</v>
      </c>
      <c r="G681" s="328" t="s">
        <v>370</v>
      </c>
      <c r="H681" s="328" t="s">
        <v>389</v>
      </c>
      <c r="I681" s="328" t="s">
        <v>59</v>
      </c>
      <c r="J681" s="328" t="s">
        <v>1311</v>
      </c>
      <c r="K681" s="328">
        <v>2005</v>
      </c>
      <c r="L681" s="328" t="s">
        <v>370</v>
      </c>
      <c r="M681" s="328" t="s">
        <v>370</v>
      </c>
      <c r="N681" s="328"/>
      <c r="O681" s="330"/>
      <c r="P681" s="328"/>
      <c r="Q681" s="328"/>
      <c r="R681" s="328"/>
      <c r="S681" s="328"/>
      <c r="T681" s="328"/>
      <c r="U681" s="328"/>
      <c r="V681" s="328"/>
      <c r="W681" s="328"/>
      <c r="X681" s="328"/>
      <c r="Y681" s="328"/>
      <c r="Z681" s="328"/>
      <c r="AA681" s="328"/>
      <c r="AB681" s="328"/>
      <c r="AC681" s="328"/>
      <c r="AD681" s="328"/>
      <c r="AE681" s="328"/>
      <c r="AF681" s="328"/>
      <c r="AG681" s="328"/>
      <c r="AH681" s="328"/>
      <c r="AI681" s="328"/>
      <c r="AJ681" s="328"/>
      <c r="AK681" s="328"/>
      <c r="AL681" s="328"/>
      <c r="AM681" s="328"/>
      <c r="AN681" s="328" t="s">
        <v>782</v>
      </c>
      <c r="AO681" s="328"/>
      <c r="AP681" s="328" t="s">
        <v>59</v>
      </c>
      <c r="AQ681" s="328">
        <v>1</v>
      </c>
    </row>
    <row r="682" spans="1:43" ht="22.8" x14ac:dyDescent="0.4">
      <c r="A682" s="328">
        <v>205797</v>
      </c>
      <c r="B682" s="328" t="s">
        <v>2627</v>
      </c>
      <c r="C682" s="328" t="s">
        <v>86</v>
      </c>
      <c r="D682" s="328" t="s">
        <v>247</v>
      </c>
      <c r="E682" s="328" t="s">
        <v>387</v>
      </c>
      <c r="F682" s="330">
        <v>31216</v>
      </c>
      <c r="G682" s="328" t="s">
        <v>370</v>
      </c>
      <c r="H682" s="328" t="s">
        <v>389</v>
      </c>
      <c r="I682" s="328" t="s">
        <v>484</v>
      </c>
      <c r="J682" s="328" t="s">
        <v>390</v>
      </c>
      <c r="K682" s="328">
        <v>2004</v>
      </c>
      <c r="L682" s="328" t="s">
        <v>370</v>
      </c>
      <c r="M682" s="328" t="s">
        <v>376</v>
      </c>
      <c r="N682" s="328"/>
      <c r="O682" s="330"/>
      <c r="P682" s="328"/>
      <c r="Q682" s="328"/>
      <c r="R682" s="328"/>
      <c r="S682" s="328"/>
      <c r="T682" s="328"/>
      <c r="U682" s="328"/>
      <c r="V682" s="328"/>
      <c r="W682" s="328"/>
      <c r="X682" s="328"/>
      <c r="Y682" s="328"/>
      <c r="Z682" s="328"/>
      <c r="AA682" s="328"/>
      <c r="AB682" s="328"/>
      <c r="AC682" s="328"/>
      <c r="AD682" s="328"/>
      <c r="AE682" s="328"/>
      <c r="AF682" s="328"/>
      <c r="AG682" s="328"/>
      <c r="AH682" s="328" t="s">
        <v>731</v>
      </c>
      <c r="AI682" s="328"/>
      <c r="AJ682" s="328"/>
      <c r="AK682" s="328"/>
      <c r="AL682" s="328"/>
      <c r="AM682" s="328"/>
      <c r="AN682" s="328" t="s">
        <v>782</v>
      </c>
      <c r="AO682" s="328"/>
      <c r="AP682" s="328" t="s">
        <v>3865</v>
      </c>
      <c r="AQ682" s="328" t="s">
        <v>3844</v>
      </c>
    </row>
    <row r="683" spans="1:43" ht="22.8" x14ac:dyDescent="0.4">
      <c r="A683" s="328">
        <v>205945</v>
      </c>
      <c r="B683" s="328" t="s">
        <v>3823</v>
      </c>
      <c r="C683" s="328" t="s">
        <v>249</v>
      </c>
      <c r="D683" s="328" t="s">
        <v>256</v>
      </c>
      <c r="E683" s="328" t="s">
        <v>387</v>
      </c>
      <c r="F683" s="330">
        <v>29831</v>
      </c>
      <c r="G683" s="328" t="s">
        <v>670</v>
      </c>
      <c r="H683" s="328" t="s">
        <v>389</v>
      </c>
      <c r="I683" s="328" t="s">
        <v>59</v>
      </c>
      <c r="J683" s="328" t="s">
        <v>1311</v>
      </c>
      <c r="K683" s="328">
        <v>2003</v>
      </c>
      <c r="L683" s="328" t="s">
        <v>370</v>
      </c>
      <c r="M683" s="328" t="s">
        <v>756</v>
      </c>
      <c r="N683" s="328">
        <v>16</v>
      </c>
      <c r="O683" s="330">
        <v>45714</v>
      </c>
      <c r="P683" s="328">
        <v>450000</v>
      </c>
      <c r="Q683" s="328"/>
      <c r="R683" s="328"/>
      <c r="S683" s="328"/>
      <c r="T683" s="328"/>
      <c r="U683" s="328"/>
      <c r="V683" s="328"/>
      <c r="W683" s="328"/>
      <c r="X683" s="328"/>
      <c r="Y683" s="328"/>
      <c r="Z683" s="328"/>
      <c r="AA683" s="328"/>
      <c r="AB683" s="328"/>
      <c r="AC683" s="328"/>
      <c r="AD683" s="328"/>
      <c r="AE683" s="328"/>
      <c r="AF683" s="328"/>
      <c r="AG683" s="328"/>
      <c r="AH683" s="328"/>
      <c r="AI683" s="328"/>
      <c r="AJ683" s="328"/>
      <c r="AK683" s="328"/>
      <c r="AL683" s="328"/>
      <c r="AM683" s="328"/>
      <c r="AN683" s="328"/>
      <c r="AO683" s="328"/>
      <c r="AP683" s="328" t="s">
        <v>3849</v>
      </c>
      <c r="AQ683" s="328" t="s">
        <v>3949</v>
      </c>
    </row>
    <row r="684" spans="1:43" ht="22.8" x14ac:dyDescent="0.4">
      <c r="A684" s="328">
        <v>206067</v>
      </c>
      <c r="B684" s="328" t="s">
        <v>1496</v>
      </c>
      <c r="C684" s="328" t="s">
        <v>82</v>
      </c>
      <c r="D684" s="328" t="s">
        <v>266</v>
      </c>
      <c r="E684" s="328"/>
      <c r="F684" s="330">
        <v>29755</v>
      </c>
      <c r="G684" s="328" t="s">
        <v>1009</v>
      </c>
      <c r="H684" s="328" t="s">
        <v>389</v>
      </c>
      <c r="I684" s="328" t="s">
        <v>59</v>
      </c>
      <c r="J684" s="328" t="s">
        <v>390</v>
      </c>
      <c r="K684" s="328">
        <v>2002</v>
      </c>
      <c r="L684" s="328" t="s">
        <v>370</v>
      </c>
      <c r="M684" s="328" t="s">
        <v>376</v>
      </c>
      <c r="N684" s="328"/>
      <c r="O684" s="330"/>
      <c r="P684" s="328"/>
      <c r="Q684" s="328"/>
      <c r="R684" s="328"/>
      <c r="S684" s="328"/>
      <c r="T684" s="328"/>
      <c r="U684" s="328"/>
      <c r="V684" s="328"/>
      <c r="W684" s="328"/>
      <c r="X684" s="328"/>
      <c r="Y684" s="328"/>
      <c r="Z684" s="328"/>
      <c r="AA684" s="328"/>
      <c r="AB684" s="328"/>
      <c r="AC684" s="328"/>
      <c r="AD684" s="328"/>
      <c r="AE684" s="328"/>
      <c r="AF684" s="328"/>
      <c r="AG684" s="328"/>
      <c r="AH684" s="328"/>
      <c r="AI684" s="328"/>
      <c r="AJ684" s="328"/>
      <c r="AK684" s="328"/>
      <c r="AL684" s="328"/>
      <c r="AM684" s="328"/>
      <c r="AN684" s="328" t="s">
        <v>782</v>
      </c>
      <c r="AO684" s="328"/>
      <c r="AP684" s="328" t="s">
        <v>3374</v>
      </c>
      <c r="AQ684" s="328">
        <v>3</v>
      </c>
    </row>
    <row r="685" spans="1:43" ht="22.8" x14ac:dyDescent="0.4">
      <c r="A685" s="328">
        <v>206264</v>
      </c>
      <c r="B685" s="328" t="s">
        <v>3953</v>
      </c>
      <c r="C685" s="328" t="s">
        <v>3954</v>
      </c>
      <c r="D685" s="328" t="s">
        <v>340</v>
      </c>
      <c r="E685" s="328"/>
      <c r="F685" s="330"/>
      <c r="G685" s="328"/>
      <c r="H685" s="328"/>
      <c r="I685" s="328" t="s">
        <v>486</v>
      </c>
      <c r="J685" s="328" t="s">
        <v>371</v>
      </c>
      <c r="K685" s="328">
        <v>1996</v>
      </c>
      <c r="L685" s="328" t="s">
        <v>370</v>
      </c>
      <c r="M685" s="328" t="s">
        <v>370</v>
      </c>
      <c r="N685" s="328"/>
      <c r="O685" s="330"/>
      <c r="P685" s="328"/>
      <c r="Q685" s="328"/>
      <c r="R685" s="328"/>
      <c r="S685" s="328"/>
      <c r="T685" s="328"/>
      <c r="U685" s="328"/>
      <c r="V685" s="328"/>
      <c r="W685" s="328"/>
      <c r="X685" s="328"/>
      <c r="Y685" s="328"/>
      <c r="Z685" s="328"/>
      <c r="AA685" s="328"/>
      <c r="AB685" s="328"/>
      <c r="AC685" s="328"/>
      <c r="AD685" s="328"/>
      <c r="AE685" s="328"/>
      <c r="AF685" s="328"/>
      <c r="AG685" s="328"/>
      <c r="AH685" s="328"/>
      <c r="AI685" s="328"/>
      <c r="AJ685" s="328"/>
      <c r="AK685" s="328"/>
      <c r="AL685" s="328"/>
      <c r="AM685" s="328"/>
      <c r="AN685" s="328" t="s">
        <v>782</v>
      </c>
      <c r="AO685" s="328"/>
      <c r="AP685" s="328" t="s">
        <v>3955</v>
      </c>
      <c r="AQ685" s="328">
        <v>6</v>
      </c>
    </row>
    <row r="686" spans="1:43" ht="22.8" x14ac:dyDescent="0.4">
      <c r="A686" s="328">
        <v>206290</v>
      </c>
      <c r="B686" s="328" t="s">
        <v>3396</v>
      </c>
      <c r="C686" s="328" t="s">
        <v>1999</v>
      </c>
      <c r="D686" s="328" t="s">
        <v>3397</v>
      </c>
      <c r="E686" s="328" t="s">
        <v>388</v>
      </c>
      <c r="F686" s="330">
        <v>29721</v>
      </c>
      <c r="G686" s="328" t="s">
        <v>370</v>
      </c>
      <c r="H686" s="328" t="s">
        <v>389</v>
      </c>
      <c r="I686" s="328" t="s">
        <v>484</v>
      </c>
      <c r="J686" s="328" t="s">
        <v>390</v>
      </c>
      <c r="K686" s="328">
        <v>2001</v>
      </c>
      <c r="L686" s="328" t="s">
        <v>370</v>
      </c>
      <c r="M686" s="328" t="s">
        <v>376</v>
      </c>
      <c r="N686" s="328"/>
      <c r="O686" s="330"/>
      <c r="P686" s="328"/>
      <c r="Q686" s="328"/>
      <c r="R686" s="328"/>
      <c r="S686" s="328"/>
      <c r="T686" s="328"/>
      <c r="U686" s="328"/>
      <c r="V686" s="328"/>
      <c r="W686" s="328"/>
      <c r="X686" s="328"/>
      <c r="Y686" s="328"/>
      <c r="Z686" s="328"/>
      <c r="AA686" s="328"/>
      <c r="AB686" s="328"/>
      <c r="AC686" s="328"/>
      <c r="AD686" s="328"/>
      <c r="AE686" s="328"/>
      <c r="AF686" s="328"/>
      <c r="AG686" s="328"/>
      <c r="AH686" s="328" t="s">
        <v>731</v>
      </c>
      <c r="AI686" s="328"/>
      <c r="AJ686" s="328"/>
      <c r="AK686" s="328"/>
      <c r="AL686" s="328"/>
      <c r="AM686" s="328"/>
      <c r="AN686" s="328"/>
      <c r="AO686" s="328"/>
      <c r="AP686" s="328" t="s">
        <v>3870</v>
      </c>
      <c r="AQ686" s="328">
        <v>5</v>
      </c>
    </row>
    <row r="687" spans="1:43" ht="22.8" x14ac:dyDescent="0.4">
      <c r="A687" s="328">
        <v>206465</v>
      </c>
      <c r="B687" s="328" t="s">
        <v>3960</v>
      </c>
      <c r="C687" s="328" t="s">
        <v>86</v>
      </c>
      <c r="D687" s="328" t="s">
        <v>3961</v>
      </c>
      <c r="E687" s="328" t="s">
        <v>1315</v>
      </c>
      <c r="F687" s="330">
        <v>28999</v>
      </c>
      <c r="G687" s="328" t="s">
        <v>370</v>
      </c>
      <c r="H687" s="328" t="s">
        <v>389</v>
      </c>
      <c r="I687" s="328" t="s">
        <v>59</v>
      </c>
      <c r="J687" s="328" t="s">
        <v>1311</v>
      </c>
      <c r="K687" s="328">
        <v>2000</v>
      </c>
      <c r="L687" s="328" t="s">
        <v>370</v>
      </c>
      <c r="M687" s="328" t="s">
        <v>370</v>
      </c>
      <c r="N687" s="328"/>
      <c r="O687" s="330"/>
      <c r="P687" s="328"/>
      <c r="Q687" s="328"/>
      <c r="R687" s="328"/>
      <c r="S687" s="328"/>
      <c r="T687" s="328"/>
      <c r="U687" s="328"/>
      <c r="V687" s="328"/>
      <c r="W687" s="328"/>
      <c r="X687" s="328"/>
      <c r="Y687" s="328"/>
      <c r="Z687" s="328"/>
      <c r="AA687" s="328"/>
      <c r="AB687" s="328"/>
      <c r="AC687" s="328"/>
      <c r="AD687" s="328"/>
      <c r="AE687" s="328"/>
      <c r="AF687" s="328"/>
      <c r="AG687" s="328"/>
      <c r="AH687" s="328"/>
      <c r="AI687" s="328"/>
      <c r="AJ687" s="328"/>
      <c r="AK687" s="328"/>
      <c r="AL687" s="328"/>
      <c r="AM687" s="328"/>
      <c r="AN687" s="328" t="s">
        <v>782</v>
      </c>
      <c r="AO687" s="328"/>
      <c r="AP687" s="328" t="s">
        <v>3849</v>
      </c>
      <c r="AQ687" s="328">
        <v>6</v>
      </c>
    </row>
    <row r="688" spans="1:43" ht="22.8" x14ac:dyDescent="0.4">
      <c r="A688" s="328">
        <v>206639</v>
      </c>
      <c r="B688" s="328" t="s">
        <v>2021</v>
      </c>
      <c r="C688" s="328" t="s">
        <v>446</v>
      </c>
      <c r="D688" s="328" t="s">
        <v>350</v>
      </c>
      <c r="E688" s="328" t="s">
        <v>388</v>
      </c>
      <c r="F688" s="330">
        <v>31413</v>
      </c>
      <c r="G688" s="328" t="s">
        <v>370</v>
      </c>
      <c r="H688" s="328" t="s">
        <v>389</v>
      </c>
      <c r="I688" s="328" t="s">
        <v>484</v>
      </c>
      <c r="J688" s="328" t="s">
        <v>390</v>
      </c>
      <c r="K688" s="328">
        <v>2002</v>
      </c>
      <c r="L688" s="328" t="s">
        <v>370</v>
      </c>
      <c r="M688" s="328" t="s">
        <v>376</v>
      </c>
      <c r="N688" s="328"/>
      <c r="O688" s="330"/>
      <c r="P688" s="328"/>
      <c r="Q688" s="328"/>
      <c r="R688" s="328"/>
      <c r="S688" s="328"/>
      <c r="T688" s="328"/>
      <c r="U688" s="328"/>
      <c r="V688" s="328"/>
      <c r="W688" s="328"/>
      <c r="X688" s="328"/>
      <c r="Y688" s="328"/>
      <c r="Z688" s="328"/>
      <c r="AA688" s="328"/>
      <c r="AB688" s="328"/>
      <c r="AC688" s="328"/>
      <c r="AD688" s="328"/>
      <c r="AE688" s="328"/>
      <c r="AF688" s="328"/>
      <c r="AG688" s="328"/>
      <c r="AH688" s="328" t="s">
        <v>731</v>
      </c>
      <c r="AI688" s="328"/>
      <c r="AJ688" s="328"/>
      <c r="AK688" s="328"/>
      <c r="AL688" s="328"/>
      <c r="AM688" s="328"/>
      <c r="AN688" s="328"/>
      <c r="AO688" s="328"/>
      <c r="AP688" s="328" t="s">
        <v>3870</v>
      </c>
      <c r="AQ688" s="328">
        <v>1</v>
      </c>
    </row>
    <row r="689" spans="1:43" ht="22.8" x14ac:dyDescent="0.4">
      <c r="A689" s="328">
        <v>206983</v>
      </c>
      <c r="B689" s="328" t="s">
        <v>3781</v>
      </c>
      <c r="C689" s="328" t="s">
        <v>492</v>
      </c>
      <c r="D689" s="328" t="s">
        <v>468</v>
      </c>
      <c r="E689" s="328" t="s">
        <v>387</v>
      </c>
      <c r="F689" s="330">
        <v>28866</v>
      </c>
      <c r="G689" s="328" t="s">
        <v>370</v>
      </c>
      <c r="H689" s="328" t="s">
        <v>389</v>
      </c>
      <c r="I689" s="328" t="s">
        <v>486</v>
      </c>
      <c r="J689" s="328" t="s">
        <v>1311</v>
      </c>
      <c r="K689" s="328"/>
      <c r="L689" s="328" t="s">
        <v>370</v>
      </c>
      <c r="M689" s="328" t="s">
        <v>370</v>
      </c>
      <c r="N689" s="328"/>
      <c r="O689" s="330"/>
      <c r="P689" s="328"/>
      <c r="Q689" s="328"/>
      <c r="R689" s="328"/>
      <c r="S689" s="328"/>
      <c r="T689" s="328"/>
      <c r="U689" s="328"/>
      <c r="V689" s="328"/>
      <c r="W689" s="328"/>
      <c r="X689" s="328"/>
      <c r="Y689" s="328"/>
      <c r="Z689" s="328"/>
      <c r="AA689" s="328"/>
      <c r="AB689" s="328"/>
      <c r="AC689" s="328"/>
      <c r="AD689" s="328"/>
      <c r="AE689" s="328"/>
      <c r="AF689" s="328"/>
      <c r="AG689" s="328"/>
      <c r="AH689" s="328" t="s">
        <v>731</v>
      </c>
      <c r="AI689" s="328"/>
      <c r="AJ689" s="328"/>
      <c r="AK689" s="328"/>
      <c r="AL689" s="328"/>
      <c r="AM689" s="328" t="s">
        <v>782</v>
      </c>
      <c r="AN689" s="328" t="s">
        <v>782</v>
      </c>
      <c r="AO689" s="328"/>
      <c r="AP689" s="328" t="s">
        <v>3973</v>
      </c>
      <c r="AQ689" s="328" t="s">
        <v>3844</v>
      </c>
    </row>
    <row r="690" spans="1:43" ht="22.8" x14ac:dyDescent="0.4">
      <c r="A690" s="328">
        <v>207078</v>
      </c>
      <c r="B690" s="328" t="s">
        <v>3974</v>
      </c>
      <c r="C690" s="328" t="s">
        <v>321</v>
      </c>
      <c r="D690" s="328" t="s">
        <v>280</v>
      </c>
      <c r="E690" s="328" t="s">
        <v>387</v>
      </c>
      <c r="F690" s="330">
        <v>31778</v>
      </c>
      <c r="G690" s="328" t="s">
        <v>370</v>
      </c>
      <c r="H690" s="328" t="s">
        <v>389</v>
      </c>
      <c r="I690" s="328" t="s">
        <v>59</v>
      </c>
      <c r="J690" s="328" t="s">
        <v>1311</v>
      </c>
      <c r="K690" s="328">
        <v>2004</v>
      </c>
      <c r="L690" s="328" t="s">
        <v>370</v>
      </c>
      <c r="M690" s="328" t="s">
        <v>370</v>
      </c>
      <c r="N690" s="328"/>
      <c r="O690" s="330"/>
      <c r="P690" s="328"/>
      <c r="Q690" s="328"/>
      <c r="R690" s="328"/>
      <c r="S690" s="328"/>
      <c r="T690" s="328"/>
      <c r="U690" s="328"/>
      <c r="V690" s="328"/>
      <c r="W690" s="328"/>
      <c r="X690" s="328"/>
      <c r="Y690" s="328"/>
      <c r="Z690" s="328"/>
      <c r="AA690" s="328"/>
      <c r="AB690" s="328"/>
      <c r="AC690" s="328"/>
      <c r="AD690" s="328"/>
      <c r="AE690" s="328"/>
      <c r="AF690" s="328"/>
      <c r="AG690" s="328"/>
      <c r="AH690" s="328"/>
      <c r="AI690" s="328"/>
      <c r="AJ690" s="328"/>
      <c r="AK690" s="328"/>
      <c r="AL690" s="328"/>
      <c r="AM690" s="328"/>
      <c r="AN690" s="328" t="s">
        <v>782</v>
      </c>
      <c r="AO690" s="328"/>
      <c r="AP690" s="328" t="s">
        <v>3849</v>
      </c>
      <c r="AQ690" s="328">
        <v>6</v>
      </c>
    </row>
    <row r="691" spans="1:43" ht="22.8" x14ac:dyDescent="0.4">
      <c r="A691" s="328">
        <v>207253</v>
      </c>
      <c r="B691" s="328" t="s">
        <v>3975</v>
      </c>
      <c r="C691" s="328" t="s">
        <v>3976</v>
      </c>
      <c r="D691" s="328" t="s">
        <v>3977</v>
      </c>
      <c r="E691" s="328" t="s">
        <v>387</v>
      </c>
      <c r="F691" s="330"/>
      <c r="G691" s="328"/>
      <c r="H691" s="328" t="s">
        <v>389</v>
      </c>
      <c r="I691" s="328" t="s">
        <v>59</v>
      </c>
      <c r="J691" s="328" t="s">
        <v>1311</v>
      </c>
      <c r="K691" s="328">
        <v>2004</v>
      </c>
      <c r="L691" s="328" t="s">
        <v>370</v>
      </c>
      <c r="M691" s="328" t="s">
        <v>370</v>
      </c>
      <c r="N691" s="328"/>
      <c r="O691" s="330"/>
      <c r="P691" s="328"/>
      <c r="Q691" s="328"/>
      <c r="R691" s="328"/>
      <c r="S691" s="328"/>
      <c r="T691" s="328"/>
      <c r="U691" s="328"/>
      <c r="V691" s="328"/>
      <c r="W691" s="328"/>
      <c r="X691" s="328"/>
      <c r="Y691" s="328"/>
      <c r="Z691" s="328"/>
      <c r="AA691" s="328"/>
      <c r="AB691" s="328"/>
      <c r="AC691" s="328"/>
      <c r="AD691" s="328"/>
      <c r="AE691" s="328"/>
      <c r="AF691" s="328"/>
      <c r="AG691" s="328"/>
      <c r="AH691" s="328"/>
      <c r="AI691" s="328"/>
      <c r="AJ691" s="328"/>
      <c r="AK691" s="328"/>
      <c r="AL691" s="328"/>
      <c r="AM691" s="328"/>
      <c r="AN691" s="328"/>
      <c r="AO691" s="328"/>
      <c r="AP691" s="328" t="s">
        <v>3908</v>
      </c>
      <c r="AQ691" s="328">
        <v>5</v>
      </c>
    </row>
    <row r="692" spans="1:43" ht="22.8" x14ac:dyDescent="0.4">
      <c r="A692" s="328">
        <v>207287</v>
      </c>
      <c r="B692" s="328" t="s">
        <v>3980</v>
      </c>
      <c r="C692" s="328" t="s">
        <v>438</v>
      </c>
      <c r="D692" s="328" t="s">
        <v>2995</v>
      </c>
      <c r="E692" s="328" t="s">
        <v>387</v>
      </c>
      <c r="F692" s="330">
        <v>31779</v>
      </c>
      <c r="G692" s="328" t="s">
        <v>370</v>
      </c>
      <c r="H692" s="328" t="s">
        <v>389</v>
      </c>
      <c r="I692" s="328" t="s">
        <v>485</v>
      </c>
      <c r="J692" s="328" t="s">
        <v>1311</v>
      </c>
      <c r="K692" s="328">
        <v>2005</v>
      </c>
      <c r="L692" s="328" t="s">
        <v>370</v>
      </c>
      <c r="M692" s="328" t="s">
        <v>370</v>
      </c>
      <c r="N692" s="328"/>
      <c r="O692" s="330"/>
      <c r="P692" s="328"/>
      <c r="Q692" s="328"/>
      <c r="R692" s="328"/>
      <c r="S692" s="328"/>
      <c r="T692" s="328"/>
      <c r="U692" s="328"/>
      <c r="V692" s="328"/>
      <c r="W692" s="328"/>
      <c r="X692" s="328"/>
      <c r="Y692" s="328"/>
      <c r="Z692" s="328"/>
      <c r="AA692" s="328"/>
      <c r="AB692" s="328"/>
      <c r="AC692" s="328"/>
      <c r="AD692" s="328"/>
      <c r="AE692" s="328"/>
      <c r="AF692" s="328"/>
      <c r="AG692" s="328"/>
      <c r="AH692" s="328"/>
      <c r="AI692" s="328"/>
      <c r="AJ692" s="328"/>
      <c r="AK692" s="328"/>
      <c r="AL692" s="328"/>
      <c r="AM692" s="328"/>
      <c r="AN692" s="328" t="s">
        <v>782</v>
      </c>
      <c r="AO692" s="328"/>
      <c r="AP692" s="328" t="s">
        <v>3981</v>
      </c>
      <c r="AQ692" s="328">
        <v>6</v>
      </c>
    </row>
    <row r="693" spans="1:43" ht="22.8" x14ac:dyDescent="0.4">
      <c r="A693" s="328">
        <v>208469</v>
      </c>
      <c r="B693" s="328" t="s">
        <v>2630</v>
      </c>
      <c r="C693" s="328" t="s">
        <v>187</v>
      </c>
      <c r="D693" s="328" t="s">
        <v>2520</v>
      </c>
      <c r="E693" s="328">
        <v>0</v>
      </c>
      <c r="F693" s="330">
        <v>29931</v>
      </c>
      <c r="G693" s="328"/>
      <c r="H693" s="328" t="s">
        <v>389</v>
      </c>
      <c r="I693" s="328" t="s">
        <v>59</v>
      </c>
      <c r="J693" s="328" t="s">
        <v>1311</v>
      </c>
      <c r="K693" s="328">
        <v>2005</v>
      </c>
      <c r="L693" s="328" t="s">
        <v>370</v>
      </c>
      <c r="M693" s="328" t="s">
        <v>370</v>
      </c>
      <c r="N693" s="328"/>
      <c r="O693" s="330"/>
      <c r="P693" s="328"/>
      <c r="Q693" s="328"/>
      <c r="R693" s="328"/>
      <c r="S693" s="328"/>
      <c r="T693" s="328"/>
      <c r="U693" s="328"/>
      <c r="V693" s="328"/>
      <c r="W693" s="328"/>
      <c r="X693" s="328"/>
      <c r="Y693" s="328"/>
      <c r="Z693" s="328"/>
      <c r="AA693" s="328"/>
      <c r="AB693" s="328"/>
      <c r="AC693" s="328"/>
      <c r="AD693" s="328"/>
      <c r="AE693" s="328"/>
      <c r="AF693" s="328"/>
      <c r="AG693" s="328"/>
      <c r="AH693" s="328" t="s">
        <v>731</v>
      </c>
      <c r="AI693" s="328"/>
      <c r="AJ693" s="328"/>
      <c r="AK693" s="328"/>
      <c r="AL693" s="328"/>
      <c r="AM693" s="328"/>
      <c r="AN693" s="328"/>
      <c r="AO693" s="328"/>
      <c r="AP693" s="328" t="s">
        <v>3843</v>
      </c>
      <c r="AQ693" s="328" t="s">
        <v>3844</v>
      </c>
    </row>
    <row r="694" spans="1:43" ht="22.8" x14ac:dyDescent="0.4">
      <c r="A694" s="328">
        <v>208669</v>
      </c>
      <c r="B694" s="328" t="s">
        <v>3827</v>
      </c>
      <c r="C694" s="328" t="s">
        <v>443</v>
      </c>
      <c r="D694" s="328" t="s">
        <v>3828</v>
      </c>
      <c r="E694" s="328" t="s">
        <v>387</v>
      </c>
      <c r="F694" s="328"/>
      <c r="G694" s="328"/>
      <c r="H694" s="328" t="s">
        <v>389</v>
      </c>
      <c r="I694" s="328" t="s">
        <v>59</v>
      </c>
      <c r="J694" s="328" t="s">
        <v>1311</v>
      </c>
      <c r="K694" s="328">
        <v>2005</v>
      </c>
      <c r="L694" s="328" t="s">
        <v>370</v>
      </c>
      <c r="M694" s="328" t="s">
        <v>370</v>
      </c>
      <c r="N694" s="328"/>
      <c r="O694" s="330"/>
      <c r="P694" s="328"/>
      <c r="Q694" s="328"/>
      <c r="R694" s="328"/>
      <c r="S694" s="328"/>
      <c r="T694" s="328"/>
      <c r="U694" s="328"/>
      <c r="V694" s="328"/>
      <c r="W694" s="328"/>
      <c r="X694" s="328"/>
      <c r="Y694" s="328"/>
      <c r="Z694" s="328"/>
      <c r="AA694" s="328"/>
      <c r="AB694" s="328"/>
      <c r="AC694" s="328"/>
      <c r="AD694" s="328"/>
      <c r="AE694" s="328"/>
      <c r="AF694" s="328"/>
      <c r="AG694" s="328"/>
      <c r="AH694" s="328" t="s">
        <v>731</v>
      </c>
      <c r="AI694" s="328"/>
      <c r="AJ694" s="328"/>
      <c r="AK694" s="328"/>
      <c r="AL694" s="328"/>
      <c r="AM694" s="328" t="s">
        <v>782</v>
      </c>
      <c r="AN694" s="328" t="s">
        <v>782</v>
      </c>
      <c r="AO694" s="328"/>
      <c r="AP694" s="328" t="s">
        <v>3849</v>
      </c>
      <c r="AQ694" s="328">
        <v>6</v>
      </c>
    </row>
    <row r="695" spans="1:43" ht="22.8" x14ac:dyDescent="0.4">
      <c r="A695" s="328">
        <v>208800</v>
      </c>
      <c r="B695" s="328" t="s">
        <v>3815</v>
      </c>
      <c r="C695" s="328" t="s">
        <v>467</v>
      </c>
      <c r="D695" s="328" t="s">
        <v>276</v>
      </c>
      <c r="E695" s="328" t="s">
        <v>387</v>
      </c>
      <c r="F695" s="330">
        <v>27395</v>
      </c>
      <c r="G695" s="328" t="s">
        <v>4002</v>
      </c>
      <c r="H695" s="328" t="s">
        <v>389</v>
      </c>
      <c r="I695" s="328" t="s">
        <v>59</v>
      </c>
      <c r="J695" s="328" t="s">
        <v>371</v>
      </c>
      <c r="K695" s="328">
        <v>1994</v>
      </c>
      <c r="L695" s="328" t="s">
        <v>370</v>
      </c>
      <c r="M695" s="328" t="s">
        <v>370</v>
      </c>
      <c r="N695" s="328"/>
      <c r="O695" s="330"/>
      <c r="P695" s="328"/>
      <c r="Q695" s="328"/>
      <c r="R695" s="328"/>
      <c r="S695" s="328"/>
      <c r="T695" s="328"/>
      <c r="U695" s="328"/>
      <c r="V695" s="328"/>
      <c r="W695" s="328"/>
      <c r="X695" s="328"/>
      <c r="Y695" s="328"/>
      <c r="Z695" s="328"/>
      <c r="AA695" s="328"/>
      <c r="AB695" s="328"/>
      <c r="AC695" s="328"/>
      <c r="AD695" s="328"/>
      <c r="AE695" s="328"/>
      <c r="AF695" s="328"/>
      <c r="AG695" s="328"/>
      <c r="AH695" s="328" t="s">
        <v>731</v>
      </c>
      <c r="AI695" s="328"/>
      <c r="AJ695" s="328"/>
      <c r="AK695" s="328"/>
      <c r="AL695" s="328"/>
      <c r="AM695" s="328" t="s">
        <v>782</v>
      </c>
      <c r="AN695" s="328" t="s">
        <v>782</v>
      </c>
      <c r="AO695" s="328"/>
      <c r="AP695" s="328" t="s">
        <v>3849</v>
      </c>
      <c r="AQ695" s="328">
        <v>6</v>
      </c>
    </row>
    <row r="696" spans="1:43" ht="22.8" x14ac:dyDescent="0.4">
      <c r="A696" s="328">
        <v>208801</v>
      </c>
      <c r="B696" s="328" t="s">
        <v>4003</v>
      </c>
      <c r="C696" s="328" t="s">
        <v>88</v>
      </c>
      <c r="D696" s="328" t="s">
        <v>335</v>
      </c>
      <c r="E696" s="328" t="s">
        <v>1315</v>
      </c>
      <c r="F696" s="330">
        <v>31062</v>
      </c>
      <c r="G696" s="328" t="s">
        <v>370</v>
      </c>
      <c r="H696" s="328" t="s">
        <v>389</v>
      </c>
      <c r="I696" s="328" t="s">
        <v>484</v>
      </c>
      <c r="J696" s="328" t="s">
        <v>1311</v>
      </c>
      <c r="K696" s="328">
        <v>2003</v>
      </c>
      <c r="L696" s="328" t="s">
        <v>370</v>
      </c>
      <c r="M696" s="328" t="s">
        <v>370</v>
      </c>
      <c r="N696" s="328"/>
      <c r="O696" s="330"/>
      <c r="P696" s="328"/>
      <c r="Q696" s="328"/>
      <c r="R696" s="328"/>
      <c r="S696" s="328"/>
      <c r="T696" s="328"/>
      <c r="U696" s="328"/>
      <c r="V696" s="328"/>
      <c r="W696" s="328"/>
      <c r="X696" s="328"/>
      <c r="Y696" s="328"/>
      <c r="Z696" s="328"/>
      <c r="AA696" s="328"/>
      <c r="AB696" s="328"/>
      <c r="AC696" s="328"/>
      <c r="AD696" s="328"/>
      <c r="AE696" s="328"/>
      <c r="AF696" s="328"/>
      <c r="AG696" s="328"/>
      <c r="AH696" s="328"/>
      <c r="AI696" s="328"/>
      <c r="AJ696" s="328"/>
      <c r="AK696" s="328"/>
      <c r="AL696" s="328"/>
      <c r="AM696" s="328"/>
      <c r="AN696" s="328" t="s">
        <v>782</v>
      </c>
      <c r="AO696" s="328"/>
      <c r="AP696" s="328" t="s">
        <v>3889</v>
      </c>
      <c r="AQ696" s="328">
        <v>6</v>
      </c>
    </row>
    <row r="697" spans="1:43" ht="22.8" x14ac:dyDescent="0.4">
      <c r="A697" s="328">
        <v>208937</v>
      </c>
      <c r="B697" s="328" t="s">
        <v>4004</v>
      </c>
      <c r="C697" s="328" t="s">
        <v>93</v>
      </c>
      <c r="D697" s="328" t="s">
        <v>264</v>
      </c>
      <c r="E697" s="328" t="s">
        <v>387</v>
      </c>
      <c r="F697" s="330">
        <v>32604</v>
      </c>
      <c r="G697" s="328" t="s">
        <v>370</v>
      </c>
      <c r="H697" s="328" t="s">
        <v>389</v>
      </c>
      <c r="I697" s="328" t="s">
        <v>486</v>
      </c>
      <c r="J697" s="328" t="s">
        <v>371</v>
      </c>
      <c r="K697" s="328">
        <v>2008</v>
      </c>
      <c r="L697" s="328" t="s">
        <v>370</v>
      </c>
      <c r="M697" s="328" t="s">
        <v>370</v>
      </c>
      <c r="N697" s="328"/>
      <c r="O697" s="330"/>
      <c r="P697" s="328"/>
      <c r="Q697" s="328"/>
      <c r="R697" s="328"/>
      <c r="S697" s="328"/>
      <c r="T697" s="328"/>
      <c r="U697" s="328"/>
      <c r="V697" s="328"/>
      <c r="W697" s="328"/>
      <c r="X697" s="328"/>
      <c r="Y697" s="328"/>
      <c r="Z697" s="328"/>
      <c r="AA697" s="328"/>
      <c r="AB697" s="328"/>
      <c r="AC697" s="328"/>
      <c r="AD697" s="328"/>
      <c r="AE697" s="328"/>
      <c r="AF697" s="328"/>
      <c r="AG697" s="328"/>
      <c r="AH697" s="328"/>
      <c r="AI697" s="328"/>
      <c r="AJ697" s="328"/>
      <c r="AK697" s="328"/>
      <c r="AL697" s="328"/>
      <c r="AM697" s="328"/>
      <c r="AN697" s="328" t="s">
        <v>782</v>
      </c>
      <c r="AO697" s="328"/>
      <c r="AP697" s="328" t="s">
        <v>3922</v>
      </c>
      <c r="AQ697" s="328">
        <v>6</v>
      </c>
    </row>
    <row r="698" spans="1:43" ht="22.8" x14ac:dyDescent="0.4">
      <c r="A698" s="328">
        <v>209179</v>
      </c>
      <c r="B698" s="328" t="s">
        <v>2004</v>
      </c>
      <c r="C698" s="328" t="s">
        <v>151</v>
      </c>
      <c r="D698" s="328" t="s">
        <v>285</v>
      </c>
      <c r="E698" s="328" t="s">
        <v>387</v>
      </c>
      <c r="F698" s="330">
        <v>34335</v>
      </c>
      <c r="G698" s="328" t="s">
        <v>370</v>
      </c>
      <c r="H698" s="328" t="s">
        <v>389</v>
      </c>
      <c r="I698" s="328" t="s">
        <v>484</v>
      </c>
      <c r="J698" s="328" t="s">
        <v>371</v>
      </c>
      <c r="K698" s="328">
        <v>1991</v>
      </c>
      <c r="L698" s="328" t="s">
        <v>370</v>
      </c>
      <c r="M698" s="328" t="s">
        <v>370</v>
      </c>
      <c r="N698" s="328"/>
      <c r="O698" s="330"/>
      <c r="P698" s="328"/>
      <c r="Q698" s="328"/>
      <c r="R698" s="328"/>
      <c r="S698" s="328"/>
      <c r="T698" s="328"/>
      <c r="U698" s="328"/>
      <c r="V698" s="328"/>
      <c r="W698" s="328"/>
      <c r="X698" s="328"/>
      <c r="Y698" s="328"/>
      <c r="Z698" s="328"/>
      <c r="AA698" s="328"/>
      <c r="AB698" s="328"/>
      <c r="AC698" s="328"/>
      <c r="AD698" s="328"/>
      <c r="AE698" s="328"/>
      <c r="AF698" s="328"/>
      <c r="AG698" s="328"/>
      <c r="AH698" s="328" t="s">
        <v>731</v>
      </c>
      <c r="AI698" s="328"/>
      <c r="AJ698" s="328"/>
      <c r="AK698" s="328"/>
      <c r="AL698" s="328"/>
      <c r="AM698" s="328"/>
      <c r="AN698" s="328" t="s">
        <v>782</v>
      </c>
      <c r="AO698" s="328"/>
      <c r="AP698" s="328" t="s">
        <v>3870</v>
      </c>
      <c r="AQ698" s="328">
        <v>2</v>
      </c>
    </row>
    <row r="699" spans="1:43" ht="22.8" x14ac:dyDescent="0.4">
      <c r="A699" s="328">
        <v>209281</v>
      </c>
      <c r="B699" s="328" t="s">
        <v>2062</v>
      </c>
      <c r="C699" s="328" t="s">
        <v>128</v>
      </c>
      <c r="D699" s="328" t="s">
        <v>242</v>
      </c>
      <c r="E699" s="328" t="s">
        <v>388</v>
      </c>
      <c r="F699" s="330">
        <v>30407</v>
      </c>
      <c r="G699" s="328" t="s">
        <v>2063</v>
      </c>
      <c r="H699" s="328" t="s">
        <v>3412</v>
      </c>
      <c r="I699" s="328" t="s">
        <v>59</v>
      </c>
      <c r="J699" s="328" t="s">
        <v>390</v>
      </c>
      <c r="K699" s="328">
        <v>2000</v>
      </c>
      <c r="L699" s="328" t="s">
        <v>370</v>
      </c>
      <c r="M699" s="328" t="s">
        <v>756</v>
      </c>
      <c r="N699" s="328"/>
      <c r="O699" s="330"/>
      <c r="P699" s="328"/>
      <c r="Q699" s="328"/>
      <c r="R699" s="328"/>
      <c r="S699" s="328"/>
      <c r="T699" s="328"/>
      <c r="U699" s="328"/>
      <c r="V699" s="328"/>
      <c r="W699" s="328"/>
      <c r="X699" s="328"/>
      <c r="Y699" s="328"/>
      <c r="Z699" s="328"/>
      <c r="AA699" s="328"/>
      <c r="AB699" s="328"/>
      <c r="AC699" s="328"/>
      <c r="AD699" s="328"/>
      <c r="AE699" s="328"/>
      <c r="AF699" s="328"/>
      <c r="AG699" s="328"/>
      <c r="AH699" s="328"/>
      <c r="AI699" s="328"/>
      <c r="AJ699" s="328"/>
      <c r="AK699" s="328"/>
      <c r="AL699" s="328"/>
      <c r="AM699" s="328"/>
      <c r="AN699" s="328"/>
      <c r="AO699" s="328"/>
      <c r="AP699" s="328" t="s">
        <v>3374</v>
      </c>
      <c r="AQ699" s="328">
        <v>5</v>
      </c>
    </row>
    <row r="700" spans="1:43" ht="22.8" x14ac:dyDescent="0.4">
      <c r="A700" s="328">
        <v>209329</v>
      </c>
      <c r="B700" s="328" t="s">
        <v>1678</v>
      </c>
      <c r="C700" s="328" t="s">
        <v>467</v>
      </c>
      <c r="D700" s="328" t="s">
        <v>273</v>
      </c>
      <c r="E700" s="328" t="s">
        <v>1315</v>
      </c>
      <c r="F700" s="330">
        <v>34048</v>
      </c>
      <c r="G700" s="328" t="s">
        <v>370</v>
      </c>
      <c r="H700" s="328" t="s">
        <v>389</v>
      </c>
      <c r="I700" s="328" t="s">
        <v>487</v>
      </c>
      <c r="J700" s="328" t="s">
        <v>1311</v>
      </c>
      <c r="K700" s="328">
        <v>2011</v>
      </c>
      <c r="L700" s="328" t="s">
        <v>370</v>
      </c>
      <c r="M700" s="328" t="s">
        <v>370</v>
      </c>
      <c r="N700" s="328"/>
      <c r="O700" s="330"/>
      <c r="P700" s="328"/>
      <c r="Q700" s="328"/>
      <c r="R700" s="328"/>
      <c r="S700" s="328"/>
      <c r="T700" s="328"/>
      <c r="U700" s="328"/>
      <c r="V700" s="328"/>
      <c r="W700" s="328"/>
      <c r="X700" s="328"/>
      <c r="Y700" s="328"/>
      <c r="Z700" s="328"/>
      <c r="AA700" s="328"/>
      <c r="AB700" s="328"/>
      <c r="AC700" s="328"/>
      <c r="AD700" s="328"/>
      <c r="AE700" s="328"/>
      <c r="AF700" s="328"/>
      <c r="AG700" s="328"/>
      <c r="AH700" s="328" t="s">
        <v>731</v>
      </c>
      <c r="AI700" s="328"/>
      <c r="AJ700" s="328"/>
      <c r="AK700" s="328"/>
      <c r="AL700" s="328"/>
      <c r="AM700" s="328"/>
      <c r="AN700" s="328"/>
      <c r="AO700" s="328"/>
      <c r="AP700" s="328" t="s">
        <v>4015</v>
      </c>
      <c r="AQ700" s="328">
        <v>6</v>
      </c>
    </row>
    <row r="701" spans="1:43" ht="22.8" x14ac:dyDescent="0.4">
      <c r="A701" s="328">
        <v>209443</v>
      </c>
      <c r="B701" s="328" t="s">
        <v>2455</v>
      </c>
      <c r="C701" s="328" t="s">
        <v>2456</v>
      </c>
      <c r="D701" s="328" t="s">
        <v>263</v>
      </c>
      <c r="E701" s="328" t="s">
        <v>388</v>
      </c>
      <c r="F701" s="332">
        <v>0</v>
      </c>
      <c r="G701" s="328" t="s">
        <v>370</v>
      </c>
      <c r="H701" s="328" t="s">
        <v>389</v>
      </c>
      <c r="I701" s="328" t="s">
        <v>484</v>
      </c>
      <c r="J701" s="328" t="s">
        <v>390</v>
      </c>
      <c r="K701" s="328">
        <v>2010</v>
      </c>
      <c r="L701" s="328" t="s">
        <v>370</v>
      </c>
      <c r="M701" s="328"/>
      <c r="N701" s="328"/>
      <c r="O701" s="330"/>
      <c r="P701" s="328"/>
      <c r="Q701" s="328"/>
      <c r="R701" s="328"/>
      <c r="S701" s="328"/>
      <c r="T701" s="328"/>
      <c r="U701" s="328"/>
      <c r="V701" s="328"/>
      <c r="W701" s="328"/>
      <c r="X701" s="328"/>
      <c r="Y701" s="328"/>
      <c r="Z701" s="328"/>
      <c r="AA701" s="328"/>
      <c r="AB701" s="328"/>
      <c r="AC701" s="328"/>
      <c r="AD701" s="328"/>
      <c r="AE701" s="328"/>
      <c r="AF701" s="328"/>
      <c r="AG701" s="328"/>
      <c r="AH701" s="328"/>
      <c r="AI701" s="328"/>
      <c r="AJ701" s="328"/>
      <c r="AK701" s="328"/>
      <c r="AL701" s="328"/>
      <c r="AM701" s="328" t="s">
        <v>782</v>
      </c>
      <c r="AN701" s="328" t="s">
        <v>782</v>
      </c>
      <c r="AO701" s="328"/>
      <c r="AP701" s="328" t="s">
        <v>3375</v>
      </c>
      <c r="AQ701" s="328">
        <v>3</v>
      </c>
    </row>
    <row r="702" spans="1:43" ht="22.8" x14ac:dyDescent="0.4">
      <c r="A702" s="328">
        <v>209640</v>
      </c>
      <c r="B702" s="328" t="s">
        <v>2020</v>
      </c>
      <c r="C702" s="328" t="s">
        <v>321</v>
      </c>
      <c r="D702" s="328" t="s">
        <v>315</v>
      </c>
      <c r="E702" s="328" t="s">
        <v>388</v>
      </c>
      <c r="F702" s="330">
        <v>30687</v>
      </c>
      <c r="G702" s="328" t="s">
        <v>1009</v>
      </c>
      <c r="H702" s="328" t="s">
        <v>389</v>
      </c>
      <c r="I702" s="328" t="s">
        <v>484</v>
      </c>
      <c r="J702" s="328" t="s">
        <v>390</v>
      </c>
      <c r="K702" s="328">
        <v>2000</v>
      </c>
      <c r="L702" s="328" t="s">
        <v>370</v>
      </c>
      <c r="M702" s="328" t="s">
        <v>370</v>
      </c>
      <c r="N702" s="328"/>
      <c r="O702" s="330"/>
      <c r="P702" s="328"/>
      <c r="Q702" s="328"/>
      <c r="R702" s="328"/>
      <c r="S702" s="328"/>
      <c r="T702" s="328"/>
      <c r="U702" s="328"/>
      <c r="V702" s="328"/>
      <c r="W702" s="328"/>
      <c r="X702" s="328"/>
      <c r="Y702" s="328"/>
      <c r="Z702" s="328"/>
      <c r="AA702" s="328"/>
      <c r="AB702" s="328"/>
      <c r="AC702" s="328"/>
      <c r="AD702" s="328"/>
      <c r="AE702" s="328"/>
      <c r="AF702" s="328"/>
      <c r="AG702" s="328"/>
      <c r="AH702" s="328" t="s">
        <v>731</v>
      </c>
      <c r="AI702" s="328"/>
      <c r="AJ702" s="328"/>
      <c r="AK702" s="328"/>
      <c r="AL702" s="328"/>
      <c r="AM702" s="328"/>
      <c r="AN702" s="328"/>
      <c r="AO702" s="328"/>
      <c r="AP702" s="328" t="s">
        <v>3870</v>
      </c>
      <c r="AQ702" s="328">
        <v>2</v>
      </c>
    </row>
    <row r="703" spans="1:43" ht="22.8" x14ac:dyDescent="0.4">
      <c r="A703" s="328">
        <v>209652</v>
      </c>
      <c r="B703" s="328" t="s">
        <v>3791</v>
      </c>
      <c r="C703" s="328" t="s">
        <v>70</v>
      </c>
      <c r="D703" s="328" t="s">
        <v>449</v>
      </c>
      <c r="E703" s="328" t="s">
        <v>387</v>
      </c>
      <c r="F703" s="330">
        <v>28782</v>
      </c>
      <c r="G703" s="328" t="s">
        <v>370</v>
      </c>
      <c r="H703" s="328" t="s">
        <v>389</v>
      </c>
      <c r="I703" s="328" t="s">
        <v>484</v>
      </c>
      <c r="J703" s="328" t="s">
        <v>371</v>
      </c>
      <c r="K703" s="328">
        <v>1996</v>
      </c>
      <c r="L703" s="328" t="s">
        <v>370</v>
      </c>
      <c r="M703" s="328" t="s">
        <v>370</v>
      </c>
      <c r="N703" s="328"/>
      <c r="O703" s="330"/>
      <c r="P703" s="328"/>
      <c r="Q703" s="328"/>
      <c r="R703" s="328"/>
      <c r="S703" s="328"/>
      <c r="T703" s="328"/>
      <c r="U703" s="328"/>
      <c r="V703" s="328"/>
      <c r="W703" s="328"/>
      <c r="X703" s="328"/>
      <c r="Y703" s="328"/>
      <c r="Z703" s="328"/>
      <c r="AA703" s="328"/>
      <c r="AB703" s="328"/>
      <c r="AC703" s="328"/>
      <c r="AD703" s="328"/>
      <c r="AE703" s="328"/>
      <c r="AF703" s="328"/>
      <c r="AG703" s="328"/>
      <c r="AH703" s="328" t="s">
        <v>731</v>
      </c>
      <c r="AI703" s="328"/>
      <c r="AJ703" s="328"/>
      <c r="AK703" s="328"/>
      <c r="AL703" s="328"/>
      <c r="AM703" s="328" t="s">
        <v>782</v>
      </c>
      <c r="AN703" s="328" t="s">
        <v>782</v>
      </c>
      <c r="AO703" s="328"/>
      <c r="AP703" s="328" t="s">
        <v>3856</v>
      </c>
      <c r="AQ703" s="328">
        <v>6</v>
      </c>
    </row>
    <row r="704" spans="1:43" ht="22.8" x14ac:dyDescent="0.4">
      <c r="A704" s="328">
        <v>209684</v>
      </c>
      <c r="B704" s="328" t="s">
        <v>4021</v>
      </c>
      <c r="C704" s="328" t="s">
        <v>561</v>
      </c>
      <c r="D704" s="328" t="s">
        <v>1091</v>
      </c>
      <c r="E704" s="328" t="s">
        <v>388</v>
      </c>
      <c r="F704" s="330">
        <v>28126</v>
      </c>
      <c r="G704" s="328" t="s">
        <v>370</v>
      </c>
      <c r="H704" s="328" t="s">
        <v>389</v>
      </c>
      <c r="I704" s="328" t="s">
        <v>485</v>
      </c>
      <c r="J704" s="328" t="s">
        <v>1311</v>
      </c>
      <c r="K704" s="328">
        <v>1999</v>
      </c>
      <c r="L704" s="328" t="s">
        <v>370</v>
      </c>
      <c r="M704" s="328" t="s">
        <v>370</v>
      </c>
      <c r="N704" s="328"/>
      <c r="O704" s="330"/>
      <c r="P704" s="328"/>
      <c r="Q704" s="328"/>
      <c r="R704" s="328"/>
      <c r="S704" s="328"/>
      <c r="T704" s="328"/>
      <c r="U704" s="328"/>
      <c r="V704" s="328"/>
      <c r="W704" s="328"/>
      <c r="X704" s="328"/>
      <c r="Y704" s="328"/>
      <c r="Z704" s="328"/>
      <c r="AA704" s="328"/>
      <c r="AB704" s="328"/>
      <c r="AC704" s="328"/>
      <c r="AD704" s="328"/>
      <c r="AE704" s="328"/>
      <c r="AF704" s="328"/>
      <c r="AG704" s="328"/>
      <c r="AH704" s="328"/>
      <c r="AI704" s="328"/>
      <c r="AJ704" s="328"/>
      <c r="AK704" s="328"/>
      <c r="AL704" s="328"/>
      <c r="AM704" s="328"/>
      <c r="AN704" s="328" t="s">
        <v>782</v>
      </c>
      <c r="AO704" s="328"/>
      <c r="AP704" s="328" t="s">
        <v>3981</v>
      </c>
      <c r="AQ704" s="328">
        <v>6</v>
      </c>
    </row>
    <row r="705" spans="1:43" ht="22.8" x14ac:dyDescent="0.4">
      <c r="A705" s="328">
        <v>209801</v>
      </c>
      <c r="B705" s="328" t="s">
        <v>3816</v>
      </c>
      <c r="C705" s="328" t="s">
        <v>62</v>
      </c>
      <c r="D705" s="328" t="s">
        <v>228</v>
      </c>
      <c r="E705" s="328" t="s">
        <v>387</v>
      </c>
      <c r="F705" s="330">
        <v>34335</v>
      </c>
      <c r="G705" s="328" t="s">
        <v>370</v>
      </c>
      <c r="H705" s="328" t="s">
        <v>389</v>
      </c>
      <c r="I705" s="328" t="s">
        <v>486</v>
      </c>
      <c r="J705" s="328" t="s">
        <v>1311</v>
      </c>
      <c r="K705" s="328">
        <v>2012</v>
      </c>
      <c r="L705" s="328" t="s">
        <v>370</v>
      </c>
      <c r="M705" s="328" t="s">
        <v>756</v>
      </c>
      <c r="N705" s="328"/>
      <c r="O705" s="330"/>
      <c r="P705" s="328"/>
      <c r="Q705" s="328"/>
      <c r="R705" s="328"/>
      <c r="S705" s="328"/>
      <c r="T705" s="328"/>
      <c r="U705" s="328"/>
      <c r="V705" s="328"/>
      <c r="W705" s="328"/>
      <c r="X705" s="328"/>
      <c r="Y705" s="328"/>
      <c r="Z705" s="328"/>
      <c r="AA705" s="328"/>
      <c r="AB705" s="328"/>
      <c r="AC705" s="328"/>
      <c r="AD705" s="328"/>
      <c r="AE705" s="328"/>
      <c r="AF705" s="328"/>
      <c r="AG705" s="328"/>
      <c r="AH705" s="328"/>
      <c r="AI705" s="328"/>
      <c r="AJ705" s="328"/>
      <c r="AK705" s="328"/>
      <c r="AL705" s="328"/>
      <c r="AM705" s="328"/>
      <c r="AN705" s="328" t="s">
        <v>782</v>
      </c>
      <c r="AO705" s="328"/>
      <c r="AP705" s="328" t="s">
        <v>3922</v>
      </c>
      <c r="AQ705" s="328">
        <v>6</v>
      </c>
    </row>
    <row r="706" spans="1:43" ht="22.8" x14ac:dyDescent="0.4">
      <c r="A706" s="328">
        <v>209803</v>
      </c>
      <c r="B706" s="328" t="s">
        <v>2632</v>
      </c>
      <c r="C706" s="328" t="s">
        <v>81</v>
      </c>
      <c r="D706" s="328" t="s">
        <v>2633</v>
      </c>
      <c r="E706" s="328" t="s">
        <v>388</v>
      </c>
      <c r="F706" s="330">
        <v>23012</v>
      </c>
      <c r="G706" s="328" t="s">
        <v>1943</v>
      </c>
      <c r="H706" s="328" t="s">
        <v>389</v>
      </c>
      <c r="I706" s="328" t="s">
        <v>486</v>
      </c>
      <c r="J706" s="328" t="s">
        <v>390</v>
      </c>
      <c r="K706" s="328">
        <v>2011</v>
      </c>
      <c r="L706" s="328" t="s">
        <v>370</v>
      </c>
      <c r="M706" s="328" t="s">
        <v>382</v>
      </c>
      <c r="N706" s="328"/>
      <c r="O706" s="330"/>
      <c r="P706" s="328"/>
      <c r="Q706" s="328"/>
      <c r="R706" s="328"/>
      <c r="S706" s="328"/>
      <c r="T706" s="328"/>
      <c r="U706" s="328"/>
      <c r="V706" s="328"/>
      <c r="W706" s="328"/>
      <c r="X706" s="328"/>
      <c r="Y706" s="328"/>
      <c r="Z706" s="328"/>
      <c r="AA706" s="328"/>
      <c r="AB706" s="328"/>
      <c r="AC706" s="328"/>
      <c r="AD706" s="328"/>
      <c r="AE706" s="328"/>
      <c r="AF706" s="328"/>
      <c r="AG706" s="328"/>
      <c r="AH706" s="328" t="s">
        <v>731</v>
      </c>
      <c r="AI706" s="328"/>
      <c r="AJ706" s="328"/>
      <c r="AK706" s="328"/>
      <c r="AL706" s="328"/>
      <c r="AM706" s="328"/>
      <c r="AN706" s="328"/>
      <c r="AO706" s="328"/>
      <c r="AP706" s="328" t="s">
        <v>4022</v>
      </c>
      <c r="AQ706" s="328" t="s">
        <v>4023</v>
      </c>
    </row>
    <row r="707" spans="1:43" ht="22.8" x14ac:dyDescent="0.4">
      <c r="A707" s="328">
        <v>209807</v>
      </c>
      <c r="B707" s="328" t="s">
        <v>2477</v>
      </c>
      <c r="C707" s="328" t="s">
        <v>71</v>
      </c>
      <c r="D707" s="328" t="s">
        <v>2634</v>
      </c>
      <c r="E707" s="328" t="s">
        <v>388</v>
      </c>
      <c r="F707" s="330">
        <v>34193</v>
      </c>
      <c r="G707" s="328" t="s">
        <v>1009</v>
      </c>
      <c r="H707" s="328" t="s">
        <v>389</v>
      </c>
      <c r="I707" s="328" t="s">
        <v>59</v>
      </c>
      <c r="J707" s="328" t="s">
        <v>390</v>
      </c>
      <c r="K707" s="328">
        <v>2011</v>
      </c>
      <c r="L707" s="328" t="s">
        <v>370</v>
      </c>
      <c r="M707" s="328"/>
      <c r="N707" s="328"/>
      <c r="O707" s="330"/>
      <c r="P707" s="328"/>
      <c r="Q707" s="328"/>
      <c r="R707" s="328"/>
      <c r="S707" s="328"/>
      <c r="T707" s="328"/>
      <c r="U707" s="328"/>
      <c r="V707" s="328"/>
      <c r="W707" s="328"/>
      <c r="X707" s="328"/>
      <c r="Y707" s="328"/>
      <c r="Z707" s="328"/>
      <c r="AA707" s="328"/>
      <c r="AB707" s="328"/>
      <c r="AC707" s="328"/>
      <c r="AD707" s="328"/>
      <c r="AE707" s="328"/>
      <c r="AF707" s="328"/>
      <c r="AG707" s="328"/>
      <c r="AH707" s="328" t="s">
        <v>731</v>
      </c>
      <c r="AI707" s="328"/>
      <c r="AJ707" s="328"/>
      <c r="AK707" s="328"/>
      <c r="AL707" s="328"/>
      <c r="AM707" s="328" t="s">
        <v>782</v>
      </c>
      <c r="AN707" s="328" t="s">
        <v>782</v>
      </c>
      <c r="AO707" s="328"/>
      <c r="AP707" s="328" t="s">
        <v>3998</v>
      </c>
      <c r="AQ707" s="328" t="s">
        <v>4024</v>
      </c>
    </row>
    <row r="708" spans="1:43" ht="22.8" x14ac:dyDescent="0.4">
      <c r="A708" s="328">
        <v>209899</v>
      </c>
      <c r="B708" s="328" t="s">
        <v>1568</v>
      </c>
      <c r="C708" s="328" t="s">
        <v>1569</v>
      </c>
      <c r="D708" s="328" t="s">
        <v>2635</v>
      </c>
      <c r="E708" s="328" t="s">
        <v>387</v>
      </c>
      <c r="F708" s="330">
        <v>33106</v>
      </c>
      <c r="G708" s="328" t="s">
        <v>1009</v>
      </c>
      <c r="H708" s="328" t="s">
        <v>389</v>
      </c>
      <c r="I708" s="328" t="s">
        <v>59</v>
      </c>
      <c r="J708" s="328" t="s">
        <v>371</v>
      </c>
      <c r="K708" s="328">
        <v>2008</v>
      </c>
      <c r="L708" s="328" t="s">
        <v>370</v>
      </c>
      <c r="M708" s="328" t="s">
        <v>374</v>
      </c>
      <c r="N708" s="328"/>
      <c r="O708" s="330"/>
      <c r="P708" s="328"/>
      <c r="Q708" s="328"/>
      <c r="R708" s="328"/>
      <c r="S708" s="328"/>
      <c r="T708" s="328"/>
      <c r="U708" s="328"/>
      <c r="V708" s="328"/>
      <c r="W708" s="328"/>
      <c r="X708" s="328"/>
      <c r="Y708" s="328"/>
      <c r="Z708" s="328"/>
      <c r="AA708" s="328"/>
      <c r="AB708" s="328"/>
      <c r="AC708" s="328"/>
      <c r="AD708" s="328"/>
      <c r="AE708" s="328"/>
      <c r="AF708" s="328"/>
      <c r="AG708" s="328"/>
      <c r="AH708" s="328"/>
      <c r="AI708" s="328"/>
      <c r="AJ708" s="328"/>
      <c r="AK708" s="328"/>
      <c r="AL708" s="328"/>
      <c r="AM708" s="328"/>
      <c r="AN708" s="328"/>
      <c r="AO708" s="328"/>
      <c r="AP708" s="328" t="s">
        <v>3374</v>
      </c>
      <c r="AQ708" s="328">
        <v>4</v>
      </c>
    </row>
    <row r="709" spans="1:43" ht="22.8" x14ac:dyDescent="0.4">
      <c r="A709" s="328">
        <v>209961</v>
      </c>
      <c r="B709" s="328" t="s">
        <v>2638</v>
      </c>
      <c r="C709" s="328" t="s">
        <v>89</v>
      </c>
      <c r="D709" s="328" t="s">
        <v>581</v>
      </c>
      <c r="E709" s="328" t="s">
        <v>388</v>
      </c>
      <c r="F709" s="330">
        <v>34700</v>
      </c>
      <c r="G709" s="328" t="s">
        <v>2538</v>
      </c>
      <c r="H709" s="328" t="s">
        <v>389</v>
      </c>
      <c r="I709" s="328" t="s">
        <v>59</v>
      </c>
      <c r="J709" s="328" t="s">
        <v>390</v>
      </c>
      <c r="K709" s="328">
        <v>2012</v>
      </c>
      <c r="L709" s="328" t="s">
        <v>370</v>
      </c>
      <c r="M709" s="328" t="s">
        <v>373</v>
      </c>
      <c r="N709" s="328"/>
      <c r="O709" s="330"/>
      <c r="P709" s="328"/>
      <c r="Q709" s="328"/>
      <c r="R709" s="328"/>
      <c r="S709" s="328"/>
      <c r="T709" s="328"/>
      <c r="U709" s="328"/>
      <c r="V709" s="328"/>
      <c r="W709" s="328"/>
      <c r="X709" s="328"/>
      <c r="Y709" s="328"/>
      <c r="Z709" s="328"/>
      <c r="AA709" s="328"/>
      <c r="AB709" s="328"/>
      <c r="AC709" s="328"/>
      <c r="AD709" s="328"/>
      <c r="AE709" s="328"/>
      <c r="AF709" s="328"/>
      <c r="AG709" s="328"/>
      <c r="AH709" s="328" t="s">
        <v>731</v>
      </c>
      <c r="AI709" s="328"/>
      <c r="AJ709" s="328"/>
      <c r="AK709" s="328"/>
      <c r="AL709" s="328"/>
      <c r="AM709" s="328"/>
      <c r="AN709" s="328"/>
      <c r="AO709" s="328"/>
      <c r="AP709" s="328" t="s">
        <v>3843</v>
      </c>
      <c r="AQ709" s="328" t="s">
        <v>3844</v>
      </c>
    </row>
    <row r="710" spans="1:43" ht="22.8" x14ac:dyDescent="0.4">
      <c r="A710" s="328">
        <v>210174</v>
      </c>
      <c r="B710" s="328" t="s">
        <v>2564</v>
      </c>
      <c r="C710" s="328" t="s">
        <v>806</v>
      </c>
      <c r="D710" s="328" t="s">
        <v>299</v>
      </c>
      <c r="E710" s="328" t="s">
        <v>388</v>
      </c>
      <c r="F710" s="330">
        <v>34217</v>
      </c>
      <c r="G710" s="328" t="s">
        <v>1009</v>
      </c>
      <c r="H710" s="328" t="s">
        <v>389</v>
      </c>
      <c r="I710" s="328" t="s">
        <v>59</v>
      </c>
      <c r="J710" s="328" t="s">
        <v>371</v>
      </c>
      <c r="K710" s="328">
        <v>2013</v>
      </c>
      <c r="L710" s="328" t="s">
        <v>370</v>
      </c>
      <c r="M710" s="328" t="s">
        <v>370</v>
      </c>
      <c r="N710" s="328"/>
      <c r="O710" s="330"/>
      <c r="P710" s="328"/>
      <c r="Q710" s="328"/>
      <c r="R710" s="328"/>
      <c r="S710" s="328"/>
      <c r="T710" s="328"/>
      <c r="U710" s="328"/>
      <c r="V710" s="328"/>
      <c r="W710" s="328"/>
      <c r="X710" s="328"/>
      <c r="Y710" s="328"/>
      <c r="Z710" s="328"/>
      <c r="AA710" s="328"/>
      <c r="AB710" s="328"/>
      <c r="AC710" s="328"/>
      <c r="AD710" s="328"/>
      <c r="AE710" s="328"/>
      <c r="AF710" s="328"/>
      <c r="AG710" s="328"/>
      <c r="AH710" s="328" t="s">
        <v>731</v>
      </c>
      <c r="AI710" s="328"/>
      <c r="AJ710" s="328"/>
      <c r="AK710" s="328"/>
      <c r="AL710" s="328"/>
      <c r="AM710" s="328"/>
      <c r="AN710" s="328"/>
      <c r="AO710" s="328"/>
      <c r="AP710" s="328" t="s">
        <v>3843</v>
      </c>
      <c r="AQ710" s="328" t="s">
        <v>3844</v>
      </c>
    </row>
    <row r="711" spans="1:43" ht="22.8" x14ac:dyDescent="0.4">
      <c r="A711" s="328">
        <v>210335</v>
      </c>
      <c r="B711" s="328" t="s">
        <v>2566</v>
      </c>
      <c r="C711" s="328" t="s">
        <v>2028</v>
      </c>
      <c r="D711" s="328" t="s">
        <v>232</v>
      </c>
      <c r="E711" s="328" t="s">
        <v>388</v>
      </c>
      <c r="F711" s="330">
        <v>34337</v>
      </c>
      <c r="G711" s="328" t="s">
        <v>1009</v>
      </c>
      <c r="H711" s="328" t="s">
        <v>389</v>
      </c>
      <c r="I711" s="328" t="s">
        <v>59</v>
      </c>
      <c r="J711" s="328" t="s">
        <v>390</v>
      </c>
      <c r="K711" s="328">
        <v>2013</v>
      </c>
      <c r="L711" s="328" t="s">
        <v>370</v>
      </c>
      <c r="M711" s="328" t="s">
        <v>370</v>
      </c>
      <c r="N711" s="328"/>
      <c r="O711" s="330"/>
      <c r="P711" s="328"/>
      <c r="Q711" s="328"/>
      <c r="R711" s="328"/>
      <c r="S711" s="328"/>
      <c r="T711" s="328"/>
      <c r="U711" s="328"/>
      <c r="V711" s="328"/>
      <c r="W711" s="328"/>
      <c r="X711" s="328"/>
      <c r="Y711" s="328"/>
      <c r="Z711" s="328"/>
      <c r="AA711" s="328"/>
      <c r="AB711" s="328"/>
      <c r="AC711" s="328"/>
      <c r="AD711" s="328"/>
      <c r="AE711" s="328"/>
      <c r="AF711" s="328"/>
      <c r="AG711" s="328"/>
      <c r="AH711" s="328" t="s">
        <v>731</v>
      </c>
      <c r="AI711" s="328"/>
      <c r="AJ711" s="328"/>
      <c r="AK711" s="328"/>
      <c r="AL711" s="328"/>
      <c r="AM711" s="328"/>
      <c r="AN711" s="328" t="s">
        <v>782</v>
      </c>
      <c r="AO711" s="328"/>
      <c r="AP711" s="328" t="s">
        <v>4038</v>
      </c>
      <c r="AQ711" s="328" t="s">
        <v>3844</v>
      </c>
    </row>
    <row r="712" spans="1:43" ht="22.8" x14ac:dyDescent="0.4">
      <c r="A712" s="328">
        <v>210356</v>
      </c>
      <c r="B712" s="328" t="s">
        <v>2573</v>
      </c>
      <c r="C712" s="328" t="s">
        <v>1802</v>
      </c>
      <c r="D712" s="328" t="s">
        <v>225</v>
      </c>
      <c r="E712" s="328" t="s">
        <v>388</v>
      </c>
      <c r="F712" s="330">
        <v>34700</v>
      </c>
      <c r="G712" s="328" t="s">
        <v>370</v>
      </c>
      <c r="H712" s="328" t="s">
        <v>389</v>
      </c>
      <c r="I712" s="328" t="s">
        <v>59</v>
      </c>
      <c r="J712" s="328" t="s">
        <v>390</v>
      </c>
      <c r="K712" s="328">
        <v>2011</v>
      </c>
      <c r="L712" s="328" t="s">
        <v>370</v>
      </c>
      <c r="M712" s="328" t="s">
        <v>370</v>
      </c>
      <c r="N712" s="328"/>
      <c r="O712" s="330"/>
      <c r="P712" s="328"/>
      <c r="Q712" s="328"/>
      <c r="R712" s="328"/>
      <c r="S712" s="328"/>
      <c r="T712" s="328"/>
      <c r="U712" s="328"/>
      <c r="V712" s="328"/>
      <c r="W712" s="328"/>
      <c r="X712" s="328"/>
      <c r="Y712" s="328"/>
      <c r="Z712" s="328"/>
      <c r="AA712" s="328"/>
      <c r="AB712" s="328"/>
      <c r="AC712" s="328"/>
      <c r="AD712" s="328"/>
      <c r="AE712" s="328"/>
      <c r="AF712" s="328"/>
      <c r="AG712" s="328"/>
      <c r="AH712" s="328" t="s">
        <v>731</v>
      </c>
      <c r="AI712" s="328"/>
      <c r="AJ712" s="328"/>
      <c r="AK712" s="328"/>
      <c r="AL712" s="328"/>
      <c r="AM712" s="328"/>
      <c r="AN712" s="328"/>
      <c r="AO712" s="328"/>
      <c r="AP712" s="328" t="s">
        <v>3998</v>
      </c>
      <c r="AQ712" s="328" t="s">
        <v>4024</v>
      </c>
    </row>
    <row r="713" spans="1:43" ht="22.8" x14ac:dyDescent="0.4">
      <c r="A713" s="328">
        <v>210379</v>
      </c>
      <c r="B713" s="328" t="s">
        <v>2641</v>
      </c>
      <c r="C713" s="328" t="s">
        <v>112</v>
      </c>
      <c r="D713" s="328" t="s">
        <v>1495</v>
      </c>
      <c r="E713" s="328" t="s">
        <v>387</v>
      </c>
      <c r="F713" s="330">
        <v>29675</v>
      </c>
      <c r="G713" s="328" t="s">
        <v>375</v>
      </c>
      <c r="H713" s="328" t="s">
        <v>389</v>
      </c>
      <c r="I713" s="328" t="s">
        <v>59</v>
      </c>
      <c r="J713" s="328" t="s">
        <v>390</v>
      </c>
      <c r="K713" s="328">
        <v>2013</v>
      </c>
      <c r="L713" s="328" t="s">
        <v>370</v>
      </c>
      <c r="M713" s="328"/>
      <c r="N713" s="328"/>
      <c r="O713" s="330"/>
      <c r="P713" s="328"/>
      <c r="Q713" s="328"/>
      <c r="R713" s="328"/>
      <c r="S713" s="328"/>
      <c r="T713" s="328"/>
      <c r="U713" s="328"/>
      <c r="V713" s="328"/>
      <c r="W713" s="328"/>
      <c r="X713" s="328"/>
      <c r="Y713" s="328"/>
      <c r="Z713" s="328"/>
      <c r="AA713" s="328"/>
      <c r="AB713" s="328"/>
      <c r="AC713" s="328"/>
      <c r="AD713" s="328"/>
      <c r="AE713" s="328"/>
      <c r="AF713" s="328"/>
      <c r="AG713" s="328"/>
      <c r="AH713" s="328" t="s">
        <v>731</v>
      </c>
      <c r="AI713" s="328"/>
      <c r="AJ713" s="328"/>
      <c r="AK713" s="328"/>
      <c r="AL713" s="328"/>
      <c r="AM713" s="328"/>
      <c r="AN713" s="328"/>
      <c r="AO713" s="328"/>
      <c r="AP713" s="328" t="s">
        <v>3879</v>
      </c>
      <c r="AQ713" s="328">
        <v>3</v>
      </c>
    </row>
    <row r="714" spans="1:43" ht="22.8" x14ac:dyDescent="0.4">
      <c r="A714" s="328">
        <v>210394</v>
      </c>
      <c r="B714" s="328" t="s">
        <v>2537</v>
      </c>
      <c r="C714" s="328" t="s">
        <v>2227</v>
      </c>
      <c r="D714" s="328" t="s">
        <v>2642</v>
      </c>
      <c r="E714" s="328" t="s">
        <v>388</v>
      </c>
      <c r="F714" s="330">
        <v>34532</v>
      </c>
      <c r="G714" s="328" t="s">
        <v>1009</v>
      </c>
      <c r="H714" s="328" t="s">
        <v>389</v>
      </c>
      <c r="I714" s="328" t="s">
        <v>59</v>
      </c>
      <c r="J714" s="328" t="s">
        <v>371</v>
      </c>
      <c r="K714" s="328">
        <v>2013</v>
      </c>
      <c r="L714" s="328" t="s">
        <v>370</v>
      </c>
      <c r="M714" s="328" t="s">
        <v>376</v>
      </c>
      <c r="N714" s="328"/>
      <c r="O714" s="330"/>
      <c r="P714" s="328"/>
      <c r="Q714" s="328"/>
      <c r="R714" s="328"/>
      <c r="S714" s="328"/>
      <c r="T714" s="328"/>
      <c r="U714" s="328"/>
      <c r="V714" s="328"/>
      <c r="W714" s="328"/>
      <c r="X714" s="328"/>
      <c r="Y714" s="328"/>
      <c r="Z714" s="328"/>
      <c r="AA714" s="328"/>
      <c r="AB714" s="328"/>
      <c r="AC714" s="328"/>
      <c r="AD714" s="328"/>
      <c r="AE714" s="328"/>
      <c r="AF714" s="328"/>
      <c r="AG714" s="328"/>
      <c r="AH714" s="328"/>
      <c r="AI714" s="328"/>
      <c r="AJ714" s="328"/>
      <c r="AK714" s="328"/>
      <c r="AL714" s="328"/>
      <c r="AM714" s="328"/>
      <c r="AN714" s="328" t="s">
        <v>782</v>
      </c>
      <c r="AO714" s="328"/>
      <c r="AP714" s="328" t="s">
        <v>59</v>
      </c>
      <c r="AQ714" s="328">
        <v>1</v>
      </c>
    </row>
    <row r="715" spans="1:43" ht="22.8" x14ac:dyDescent="0.4">
      <c r="A715" s="328">
        <v>210409</v>
      </c>
      <c r="B715" s="328" t="s">
        <v>1422</v>
      </c>
      <c r="C715" s="328" t="s">
        <v>105</v>
      </c>
      <c r="D715" s="328" t="s">
        <v>915</v>
      </c>
      <c r="E715" s="328" t="s">
        <v>388</v>
      </c>
      <c r="F715" s="330">
        <v>34766</v>
      </c>
      <c r="G715" s="328" t="s">
        <v>370</v>
      </c>
      <c r="H715" s="328" t="s">
        <v>389</v>
      </c>
      <c r="I715" s="328" t="s">
        <v>59</v>
      </c>
      <c r="J715" s="328" t="s">
        <v>390</v>
      </c>
      <c r="K715" s="328">
        <v>2014</v>
      </c>
      <c r="L715" s="328" t="s">
        <v>370</v>
      </c>
      <c r="M715" s="328" t="s">
        <v>375</v>
      </c>
      <c r="N715" s="328"/>
      <c r="O715" s="330"/>
      <c r="P715" s="328"/>
      <c r="Q715" s="328"/>
      <c r="R715" s="328"/>
      <c r="S715" s="328"/>
      <c r="T715" s="328"/>
      <c r="U715" s="328"/>
      <c r="V715" s="328"/>
      <c r="W715" s="328"/>
      <c r="X715" s="328"/>
      <c r="Y715" s="328"/>
      <c r="Z715" s="328"/>
      <c r="AA715" s="328"/>
      <c r="AB715" s="328"/>
      <c r="AC715" s="328"/>
      <c r="AD715" s="328"/>
      <c r="AE715" s="328"/>
      <c r="AF715" s="328"/>
      <c r="AG715" s="328"/>
      <c r="AH715" s="328" t="s">
        <v>731</v>
      </c>
      <c r="AI715" s="328"/>
      <c r="AJ715" s="328"/>
      <c r="AK715" s="328"/>
      <c r="AL715" s="328"/>
      <c r="AM715" s="328"/>
      <c r="AN715" s="328"/>
      <c r="AO715" s="328"/>
      <c r="AP715" s="328" t="s">
        <v>3879</v>
      </c>
      <c r="AQ715" s="328">
        <v>3</v>
      </c>
    </row>
    <row r="716" spans="1:43" ht="22.8" x14ac:dyDescent="0.4">
      <c r="A716" s="328">
        <v>210430</v>
      </c>
      <c r="B716" s="328" t="s">
        <v>2051</v>
      </c>
      <c r="C716" s="328" t="s">
        <v>2052</v>
      </c>
      <c r="D716" s="328" t="s">
        <v>286</v>
      </c>
      <c r="E716" s="328" t="s">
        <v>388</v>
      </c>
      <c r="F716" s="330">
        <v>28429</v>
      </c>
      <c r="G716" s="328" t="s">
        <v>690</v>
      </c>
      <c r="H716" s="328" t="s">
        <v>389</v>
      </c>
      <c r="I716" s="328" t="s">
        <v>59</v>
      </c>
      <c r="J716" s="328" t="s">
        <v>390</v>
      </c>
      <c r="K716" s="328">
        <v>2002</v>
      </c>
      <c r="L716" s="328" t="s">
        <v>370</v>
      </c>
      <c r="M716" s="328" t="s">
        <v>378</v>
      </c>
      <c r="N716" s="328"/>
      <c r="O716" s="330"/>
      <c r="P716" s="328"/>
      <c r="Q716" s="328"/>
      <c r="R716" s="328"/>
      <c r="S716" s="328"/>
      <c r="T716" s="328"/>
      <c r="U716" s="328"/>
      <c r="V716" s="328"/>
      <c r="W716" s="328"/>
      <c r="X716" s="328"/>
      <c r="Y716" s="328"/>
      <c r="Z716" s="328"/>
      <c r="AA716" s="328"/>
      <c r="AB716" s="328"/>
      <c r="AC716" s="328"/>
      <c r="AD716" s="328"/>
      <c r="AE716" s="328"/>
      <c r="AF716" s="328"/>
      <c r="AG716" s="328"/>
      <c r="AH716" s="328"/>
      <c r="AI716" s="328"/>
      <c r="AJ716" s="328"/>
      <c r="AK716" s="328"/>
      <c r="AL716" s="328"/>
      <c r="AM716" s="328"/>
      <c r="AN716" s="328"/>
      <c r="AO716" s="328"/>
      <c r="AP716" s="328" t="s">
        <v>59</v>
      </c>
      <c r="AQ716" s="328">
        <v>4</v>
      </c>
    </row>
    <row r="717" spans="1:43" ht="22.8" x14ac:dyDescent="0.4">
      <c r="A717" s="328">
        <v>210524</v>
      </c>
      <c r="B717" s="328" t="s">
        <v>2574</v>
      </c>
      <c r="C717" s="328" t="s">
        <v>195</v>
      </c>
      <c r="D717" s="328" t="s">
        <v>263</v>
      </c>
      <c r="E717" s="328" t="s">
        <v>388</v>
      </c>
      <c r="F717" s="330">
        <v>34709</v>
      </c>
      <c r="G717" s="328" t="s">
        <v>1009</v>
      </c>
      <c r="H717" s="328" t="s">
        <v>389</v>
      </c>
      <c r="I717" s="328" t="s">
        <v>59</v>
      </c>
      <c r="J717" s="328" t="s">
        <v>390</v>
      </c>
      <c r="K717" s="328">
        <v>2012</v>
      </c>
      <c r="L717" s="328" t="s">
        <v>370</v>
      </c>
      <c r="M717" s="328" t="s">
        <v>370</v>
      </c>
      <c r="N717" s="328"/>
      <c r="O717" s="330"/>
      <c r="P717" s="328"/>
      <c r="Q717" s="328"/>
      <c r="R717" s="328"/>
      <c r="S717" s="328"/>
      <c r="T717" s="328"/>
      <c r="U717" s="328"/>
      <c r="V717" s="328"/>
      <c r="W717" s="328"/>
      <c r="X717" s="328"/>
      <c r="Y717" s="328"/>
      <c r="Z717" s="328"/>
      <c r="AA717" s="328"/>
      <c r="AB717" s="328"/>
      <c r="AC717" s="328"/>
      <c r="AD717" s="328"/>
      <c r="AE717" s="328"/>
      <c r="AF717" s="328"/>
      <c r="AG717" s="328"/>
      <c r="AH717" s="328"/>
      <c r="AI717" s="328"/>
      <c r="AJ717" s="328"/>
      <c r="AK717" s="328"/>
      <c r="AL717" s="328"/>
      <c r="AM717" s="328"/>
      <c r="AN717" s="328"/>
      <c r="AO717" s="328"/>
      <c r="AP717" s="328" t="s">
        <v>59</v>
      </c>
      <c r="AQ717" s="328">
        <v>1</v>
      </c>
    </row>
    <row r="718" spans="1:43" ht="22.8" x14ac:dyDescent="0.4">
      <c r="A718" s="328">
        <v>210555</v>
      </c>
      <c r="B718" s="328" t="s">
        <v>925</v>
      </c>
      <c r="C718" s="328" t="s">
        <v>429</v>
      </c>
      <c r="D718" s="328" t="s">
        <v>287</v>
      </c>
      <c r="E718" s="328" t="s">
        <v>387</v>
      </c>
      <c r="F718" s="330">
        <v>33942</v>
      </c>
      <c r="G718" s="328" t="s">
        <v>370</v>
      </c>
      <c r="H718" s="328" t="s">
        <v>400</v>
      </c>
      <c r="I718" s="328" t="s">
        <v>486</v>
      </c>
      <c r="J718" s="328" t="s">
        <v>390</v>
      </c>
      <c r="K718" s="328">
        <v>2011</v>
      </c>
      <c r="L718" s="328" t="s">
        <v>370</v>
      </c>
      <c r="M718" s="328" t="s">
        <v>370</v>
      </c>
      <c r="N718" s="328"/>
      <c r="O718" s="330"/>
      <c r="P718" s="328"/>
      <c r="Q718" s="328"/>
      <c r="R718" s="328"/>
      <c r="S718" s="328"/>
      <c r="T718" s="328"/>
      <c r="U718" s="328"/>
      <c r="V718" s="328"/>
      <c r="W718" s="328"/>
      <c r="X718" s="328"/>
      <c r="Y718" s="328"/>
      <c r="Z718" s="328"/>
      <c r="AA718" s="328"/>
      <c r="AB718" s="328"/>
      <c r="AC718" s="328"/>
      <c r="AD718" s="328"/>
      <c r="AE718" s="328"/>
      <c r="AF718" s="328"/>
      <c r="AG718" s="328"/>
      <c r="AH718" s="328" t="s">
        <v>731</v>
      </c>
      <c r="AI718" s="328"/>
      <c r="AJ718" s="328"/>
      <c r="AK718" s="328"/>
      <c r="AL718" s="328"/>
      <c r="AM718" s="328" t="s">
        <v>782</v>
      </c>
      <c r="AN718" s="328" t="s">
        <v>782</v>
      </c>
      <c r="AO718" s="328"/>
      <c r="AP718" s="328" t="s">
        <v>4037</v>
      </c>
      <c r="AQ718" s="328">
        <v>3</v>
      </c>
    </row>
    <row r="719" spans="1:43" ht="22.8" x14ac:dyDescent="0.4">
      <c r="A719" s="328">
        <v>210586</v>
      </c>
      <c r="B719" s="328" t="s">
        <v>3765</v>
      </c>
      <c r="C719" s="328" t="s">
        <v>3766</v>
      </c>
      <c r="D719" s="328" t="s">
        <v>286</v>
      </c>
      <c r="E719" s="328" t="s">
        <v>387</v>
      </c>
      <c r="F719" s="330">
        <v>34339</v>
      </c>
      <c r="G719" s="328" t="s">
        <v>370</v>
      </c>
      <c r="H719" s="328" t="s">
        <v>389</v>
      </c>
      <c r="I719" s="328" t="s">
        <v>485</v>
      </c>
      <c r="J719" s="328" t="s">
        <v>1311</v>
      </c>
      <c r="K719" s="328">
        <v>2006</v>
      </c>
      <c r="L719" s="328" t="s">
        <v>370</v>
      </c>
      <c r="M719" s="328" t="s">
        <v>370</v>
      </c>
      <c r="N719" s="328"/>
      <c r="O719" s="330"/>
      <c r="P719" s="328"/>
      <c r="Q719" s="328"/>
      <c r="R719" s="328"/>
      <c r="S719" s="328"/>
      <c r="T719" s="328"/>
      <c r="U719" s="328"/>
      <c r="V719" s="328"/>
      <c r="W719" s="328"/>
      <c r="X719" s="328"/>
      <c r="Y719" s="328"/>
      <c r="Z719" s="328"/>
      <c r="AA719" s="328"/>
      <c r="AB719" s="328"/>
      <c r="AC719" s="328"/>
      <c r="AD719" s="328"/>
      <c r="AE719" s="328"/>
      <c r="AF719" s="328"/>
      <c r="AG719" s="328"/>
      <c r="AH719" s="328" t="s">
        <v>731</v>
      </c>
      <c r="AI719" s="328"/>
      <c r="AJ719" s="328"/>
      <c r="AK719" s="328"/>
      <c r="AL719" s="328"/>
      <c r="AM719" s="328" t="s">
        <v>782</v>
      </c>
      <c r="AN719" s="328" t="s">
        <v>782</v>
      </c>
      <c r="AO719" s="328"/>
      <c r="AP719" s="328" t="s">
        <v>3981</v>
      </c>
      <c r="AQ719" s="328">
        <v>6</v>
      </c>
    </row>
    <row r="720" spans="1:43" ht="22.8" x14ac:dyDescent="0.4">
      <c r="A720" s="328">
        <v>210629</v>
      </c>
      <c r="B720" s="328" t="s">
        <v>4044</v>
      </c>
      <c r="C720" s="328" t="s">
        <v>115</v>
      </c>
      <c r="D720" s="328" t="s">
        <v>227</v>
      </c>
      <c r="E720" s="328" t="s">
        <v>1315</v>
      </c>
      <c r="F720" s="330">
        <v>34594</v>
      </c>
      <c r="G720" s="328" t="s">
        <v>373</v>
      </c>
      <c r="H720" s="328" t="s">
        <v>389</v>
      </c>
      <c r="I720" s="328" t="s">
        <v>59</v>
      </c>
      <c r="J720" s="328" t="s">
        <v>371</v>
      </c>
      <c r="K720" s="328">
        <v>2013</v>
      </c>
      <c r="L720" s="328" t="s">
        <v>370</v>
      </c>
      <c r="M720" s="328" t="s">
        <v>370</v>
      </c>
      <c r="N720" s="328"/>
      <c r="O720" s="330"/>
      <c r="P720" s="328"/>
      <c r="Q720" s="328"/>
      <c r="R720" s="328"/>
      <c r="S720" s="328"/>
      <c r="T720" s="328"/>
      <c r="U720" s="328"/>
      <c r="V720" s="328"/>
      <c r="W720" s="328"/>
      <c r="X720" s="328"/>
      <c r="Y720" s="328"/>
      <c r="Z720" s="328"/>
      <c r="AA720" s="328"/>
      <c r="AB720" s="328"/>
      <c r="AC720" s="328"/>
      <c r="AD720" s="328"/>
      <c r="AE720" s="328"/>
      <c r="AF720" s="328"/>
      <c r="AG720" s="328"/>
      <c r="AH720" s="328"/>
      <c r="AI720" s="328"/>
      <c r="AJ720" s="328"/>
      <c r="AK720" s="328"/>
      <c r="AL720" s="328"/>
      <c r="AM720" s="328"/>
      <c r="AN720" s="328" t="s">
        <v>782</v>
      </c>
      <c r="AO720" s="328"/>
      <c r="AP720" s="328" t="s">
        <v>3847</v>
      </c>
      <c r="AQ720" s="328">
        <v>6</v>
      </c>
    </row>
    <row r="721" spans="1:43" ht="22.8" x14ac:dyDescent="0.4">
      <c r="A721" s="328">
        <v>210694</v>
      </c>
      <c r="B721" s="328" t="s">
        <v>1658</v>
      </c>
      <c r="C721" s="328" t="s">
        <v>140</v>
      </c>
      <c r="D721" s="328" t="s">
        <v>585</v>
      </c>
      <c r="E721" s="328" t="s">
        <v>388</v>
      </c>
      <c r="F721" s="330">
        <v>34347</v>
      </c>
      <c r="G721" s="328" t="s">
        <v>1009</v>
      </c>
      <c r="H721" s="328" t="s">
        <v>389</v>
      </c>
      <c r="I721" s="328" t="s">
        <v>59</v>
      </c>
      <c r="J721" s="328" t="s">
        <v>371</v>
      </c>
      <c r="K721" s="328">
        <v>2013</v>
      </c>
      <c r="L721" s="328" t="s">
        <v>370</v>
      </c>
      <c r="M721" s="328" t="s">
        <v>378</v>
      </c>
      <c r="N721" s="328"/>
      <c r="O721" s="330"/>
      <c r="P721" s="328"/>
      <c r="Q721" s="328"/>
      <c r="R721" s="328"/>
      <c r="S721" s="328"/>
      <c r="T721" s="328"/>
      <c r="U721" s="328"/>
      <c r="V721" s="328"/>
      <c r="W721" s="328"/>
      <c r="X721" s="328"/>
      <c r="Y721" s="328"/>
      <c r="Z721" s="328"/>
      <c r="AA721" s="328"/>
      <c r="AB721" s="328"/>
      <c r="AC721" s="328"/>
      <c r="AD721" s="328"/>
      <c r="AE721" s="328"/>
      <c r="AF721" s="328"/>
      <c r="AG721" s="328"/>
      <c r="AH721" s="328" t="s">
        <v>731</v>
      </c>
      <c r="AI721" s="328"/>
      <c r="AJ721" s="328"/>
      <c r="AK721" s="328"/>
      <c r="AL721" s="328"/>
      <c r="AM721" s="328"/>
      <c r="AN721" s="328" t="s">
        <v>782</v>
      </c>
      <c r="AO721" s="328"/>
      <c r="AP721" s="328" t="s">
        <v>3879</v>
      </c>
      <c r="AQ721" s="328">
        <v>3</v>
      </c>
    </row>
    <row r="722" spans="1:43" ht="22.8" x14ac:dyDescent="0.4">
      <c r="A722" s="328">
        <v>210696</v>
      </c>
      <c r="B722" s="328" t="s">
        <v>1441</v>
      </c>
      <c r="C722" s="328" t="s">
        <v>108</v>
      </c>
      <c r="D722" s="328" t="s">
        <v>264</v>
      </c>
      <c r="E722" s="328" t="s">
        <v>388</v>
      </c>
      <c r="F722" s="330">
        <v>34387</v>
      </c>
      <c r="G722" s="328" t="s">
        <v>1442</v>
      </c>
      <c r="H722" s="328" t="s">
        <v>3413</v>
      </c>
      <c r="I722" s="328" t="s">
        <v>59</v>
      </c>
      <c r="J722" s="328" t="s">
        <v>1311</v>
      </c>
      <c r="K722" s="328">
        <v>2012</v>
      </c>
      <c r="L722" s="328" t="s">
        <v>370</v>
      </c>
      <c r="M722" s="328" t="s">
        <v>722</v>
      </c>
      <c r="N722" s="328"/>
      <c r="O722" s="330"/>
      <c r="P722" s="328"/>
      <c r="Q722" s="328"/>
      <c r="R722" s="328"/>
      <c r="S722" s="328"/>
      <c r="T722" s="328"/>
      <c r="U722" s="328"/>
      <c r="V722" s="328"/>
      <c r="W722" s="328"/>
      <c r="X722" s="328"/>
      <c r="Y722" s="328"/>
      <c r="Z722" s="328"/>
      <c r="AA722" s="328"/>
      <c r="AB722" s="328"/>
      <c r="AC722" s="328"/>
      <c r="AD722" s="328"/>
      <c r="AE722" s="328"/>
      <c r="AF722" s="328"/>
      <c r="AG722" s="328"/>
      <c r="AH722" s="328" t="s">
        <v>731</v>
      </c>
      <c r="AI722" s="328"/>
      <c r="AJ722" s="328"/>
      <c r="AK722" s="328"/>
      <c r="AL722" s="328"/>
      <c r="AM722" s="328" t="s">
        <v>782</v>
      </c>
      <c r="AN722" s="328" t="s">
        <v>782</v>
      </c>
      <c r="AO722" s="328"/>
      <c r="AP722" s="328" t="s">
        <v>3861</v>
      </c>
      <c r="AQ722" s="328">
        <v>2</v>
      </c>
    </row>
    <row r="723" spans="1:43" ht="22.8" x14ac:dyDescent="0.4">
      <c r="A723" s="328">
        <v>210717</v>
      </c>
      <c r="B723" s="328" t="s">
        <v>4045</v>
      </c>
      <c r="C723" s="328" t="s">
        <v>80</v>
      </c>
      <c r="D723" s="328" t="s">
        <v>4046</v>
      </c>
      <c r="E723" s="328" t="s">
        <v>388</v>
      </c>
      <c r="F723" s="330"/>
      <c r="G723" s="328"/>
      <c r="H723" s="328" t="s">
        <v>389</v>
      </c>
      <c r="I723" s="328" t="s">
        <v>59</v>
      </c>
      <c r="J723" s="328" t="s">
        <v>1311</v>
      </c>
      <c r="K723" s="328">
        <v>2013</v>
      </c>
      <c r="L723" s="328" t="s">
        <v>370</v>
      </c>
      <c r="M723" s="328" t="s">
        <v>370</v>
      </c>
      <c r="N723" s="328"/>
      <c r="O723" s="330"/>
      <c r="P723" s="328"/>
      <c r="Q723" s="328"/>
      <c r="R723" s="328"/>
      <c r="S723" s="328"/>
      <c r="T723" s="328"/>
      <c r="U723" s="328"/>
      <c r="V723" s="328"/>
      <c r="W723" s="328"/>
      <c r="X723" s="328"/>
      <c r="Y723" s="328"/>
      <c r="Z723" s="328"/>
      <c r="AA723" s="328"/>
      <c r="AB723" s="328"/>
      <c r="AC723" s="328"/>
      <c r="AD723" s="328"/>
      <c r="AE723" s="328"/>
      <c r="AF723" s="328"/>
      <c r="AG723" s="328"/>
      <c r="AH723" s="328"/>
      <c r="AI723" s="328"/>
      <c r="AJ723" s="328"/>
      <c r="AK723" s="328"/>
      <c r="AL723" s="328"/>
      <c r="AM723" s="328"/>
      <c r="AN723" s="328" t="s">
        <v>782</v>
      </c>
      <c r="AO723" s="328"/>
      <c r="AP723" s="328" t="s">
        <v>3849</v>
      </c>
      <c r="AQ723" s="328">
        <v>6</v>
      </c>
    </row>
    <row r="724" spans="1:43" ht="22.8" x14ac:dyDescent="0.4">
      <c r="A724" s="328">
        <v>210747</v>
      </c>
      <c r="B724" s="331" t="s">
        <v>2649</v>
      </c>
      <c r="C724" s="331" t="s">
        <v>115</v>
      </c>
      <c r="D724" s="331" t="s">
        <v>439</v>
      </c>
      <c r="E724" s="328" t="s">
        <v>387</v>
      </c>
      <c r="F724" s="330">
        <v>34328</v>
      </c>
      <c r="G724" s="328" t="s">
        <v>1009</v>
      </c>
      <c r="H724" s="328" t="s">
        <v>389</v>
      </c>
      <c r="I724" s="328" t="s">
        <v>59</v>
      </c>
      <c r="J724" s="328" t="s">
        <v>371</v>
      </c>
      <c r="K724" s="328">
        <v>2011</v>
      </c>
      <c r="L724" s="328" t="s">
        <v>370</v>
      </c>
      <c r="M724" s="328" t="s">
        <v>372</v>
      </c>
      <c r="N724" s="328"/>
      <c r="O724" s="330"/>
      <c r="P724" s="328"/>
      <c r="Q724" s="328"/>
      <c r="R724" s="328"/>
      <c r="S724" s="328"/>
      <c r="T724" s="328"/>
      <c r="U724" s="328"/>
      <c r="V724" s="328"/>
      <c r="W724" s="328"/>
      <c r="X724" s="328"/>
      <c r="Y724" s="328"/>
      <c r="Z724" s="328"/>
      <c r="AA724" s="328"/>
      <c r="AB724" s="328"/>
      <c r="AC724" s="328"/>
      <c r="AD724" s="328"/>
      <c r="AE724" s="328"/>
      <c r="AF724" s="328"/>
      <c r="AG724" s="328"/>
      <c r="AH724" s="328" t="s">
        <v>731</v>
      </c>
      <c r="AI724" s="328"/>
      <c r="AJ724" s="328"/>
      <c r="AK724" s="328"/>
      <c r="AL724" s="328"/>
      <c r="AM724" s="328"/>
      <c r="AN724" s="328"/>
      <c r="AO724" s="328"/>
      <c r="AP724" s="328" t="s">
        <v>3843</v>
      </c>
      <c r="AQ724" s="328" t="s">
        <v>3844</v>
      </c>
    </row>
    <row r="725" spans="1:43" ht="22.8" x14ac:dyDescent="0.4">
      <c r="A725" s="328">
        <v>210852</v>
      </c>
      <c r="B725" s="328" t="s">
        <v>2652</v>
      </c>
      <c r="C725" s="328" t="s">
        <v>115</v>
      </c>
      <c r="D725" s="328" t="s">
        <v>257</v>
      </c>
      <c r="E725" s="328" t="s">
        <v>388</v>
      </c>
      <c r="F725" s="330">
        <v>32874</v>
      </c>
      <c r="G725" s="328" t="s">
        <v>370</v>
      </c>
      <c r="H725" s="328" t="s">
        <v>389</v>
      </c>
      <c r="I725" s="328" t="s">
        <v>59</v>
      </c>
      <c r="J725" s="328" t="s">
        <v>390</v>
      </c>
      <c r="K725" s="328">
        <v>2014</v>
      </c>
      <c r="L725" s="328" t="s">
        <v>370</v>
      </c>
      <c r="M725" s="328"/>
      <c r="N725" s="328"/>
      <c r="O725" s="330"/>
      <c r="P725" s="328"/>
      <c r="Q725" s="328"/>
      <c r="R725" s="328"/>
      <c r="S725" s="328"/>
      <c r="T725" s="328"/>
      <c r="U725" s="328"/>
      <c r="V725" s="328"/>
      <c r="W725" s="328"/>
      <c r="X725" s="328"/>
      <c r="Y725" s="328"/>
      <c r="Z725" s="328"/>
      <c r="AA725" s="328"/>
      <c r="AB725" s="328"/>
      <c r="AC725" s="328"/>
      <c r="AD725" s="328"/>
      <c r="AE725" s="328"/>
      <c r="AF725" s="328"/>
      <c r="AG725" s="328"/>
      <c r="AH725" s="328"/>
      <c r="AI725" s="328"/>
      <c r="AJ725" s="328"/>
      <c r="AK725" s="328"/>
      <c r="AL725" s="328"/>
      <c r="AM725" s="328" t="s">
        <v>782</v>
      </c>
      <c r="AN725" s="328" t="s">
        <v>782</v>
      </c>
      <c r="AO725" s="328"/>
      <c r="AP725" s="328" t="s">
        <v>3374</v>
      </c>
      <c r="AQ725" s="328">
        <v>3</v>
      </c>
    </row>
    <row r="726" spans="1:43" ht="22.8" x14ac:dyDescent="0.4">
      <c r="A726" s="328">
        <v>210891</v>
      </c>
      <c r="B726" s="328" t="s">
        <v>1464</v>
      </c>
      <c r="C726" s="328" t="s">
        <v>146</v>
      </c>
      <c r="D726" s="328" t="s">
        <v>890</v>
      </c>
      <c r="E726" s="328" t="s">
        <v>388</v>
      </c>
      <c r="F726" s="330">
        <v>35074</v>
      </c>
      <c r="G726" s="328" t="s">
        <v>1009</v>
      </c>
      <c r="H726" s="328" t="s">
        <v>389</v>
      </c>
      <c r="I726" s="328" t="s">
        <v>59</v>
      </c>
      <c r="J726" s="328" t="s">
        <v>371</v>
      </c>
      <c r="K726" s="328">
        <v>2014</v>
      </c>
      <c r="L726" s="328" t="s">
        <v>370</v>
      </c>
      <c r="M726" s="328" t="s">
        <v>370</v>
      </c>
      <c r="N726" s="328"/>
      <c r="O726" s="330"/>
      <c r="P726" s="328"/>
      <c r="Q726" s="328"/>
      <c r="R726" s="328"/>
      <c r="S726" s="328"/>
      <c r="T726" s="328"/>
      <c r="U726" s="328"/>
      <c r="V726" s="328"/>
      <c r="W726" s="328"/>
      <c r="X726" s="328"/>
      <c r="Y726" s="328"/>
      <c r="Z726" s="328"/>
      <c r="AA726" s="328"/>
      <c r="AB726" s="328"/>
      <c r="AC726" s="328"/>
      <c r="AD726" s="328"/>
      <c r="AE726" s="328"/>
      <c r="AF726" s="328"/>
      <c r="AG726" s="328"/>
      <c r="AH726" s="328"/>
      <c r="AI726" s="328"/>
      <c r="AJ726" s="328"/>
      <c r="AK726" s="328"/>
      <c r="AL726" s="328"/>
      <c r="AM726" s="328"/>
      <c r="AN726" s="328"/>
      <c r="AO726" s="328"/>
      <c r="AP726" s="328" t="s">
        <v>59</v>
      </c>
      <c r="AQ726" s="328">
        <v>2</v>
      </c>
    </row>
    <row r="727" spans="1:43" ht="22.8" x14ac:dyDescent="0.4">
      <c r="A727" s="328">
        <v>210987</v>
      </c>
      <c r="B727" s="328" t="s">
        <v>2655</v>
      </c>
      <c r="C727" s="328" t="s">
        <v>102</v>
      </c>
      <c r="D727" s="328" t="s">
        <v>468</v>
      </c>
      <c r="E727" s="328" t="s">
        <v>388</v>
      </c>
      <c r="F727" s="330">
        <v>34394</v>
      </c>
      <c r="G727" s="328" t="s">
        <v>370</v>
      </c>
      <c r="H727" s="328" t="s">
        <v>389</v>
      </c>
      <c r="I727" s="328" t="s">
        <v>59</v>
      </c>
      <c r="J727" s="328" t="s">
        <v>390</v>
      </c>
      <c r="K727" s="328">
        <v>2012</v>
      </c>
      <c r="L727" s="328" t="s">
        <v>370</v>
      </c>
      <c r="M727" s="328"/>
      <c r="N727" s="328"/>
      <c r="O727" s="330"/>
      <c r="P727" s="328"/>
      <c r="Q727" s="328"/>
      <c r="R727" s="328"/>
      <c r="S727" s="328"/>
      <c r="T727" s="328"/>
      <c r="U727" s="328"/>
      <c r="V727" s="328"/>
      <c r="W727" s="328"/>
      <c r="X727" s="328"/>
      <c r="Y727" s="328"/>
      <c r="Z727" s="328"/>
      <c r="AA727" s="328"/>
      <c r="AB727" s="328"/>
      <c r="AC727" s="328"/>
      <c r="AD727" s="328"/>
      <c r="AE727" s="328"/>
      <c r="AF727" s="328"/>
      <c r="AG727" s="328"/>
      <c r="AH727" s="328"/>
      <c r="AI727" s="328"/>
      <c r="AJ727" s="328"/>
      <c r="AK727" s="328"/>
      <c r="AL727" s="328"/>
      <c r="AM727" s="328" t="s">
        <v>782</v>
      </c>
      <c r="AN727" s="328" t="s">
        <v>782</v>
      </c>
      <c r="AO727" s="328"/>
      <c r="AP727" s="328" t="s">
        <v>59</v>
      </c>
      <c r="AQ727" s="328">
        <v>1</v>
      </c>
    </row>
    <row r="728" spans="1:43" ht="22.8" x14ac:dyDescent="0.4">
      <c r="A728" s="328">
        <v>210993</v>
      </c>
      <c r="B728" s="328" t="s">
        <v>2656</v>
      </c>
      <c r="C728" s="328" t="s">
        <v>105</v>
      </c>
      <c r="D728" s="328" t="s">
        <v>2657</v>
      </c>
      <c r="E728" s="328" t="s">
        <v>387</v>
      </c>
      <c r="F728" s="330">
        <v>34951</v>
      </c>
      <c r="G728" s="328" t="s">
        <v>1009</v>
      </c>
      <c r="H728" s="328" t="s">
        <v>389</v>
      </c>
      <c r="I728" s="328" t="s">
        <v>59</v>
      </c>
      <c r="J728" s="328" t="s">
        <v>371</v>
      </c>
      <c r="K728" s="328">
        <v>2013</v>
      </c>
      <c r="L728" s="328" t="s">
        <v>370</v>
      </c>
      <c r="M728" s="328"/>
      <c r="N728" s="328"/>
      <c r="O728" s="330"/>
      <c r="P728" s="328"/>
      <c r="Q728" s="328"/>
      <c r="R728" s="328"/>
      <c r="S728" s="328"/>
      <c r="T728" s="328"/>
      <c r="U728" s="328"/>
      <c r="V728" s="328"/>
      <c r="W728" s="328"/>
      <c r="X728" s="328"/>
      <c r="Y728" s="328"/>
      <c r="Z728" s="328"/>
      <c r="AA728" s="328"/>
      <c r="AB728" s="328"/>
      <c r="AC728" s="328"/>
      <c r="AD728" s="328"/>
      <c r="AE728" s="328"/>
      <c r="AF728" s="328"/>
      <c r="AG728" s="328"/>
      <c r="AH728" s="328" t="s">
        <v>731</v>
      </c>
      <c r="AI728" s="328"/>
      <c r="AJ728" s="328"/>
      <c r="AK728" s="328"/>
      <c r="AL728" s="328"/>
      <c r="AM728" s="328" t="s">
        <v>782</v>
      </c>
      <c r="AN728" s="328" t="s">
        <v>782</v>
      </c>
      <c r="AO728" s="328"/>
      <c r="AP728" s="328" t="s">
        <v>3843</v>
      </c>
      <c r="AQ728" s="328" t="s">
        <v>3844</v>
      </c>
    </row>
    <row r="729" spans="1:43" ht="22.8" x14ac:dyDescent="0.4">
      <c r="A729" s="328">
        <v>211153</v>
      </c>
      <c r="B729" s="328" t="s">
        <v>2661</v>
      </c>
      <c r="C729" s="328" t="s">
        <v>3702</v>
      </c>
      <c r="D729" s="328" t="s">
        <v>2662</v>
      </c>
      <c r="E729" s="328" t="s">
        <v>388</v>
      </c>
      <c r="F729" s="330">
        <v>31060</v>
      </c>
      <c r="G729" s="328" t="s">
        <v>370</v>
      </c>
      <c r="H729" s="328" t="s">
        <v>389</v>
      </c>
      <c r="I729" s="328" t="s">
        <v>59</v>
      </c>
      <c r="J729" s="328" t="s">
        <v>390</v>
      </c>
      <c r="K729" s="328">
        <v>2003</v>
      </c>
      <c r="L729" s="328" t="s">
        <v>370</v>
      </c>
      <c r="M729" s="328" t="s">
        <v>375</v>
      </c>
      <c r="N729" s="328"/>
      <c r="O729" s="330"/>
      <c r="P729" s="328"/>
      <c r="Q729" s="328"/>
      <c r="R729" s="328"/>
      <c r="S729" s="328"/>
      <c r="T729" s="328"/>
      <c r="U729" s="328"/>
      <c r="V729" s="328"/>
      <c r="W729" s="328"/>
      <c r="X729" s="328"/>
      <c r="Y729" s="328"/>
      <c r="Z729" s="328"/>
      <c r="AA729" s="328"/>
      <c r="AB729" s="328"/>
      <c r="AC729" s="328"/>
      <c r="AD729" s="328"/>
      <c r="AE729" s="328"/>
      <c r="AF729" s="328"/>
      <c r="AG729" s="328"/>
      <c r="AH729" s="328" t="s">
        <v>731</v>
      </c>
      <c r="AI729" s="328"/>
      <c r="AJ729" s="328"/>
      <c r="AK729" s="328"/>
      <c r="AL729" s="328"/>
      <c r="AM729" s="328"/>
      <c r="AN729" s="328"/>
      <c r="AO729" s="328"/>
      <c r="AP729" s="328" t="s">
        <v>3861</v>
      </c>
      <c r="AQ729" s="328">
        <v>2</v>
      </c>
    </row>
    <row r="730" spans="1:43" ht="22.8" x14ac:dyDescent="0.4">
      <c r="A730" s="328">
        <v>211154</v>
      </c>
      <c r="B730" s="328" t="s">
        <v>1698</v>
      </c>
      <c r="C730" s="328" t="s">
        <v>107</v>
      </c>
      <c r="D730" s="328" t="s">
        <v>295</v>
      </c>
      <c r="E730" s="328" t="s">
        <v>388</v>
      </c>
      <c r="F730" s="330">
        <v>34825</v>
      </c>
      <c r="G730" s="328" t="s">
        <v>370</v>
      </c>
      <c r="H730" s="328" t="s">
        <v>3412</v>
      </c>
      <c r="I730" s="328" t="s">
        <v>59</v>
      </c>
      <c r="J730" s="328" t="s">
        <v>371</v>
      </c>
      <c r="K730" s="328">
        <v>2013</v>
      </c>
      <c r="L730" s="328" t="s">
        <v>370</v>
      </c>
      <c r="M730" s="328" t="s">
        <v>756</v>
      </c>
      <c r="N730" s="328"/>
      <c r="O730" s="330"/>
      <c r="P730" s="328"/>
      <c r="Q730" s="328"/>
      <c r="R730" s="328"/>
      <c r="S730" s="328"/>
      <c r="T730" s="328"/>
      <c r="U730" s="328"/>
      <c r="V730" s="328"/>
      <c r="W730" s="328"/>
      <c r="X730" s="328"/>
      <c r="Y730" s="328"/>
      <c r="Z730" s="328"/>
      <c r="AA730" s="328"/>
      <c r="AB730" s="328"/>
      <c r="AC730" s="328"/>
      <c r="AD730" s="328"/>
      <c r="AE730" s="328"/>
      <c r="AF730" s="328"/>
      <c r="AG730" s="328"/>
      <c r="AH730" s="328"/>
      <c r="AI730" s="328"/>
      <c r="AJ730" s="328"/>
      <c r="AK730" s="328"/>
      <c r="AL730" s="328"/>
      <c r="AM730" s="328"/>
      <c r="AN730" s="328"/>
      <c r="AO730" s="328"/>
      <c r="AP730" s="328" t="s">
        <v>3374</v>
      </c>
      <c r="AQ730" s="328">
        <v>3</v>
      </c>
    </row>
    <row r="731" spans="1:43" ht="22.8" x14ac:dyDescent="0.4">
      <c r="A731" s="328">
        <v>211161</v>
      </c>
      <c r="B731" s="328" t="s">
        <v>2663</v>
      </c>
      <c r="C731" s="328" t="s">
        <v>311</v>
      </c>
      <c r="D731" s="328" t="s">
        <v>542</v>
      </c>
      <c r="E731" s="328" t="s">
        <v>388</v>
      </c>
      <c r="F731" s="330">
        <v>33425</v>
      </c>
      <c r="G731" s="328" t="s">
        <v>1009</v>
      </c>
      <c r="H731" s="328" t="s">
        <v>389</v>
      </c>
      <c r="I731" s="328" t="s">
        <v>59</v>
      </c>
      <c r="J731" s="328" t="s">
        <v>1311</v>
      </c>
      <c r="K731" s="328"/>
      <c r="L731" s="328" t="s">
        <v>370</v>
      </c>
      <c r="M731" s="328" t="s">
        <v>370</v>
      </c>
      <c r="N731" s="328"/>
      <c r="O731" s="330"/>
      <c r="P731" s="328"/>
      <c r="Q731" s="328"/>
      <c r="R731" s="328"/>
      <c r="S731" s="328"/>
      <c r="T731" s="328"/>
      <c r="U731" s="328"/>
      <c r="V731" s="328"/>
      <c r="W731" s="328"/>
      <c r="X731" s="328"/>
      <c r="Y731" s="328"/>
      <c r="Z731" s="328"/>
      <c r="AA731" s="328"/>
      <c r="AB731" s="328"/>
      <c r="AC731" s="328"/>
      <c r="AD731" s="328"/>
      <c r="AE731" s="328"/>
      <c r="AF731" s="328"/>
      <c r="AG731" s="328"/>
      <c r="AH731" s="328" t="s">
        <v>731</v>
      </c>
      <c r="AI731" s="328"/>
      <c r="AJ731" s="328"/>
      <c r="AK731" s="328"/>
      <c r="AL731" s="328"/>
      <c r="AM731" s="328" t="s">
        <v>782</v>
      </c>
      <c r="AN731" s="328" t="s">
        <v>782</v>
      </c>
      <c r="AO731" s="328"/>
      <c r="AP731" s="328" t="s">
        <v>3843</v>
      </c>
      <c r="AQ731" s="328" t="s">
        <v>3844</v>
      </c>
    </row>
    <row r="732" spans="1:43" ht="22.8" x14ac:dyDescent="0.4">
      <c r="A732" s="328">
        <v>211197</v>
      </c>
      <c r="B732" s="328" t="s">
        <v>3401</v>
      </c>
      <c r="C732" s="328" t="s">
        <v>143</v>
      </c>
      <c r="D732" s="328" t="s">
        <v>335</v>
      </c>
      <c r="E732" s="328" t="s">
        <v>387</v>
      </c>
      <c r="F732" s="328" t="s">
        <v>3712</v>
      </c>
      <c r="G732" s="328"/>
      <c r="H732" s="328" t="s">
        <v>389</v>
      </c>
      <c r="I732" s="328" t="s">
        <v>59</v>
      </c>
      <c r="J732" s="328" t="s">
        <v>371</v>
      </c>
      <c r="K732" s="328">
        <v>2013</v>
      </c>
      <c r="L732" s="328" t="s">
        <v>370</v>
      </c>
      <c r="M732" s="328" t="s">
        <v>375</v>
      </c>
      <c r="N732" s="328"/>
      <c r="O732" s="330"/>
      <c r="P732" s="328"/>
      <c r="Q732" s="328"/>
      <c r="R732" s="328"/>
      <c r="S732" s="328"/>
      <c r="T732" s="328"/>
      <c r="U732" s="328"/>
      <c r="V732" s="328"/>
      <c r="W732" s="328"/>
      <c r="X732" s="328"/>
      <c r="Y732" s="328"/>
      <c r="Z732" s="328"/>
      <c r="AA732" s="328"/>
      <c r="AB732" s="328"/>
      <c r="AC732" s="328"/>
      <c r="AD732" s="328"/>
      <c r="AE732" s="328"/>
      <c r="AF732" s="328"/>
      <c r="AG732" s="328"/>
      <c r="AH732" s="328"/>
      <c r="AI732" s="328"/>
      <c r="AJ732" s="328"/>
      <c r="AK732" s="328"/>
      <c r="AL732" s="328"/>
      <c r="AM732" s="328"/>
      <c r="AN732" s="328"/>
      <c r="AO732" s="328"/>
      <c r="AP732" s="328" t="s">
        <v>59</v>
      </c>
      <c r="AQ732" s="328">
        <v>5</v>
      </c>
    </row>
    <row r="733" spans="1:43" ht="22.8" x14ac:dyDescent="0.4">
      <c r="A733" s="328">
        <v>211264</v>
      </c>
      <c r="B733" s="328" t="s">
        <v>1369</v>
      </c>
      <c r="C733" s="328" t="s">
        <v>85</v>
      </c>
      <c r="D733" s="328" t="s">
        <v>322</v>
      </c>
      <c r="E733" s="328" t="s">
        <v>387</v>
      </c>
      <c r="F733" s="330">
        <v>35307</v>
      </c>
      <c r="G733" s="328" t="s">
        <v>370</v>
      </c>
      <c r="H733" s="328" t="s">
        <v>389</v>
      </c>
      <c r="I733" s="328" t="s">
        <v>59</v>
      </c>
      <c r="J733" s="328" t="s">
        <v>390</v>
      </c>
      <c r="K733" s="328">
        <v>2000</v>
      </c>
      <c r="L733" s="328" t="s">
        <v>370</v>
      </c>
      <c r="M733" s="328" t="s">
        <v>370</v>
      </c>
      <c r="N733" s="328"/>
      <c r="O733" s="330"/>
      <c r="P733" s="328"/>
      <c r="Q733" s="328"/>
      <c r="R733" s="328"/>
      <c r="S733" s="328"/>
      <c r="T733" s="328"/>
      <c r="U733" s="328"/>
      <c r="V733" s="328"/>
      <c r="W733" s="328"/>
      <c r="X733" s="328"/>
      <c r="Y733" s="328"/>
      <c r="Z733" s="328"/>
      <c r="AA733" s="328"/>
      <c r="AB733" s="328"/>
      <c r="AC733" s="328"/>
      <c r="AD733" s="328"/>
      <c r="AE733" s="328"/>
      <c r="AF733" s="328"/>
      <c r="AG733" s="328"/>
      <c r="AH733" s="328"/>
      <c r="AI733" s="328"/>
      <c r="AJ733" s="328"/>
      <c r="AK733" s="328"/>
      <c r="AL733" s="328"/>
      <c r="AM733" s="328"/>
      <c r="AN733" s="328"/>
      <c r="AO733" s="328"/>
      <c r="AP733" s="328" t="s">
        <v>59</v>
      </c>
      <c r="AQ733" s="328">
        <v>2</v>
      </c>
    </row>
    <row r="734" spans="1:43" ht="22.8" x14ac:dyDescent="0.4">
      <c r="A734" s="328">
        <v>211305</v>
      </c>
      <c r="B734" s="328" t="s">
        <v>3726</v>
      </c>
      <c r="C734" s="328" t="s">
        <v>66</v>
      </c>
      <c r="D734" s="328" t="s">
        <v>242</v>
      </c>
      <c r="E734" s="328" t="s">
        <v>387</v>
      </c>
      <c r="F734" s="330">
        <v>34072</v>
      </c>
      <c r="G734" s="328" t="s">
        <v>1009</v>
      </c>
      <c r="H734" s="328" t="s">
        <v>389</v>
      </c>
      <c r="I734" s="328" t="s">
        <v>485</v>
      </c>
      <c r="J734" s="328" t="s">
        <v>371</v>
      </c>
      <c r="K734" s="328"/>
      <c r="L734" s="328" t="s">
        <v>370</v>
      </c>
      <c r="M734" s="328" t="s">
        <v>370</v>
      </c>
      <c r="N734" s="328"/>
      <c r="O734" s="330"/>
      <c r="P734" s="328"/>
      <c r="Q734" s="328"/>
      <c r="R734" s="328"/>
      <c r="S734" s="328"/>
      <c r="T734" s="328"/>
      <c r="U734" s="328"/>
      <c r="V734" s="328"/>
      <c r="W734" s="328"/>
      <c r="X734" s="328"/>
      <c r="Y734" s="328"/>
      <c r="Z734" s="328"/>
      <c r="AA734" s="328"/>
      <c r="AB734" s="328"/>
      <c r="AC734" s="328"/>
      <c r="AD734" s="328"/>
      <c r="AE734" s="328"/>
      <c r="AF734" s="328"/>
      <c r="AG734" s="328"/>
      <c r="AH734" s="328"/>
      <c r="AI734" s="328"/>
      <c r="AJ734" s="328"/>
      <c r="AK734" s="328"/>
      <c r="AL734" s="328"/>
      <c r="AM734" s="328" t="s">
        <v>782</v>
      </c>
      <c r="AN734" s="328" t="s">
        <v>782</v>
      </c>
      <c r="AO734" s="328"/>
      <c r="AP734" s="328" t="s">
        <v>485</v>
      </c>
      <c r="AQ734" s="328">
        <v>4</v>
      </c>
    </row>
    <row r="735" spans="1:43" ht="22.8" x14ac:dyDescent="0.4">
      <c r="A735" s="328">
        <v>211310</v>
      </c>
      <c r="B735" s="328" t="s">
        <v>2464</v>
      </c>
      <c r="C735" s="328" t="s">
        <v>535</v>
      </c>
      <c r="D735" s="328" t="s">
        <v>238</v>
      </c>
      <c r="E735" s="328" t="s">
        <v>388</v>
      </c>
      <c r="F735" s="330">
        <v>32509</v>
      </c>
      <c r="G735" s="328" t="s">
        <v>1585</v>
      </c>
      <c r="H735" s="328" t="s">
        <v>389</v>
      </c>
      <c r="I735" s="328" t="s">
        <v>59</v>
      </c>
      <c r="J735" s="328" t="s">
        <v>390</v>
      </c>
      <c r="K735" s="328">
        <v>2007</v>
      </c>
      <c r="L735" s="328" t="s">
        <v>370</v>
      </c>
      <c r="M735" s="328" t="s">
        <v>381</v>
      </c>
      <c r="N735" s="328"/>
      <c r="O735" s="330"/>
      <c r="P735" s="328"/>
      <c r="Q735" s="328"/>
      <c r="R735" s="328"/>
      <c r="S735" s="328"/>
      <c r="T735" s="328"/>
      <c r="U735" s="328"/>
      <c r="V735" s="328"/>
      <c r="W735" s="328"/>
      <c r="X735" s="328"/>
      <c r="Y735" s="328"/>
      <c r="Z735" s="328"/>
      <c r="AA735" s="328"/>
      <c r="AB735" s="328"/>
      <c r="AC735" s="328"/>
      <c r="AD735" s="328"/>
      <c r="AE735" s="328"/>
      <c r="AF735" s="328"/>
      <c r="AG735" s="328"/>
      <c r="AH735" s="328" t="s">
        <v>731</v>
      </c>
      <c r="AI735" s="328"/>
      <c r="AJ735" s="328"/>
      <c r="AK735" s="328"/>
      <c r="AL735" s="328"/>
      <c r="AM735" s="328"/>
      <c r="AN735" s="328"/>
      <c r="AO735" s="328"/>
      <c r="AP735" s="328" t="s">
        <v>3998</v>
      </c>
      <c r="AQ735" s="328" t="s">
        <v>3999</v>
      </c>
    </row>
    <row r="736" spans="1:43" ht="22.8" x14ac:dyDescent="0.4">
      <c r="A736" s="328">
        <v>211389</v>
      </c>
      <c r="B736" s="328" t="s">
        <v>2665</v>
      </c>
      <c r="C736" s="328" t="s">
        <v>71</v>
      </c>
      <c r="D736" s="328" t="s">
        <v>246</v>
      </c>
      <c r="E736" s="328" t="s">
        <v>388</v>
      </c>
      <c r="F736" s="330">
        <v>34881</v>
      </c>
      <c r="G736" s="328" t="s">
        <v>1033</v>
      </c>
      <c r="H736" s="328" t="s">
        <v>3412</v>
      </c>
      <c r="I736" s="328" t="s">
        <v>59</v>
      </c>
      <c r="J736" s="328" t="s">
        <v>390</v>
      </c>
      <c r="K736" s="328">
        <v>2013</v>
      </c>
      <c r="L736" s="328" t="s">
        <v>370</v>
      </c>
      <c r="M736" s="328" t="s">
        <v>756</v>
      </c>
      <c r="N736" s="328"/>
      <c r="O736" s="330"/>
      <c r="P736" s="328"/>
      <c r="Q736" s="328"/>
      <c r="R736" s="328"/>
      <c r="S736" s="328"/>
      <c r="T736" s="328"/>
      <c r="U736" s="328"/>
      <c r="V736" s="328"/>
      <c r="W736" s="328"/>
      <c r="X736" s="328"/>
      <c r="Y736" s="328"/>
      <c r="Z736" s="328"/>
      <c r="AA736" s="328"/>
      <c r="AB736" s="328"/>
      <c r="AC736" s="328"/>
      <c r="AD736" s="328"/>
      <c r="AE736" s="328"/>
      <c r="AF736" s="328"/>
      <c r="AG736" s="328"/>
      <c r="AH736" s="328"/>
      <c r="AI736" s="328"/>
      <c r="AJ736" s="328"/>
      <c r="AK736" s="328"/>
      <c r="AL736" s="328"/>
      <c r="AM736" s="328"/>
      <c r="AN736" s="328"/>
      <c r="AO736" s="328"/>
      <c r="AP736" s="328" t="s">
        <v>59</v>
      </c>
      <c r="AQ736" s="328">
        <v>1</v>
      </c>
    </row>
    <row r="737" spans="1:43" ht="22.8" x14ac:dyDescent="0.4">
      <c r="A737" s="328">
        <v>211407</v>
      </c>
      <c r="B737" s="328" t="s">
        <v>3749</v>
      </c>
      <c r="C737" s="328" t="s">
        <v>167</v>
      </c>
      <c r="D737" s="328" t="s">
        <v>518</v>
      </c>
      <c r="E737" s="328" t="s">
        <v>387</v>
      </c>
      <c r="F737" s="330">
        <v>35154</v>
      </c>
      <c r="G737" s="328" t="s">
        <v>1010</v>
      </c>
      <c r="H737" s="328" t="s">
        <v>389</v>
      </c>
      <c r="I737" s="328" t="s">
        <v>59</v>
      </c>
      <c r="J737" s="328" t="s">
        <v>390</v>
      </c>
      <c r="K737" s="328">
        <v>2014</v>
      </c>
      <c r="L737" s="328" t="s">
        <v>370</v>
      </c>
      <c r="M737" s="328" t="s">
        <v>372</v>
      </c>
      <c r="N737" s="328"/>
      <c r="O737" s="330"/>
      <c r="P737" s="328"/>
      <c r="Q737" s="328"/>
      <c r="R737" s="328"/>
      <c r="S737" s="328"/>
      <c r="T737" s="328"/>
      <c r="U737" s="328"/>
      <c r="V737" s="328"/>
      <c r="W737" s="328"/>
      <c r="X737" s="328"/>
      <c r="Y737" s="328"/>
      <c r="Z737" s="328"/>
      <c r="AA737" s="328"/>
      <c r="AB737" s="328"/>
      <c r="AC737" s="328"/>
      <c r="AD737" s="328"/>
      <c r="AE737" s="328"/>
      <c r="AF737" s="328"/>
      <c r="AG737" s="328"/>
      <c r="AH737" s="328" t="s">
        <v>731</v>
      </c>
      <c r="AI737" s="328"/>
      <c r="AJ737" s="328"/>
      <c r="AK737" s="328"/>
      <c r="AL737" s="328"/>
      <c r="AM737" s="328"/>
      <c r="AN737" s="328"/>
      <c r="AO737" s="328"/>
      <c r="AP737" s="328" t="s">
        <v>3998</v>
      </c>
      <c r="AQ737" s="328" t="s">
        <v>3999</v>
      </c>
    </row>
    <row r="738" spans="1:43" ht="22.8" x14ac:dyDescent="0.4">
      <c r="A738" s="328">
        <v>211428</v>
      </c>
      <c r="B738" s="328" t="s">
        <v>4058</v>
      </c>
      <c r="C738" s="328" t="s">
        <v>1467</v>
      </c>
      <c r="D738" s="328" t="s">
        <v>529</v>
      </c>
      <c r="E738" s="328" t="s">
        <v>387</v>
      </c>
      <c r="F738" s="330">
        <v>34958</v>
      </c>
      <c r="G738" s="328" t="s">
        <v>370</v>
      </c>
      <c r="H738" s="328" t="s">
        <v>389</v>
      </c>
      <c r="I738" s="328" t="s">
        <v>59</v>
      </c>
      <c r="J738" s="328" t="s">
        <v>1311</v>
      </c>
      <c r="K738" s="328">
        <v>2013</v>
      </c>
      <c r="L738" s="328" t="s">
        <v>370</v>
      </c>
      <c r="M738" s="328" t="s">
        <v>370</v>
      </c>
      <c r="N738" s="328"/>
      <c r="O738" s="330"/>
      <c r="P738" s="328"/>
      <c r="Q738" s="328"/>
      <c r="R738" s="328"/>
      <c r="S738" s="328"/>
      <c r="T738" s="328"/>
      <c r="U738" s="328"/>
      <c r="V738" s="328"/>
      <c r="W738" s="328"/>
      <c r="X738" s="328"/>
      <c r="Y738" s="328"/>
      <c r="Z738" s="328"/>
      <c r="AA738" s="328"/>
      <c r="AB738" s="328"/>
      <c r="AC738" s="328"/>
      <c r="AD738" s="328"/>
      <c r="AE738" s="328"/>
      <c r="AF738" s="328"/>
      <c r="AG738" s="328"/>
      <c r="AH738" s="328" t="s">
        <v>731</v>
      </c>
      <c r="AI738" s="328"/>
      <c r="AJ738" s="328"/>
      <c r="AK738" s="328"/>
      <c r="AL738" s="328"/>
      <c r="AM738" s="328"/>
      <c r="AN738" s="328"/>
      <c r="AO738" s="328"/>
      <c r="AP738" s="328" t="s">
        <v>3938</v>
      </c>
      <c r="AQ738" s="328" t="s">
        <v>3844</v>
      </c>
    </row>
    <row r="739" spans="1:43" ht="22.8" x14ac:dyDescent="0.4">
      <c r="A739" s="328">
        <v>211439</v>
      </c>
      <c r="B739" s="328" t="s">
        <v>2475</v>
      </c>
      <c r="C739" s="328" t="s">
        <v>133</v>
      </c>
      <c r="D739" s="328" t="s">
        <v>516</v>
      </c>
      <c r="E739" s="328" t="s">
        <v>387</v>
      </c>
      <c r="F739" s="330">
        <v>34097</v>
      </c>
      <c r="G739" s="328" t="s">
        <v>2476</v>
      </c>
      <c r="H739" s="328" t="s">
        <v>389</v>
      </c>
      <c r="I739" s="328" t="s">
        <v>59</v>
      </c>
      <c r="J739" s="328" t="s">
        <v>371</v>
      </c>
      <c r="K739" s="328">
        <v>2011</v>
      </c>
      <c r="L739" s="328" t="s">
        <v>370</v>
      </c>
      <c r="M739" s="328"/>
      <c r="N739" s="328"/>
      <c r="O739" s="330"/>
      <c r="P739" s="328"/>
      <c r="Q739" s="328"/>
      <c r="R739" s="328"/>
      <c r="S739" s="328"/>
      <c r="T739" s="328"/>
      <c r="U739" s="328"/>
      <c r="V739" s="328"/>
      <c r="W739" s="328"/>
      <c r="X739" s="328"/>
      <c r="Y739" s="328"/>
      <c r="Z739" s="328"/>
      <c r="AA739" s="328"/>
      <c r="AB739" s="328"/>
      <c r="AC739" s="328"/>
      <c r="AD739" s="328"/>
      <c r="AE739" s="328"/>
      <c r="AF739" s="328"/>
      <c r="AG739" s="328"/>
      <c r="AH739" s="328" t="s">
        <v>731</v>
      </c>
      <c r="AI739" s="328"/>
      <c r="AJ739" s="328"/>
      <c r="AK739" s="328"/>
      <c r="AL739" s="328" t="s">
        <v>782</v>
      </c>
      <c r="AM739" s="328" t="s">
        <v>782</v>
      </c>
      <c r="AN739" s="328" t="s">
        <v>782</v>
      </c>
      <c r="AO739" s="328"/>
      <c r="AP739" s="328" t="s">
        <v>3998</v>
      </c>
      <c r="AQ739" s="328" t="s">
        <v>4024</v>
      </c>
    </row>
    <row r="740" spans="1:43" ht="22.8" x14ac:dyDescent="0.4">
      <c r="A740" s="328">
        <v>211448</v>
      </c>
      <c r="B740" s="328" t="s">
        <v>1512</v>
      </c>
      <c r="C740" s="328" t="s">
        <v>132</v>
      </c>
      <c r="D740" s="328" t="s">
        <v>2668</v>
      </c>
      <c r="E740" s="328" t="s">
        <v>388</v>
      </c>
      <c r="F740" s="330">
        <v>31540</v>
      </c>
      <c r="G740" s="328" t="s">
        <v>1513</v>
      </c>
      <c r="H740" s="328" t="s">
        <v>389</v>
      </c>
      <c r="I740" s="328" t="s">
        <v>484</v>
      </c>
      <c r="J740" s="328" t="s">
        <v>390</v>
      </c>
      <c r="K740" s="328">
        <v>2009</v>
      </c>
      <c r="L740" s="328" t="s">
        <v>370</v>
      </c>
      <c r="M740" s="328"/>
      <c r="N740" s="328"/>
      <c r="O740" s="330"/>
      <c r="P740" s="328"/>
      <c r="Q740" s="328"/>
      <c r="R740" s="328"/>
      <c r="S740" s="328"/>
      <c r="T740" s="328"/>
      <c r="U740" s="328"/>
      <c r="V740" s="328"/>
      <c r="W740" s="328"/>
      <c r="X740" s="328"/>
      <c r="Y740" s="328"/>
      <c r="Z740" s="328"/>
      <c r="AA740" s="328"/>
      <c r="AB740" s="328"/>
      <c r="AC740" s="328"/>
      <c r="AD740" s="328"/>
      <c r="AE740" s="328"/>
      <c r="AF740" s="328"/>
      <c r="AG740" s="328"/>
      <c r="AH740" s="328" t="s">
        <v>731</v>
      </c>
      <c r="AI740" s="328"/>
      <c r="AJ740" s="328"/>
      <c r="AK740" s="328"/>
      <c r="AL740" s="328"/>
      <c r="AM740" s="328"/>
      <c r="AN740" s="328"/>
      <c r="AO740" s="328"/>
      <c r="AP740" s="328" t="s">
        <v>3865</v>
      </c>
      <c r="AQ740" s="328" t="s">
        <v>3844</v>
      </c>
    </row>
    <row r="741" spans="1:43" ht="22.8" x14ac:dyDescent="0.4">
      <c r="A741" s="328">
        <v>211454</v>
      </c>
      <c r="B741" s="328" t="s">
        <v>4059</v>
      </c>
      <c r="C741" s="328" t="s">
        <v>3837</v>
      </c>
      <c r="D741" s="328"/>
      <c r="E741" s="328" t="s">
        <v>387</v>
      </c>
      <c r="F741" s="330" t="s">
        <v>4060</v>
      </c>
      <c r="G741" s="328" t="s">
        <v>370</v>
      </c>
      <c r="H741" s="328" t="s">
        <v>389</v>
      </c>
      <c r="I741" s="328" t="s">
        <v>59</v>
      </c>
      <c r="J741" s="328" t="s">
        <v>371</v>
      </c>
      <c r="K741" s="328">
        <v>2014</v>
      </c>
      <c r="L741" s="328" t="s">
        <v>370</v>
      </c>
      <c r="M741" s="328" t="s">
        <v>370</v>
      </c>
      <c r="N741" s="328"/>
      <c r="O741" s="330"/>
      <c r="P741" s="328"/>
      <c r="Q741" s="328"/>
      <c r="R741" s="328"/>
      <c r="S741" s="328"/>
      <c r="T741" s="328"/>
      <c r="U741" s="328"/>
      <c r="V741" s="328"/>
      <c r="W741" s="328"/>
      <c r="X741" s="328"/>
      <c r="Y741" s="328"/>
      <c r="Z741" s="328"/>
      <c r="AA741" s="328"/>
      <c r="AB741" s="328"/>
      <c r="AC741" s="328"/>
      <c r="AD741" s="328"/>
      <c r="AE741" s="328"/>
      <c r="AF741" s="328"/>
      <c r="AG741" s="328"/>
      <c r="AH741" s="328"/>
      <c r="AI741" s="328"/>
      <c r="AJ741" s="328"/>
      <c r="AK741" s="328"/>
      <c r="AL741" s="328"/>
      <c r="AM741" s="328"/>
      <c r="AN741" s="328"/>
      <c r="AO741" s="328"/>
      <c r="AP741" s="328" t="s">
        <v>3905</v>
      </c>
      <c r="AQ741" s="328">
        <v>5</v>
      </c>
    </row>
    <row r="742" spans="1:43" ht="22.8" x14ac:dyDescent="0.4">
      <c r="A742" s="328">
        <v>211471</v>
      </c>
      <c r="B742" s="328" t="s">
        <v>4061</v>
      </c>
      <c r="C742" s="328" t="s">
        <v>117</v>
      </c>
      <c r="D742" s="328" t="s">
        <v>4062</v>
      </c>
      <c r="E742" s="328" t="s">
        <v>1315</v>
      </c>
      <c r="F742" s="330">
        <v>35445</v>
      </c>
      <c r="G742" s="328" t="s">
        <v>4063</v>
      </c>
      <c r="H742" s="328" t="s">
        <v>389</v>
      </c>
      <c r="I742" s="328" t="s">
        <v>59</v>
      </c>
      <c r="J742" s="328" t="s">
        <v>1311</v>
      </c>
      <c r="K742" s="328">
        <v>2014</v>
      </c>
      <c r="L742" s="328" t="s">
        <v>370</v>
      </c>
      <c r="M742" s="328" t="s">
        <v>370</v>
      </c>
      <c r="N742" s="328"/>
      <c r="O742" s="330"/>
      <c r="P742" s="328"/>
      <c r="Q742" s="328"/>
      <c r="R742" s="328"/>
      <c r="S742" s="328"/>
      <c r="T742" s="328"/>
      <c r="U742" s="328"/>
      <c r="V742" s="328"/>
      <c r="W742" s="328"/>
      <c r="X742" s="328"/>
      <c r="Y742" s="328"/>
      <c r="Z742" s="328"/>
      <c r="AA742" s="328"/>
      <c r="AB742" s="328"/>
      <c r="AC742" s="328"/>
      <c r="AD742" s="328"/>
      <c r="AE742" s="328"/>
      <c r="AF742" s="328"/>
      <c r="AG742" s="328"/>
      <c r="AH742" s="328" t="s">
        <v>731</v>
      </c>
      <c r="AI742" s="328"/>
      <c r="AJ742" s="328"/>
      <c r="AK742" s="328"/>
      <c r="AL742" s="328"/>
      <c r="AM742" s="328"/>
      <c r="AN742" s="328"/>
      <c r="AO742" s="328"/>
      <c r="AP742" s="328" t="s">
        <v>4064</v>
      </c>
      <c r="AQ742" s="328" t="s">
        <v>3844</v>
      </c>
    </row>
    <row r="743" spans="1:43" ht="22.8" x14ac:dyDescent="0.4">
      <c r="A743" s="328">
        <v>211478</v>
      </c>
      <c r="B743" s="328" t="s">
        <v>2058</v>
      </c>
      <c r="C743" s="328" t="s">
        <v>139</v>
      </c>
      <c r="D743" s="328" t="s">
        <v>2670</v>
      </c>
      <c r="E743" s="328" t="s">
        <v>387</v>
      </c>
      <c r="F743" s="330">
        <v>29479</v>
      </c>
      <c r="G743" s="328" t="s">
        <v>2059</v>
      </c>
      <c r="H743" s="328" t="s">
        <v>389</v>
      </c>
      <c r="I743" s="328" t="s">
        <v>484</v>
      </c>
      <c r="J743" s="328" t="s">
        <v>390</v>
      </c>
      <c r="K743" s="328">
        <v>2009</v>
      </c>
      <c r="L743" s="328" t="s">
        <v>370</v>
      </c>
      <c r="M743" s="328" t="s">
        <v>370</v>
      </c>
      <c r="N743" s="328"/>
      <c r="O743" s="330"/>
      <c r="P743" s="328"/>
      <c r="Q743" s="328"/>
      <c r="R743" s="328"/>
      <c r="S743" s="328"/>
      <c r="T743" s="328"/>
      <c r="U743" s="328"/>
      <c r="V743" s="328"/>
      <c r="W743" s="328"/>
      <c r="X743" s="328"/>
      <c r="Y743" s="328"/>
      <c r="Z743" s="328"/>
      <c r="AA743" s="328"/>
      <c r="AB743" s="328"/>
      <c r="AC743" s="328"/>
      <c r="AD743" s="328"/>
      <c r="AE743" s="328"/>
      <c r="AF743" s="328"/>
      <c r="AG743" s="328"/>
      <c r="AH743" s="328" t="s">
        <v>731</v>
      </c>
      <c r="AI743" s="328"/>
      <c r="AJ743" s="328"/>
      <c r="AK743" s="328"/>
      <c r="AL743" s="328"/>
      <c r="AM743" s="328"/>
      <c r="AN743" s="328" t="s">
        <v>782</v>
      </c>
      <c r="AO743" s="328"/>
      <c r="AP743" s="328" t="s">
        <v>3870</v>
      </c>
      <c r="AQ743" s="328">
        <v>1</v>
      </c>
    </row>
    <row r="744" spans="1:43" ht="22.8" x14ac:dyDescent="0.4">
      <c r="A744" s="328">
        <v>211485</v>
      </c>
      <c r="B744" s="328" t="s">
        <v>2157</v>
      </c>
      <c r="C744" s="328" t="s">
        <v>163</v>
      </c>
      <c r="D744" s="328" t="s">
        <v>468</v>
      </c>
      <c r="E744" s="328" t="s">
        <v>388</v>
      </c>
      <c r="F744" s="330">
        <v>34384</v>
      </c>
      <c r="G744" s="328" t="s">
        <v>370</v>
      </c>
      <c r="H744" s="328" t="s">
        <v>389</v>
      </c>
      <c r="I744" s="328" t="s">
        <v>484</v>
      </c>
      <c r="J744" s="328" t="s">
        <v>390</v>
      </c>
      <c r="K744" s="328">
        <v>2012</v>
      </c>
      <c r="L744" s="328" t="s">
        <v>370</v>
      </c>
      <c r="M744" s="328" t="s">
        <v>370</v>
      </c>
      <c r="N744" s="328"/>
      <c r="O744" s="330"/>
      <c r="P744" s="328"/>
      <c r="Q744" s="328"/>
      <c r="R744" s="328"/>
      <c r="S744" s="328"/>
      <c r="T744" s="328"/>
      <c r="U744" s="328"/>
      <c r="V744" s="328"/>
      <c r="W744" s="328"/>
      <c r="X744" s="328"/>
      <c r="Y744" s="328"/>
      <c r="Z744" s="328"/>
      <c r="AA744" s="328"/>
      <c r="AB744" s="328"/>
      <c r="AC744" s="328"/>
      <c r="AD744" s="328"/>
      <c r="AE744" s="328"/>
      <c r="AF744" s="328"/>
      <c r="AG744" s="328"/>
      <c r="AH744" s="328" t="s">
        <v>731</v>
      </c>
      <c r="AI744" s="328"/>
      <c r="AJ744" s="328"/>
      <c r="AK744" s="328"/>
      <c r="AL744" s="328"/>
      <c r="AM744" s="328"/>
      <c r="AN744" s="328" t="s">
        <v>782</v>
      </c>
      <c r="AO744" s="328"/>
      <c r="AP744" s="328" t="s">
        <v>4065</v>
      </c>
      <c r="AQ744" s="328">
        <v>3</v>
      </c>
    </row>
    <row r="745" spans="1:43" ht="22.8" x14ac:dyDescent="0.4">
      <c r="A745" s="328">
        <v>211487</v>
      </c>
      <c r="B745" s="328" t="s">
        <v>1640</v>
      </c>
      <c r="C745" s="328" t="s">
        <v>110</v>
      </c>
      <c r="D745" s="328" t="s">
        <v>231</v>
      </c>
      <c r="E745" s="328" t="s">
        <v>388</v>
      </c>
      <c r="F745" s="330">
        <v>34182</v>
      </c>
      <c r="G745" s="328" t="s">
        <v>370</v>
      </c>
      <c r="H745" s="328" t="s">
        <v>389</v>
      </c>
      <c r="I745" s="328" t="s">
        <v>59</v>
      </c>
      <c r="J745" s="328" t="s">
        <v>390</v>
      </c>
      <c r="K745" s="328">
        <v>2010</v>
      </c>
      <c r="L745" s="328" t="s">
        <v>370</v>
      </c>
      <c r="M745" s="328" t="s">
        <v>373</v>
      </c>
      <c r="N745" s="328"/>
      <c r="O745" s="330"/>
      <c r="P745" s="328"/>
      <c r="Q745" s="328"/>
      <c r="R745" s="328"/>
      <c r="S745" s="328"/>
      <c r="T745" s="328"/>
      <c r="U745" s="328"/>
      <c r="V745" s="328"/>
      <c r="W745" s="328"/>
      <c r="X745" s="328"/>
      <c r="Y745" s="328"/>
      <c r="Z745" s="328"/>
      <c r="AA745" s="328"/>
      <c r="AB745" s="328"/>
      <c r="AC745" s="328"/>
      <c r="AD745" s="328"/>
      <c r="AE745" s="328"/>
      <c r="AF745" s="328"/>
      <c r="AG745" s="328"/>
      <c r="AH745" s="328" t="s">
        <v>731</v>
      </c>
      <c r="AI745" s="328"/>
      <c r="AJ745" s="328"/>
      <c r="AK745" s="328"/>
      <c r="AL745" s="328"/>
      <c r="AM745" s="328"/>
      <c r="AN745" s="328"/>
      <c r="AO745" s="328"/>
      <c r="AP745" s="328" t="s">
        <v>3879</v>
      </c>
      <c r="AQ745" s="328">
        <v>3</v>
      </c>
    </row>
    <row r="746" spans="1:43" ht="22.8" x14ac:dyDescent="0.4">
      <c r="A746" s="328">
        <v>211529</v>
      </c>
      <c r="B746" s="328" t="s">
        <v>2027</v>
      </c>
      <c r="C746" s="328" t="s">
        <v>97</v>
      </c>
      <c r="D746" s="328" t="s">
        <v>578</v>
      </c>
      <c r="E746" s="328" t="s">
        <v>388</v>
      </c>
      <c r="F746" s="330">
        <v>35178</v>
      </c>
      <c r="G746" s="328" t="s">
        <v>370</v>
      </c>
      <c r="H746" s="328" t="s">
        <v>389</v>
      </c>
      <c r="I746" s="328" t="s">
        <v>484</v>
      </c>
      <c r="J746" s="328" t="s">
        <v>1311</v>
      </c>
      <c r="K746" s="328">
        <v>2014</v>
      </c>
      <c r="L746" s="328" t="s">
        <v>370</v>
      </c>
      <c r="M746" s="328" t="s">
        <v>370</v>
      </c>
      <c r="N746" s="328"/>
      <c r="O746" s="330"/>
      <c r="P746" s="328"/>
      <c r="Q746" s="328"/>
      <c r="R746" s="328"/>
      <c r="S746" s="328"/>
      <c r="T746" s="328"/>
      <c r="U746" s="328"/>
      <c r="V746" s="328"/>
      <c r="W746" s="328"/>
      <c r="X746" s="328"/>
      <c r="Y746" s="328"/>
      <c r="Z746" s="328"/>
      <c r="AA746" s="328"/>
      <c r="AB746" s="328"/>
      <c r="AC746" s="328"/>
      <c r="AD746" s="328"/>
      <c r="AE746" s="328"/>
      <c r="AF746" s="328"/>
      <c r="AG746" s="328"/>
      <c r="AH746" s="328" t="s">
        <v>731</v>
      </c>
      <c r="AI746" s="328"/>
      <c r="AJ746" s="328"/>
      <c r="AK746" s="328"/>
      <c r="AL746" s="328"/>
      <c r="AM746" s="328"/>
      <c r="AN746" s="328"/>
      <c r="AO746" s="328"/>
      <c r="AP746" s="328" t="s">
        <v>484</v>
      </c>
      <c r="AQ746" s="328">
        <v>1</v>
      </c>
    </row>
    <row r="747" spans="1:43" ht="22.8" x14ac:dyDescent="0.4">
      <c r="A747" s="328">
        <v>211547</v>
      </c>
      <c r="B747" s="328" t="s">
        <v>1733</v>
      </c>
      <c r="C747" s="328" t="s">
        <v>1519</v>
      </c>
      <c r="D747" s="328" t="s">
        <v>337</v>
      </c>
      <c r="E747" s="328" t="s">
        <v>388</v>
      </c>
      <c r="F747" s="330">
        <v>35072</v>
      </c>
      <c r="G747" s="328" t="s">
        <v>1734</v>
      </c>
      <c r="H747" s="328" t="s">
        <v>389</v>
      </c>
      <c r="I747" s="328" t="s">
        <v>59</v>
      </c>
      <c r="J747" s="328" t="s">
        <v>390</v>
      </c>
      <c r="K747" s="328">
        <v>2015</v>
      </c>
      <c r="L747" s="328" t="s">
        <v>370</v>
      </c>
      <c r="M747" s="328"/>
      <c r="N747" s="328"/>
      <c r="O747" s="330"/>
      <c r="P747" s="328"/>
      <c r="Q747" s="328"/>
      <c r="R747" s="328"/>
      <c r="S747" s="328"/>
      <c r="T747" s="328"/>
      <c r="U747" s="328"/>
      <c r="V747" s="328"/>
      <c r="W747" s="328"/>
      <c r="X747" s="328"/>
      <c r="Y747" s="328"/>
      <c r="Z747" s="328"/>
      <c r="AA747" s="328"/>
      <c r="AB747" s="328"/>
      <c r="AC747" s="328"/>
      <c r="AD747" s="328"/>
      <c r="AE747" s="328"/>
      <c r="AF747" s="328"/>
      <c r="AG747" s="328"/>
      <c r="AH747" s="328"/>
      <c r="AI747" s="328"/>
      <c r="AJ747" s="328"/>
      <c r="AK747" s="328"/>
      <c r="AL747" s="328"/>
      <c r="AM747" s="328" t="s">
        <v>782</v>
      </c>
      <c r="AN747" s="328" t="s">
        <v>782</v>
      </c>
      <c r="AO747" s="328"/>
      <c r="AP747" s="328" t="s">
        <v>59</v>
      </c>
      <c r="AQ747" s="328">
        <v>1</v>
      </c>
    </row>
    <row r="748" spans="1:43" ht="22.8" x14ac:dyDescent="0.4">
      <c r="A748" s="328">
        <v>211548</v>
      </c>
      <c r="B748" s="328" t="s">
        <v>2671</v>
      </c>
      <c r="C748" s="328" t="s">
        <v>492</v>
      </c>
      <c r="D748" s="328" t="s">
        <v>232</v>
      </c>
      <c r="E748" s="328" t="s">
        <v>388</v>
      </c>
      <c r="F748" s="330">
        <v>35964</v>
      </c>
      <c r="G748" s="328" t="s">
        <v>370</v>
      </c>
      <c r="H748" s="328" t="s">
        <v>389</v>
      </c>
      <c r="I748" s="328" t="s">
        <v>484</v>
      </c>
      <c r="J748" s="328" t="s">
        <v>390</v>
      </c>
      <c r="K748" s="328">
        <v>2015</v>
      </c>
      <c r="L748" s="328" t="s">
        <v>370</v>
      </c>
      <c r="M748" s="328"/>
      <c r="N748" s="328"/>
      <c r="O748" s="330"/>
      <c r="P748" s="328"/>
      <c r="Q748" s="328"/>
      <c r="R748" s="328"/>
      <c r="S748" s="328"/>
      <c r="T748" s="328"/>
      <c r="U748" s="328"/>
      <c r="V748" s="328"/>
      <c r="W748" s="328"/>
      <c r="X748" s="328"/>
      <c r="Y748" s="328"/>
      <c r="Z748" s="328"/>
      <c r="AA748" s="328"/>
      <c r="AB748" s="328"/>
      <c r="AC748" s="328"/>
      <c r="AD748" s="328"/>
      <c r="AE748" s="328"/>
      <c r="AF748" s="328"/>
      <c r="AG748" s="328"/>
      <c r="AH748" s="328" t="s">
        <v>731</v>
      </c>
      <c r="AI748" s="328"/>
      <c r="AJ748" s="328"/>
      <c r="AK748" s="328"/>
      <c r="AL748" s="328"/>
      <c r="AM748" s="328"/>
      <c r="AN748" s="328"/>
      <c r="AO748" s="328"/>
      <c r="AP748" s="328" t="s">
        <v>3375</v>
      </c>
      <c r="AQ748" s="328">
        <v>3</v>
      </c>
    </row>
    <row r="749" spans="1:43" ht="22.8" x14ac:dyDescent="0.4">
      <c r="A749" s="328">
        <v>211560</v>
      </c>
      <c r="B749" s="328" t="s">
        <v>1575</v>
      </c>
      <c r="C749" s="328" t="s">
        <v>1576</v>
      </c>
      <c r="D749" s="328" t="s">
        <v>266</v>
      </c>
      <c r="E749" s="328" t="s">
        <v>387</v>
      </c>
      <c r="F749" s="330">
        <v>33153</v>
      </c>
      <c r="G749" s="328" t="s">
        <v>370</v>
      </c>
      <c r="H749" s="328" t="s">
        <v>389</v>
      </c>
      <c r="I749" s="328" t="s">
        <v>484</v>
      </c>
      <c r="J749" s="328" t="s">
        <v>1311</v>
      </c>
      <c r="K749" s="328">
        <v>2008</v>
      </c>
      <c r="L749" s="328" t="s">
        <v>370</v>
      </c>
      <c r="M749" s="328" t="s">
        <v>370</v>
      </c>
      <c r="N749" s="328"/>
      <c r="O749" s="330"/>
      <c r="P749" s="328"/>
      <c r="Q749" s="328"/>
      <c r="R749" s="328"/>
      <c r="S749" s="328"/>
      <c r="T749" s="328"/>
      <c r="U749" s="328"/>
      <c r="V749" s="328"/>
      <c r="W749" s="328"/>
      <c r="X749" s="328"/>
      <c r="Y749" s="328"/>
      <c r="Z749" s="328"/>
      <c r="AA749" s="328"/>
      <c r="AB749" s="328"/>
      <c r="AC749" s="328"/>
      <c r="AD749" s="328"/>
      <c r="AE749" s="328"/>
      <c r="AF749" s="328"/>
      <c r="AG749" s="328"/>
      <c r="AH749" s="328" t="s">
        <v>731</v>
      </c>
      <c r="AI749" s="328"/>
      <c r="AJ749" s="328"/>
      <c r="AK749" s="328"/>
      <c r="AL749" s="328"/>
      <c r="AM749" s="328" t="s">
        <v>782</v>
      </c>
      <c r="AN749" s="328" t="s">
        <v>782</v>
      </c>
      <c r="AO749" s="328"/>
      <c r="AP749" s="328" t="s">
        <v>4067</v>
      </c>
      <c r="AQ749" s="328" t="s">
        <v>4024</v>
      </c>
    </row>
    <row r="750" spans="1:43" ht="22.8" x14ac:dyDescent="0.4">
      <c r="A750" s="328">
        <v>211600</v>
      </c>
      <c r="B750" s="328" t="s">
        <v>2673</v>
      </c>
      <c r="C750" s="328" t="s">
        <v>107</v>
      </c>
      <c r="D750" s="328" t="s">
        <v>227</v>
      </c>
      <c r="E750" s="328" t="s">
        <v>388</v>
      </c>
      <c r="F750" s="330">
        <v>32575</v>
      </c>
      <c r="G750" s="328" t="s">
        <v>875</v>
      </c>
      <c r="H750" s="328" t="s">
        <v>389</v>
      </c>
      <c r="I750" s="328" t="s">
        <v>59</v>
      </c>
      <c r="J750" s="328" t="s">
        <v>390</v>
      </c>
      <c r="K750" s="328">
        <v>2010</v>
      </c>
      <c r="L750" s="328" t="s">
        <v>370</v>
      </c>
      <c r="M750" s="328"/>
      <c r="N750" s="328"/>
      <c r="O750" s="330"/>
      <c r="P750" s="328"/>
      <c r="Q750" s="328"/>
      <c r="R750" s="328"/>
      <c r="S750" s="328"/>
      <c r="T750" s="328"/>
      <c r="U750" s="328"/>
      <c r="V750" s="328"/>
      <c r="W750" s="328"/>
      <c r="X750" s="328"/>
      <c r="Y750" s="328"/>
      <c r="Z750" s="328"/>
      <c r="AA750" s="328"/>
      <c r="AB750" s="328"/>
      <c r="AC750" s="328"/>
      <c r="AD750" s="328"/>
      <c r="AE750" s="328"/>
      <c r="AF750" s="328"/>
      <c r="AG750" s="328"/>
      <c r="AH750" s="328" t="s">
        <v>731</v>
      </c>
      <c r="AI750" s="328"/>
      <c r="AJ750" s="328"/>
      <c r="AK750" s="328"/>
      <c r="AL750" s="328"/>
      <c r="AM750" s="328" t="s">
        <v>782</v>
      </c>
      <c r="AN750" s="328" t="s">
        <v>782</v>
      </c>
      <c r="AO750" s="328"/>
      <c r="AP750" s="328" t="s">
        <v>3998</v>
      </c>
      <c r="AQ750" s="328" t="s">
        <v>4024</v>
      </c>
    </row>
    <row r="751" spans="1:43" ht="22.8" x14ac:dyDescent="0.4">
      <c r="A751" s="328">
        <v>211606</v>
      </c>
      <c r="B751" s="328" t="s">
        <v>2084</v>
      </c>
      <c r="C751" s="328" t="s">
        <v>99</v>
      </c>
      <c r="D751" s="328" t="s">
        <v>2674</v>
      </c>
      <c r="E751" s="328" t="s">
        <v>387</v>
      </c>
      <c r="F751" s="330">
        <v>32325</v>
      </c>
      <c r="G751" s="328" t="s">
        <v>2085</v>
      </c>
      <c r="H751" s="328" t="s">
        <v>389</v>
      </c>
      <c r="I751" s="328" t="s">
        <v>484</v>
      </c>
      <c r="J751" s="328" t="s">
        <v>371</v>
      </c>
      <c r="K751" s="328">
        <v>2008</v>
      </c>
      <c r="L751" s="328" t="s">
        <v>370</v>
      </c>
      <c r="M751" s="328" t="s">
        <v>372</v>
      </c>
      <c r="N751" s="328"/>
      <c r="O751" s="330"/>
      <c r="P751" s="328"/>
      <c r="Q751" s="328"/>
      <c r="R751" s="328"/>
      <c r="S751" s="328"/>
      <c r="T751" s="328"/>
      <c r="U751" s="328"/>
      <c r="V751" s="328"/>
      <c r="W751" s="328"/>
      <c r="X751" s="328"/>
      <c r="Y751" s="328"/>
      <c r="Z751" s="328"/>
      <c r="AA751" s="328"/>
      <c r="AB751" s="328"/>
      <c r="AC751" s="328"/>
      <c r="AD751" s="328"/>
      <c r="AE751" s="328"/>
      <c r="AF751" s="328"/>
      <c r="AG751" s="328"/>
      <c r="AH751" s="328" t="s">
        <v>731</v>
      </c>
      <c r="AI751" s="328"/>
      <c r="AJ751" s="328"/>
      <c r="AK751" s="328"/>
      <c r="AL751" s="328"/>
      <c r="AM751" s="328"/>
      <c r="AN751" s="328"/>
      <c r="AO751" s="328"/>
      <c r="AP751" s="328" t="s">
        <v>4071</v>
      </c>
      <c r="AQ751" s="328">
        <v>5</v>
      </c>
    </row>
    <row r="752" spans="1:43" ht="22.8" x14ac:dyDescent="0.4">
      <c r="A752" s="328">
        <v>211608</v>
      </c>
      <c r="B752" s="328" t="s">
        <v>4072</v>
      </c>
      <c r="C752" s="328" t="s">
        <v>137</v>
      </c>
      <c r="D752" s="328" t="s">
        <v>4073</v>
      </c>
      <c r="E752" s="328" t="s">
        <v>1315</v>
      </c>
      <c r="F752" s="330">
        <v>35796</v>
      </c>
      <c r="G752" s="328" t="s">
        <v>370</v>
      </c>
      <c r="H752" s="328" t="s">
        <v>389</v>
      </c>
      <c r="I752" s="328" t="s">
        <v>486</v>
      </c>
      <c r="J752" s="328" t="s">
        <v>1311</v>
      </c>
      <c r="K752" s="328">
        <v>2015</v>
      </c>
      <c r="L752" s="328" t="s">
        <v>370</v>
      </c>
      <c r="M752" s="328" t="s">
        <v>370</v>
      </c>
      <c r="N752" s="328"/>
      <c r="O752" s="330"/>
      <c r="P752" s="328"/>
      <c r="Q752" s="328"/>
      <c r="R752" s="328"/>
      <c r="S752" s="328"/>
      <c r="T752" s="328"/>
      <c r="U752" s="328"/>
      <c r="V752" s="328"/>
      <c r="W752" s="328"/>
      <c r="X752" s="328"/>
      <c r="Y752" s="328"/>
      <c r="Z752" s="328"/>
      <c r="AA752" s="328"/>
      <c r="AB752" s="328"/>
      <c r="AC752" s="328"/>
      <c r="AD752" s="328"/>
      <c r="AE752" s="328"/>
      <c r="AF752" s="328"/>
      <c r="AG752" s="328"/>
      <c r="AH752" s="328"/>
      <c r="AI752" s="328"/>
      <c r="AJ752" s="328"/>
      <c r="AK752" s="328"/>
      <c r="AL752" s="328"/>
      <c r="AM752" s="328"/>
      <c r="AN752" s="328"/>
      <c r="AO752" s="328"/>
      <c r="AP752" s="328" t="s">
        <v>3922</v>
      </c>
      <c r="AQ752" s="328">
        <v>5</v>
      </c>
    </row>
    <row r="753" spans="1:43" ht="22.8" x14ac:dyDescent="0.4">
      <c r="A753" s="328">
        <v>211609</v>
      </c>
      <c r="B753" s="328" t="s">
        <v>2675</v>
      </c>
      <c r="C753" s="328" t="s">
        <v>180</v>
      </c>
      <c r="D753" s="328" t="s">
        <v>2676</v>
      </c>
      <c r="E753" s="328" t="s">
        <v>388</v>
      </c>
      <c r="F753" s="330">
        <v>35796</v>
      </c>
      <c r="G753" s="328" t="s">
        <v>370</v>
      </c>
      <c r="H753" s="328" t="s">
        <v>389</v>
      </c>
      <c r="I753" s="328" t="s">
        <v>59</v>
      </c>
      <c r="J753" s="328" t="s">
        <v>390</v>
      </c>
      <c r="K753" s="328">
        <v>2015</v>
      </c>
      <c r="L753" s="328" t="s">
        <v>370</v>
      </c>
      <c r="M753" s="328" t="s">
        <v>370</v>
      </c>
      <c r="N753" s="328"/>
      <c r="O753" s="330"/>
      <c r="P753" s="328"/>
      <c r="Q753" s="328"/>
      <c r="R753" s="328"/>
      <c r="S753" s="328"/>
      <c r="T753" s="328"/>
      <c r="U753" s="328"/>
      <c r="V753" s="328"/>
      <c r="W753" s="328"/>
      <c r="X753" s="328"/>
      <c r="Y753" s="328"/>
      <c r="Z753" s="328"/>
      <c r="AA753" s="328"/>
      <c r="AB753" s="328"/>
      <c r="AC753" s="328"/>
      <c r="AD753" s="328"/>
      <c r="AE753" s="328"/>
      <c r="AF753" s="328"/>
      <c r="AG753" s="328"/>
      <c r="AH753" s="328"/>
      <c r="AI753" s="328"/>
      <c r="AJ753" s="328"/>
      <c r="AK753" s="328"/>
      <c r="AL753" s="328"/>
      <c r="AM753" s="328"/>
      <c r="AN753" s="328"/>
      <c r="AO753" s="328"/>
      <c r="AP753" s="328" t="s">
        <v>3374</v>
      </c>
      <c r="AQ753" s="328">
        <v>3</v>
      </c>
    </row>
    <row r="754" spans="1:43" ht="22.8" x14ac:dyDescent="0.4">
      <c r="A754" s="328">
        <v>211611</v>
      </c>
      <c r="B754" s="328" t="s">
        <v>1463</v>
      </c>
      <c r="C754" s="328" t="s">
        <v>66</v>
      </c>
      <c r="D754" s="328" t="s">
        <v>347</v>
      </c>
      <c r="E754" s="328" t="s">
        <v>388</v>
      </c>
      <c r="F754" s="330">
        <v>34813</v>
      </c>
      <c r="G754" s="328" t="s">
        <v>1009</v>
      </c>
      <c r="H754" s="328" t="s">
        <v>389</v>
      </c>
      <c r="I754" s="328" t="s">
        <v>59</v>
      </c>
      <c r="J754" s="328" t="s">
        <v>390</v>
      </c>
      <c r="K754" s="328">
        <v>2015</v>
      </c>
      <c r="L754" s="328" t="s">
        <v>370</v>
      </c>
      <c r="M754" s="328" t="s">
        <v>370</v>
      </c>
      <c r="N754" s="328"/>
      <c r="O754" s="330"/>
      <c r="P754" s="328"/>
      <c r="Q754" s="328"/>
      <c r="R754" s="328"/>
      <c r="S754" s="328"/>
      <c r="T754" s="328"/>
      <c r="U754" s="328"/>
      <c r="V754" s="328"/>
      <c r="W754" s="328"/>
      <c r="X754" s="328"/>
      <c r="Y754" s="328"/>
      <c r="Z754" s="328"/>
      <c r="AA754" s="328"/>
      <c r="AB754" s="328"/>
      <c r="AC754" s="328"/>
      <c r="AD754" s="328"/>
      <c r="AE754" s="328"/>
      <c r="AF754" s="328"/>
      <c r="AG754" s="328"/>
      <c r="AH754" s="328"/>
      <c r="AI754" s="328"/>
      <c r="AJ754" s="328"/>
      <c r="AK754" s="328"/>
      <c r="AL754" s="328"/>
      <c r="AM754" s="328"/>
      <c r="AN754" s="328"/>
      <c r="AO754" s="328"/>
      <c r="AP754" s="328" t="s">
        <v>3374</v>
      </c>
      <c r="AQ754" s="328">
        <v>3</v>
      </c>
    </row>
    <row r="755" spans="1:43" ht="22.8" x14ac:dyDescent="0.4">
      <c r="A755" s="328">
        <v>211664</v>
      </c>
      <c r="B755" s="328" t="s">
        <v>2581</v>
      </c>
      <c r="C755" s="328" t="s">
        <v>201</v>
      </c>
      <c r="D755" s="328" t="s">
        <v>312</v>
      </c>
      <c r="E755" s="328" t="s">
        <v>388</v>
      </c>
      <c r="F755" s="330">
        <v>35065</v>
      </c>
      <c r="G755" s="328" t="s">
        <v>1392</v>
      </c>
      <c r="H755" s="328" t="s">
        <v>389</v>
      </c>
      <c r="I755" s="328" t="s">
        <v>59</v>
      </c>
      <c r="J755" s="328" t="s">
        <v>390</v>
      </c>
      <c r="K755" s="328">
        <v>2013</v>
      </c>
      <c r="L755" s="328" t="s">
        <v>370</v>
      </c>
      <c r="M755" s="328" t="s">
        <v>372</v>
      </c>
      <c r="N755" s="328">
        <v>67</v>
      </c>
      <c r="O755" s="330">
        <v>45722</v>
      </c>
      <c r="P755" s="328">
        <v>80000</v>
      </c>
      <c r="Q755" s="328"/>
      <c r="R755" s="328"/>
      <c r="S755" s="328"/>
      <c r="T755" s="328"/>
      <c r="U755" s="328"/>
      <c r="V755" s="328"/>
      <c r="W755" s="328"/>
      <c r="X755" s="328"/>
      <c r="Y755" s="328"/>
      <c r="Z755" s="328"/>
      <c r="AA755" s="328"/>
      <c r="AB755" s="328"/>
      <c r="AC755" s="328"/>
      <c r="AD755" s="328"/>
      <c r="AE755" s="328"/>
      <c r="AF755" s="328"/>
      <c r="AG755" s="328"/>
      <c r="AH755" s="328"/>
      <c r="AI755" s="328"/>
      <c r="AJ755" s="328"/>
      <c r="AK755" s="328"/>
      <c r="AL755" s="328"/>
      <c r="AM755" s="328"/>
      <c r="AN755" s="328"/>
      <c r="AO755" s="328"/>
      <c r="AP755" s="328" t="s">
        <v>59</v>
      </c>
      <c r="AQ755" s="328">
        <v>2</v>
      </c>
    </row>
    <row r="756" spans="1:43" ht="22.8" x14ac:dyDescent="0.4">
      <c r="A756" s="328">
        <v>211685</v>
      </c>
      <c r="B756" s="328" t="s">
        <v>2595</v>
      </c>
      <c r="C756" s="328" t="s">
        <v>121</v>
      </c>
      <c r="D756" s="328" t="s">
        <v>225</v>
      </c>
      <c r="E756" s="328" t="s">
        <v>388</v>
      </c>
      <c r="F756" s="330">
        <v>35546</v>
      </c>
      <c r="G756" s="328" t="s">
        <v>1009</v>
      </c>
      <c r="H756" s="328" t="s">
        <v>389</v>
      </c>
      <c r="I756" s="328" t="s">
        <v>59</v>
      </c>
      <c r="J756" s="328" t="s">
        <v>390</v>
      </c>
      <c r="K756" s="328">
        <v>2015</v>
      </c>
      <c r="L756" s="328" t="s">
        <v>370</v>
      </c>
      <c r="M756" s="328" t="s">
        <v>370</v>
      </c>
      <c r="N756" s="328"/>
      <c r="O756" s="330"/>
      <c r="P756" s="328"/>
      <c r="Q756" s="328"/>
      <c r="R756" s="328"/>
      <c r="S756" s="328"/>
      <c r="T756" s="328"/>
      <c r="U756" s="328"/>
      <c r="V756" s="328"/>
      <c r="W756" s="328"/>
      <c r="X756" s="328"/>
      <c r="Y756" s="328"/>
      <c r="Z756" s="328"/>
      <c r="AA756" s="328"/>
      <c r="AB756" s="328"/>
      <c r="AC756" s="328"/>
      <c r="AD756" s="328"/>
      <c r="AE756" s="328"/>
      <c r="AF756" s="328"/>
      <c r="AG756" s="328"/>
      <c r="AH756" s="328"/>
      <c r="AI756" s="328"/>
      <c r="AJ756" s="328"/>
      <c r="AK756" s="328"/>
      <c r="AL756" s="328"/>
      <c r="AM756" s="328"/>
      <c r="AN756" s="328" t="s">
        <v>782</v>
      </c>
      <c r="AO756" s="328"/>
      <c r="AP756" s="328" t="s">
        <v>59</v>
      </c>
      <c r="AQ756" s="328">
        <v>2</v>
      </c>
    </row>
    <row r="757" spans="1:43" ht="22.8" x14ac:dyDescent="0.4">
      <c r="A757" s="328">
        <v>211695</v>
      </c>
      <c r="B757" s="328" t="s">
        <v>2584</v>
      </c>
      <c r="C757" s="328" t="s">
        <v>93</v>
      </c>
      <c r="D757" s="328" t="s">
        <v>2519</v>
      </c>
      <c r="E757" s="328" t="s">
        <v>388</v>
      </c>
      <c r="F757" s="330">
        <v>35072</v>
      </c>
      <c r="G757" s="328" t="s">
        <v>370</v>
      </c>
      <c r="H757" s="328" t="s">
        <v>389</v>
      </c>
      <c r="I757" s="328" t="s">
        <v>59</v>
      </c>
      <c r="J757" s="328" t="s">
        <v>390</v>
      </c>
      <c r="K757" s="328">
        <v>2013</v>
      </c>
      <c r="L757" s="328" t="s">
        <v>370</v>
      </c>
      <c r="M757" s="328" t="s">
        <v>375</v>
      </c>
      <c r="N757" s="328"/>
      <c r="O757" s="330"/>
      <c r="P757" s="328"/>
      <c r="Q757" s="328"/>
      <c r="R757" s="328"/>
      <c r="S757" s="328"/>
      <c r="T757" s="328"/>
      <c r="U757" s="328"/>
      <c r="V757" s="328"/>
      <c r="W757" s="328"/>
      <c r="X757" s="328"/>
      <c r="Y757" s="328"/>
      <c r="Z757" s="328"/>
      <c r="AA757" s="328"/>
      <c r="AB757" s="328"/>
      <c r="AC757" s="328"/>
      <c r="AD757" s="328"/>
      <c r="AE757" s="328"/>
      <c r="AF757" s="328"/>
      <c r="AG757" s="328"/>
      <c r="AH757" s="328" t="s">
        <v>731</v>
      </c>
      <c r="AI757" s="328"/>
      <c r="AJ757" s="328"/>
      <c r="AK757" s="328"/>
      <c r="AL757" s="328"/>
      <c r="AM757" s="328"/>
      <c r="AN757" s="328"/>
      <c r="AO757" s="328"/>
      <c r="AP757" s="328" t="s">
        <v>3843</v>
      </c>
      <c r="AQ757" s="328" t="s">
        <v>3844</v>
      </c>
    </row>
    <row r="758" spans="1:43" ht="22.8" x14ac:dyDescent="0.4">
      <c r="A758" s="328">
        <v>211708</v>
      </c>
      <c r="B758" s="328" t="s">
        <v>2681</v>
      </c>
      <c r="C758" s="328" t="s">
        <v>81</v>
      </c>
      <c r="D758" s="328" t="s">
        <v>2682</v>
      </c>
      <c r="E758" s="328" t="s">
        <v>388</v>
      </c>
      <c r="F758" s="330">
        <v>33968</v>
      </c>
      <c r="G758" s="328" t="s">
        <v>1028</v>
      </c>
      <c r="H758" s="328" t="s">
        <v>389</v>
      </c>
      <c r="I758" s="328" t="s">
        <v>484</v>
      </c>
      <c r="J758" s="328" t="s">
        <v>371</v>
      </c>
      <c r="K758" s="328">
        <v>2011</v>
      </c>
      <c r="L758" s="328" t="s">
        <v>370</v>
      </c>
      <c r="M758" s="328" t="s">
        <v>375</v>
      </c>
      <c r="N758" s="328"/>
      <c r="O758" s="330"/>
      <c r="P758" s="328"/>
      <c r="Q758" s="328"/>
      <c r="R758" s="328"/>
      <c r="S758" s="328"/>
      <c r="T758" s="328"/>
      <c r="U758" s="328"/>
      <c r="V758" s="328"/>
      <c r="W758" s="328"/>
      <c r="X758" s="328"/>
      <c r="Y758" s="328"/>
      <c r="Z758" s="328"/>
      <c r="AA758" s="328"/>
      <c r="AB758" s="328"/>
      <c r="AC758" s="328"/>
      <c r="AD758" s="328"/>
      <c r="AE758" s="328"/>
      <c r="AF758" s="328"/>
      <c r="AG758" s="328"/>
      <c r="AH758" s="328" t="s">
        <v>731</v>
      </c>
      <c r="AI758" s="328"/>
      <c r="AJ758" s="328"/>
      <c r="AK758" s="328"/>
      <c r="AL758" s="328"/>
      <c r="AM758" s="328"/>
      <c r="AN758" s="328"/>
      <c r="AO758" s="328"/>
      <c r="AP758" s="328" t="s">
        <v>3870</v>
      </c>
      <c r="AQ758" s="328">
        <v>4</v>
      </c>
    </row>
    <row r="759" spans="1:43" ht="22.8" x14ac:dyDescent="0.4">
      <c r="A759" s="328">
        <v>211725</v>
      </c>
      <c r="B759" s="328" t="s">
        <v>1412</v>
      </c>
      <c r="C759" s="328" t="s">
        <v>70</v>
      </c>
      <c r="D759" s="328" t="s">
        <v>266</v>
      </c>
      <c r="E759" s="328" t="s">
        <v>388</v>
      </c>
      <c r="F759" s="330">
        <v>32479</v>
      </c>
      <c r="G759" s="328" t="s">
        <v>1413</v>
      </c>
      <c r="H759" s="328" t="s">
        <v>389</v>
      </c>
      <c r="I759" s="328" t="s">
        <v>59</v>
      </c>
      <c r="J759" s="328" t="s">
        <v>371</v>
      </c>
      <c r="K759" s="328">
        <v>2005</v>
      </c>
      <c r="L759" s="328" t="s">
        <v>370</v>
      </c>
      <c r="M759" s="328" t="s">
        <v>370</v>
      </c>
      <c r="N759" s="328"/>
      <c r="O759" s="330"/>
      <c r="P759" s="328"/>
      <c r="Q759" s="328"/>
      <c r="R759" s="328"/>
      <c r="S759" s="328"/>
      <c r="T759" s="328"/>
      <c r="U759" s="328"/>
      <c r="V759" s="328"/>
      <c r="W759" s="328"/>
      <c r="X759" s="328"/>
      <c r="Y759" s="328"/>
      <c r="Z759" s="328"/>
      <c r="AA759" s="328"/>
      <c r="AB759" s="328"/>
      <c r="AC759" s="328"/>
      <c r="AD759" s="328"/>
      <c r="AE759" s="328"/>
      <c r="AF759" s="328"/>
      <c r="AG759" s="328"/>
      <c r="AH759" s="328"/>
      <c r="AI759" s="328"/>
      <c r="AJ759" s="328"/>
      <c r="AK759" s="328"/>
      <c r="AL759" s="328"/>
      <c r="AM759" s="328" t="s">
        <v>782</v>
      </c>
      <c r="AN759" s="328" t="s">
        <v>782</v>
      </c>
      <c r="AO759" s="328"/>
      <c r="AP759" s="328" t="s">
        <v>3374</v>
      </c>
      <c r="AQ759" s="328">
        <v>3</v>
      </c>
    </row>
    <row r="760" spans="1:43" ht="22.8" x14ac:dyDescent="0.4">
      <c r="A760" s="328">
        <v>211739</v>
      </c>
      <c r="B760" s="328" t="s">
        <v>1823</v>
      </c>
      <c r="C760" s="328" t="s">
        <v>631</v>
      </c>
      <c r="D760" s="328" t="s">
        <v>306</v>
      </c>
      <c r="E760" s="328" t="s">
        <v>388</v>
      </c>
      <c r="F760" s="330">
        <v>35805</v>
      </c>
      <c r="G760" s="328" t="s">
        <v>1009</v>
      </c>
      <c r="H760" s="328" t="s">
        <v>389</v>
      </c>
      <c r="I760" s="328" t="s">
        <v>59</v>
      </c>
      <c r="J760" s="328" t="s">
        <v>390</v>
      </c>
      <c r="K760" s="328">
        <v>2015</v>
      </c>
      <c r="L760" s="328" t="s">
        <v>370</v>
      </c>
      <c r="M760" s="328" t="s">
        <v>370</v>
      </c>
      <c r="N760" s="328"/>
      <c r="O760" s="330"/>
      <c r="P760" s="328"/>
      <c r="Q760" s="328"/>
      <c r="R760" s="328"/>
      <c r="S760" s="328"/>
      <c r="T760" s="328"/>
      <c r="U760" s="328"/>
      <c r="V760" s="328"/>
      <c r="W760" s="328"/>
      <c r="X760" s="328"/>
      <c r="Y760" s="328"/>
      <c r="Z760" s="328"/>
      <c r="AA760" s="328"/>
      <c r="AB760" s="328"/>
      <c r="AC760" s="328"/>
      <c r="AD760" s="328"/>
      <c r="AE760" s="328"/>
      <c r="AF760" s="328"/>
      <c r="AG760" s="328"/>
      <c r="AH760" s="328"/>
      <c r="AI760" s="328"/>
      <c r="AJ760" s="328"/>
      <c r="AK760" s="328"/>
      <c r="AL760" s="328"/>
      <c r="AM760" s="328"/>
      <c r="AN760" s="328"/>
      <c r="AO760" s="328"/>
      <c r="AP760" s="328" t="s">
        <v>59</v>
      </c>
      <c r="AQ760" s="328">
        <v>3</v>
      </c>
    </row>
    <row r="761" spans="1:43" ht="22.8" x14ac:dyDescent="0.4">
      <c r="A761" s="328">
        <v>211758</v>
      </c>
      <c r="B761" s="328" t="s">
        <v>2495</v>
      </c>
      <c r="C761" s="328" t="s">
        <v>66</v>
      </c>
      <c r="D761" s="328" t="s">
        <v>305</v>
      </c>
      <c r="E761" s="328" t="s">
        <v>387</v>
      </c>
      <c r="F761" s="330">
        <v>35502</v>
      </c>
      <c r="G761" s="328" t="s">
        <v>2496</v>
      </c>
      <c r="H761" s="328" t="s">
        <v>389</v>
      </c>
      <c r="I761" s="328" t="s">
        <v>59</v>
      </c>
      <c r="J761" s="328" t="s">
        <v>390</v>
      </c>
      <c r="K761" s="328">
        <v>2015</v>
      </c>
      <c r="L761" s="328" t="s">
        <v>370</v>
      </c>
      <c r="M761" s="328" t="s">
        <v>370</v>
      </c>
      <c r="N761" s="328"/>
      <c r="O761" s="330"/>
      <c r="P761" s="328"/>
      <c r="Q761" s="328"/>
      <c r="R761" s="328"/>
      <c r="S761" s="328"/>
      <c r="T761" s="328"/>
      <c r="U761" s="328"/>
      <c r="V761" s="328"/>
      <c r="W761" s="328"/>
      <c r="X761" s="328"/>
      <c r="Y761" s="328"/>
      <c r="Z761" s="328"/>
      <c r="AA761" s="328"/>
      <c r="AB761" s="328"/>
      <c r="AC761" s="328"/>
      <c r="AD761" s="328"/>
      <c r="AE761" s="328"/>
      <c r="AF761" s="328"/>
      <c r="AG761" s="328"/>
      <c r="AH761" s="328"/>
      <c r="AI761" s="328"/>
      <c r="AJ761" s="328"/>
      <c r="AK761" s="328"/>
      <c r="AL761" s="328"/>
      <c r="AM761" s="328"/>
      <c r="AN761" s="328"/>
      <c r="AO761" s="328"/>
      <c r="AP761" s="328" t="s">
        <v>59</v>
      </c>
      <c r="AQ761" s="328">
        <v>1</v>
      </c>
    </row>
    <row r="762" spans="1:43" ht="22.8" x14ac:dyDescent="0.4">
      <c r="A762" s="328">
        <v>211779</v>
      </c>
      <c r="B762" s="328" t="s">
        <v>1602</v>
      </c>
      <c r="C762" s="328" t="s">
        <v>69</v>
      </c>
      <c r="D762" s="328" t="s">
        <v>251</v>
      </c>
      <c r="E762" s="328" t="s">
        <v>388</v>
      </c>
      <c r="F762" s="330">
        <v>33634</v>
      </c>
      <c r="G762" s="328" t="s">
        <v>1603</v>
      </c>
      <c r="H762" s="328" t="s">
        <v>389</v>
      </c>
      <c r="I762" s="328" t="s">
        <v>59</v>
      </c>
      <c r="J762" s="328" t="s">
        <v>390</v>
      </c>
      <c r="K762" s="328">
        <v>2009</v>
      </c>
      <c r="L762" s="328" t="s">
        <v>370</v>
      </c>
      <c r="M762" s="328"/>
      <c r="N762" s="328"/>
      <c r="O762" s="330"/>
      <c r="P762" s="328"/>
      <c r="Q762" s="328"/>
      <c r="R762" s="328"/>
      <c r="S762" s="328"/>
      <c r="T762" s="328"/>
      <c r="U762" s="328"/>
      <c r="V762" s="328"/>
      <c r="W762" s="328"/>
      <c r="X762" s="328"/>
      <c r="Y762" s="328"/>
      <c r="Z762" s="328"/>
      <c r="AA762" s="328"/>
      <c r="AB762" s="328"/>
      <c r="AC762" s="328"/>
      <c r="AD762" s="328"/>
      <c r="AE762" s="328"/>
      <c r="AF762" s="328"/>
      <c r="AG762" s="328"/>
      <c r="AH762" s="328" t="s">
        <v>731</v>
      </c>
      <c r="AI762" s="328"/>
      <c r="AJ762" s="328"/>
      <c r="AK762" s="328"/>
      <c r="AL762" s="328"/>
      <c r="AM762" s="328"/>
      <c r="AN762" s="328" t="s">
        <v>782</v>
      </c>
      <c r="AO762" s="328"/>
      <c r="AP762" s="328" t="s">
        <v>3879</v>
      </c>
      <c r="AQ762" s="328">
        <v>3</v>
      </c>
    </row>
    <row r="763" spans="1:43" ht="22.8" x14ac:dyDescent="0.4">
      <c r="A763" s="328">
        <v>211786</v>
      </c>
      <c r="B763" s="331" t="s">
        <v>1477</v>
      </c>
      <c r="C763" s="331" t="s">
        <v>60</v>
      </c>
      <c r="D763" s="331" t="s">
        <v>258</v>
      </c>
      <c r="E763" s="331" t="s">
        <v>387</v>
      </c>
      <c r="F763" s="330">
        <v>34960</v>
      </c>
      <c r="G763" s="328" t="s">
        <v>370</v>
      </c>
      <c r="H763" s="328" t="s">
        <v>389</v>
      </c>
      <c r="I763" s="328" t="s">
        <v>59</v>
      </c>
      <c r="J763" s="328" t="s">
        <v>390</v>
      </c>
      <c r="K763" s="328">
        <v>2013</v>
      </c>
      <c r="L763" s="328" t="s">
        <v>370</v>
      </c>
      <c r="M763" s="328" t="s">
        <v>370</v>
      </c>
      <c r="N763" s="328"/>
      <c r="O763" s="330"/>
      <c r="P763" s="328"/>
      <c r="Q763" s="328"/>
      <c r="R763" s="328"/>
      <c r="S763" s="328"/>
      <c r="T763" s="328"/>
      <c r="U763" s="328"/>
      <c r="V763" s="328"/>
      <c r="W763" s="328"/>
      <c r="X763" s="328"/>
      <c r="Y763" s="328"/>
      <c r="Z763" s="328"/>
      <c r="AA763" s="328"/>
      <c r="AB763" s="328"/>
      <c r="AC763" s="328"/>
      <c r="AD763" s="328"/>
      <c r="AE763" s="328"/>
      <c r="AF763" s="328"/>
      <c r="AG763" s="328"/>
      <c r="AH763" s="328"/>
      <c r="AI763" s="328"/>
      <c r="AJ763" s="328"/>
      <c r="AK763" s="328"/>
      <c r="AL763" s="328"/>
      <c r="AM763" s="328"/>
      <c r="AN763" s="328" t="s">
        <v>782</v>
      </c>
      <c r="AO763" s="328"/>
      <c r="AP763" s="328" t="s">
        <v>59</v>
      </c>
      <c r="AQ763" s="328">
        <v>2</v>
      </c>
    </row>
    <row r="764" spans="1:43" ht="22.8" x14ac:dyDescent="0.4">
      <c r="A764" s="328">
        <v>211817</v>
      </c>
      <c r="B764" s="328" t="s">
        <v>2002</v>
      </c>
      <c r="C764" s="328" t="s">
        <v>2003</v>
      </c>
      <c r="D764" s="328" t="s">
        <v>257</v>
      </c>
      <c r="E764" s="328" t="s">
        <v>388</v>
      </c>
      <c r="F764" s="330">
        <v>32956</v>
      </c>
      <c r="G764" s="328" t="s">
        <v>1009</v>
      </c>
      <c r="H764" s="328" t="s">
        <v>389</v>
      </c>
      <c r="I764" s="328" t="s">
        <v>484</v>
      </c>
      <c r="J764" s="328" t="s">
        <v>1311</v>
      </c>
      <c r="K764" s="328">
        <v>2011</v>
      </c>
      <c r="L764" s="328" t="s">
        <v>370</v>
      </c>
      <c r="M764" s="328" t="s">
        <v>1009</v>
      </c>
      <c r="N764" s="328"/>
      <c r="O764" s="330"/>
      <c r="P764" s="328"/>
      <c r="Q764" s="328"/>
      <c r="R764" s="328"/>
      <c r="S764" s="328"/>
      <c r="T764" s="328"/>
      <c r="U764" s="328"/>
      <c r="V764" s="328"/>
      <c r="W764" s="328"/>
      <c r="X764" s="328"/>
      <c r="Y764" s="328"/>
      <c r="Z764" s="328"/>
      <c r="AA764" s="328"/>
      <c r="AB764" s="328"/>
      <c r="AC764" s="328"/>
      <c r="AD764" s="328"/>
      <c r="AE764" s="328"/>
      <c r="AF764" s="328"/>
      <c r="AG764" s="328"/>
      <c r="AH764" s="328" t="s">
        <v>731</v>
      </c>
      <c r="AI764" s="328"/>
      <c r="AJ764" s="328"/>
      <c r="AK764" s="328"/>
      <c r="AL764" s="328"/>
      <c r="AM764" s="328" t="s">
        <v>782</v>
      </c>
      <c r="AN764" s="328" t="s">
        <v>782</v>
      </c>
      <c r="AO764" s="328"/>
      <c r="AP764" s="328" t="s">
        <v>3870</v>
      </c>
      <c r="AQ764" s="328">
        <v>1</v>
      </c>
    </row>
    <row r="765" spans="1:43" ht="22.8" x14ac:dyDescent="0.4">
      <c r="A765" s="328">
        <v>211830</v>
      </c>
      <c r="B765" s="328" t="s">
        <v>1553</v>
      </c>
      <c r="C765" s="328" t="s">
        <v>68</v>
      </c>
      <c r="D765" s="328" t="s">
        <v>483</v>
      </c>
      <c r="E765" s="328" t="s">
        <v>387</v>
      </c>
      <c r="F765" s="330">
        <v>32874</v>
      </c>
      <c r="G765" s="328" t="s">
        <v>1009</v>
      </c>
      <c r="H765" s="328" t="s">
        <v>389</v>
      </c>
      <c r="I765" s="328" t="s">
        <v>59</v>
      </c>
      <c r="J765" s="328" t="s">
        <v>371</v>
      </c>
      <c r="K765" s="328">
        <v>2008</v>
      </c>
      <c r="L765" s="328" t="s">
        <v>370</v>
      </c>
      <c r="M765" s="328" t="s">
        <v>370</v>
      </c>
      <c r="N765" s="328"/>
      <c r="O765" s="330"/>
      <c r="P765" s="328"/>
      <c r="Q765" s="328"/>
      <c r="R765" s="328"/>
      <c r="S765" s="328"/>
      <c r="T765" s="328"/>
      <c r="U765" s="328"/>
      <c r="V765" s="328"/>
      <c r="W765" s="328"/>
      <c r="X765" s="328"/>
      <c r="Y765" s="328"/>
      <c r="Z765" s="328"/>
      <c r="AA765" s="328"/>
      <c r="AB765" s="328"/>
      <c r="AC765" s="328"/>
      <c r="AD765" s="328"/>
      <c r="AE765" s="328"/>
      <c r="AF765" s="328"/>
      <c r="AG765" s="328"/>
      <c r="AH765" s="328"/>
      <c r="AI765" s="328"/>
      <c r="AJ765" s="328"/>
      <c r="AK765" s="328"/>
      <c r="AL765" s="328"/>
      <c r="AM765" s="328"/>
      <c r="AN765" s="328"/>
      <c r="AO765" s="328"/>
      <c r="AP765" s="328" t="s">
        <v>59</v>
      </c>
      <c r="AQ765" s="328">
        <v>2</v>
      </c>
    </row>
    <row r="766" spans="1:43" ht="22.8" x14ac:dyDescent="0.4">
      <c r="A766" s="328">
        <v>211855</v>
      </c>
      <c r="B766" s="328" t="s">
        <v>3398</v>
      </c>
      <c r="C766" s="328" t="s">
        <v>638</v>
      </c>
      <c r="D766" s="328" t="s">
        <v>3399</v>
      </c>
      <c r="E766" s="328" t="s">
        <v>387</v>
      </c>
      <c r="F766" s="330">
        <v>34700</v>
      </c>
      <c r="G766" s="328" t="s">
        <v>3705</v>
      </c>
      <c r="H766" s="328" t="s">
        <v>389</v>
      </c>
      <c r="I766" s="328" t="s">
        <v>485</v>
      </c>
      <c r="J766" s="328" t="s">
        <v>390</v>
      </c>
      <c r="K766" s="328">
        <v>2012</v>
      </c>
      <c r="L766" s="328" t="s">
        <v>370</v>
      </c>
      <c r="M766" s="328" t="s">
        <v>375</v>
      </c>
      <c r="N766" s="328"/>
      <c r="O766" s="330"/>
      <c r="P766" s="328"/>
      <c r="Q766" s="328"/>
      <c r="R766" s="328"/>
      <c r="S766" s="328"/>
      <c r="T766" s="328"/>
      <c r="U766" s="328"/>
      <c r="V766" s="328"/>
      <c r="W766" s="328"/>
      <c r="X766" s="328"/>
      <c r="Y766" s="328"/>
      <c r="Z766" s="328"/>
      <c r="AA766" s="328"/>
      <c r="AB766" s="328"/>
      <c r="AC766" s="328"/>
      <c r="AD766" s="328"/>
      <c r="AE766" s="328"/>
      <c r="AF766" s="328"/>
      <c r="AG766" s="328"/>
      <c r="AH766" s="328"/>
      <c r="AI766" s="328"/>
      <c r="AJ766" s="328"/>
      <c r="AK766" s="328"/>
      <c r="AL766" s="328"/>
      <c r="AM766" s="328"/>
      <c r="AN766" s="328" t="s">
        <v>782</v>
      </c>
      <c r="AO766" s="328"/>
      <c r="AP766" s="328" t="s">
        <v>485</v>
      </c>
      <c r="AQ766" s="328">
        <v>1</v>
      </c>
    </row>
    <row r="767" spans="1:43" ht="22.8" x14ac:dyDescent="0.4">
      <c r="A767" s="328">
        <v>211858</v>
      </c>
      <c r="B767" s="328" t="s">
        <v>2601</v>
      </c>
      <c r="C767" s="328" t="s">
        <v>178</v>
      </c>
      <c r="D767" s="328" t="s">
        <v>339</v>
      </c>
      <c r="E767" s="328" t="s">
        <v>388</v>
      </c>
      <c r="F767" s="330">
        <v>35596</v>
      </c>
      <c r="G767" s="328" t="s">
        <v>370</v>
      </c>
      <c r="H767" s="328" t="s">
        <v>389</v>
      </c>
      <c r="I767" s="328" t="s">
        <v>59</v>
      </c>
      <c r="J767" s="328" t="s">
        <v>371</v>
      </c>
      <c r="K767" s="328">
        <v>2015</v>
      </c>
      <c r="L767" s="328" t="s">
        <v>370</v>
      </c>
      <c r="M767" s="328" t="s">
        <v>370</v>
      </c>
      <c r="N767" s="328"/>
      <c r="O767" s="330"/>
      <c r="P767" s="328"/>
      <c r="Q767" s="328"/>
      <c r="R767" s="328"/>
      <c r="S767" s="328"/>
      <c r="T767" s="328"/>
      <c r="U767" s="328"/>
      <c r="V767" s="328"/>
      <c r="W767" s="328"/>
      <c r="X767" s="328"/>
      <c r="Y767" s="328"/>
      <c r="Z767" s="328"/>
      <c r="AA767" s="328"/>
      <c r="AB767" s="328"/>
      <c r="AC767" s="328"/>
      <c r="AD767" s="328"/>
      <c r="AE767" s="328"/>
      <c r="AF767" s="328"/>
      <c r="AG767" s="328"/>
      <c r="AH767" s="328" t="s">
        <v>731</v>
      </c>
      <c r="AI767" s="328"/>
      <c r="AJ767" s="328"/>
      <c r="AK767" s="328"/>
      <c r="AL767" s="328"/>
      <c r="AM767" s="328"/>
      <c r="AN767" s="328"/>
      <c r="AO767" s="328"/>
      <c r="AP767" s="328" t="s">
        <v>3843</v>
      </c>
      <c r="AQ767" s="328" t="s">
        <v>3844</v>
      </c>
    </row>
    <row r="768" spans="1:43" ht="22.8" x14ac:dyDescent="0.4">
      <c r="A768" s="328">
        <v>211872</v>
      </c>
      <c r="B768" s="328" t="s">
        <v>2687</v>
      </c>
      <c r="C768" s="328" t="s">
        <v>122</v>
      </c>
      <c r="D768" s="328" t="s">
        <v>243</v>
      </c>
      <c r="E768" s="328" t="s">
        <v>388</v>
      </c>
      <c r="F768" s="330">
        <v>35556</v>
      </c>
      <c r="G768" s="328" t="s">
        <v>1009</v>
      </c>
      <c r="H768" s="328" t="s">
        <v>389</v>
      </c>
      <c r="I768" s="328" t="s">
        <v>59</v>
      </c>
      <c r="J768" s="328" t="s">
        <v>390</v>
      </c>
      <c r="K768" s="328">
        <v>2016</v>
      </c>
      <c r="L768" s="328" t="s">
        <v>370</v>
      </c>
      <c r="M768" s="328" t="s">
        <v>370</v>
      </c>
      <c r="N768" s="328"/>
      <c r="O768" s="330"/>
      <c r="P768" s="328"/>
      <c r="Q768" s="328"/>
      <c r="R768" s="328"/>
      <c r="S768" s="328"/>
      <c r="T768" s="328"/>
      <c r="U768" s="328"/>
      <c r="V768" s="328"/>
      <c r="W768" s="328"/>
      <c r="X768" s="328"/>
      <c r="Y768" s="328"/>
      <c r="Z768" s="328"/>
      <c r="AA768" s="328"/>
      <c r="AB768" s="328"/>
      <c r="AC768" s="328"/>
      <c r="AD768" s="328"/>
      <c r="AE768" s="328"/>
      <c r="AF768" s="328"/>
      <c r="AG768" s="328"/>
      <c r="AH768" s="328" t="s">
        <v>731</v>
      </c>
      <c r="AI768" s="328"/>
      <c r="AJ768" s="328"/>
      <c r="AK768" s="328"/>
      <c r="AL768" s="328"/>
      <c r="AM768" s="328"/>
      <c r="AN768" s="328"/>
      <c r="AO768" s="328"/>
      <c r="AP768" s="328" t="s">
        <v>3998</v>
      </c>
      <c r="AQ768" s="328" t="s">
        <v>3999</v>
      </c>
    </row>
    <row r="769" spans="1:43" ht="22.8" x14ac:dyDescent="0.4">
      <c r="A769" s="328">
        <v>211905</v>
      </c>
      <c r="B769" s="328" t="s">
        <v>2554</v>
      </c>
      <c r="C769" s="328" t="s">
        <v>2555</v>
      </c>
      <c r="D769" s="328" t="s">
        <v>231</v>
      </c>
      <c r="E769" s="328" t="s">
        <v>387</v>
      </c>
      <c r="F769" s="330">
        <v>33618</v>
      </c>
      <c r="G769" s="328" t="s">
        <v>1009</v>
      </c>
      <c r="H769" s="328" t="s">
        <v>389</v>
      </c>
      <c r="I769" s="328" t="s">
        <v>59</v>
      </c>
      <c r="J769" s="328" t="s">
        <v>723</v>
      </c>
      <c r="K769" s="328">
        <v>2009</v>
      </c>
      <c r="L769" s="328" t="s">
        <v>370</v>
      </c>
      <c r="M769" s="328" t="s">
        <v>370</v>
      </c>
      <c r="N769" s="328"/>
      <c r="O769" s="330"/>
      <c r="P769" s="328"/>
      <c r="Q769" s="328"/>
      <c r="R769" s="328"/>
      <c r="S769" s="328"/>
      <c r="T769" s="328"/>
      <c r="U769" s="328"/>
      <c r="V769" s="328"/>
      <c r="W769" s="328"/>
      <c r="X769" s="328"/>
      <c r="Y769" s="328"/>
      <c r="Z769" s="328"/>
      <c r="AA769" s="328"/>
      <c r="AB769" s="328"/>
      <c r="AC769" s="328"/>
      <c r="AD769" s="328"/>
      <c r="AE769" s="328"/>
      <c r="AF769" s="328"/>
      <c r="AG769" s="328"/>
      <c r="AH769" s="328" t="s">
        <v>731</v>
      </c>
      <c r="AI769" s="328"/>
      <c r="AJ769" s="328"/>
      <c r="AK769" s="328"/>
      <c r="AL769" s="328"/>
      <c r="AM769" s="328"/>
      <c r="AN769" s="328"/>
      <c r="AO769" s="328"/>
      <c r="AP769" s="328" t="s">
        <v>3843</v>
      </c>
      <c r="AQ769" s="328" t="s">
        <v>3844</v>
      </c>
    </row>
    <row r="770" spans="1:43" ht="22.8" x14ac:dyDescent="0.4">
      <c r="A770" s="328">
        <v>211907</v>
      </c>
      <c r="B770" s="328" t="s">
        <v>993</v>
      </c>
      <c r="C770" s="328" t="s">
        <v>80</v>
      </c>
      <c r="D770" s="328" t="s">
        <v>333</v>
      </c>
      <c r="E770" s="328" t="s">
        <v>387</v>
      </c>
      <c r="F770" s="330">
        <v>35219</v>
      </c>
      <c r="G770" s="328" t="s">
        <v>1071</v>
      </c>
      <c r="H770" s="328" t="s">
        <v>3412</v>
      </c>
      <c r="I770" s="328" t="s">
        <v>484</v>
      </c>
      <c r="J770" s="328" t="s">
        <v>390</v>
      </c>
      <c r="K770" s="328">
        <v>2014</v>
      </c>
      <c r="L770" s="328" t="s">
        <v>370</v>
      </c>
      <c r="M770" s="328" t="s">
        <v>372</v>
      </c>
      <c r="N770" s="328"/>
      <c r="O770" s="330"/>
      <c r="P770" s="328"/>
      <c r="Q770" s="328"/>
      <c r="R770" s="328"/>
      <c r="S770" s="328"/>
      <c r="T770" s="328"/>
      <c r="U770" s="328"/>
      <c r="V770" s="328"/>
      <c r="W770" s="328"/>
      <c r="X770" s="328"/>
      <c r="Y770" s="328"/>
      <c r="Z770" s="328"/>
      <c r="AA770" s="328"/>
      <c r="AB770" s="328"/>
      <c r="AC770" s="328"/>
      <c r="AD770" s="328"/>
      <c r="AE770" s="328"/>
      <c r="AF770" s="328"/>
      <c r="AG770" s="328"/>
      <c r="AH770" s="328"/>
      <c r="AI770" s="328"/>
      <c r="AJ770" s="328"/>
      <c r="AK770" s="328"/>
      <c r="AL770" s="328"/>
      <c r="AM770" s="328" t="s">
        <v>782</v>
      </c>
      <c r="AN770" s="328" t="s">
        <v>782</v>
      </c>
      <c r="AO770" s="328"/>
      <c r="AP770" s="328" t="s">
        <v>484</v>
      </c>
      <c r="AQ770" s="328">
        <v>1</v>
      </c>
    </row>
    <row r="771" spans="1:43" ht="22.8" x14ac:dyDescent="0.4">
      <c r="A771" s="328">
        <v>211913</v>
      </c>
      <c r="B771" s="328" t="s">
        <v>3403</v>
      </c>
      <c r="C771" s="328" t="s">
        <v>66</v>
      </c>
      <c r="D771" s="328" t="s">
        <v>1243</v>
      </c>
      <c r="E771" s="328" t="s">
        <v>387</v>
      </c>
      <c r="F771" s="330">
        <v>35206</v>
      </c>
      <c r="G771" s="328" t="s">
        <v>1009</v>
      </c>
      <c r="H771" s="328" t="s">
        <v>389</v>
      </c>
      <c r="I771" s="328" t="s">
        <v>485</v>
      </c>
      <c r="J771" s="328" t="s">
        <v>390</v>
      </c>
      <c r="K771" s="328">
        <v>2015</v>
      </c>
      <c r="L771" s="328" t="s">
        <v>370</v>
      </c>
      <c r="M771" s="328" t="s">
        <v>370</v>
      </c>
      <c r="N771" s="328"/>
      <c r="O771" s="330"/>
      <c r="P771" s="328"/>
      <c r="Q771" s="328"/>
      <c r="R771" s="328"/>
      <c r="S771" s="328"/>
      <c r="T771" s="328"/>
      <c r="U771" s="328"/>
      <c r="V771" s="328"/>
      <c r="W771" s="328"/>
      <c r="X771" s="328"/>
      <c r="Y771" s="328"/>
      <c r="Z771" s="328"/>
      <c r="AA771" s="328"/>
      <c r="AB771" s="328"/>
      <c r="AC771" s="328"/>
      <c r="AD771" s="328"/>
      <c r="AE771" s="328"/>
      <c r="AF771" s="328"/>
      <c r="AG771" s="328"/>
      <c r="AH771" s="328" t="s">
        <v>731</v>
      </c>
      <c r="AI771" s="328"/>
      <c r="AJ771" s="328"/>
      <c r="AK771" s="328"/>
      <c r="AL771" s="328"/>
      <c r="AM771" s="328" t="s">
        <v>782</v>
      </c>
      <c r="AN771" s="328" t="s">
        <v>782</v>
      </c>
      <c r="AO771" s="328"/>
      <c r="AP771" s="328" t="s">
        <v>485</v>
      </c>
      <c r="AQ771" s="328">
        <v>3</v>
      </c>
    </row>
    <row r="772" spans="1:43" ht="22.8" x14ac:dyDescent="0.4">
      <c r="A772" s="328">
        <v>211915</v>
      </c>
      <c r="B772" s="328" t="s">
        <v>1448</v>
      </c>
      <c r="C772" s="328" t="s">
        <v>521</v>
      </c>
      <c r="D772" s="328" t="s">
        <v>584</v>
      </c>
      <c r="E772" s="328" t="s">
        <v>387</v>
      </c>
      <c r="F772" s="330">
        <v>35805</v>
      </c>
      <c r="G772" s="328" t="s">
        <v>1009</v>
      </c>
      <c r="H772" s="328" t="s">
        <v>389</v>
      </c>
      <c r="I772" s="328" t="s">
        <v>59</v>
      </c>
      <c r="J772" s="328" t="s">
        <v>390</v>
      </c>
      <c r="K772" s="328">
        <v>2015</v>
      </c>
      <c r="L772" s="328" t="s">
        <v>370</v>
      </c>
      <c r="M772" s="328" t="s">
        <v>374</v>
      </c>
      <c r="N772" s="328"/>
      <c r="O772" s="330"/>
      <c r="P772" s="328"/>
      <c r="Q772" s="328"/>
      <c r="R772" s="328"/>
      <c r="S772" s="328"/>
      <c r="T772" s="328"/>
      <c r="U772" s="328"/>
      <c r="V772" s="328"/>
      <c r="W772" s="328"/>
      <c r="X772" s="328"/>
      <c r="Y772" s="328"/>
      <c r="Z772" s="328"/>
      <c r="AA772" s="328"/>
      <c r="AB772" s="328"/>
      <c r="AC772" s="328"/>
      <c r="AD772" s="328"/>
      <c r="AE772" s="328"/>
      <c r="AF772" s="328"/>
      <c r="AG772" s="328"/>
      <c r="AH772" s="328" t="s">
        <v>731</v>
      </c>
      <c r="AI772" s="328"/>
      <c r="AJ772" s="328"/>
      <c r="AK772" s="328"/>
      <c r="AL772" s="328"/>
      <c r="AM772" s="328"/>
      <c r="AN772" s="328"/>
      <c r="AO772" s="328"/>
      <c r="AP772" s="328" t="s">
        <v>3879</v>
      </c>
      <c r="AQ772" s="328">
        <v>3</v>
      </c>
    </row>
    <row r="773" spans="1:43" ht="22.8" x14ac:dyDescent="0.4">
      <c r="A773" s="328">
        <v>211929</v>
      </c>
      <c r="B773" s="328" t="s">
        <v>2486</v>
      </c>
      <c r="C773" s="328" t="s">
        <v>86</v>
      </c>
      <c r="D773" s="328" t="s">
        <v>299</v>
      </c>
      <c r="E773" s="328" t="s">
        <v>387</v>
      </c>
      <c r="F773" s="330">
        <v>34916</v>
      </c>
      <c r="G773" s="328" t="s">
        <v>1009</v>
      </c>
      <c r="H773" s="328" t="s">
        <v>389</v>
      </c>
      <c r="I773" s="328" t="s">
        <v>59</v>
      </c>
      <c r="J773" s="328" t="s">
        <v>390</v>
      </c>
      <c r="K773" s="328">
        <v>2013</v>
      </c>
      <c r="L773" s="328" t="s">
        <v>370</v>
      </c>
      <c r="M773" s="328" t="s">
        <v>370</v>
      </c>
      <c r="N773" s="328">
        <v>61</v>
      </c>
      <c r="O773" s="330">
        <v>45722</v>
      </c>
      <c r="P773" s="328">
        <v>90000</v>
      </c>
      <c r="Q773" s="328"/>
      <c r="R773" s="328"/>
      <c r="S773" s="328"/>
      <c r="T773" s="328"/>
      <c r="U773" s="328"/>
      <c r="V773" s="328"/>
      <c r="W773" s="328"/>
      <c r="X773" s="328"/>
      <c r="Y773" s="328"/>
      <c r="Z773" s="328"/>
      <c r="AA773" s="328"/>
      <c r="AB773" s="328"/>
      <c r="AC773" s="328"/>
      <c r="AD773" s="328"/>
      <c r="AE773" s="328"/>
      <c r="AF773" s="328"/>
      <c r="AG773" s="328"/>
      <c r="AH773" s="328"/>
      <c r="AI773" s="328"/>
      <c r="AJ773" s="328"/>
      <c r="AK773" s="328"/>
      <c r="AL773" s="328"/>
      <c r="AM773" s="328"/>
      <c r="AN773" s="328"/>
      <c r="AO773" s="328"/>
      <c r="AP773" s="328" t="s">
        <v>59</v>
      </c>
      <c r="AQ773" s="328">
        <v>1</v>
      </c>
    </row>
    <row r="774" spans="1:43" ht="22.8" x14ac:dyDescent="0.4">
      <c r="A774" s="328">
        <v>211930</v>
      </c>
      <c r="B774" s="328" t="s">
        <v>2597</v>
      </c>
      <c r="C774" s="328" t="s">
        <v>2598</v>
      </c>
      <c r="D774" s="328" t="s">
        <v>2688</v>
      </c>
      <c r="E774" s="328" t="s">
        <v>388</v>
      </c>
      <c r="F774" s="330">
        <v>35561</v>
      </c>
      <c r="G774" s="328" t="s">
        <v>2599</v>
      </c>
      <c r="H774" s="328" t="s">
        <v>389</v>
      </c>
      <c r="I774" s="328" t="s">
        <v>59</v>
      </c>
      <c r="J774" s="328" t="s">
        <v>390</v>
      </c>
      <c r="K774" s="328">
        <v>2015</v>
      </c>
      <c r="L774" s="328" t="s">
        <v>370</v>
      </c>
      <c r="M774" s="328" t="s">
        <v>370</v>
      </c>
      <c r="N774" s="328"/>
      <c r="O774" s="330"/>
      <c r="P774" s="328"/>
      <c r="Q774" s="328"/>
      <c r="R774" s="328"/>
      <c r="S774" s="328"/>
      <c r="T774" s="328"/>
      <c r="U774" s="328"/>
      <c r="V774" s="328"/>
      <c r="W774" s="328"/>
      <c r="X774" s="328"/>
      <c r="Y774" s="328"/>
      <c r="Z774" s="328"/>
      <c r="AA774" s="328"/>
      <c r="AB774" s="328"/>
      <c r="AC774" s="328"/>
      <c r="AD774" s="328"/>
      <c r="AE774" s="328"/>
      <c r="AF774" s="328"/>
      <c r="AG774" s="328"/>
      <c r="AH774" s="328" t="s">
        <v>731</v>
      </c>
      <c r="AI774" s="328"/>
      <c r="AJ774" s="328"/>
      <c r="AK774" s="328"/>
      <c r="AL774" s="328"/>
      <c r="AM774" s="328"/>
      <c r="AN774" s="328" t="s">
        <v>782</v>
      </c>
      <c r="AO774" s="328"/>
      <c r="AP774" s="328" t="s">
        <v>3843</v>
      </c>
      <c r="AQ774" s="328" t="s">
        <v>3844</v>
      </c>
    </row>
    <row r="775" spans="1:43" ht="22.8" x14ac:dyDescent="0.4">
      <c r="A775" s="328">
        <v>211986</v>
      </c>
      <c r="B775" s="328" t="s">
        <v>2253</v>
      </c>
      <c r="C775" s="328" t="s">
        <v>447</v>
      </c>
      <c r="D775" s="328" t="s">
        <v>231</v>
      </c>
      <c r="E775" s="328" t="s">
        <v>388</v>
      </c>
      <c r="F775" s="330">
        <v>35431</v>
      </c>
      <c r="G775" s="328" t="s">
        <v>680</v>
      </c>
      <c r="H775" s="328" t="s">
        <v>389</v>
      </c>
      <c r="I775" s="328" t="s">
        <v>65</v>
      </c>
      <c r="J775" s="328" t="s">
        <v>390</v>
      </c>
      <c r="K775" s="328">
        <v>2014</v>
      </c>
      <c r="L775" s="328" t="s">
        <v>370</v>
      </c>
      <c r="M775" s="328" t="s">
        <v>375</v>
      </c>
      <c r="N775" s="328"/>
      <c r="O775" s="330"/>
      <c r="P775" s="328"/>
      <c r="Q775" s="328"/>
      <c r="R775" s="328"/>
      <c r="S775" s="328"/>
      <c r="T775" s="328"/>
      <c r="U775" s="328"/>
      <c r="V775" s="328"/>
      <c r="W775" s="328"/>
      <c r="X775" s="328"/>
      <c r="Y775" s="328"/>
      <c r="Z775" s="328"/>
      <c r="AA775" s="328"/>
      <c r="AB775" s="328"/>
      <c r="AC775" s="328"/>
      <c r="AD775" s="328"/>
      <c r="AE775" s="328"/>
      <c r="AF775" s="328"/>
      <c r="AG775" s="328"/>
      <c r="AH775" s="328"/>
      <c r="AI775" s="328"/>
      <c r="AJ775" s="328"/>
      <c r="AK775" s="328"/>
      <c r="AL775" s="328"/>
      <c r="AM775" s="328"/>
      <c r="AN775" s="328"/>
      <c r="AO775" s="328"/>
      <c r="AP775" s="328" t="s">
        <v>4055</v>
      </c>
      <c r="AQ775" s="328">
        <v>6</v>
      </c>
    </row>
    <row r="776" spans="1:43" ht="22.8" x14ac:dyDescent="0.4">
      <c r="A776" s="328">
        <v>212019</v>
      </c>
      <c r="B776" s="328" t="s">
        <v>1542</v>
      </c>
      <c r="C776" s="328" t="s">
        <v>68</v>
      </c>
      <c r="D776" s="328" t="s">
        <v>2693</v>
      </c>
      <c r="E776" s="328" t="s">
        <v>388</v>
      </c>
      <c r="F776" s="330">
        <v>32638</v>
      </c>
      <c r="G776" s="328" t="s">
        <v>1009</v>
      </c>
      <c r="H776" s="328" t="s">
        <v>389</v>
      </c>
      <c r="I776" s="328" t="s">
        <v>59</v>
      </c>
      <c r="J776" s="328" t="s">
        <v>371</v>
      </c>
      <c r="K776" s="328">
        <v>2008</v>
      </c>
      <c r="L776" s="328" t="s">
        <v>370</v>
      </c>
      <c r="M776" s="328" t="s">
        <v>375</v>
      </c>
      <c r="N776" s="328"/>
      <c r="O776" s="330"/>
      <c r="P776" s="328"/>
      <c r="Q776" s="328"/>
      <c r="R776" s="328"/>
      <c r="S776" s="328"/>
      <c r="T776" s="328"/>
      <c r="U776" s="328"/>
      <c r="V776" s="328"/>
      <c r="W776" s="328"/>
      <c r="X776" s="328"/>
      <c r="Y776" s="328"/>
      <c r="Z776" s="328"/>
      <c r="AA776" s="328"/>
      <c r="AB776" s="328"/>
      <c r="AC776" s="328"/>
      <c r="AD776" s="328"/>
      <c r="AE776" s="328"/>
      <c r="AF776" s="328"/>
      <c r="AG776" s="328"/>
      <c r="AH776" s="328"/>
      <c r="AI776" s="328"/>
      <c r="AJ776" s="328"/>
      <c r="AK776" s="328"/>
      <c r="AL776" s="328"/>
      <c r="AM776" s="328"/>
      <c r="AN776" s="328"/>
      <c r="AO776" s="328"/>
      <c r="AP776" s="328" t="s">
        <v>3374</v>
      </c>
      <c r="AQ776" s="328">
        <v>3</v>
      </c>
    </row>
    <row r="777" spans="1:43" ht="22.8" x14ac:dyDescent="0.4">
      <c r="A777" s="328">
        <v>212033</v>
      </c>
      <c r="B777" s="328" t="s">
        <v>2695</v>
      </c>
      <c r="C777" s="328" t="s">
        <v>1519</v>
      </c>
      <c r="D777" s="328" t="s">
        <v>254</v>
      </c>
      <c r="E777" s="328" t="s">
        <v>388</v>
      </c>
      <c r="F777" s="330">
        <v>31837</v>
      </c>
      <c r="G777" s="328" t="s">
        <v>1009</v>
      </c>
      <c r="H777" s="328" t="s">
        <v>389</v>
      </c>
      <c r="I777" s="328" t="s">
        <v>59</v>
      </c>
      <c r="J777" s="328" t="s">
        <v>371</v>
      </c>
      <c r="K777" s="328">
        <v>2008</v>
      </c>
      <c r="L777" s="328" t="s">
        <v>370</v>
      </c>
      <c r="M777" s="328" t="s">
        <v>372</v>
      </c>
      <c r="N777" s="328"/>
      <c r="O777" s="330"/>
      <c r="P777" s="328"/>
      <c r="Q777" s="328"/>
      <c r="R777" s="328"/>
      <c r="S777" s="328"/>
      <c r="T777" s="328"/>
      <c r="U777" s="328"/>
      <c r="V777" s="328"/>
      <c r="W777" s="328"/>
      <c r="X777" s="328"/>
      <c r="Y777" s="328"/>
      <c r="Z777" s="328"/>
      <c r="AA777" s="328"/>
      <c r="AB777" s="328"/>
      <c r="AC777" s="328"/>
      <c r="AD777" s="328"/>
      <c r="AE777" s="328"/>
      <c r="AF777" s="328"/>
      <c r="AG777" s="328"/>
      <c r="AH777" s="328" t="s">
        <v>731</v>
      </c>
      <c r="AI777" s="328"/>
      <c r="AJ777" s="328"/>
      <c r="AK777" s="328"/>
      <c r="AL777" s="328"/>
      <c r="AM777" s="328"/>
      <c r="AN777" s="328"/>
      <c r="AO777" s="328"/>
      <c r="AP777" s="328" t="s">
        <v>3879</v>
      </c>
      <c r="AQ777" s="328">
        <v>3</v>
      </c>
    </row>
    <row r="778" spans="1:43" ht="22.8" x14ac:dyDescent="0.4">
      <c r="A778" s="328">
        <v>212040</v>
      </c>
      <c r="B778" s="328" t="s">
        <v>2567</v>
      </c>
      <c r="C778" s="328" t="s">
        <v>97</v>
      </c>
      <c r="D778" s="328" t="s">
        <v>286</v>
      </c>
      <c r="E778" s="328" t="s">
        <v>387</v>
      </c>
      <c r="F778" s="330">
        <v>34396</v>
      </c>
      <c r="G778" s="328" t="s">
        <v>1009</v>
      </c>
      <c r="H778" s="328" t="s">
        <v>389</v>
      </c>
      <c r="I778" s="328" t="s">
        <v>59</v>
      </c>
      <c r="J778" s="328" t="s">
        <v>390</v>
      </c>
      <c r="K778" s="328">
        <v>2015</v>
      </c>
      <c r="L778" s="328" t="s">
        <v>370</v>
      </c>
      <c r="M778" s="328" t="s">
        <v>370</v>
      </c>
      <c r="N778" s="328"/>
      <c r="O778" s="330"/>
      <c r="P778" s="328"/>
      <c r="Q778" s="328"/>
      <c r="R778" s="328"/>
      <c r="S778" s="328"/>
      <c r="T778" s="328"/>
      <c r="U778" s="328"/>
      <c r="V778" s="328"/>
      <c r="W778" s="328"/>
      <c r="X778" s="328"/>
      <c r="Y778" s="328"/>
      <c r="Z778" s="328"/>
      <c r="AA778" s="328"/>
      <c r="AB778" s="328"/>
      <c r="AC778" s="328"/>
      <c r="AD778" s="328"/>
      <c r="AE778" s="328"/>
      <c r="AF778" s="328"/>
      <c r="AG778" s="328"/>
      <c r="AH778" s="328" t="s">
        <v>731</v>
      </c>
      <c r="AI778" s="328"/>
      <c r="AJ778" s="328"/>
      <c r="AK778" s="328"/>
      <c r="AL778" s="328"/>
      <c r="AM778" s="328" t="s">
        <v>782</v>
      </c>
      <c r="AN778" s="328" t="s">
        <v>782</v>
      </c>
      <c r="AO778" s="328"/>
      <c r="AP778" s="328" t="s">
        <v>3843</v>
      </c>
      <c r="AQ778" s="328" t="s">
        <v>3844</v>
      </c>
    </row>
    <row r="779" spans="1:43" ht="22.8" x14ac:dyDescent="0.4">
      <c r="A779" s="328">
        <v>212052</v>
      </c>
      <c r="B779" s="328" t="s">
        <v>2117</v>
      </c>
      <c r="C779" s="328" t="s">
        <v>1738</v>
      </c>
      <c r="D779" s="328" t="s">
        <v>229</v>
      </c>
      <c r="E779" s="328" t="s">
        <v>388</v>
      </c>
      <c r="F779" s="330">
        <v>33538</v>
      </c>
      <c r="G779" s="328" t="s">
        <v>370</v>
      </c>
      <c r="H779" s="328" t="s">
        <v>389</v>
      </c>
      <c r="I779" s="328" t="s">
        <v>65</v>
      </c>
      <c r="J779" s="328" t="s">
        <v>371</v>
      </c>
      <c r="K779" s="328">
        <v>2010</v>
      </c>
      <c r="L779" s="328" t="s">
        <v>370</v>
      </c>
      <c r="M779" s="328" t="s">
        <v>378</v>
      </c>
      <c r="N779" s="328"/>
      <c r="O779" s="330"/>
      <c r="P779" s="328"/>
      <c r="Q779" s="328"/>
      <c r="R779" s="328"/>
      <c r="S779" s="328"/>
      <c r="T779" s="328"/>
      <c r="U779" s="328"/>
      <c r="V779" s="328"/>
      <c r="W779" s="328"/>
      <c r="X779" s="328"/>
      <c r="Y779" s="328"/>
      <c r="Z779" s="328"/>
      <c r="AA779" s="328"/>
      <c r="AB779" s="328"/>
      <c r="AC779" s="328"/>
      <c r="AD779" s="328"/>
      <c r="AE779" s="328"/>
      <c r="AF779" s="328"/>
      <c r="AG779" s="328"/>
      <c r="AH779" s="328"/>
      <c r="AI779" s="328"/>
      <c r="AJ779" s="328"/>
      <c r="AK779" s="328"/>
      <c r="AL779" s="328"/>
      <c r="AM779" s="328"/>
      <c r="AN779" s="328"/>
      <c r="AO779" s="328"/>
      <c r="AP779" s="328" t="s">
        <v>65</v>
      </c>
      <c r="AQ779" s="328">
        <v>6</v>
      </c>
    </row>
    <row r="780" spans="1:43" ht="22.8" x14ac:dyDescent="0.4">
      <c r="A780" s="328">
        <v>212072</v>
      </c>
      <c r="B780" s="328" t="s">
        <v>1461</v>
      </c>
      <c r="C780" s="328" t="s">
        <v>165</v>
      </c>
      <c r="D780" s="328" t="s">
        <v>2697</v>
      </c>
      <c r="E780" s="328" t="s">
        <v>388</v>
      </c>
      <c r="F780" s="330">
        <v>33241</v>
      </c>
      <c r="G780" s="328" t="s">
        <v>373</v>
      </c>
      <c r="H780" s="328" t="s">
        <v>389</v>
      </c>
      <c r="I780" s="328" t="s">
        <v>59</v>
      </c>
      <c r="J780" s="328" t="s">
        <v>390</v>
      </c>
      <c r="K780" s="328">
        <v>2009</v>
      </c>
      <c r="L780" s="328" t="s">
        <v>370</v>
      </c>
      <c r="M780" s="328" t="s">
        <v>370</v>
      </c>
      <c r="N780" s="328"/>
      <c r="O780" s="330"/>
      <c r="P780" s="328"/>
      <c r="Q780" s="328"/>
      <c r="R780" s="328"/>
      <c r="S780" s="328"/>
      <c r="T780" s="328"/>
      <c r="U780" s="328"/>
      <c r="V780" s="328"/>
      <c r="W780" s="328"/>
      <c r="X780" s="328"/>
      <c r="Y780" s="328"/>
      <c r="Z780" s="328"/>
      <c r="AA780" s="328"/>
      <c r="AB780" s="328"/>
      <c r="AC780" s="328"/>
      <c r="AD780" s="328"/>
      <c r="AE780" s="328"/>
      <c r="AF780" s="328"/>
      <c r="AG780" s="328"/>
      <c r="AH780" s="328" t="s">
        <v>731</v>
      </c>
      <c r="AI780" s="328"/>
      <c r="AJ780" s="328"/>
      <c r="AK780" s="328"/>
      <c r="AL780" s="328"/>
      <c r="AM780" s="328" t="s">
        <v>782</v>
      </c>
      <c r="AN780" s="328" t="s">
        <v>782</v>
      </c>
      <c r="AO780" s="328"/>
      <c r="AP780" s="328" t="s">
        <v>3861</v>
      </c>
      <c r="AQ780" s="328">
        <v>2</v>
      </c>
    </row>
    <row r="781" spans="1:43" ht="22.8" x14ac:dyDescent="0.4">
      <c r="A781" s="328">
        <v>212133</v>
      </c>
      <c r="B781" s="328" t="s">
        <v>1794</v>
      </c>
      <c r="C781" s="328" t="s">
        <v>897</v>
      </c>
      <c r="D781" s="328" t="s">
        <v>276</v>
      </c>
      <c r="E781" s="328" t="s">
        <v>387</v>
      </c>
      <c r="F781" s="330">
        <v>35563</v>
      </c>
      <c r="G781" s="328" t="s">
        <v>1016</v>
      </c>
      <c r="H781" s="328" t="s">
        <v>3412</v>
      </c>
      <c r="I781" s="328" t="s">
        <v>59</v>
      </c>
      <c r="J781" s="328" t="s">
        <v>390</v>
      </c>
      <c r="K781" s="328">
        <v>2017</v>
      </c>
      <c r="L781" s="328" t="s">
        <v>370</v>
      </c>
      <c r="M781" s="328" t="s">
        <v>756</v>
      </c>
      <c r="N781" s="328"/>
      <c r="O781" s="330"/>
      <c r="P781" s="328"/>
      <c r="Q781" s="328"/>
      <c r="R781" s="328"/>
      <c r="S781" s="328"/>
      <c r="T781" s="328"/>
      <c r="U781" s="328"/>
      <c r="V781" s="328"/>
      <c r="W781" s="328"/>
      <c r="X781" s="328"/>
      <c r="Y781" s="328"/>
      <c r="Z781" s="328"/>
      <c r="AA781" s="328"/>
      <c r="AB781" s="328"/>
      <c r="AC781" s="328"/>
      <c r="AD781" s="328"/>
      <c r="AE781" s="328"/>
      <c r="AF781" s="328"/>
      <c r="AG781" s="328"/>
      <c r="AH781" s="328"/>
      <c r="AI781" s="328"/>
      <c r="AJ781" s="328"/>
      <c r="AK781" s="328"/>
      <c r="AL781" s="328"/>
      <c r="AM781" s="328"/>
      <c r="AN781" s="328" t="s">
        <v>782</v>
      </c>
      <c r="AO781" s="328"/>
      <c r="AP781" s="328" t="s">
        <v>3374</v>
      </c>
      <c r="AQ781" s="328">
        <v>3</v>
      </c>
    </row>
    <row r="782" spans="1:43" ht="22.8" x14ac:dyDescent="0.4">
      <c r="A782" s="328">
        <v>212141</v>
      </c>
      <c r="B782" s="328" t="s">
        <v>2603</v>
      </c>
      <c r="C782" s="328" t="s">
        <v>613</v>
      </c>
      <c r="D782" s="328" t="s">
        <v>246</v>
      </c>
      <c r="E782" s="328" t="s">
        <v>387</v>
      </c>
      <c r="F782" s="330">
        <v>35796</v>
      </c>
      <c r="G782" s="328" t="s">
        <v>1009</v>
      </c>
      <c r="H782" s="328" t="s">
        <v>389</v>
      </c>
      <c r="I782" s="328" t="s">
        <v>59</v>
      </c>
      <c r="J782" s="328" t="s">
        <v>390</v>
      </c>
      <c r="K782" s="328">
        <v>2016</v>
      </c>
      <c r="L782" s="328" t="s">
        <v>370</v>
      </c>
      <c r="M782" s="328" t="s">
        <v>370</v>
      </c>
      <c r="N782" s="328">
        <v>5</v>
      </c>
      <c r="O782" s="330">
        <v>45704</v>
      </c>
      <c r="P782" s="328">
        <v>37000</v>
      </c>
      <c r="Q782" s="328"/>
      <c r="R782" s="328"/>
      <c r="S782" s="328"/>
      <c r="T782" s="328"/>
      <c r="U782" s="328"/>
      <c r="V782" s="328"/>
      <c r="W782" s="328"/>
      <c r="X782" s="328"/>
      <c r="Y782" s="328"/>
      <c r="Z782" s="328"/>
      <c r="AA782" s="328"/>
      <c r="AB782" s="328"/>
      <c r="AC782" s="328"/>
      <c r="AD782" s="328"/>
      <c r="AE782" s="328"/>
      <c r="AF782" s="328"/>
      <c r="AG782" s="328"/>
      <c r="AH782" s="328"/>
      <c r="AI782" s="328"/>
      <c r="AJ782" s="328"/>
      <c r="AK782" s="328"/>
      <c r="AL782" s="328"/>
      <c r="AM782" s="328"/>
      <c r="AN782" s="328"/>
      <c r="AO782" s="328"/>
      <c r="AP782" s="328" t="s">
        <v>59</v>
      </c>
      <c r="AQ782" s="328">
        <v>2</v>
      </c>
    </row>
    <row r="783" spans="1:43" ht="22.8" x14ac:dyDescent="0.4">
      <c r="A783" s="328">
        <v>212145</v>
      </c>
      <c r="B783" s="328" t="s">
        <v>1801</v>
      </c>
      <c r="C783" s="328" t="s">
        <v>492</v>
      </c>
      <c r="D783" s="328" t="s">
        <v>343</v>
      </c>
      <c r="E783" s="328" t="s">
        <v>387</v>
      </c>
      <c r="F783" s="330">
        <v>35630</v>
      </c>
      <c r="G783" s="328" t="s">
        <v>671</v>
      </c>
      <c r="H783" s="328" t="s">
        <v>3412</v>
      </c>
      <c r="I783" s="328" t="s">
        <v>59</v>
      </c>
      <c r="J783" s="328" t="s">
        <v>390</v>
      </c>
      <c r="K783" s="328">
        <v>2016</v>
      </c>
      <c r="L783" s="328" t="s">
        <v>370</v>
      </c>
      <c r="M783" s="328"/>
      <c r="N783" s="328"/>
      <c r="O783" s="330"/>
      <c r="P783" s="328"/>
      <c r="Q783" s="328"/>
      <c r="R783" s="328"/>
      <c r="S783" s="328"/>
      <c r="T783" s="328"/>
      <c r="U783" s="328"/>
      <c r="V783" s="328"/>
      <c r="W783" s="328"/>
      <c r="X783" s="328"/>
      <c r="Y783" s="328"/>
      <c r="Z783" s="328"/>
      <c r="AA783" s="328"/>
      <c r="AB783" s="328"/>
      <c r="AC783" s="328"/>
      <c r="AD783" s="328"/>
      <c r="AE783" s="328"/>
      <c r="AF783" s="328"/>
      <c r="AG783" s="328"/>
      <c r="AH783" s="328"/>
      <c r="AI783" s="328"/>
      <c r="AJ783" s="328"/>
      <c r="AK783" s="328"/>
      <c r="AL783" s="328"/>
      <c r="AM783" s="328" t="s">
        <v>782</v>
      </c>
      <c r="AN783" s="328" t="s">
        <v>782</v>
      </c>
      <c r="AO783" s="328"/>
      <c r="AP783" s="328" t="s">
        <v>59</v>
      </c>
      <c r="AQ783" s="328">
        <v>2</v>
      </c>
    </row>
    <row r="784" spans="1:43" ht="22.8" x14ac:dyDescent="0.4">
      <c r="A784" s="328">
        <v>212195</v>
      </c>
      <c r="B784" s="328" t="s">
        <v>2701</v>
      </c>
      <c r="C784" s="328" t="s">
        <v>450</v>
      </c>
      <c r="D784" s="328" t="s">
        <v>243</v>
      </c>
      <c r="E784" s="328" t="s">
        <v>388</v>
      </c>
      <c r="F784" s="330">
        <v>34047</v>
      </c>
      <c r="G784" s="328" t="s">
        <v>1009</v>
      </c>
      <c r="H784" s="328" t="s">
        <v>389</v>
      </c>
      <c r="I784" s="328" t="s">
        <v>59</v>
      </c>
      <c r="J784" s="328" t="s">
        <v>371</v>
      </c>
      <c r="K784" s="328">
        <v>2011</v>
      </c>
      <c r="L784" s="328" t="s">
        <v>370</v>
      </c>
      <c r="M784" s="328"/>
      <c r="N784" s="328"/>
      <c r="O784" s="330"/>
      <c r="P784" s="328"/>
      <c r="Q784" s="328"/>
      <c r="R784" s="328"/>
      <c r="S784" s="328"/>
      <c r="T784" s="328"/>
      <c r="U784" s="328"/>
      <c r="V784" s="328"/>
      <c r="W784" s="328"/>
      <c r="X784" s="328"/>
      <c r="Y784" s="328"/>
      <c r="Z784" s="328"/>
      <c r="AA784" s="328"/>
      <c r="AB784" s="328"/>
      <c r="AC784" s="328"/>
      <c r="AD784" s="328"/>
      <c r="AE784" s="328"/>
      <c r="AF784" s="328"/>
      <c r="AG784" s="328"/>
      <c r="AH784" s="328" t="s">
        <v>731</v>
      </c>
      <c r="AI784" s="328"/>
      <c r="AJ784" s="328"/>
      <c r="AK784" s="328"/>
      <c r="AL784" s="328"/>
      <c r="AM784" s="328"/>
      <c r="AN784" s="328"/>
      <c r="AO784" s="328"/>
      <c r="AP784" s="328" t="s">
        <v>3998</v>
      </c>
      <c r="AQ784" s="328" t="s">
        <v>4082</v>
      </c>
    </row>
    <row r="785" spans="1:43" ht="22.8" x14ac:dyDescent="0.4">
      <c r="A785" s="328">
        <v>212196</v>
      </c>
      <c r="B785" s="328" t="s">
        <v>2702</v>
      </c>
      <c r="C785" s="328" t="s">
        <v>105</v>
      </c>
      <c r="D785" s="328" t="s">
        <v>2659</v>
      </c>
      <c r="E785" s="328" t="s">
        <v>388</v>
      </c>
      <c r="F785" s="330">
        <v>35930</v>
      </c>
      <c r="G785" s="328" t="s">
        <v>1009</v>
      </c>
      <c r="H785" s="328" t="s">
        <v>389</v>
      </c>
      <c r="I785" s="328" t="s">
        <v>59</v>
      </c>
      <c r="J785" s="328" t="s">
        <v>390</v>
      </c>
      <c r="K785" s="328">
        <v>2016</v>
      </c>
      <c r="L785" s="328" t="s">
        <v>370</v>
      </c>
      <c r="M785" s="328" t="s">
        <v>384</v>
      </c>
      <c r="N785" s="328"/>
      <c r="O785" s="330"/>
      <c r="P785" s="328"/>
      <c r="Q785" s="328"/>
      <c r="R785" s="328"/>
      <c r="S785" s="328"/>
      <c r="T785" s="328"/>
      <c r="U785" s="328"/>
      <c r="V785" s="328"/>
      <c r="W785" s="328"/>
      <c r="X785" s="328"/>
      <c r="Y785" s="328"/>
      <c r="Z785" s="328"/>
      <c r="AA785" s="328"/>
      <c r="AB785" s="328"/>
      <c r="AC785" s="328"/>
      <c r="AD785" s="328"/>
      <c r="AE785" s="328"/>
      <c r="AF785" s="328"/>
      <c r="AG785" s="328"/>
      <c r="AH785" s="328"/>
      <c r="AI785" s="328"/>
      <c r="AJ785" s="328"/>
      <c r="AK785" s="328"/>
      <c r="AL785" s="328"/>
      <c r="AM785" s="328"/>
      <c r="AN785" s="328" t="s">
        <v>782</v>
      </c>
      <c r="AO785" s="328"/>
      <c r="AP785" s="328" t="s">
        <v>59</v>
      </c>
      <c r="AQ785" s="328">
        <v>1</v>
      </c>
    </row>
    <row r="786" spans="1:43" ht="22.8" x14ac:dyDescent="0.4">
      <c r="A786" s="328">
        <v>212204</v>
      </c>
      <c r="B786" s="328" t="s">
        <v>2236</v>
      </c>
      <c r="C786" s="328" t="s">
        <v>619</v>
      </c>
      <c r="D786" s="328" t="s">
        <v>326</v>
      </c>
      <c r="E786" s="328" t="s">
        <v>387</v>
      </c>
      <c r="F786" s="330">
        <v>35228</v>
      </c>
      <c r="G786" s="328" t="s">
        <v>370</v>
      </c>
      <c r="H786" s="328" t="s">
        <v>389</v>
      </c>
      <c r="I786" s="328" t="s">
        <v>65</v>
      </c>
      <c r="J786" s="328" t="s">
        <v>390</v>
      </c>
      <c r="K786" s="328">
        <v>2016</v>
      </c>
      <c r="L786" s="328" t="s">
        <v>370</v>
      </c>
      <c r="M786" s="328" t="s">
        <v>381</v>
      </c>
      <c r="N786" s="328"/>
      <c r="O786" s="330"/>
      <c r="P786" s="328"/>
      <c r="Q786" s="328"/>
      <c r="R786" s="328"/>
      <c r="S786" s="328"/>
      <c r="T786" s="328"/>
      <c r="U786" s="328"/>
      <c r="V786" s="328"/>
      <c r="W786" s="328"/>
      <c r="X786" s="328"/>
      <c r="Y786" s="328"/>
      <c r="Z786" s="328"/>
      <c r="AA786" s="328"/>
      <c r="AB786" s="328"/>
      <c r="AC786" s="328"/>
      <c r="AD786" s="328"/>
      <c r="AE786" s="328"/>
      <c r="AF786" s="328"/>
      <c r="AG786" s="328"/>
      <c r="AH786" s="328"/>
      <c r="AI786" s="328"/>
      <c r="AJ786" s="328"/>
      <c r="AK786" s="328"/>
      <c r="AL786" s="328"/>
      <c r="AM786" s="328"/>
      <c r="AN786" s="328"/>
      <c r="AO786" s="328"/>
      <c r="AP786" s="328" t="s">
        <v>4083</v>
      </c>
      <c r="AQ786" s="328">
        <v>6</v>
      </c>
    </row>
    <row r="787" spans="1:43" ht="22.8" x14ac:dyDescent="0.4">
      <c r="A787" s="328">
        <v>212227</v>
      </c>
      <c r="B787" s="328" t="s">
        <v>2703</v>
      </c>
      <c r="C787" s="328" t="s">
        <v>69</v>
      </c>
      <c r="D787" s="328" t="s">
        <v>585</v>
      </c>
      <c r="E787" s="328" t="s">
        <v>388</v>
      </c>
      <c r="F787" s="330">
        <v>35954</v>
      </c>
      <c r="G787" s="328" t="s">
        <v>2011</v>
      </c>
      <c r="H787" s="328" t="s">
        <v>389</v>
      </c>
      <c r="I787" s="328" t="s">
        <v>484</v>
      </c>
      <c r="J787" s="328" t="s">
        <v>371</v>
      </c>
      <c r="K787" s="328">
        <v>2016</v>
      </c>
      <c r="L787" s="328" t="s">
        <v>370</v>
      </c>
      <c r="M787" s="328" t="s">
        <v>378</v>
      </c>
      <c r="N787" s="328"/>
      <c r="O787" s="330"/>
      <c r="P787" s="328"/>
      <c r="Q787" s="328"/>
      <c r="R787" s="328"/>
      <c r="S787" s="328"/>
      <c r="T787" s="328"/>
      <c r="U787" s="328"/>
      <c r="V787" s="328"/>
      <c r="W787" s="328"/>
      <c r="X787" s="328"/>
      <c r="Y787" s="328"/>
      <c r="Z787" s="328"/>
      <c r="AA787" s="328"/>
      <c r="AB787" s="328"/>
      <c r="AC787" s="328"/>
      <c r="AD787" s="328"/>
      <c r="AE787" s="328"/>
      <c r="AF787" s="328"/>
      <c r="AG787" s="328"/>
      <c r="AH787" s="328" t="s">
        <v>731</v>
      </c>
      <c r="AI787" s="328"/>
      <c r="AJ787" s="328"/>
      <c r="AK787" s="328"/>
      <c r="AL787" s="328"/>
      <c r="AM787" s="328"/>
      <c r="AN787" s="328"/>
      <c r="AO787" s="328"/>
      <c r="AP787" s="328" t="s">
        <v>4071</v>
      </c>
      <c r="AQ787" s="328">
        <v>3</v>
      </c>
    </row>
    <row r="788" spans="1:43" ht="22.8" x14ac:dyDescent="0.4">
      <c r="A788" s="328">
        <v>212231</v>
      </c>
      <c r="B788" s="328" t="s">
        <v>2704</v>
      </c>
      <c r="C788" s="328" t="s">
        <v>2008</v>
      </c>
      <c r="D788" s="328" t="s">
        <v>263</v>
      </c>
      <c r="E788" s="328" t="s">
        <v>388</v>
      </c>
      <c r="F788" s="330">
        <v>35521</v>
      </c>
      <c r="G788" s="328" t="s">
        <v>1028</v>
      </c>
      <c r="H788" s="328" t="s">
        <v>389</v>
      </c>
      <c r="I788" s="328" t="s">
        <v>484</v>
      </c>
      <c r="J788" s="328" t="s">
        <v>390</v>
      </c>
      <c r="K788" s="328">
        <v>2016</v>
      </c>
      <c r="L788" s="328" t="s">
        <v>370</v>
      </c>
      <c r="M788" s="328" t="s">
        <v>374</v>
      </c>
      <c r="N788" s="328"/>
      <c r="O788" s="330"/>
      <c r="P788" s="328"/>
      <c r="Q788" s="328"/>
      <c r="R788" s="328"/>
      <c r="S788" s="328"/>
      <c r="T788" s="328"/>
      <c r="U788" s="328"/>
      <c r="V788" s="328"/>
      <c r="W788" s="328"/>
      <c r="X788" s="328"/>
      <c r="Y788" s="328"/>
      <c r="Z788" s="328"/>
      <c r="AA788" s="328"/>
      <c r="AB788" s="328"/>
      <c r="AC788" s="328"/>
      <c r="AD788" s="328"/>
      <c r="AE788" s="328"/>
      <c r="AF788" s="328"/>
      <c r="AG788" s="328"/>
      <c r="AH788" s="328" t="s">
        <v>731</v>
      </c>
      <c r="AI788" s="328"/>
      <c r="AJ788" s="328"/>
      <c r="AK788" s="328"/>
      <c r="AL788" s="328"/>
      <c r="AM788" s="328"/>
      <c r="AN788" s="328"/>
      <c r="AO788" s="328"/>
      <c r="AP788" s="328" t="s">
        <v>3870</v>
      </c>
      <c r="AQ788" s="328">
        <v>3</v>
      </c>
    </row>
    <row r="789" spans="1:43" ht="22.8" x14ac:dyDescent="0.4">
      <c r="A789" s="328">
        <v>212245</v>
      </c>
      <c r="B789" s="328" t="s">
        <v>1902</v>
      </c>
      <c r="C789" s="328" t="s">
        <v>456</v>
      </c>
      <c r="D789" s="328" t="s">
        <v>225</v>
      </c>
      <c r="E789" s="328" t="s">
        <v>388</v>
      </c>
      <c r="F789" s="330">
        <v>36173</v>
      </c>
      <c r="G789" s="328" t="s">
        <v>1903</v>
      </c>
      <c r="H789" s="328" t="s">
        <v>389</v>
      </c>
      <c r="I789" s="328" t="s">
        <v>59</v>
      </c>
      <c r="J789" s="328" t="s">
        <v>390</v>
      </c>
      <c r="K789" s="328">
        <v>2016</v>
      </c>
      <c r="L789" s="328" t="s">
        <v>370</v>
      </c>
      <c r="M789" s="328"/>
      <c r="N789" s="328"/>
      <c r="O789" s="330"/>
      <c r="P789" s="328"/>
      <c r="Q789" s="328"/>
      <c r="R789" s="328"/>
      <c r="S789" s="328"/>
      <c r="T789" s="328"/>
      <c r="U789" s="328"/>
      <c r="V789" s="328"/>
      <c r="W789" s="328"/>
      <c r="X789" s="328"/>
      <c r="Y789" s="328"/>
      <c r="Z789" s="328"/>
      <c r="AA789" s="328"/>
      <c r="AB789" s="328"/>
      <c r="AC789" s="328"/>
      <c r="AD789" s="328"/>
      <c r="AE789" s="328"/>
      <c r="AF789" s="328"/>
      <c r="AG789" s="328"/>
      <c r="AH789" s="328"/>
      <c r="AI789" s="328"/>
      <c r="AJ789" s="328"/>
      <c r="AK789" s="328"/>
      <c r="AL789" s="328"/>
      <c r="AM789" s="328" t="s">
        <v>782</v>
      </c>
      <c r="AN789" s="328" t="s">
        <v>782</v>
      </c>
      <c r="AO789" s="328"/>
      <c r="AP789" s="328" t="s">
        <v>59</v>
      </c>
      <c r="AQ789" s="328">
        <v>1</v>
      </c>
    </row>
    <row r="790" spans="1:43" ht="22.8" x14ac:dyDescent="0.4">
      <c r="A790" s="328">
        <v>212264</v>
      </c>
      <c r="B790" s="328" t="s">
        <v>1469</v>
      </c>
      <c r="C790" s="328" t="s">
        <v>61</v>
      </c>
      <c r="D790" s="328" t="s">
        <v>234</v>
      </c>
      <c r="E790" s="328" t="s">
        <v>387</v>
      </c>
      <c r="F790" s="330">
        <v>33260</v>
      </c>
      <c r="G790" s="328" t="s">
        <v>1470</v>
      </c>
      <c r="H790" s="328" t="s">
        <v>389</v>
      </c>
      <c r="I790" s="328" t="s">
        <v>484</v>
      </c>
      <c r="J790" s="328" t="s">
        <v>1311</v>
      </c>
      <c r="K790" s="328">
        <v>2015</v>
      </c>
      <c r="L790" s="328" t="s">
        <v>370</v>
      </c>
      <c r="M790" s="328" t="s">
        <v>372</v>
      </c>
      <c r="N790" s="328"/>
      <c r="O790" s="330"/>
      <c r="P790" s="328"/>
      <c r="Q790" s="328"/>
      <c r="R790" s="328"/>
      <c r="S790" s="328"/>
      <c r="T790" s="328"/>
      <c r="U790" s="328"/>
      <c r="V790" s="328"/>
      <c r="W790" s="328"/>
      <c r="X790" s="328"/>
      <c r="Y790" s="328"/>
      <c r="Z790" s="328"/>
      <c r="AA790" s="328"/>
      <c r="AB790" s="328"/>
      <c r="AC790" s="328"/>
      <c r="AD790" s="328"/>
      <c r="AE790" s="328"/>
      <c r="AF790" s="328"/>
      <c r="AG790" s="328"/>
      <c r="AH790" s="328"/>
      <c r="AI790" s="328"/>
      <c r="AJ790" s="328"/>
      <c r="AK790" s="328"/>
      <c r="AL790" s="328"/>
      <c r="AM790" s="328"/>
      <c r="AN790" s="328"/>
      <c r="AO790" s="328"/>
      <c r="AP790" s="328" t="s">
        <v>484</v>
      </c>
      <c r="AQ790" s="328">
        <v>1</v>
      </c>
    </row>
    <row r="791" spans="1:43" ht="22.8" x14ac:dyDescent="0.4">
      <c r="A791" s="328">
        <v>212324</v>
      </c>
      <c r="B791" s="328" t="s">
        <v>2179</v>
      </c>
      <c r="C791" s="328" t="s">
        <v>70</v>
      </c>
      <c r="D791" s="328" t="s">
        <v>231</v>
      </c>
      <c r="E791" s="328" t="s">
        <v>388</v>
      </c>
      <c r="F791" s="330">
        <v>34708</v>
      </c>
      <c r="G791" s="328" t="s">
        <v>1009</v>
      </c>
      <c r="H791" s="328" t="s">
        <v>389</v>
      </c>
      <c r="I791" s="328" t="s">
        <v>484</v>
      </c>
      <c r="J791" s="328" t="s">
        <v>1311</v>
      </c>
      <c r="K791" s="328">
        <v>2014</v>
      </c>
      <c r="L791" s="328" t="s">
        <v>370</v>
      </c>
      <c r="M791" s="328" t="s">
        <v>376</v>
      </c>
      <c r="N791" s="328"/>
      <c r="O791" s="330"/>
      <c r="P791" s="328"/>
      <c r="Q791" s="328"/>
      <c r="R791" s="328"/>
      <c r="S791" s="328"/>
      <c r="T791" s="328"/>
      <c r="U791" s="328"/>
      <c r="V791" s="328"/>
      <c r="W791" s="328"/>
      <c r="X791" s="328"/>
      <c r="Y791" s="328"/>
      <c r="Z791" s="328"/>
      <c r="AA791" s="328"/>
      <c r="AB791" s="328"/>
      <c r="AC791" s="328"/>
      <c r="AD791" s="328"/>
      <c r="AE791" s="328"/>
      <c r="AF791" s="328"/>
      <c r="AG791" s="328"/>
      <c r="AH791" s="328" t="s">
        <v>731</v>
      </c>
      <c r="AI791" s="328"/>
      <c r="AJ791" s="328"/>
      <c r="AK791" s="328"/>
      <c r="AL791" s="328"/>
      <c r="AM791" s="328"/>
      <c r="AN791" s="328" t="s">
        <v>782</v>
      </c>
      <c r="AO791" s="328"/>
      <c r="AP791" s="328" t="s">
        <v>3375</v>
      </c>
      <c r="AQ791" s="328">
        <v>3</v>
      </c>
    </row>
    <row r="792" spans="1:43" ht="22.8" x14ac:dyDescent="0.4">
      <c r="A792" s="328">
        <v>212344</v>
      </c>
      <c r="B792" s="328" t="s">
        <v>2706</v>
      </c>
      <c r="C792" s="328" t="s">
        <v>544</v>
      </c>
      <c r="D792" s="328" t="s">
        <v>312</v>
      </c>
      <c r="E792" s="328" t="s">
        <v>388</v>
      </c>
      <c r="F792" s="330">
        <v>35805</v>
      </c>
      <c r="G792" s="328" t="s">
        <v>1009</v>
      </c>
      <c r="H792" s="328" t="s">
        <v>3412</v>
      </c>
      <c r="I792" s="328" t="s">
        <v>484</v>
      </c>
      <c r="J792" s="328" t="s">
        <v>390</v>
      </c>
      <c r="K792" s="328">
        <v>2016</v>
      </c>
      <c r="L792" s="328" t="s">
        <v>370</v>
      </c>
      <c r="M792" s="328" t="s">
        <v>756</v>
      </c>
      <c r="N792" s="328"/>
      <c r="O792" s="330"/>
      <c r="P792" s="328"/>
      <c r="Q792" s="328"/>
      <c r="R792" s="328"/>
      <c r="S792" s="328"/>
      <c r="T792" s="328"/>
      <c r="U792" s="328"/>
      <c r="V792" s="328"/>
      <c r="W792" s="328"/>
      <c r="X792" s="328"/>
      <c r="Y792" s="328"/>
      <c r="Z792" s="328"/>
      <c r="AA792" s="328"/>
      <c r="AB792" s="328"/>
      <c r="AC792" s="328"/>
      <c r="AD792" s="328"/>
      <c r="AE792" s="328"/>
      <c r="AF792" s="328"/>
      <c r="AG792" s="328"/>
      <c r="AH792" s="328" t="s">
        <v>731</v>
      </c>
      <c r="AI792" s="328"/>
      <c r="AJ792" s="328"/>
      <c r="AK792" s="328"/>
      <c r="AL792" s="328"/>
      <c r="AM792" s="328"/>
      <c r="AN792" s="328"/>
      <c r="AO792" s="328"/>
      <c r="AP792" s="328" t="s">
        <v>3870</v>
      </c>
      <c r="AQ792" s="328">
        <v>2</v>
      </c>
    </row>
    <row r="793" spans="1:43" ht="22.8" x14ac:dyDescent="0.4">
      <c r="A793" s="328">
        <v>212346</v>
      </c>
      <c r="B793" s="328" t="s">
        <v>2338</v>
      </c>
      <c r="C793" s="328" t="s">
        <v>1414</v>
      </c>
      <c r="D793" s="328" t="s">
        <v>224</v>
      </c>
      <c r="E793" s="328" t="s">
        <v>388</v>
      </c>
      <c r="F793" s="330">
        <v>35968</v>
      </c>
      <c r="G793" s="328" t="s">
        <v>1009</v>
      </c>
      <c r="H793" s="328" t="s">
        <v>389</v>
      </c>
      <c r="I793" s="328" t="s">
        <v>484</v>
      </c>
      <c r="J793" s="328" t="s">
        <v>1311</v>
      </c>
      <c r="K793" s="328">
        <v>2016</v>
      </c>
      <c r="L793" s="328" t="s">
        <v>370</v>
      </c>
      <c r="M793" s="328" t="s">
        <v>370</v>
      </c>
      <c r="N793" s="328"/>
      <c r="O793" s="330"/>
      <c r="P793" s="328"/>
      <c r="Q793" s="328"/>
      <c r="R793" s="328"/>
      <c r="S793" s="328"/>
      <c r="T793" s="328"/>
      <c r="U793" s="328"/>
      <c r="V793" s="328"/>
      <c r="W793" s="328"/>
      <c r="X793" s="328"/>
      <c r="Y793" s="328"/>
      <c r="Z793" s="328"/>
      <c r="AA793" s="328"/>
      <c r="AB793" s="328"/>
      <c r="AC793" s="328"/>
      <c r="AD793" s="328"/>
      <c r="AE793" s="328"/>
      <c r="AF793" s="328"/>
      <c r="AG793" s="328"/>
      <c r="AH793" s="328"/>
      <c r="AI793" s="328"/>
      <c r="AJ793" s="328"/>
      <c r="AK793" s="328"/>
      <c r="AL793" s="328"/>
      <c r="AM793" s="328"/>
      <c r="AN793" s="328"/>
      <c r="AO793" s="328"/>
      <c r="AP793" s="328" t="s">
        <v>484</v>
      </c>
      <c r="AQ793" s="328">
        <v>1</v>
      </c>
    </row>
    <row r="794" spans="1:43" ht="22.8" x14ac:dyDescent="0.4">
      <c r="A794" s="328">
        <v>212348</v>
      </c>
      <c r="B794" s="328" t="s">
        <v>2015</v>
      </c>
      <c r="C794" s="328" t="s">
        <v>93</v>
      </c>
      <c r="D794" s="328" t="s">
        <v>320</v>
      </c>
      <c r="E794" s="328" t="s">
        <v>388</v>
      </c>
      <c r="F794" s="330">
        <v>36162</v>
      </c>
      <c r="G794" s="328" t="s">
        <v>1009</v>
      </c>
      <c r="H794" s="328" t="s">
        <v>389</v>
      </c>
      <c r="I794" s="328" t="s">
        <v>484</v>
      </c>
      <c r="J794" s="328" t="s">
        <v>390</v>
      </c>
      <c r="K794" s="328">
        <v>2016</v>
      </c>
      <c r="L794" s="328" t="s">
        <v>370</v>
      </c>
      <c r="M794" s="328" t="s">
        <v>370</v>
      </c>
      <c r="N794" s="328"/>
      <c r="O794" s="330"/>
      <c r="P794" s="328"/>
      <c r="Q794" s="328"/>
      <c r="R794" s="328"/>
      <c r="S794" s="328"/>
      <c r="T794" s="328"/>
      <c r="U794" s="328"/>
      <c r="V794" s="328"/>
      <c r="W794" s="328"/>
      <c r="X794" s="328"/>
      <c r="Y794" s="328"/>
      <c r="Z794" s="328"/>
      <c r="AA794" s="328"/>
      <c r="AB794" s="328"/>
      <c r="AC794" s="328"/>
      <c r="AD794" s="328"/>
      <c r="AE794" s="328"/>
      <c r="AF794" s="328"/>
      <c r="AG794" s="328"/>
      <c r="AH794" s="328" t="s">
        <v>731</v>
      </c>
      <c r="AI794" s="328"/>
      <c r="AJ794" s="328"/>
      <c r="AK794" s="328"/>
      <c r="AL794" s="328"/>
      <c r="AM794" s="328"/>
      <c r="AN794" s="328" t="s">
        <v>782</v>
      </c>
      <c r="AO794" s="328"/>
      <c r="AP794" s="328" t="s">
        <v>3375</v>
      </c>
      <c r="AQ794" s="328">
        <v>3</v>
      </c>
    </row>
    <row r="795" spans="1:43" ht="22.8" x14ac:dyDescent="0.4">
      <c r="A795" s="328">
        <v>212355</v>
      </c>
      <c r="B795" s="328" t="s">
        <v>1906</v>
      </c>
      <c r="C795" s="328" t="s">
        <v>165</v>
      </c>
      <c r="D795" s="328" t="s">
        <v>203</v>
      </c>
      <c r="E795" s="328" t="s">
        <v>388</v>
      </c>
      <c r="F795" s="330">
        <v>36188</v>
      </c>
      <c r="G795" s="328" t="s">
        <v>1009</v>
      </c>
      <c r="H795" s="328" t="s">
        <v>389</v>
      </c>
      <c r="I795" s="328" t="s">
        <v>59</v>
      </c>
      <c r="J795" s="328" t="s">
        <v>390</v>
      </c>
      <c r="K795" s="328">
        <v>2016</v>
      </c>
      <c r="L795" s="328" t="s">
        <v>370</v>
      </c>
      <c r="M795" s="328" t="s">
        <v>370</v>
      </c>
      <c r="N795" s="328"/>
      <c r="O795" s="330"/>
      <c r="P795" s="328"/>
      <c r="Q795" s="328"/>
      <c r="R795" s="328"/>
      <c r="S795" s="328"/>
      <c r="T795" s="328"/>
      <c r="U795" s="328"/>
      <c r="V795" s="328"/>
      <c r="W795" s="328"/>
      <c r="X795" s="328"/>
      <c r="Y795" s="328"/>
      <c r="Z795" s="328"/>
      <c r="AA795" s="328"/>
      <c r="AB795" s="328"/>
      <c r="AC795" s="328"/>
      <c r="AD795" s="328"/>
      <c r="AE795" s="328"/>
      <c r="AF795" s="328"/>
      <c r="AG795" s="328"/>
      <c r="AH795" s="328"/>
      <c r="AI795" s="328"/>
      <c r="AJ795" s="328"/>
      <c r="AK795" s="328"/>
      <c r="AL795" s="328"/>
      <c r="AM795" s="328"/>
      <c r="AN795" s="328"/>
      <c r="AO795" s="328"/>
      <c r="AP795" s="328" t="s">
        <v>3374</v>
      </c>
      <c r="AQ795" s="328">
        <v>2</v>
      </c>
    </row>
    <row r="796" spans="1:43" ht="22.8" x14ac:dyDescent="0.4">
      <c r="A796" s="328">
        <v>212356</v>
      </c>
      <c r="B796" s="328" t="s">
        <v>4085</v>
      </c>
      <c r="C796" s="328" t="s">
        <v>106</v>
      </c>
      <c r="D796" s="328" t="s">
        <v>2707</v>
      </c>
      <c r="E796" s="328" t="s">
        <v>1315</v>
      </c>
      <c r="F796" s="330">
        <v>35821</v>
      </c>
      <c r="G796" s="328" t="s">
        <v>370</v>
      </c>
      <c r="H796" s="328" t="s">
        <v>389</v>
      </c>
      <c r="I796" s="328" t="s">
        <v>484</v>
      </c>
      <c r="J796" s="328" t="s">
        <v>1311</v>
      </c>
      <c r="K796" s="328">
        <v>2016</v>
      </c>
      <c r="L796" s="328" t="s">
        <v>370</v>
      </c>
      <c r="M796" s="328" t="s">
        <v>370</v>
      </c>
      <c r="N796" s="328"/>
      <c r="O796" s="330"/>
      <c r="P796" s="328"/>
      <c r="Q796" s="328"/>
      <c r="R796" s="328"/>
      <c r="S796" s="328"/>
      <c r="T796" s="328"/>
      <c r="U796" s="328"/>
      <c r="V796" s="328"/>
      <c r="W796" s="328"/>
      <c r="X796" s="328"/>
      <c r="Y796" s="328"/>
      <c r="Z796" s="328"/>
      <c r="AA796" s="328"/>
      <c r="AB796" s="328"/>
      <c r="AC796" s="328"/>
      <c r="AD796" s="328"/>
      <c r="AE796" s="328"/>
      <c r="AF796" s="328"/>
      <c r="AG796" s="328"/>
      <c r="AH796" s="328" t="s">
        <v>731</v>
      </c>
      <c r="AI796" s="328"/>
      <c r="AJ796" s="328"/>
      <c r="AK796" s="328"/>
      <c r="AL796" s="328"/>
      <c r="AM796" s="328"/>
      <c r="AN796" s="328"/>
      <c r="AO796" s="328"/>
      <c r="AP796" s="328" t="s">
        <v>3865</v>
      </c>
      <c r="AQ796" s="328" t="s">
        <v>3844</v>
      </c>
    </row>
    <row r="797" spans="1:43" ht="22.8" x14ac:dyDescent="0.4">
      <c r="A797" s="328">
        <v>212392</v>
      </c>
      <c r="B797" s="328" t="s">
        <v>1460</v>
      </c>
      <c r="C797" s="328" t="s">
        <v>191</v>
      </c>
      <c r="D797" s="328" t="s">
        <v>327</v>
      </c>
      <c r="E797" s="328" t="s">
        <v>388</v>
      </c>
      <c r="F797" s="330">
        <v>35292</v>
      </c>
      <c r="G797" s="328" t="s">
        <v>1009</v>
      </c>
      <c r="H797" s="328" t="s">
        <v>389</v>
      </c>
      <c r="I797" s="328" t="s">
        <v>59</v>
      </c>
      <c r="J797" s="328" t="s">
        <v>390</v>
      </c>
      <c r="K797" s="328">
        <v>2015</v>
      </c>
      <c r="L797" s="328" t="s">
        <v>370</v>
      </c>
      <c r="M797" s="328" t="s">
        <v>370</v>
      </c>
      <c r="N797" s="328"/>
      <c r="O797" s="330"/>
      <c r="P797" s="328"/>
      <c r="Q797" s="328"/>
      <c r="R797" s="328"/>
      <c r="S797" s="328"/>
      <c r="T797" s="328"/>
      <c r="U797" s="328"/>
      <c r="V797" s="328"/>
      <c r="W797" s="328"/>
      <c r="X797" s="328"/>
      <c r="Y797" s="328"/>
      <c r="Z797" s="328"/>
      <c r="AA797" s="328"/>
      <c r="AB797" s="328"/>
      <c r="AC797" s="328"/>
      <c r="AD797" s="328"/>
      <c r="AE797" s="328"/>
      <c r="AF797" s="328"/>
      <c r="AG797" s="328"/>
      <c r="AH797" s="328"/>
      <c r="AI797" s="328"/>
      <c r="AJ797" s="328"/>
      <c r="AK797" s="328"/>
      <c r="AL797" s="328"/>
      <c r="AM797" s="328"/>
      <c r="AN797" s="328" t="s">
        <v>782</v>
      </c>
      <c r="AO797" s="328"/>
      <c r="AP797" s="328" t="s">
        <v>3374</v>
      </c>
      <c r="AQ797" s="328">
        <v>3</v>
      </c>
    </row>
    <row r="798" spans="1:43" ht="22.8" x14ac:dyDescent="0.4">
      <c r="A798" s="328">
        <v>212413</v>
      </c>
      <c r="B798" s="328" t="s">
        <v>2570</v>
      </c>
      <c r="C798" s="328" t="s">
        <v>66</v>
      </c>
      <c r="D798" s="328" t="s">
        <v>299</v>
      </c>
      <c r="E798" s="328" t="s">
        <v>388</v>
      </c>
      <c r="F798" s="330">
        <v>34463</v>
      </c>
      <c r="G798" s="328" t="s">
        <v>1009</v>
      </c>
      <c r="H798" s="328" t="s">
        <v>389</v>
      </c>
      <c r="I798" s="328" t="s">
        <v>59</v>
      </c>
      <c r="J798" s="328" t="s">
        <v>371</v>
      </c>
      <c r="K798" s="328">
        <v>2012</v>
      </c>
      <c r="L798" s="328" t="s">
        <v>370</v>
      </c>
      <c r="M798" s="328"/>
      <c r="N798" s="328"/>
      <c r="O798" s="330"/>
      <c r="P798" s="328"/>
      <c r="Q798" s="328"/>
      <c r="R798" s="328"/>
      <c r="S798" s="328"/>
      <c r="T798" s="328"/>
      <c r="U798" s="328"/>
      <c r="V798" s="328"/>
      <c r="W798" s="328"/>
      <c r="X798" s="328"/>
      <c r="Y798" s="328"/>
      <c r="Z798" s="328"/>
      <c r="AA798" s="328"/>
      <c r="AB798" s="328"/>
      <c r="AC798" s="328"/>
      <c r="AD798" s="328"/>
      <c r="AE798" s="328"/>
      <c r="AF798" s="328"/>
      <c r="AG798" s="328"/>
      <c r="AH798" s="328" t="s">
        <v>731</v>
      </c>
      <c r="AI798" s="328"/>
      <c r="AJ798" s="328"/>
      <c r="AK798" s="328"/>
      <c r="AL798" s="328"/>
      <c r="AM798" s="328" t="s">
        <v>782</v>
      </c>
      <c r="AN798" s="328" t="s">
        <v>782</v>
      </c>
      <c r="AO798" s="328"/>
      <c r="AP798" s="328" t="s">
        <v>3849</v>
      </c>
      <c r="AQ798" s="328">
        <v>6</v>
      </c>
    </row>
    <row r="799" spans="1:43" ht="22.8" x14ac:dyDescent="0.4">
      <c r="A799" s="328">
        <v>212420</v>
      </c>
      <c r="B799" s="328" t="s">
        <v>3654</v>
      </c>
      <c r="C799" s="328" t="s">
        <v>123</v>
      </c>
      <c r="D799" s="328" t="s">
        <v>2275</v>
      </c>
      <c r="E799" s="328" t="s">
        <v>388</v>
      </c>
      <c r="F799" s="330">
        <v>28578</v>
      </c>
      <c r="G799" s="328" t="s">
        <v>1009</v>
      </c>
      <c r="H799" s="328" t="s">
        <v>389</v>
      </c>
      <c r="I799" s="328" t="s">
        <v>486</v>
      </c>
      <c r="J799" s="328" t="s">
        <v>1311</v>
      </c>
      <c r="K799" s="328">
        <v>2016</v>
      </c>
      <c r="L799" s="328" t="s">
        <v>370</v>
      </c>
      <c r="M799" s="328" t="s">
        <v>370</v>
      </c>
      <c r="N799" s="328"/>
      <c r="O799" s="330"/>
      <c r="P799" s="328"/>
      <c r="Q799" s="328"/>
      <c r="R799" s="328"/>
      <c r="S799" s="328"/>
      <c r="T799" s="328"/>
      <c r="U799" s="328"/>
      <c r="V799" s="328"/>
      <c r="W799" s="328"/>
      <c r="X799" s="328"/>
      <c r="Y799" s="328"/>
      <c r="Z799" s="328"/>
      <c r="AA799" s="328"/>
      <c r="AB799" s="328"/>
      <c r="AC799" s="328"/>
      <c r="AD799" s="328"/>
      <c r="AE799" s="328"/>
      <c r="AF799" s="328"/>
      <c r="AG799" s="328"/>
      <c r="AH799" s="328" t="s">
        <v>731</v>
      </c>
      <c r="AI799" s="328"/>
      <c r="AJ799" s="328"/>
      <c r="AK799" s="328"/>
      <c r="AL799" s="328"/>
      <c r="AM799" s="328" t="s">
        <v>782</v>
      </c>
      <c r="AN799" s="328" t="s">
        <v>782</v>
      </c>
      <c r="AO799" s="328"/>
      <c r="AP799" s="328" t="s">
        <v>4086</v>
      </c>
      <c r="AQ799" s="328" t="s">
        <v>3844</v>
      </c>
    </row>
    <row r="800" spans="1:43" ht="22.8" x14ac:dyDescent="0.4">
      <c r="A800" s="328">
        <v>212427</v>
      </c>
      <c r="B800" s="328" t="s">
        <v>1368</v>
      </c>
      <c r="C800" s="328" t="s">
        <v>102</v>
      </c>
      <c r="D800" s="328" t="s">
        <v>251</v>
      </c>
      <c r="E800" s="328" t="s">
        <v>388</v>
      </c>
      <c r="F800" s="330">
        <v>35295</v>
      </c>
      <c r="G800" s="328" t="s">
        <v>991</v>
      </c>
      <c r="H800" s="328" t="s">
        <v>400</v>
      </c>
      <c r="I800" s="328" t="s">
        <v>65</v>
      </c>
      <c r="J800" s="328" t="s">
        <v>390</v>
      </c>
      <c r="K800" s="328">
        <v>2018</v>
      </c>
      <c r="L800" s="328" t="s">
        <v>370</v>
      </c>
      <c r="M800" s="328" t="s">
        <v>756</v>
      </c>
      <c r="N800" s="328"/>
      <c r="O800" s="330"/>
      <c r="P800" s="328"/>
      <c r="Q800" s="328"/>
      <c r="R800" s="328"/>
      <c r="S800" s="328"/>
      <c r="T800" s="328"/>
      <c r="U800" s="328"/>
      <c r="V800" s="328"/>
      <c r="W800" s="328"/>
      <c r="X800" s="328"/>
      <c r="Y800" s="328"/>
      <c r="Z800" s="328"/>
      <c r="AA800" s="328"/>
      <c r="AB800" s="328"/>
      <c r="AC800" s="328"/>
      <c r="AD800" s="328"/>
      <c r="AE800" s="328"/>
      <c r="AF800" s="328"/>
      <c r="AG800" s="328"/>
      <c r="AH800" s="328"/>
      <c r="AI800" s="328"/>
      <c r="AJ800" s="328"/>
      <c r="AK800" s="328"/>
      <c r="AL800" s="328"/>
      <c r="AM800" s="328"/>
      <c r="AN800" s="328"/>
      <c r="AO800" s="328"/>
      <c r="AP800" s="328" t="s">
        <v>4083</v>
      </c>
      <c r="AQ800" s="328">
        <v>6</v>
      </c>
    </row>
    <row r="801" spans="1:43" ht="22.8" x14ac:dyDescent="0.4">
      <c r="A801" s="328">
        <v>212438</v>
      </c>
      <c r="B801" s="328" t="s">
        <v>2262</v>
      </c>
      <c r="C801" s="328" t="s">
        <v>2000</v>
      </c>
      <c r="D801" s="328" t="s">
        <v>328</v>
      </c>
      <c r="E801" s="328" t="s">
        <v>388</v>
      </c>
      <c r="F801" s="330">
        <v>35432</v>
      </c>
      <c r="G801" s="328" t="s">
        <v>2263</v>
      </c>
      <c r="H801" s="328" t="s">
        <v>389</v>
      </c>
      <c r="I801" s="328" t="s">
        <v>486</v>
      </c>
      <c r="J801" s="328" t="s">
        <v>390</v>
      </c>
      <c r="K801" s="328">
        <v>2016</v>
      </c>
      <c r="L801" s="328" t="s">
        <v>370</v>
      </c>
      <c r="M801" s="328" t="s">
        <v>375</v>
      </c>
      <c r="N801" s="328"/>
      <c r="O801" s="330"/>
      <c r="P801" s="328"/>
      <c r="Q801" s="328"/>
      <c r="R801" s="328"/>
      <c r="S801" s="328"/>
      <c r="T801" s="328"/>
      <c r="U801" s="328"/>
      <c r="V801" s="328"/>
      <c r="W801" s="328"/>
      <c r="X801" s="328"/>
      <c r="Y801" s="328"/>
      <c r="Z801" s="328"/>
      <c r="AA801" s="328"/>
      <c r="AB801" s="328"/>
      <c r="AC801" s="328"/>
      <c r="AD801" s="328"/>
      <c r="AE801" s="328"/>
      <c r="AF801" s="328"/>
      <c r="AG801" s="328"/>
      <c r="AH801" s="328" t="s">
        <v>731</v>
      </c>
      <c r="AI801" s="328"/>
      <c r="AJ801" s="328"/>
      <c r="AK801" s="328"/>
      <c r="AL801" s="328"/>
      <c r="AM801" s="328"/>
      <c r="AN801" s="328" t="s">
        <v>782</v>
      </c>
      <c r="AO801" s="328"/>
      <c r="AP801" s="328" t="s">
        <v>4068</v>
      </c>
      <c r="AQ801" s="328" t="s">
        <v>3844</v>
      </c>
    </row>
    <row r="802" spans="1:43" ht="22.8" x14ac:dyDescent="0.4">
      <c r="A802" s="328">
        <v>212442</v>
      </c>
      <c r="B802" s="328" t="s">
        <v>4087</v>
      </c>
      <c r="C802" s="328" t="s">
        <v>122</v>
      </c>
      <c r="D802" s="328" t="s">
        <v>268</v>
      </c>
      <c r="E802" s="328" t="s">
        <v>387</v>
      </c>
      <c r="F802" s="330">
        <v>35431</v>
      </c>
      <c r="G802" s="328" t="s">
        <v>370</v>
      </c>
      <c r="H802" s="328" t="s">
        <v>3413</v>
      </c>
      <c r="I802" s="328" t="s">
        <v>484</v>
      </c>
      <c r="J802" s="328" t="s">
        <v>1311</v>
      </c>
      <c r="K802" s="328">
        <v>2016</v>
      </c>
      <c r="L802" s="328" t="s">
        <v>370</v>
      </c>
      <c r="M802" s="328" t="s">
        <v>756</v>
      </c>
      <c r="N802" s="328"/>
      <c r="O802" s="330"/>
      <c r="P802" s="328"/>
      <c r="Q802" s="328"/>
      <c r="R802" s="328"/>
      <c r="S802" s="328"/>
      <c r="T802" s="328"/>
      <c r="U802" s="328"/>
      <c r="V802" s="328"/>
      <c r="W802" s="328"/>
      <c r="X802" s="328"/>
      <c r="Y802" s="328"/>
      <c r="Z802" s="328"/>
      <c r="AA802" s="328"/>
      <c r="AB802" s="328"/>
      <c r="AC802" s="328"/>
      <c r="AD802" s="328"/>
      <c r="AE802" s="328"/>
      <c r="AF802" s="328"/>
      <c r="AG802" s="328"/>
      <c r="AH802" s="328" t="s">
        <v>731</v>
      </c>
      <c r="AI802" s="328"/>
      <c r="AJ802" s="328"/>
      <c r="AK802" s="328"/>
      <c r="AL802" s="328"/>
      <c r="AM802" s="328"/>
      <c r="AN802" s="328"/>
      <c r="AO802" s="328"/>
      <c r="AP802" s="328" t="s">
        <v>3865</v>
      </c>
      <c r="AQ802" s="328" t="s">
        <v>3844</v>
      </c>
    </row>
    <row r="803" spans="1:43" ht="22.8" x14ac:dyDescent="0.4">
      <c r="A803" s="328">
        <v>212468</v>
      </c>
      <c r="B803" s="328" t="s">
        <v>2711</v>
      </c>
      <c r="C803" s="328" t="s">
        <v>89</v>
      </c>
      <c r="D803" s="328" t="s">
        <v>2712</v>
      </c>
      <c r="E803" s="328" t="s">
        <v>388</v>
      </c>
      <c r="F803" s="330">
        <v>34337</v>
      </c>
      <c r="G803" s="328" t="s">
        <v>1009</v>
      </c>
      <c r="H803" s="328" t="s">
        <v>389</v>
      </c>
      <c r="I803" s="328" t="s">
        <v>59</v>
      </c>
      <c r="J803" s="328" t="s">
        <v>390</v>
      </c>
      <c r="K803" s="328">
        <v>2013</v>
      </c>
      <c r="L803" s="328" t="s">
        <v>370</v>
      </c>
      <c r="M803" s="328" t="s">
        <v>376</v>
      </c>
      <c r="N803" s="328"/>
      <c r="O803" s="330"/>
      <c r="P803" s="328"/>
      <c r="Q803" s="328"/>
      <c r="R803" s="328"/>
      <c r="S803" s="328"/>
      <c r="T803" s="328"/>
      <c r="U803" s="328"/>
      <c r="V803" s="328"/>
      <c r="W803" s="328"/>
      <c r="X803" s="328"/>
      <c r="Y803" s="328"/>
      <c r="Z803" s="328"/>
      <c r="AA803" s="328"/>
      <c r="AB803" s="328"/>
      <c r="AC803" s="328"/>
      <c r="AD803" s="328"/>
      <c r="AE803" s="328"/>
      <c r="AF803" s="328"/>
      <c r="AG803" s="328"/>
      <c r="AH803" s="328"/>
      <c r="AI803" s="328"/>
      <c r="AJ803" s="328"/>
      <c r="AK803" s="328"/>
      <c r="AL803" s="328"/>
      <c r="AM803" s="328"/>
      <c r="AN803" s="328"/>
      <c r="AO803" s="328"/>
      <c r="AP803" s="328" t="s">
        <v>3374</v>
      </c>
      <c r="AQ803" s="328">
        <v>3</v>
      </c>
    </row>
    <row r="804" spans="1:43" ht="22.8" x14ac:dyDescent="0.4">
      <c r="A804" s="328">
        <v>212470</v>
      </c>
      <c r="B804" s="328" t="s">
        <v>2546</v>
      </c>
      <c r="C804" s="328" t="s">
        <v>97</v>
      </c>
      <c r="D804" s="328" t="s">
        <v>272</v>
      </c>
      <c r="E804" s="328" t="s">
        <v>388</v>
      </c>
      <c r="F804" s="330">
        <v>35075</v>
      </c>
      <c r="G804" s="328" t="s">
        <v>1009</v>
      </c>
      <c r="H804" s="328" t="s">
        <v>389</v>
      </c>
      <c r="I804" s="328" t="s">
        <v>59</v>
      </c>
      <c r="J804" s="328" t="s">
        <v>390</v>
      </c>
      <c r="K804" s="328">
        <v>2015</v>
      </c>
      <c r="L804" s="328" t="s">
        <v>370</v>
      </c>
      <c r="M804" s="328"/>
      <c r="N804" s="328"/>
      <c r="O804" s="330"/>
      <c r="P804" s="328"/>
      <c r="Q804" s="328"/>
      <c r="R804" s="328"/>
      <c r="S804" s="328"/>
      <c r="T804" s="328"/>
      <c r="U804" s="328"/>
      <c r="V804" s="328"/>
      <c r="W804" s="328"/>
      <c r="X804" s="328"/>
      <c r="Y804" s="328"/>
      <c r="Z804" s="328"/>
      <c r="AA804" s="328"/>
      <c r="AB804" s="328"/>
      <c r="AC804" s="328"/>
      <c r="AD804" s="328"/>
      <c r="AE804" s="328"/>
      <c r="AF804" s="328"/>
      <c r="AG804" s="328"/>
      <c r="AH804" s="328" t="s">
        <v>731</v>
      </c>
      <c r="AI804" s="328"/>
      <c r="AJ804" s="328"/>
      <c r="AK804" s="328"/>
      <c r="AL804" s="328"/>
      <c r="AM804" s="328"/>
      <c r="AN804" s="328"/>
      <c r="AO804" s="328"/>
      <c r="AP804" s="328" t="s">
        <v>3843</v>
      </c>
      <c r="AQ804" s="328" t="s">
        <v>3844</v>
      </c>
    </row>
    <row r="805" spans="1:43" ht="22.8" x14ac:dyDescent="0.4">
      <c r="A805" s="328">
        <v>212479</v>
      </c>
      <c r="B805" s="328" t="s">
        <v>1836</v>
      </c>
      <c r="C805" s="328" t="s">
        <v>1467</v>
      </c>
      <c r="D805" s="328" t="s">
        <v>614</v>
      </c>
      <c r="E805" s="328" t="s">
        <v>388</v>
      </c>
      <c r="F805" s="330">
        <v>35912</v>
      </c>
      <c r="G805" s="328" t="s">
        <v>1009</v>
      </c>
      <c r="H805" s="328" t="s">
        <v>389</v>
      </c>
      <c r="I805" s="328" t="s">
        <v>59</v>
      </c>
      <c r="J805" s="328" t="s">
        <v>390</v>
      </c>
      <c r="K805" s="328">
        <v>2016</v>
      </c>
      <c r="L805" s="328" t="s">
        <v>370</v>
      </c>
      <c r="M805" s="328" t="s">
        <v>370</v>
      </c>
      <c r="N805" s="328"/>
      <c r="O805" s="330"/>
      <c r="P805" s="328"/>
      <c r="Q805" s="328"/>
      <c r="R805" s="328"/>
      <c r="S805" s="328"/>
      <c r="T805" s="328"/>
      <c r="U805" s="328"/>
      <c r="V805" s="328"/>
      <c r="W805" s="328"/>
      <c r="X805" s="328"/>
      <c r="Y805" s="328"/>
      <c r="Z805" s="328"/>
      <c r="AA805" s="328"/>
      <c r="AB805" s="328"/>
      <c r="AC805" s="328"/>
      <c r="AD805" s="328"/>
      <c r="AE805" s="328"/>
      <c r="AF805" s="328"/>
      <c r="AG805" s="328"/>
      <c r="AH805" s="328" t="s">
        <v>731</v>
      </c>
      <c r="AI805" s="328"/>
      <c r="AJ805" s="328"/>
      <c r="AK805" s="328"/>
      <c r="AL805" s="328"/>
      <c r="AM805" s="328"/>
      <c r="AN805" s="328"/>
      <c r="AO805" s="328"/>
      <c r="AP805" s="328" t="s">
        <v>59</v>
      </c>
      <c r="AQ805" s="328">
        <v>3</v>
      </c>
    </row>
    <row r="806" spans="1:43" ht="22.8" x14ac:dyDescent="0.4">
      <c r="A806" s="328">
        <v>212491</v>
      </c>
      <c r="B806" s="328" t="s">
        <v>1476</v>
      </c>
      <c r="C806" s="328" t="s">
        <v>541</v>
      </c>
      <c r="D806" s="328" t="s">
        <v>232</v>
      </c>
      <c r="E806" s="328" t="s">
        <v>388</v>
      </c>
      <c r="F806" s="330">
        <v>35560</v>
      </c>
      <c r="G806" s="328" t="s">
        <v>1009</v>
      </c>
      <c r="H806" s="328" t="s">
        <v>389</v>
      </c>
      <c r="I806" s="328" t="s">
        <v>59</v>
      </c>
      <c r="J806" s="328" t="s">
        <v>390</v>
      </c>
      <c r="K806" s="328">
        <v>2015</v>
      </c>
      <c r="L806" s="328" t="s">
        <v>370</v>
      </c>
      <c r="M806" s="328" t="s">
        <v>370</v>
      </c>
      <c r="N806" s="328"/>
      <c r="O806" s="330"/>
      <c r="P806" s="328"/>
      <c r="Q806" s="328"/>
      <c r="R806" s="328"/>
      <c r="S806" s="328"/>
      <c r="T806" s="328"/>
      <c r="U806" s="328"/>
      <c r="V806" s="328"/>
      <c r="W806" s="328"/>
      <c r="X806" s="328"/>
      <c r="Y806" s="328"/>
      <c r="Z806" s="328"/>
      <c r="AA806" s="328"/>
      <c r="AB806" s="328"/>
      <c r="AC806" s="328"/>
      <c r="AD806" s="328"/>
      <c r="AE806" s="328"/>
      <c r="AF806" s="328"/>
      <c r="AG806" s="328"/>
      <c r="AH806" s="328" t="s">
        <v>731</v>
      </c>
      <c r="AI806" s="328"/>
      <c r="AJ806" s="328"/>
      <c r="AK806" s="328"/>
      <c r="AL806" s="328"/>
      <c r="AM806" s="328"/>
      <c r="AN806" s="328" t="s">
        <v>782</v>
      </c>
      <c r="AO806" s="328"/>
      <c r="AP806" s="328" t="s">
        <v>3879</v>
      </c>
      <c r="AQ806" s="328">
        <v>4</v>
      </c>
    </row>
    <row r="807" spans="1:43" ht="22.8" x14ac:dyDescent="0.4">
      <c r="A807" s="328">
        <v>212492</v>
      </c>
      <c r="B807" s="328" t="s">
        <v>2533</v>
      </c>
      <c r="C807" s="328" t="s">
        <v>1005</v>
      </c>
      <c r="D807" s="328" t="s">
        <v>468</v>
      </c>
      <c r="E807" s="328" t="s">
        <v>388</v>
      </c>
      <c r="F807" s="330">
        <v>34203</v>
      </c>
      <c r="G807" s="328" t="s">
        <v>1009</v>
      </c>
      <c r="H807" s="328" t="s">
        <v>389</v>
      </c>
      <c r="I807" s="328" t="s">
        <v>59</v>
      </c>
      <c r="J807" s="328" t="s">
        <v>390</v>
      </c>
      <c r="K807" s="328">
        <v>2010</v>
      </c>
      <c r="L807" s="328" t="s">
        <v>370</v>
      </c>
      <c r="M807" s="328" t="s">
        <v>370</v>
      </c>
      <c r="N807" s="328"/>
      <c r="O807" s="330"/>
      <c r="P807" s="328"/>
      <c r="Q807" s="328"/>
      <c r="R807" s="328"/>
      <c r="S807" s="328"/>
      <c r="T807" s="328"/>
      <c r="U807" s="328"/>
      <c r="V807" s="328"/>
      <c r="W807" s="328"/>
      <c r="X807" s="328"/>
      <c r="Y807" s="328"/>
      <c r="Z807" s="328"/>
      <c r="AA807" s="328"/>
      <c r="AB807" s="328"/>
      <c r="AC807" s="328"/>
      <c r="AD807" s="328"/>
      <c r="AE807" s="328"/>
      <c r="AF807" s="328"/>
      <c r="AG807" s="328"/>
      <c r="AH807" s="328" t="s">
        <v>731</v>
      </c>
      <c r="AI807" s="328"/>
      <c r="AJ807" s="328"/>
      <c r="AK807" s="328"/>
      <c r="AL807" s="328"/>
      <c r="AM807" s="328" t="s">
        <v>782</v>
      </c>
      <c r="AN807" s="328" t="s">
        <v>782</v>
      </c>
      <c r="AO807" s="328"/>
      <c r="AP807" s="328" t="s">
        <v>3998</v>
      </c>
      <c r="AQ807" s="328" t="s">
        <v>4024</v>
      </c>
    </row>
    <row r="808" spans="1:43" ht="22.8" x14ac:dyDescent="0.4">
      <c r="A808" s="328">
        <v>212553</v>
      </c>
      <c r="B808" s="328" t="s">
        <v>1849</v>
      </c>
      <c r="C808" s="328" t="s">
        <v>2717</v>
      </c>
      <c r="D808" s="328" t="s">
        <v>247</v>
      </c>
      <c r="E808" s="328" t="s">
        <v>388</v>
      </c>
      <c r="F808" s="330">
        <v>35960</v>
      </c>
      <c r="G808" s="328" t="s">
        <v>1009</v>
      </c>
      <c r="H808" s="328" t="s">
        <v>389</v>
      </c>
      <c r="I808" s="328" t="s">
        <v>59</v>
      </c>
      <c r="J808" s="328" t="s">
        <v>371</v>
      </c>
      <c r="K808" s="328">
        <v>2016</v>
      </c>
      <c r="L808" s="328" t="s">
        <v>370</v>
      </c>
      <c r="M808" s="328" t="s">
        <v>375</v>
      </c>
      <c r="N808" s="328"/>
      <c r="O808" s="330"/>
      <c r="P808" s="328"/>
      <c r="Q808" s="328"/>
      <c r="R808" s="328"/>
      <c r="S808" s="328"/>
      <c r="T808" s="328"/>
      <c r="U808" s="328"/>
      <c r="V808" s="328"/>
      <c r="W808" s="328"/>
      <c r="X808" s="328"/>
      <c r="Y808" s="328"/>
      <c r="Z808" s="328"/>
      <c r="AA808" s="328"/>
      <c r="AB808" s="328"/>
      <c r="AC808" s="328"/>
      <c r="AD808" s="328"/>
      <c r="AE808" s="328"/>
      <c r="AF808" s="328"/>
      <c r="AG808" s="328"/>
      <c r="AH808" s="328" t="s">
        <v>731</v>
      </c>
      <c r="AI808" s="328"/>
      <c r="AJ808" s="328"/>
      <c r="AK808" s="328"/>
      <c r="AL808" s="328"/>
      <c r="AM808" s="328"/>
      <c r="AN808" s="328"/>
      <c r="AO808" s="328"/>
      <c r="AP808" s="328" t="s">
        <v>3879</v>
      </c>
      <c r="AQ808" s="328">
        <v>3</v>
      </c>
    </row>
    <row r="809" spans="1:43" ht="22.8" x14ac:dyDescent="0.4">
      <c r="A809" s="328">
        <v>212587</v>
      </c>
      <c r="B809" s="328" t="s">
        <v>1882</v>
      </c>
      <c r="C809" s="328" t="s">
        <v>1883</v>
      </c>
      <c r="D809" s="328" t="s">
        <v>527</v>
      </c>
      <c r="E809" s="328" t="s">
        <v>387</v>
      </c>
      <c r="F809" s="330">
        <v>36161</v>
      </c>
      <c r="G809" s="328" t="s">
        <v>1009</v>
      </c>
      <c r="H809" s="328" t="s">
        <v>389</v>
      </c>
      <c r="I809" s="328" t="s">
        <v>59</v>
      </c>
      <c r="J809" s="328" t="s">
        <v>390</v>
      </c>
      <c r="K809" s="328">
        <v>2015</v>
      </c>
      <c r="L809" s="328" t="s">
        <v>370</v>
      </c>
      <c r="M809" s="328" t="s">
        <v>370</v>
      </c>
      <c r="N809" s="328"/>
      <c r="O809" s="330"/>
      <c r="P809" s="328"/>
      <c r="Q809" s="328"/>
      <c r="R809" s="328"/>
      <c r="S809" s="328"/>
      <c r="T809" s="328"/>
      <c r="U809" s="328"/>
      <c r="V809" s="328"/>
      <c r="W809" s="328"/>
      <c r="X809" s="328"/>
      <c r="Y809" s="328"/>
      <c r="Z809" s="328"/>
      <c r="AA809" s="328"/>
      <c r="AB809" s="328"/>
      <c r="AC809" s="328"/>
      <c r="AD809" s="328"/>
      <c r="AE809" s="328"/>
      <c r="AF809" s="328"/>
      <c r="AG809" s="328"/>
      <c r="AH809" s="328"/>
      <c r="AI809" s="328"/>
      <c r="AJ809" s="328"/>
      <c r="AK809" s="328"/>
      <c r="AL809" s="328"/>
      <c r="AM809" s="328"/>
      <c r="AN809" s="328"/>
      <c r="AO809" s="328"/>
      <c r="AP809" s="328" t="s">
        <v>3374</v>
      </c>
      <c r="AQ809" s="328">
        <v>3</v>
      </c>
    </row>
    <row r="810" spans="1:43" ht="22.8" x14ac:dyDescent="0.4">
      <c r="A810" s="328">
        <v>212591</v>
      </c>
      <c r="B810" s="328" t="s">
        <v>2721</v>
      </c>
      <c r="C810" s="328" t="s">
        <v>430</v>
      </c>
      <c r="D810" s="328" t="s">
        <v>335</v>
      </c>
      <c r="E810" s="328" t="s">
        <v>387</v>
      </c>
      <c r="F810" s="330">
        <v>36162</v>
      </c>
      <c r="G810" s="328" t="s">
        <v>370</v>
      </c>
      <c r="H810" s="328" t="s">
        <v>389</v>
      </c>
      <c r="I810" s="328" t="s">
        <v>59</v>
      </c>
      <c r="J810" s="328" t="s">
        <v>1311</v>
      </c>
      <c r="K810" s="328">
        <v>2016</v>
      </c>
      <c r="L810" s="328" t="s">
        <v>370</v>
      </c>
      <c r="M810" s="328" t="s">
        <v>370</v>
      </c>
      <c r="N810" s="328"/>
      <c r="O810" s="330"/>
      <c r="P810" s="328"/>
      <c r="Q810" s="328"/>
      <c r="R810" s="328"/>
      <c r="S810" s="328"/>
      <c r="T810" s="328"/>
      <c r="U810" s="328"/>
      <c r="V810" s="328"/>
      <c r="W810" s="328"/>
      <c r="X810" s="328"/>
      <c r="Y810" s="328"/>
      <c r="Z810" s="328"/>
      <c r="AA810" s="328"/>
      <c r="AB810" s="328"/>
      <c r="AC810" s="328"/>
      <c r="AD810" s="328"/>
      <c r="AE810" s="328"/>
      <c r="AF810" s="328"/>
      <c r="AG810" s="328"/>
      <c r="AH810" s="328"/>
      <c r="AI810" s="328"/>
      <c r="AJ810" s="328"/>
      <c r="AK810" s="328"/>
      <c r="AL810" s="328"/>
      <c r="AM810" s="328"/>
      <c r="AN810" s="328" t="s">
        <v>782</v>
      </c>
      <c r="AO810" s="328"/>
      <c r="AP810" s="328" t="s">
        <v>59</v>
      </c>
      <c r="AQ810" s="328">
        <v>2</v>
      </c>
    </row>
    <row r="811" spans="1:43" ht="22.8" x14ac:dyDescent="0.4">
      <c r="A811" s="328">
        <v>212633</v>
      </c>
      <c r="B811" s="328" t="s">
        <v>2723</v>
      </c>
      <c r="C811" s="328" t="s">
        <v>511</v>
      </c>
      <c r="D811" s="328" t="s">
        <v>2724</v>
      </c>
      <c r="E811" s="328" t="s">
        <v>387</v>
      </c>
      <c r="F811" s="330">
        <v>35899</v>
      </c>
      <c r="G811" s="328" t="s">
        <v>1009</v>
      </c>
      <c r="H811" s="328" t="s">
        <v>389</v>
      </c>
      <c r="I811" s="328" t="s">
        <v>484</v>
      </c>
      <c r="J811" s="328" t="s">
        <v>371</v>
      </c>
      <c r="K811" s="328">
        <v>2016</v>
      </c>
      <c r="L811" s="328" t="s">
        <v>370</v>
      </c>
      <c r="M811" s="328" t="s">
        <v>370</v>
      </c>
      <c r="N811" s="328">
        <v>49</v>
      </c>
      <c r="O811" s="330">
        <v>45721</v>
      </c>
      <c r="P811" s="328">
        <v>70000</v>
      </c>
      <c r="Q811" s="328"/>
      <c r="R811" s="328"/>
      <c r="S811" s="328"/>
      <c r="T811" s="328"/>
      <c r="U811" s="328"/>
      <c r="V811" s="328"/>
      <c r="W811" s="328"/>
      <c r="X811" s="328"/>
      <c r="Y811" s="328"/>
      <c r="Z811" s="328"/>
      <c r="AA811" s="328"/>
      <c r="AB811" s="328"/>
      <c r="AC811" s="328"/>
      <c r="AD811" s="328"/>
      <c r="AE811" s="328"/>
      <c r="AF811" s="328"/>
      <c r="AG811" s="328"/>
      <c r="AH811" s="328"/>
      <c r="AI811" s="328"/>
      <c r="AJ811" s="328"/>
      <c r="AK811" s="328"/>
      <c r="AL811" s="328"/>
      <c r="AM811" s="328"/>
      <c r="AN811" s="328"/>
      <c r="AO811" s="328"/>
      <c r="AP811" s="328" t="s">
        <v>484</v>
      </c>
      <c r="AQ811" s="328">
        <v>1</v>
      </c>
    </row>
    <row r="812" spans="1:43" ht="22.8" x14ac:dyDescent="0.4">
      <c r="A812" s="328">
        <v>212647</v>
      </c>
      <c r="B812" s="328" t="s">
        <v>2036</v>
      </c>
      <c r="C812" s="328" t="s">
        <v>146</v>
      </c>
      <c r="D812" s="328" t="s">
        <v>289</v>
      </c>
      <c r="E812" s="328" t="s">
        <v>387</v>
      </c>
      <c r="F812" s="330">
        <v>35431</v>
      </c>
      <c r="G812" s="328" t="s">
        <v>1009</v>
      </c>
      <c r="H812" s="328" t="s">
        <v>389</v>
      </c>
      <c r="I812" s="328" t="s">
        <v>484</v>
      </c>
      <c r="J812" s="328" t="s">
        <v>390</v>
      </c>
      <c r="K812" s="328">
        <v>2016</v>
      </c>
      <c r="L812" s="328" t="s">
        <v>370</v>
      </c>
      <c r="M812" s="328" t="s">
        <v>370</v>
      </c>
      <c r="N812" s="328"/>
      <c r="O812" s="330"/>
      <c r="P812" s="328"/>
      <c r="Q812" s="328"/>
      <c r="R812" s="328"/>
      <c r="S812" s="328"/>
      <c r="T812" s="328"/>
      <c r="U812" s="328"/>
      <c r="V812" s="328"/>
      <c r="W812" s="328"/>
      <c r="X812" s="328"/>
      <c r="Y812" s="328"/>
      <c r="Z812" s="328"/>
      <c r="AA812" s="328"/>
      <c r="AB812" s="328"/>
      <c r="AC812" s="328"/>
      <c r="AD812" s="328"/>
      <c r="AE812" s="328"/>
      <c r="AF812" s="328"/>
      <c r="AG812" s="328"/>
      <c r="AH812" s="328"/>
      <c r="AI812" s="328"/>
      <c r="AJ812" s="328"/>
      <c r="AK812" s="328"/>
      <c r="AL812" s="328"/>
      <c r="AM812" s="328"/>
      <c r="AN812" s="328" t="s">
        <v>782</v>
      </c>
      <c r="AO812" s="328"/>
      <c r="AP812" s="328" t="s">
        <v>3375</v>
      </c>
      <c r="AQ812" s="328">
        <v>3</v>
      </c>
    </row>
    <row r="813" spans="1:43" ht="22.8" x14ac:dyDescent="0.4">
      <c r="A813" s="328">
        <v>212652</v>
      </c>
      <c r="B813" s="328" t="s">
        <v>1724</v>
      </c>
      <c r="C813" s="328" t="s">
        <v>83</v>
      </c>
      <c r="D813" s="328" t="s">
        <v>271</v>
      </c>
      <c r="E813" s="328" t="s">
        <v>387</v>
      </c>
      <c r="F813" s="330">
        <v>35065</v>
      </c>
      <c r="G813" s="328" t="s">
        <v>3679</v>
      </c>
      <c r="H813" s="328" t="s">
        <v>389</v>
      </c>
      <c r="I813" s="328" t="s">
        <v>484</v>
      </c>
      <c r="J813" s="328" t="s">
        <v>1311</v>
      </c>
      <c r="K813" s="328">
        <v>2003</v>
      </c>
      <c r="L813" s="328" t="s">
        <v>370</v>
      </c>
      <c r="M813" s="328" t="s">
        <v>378</v>
      </c>
      <c r="N813" s="328"/>
      <c r="O813" s="330"/>
      <c r="P813" s="328"/>
      <c r="Q813" s="328"/>
      <c r="R813" s="328"/>
      <c r="S813" s="328"/>
      <c r="T813" s="328"/>
      <c r="U813" s="328"/>
      <c r="V813" s="328"/>
      <c r="W813" s="328"/>
      <c r="X813" s="328"/>
      <c r="Y813" s="328"/>
      <c r="Z813" s="328"/>
      <c r="AA813" s="328"/>
      <c r="AB813" s="328"/>
      <c r="AC813" s="328"/>
      <c r="AD813" s="328"/>
      <c r="AE813" s="328"/>
      <c r="AF813" s="328"/>
      <c r="AG813" s="328"/>
      <c r="AH813" s="328" t="s">
        <v>731</v>
      </c>
      <c r="AI813" s="328"/>
      <c r="AJ813" s="328"/>
      <c r="AK813" s="328"/>
      <c r="AL813" s="328"/>
      <c r="AM813" s="328"/>
      <c r="AN813" s="328" t="s">
        <v>782</v>
      </c>
      <c r="AO813" s="328"/>
      <c r="AP813" s="328" t="s">
        <v>4067</v>
      </c>
      <c r="AQ813" s="328" t="s">
        <v>4024</v>
      </c>
    </row>
    <row r="814" spans="1:43" ht="22.8" x14ac:dyDescent="0.4">
      <c r="A814" s="328">
        <v>212667</v>
      </c>
      <c r="B814" s="328" t="s">
        <v>1457</v>
      </c>
      <c r="C814" s="328" t="s">
        <v>131</v>
      </c>
      <c r="D814" s="328" t="s">
        <v>258</v>
      </c>
      <c r="E814" s="328" t="s">
        <v>387</v>
      </c>
      <c r="F814" s="330">
        <v>34418</v>
      </c>
      <c r="G814" s="328" t="s">
        <v>1009</v>
      </c>
      <c r="H814" s="328" t="s">
        <v>389</v>
      </c>
      <c r="I814" s="328" t="s">
        <v>484</v>
      </c>
      <c r="J814" s="328" t="s">
        <v>390</v>
      </c>
      <c r="K814" s="328">
        <v>2012</v>
      </c>
      <c r="L814" s="328" t="s">
        <v>370</v>
      </c>
      <c r="M814" s="328" t="s">
        <v>370</v>
      </c>
      <c r="N814" s="328"/>
      <c r="O814" s="330"/>
      <c r="P814" s="328"/>
      <c r="Q814" s="328"/>
      <c r="R814" s="328"/>
      <c r="S814" s="328"/>
      <c r="T814" s="328"/>
      <c r="U814" s="328"/>
      <c r="V814" s="328"/>
      <c r="W814" s="328"/>
      <c r="X814" s="328"/>
      <c r="Y814" s="328"/>
      <c r="Z814" s="328"/>
      <c r="AA814" s="328"/>
      <c r="AB814" s="328"/>
      <c r="AC814" s="328"/>
      <c r="AD814" s="328"/>
      <c r="AE814" s="328"/>
      <c r="AF814" s="328"/>
      <c r="AG814" s="328"/>
      <c r="AH814" s="328" t="s">
        <v>731</v>
      </c>
      <c r="AI814" s="328"/>
      <c r="AJ814" s="328"/>
      <c r="AK814" s="328"/>
      <c r="AL814" s="328"/>
      <c r="AM814" s="328"/>
      <c r="AN814" s="328"/>
      <c r="AO814" s="328"/>
      <c r="AP814" s="328" t="s">
        <v>4067</v>
      </c>
      <c r="AQ814" s="328" t="s">
        <v>4082</v>
      </c>
    </row>
    <row r="815" spans="1:43" ht="22.8" x14ac:dyDescent="0.4">
      <c r="A815" s="328">
        <v>212702</v>
      </c>
      <c r="B815" s="328" t="s">
        <v>2726</v>
      </c>
      <c r="C815" s="328" t="s">
        <v>601</v>
      </c>
      <c r="D815" s="328" t="s">
        <v>258</v>
      </c>
      <c r="E815" s="328" t="s">
        <v>388</v>
      </c>
      <c r="F815" s="330">
        <v>35950</v>
      </c>
      <c r="G815" s="328" t="s">
        <v>1009</v>
      </c>
      <c r="H815" s="328" t="s">
        <v>389</v>
      </c>
      <c r="I815" s="328" t="s">
        <v>59</v>
      </c>
      <c r="J815" s="328" t="s">
        <v>390</v>
      </c>
      <c r="K815" s="328">
        <v>2016</v>
      </c>
      <c r="L815" s="328" t="s">
        <v>370</v>
      </c>
      <c r="M815" s="328" t="s">
        <v>370</v>
      </c>
      <c r="N815" s="328"/>
      <c r="O815" s="330"/>
      <c r="P815" s="328"/>
      <c r="Q815" s="328"/>
      <c r="R815" s="328"/>
      <c r="S815" s="328"/>
      <c r="T815" s="328"/>
      <c r="U815" s="328"/>
      <c r="V815" s="328"/>
      <c r="W815" s="328"/>
      <c r="X815" s="328"/>
      <c r="Y815" s="328"/>
      <c r="Z815" s="328"/>
      <c r="AA815" s="328"/>
      <c r="AB815" s="328"/>
      <c r="AC815" s="328"/>
      <c r="AD815" s="328"/>
      <c r="AE815" s="328"/>
      <c r="AF815" s="328"/>
      <c r="AG815" s="328"/>
      <c r="AH815" s="328" t="s">
        <v>731</v>
      </c>
      <c r="AI815" s="328"/>
      <c r="AJ815" s="328"/>
      <c r="AK815" s="328"/>
      <c r="AL815" s="328"/>
      <c r="AM815" s="328" t="s">
        <v>782</v>
      </c>
      <c r="AN815" s="328" t="s">
        <v>782</v>
      </c>
      <c r="AO815" s="328"/>
      <c r="AP815" s="328" t="s">
        <v>3879</v>
      </c>
      <c r="AQ815" s="328">
        <v>3</v>
      </c>
    </row>
    <row r="816" spans="1:43" ht="22.8" x14ac:dyDescent="0.4">
      <c r="A816" s="328">
        <v>212707</v>
      </c>
      <c r="B816" s="328" t="s">
        <v>798</v>
      </c>
      <c r="C816" s="328" t="s">
        <v>799</v>
      </c>
      <c r="D816" s="328" t="s">
        <v>800</v>
      </c>
      <c r="E816" s="328" t="s">
        <v>388</v>
      </c>
      <c r="F816" s="330">
        <v>32815</v>
      </c>
      <c r="G816" s="328" t="s">
        <v>801</v>
      </c>
      <c r="H816" s="328" t="s">
        <v>389</v>
      </c>
      <c r="I816" s="328" t="s">
        <v>486</v>
      </c>
      <c r="J816" s="328" t="s">
        <v>371</v>
      </c>
      <c r="K816" s="328">
        <v>2009</v>
      </c>
      <c r="L816" s="328" t="s">
        <v>370</v>
      </c>
      <c r="M816" s="328" t="s">
        <v>673</v>
      </c>
      <c r="N816" s="328"/>
      <c r="O816" s="330"/>
      <c r="P816" s="328"/>
      <c r="Q816" s="328"/>
      <c r="R816" s="328"/>
      <c r="S816" s="328"/>
      <c r="T816" s="328"/>
      <c r="U816" s="328"/>
      <c r="V816" s="328"/>
      <c r="W816" s="328"/>
      <c r="X816" s="328"/>
      <c r="Y816" s="328"/>
      <c r="Z816" s="328"/>
      <c r="AA816" s="328"/>
      <c r="AB816" s="328"/>
      <c r="AC816" s="328"/>
      <c r="AD816" s="328"/>
      <c r="AE816" s="328"/>
      <c r="AF816" s="328"/>
      <c r="AG816" s="328"/>
      <c r="AH816" s="328"/>
      <c r="AI816" s="328"/>
      <c r="AJ816" s="328"/>
      <c r="AK816" s="328"/>
      <c r="AL816" s="328"/>
      <c r="AM816" s="328"/>
      <c r="AN816" s="328" t="s">
        <v>782</v>
      </c>
      <c r="AO816" s="328"/>
      <c r="AP816" s="328" t="s">
        <v>486</v>
      </c>
      <c r="AQ816" s="328">
        <v>1</v>
      </c>
    </row>
    <row r="817" spans="1:43" ht="22.8" x14ac:dyDescent="0.4">
      <c r="A817" s="328">
        <v>212710</v>
      </c>
      <c r="B817" s="328" t="s">
        <v>1384</v>
      </c>
      <c r="C817" s="328" t="s">
        <v>175</v>
      </c>
      <c r="D817" s="328" t="s">
        <v>290</v>
      </c>
      <c r="E817" s="328" t="s">
        <v>387</v>
      </c>
      <c r="F817" s="330">
        <v>36180</v>
      </c>
      <c r="G817" s="328" t="s">
        <v>1033</v>
      </c>
      <c r="H817" s="328" t="s">
        <v>389</v>
      </c>
      <c r="I817" s="328" t="s">
        <v>65</v>
      </c>
      <c r="J817" s="328" t="s">
        <v>390</v>
      </c>
      <c r="K817" s="328">
        <v>2016</v>
      </c>
      <c r="L817" s="328" t="s">
        <v>370</v>
      </c>
      <c r="M817" s="328" t="s">
        <v>372</v>
      </c>
      <c r="N817" s="328"/>
      <c r="O817" s="330"/>
      <c r="P817" s="328"/>
      <c r="Q817" s="328"/>
      <c r="R817" s="328"/>
      <c r="S817" s="328"/>
      <c r="T817" s="328"/>
      <c r="U817" s="328"/>
      <c r="V817" s="328"/>
      <c r="W817" s="328"/>
      <c r="X817" s="328"/>
      <c r="Y817" s="328"/>
      <c r="Z817" s="328"/>
      <c r="AA817" s="328"/>
      <c r="AB817" s="328"/>
      <c r="AC817" s="328"/>
      <c r="AD817" s="328"/>
      <c r="AE817" s="328"/>
      <c r="AF817" s="328"/>
      <c r="AG817" s="328"/>
      <c r="AH817" s="328"/>
      <c r="AI817" s="328"/>
      <c r="AJ817" s="328"/>
      <c r="AK817" s="328"/>
      <c r="AL817" s="328"/>
      <c r="AM817" s="328"/>
      <c r="AN817" s="328"/>
      <c r="AO817" s="328"/>
      <c r="AP817" s="328" t="s">
        <v>4083</v>
      </c>
      <c r="AQ817" s="328">
        <v>6</v>
      </c>
    </row>
    <row r="818" spans="1:43" ht="22.8" x14ac:dyDescent="0.4">
      <c r="A818" s="328">
        <v>212718</v>
      </c>
      <c r="B818" s="328" t="s">
        <v>1342</v>
      </c>
      <c r="C818" s="328" t="s">
        <v>618</v>
      </c>
      <c r="D818" s="328" t="s">
        <v>290</v>
      </c>
      <c r="E818" s="328" t="s">
        <v>388</v>
      </c>
      <c r="F818" s="330">
        <v>33069</v>
      </c>
      <c r="G818" s="328"/>
      <c r="H818" s="328" t="s">
        <v>389</v>
      </c>
      <c r="I818" s="328" t="s">
        <v>59</v>
      </c>
      <c r="J818" s="328" t="s">
        <v>371</v>
      </c>
      <c r="K818" s="328">
        <v>2012</v>
      </c>
      <c r="L818" s="328" t="s">
        <v>370</v>
      </c>
      <c r="M818" s="328" t="s">
        <v>370</v>
      </c>
      <c r="N818" s="328"/>
      <c r="O818" s="330"/>
      <c r="P818" s="328"/>
      <c r="Q818" s="328"/>
      <c r="R818" s="328"/>
      <c r="S818" s="328"/>
      <c r="T818" s="328"/>
      <c r="U818" s="328"/>
      <c r="V818" s="328"/>
      <c r="W818" s="328"/>
      <c r="X818" s="328"/>
      <c r="Y818" s="328"/>
      <c r="Z818" s="328"/>
      <c r="AA818" s="328"/>
      <c r="AB818" s="328"/>
      <c r="AC818" s="328"/>
      <c r="AD818" s="328"/>
      <c r="AE818" s="328"/>
      <c r="AF818" s="328"/>
      <c r="AG818" s="328"/>
      <c r="AH818" s="328"/>
      <c r="AI818" s="328"/>
      <c r="AJ818" s="328"/>
      <c r="AK818" s="328"/>
      <c r="AL818" s="328"/>
      <c r="AM818" s="328"/>
      <c r="AN818" s="328"/>
      <c r="AO818" s="328"/>
      <c r="AP818" s="328" t="s">
        <v>3374</v>
      </c>
      <c r="AQ818" s="328">
        <v>4</v>
      </c>
    </row>
    <row r="819" spans="1:43" ht="22.8" x14ac:dyDescent="0.4">
      <c r="A819" s="328">
        <v>212728</v>
      </c>
      <c r="B819" s="328" t="s">
        <v>1426</v>
      </c>
      <c r="C819" s="328" t="s">
        <v>1427</v>
      </c>
      <c r="D819" s="328" t="s">
        <v>340</v>
      </c>
      <c r="E819" s="328" t="s">
        <v>388</v>
      </c>
      <c r="F819" s="330">
        <v>35589</v>
      </c>
      <c r="G819" s="328" t="s">
        <v>370</v>
      </c>
      <c r="H819" s="328" t="s">
        <v>389</v>
      </c>
      <c r="I819" s="328" t="s">
        <v>59</v>
      </c>
      <c r="J819" s="328" t="s">
        <v>1311</v>
      </c>
      <c r="K819" s="328">
        <v>2016</v>
      </c>
      <c r="L819" s="328" t="s">
        <v>370</v>
      </c>
      <c r="M819" s="328" t="s">
        <v>370</v>
      </c>
      <c r="N819" s="328"/>
      <c r="O819" s="330"/>
      <c r="P819" s="328"/>
      <c r="Q819" s="328"/>
      <c r="R819" s="328"/>
      <c r="S819" s="328"/>
      <c r="T819" s="328"/>
      <c r="U819" s="328"/>
      <c r="V819" s="328"/>
      <c r="W819" s="328"/>
      <c r="X819" s="328"/>
      <c r="Y819" s="328"/>
      <c r="Z819" s="328"/>
      <c r="AA819" s="328"/>
      <c r="AB819" s="328"/>
      <c r="AC819" s="328"/>
      <c r="AD819" s="328"/>
      <c r="AE819" s="328"/>
      <c r="AF819" s="328"/>
      <c r="AG819" s="328"/>
      <c r="AH819" s="328" t="s">
        <v>731</v>
      </c>
      <c r="AI819" s="328"/>
      <c r="AJ819" s="328"/>
      <c r="AK819" s="328"/>
      <c r="AL819" s="328"/>
      <c r="AM819" s="328" t="s">
        <v>782</v>
      </c>
      <c r="AN819" s="328" t="s">
        <v>782</v>
      </c>
      <c r="AO819" s="328"/>
      <c r="AP819" s="328" t="s">
        <v>59</v>
      </c>
      <c r="AQ819" s="328">
        <v>1</v>
      </c>
    </row>
    <row r="820" spans="1:43" ht="22.8" x14ac:dyDescent="0.4">
      <c r="A820" s="328">
        <v>212737</v>
      </c>
      <c r="B820" s="328" t="s">
        <v>1762</v>
      </c>
      <c r="C820" s="328" t="s">
        <v>923</v>
      </c>
      <c r="D820" s="328" t="s">
        <v>263</v>
      </c>
      <c r="E820" s="328" t="s">
        <v>388</v>
      </c>
      <c r="F820" s="330">
        <v>35319</v>
      </c>
      <c r="G820" s="328" t="s">
        <v>1009</v>
      </c>
      <c r="H820" s="328" t="s">
        <v>389</v>
      </c>
      <c r="I820" s="328" t="s">
        <v>59</v>
      </c>
      <c r="J820" s="328" t="s">
        <v>371</v>
      </c>
      <c r="K820" s="328">
        <v>2015</v>
      </c>
      <c r="L820" s="328" t="s">
        <v>370</v>
      </c>
      <c r="M820" s="328" t="s">
        <v>370</v>
      </c>
      <c r="N820" s="328"/>
      <c r="O820" s="330"/>
      <c r="P820" s="328"/>
      <c r="Q820" s="328"/>
      <c r="R820" s="328"/>
      <c r="S820" s="328"/>
      <c r="T820" s="328"/>
      <c r="U820" s="328"/>
      <c r="V820" s="328"/>
      <c r="W820" s="328"/>
      <c r="X820" s="328"/>
      <c r="Y820" s="328"/>
      <c r="Z820" s="328"/>
      <c r="AA820" s="328"/>
      <c r="AB820" s="328"/>
      <c r="AC820" s="328"/>
      <c r="AD820" s="328"/>
      <c r="AE820" s="328"/>
      <c r="AF820" s="328"/>
      <c r="AG820" s="328"/>
      <c r="AH820" s="328"/>
      <c r="AI820" s="328"/>
      <c r="AJ820" s="328"/>
      <c r="AK820" s="328"/>
      <c r="AL820" s="328"/>
      <c r="AM820" s="328"/>
      <c r="AN820" s="328"/>
      <c r="AO820" s="328"/>
      <c r="AP820" s="328" t="s">
        <v>3374</v>
      </c>
      <c r="AQ820" s="328">
        <v>3</v>
      </c>
    </row>
    <row r="821" spans="1:43" ht="22.8" x14ac:dyDescent="0.4">
      <c r="A821" s="328">
        <v>212756</v>
      </c>
      <c r="B821" s="328" t="s">
        <v>2175</v>
      </c>
      <c r="C821" s="328" t="s">
        <v>190</v>
      </c>
      <c r="D821" s="328" t="s">
        <v>309</v>
      </c>
      <c r="E821" s="328" t="s">
        <v>388</v>
      </c>
      <c r="F821" s="330">
        <v>34700</v>
      </c>
      <c r="G821" s="328" t="s">
        <v>1009</v>
      </c>
      <c r="H821" s="328" t="s">
        <v>389</v>
      </c>
      <c r="I821" s="328" t="s">
        <v>484</v>
      </c>
      <c r="J821" s="328" t="s">
        <v>390</v>
      </c>
      <c r="K821" s="328">
        <v>2016</v>
      </c>
      <c r="L821" s="328" t="s">
        <v>370</v>
      </c>
      <c r="M821" s="328" t="s">
        <v>370</v>
      </c>
      <c r="N821" s="328"/>
      <c r="O821" s="330"/>
      <c r="P821" s="328"/>
      <c r="Q821" s="328"/>
      <c r="R821" s="328"/>
      <c r="S821" s="328"/>
      <c r="T821" s="328"/>
      <c r="U821" s="328"/>
      <c r="V821" s="328"/>
      <c r="W821" s="328"/>
      <c r="X821" s="328"/>
      <c r="Y821" s="328"/>
      <c r="Z821" s="328"/>
      <c r="AA821" s="328"/>
      <c r="AB821" s="328"/>
      <c r="AC821" s="328"/>
      <c r="AD821" s="328"/>
      <c r="AE821" s="328"/>
      <c r="AF821" s="328"/>
      <c r="AG821" s="328"/>
      <c r="AH821" s="328"/>
      <c r="AI821" s="328"/>
      <c r="AJ821" s="328"/>
      <c r="AK821" s="328"/>
      <c r="AL821" s="328"/>
      <c r="AM821" s="328"/>
      <c r="AN821" s="328"/>
      <c r="AO821" s="328"/>
      <c r="AP821" s="328" t="s">
        <v>484</v>
      </c>
      <c r="AQ821" s="328">
        <v>1</v>
      </c>
    </row>
    <row r="822" spans="1:43" ht="22.8" x14ac:dyDescent="0.4">
      <c r="A822" s="328">
        <v>212771</v>
      </c>
      <c r="B822" s="328" t="s">
        <v>2732</v>
      </c>
      <c r="C822" s="328" t="s">
        <v>480</v>
      </c>
      <c r="D822" s="328" t="s">
        <v>266</v>
      </c>
      <c r="E822" s="328" t="s">
        <v>388</v>
      </c>
      <c r="F822" s="330">
        <v>30872</v>
      </c>
      <c r="G822" s="328" t="s">
        <v>370</v>
      </c>
      <c r="H822" s="328" t="s">
        <v>389</v>
      </c>
      <c r="I822" s="328" t="s">
        <v>59</v>
      </c>
      <c r="J822" s="328" t="s">
        <v>390</v>
      </c>
      <c r="K822" s="328">
        <v>2003</v>
      </c>
      <c r="L822" s="328" t="s">
        <v>370</v>
      </c>
      <c r="M822" s="328" t="s">
        <v>378</v>
      </c>
      <c r="N822" s="328"/>
      <c r="O822" s="330"/>
      <c r="P822" s="328"/>
      <c r="Q822" s="328"/>
      <c r="R822" s="328"/>
      <c r="S822" s="328"/>
      <c r="T822" s="328"/>
      <c r="U822" s="328"/>
      <c r="V822" s="328"/>
      <c r="W822" s="328"/>
      <c r="X822" s="328"/>
      <c r="Y822" s="328"/>
      <c r="Z822" s="328"/>
      <c r="AA822" s="328"/>
      <c r="AB822" s="328"/>
      <c r="AC822" s="328"/>
      <c r="AD822" s="328"/>
      <c r="AE822" s="328"/>
      <c r="AF822" s="328"/>
      <c r="AG822" s="328"/>
      <c r="AH822" s="328"/>
      <c r="AI822" s="328"/>
      <c r="AJ822" s="328"/>
      <c r="AK822" s="328"/>
      <c r="AL822" s="328"/>
      <c r="AM822" s="328"/>
      <c r="AN822" s="328"/>
      <c r="AO822" s="328"/>
      <c r="AP822" s="328" t="s">
        <v>3374</v>
      </c>
      <c r="AQ822" s="328">
        <v>5</v>
      </c>
    </row>
    <row r="823" spans="1:43" ht="22.8" x14ac:dyDescent="0.4">
      <c r="A823" s="328">
        <v>212773</v>
      </c>
      <c r="B823" s="328" t="s">
        <v>1609</v>
      </c>
      <c r="C823" s="328" t="s">
        <v>1610</v>
      </c>
      <c r="D823" s="328" t="s">
        <v>285</v>
      </c>
      <c r="E823" s="328" t="s">
        <v>388</v>
      </c>
      <c r="F823" s="330">
        <v>33664</v>
      </c>
      <c r="G823" s="328" t="s">
        <v>1611</v>
      </c>
      <c r="H823" s="328" t="s">
        <v>389</v>
      </c>
      <c r="I823" s="328" t="s">
        <v>59</v>
      </c>
      <c r="J823" s="328" t="s">
        <v>371</v>
      </c>
      <c r="K823" s="328">
        <v>2009</v>
      </c>
      <c r="L823" s="328" t="s">
        <v>370</v>
      </c>
      <c r="M823" s="328" t="s">
        <v>372</v>
      </c>
      <c r="N823" s="328"/>
      <c r="O823" s="330"/>
      <c r="P823" s="328"/>
      <c r="Q823" s="328"/>
      <c r="R823" s="328"/>
      <c r="S823" s="328"/>
      <c r="T823" s="328"/>
      <c r="U823" s="328"/>
      <c r="V823" s="328"/>
      <c r="W823" s="328"/>
      <c r="X823" s="328"/>
      <c r="Y823" s="328"/>
      <c r="Z823" s="328"/>
      <c r="AA823" s="328"/>
      <c r="AB823" s="328"/>
      <c r="AC823" s="328"/>
      <c r="AD823" s="328"/>
      <c r="AE823" s="328"/>
      <c r="AF823" s="328"/>
      <c r="AG823" s="328"/>
      <c r="AH823" s="328"/>
      <c r="AI823" s="328"/>
      <c r="AJ823" s="328"/>
      <c r="AK823" s="328"/>
      <c r="AL823" s="328"/>
      <c r="AM823" s="328"/>
      <c r="AN823" s="328"/>
      <c r="AO823" s="328"/>
      <c r="AP823" s="328" t="s">
        <v>59</v>
      </c>
      <c r="AQ823" s="328">
        <v>1</v>
      </c>
    </row>
    <row r="824" spans="1:43" ht="22.8" x14ac:dyDescent="0.4">
      <c r="A824" s="328">
        <v>212788</v>
      </c>
      <c r="B824" s="328" t="s">
        <v>2608</v>
      </c>
      <c r="C824" s="328" t="s">
        <v>113</v>
      </c>
      <c r="D824" s="328" t="s">
        <v>1687</v>
      </c>
      <c r="E824" s="328" t="s">
        <v>387</v>
      </c>
      <c r="F824" s="330">
        <v>36013</v>
      </c>
      <c r="G824" s="328" t="s">
        <v>671</v>
      </c>
      <c r="H824" s="328" t="s">
        <v>389</v>
      </c>
      <c r="I824" s="328" t="s">
        <v>59</v>
      </c>
      <c r="J824" s="328" t="s">
        <v>371</v>
      </c>
      <c r="K824" s="328">
        <v>2015</v>
      </c>
      <c r="L824" s="328" t="s">
        <v>370</v>
      </c>
      <c r="M824" s="328" t="s">
        <v>370</v>
      </c>
      <c r="N824" s="328"/>
      <c r="O824" s="330"/>
      <c r="P824" s="328"/>
      <c r="Q824" s="328"/>
      <c r="R824" s="328"/>
      <c r="S824" s="328"/>
      <c r="T824" s="328"/>
      <c r="U824" s="328"/>
      <c r="V824" s="328"/>
      <c r="W824" s="328"/>
      <c r="X824" s="328"/>
      <c r="Y824" s="328"/>
      <c r="Z824" s="328"/>
      <c r="AA824" s="328"/>
      <c r="AB824" s="328"/>
      <c r="AC824" s="328"/>
      <c r="AD824" s="328"/>
      <c r="AE824" s="328"/>
      <c r="AF824" s="328"/>
      <c r="AG824" s="328"/>
      <c r="AH824" s="328" t="s">
        <v>731</v>
      </c>
      <c r="AI824" s="328"/>
      <c r="AJ824" s="328"/>
      <c r="AK824" s="328"/>
      <c r="AL824" s="328"/>
      <c r="AM824" s="328" t="s">
        <v>782</v>
      </c>
      <c r="AN824" s="328" t="s">
        <v>782</v>
      </c>
      <c r="AO824" s="328"/>
      <c r="AP824" s="328" t="s">
        <v>3843</v>
      </c>
      <c r="AQ824" s="328" t="s">
        <v>3844</v>
      </c>
    </row>
    <row r="825" spans="1:43" ht="22.8" x14ac:dyDescent="0.4">
      <c r="A825" s="328">
        <v>212793</v>
      </c>
      <c r="B825" s="328" t="s">
        <v>3414</v>
      </c>
      <c r="C825" s="328" t="s">
        <v>177</v>
      </c>
      <c r="D825" s="328" t="s">
        <v>225</v>
      </c>
      <c r="E825" s="328" t="s">
        <v>387</v>
      </c>
      <c r="F825" s="328"/>
      <c r="G825" s="328" t="s">
        <v>370</v>
      </c>
      <c r="H825" s="328" t="s">
        <v>389</v>
      </c>
      <c r="I825" s="328" t="s">
        <v>59</v>
      </c>
      <c r="J825" s="328" t="s">
        <v>390</v>
      </c>
      <c r="K825" s="328">
        <v>2013</v>
      </c>
      <c r="L825" s="328" t="s">
        <v>370</v>
      </c>
      <c r="M825" s="328" t="s">
        <v>370</v>
      </c>
      <c r="N825" s="328"/>
      <c r="O825" s="330"/>
      <c r="P825" s="328"/>
      <c r="Q825" s="328"/>
      <c r="R825" s="328"/>
      <c r="S825" s="328"/>
      <c r="T825" s="328"/>
      <c r="U825" s="328"/>
      <c r="V825" s="328"/>
      <c r="W825" s="328"/>
      <c r="X825" s="328"/>
      <c r="Y825" s="328"/>
      <c r="Z825" s="328"/>
      <c r="AA825" s="328"/>
      <c r="AB825" s="328"/>
      <c r="AC825" s="328"/>
      <c r="AD825" s="328"/>
      <c r="AE825" s="328"/>
      <c r="AF825" s="328"/>
      <c r="AG825" s="328"/>
      <c r="AH825" s="328"/>
      <c r="AI825" s="328"/>
      <c r="AJ825" s="328"/>
      <c r="AK825" s="328"/>
      <c r="AL825" s="328"/>
      <c r="AM825" s="328"/>
      <c r="AN825" s="328"/>
      <c r="AO825" s="328"/>
      <c r="AP825" s="328" t="s">
        <v>3374</v>
      </c>
      <c r="AQ825" s="328">
        <v>4</v>
      </c>
    </row>
    <row r="826" spans="1:43" ht="22.8" x14ac:dyDescent="0.4">
      <c r="A826" s="328">
        <v>212795</v>
      </c>
      <c r="B826" s="328" t="s">
        <v>2087</v>
      </c>
      <c r="C826" s="328" t="s">
        <v>105</v>
      </c>
      <c r="D826" s="328" t="s">
        <v>281</v>
      </c>
      <c r="E826" s="328" t="s">
        <v>387</v>
      </c>
      <c r="F826" s="330">
        <v>32408</v>
      </c>
      <c r="G826" s="328" t="s">
        <v>1009</v>
      </c>
      <c r="H826" s="328" t="s">
        <v>3412</v>
      </c>
      <c r="I826" s="328" t="s">
        <v>484</v>
      </c>
      <c r="J826" s="328" t="s">
        <v>390</v>
      </c>
      <c r="K826" s="328">
        <v>2007</v>
      </c>
      <c r="L826" s="328" t="s">
        <v>370</v>
      </c>
      <c r="M826" s="328" t="s">
        <v>756</v>
      </c>
      <c r="N826" s="328"/>
      <c r="O826" s="330"/>
      <c r="P826" s="328"/>
      <c r="Q826" s="328"/>
      <c r="R826" s="328"/>
      <c r="S826" s="328"/>
      <c r="T826" s="328"/>
      <c r="U826" s="328"/>
      <c r="V826" s="328"/>
      <c r="W826" s="328"/>
      <c r="X826" s="328"/>
      <c r="Y826" s="328"/>
      <c r="Z826" s="328"/>
      <c r="AA826" s="328"/>
      <c r="AB826" s="328"/>
      <c r="AC826" s="328"/>
      <c r="AD826" s="328"/>
      <c r="AE826" s="328"/>
      <c r="AF826" s="328"/>
      <c r="AG826" s="328"/>
      <c r="AH826" s="328"/>
      <c r="AI826" s="328"/>
      <c r="AJ826" s="328"/>
      <c r="AK826" s="328"/>
      <c r="AL826" s="328"/>
      <c r="AM826" s="328"/>
      <c r="AN826" s="328"/>
      <c r="AO826" s="328"/>
      <c r="AP826" s="328" t="s">
        <v>3375</v>
      </c>
      <c r="AQ826" s="328">
        <v>3</v>
      </c>
    </row>
    <row r="827" spans="1:43" ht="22.8" x14ac:dyDescent="0.4">
      <c r="A827" s="328">
        <v>212805</v>
      </c>
      <c r="B827" s="328" t="s">
        <v>2600</v>
      </c>
      <c r="C827" s="328" t="s">
        <v>141</v>
      </c>
      <c r="D827" s="328" t="s">
        <v>502</v>
      </c>
      <c r="E827" s="328" t="s">
        <v>387</v>
      </c>
      <c r="F827" s="330">
        <v>35592</v>
      </c>
      <c r="G827" s="328" t="s">
        <v>1009</v>
      </c>
      <c r="H827" s="328" t="s">
        <v>389</v>
      </c>
      <c r="I827" s="328" t="s">
        <v>59</v>
      </c>
      <c r="J827" s="328" t="s">
        <v>390</v>
      </c>
      <c r="K827" s="328">
        <v>2015</v>
      </c>
      <c r="L827" s="328" t="s">
        <v>370</v>
      </c>
      <c r="M827" s="328" t="s">
        <v>378</v>
      </c>
      <c r="N827" s="328"/>
      <c r="O827" s="330"/>
      <c r="P827" s="328"/>
      <c r="Q827" s="328"/>
      <c r="R827" s="328"/>
      <c r="S827" s="328"/>
      <c r="T827" s="328"/>
      <c r="U827" s="328"/>
      <c r="V827" s="328"/>
      <c r="W827" s="328"/>
      <c r="X827" s="328"/>
      <c r="Y827" s="328"/>
      <c r="Z827" s="328"/>
      <c r="AA827" s="328"/>
      <c r="AB827" s="328"/>
      <c r="AC827" s="328"/>
      <c r="AD827" s="328"/>
      <c r="AE827" s="328"/>
      <c r="AF827" s="328"/>
      <c r="AG827" s="328"/>
      <c r="AH827" s="328" t="s">
        <v>731</v>
      </c>
      <c r="AI827" s="328"/>
      <c r="AJ827" s="328"/>
      <c r="AK827" s="328"/>
      <c r="AL827" s="328"/>
      <c r="AM827" s="328"/>
      <c r="AN827" s="328"/>
      <c r="AO827" s="328"/>
      <c r="AP827" s="328" t="s">
        <v>3843</v>
      </c>
      <c r="AQ827" s="328" t="s">
        <v>3844</v>
      </c>
    </row>
    <row r="828" spans="1:43" ht="22.8" x14ac:dyDescent="0.4">
      <c r="A828" s="328">
        <v>212814</v>
      </c>
      <c r="B828" s="328" t="s">
        <v>2733</v>
      </c>
      <c r="C828" s="328" t="s">
        <v>429</v>
      </c>
      <c r="D828" s="328" t="s">
        <v>2029</v>
      </c>
      <c r="E828" s="328" t="s">
        <v>387</v>
      </c>
      <c r="F828" s="330">
        <v>35854</v>
      </c>
      <c r="G828" s="328" t="s">
        <v>370</v>
      </c>
      <c r="H828" s="328" t="s">
        <v>389</v>
      </c>
      <c r="I828" s="328" t="s">
        <v>484</v>
      </c>
      <c r="J828" s="328" t="s">
        <v>390</v>
      </c>
      <c r="K828" s="328">
        <v>2016</v>
      </c>
      <c r="L828" s="328" t="s">
        <v>370</v>
      </c>
      <c r="M828" s="328" t="s">
        <v>370</v>
      </c>
      <c r="N828" s="328"/>
      <c r="O828" s="330"/>
      <c r="P828" s="328"/>
      <c r="Q828" s="328"/>
      <c r="R828" s="328"/>
      <c r="S828" s="328"/>
      <c r="T828" s="328"/>
      <c r="U828" s="328"/>
      <c r="V828" s="328"/>
      <c r="W828" s="328"/>
      <c r="X828" s="328"/>
      <c r="Y828" s="328"/>
      <c r="Z828" s="328"/>
      <c r="AA828" s="328"/>
      <c r="AB828" s="328"/>
      <c r="AC828" s="328"/>
      <c r="AD828" s="328"/>
      <c r="AE828" s="328"/>
      <c r="AF828" s="328"/>
      <c r="AG828" s="328"/>
      <c r="AH828" s="328" t="s">
        <v>731</v>
      </c>
      <c r="AI828" s="328"/>
      <c r="AJ828" s="328"/>
      <c r="AK828" s="328"/>
      <c r="AL828" s="328"/>
      <c r="AM828" s="328"/>
      <c r="AN828" s="328" t="s">
        <v>782</v>
      </c>
      <c r="AO828" s="328"/>
      <c r="AP828" s="328" t="s">
        <v>3870</v>
      </c>
      <c r="AQ828" s="328">
        <v>1</v>
      </c>
    </row>
    <row r="829" spans="1:43" ht="22.8" x14ac:dyDescent="0.4">
      <c r="A829" s="328">
        <v>212830</v>
      </c>
      <c r="B829" s="328" t="s">
        <v>1881</v>
      </c>
      <c r="C829" s="328" t="s">
        <v>200</v>
      </c>
      <c r="D829" s="328" t="s">
        <v>264</v>
      </c>
      <c r="E829" s="328" t="s">
        <v>389</v>
      </c>
      <c r="F829" s="330">
        <v>36161</v>
      </c>
      <c r="G829" s="328"/>
      <c r="H829" s="328" t="s">
        <v>389</v>
      </c>
      <c r="I829" s="328" t="s">
        <v>484</v>
      </c>
      <c r="J829" s="328" t="s">
        <v>1311</v>
      </c>
      <c r="K829" s="328">
        <v>2016</v>
      </c>
      <c r="L829" s="328" t="s">
        <v>370</v>
      </c>
      <c r="M829" s="328" t="s">
        <v>370</v>
      </c>
      <c r="N829" s="328"/>
      <c r="O829" s="330"/>
      <c r="P829" s="328"/>
      <c r="Q829" s="328"/>
      <c r="R829" s="328"/>
      <c r="S829" s="328"/>
      <c r="T829" s="328"/>
      <c r="U829" s="328"/>
      <c r="V829" s="328"/>
      <c r="W829" s="328"/>
      <c r="X829" s="328"/>
      <c r="Y829" s="328"/>
      <c r="Z829" s="328"/>
      <c r="AA829" s="328"/>
      <c r="AB829" s="328"/>
      <c r="AC829" s="328"/>
      <c r="AD829" s="328"/>
      <c r="AE829" s="328"/>
      <c r="AF829" s="328"/>
      <c r="AG829" s="328"/>
      <c r="AH829" s="328" t="s">
        <v>731</v>
      </c>
      <c r="AI829" s="328"/>
      <c r="AJ829" s="328"/>
      <c r="AK829" s="328"/>
      <c r="AL829" s="328"/>
      <c r="AM829" s="328"/>
      <c r="AN829" s="328" t="s">
        <v>782</v>
      </c>
      <c r="AO829" s="328"/>
      <c r="AP829" s="328" t="s">
        <v>3865</v>
      </c>
      <c r="AQ829" s="328" t="s">
        <v>3844</v>
      </c>
    </row>
    <row r="830" spans="1:43" ht="22.8" x14ac:dyDescent="0.4">
      <c r="A830" s="328">
        <v>212835</v>
      </c>
      <c r="B830" s="328" t="s">
        <v>4098</v>
      </c>
      <c r="C830" s="328" t="s">
        <v>185</v>
      </c>
      <c r="D830" s="328" t="s">
        <v>246</v>
      </c>
      <c r="E830" s="328" t="s">
        <v>387</v>
      </c>
      <c r="F830" s="330">
        <v>34104</v>
      </c>
      <c r="G830" s="328" t="s">
        <v>370</v>
      </c>
      <c r="H830" s="328" t="s">
        <v>389</v>
      </c>
      <c r="I830" s="328" t="s">
        <v>486</v>
      </c>
      <c r="J830" s="328" t="s">
        <v>1311</v>
      </c>
      <c r="K830" s="328">
        <v>2011</v>
      </c>
      <c r="L830" s="328" t="s">
        <v>370</v>
      </c>
      <c r="M830" s="328" t="s">
        <v>370</v>
      </c>
      <c r="N830" s="328"/>
      <c r="O830" s="330"/>
      <c r="P830" s="328"/>
      <c r="Q830" s="328"/>
      <c r="R830" s="328"/>
      <c r="S830" s="328"/>
      <c r="T830" s="328"/>
      <c r="U830" s="328"/>
      <c r="V830" s="328"/>
      <c r="W830" s="328"/>
      <c r="X830" s="328"/>
      <c r="Y830" s="328"/>
      <c r="Z830" s="328"/>
      <c r="AA830" s="328"/>
      <c r="AB830" s="328"/>
      <c r="AC830" s="328"/>
      <c r="AD830" s="328"/>
      <c r="AE830" s="328"/>
      <c r="AF830" s="328"/>
      <c r="AG830" s="328"/>
      <c r="AH830" s="328"/>
      <c r="AI830" s="328"/>
      <c r="AJ830" s="328"/>
      <c r="AK830" s="328"/>
      <c r="AL830" s="328"/>
      <c r="AM830" s="328"/>
      <c r="AN830" s="328"/>
      <c r="AO830" s="328"/>
      <c r="AP830" s="328" t="s">
        <v>3922</v>
      </c>
      <c r="AQ830" s="328">
        <v>5</v>
      </c>
    </row>
    <row r="831" spans="1:43" ht="22.8" x14ac:dyDescent="0.4">
      <c r="A831" s="328">
        <v>212849</v>
      </c>
      <c r="B831" s="328" t="s">
        <v>1788</v>
      </c>
      <c r="C831" s="328" t="s">
        <v>321</v>
      </c>
      <c r="D831" s="328" t="s">
        <v>291</v>
      </c>
      <c r="E831" s="328" t="s">
        <v>387</v>
      </c>
      <c r="F831" s="330">
        <v>35506</v>
      </c>
      <c r="G831" s="328" t="s">
        <v>1009</v>
      </c>
      <c r="H831" s="328" t="s">
        <v>389</v>
      </c>
      <c r="I831" s="328" t="s">
        <v>59</v>
      </c>
      <c r="J831" s="328" t="s">
        <v>1311</v>
      </c>
      <c r="K831" s="328">
        <v>2016</v>
      </c>
      <c r="L831" s="328" t="s">
        <v>370</v>
      </c>
      <c r="M831" s="328" t="s">
        <v>370</v>
      </c>
      <c r="N831" s="328"/>
      <c r="O831" s="330"/>
      <c r="P831" s="328"/>
      <c r="Q831" s="328"/>
      <c r="R831" s="328"/>
      <c r="S831" s="328"/>
      <c r="T831" s="328"/>
      <c r="U831" s="328"/>
      <c r="V831" s="328"/>
      <c r="W831" s="328"/>
      <c r="X831" s="328"/>
      <c r="Y831" s="328"/>
      <c r="Z831" s="328"/>
      <c r="AA831" s="328"/>
      <c r="AB831" s="328"/>
      <c r="AC831" s="328"/>
      <c r="AD831" s="328"/>
      <c r="AE831" s="328"/>
      <c r="AF831" s="328"/>
      <c r="AG831" s="328"/>
      <c r="AH831" s="328"/>
      <c r="AI831" s="328"/>
      <c r="AJ831" s="328"/>
      <c r="AK831" s="328"/>
      <c r="AL831" s="328"/>
      <c r="AM831" s="328"/>
      <c r="AN831" s="328"/>
      <c r="AO831" s="328"/>
      <c r="AP831" s="328" t="s">
        <v>3374</v>
      </c>
      <c r="AQ831" s="328">
        <v>3</v>
      </c>
    </row>
    <row r="832" spans="1:43" ht="22.8" x14ac:dyDescent="0.4">
      <c r="A832" s="328">
        <v>212852</v>
      </c>
      <c r="B832" s="328" t="s">
        <v>1768</v>
      </c>
      <c r="C832" s="328" t="s">
        <v>1769</v>
      </c>
      <c r="D832" s="328" t="s">
        <v>267</v>
      </c>
      <c r="E832" s="328" t="s">
        <v>387</v>
      </c>
      <c r="F832" s="330">
        <v>35431</v>
      </c>
      <c r="G832" s="328" t="s">
        <v>1009</v>
      </c>
      <c r="H832" s="328" t="s">
        <v>389</v>
      </c>
      <c r="I832" s="328" t="s">
        <v>59</v>
      </c>
      <c r="J832" s="328" t="s">
        <v>390</v>
      </c>
      <c r="K832" s="328">
        <v>2018</v>
      </c>
      <c r="L832" s="328" t="s">
        <v>370</v>
      </c>
      <c r="M832" s="328" t="s">
        <v>370</v>
      </c>
      <c r="N832" s="328"/>
      <c r="O832" s="330"/>
      <c r="P832" s="328"/>
      <c r="Q832" s="328"/>
      <c r="R832" s="328"/>
      <c r="S832" s="328"/>
      <c r="T832" s="328"/>
      <c r="U832" s="328"/>
      <c r="V832" s="328"/>
      <c r="W832" s="328"/>
      <c r="X832" s="328"/>
      <c r="Y832" s="328"/>
      <c r="Z832" s="328"/>
      <c r="AA832" s="328"/>
      <c r="AB832" s="328"/>
      <c r="AC832" s="328"/>
      <c r="AD832" s="328"/>
      <c r="AE832" s="328"/>
      <c r="AF832" s="328"/>
      <c r="AG832" s="328"/>
      <c r="AH832" s="328"/>
      <c r="AI832" s="328"/>
      <c r="AJ832" s="328"/>
      <c r="AK832" s="328"/>
      <c r="AL832" s="328"/>
      <c r="AM832" s="328"/>
      <c r="AN832" s="328"/>
      <c r="AO832" s="328"/>
      <c r="AP832" s="328" t="s">
        <v>3374</v>
      </c>
      <c r="AQ832" s="328">
        <v>3</v>
      </c>
    </row>
    <row r="833" spans="1:43" ht="22.8" x14ac:dyDescent="0.4">
      <c r="A833" s="328">
        <v>212865</v>
      </c>
      <c r="B833" s="328" t="s">
        <v>892</v>
      </c>
      <c r="C833" s="328" t="s">
        <v>105</v>
      </c>
      <c r="D833" s="328" t="s">
        <v>284</v>
      </c>
      <c r="E833" s="328" t="s">
        <v>387</v>
      </c>
      <c r="F833" s="330">
        <v>33393</v>
      </c>
      <c r="G833" s="328" t="s">
        <v>378</v>
      </c>
      <c r="H833" s="328" t="s">
        <v>389</v>
      </c>
      <c r="I833" s="328" t="s">
        <v>59</v>
      </c>
      <c r="J833" s="328" t="s">
        <v>390</v>
      </c>
      <c r="K833" s="328">
        <v>2016</v>
      </c>
      <c r="L833" s="328" t="s">
        <v>370</v>
      </c>
      <c r="M833" s="328" t="s">
        <v>378</v>
      </c>
      <c r="N833" s="328"/>
      <c r="O833" s="330"/>
      <c r="P833" s="328"/>
      <c r="Q833" s="328"/>
      <c r="R833" s="328"/>
      <c r="S833" s="328"/>
      <c r="T833" s="328"/>
      <c r="U833" s="328"/>
      <c r="V833" s="328"/>
      <c r="W833" s="328"/>
      <c r="X833" s="328"/>
      <c r="Y833" s="328"/>
      <c r="Z833" s="328"/>
      <c r="AA833" s="328"/>
      <c r="AB833" s="328"/>
      <c r="AC833" s="328"/>
      <c r="AD833" s="328"/>
      <c r="AE833" s="328"/>
      <c r="AF833" s="328"/>
      <c r="AG833" s="328"/>
      <c r="AH833" s="328" t="s">
        <v>731</v>
      </c>
      <c r="AI833" s="328"/>
      <c r="AJ833" s="328"/>
      <c r="AK833" s="328"/>
      <c r="AL833" s="328"/>
      <c r="AM833" s="328"/>
      <c r="AN833" s="328" t="s">
        <v>782</v>
      </c>
      <c r="AO833" s="328"/>
      <c r="AP833" s="328" t="s">
        <v>3998</v>
      </c>
      <c r="AQ833" s="328" t="s">
        <v>4024</v>
      </c>
    </row>
    <row r="834" spans="1:43" ht="22.8" x14ac:dyDescent="0.4">
      <c r="A834" s="328">
        <v>212878</v>
      </c>
      <c r="B834" s="328" t="s">
        <v>1437</v>
      </c>
      <c r="C834" s="328" t="s">
        <v>130</v>
      </c>
      <c r="D834" s="328" t="s">
        <v>268</v>
      </c>
      <c r="E834" s="328" t="s">
        <v>388</v>
      </c>
      <c r="F834" s="330">
        <v>33510</v>
      </c>
      <c r="G834" s="328" t="s">
        <v>370</v>
      </c>
      <c r="H834" s="328" t="s">
        <v>389</v>
      </c>
      <c r="I834" s="328" t="s">
        <v>59</v>
      </c>
      <c r="J834" s="328" t="s">
        <v>1311</v>
      </c>
      <c r="K834" s="328">
        <v>2011</v>
      </c>
      <c r="L834" s="328" t="s">
        <v>370</v>
      </c>
      <c r="M834" s="328" t="s">
        <v>370</v>
      </c>
      <c r="N834" s="328"/>
      <c r="O834" s="330"/>
      <c r="P834" s="328"/>
      <c r="Q834" s="328"/>
      <c r="R834" s="328"/>
      <c r="S834" s="328"/>
      <c r="T834" s="328"/>
      <c r="U834" s="328"/>
      <c r="V834" s="328"/>
      <c r="W834" s="328"/>
      <c r="X834" s="328"/>
      <c r="Y834" s="328"/>
      <c r="Z834" s="328"/>
      <c r="AA834" s="328"/>
      <c r="AB834" s="328"/>
      <c r="AC834" s="328"/>
      <c r="AD834" s="328"/>
      <c r="AE834" s="328"/>
      <c r="AF834" s="328"/>
      <c r="AG834" s="328"/>
      <c r="AH834" s="328" t="s">
        <v>731</v>
      </c>
      <c r="AI834" s="328"/>
      <c r="AJ834" s="328"/>
      <c r="AK834" s="328"/>
      <c r="AL834" s="328"/>
      <c r="AM834" s="328" t="s">
        <v>782</v>
      </c>
      <c r="AN834" s="328" t="s">
        <v>782</v>
      </c>
      <c r="AO834" s="328"/>
      <c r="AP834" s="328" t="s">
        <v>3879</v>
      </c>
      <c r="AQ834" s="328">
        <v>3</v>
      </c>
    </row>
    <row r="835" spans="1:43" ht="22.8" x14ac:dyDescent="0.4">
      <c r="A835" s="328">
        <v>212884</v>
      </c>
      <c r="B835" s="328" t="s">
        <v>2493</v>
      </c>
      <c r="C835" s="328" t="s">
        <v>152</v>
      </c>
      <c r="D835" s="328" t="s">
        <v>460</v>
      </c>
      <c r="E835" s="328" t="s">
        <v>388</v>
      </c>
      <c r="F835" s="330">
        <v>35435</v>
      </c>
      <c r="G835" s="328" t="s">
        <v>1009</v>
      </c>
      <c r="H835" s="328" t="s">
        <v>389</v>
      </c>
      <c r="I835" s="328" t="s">
        <v>59</v>
      </c>
      <c r="J835" s="328" t="s">
        <v>390</v>
      </c>
      <c r="K835" s="328">
        <v>2014</v>
      </c>
      <c r="L835" s="328" t="s">
        <v>370</v>
      </c>
      <c r="M835" s="328" t="s">
        <v>378</v>
      </c>
      <c r="N835" s="328"/>
      <c r="O835" s="330"/>
      <c r="P835" s="328"/>
      <c r="Q835" s="328"/>
      <c r="R835" s="328"/>
      <c r="S835" s="328"/>
      <c r="T835" s="328"/>
      <c r="U835" s="328"/>
      <c r="V835" s="328"/>
      <c r="W835" s="328"/>
      <c r="X835" s="328"/>
      <c r="Y835" s="328"/>
      <c r="Z835" s="328"/>
      <c r="AA835" s="328"/>
      <c r="AB835" s="328"/>
      <c r="AC835" s="328"/>
      <c r="AD835" s="328"/>
      <c r="AE835" s="328"/>
      <c r="AF835" s="328"/>
      <c r="AG835" s="328"/>
      <c r="AH835" s="328" t="s">
        <v>731</v>
      </c>
      <c r="AI835" s="328"/>
      <c r="AJ835" s="328"/>
      <c r="AK835" s="328"/>
      <c r="AL835" s="328"/>
      <c r="AM835" s="328"/>
      <c r="AN835" s="328"/>
      <c r="AO835" s="328"/>
      <c r="AP835" s="328" t="s">
        <v>3998</v>
      </c>
      <c r="AQ835" s="328" t="s">
        <v>3999</v>
      </c>
    </row>
    <row r="836" spans="1:43" ht="22.8" x14ac:dyDescent="0.4">
      <c r="A836" s="328">
        <v>212912</v>
      </c>
      <c r="B836" s="328" t="s">
        <v>1767</v>
      </c>
      <c r="C836" s="328" t="s">
        <v>110</v>
      </c>
      <c r="D836" s="328" t="s">
        <v>229</v>
      </c>
      <c r="E836" s="328" t="s">
        <v>387</v>
      </c>
      <c r="F836" s="330">
        <v>35407</v>
      </c>
      <c r="G836" s="328" t="s">
        <v>370</v>
      </c>
      <c r="H836" s="328" t="s">
        <v>389</v>
      </c>
      <c r="I836" s="328" t="s">
        <v>59</v>
      </c>
      <c r="J836" s="328" t="s">
        <v>390</v>
      </c>
      <c r="K836" s="328">
        <v>2015</v>
      </c>
      <c r="L836" s="328" t="s">
        <v>370</v>
      </c>
      <c r="M836" s="328" t="s">
        <v>370</v>
      </c>
      <c r="N836" s="328"/>
      <c r="O836" s="330"/>
      <c r="P836" s="328"/>
      <c r="Q836" s="328"/>
      <c r="R836" s="328"/>
      <c r="S836" s="328"/>
      <c r="T836" s="328"/>
      <c r="U836" s="328"/>
      <c r="V836" s="328"/>
      <c r="W836" s="328"/>
      <c r="X836" s="328"/>
      <c r="Y836" s="328"/>
      <c r="Z836" s="328"/>
      <c r="AA836" s="328"/>
      <c r="AB836" s="328"/>
      <c r="AC836" s="328"/>
      <c r="AD836" s="328"/>
      <c r="AE836" s="328"/>
      <c r="AF836" s="328"/>
      <c r="AG836" s="328"/>
      <c r="AH836" s="328"/>
      <c r="AI836" s="328"/>
      <c r="AJ836" s="328"/>
      <c r="AK836" s="328"/>
      <c r="AL836" s="328"/>
      <c r="AM836" s="328"/>
      <c r="AN836" s="328" t="s">
        <v>782</v>
      </c>
      <c r="AO836" s="328"/>
      <c r="AP836" s="328" t="s">
        <v>3374</v>
      </c>
      <c r="AQ836" s="328">
        <v>3</v>
      </c>
    </row>
    <row r="837" spans="1:43" ht="22.8" x14ac:dyDescent="0.4">
      <c r="A837" s="328">
        <v>212927</v>
      </c>
      <c r="B837" s="328" t="s">
        <v>2511</v>
      </c>
      <c r="C837" s="328" t="s">
        <v>103</v>
      </c>
      <c r="D837" s="328" t="s">
        <v>627</v>
      </c>
      <c r="E837" s="328" t="s">
        <v>388</v>
      </c>
      <c r="F837" s="330">
        <v>35996</v>
      </c>
      <c r="G837" s="328" t="s">
        <v>370</v>
      </c>
      <c r="H837" s="328" t="s">
        <v>389</v>
      </c>
      <c r="I837" s="328" t="s">
        <v>59</v>
      </c>
      <c r="J837" s="328" t="s">
        <v>371</v>
      </c>
      <c r="K837" s="328">
        <v>2016</v>
      </c>
      <c r="L837" s="328" t="s">
        <v>370</v>
      </c>
      <c r="M837" s="328" t="s">
        <v>370</v>
      </c>
      <c r="N837" s="328"/>
      <c r="O837" s="330"/>
      <c r="P837" s="328"/>
      <c r="Q837" s="328"/>
      <c r="R837" s="328"/>
      <c r="S837" s="328"/>
      <c r="T837" s="328"/>
      <c r="U837" s="328"/>
      <c r="V837" s="328"/>
      <c r="W837" s="328"/>
      <c r="X837" s="328"/>
      <c r="Y837" s="328"/>
      <c r="Z837" s="328"/>
      <c r="AA837" s="328"/>
      <c r="AB837" s="328"/>
      <c r="AC837" s="328"/>
      <c r="AD837" s="328"/>
      <c r="AE837" s="328"/>
      <c r="AF837" s="328"/>
      <c r="AG837" s="328"/>
      <c r="AH837" s="328" t="s">
        <v>731</v>
      </c>
      <c r="AI837" s="328"/>
      <c r="AJ837" s="328"/>
      <c r="AK837" s="328"/>
      <c r="AL837" s="328"/>
      <c r="AM837" s="328"/>
      <c r="AN837" s="328"/>
      <c r="AO837" s="328"/>
      <c r="AP837" s="328" t="s">
        <v>3998</v>
      </c>
      <c r="AQ837" s="328" t="s">
        <v>3999</v>
      </c>
    </row>
    <row r="838" spans="1:43" ht="22.8" x14ac:dyDescent="0.4">
      <c r="A838" s="328">
        <v>212929</v>
      </c>
      <c r="B838" s="328" t="s">
        <v>2737</v>
      </c>
      <c r="C838" s="328" t="s">
        <v>78</v>
      </c>
      <c r="D838" s="328" t="s">
        <v>242</v>
      </c>
      <c r="E838" s="328" t="s">
        <v>388</v>
      </c>
      <c r="F838" s="330">
        <v>32467</v>
      </c>
      <c r="G838" s="328" t="s">
        <v>1059</v>
      </c>
      <c r="H838" s="328" t="s">
        <v>389</v>
      </c>
      <c r="I838" s="328" t="s">
        <v>486</v>
      </c>
      <c r="J838" s="328" t="s">
        <v>1311</v>
      </c>
      <c r="K838" s="328">
        <v>2007</v>
      </c>
      <c r="L838" s="328" t="s">
        <v>370</v>
      </c>
      <c r="M838" s="328" t="s">
        <v>370</v>
      </c>
      <c r="N838" s="328"/>
      <c r="O838" s="330"/>
      <c r="P838" s="328"/>
      <c r="Q838" s="328"/>
      <c r="R838" s="328"/>
      <c r="S838" s="328"/>
      <c r="T838" s="328"/>
      <c r="U838" s="328"/>
      <c r="V838" s="328"/>
      <c r="W838" s="328"/>
      <c r="X838" s="328"/>
      <c r="Y838" s="328"/>
      <c r="Z838" s="328"/>
      <c r="AA838" s="328"/>
      <c r="AB838" s="328"/>
      <c r="AC838" s="328"/>
      <c r="AD838" s="328"/>
      <c r="AE838" s="328"/>
      <c r="AF838" s="328"/>
      <c r="AG838" s="328"/>
      <c r="AH838" s="328" t="s">
        <v>731</v>
      </c>
      <c r="AI838" s="328"/>
      <c r="AJ838" s="328"/>
      <c r="AK838" s="328"/>
      <c r="AL838" s="328"/>
      <c r="AM838" s="328" t="s">
        <v>782</v>
      </c>
      <c r="AN838" s="328" t="s">
        <v>782</v>
      </c>
      <c r="AO838" s="328"/>
      <c r="AP838" s="328" t="s">
        <v>486</v>
      </c>
      <c r="AQ838" s="328">
        <v>1</v>
      </c>
    </row>
    <row r="839" spans="1:43" ht="22.8" x14ac:dyDescent="0.4">
      <c r="A839" s="328">
        <v>212934</v>
      </c>
      <c r="B839" s="331" t="s">
        <v>2739</v>
      </c>
      <c r="C839" s="331" t="s">
        <v>2162</v>
      </c>
      <c r="D839" s="331" t="s">
        <v>624</v>
      </c>
      <c r="E839" s="328" t="s">
        <v>388</v>
      </c>
      <c r="F839" s="330">
        <v>34538</v>
      </c>
      <c r="G839" s="328" t="s">
        <v>1009</v>
      </c>
      <c r="H839" s="328" t="s">
        <v>389</v>
      </c>
      <c r="I839" s="328" t="s">
        <v>484</v>
      </c>
      <c r="J839" s="328" t="s">
        <v>371</v>
      </c>
      <c r="K839" s="328">
        <v>2013</v>
      </c>
      <c r="L839" s="328" t="s">
        <v>370</v>
      </c>
      <c r="M839" s="328" t="s">
        <v>370</v>
      </c>
      <c r="N839" s="328"/>
      <c r="O839" s="330"/>
      <c r="P839" s="328"/>
      <c r="Q839" s="328"/>
      <c r="R839" s="328"/>
      <c r="S839" s="328"/>
      <c r="T839" s="328"/>
      <c r="U839" s="328"/>
      <c r="V839" s="328"/>
      <c r="W839" s="328"/>
      <c r="X839" s="328"/>
      <c r="Y839" s="328"/>
      <c r="Z839" s="328"/>
      <c r="AA839" s="328"/>
      <c r="AB839" s="328"/>
      <c r="AC839" s="328"/>
      <c r="AD839" s="328"/>
      <c r="AE839" s="328"/>
      <c r="AF839" s="328"/>
      <c r="AG839" s="328"/>
      <c r="AH839" s="328"/>
      <c r="AI839" s="328"/>
      <c r="AJ839" s="328"/>
      <c r="AK839" s="328"/>
      <c r="AL839" s="328"/>
      <c r="AM839" s="328" t="s">
        <v>782</v>
      </c>
      <c r="AN839" s="328" t="s">
        <v>782</v>
      </c>
      <c r="AO839" s="328"/>
      <c r="AP839" s="328" t="s">
        <v>484</v>
      </c>
      <c r="AQ839" s="328">
        <v>1</v>
      </c>
    </row>
    <row r="840" spans="1:43" ht="22.8" x14ac:dyDescent="0.4">
      <c r="A840" s="328">
        <v>212946</v>
      </c>
      <c r="B840" s="328" t="s">
        <v>1484</v>
      </c>
      <c r="C840" s="328" t="s">
        <v>125</v>
      </c>
      <c r="D840" s="328" t="s">
        <v>449</v>
      </c>
      <c r="E840" s="328" t="s">
        <v>388</v>
      </c>
      <c r="F840" s="330">
        <v>26533</v>
      </c>
      <c r="G840" s="328" t="s">
        <v>370</v>
      </c>
      <c r="H840" s="328" t="s">
        <v>389</v>
      </c>
      <c r="I840" s="328" t="s">
        <v>59</v>
      </c>
      <c r="J840" s="328" t="s">
        <v>390</v>
      </c>
      <c r="K840" s="328">
        <v>1990</v>
      </c>
      <c r="L840" s="328" t="s">
        <v>370</v>
      </c>
      <c r="M840" s="328" t="s">
        <v>370</v>
      </c>
      <c r="N840" s="328"/>
      <c r="O840" s="330"/>
      <c r="P840" s="328"/>
      <c r="Q840" s="328"/>
      <c r="R840" s="328"/>
      <c r="S840" s="328"/>
      <c r="T840" s="328"/>
      <c r="U840" s="328"/>
      <c r="V840" s="328"/>
      <c r="W840" s="328"/>
      <c r="X840" s="328"/>
      <c r="Y840" s="328"/>
      <c r="Z840" s="328"/>
      <c r="AA840" s="328"/>
      <c r="AB840" s="328"/>
      <c r="AC840" s="328"/>
      <c r="AD840" s="328"/>
      <c r="AE840" s="328"/>
      <c r="AF840" s="328"/>
      <c r="AG840" s="328"/>
      <c r="AH840" s="328" t="s">
        <v>731</v>
      </c>
      <c r="AI840" s="328"/>
      <c r="AJ840" s="328"/>
      <c r="AK840" s="328"/>
      <c r="AL840" s="328"/>
      <c r="AM840" s="328"/>
      <c r="AN840" s="328"/>
      <c r="AO840" s="328"/>
      <c r="AP840" s="328" t="s">
        <v>3879</v>
      </c>
      <c r="AQ840" s="328">
        <v>3</v>
      </c>
    </row>
    <row r="841" spans="1:43" ht="22.8" x14ac:dyDescent="0.4">
      <c r="A841" s="328">
        <v>212972</v>
      </c>
      <c r="B841" s="328" t="s">
        <v>2587</v>
      </c>
      <c r="C841" s="328" t="s">
        <v>96</v>
      </c>
      <c r="D841" s="328" t="s">
        <v>263</v>
      </c>
      <c r="E841" s="328" t="s">
        <v>388</v>
      </c>
      <c r="F841" s="330">
        <v>35144</v>
      </c>
      <c r="G841" s="328" t="s">
        <v>1009</v>
      </c>
      <c r="H841" s="328" t="s">
        <v>389</v>
      </c>
      <c r="I841" s="328" t="s">
        <v>59</v>
      </c>
      <c r="J841" s="328" t="s">
        <v>390</v>
      </c>
      <c r="K841" s="328">
        <v>2014</v>
      </c>
      <c r="L841" s="328" t="s">
        <v>370</v>
      </c>
      <c r="M841" s="328" t="s">
        <v>370</v>
      </c>
      <c r="N841" s="328"/>
      <c r="O841" s="330"/>
      <c r="P841" s="328"/>
      <c r="Q841" s="328"/>
      <c r="R841" s="328"/>
      <c r="S841" s="328"/>
      <c r="T841" s="328"/>
      <c r="U841" s="328"/>
      <c r="V841" s="328"/>
      <c r="W841" s="328"/>
      <c r="X841" s="328"/>
      <c r="Y841" s="328"/>
      <c r="Z841" s="328"/>
      <c r="AA841" s="328"/>
      <c r="AB841" s="328"/>
      <c r="AC841" s="328"/>
      <c r="AD841" s="328"/>
      <c r="AE841" s="328"/>
      <c r="AF841" s="328"/>
      <c r="AG841" s="328"/>
      <c r="AH841" s="328" t="s">
        <v>731</v>
      </c>
      <c r="AI841" s="328"/>
      <c r="AJ841" s="328"/>
      <c r="AK841" s="328"/>
      <c r="AL841" s="328"/>
      <c r="AM841" s="328"/>
      <c r="AN841" s="328" t="s">
        <v>782</v>
      </c>
      <c r="AO841" s="328"/>
      <c r="AP841" s="328" t="s">
        <v>3843</v>
      </c>
      <c r="AQ841" s="328" t="s">
        <v>3844</v>
      </c>
    </row>
    <row r="842" spans="1:43" ht="22.8" x14ac:dyDescent="0.4">
      <c r="A842" s="328">
        <v>212989</v>
      </c>
      <c r="B842" s="328" t="s">
        <v>2741</v>
      </c>
      <c r="C842" s="328" t="s">
        <v>1784</v>
      </c>
      <c r="D842" s="328" t="s">
        <v>253</v>
      </c>
      <c r="E842" s="328" t="s">
        <v>388</v>
      </c>
      <c r="F842" s="330">
        <v>35494</v>
      </c>
      <c r="G842" s="328" t="s">
        <v>1009</v>
      </c>
      <c r="H842" s="328" t="s">
        <v>389</v>
      </c>
      <c r="I842" s="328" t="s">
        <v>59</v>
      </c>
      <c r="J842" s="328" t="s">
        <v>390</v>
      </c>
      <c r="K842" s="328">
        <v>2015</v>
      </c>
      <c r="L842" s="328" t="s">
        <v>370</v>
      </c>
      <c r="M842" s="328" t="s">
        <v>370</v>
      </c>
      <c r="N842" s="328"/>
      <c r="O842" s="330"/>
      <c r="P842" s="328"/>
      <c r="Q842" s="328"/>
      <c r="R842" s="328"/>
      <c r="S842" s="328"/>
      <c r="T842" s="328"/>
      <c r="U842" s="328"/>
      <c r="V842" s="328"/>
      <c r="W842" s="328"/>
      <c r="X842" s="328"/>
      <c r="Y842" s="328"/>
      <c r="Z842" s="328"/>
      <c r="AA842" s="328"/>
      <c r="AB842" s="328"/>
      <c r="AC842" s="328"/>
      <c r="AD842" s="328"/>
      <c r="AE842" s="328"/>
      <c r="AF842" s="328"/>
      <c r="AG842" s="328"/>
      <c r="AH842" s="328"/>
      <c r="AI842" s="328"/>
      <c r="AJ842" s="328"/>
      <c r="AK842" s="328"/>
      <c r="AL842" s="328"/>
      <c r="AM842" s="328"/>
      <c r="AN842" s="328" t="s">
        <v>782</v>
      </c>
      <c r="AO842" s="328"/>
      <c r="AP842" s="328" t="s">
        <v>59</v>
      </c>
      <c r="AQ842" s="328">
        <v>2</v>
      </c>
    </row>
    <row r="843" spans="1:43" ht="22.8" x14ac:dyDescent="0.4">
      <c r="A843" s="328">
        <v>213009</v>
      </c>
      <c r="B843" s="328" t="s">
        <v>2743</v>
      </c>
      <c r="C843" s="328" t="s">
        <v>130</v>
      </c>
      <c r="D843" s="328" t="s">
        <v>427</v>
      </c>
      <c r="E843" s="328" t="s">
        <v>388</v>
      </c>
      <c r="F843" s="330">
        <v>35075</v>
      </c>
      <c r="G843" s="328" t="s">
        <v>1009</v>
      </c>
      <c r="H843" s="328" t="s">
        <v>389</v>
      </c>
      <c r="I843" s="328" t="s">
        <v>59</v>
      </c>
      <c r="J843" s="328" t="s">
        <v>390</v>
      </c>
      <c r="K843" s="328">
        <v>2000</v>
      </c>
      <c r="L843" s="328" t="s">
        <v>370</v>
      </c>
      <c r="M843" s="328" t="s">
        <v>379</v>
      </c>
      <c r="N843" s="328"/>
      <c r="O843" s="330"/>
      <c r="P843" s="328"/>
      <c r="Q843" s="328"/>
      <c r="R843" s="328"/>
      <c r="S843" s="328"/>
      <c r="T843" s="328"/>
      <c r="U843" s="328"/>
      <c r="V843" s="328"/>
      <c r="W843" s="328"/>
      <c r="X843" s="328"/>
      <c r="Y843" s="328"/>
      <c r="Z843" s="328"/>
      <c r="AA843" s="328"/>
      <c r="AB843" s="328"/>
      <c r="AC843" s="328"/>
      <c r="AD843" s="328"/>
      <c r="AE843" s="328"/>
      <c r="AF843" s="328"/>
      <c r="AG843" s="328"/>
      <c r="AH843" s="328"/>
      <c r="AI843" s="328"/>
      <c r="AJ843" s="328"/>
      <c r="AK843" s="328"/>
      <c r="AL843" s="328"/>
      <c r="AM843" s="328"/>
      <c r="AN843" s="328" t="s">
        <v>782</v>
      </c>
      <c r="AO843" s="328"/>
      <c r="AP843" s="328" t="s">
        <v>3374</v>
      </c>
      <c r="AQ843" s="328">
        <v>3</v>
      </c>
    </row>
    <row r="844" spans="1:43" ht="22.8" x14ac:dyDescent="0.4">
      <c r="A844" s="328">
        <v>213012</v>
      </c>
      <c r="B844" s="328" t="s">
        <v>2545</v>
      </c>
      <c r="C844" s="328" t="s">
        <v>87</v>
      </c>
      <c r="D844" s="328" t="s">
        <v>1086</v>
      </c>
      <c r="E844" s="328" t="s">
        <v>388</v>
      </c>
      <c r="F844" s="330">
        <v>32419</v>
      </c>
      <c r="G844" s="328" t="s">
        <v>1009</v>
      </c>
      <c r="H844" s="328" t="s">
        <v>389</v>
      </c>
      <c r="I844" s="328" t="s">
        <v>59</v>
      </c>
      <c r="J844" s="328" t="s">
        <v>390</v>
      </c>
      <c r="K844" s="328">
        <v>2006</v>
      </c>
      <c r="L844" s="328" t="s">
        <v>370</v>
      </c>
      <c r="M844" s="328" t="s">
        <v>372</v>
      </c>
      <c r="N844" s="328"/>
      <c r="O844" s="330"/>
      <c r="P844" s="328"/>
      <c r="Q844" s="328"/>
      <c r="R844" s="328"/>
      <c r="S844" s="328"/>
      <c r="T844" s="328"/>
      <c r="U844" s="328"/>
      <c r="V844" s="328"/>
      <c r="W844" s="328"/>
      <c r="X844" s="328"/>
      <c r="Y844" s="328"/>
      <c r="Z844" s="328"/>
      <c r="AA844" s="328"/>
      <c r="AB844" s="328"/>
      <c r="AC844" s="328"/>
      <c r="AD844" s="328"/>
      <c r="AE844" s="328"/>
      <c r="AF844" s="328"/>
      <c r="AG844" s="328"/>
      <c r="AH844" s="328" t="s">
        <v>731</v>
      </c>
      <c r="AI844" s="328"/>
      <c r="AJ844" s="328"/>
      <c r="AK844" s="328"/>
      <c r="AL844" s="328"/>
      <c r="AM844" s="328"/>
      <c r="AN844" s="328" t="s">
        <v>782</v>
      </c>
      <c r="AO844" s="328"/>
      <c r="AP844" s="328" t="s">
        <v>3998</v>
      </c>
      <c r="AQ844" s="328" t="s">
        <v>4024</v>
      </c>
    </row>
    <row r="845" spans="1:43" ht="22.8" x14ac:dyDescent="0.4">
      <c r="A845" s="328">
        <v>213038</v>
      </c>
      <c r="B845" s="328" t="s">
        <v>2744</v>
      </c>
      <c r="C845" s="328" t="s">
        <v>1485</v>
      </c>
      <c r="D845" s="328" t="s">
        <v>258</v>
      </c>
      <c r="E845" s="328" t="s">
        <v>387</v>
      </c>
      <c r="F845" s="330">
        <v>27169</v>
      </c>
      <c r="G845" s="328" t="s">
        <v>701</v>
      </c>
      <c r="H845" s="328" t="s">
        <v>389</v>
      </c>
      <c r="I845" s="328" t="s">
        <v>59</v>
      </c>
      <c r="J845" s="328" t="s">
        <v>390</v>
      </c>
      <c r="K845" s="328">
        <v>1992</v>
      </c>
      <c r="L845" s="328" t="s">
        <v>370</v>
      </c>
      <c r="M845" s="328" t="s">
        <v>372</v>
      </c>
      <c r="N845" s="328"/>
      <c r="O845" s="330"/>
      <c r="P845" s="328"/>
      <c r="Q845" s="328"/>
      <c r="R845" s="328"/>
      <c r="S845" s="328"/>
      <c r="T845" s="328"/>
      <c r="U845" s="328"/>
      <c r="V845" s="328"/>
      <c r="W845" s="328"/>
      <c r="X845" s="328"/>
      <c r="Y845" s="328"/>
      <c r="Z845" s="328"/>
      <c r="AA845" s="328"/>
      <c r="AB845" s="328"/>
      <c r="AC845" s="328"/>
      <c r="AD845" s="328"/>
      <c r="AE845" s="328"/>
      <c r="AF845" s="328"/>
      <c r="AG845" s="328"/>
      <c r="AH845" s="328" t="s">
        <v>731</v>
      </c>
      <c r="AI845" s="328"/>
      <c r="AJ845" s="328"/>
      <c r="AK845" s="328"/>
      <c r="AL845" s="328"/>
      <c r="AM845" s="328"/>
      <c r="AN845" s="328" t="s">
        <v>782</v>
      </c>
      <c r="AO845" s="328"/>
      <c r="AP845" s="328" t="s">
        <v>3861</v>
      </c>
      <c r="AQ845" s="328">
        <v>3</v>
      </c>
    </row>
    <row r="846" spans="1:43" ht="22.8" x14ac:dyDescent="0.4">
      <c r="A846" s="328">
        <v>213046</v>
      </c>
      <c r="B846" s="328" t="s">
        <v>2747</v>
      </c>
      <c r="C846" s="328" t="s">
        <v>123</v>
      </c>
      <c r="D846" s="328" t="s">
        <v>1649</v>
      </c>
      <c r="E846" s="328" t="s">
        <v>388</v>
      </c>
      <c r="F846" s="330">
        <v>35896</v>
      </c>
      <c r="G846" s="328" t="s">
        <v>370</v>
      </c>
      <c r="H846" s="328" t="s">
        <v>3412</v>
      </c>
      <c r="I846" s="328" t="s">
        <v>59</v>
      </c>
      <c r="J846" s="328" t="s">
        <v>390</v>
      </c>
      <c r="K846" s="328">
        <v>2016</v>
      </c>
      <c r="L846" s="328" t="s">
        <v>370</v>
      </c>
      <c r="M846" s="328" t="s">
        <v>756</v>
      </c>
      <c r="N846" s="328"/>
      <c r="O846" s="330"/>
      <c r="P846" s="328"/>
      <c r="Q846" s="328"/>
      <c r="R846" s="328"/>
      <c r="S846" s="328"/>
      <c r="T846" s="328"/>
      <c r="U846" s="328"/>
      <c r="V846" s="328"/>
      <c r="W846" s="328"/>
      <c r="X846" s="328"/>
      <c r="Y846" s="328"/>
      <c r="Z846" s="328"/>
      <c r="AA846" s="328"/>
      <c r="AB846" s="328"/>
      <c r="AC846" s="328"/>
      <c r="AD846" s="328"/>
      <c r="AE846" s="328"/>
      <c r="AF846" s="328"/>
      <c r="AG846" s="328"/>
      <c r="AH846" s="328"/>
      <c r="AI846" s="328"/>
      <c r="AJ846" s="328"/>
      <c r="AK846" s="328"/>
      <c r="AL846" s="328"/>
      <c r="AM846" s="328"/>
      <c r="AN846" s="328"/>
      <c r="AO846" s="328"/>
      <c r="AP846" s="328" t="s">
        <v>3374</v>
      </c>
      <c r="AQ846" s="328">
        <v>5</v>
      </c>
    </row>
    <row r="847" spans="1:43" ht="22.8" x14ac:dyDescent="0.4">
      <c r="A847" s="328">
        <v>213053</v>
      </c>
      <c r="B847" s="328" t="s">
        <v>2513</v>
      </c>
      <c r="C847" s="328" t="s">
        <v>115</v>
      </c>
      <c r="D847" s="328" t="s">
        <v>460</v>
      </c>
      <c r="E847" s="328" t="s">
        <v>388</v>
      </c>
      <c r="F847" s="330">
        <v>36041</v>
      </c>
      <c r="G847" s="328" t="s">
        <v>1009</v>
      </c>
      <c r="H847" s="328" t="s">
        <v>389</v>
      </c>
      <c r="I847" s="328" t="s">
        <v>59</v>
      </c>
      <c r="J847" s="328" t="s">
        <v>390</v>
      </c>
      <c r="K847" s="328">
        <v>2016</v>
      </c>
      <c r="L847" s="328" t="s">
        <v>370</v>
      </c>
      <c r="M847" s="328" t="s">
        <v>370</v>
      </c>
      <c r="N847" s="328"/>
      <c r="O847" s="330"/>
      <c r="P847" s="328"/>
      <c r="Q847" s="328"/>
      <c r="R847" s="328"/>
      <c r="S847" s="328"/>
      <c r="T847" s="328"/>
      <c r="U847" s="328"/>
      <c r="V847" s="328"/>
      <c r="W847" s="328"/>
      <c r="X847" s="328"/>
      <c r="Y847" s="328"/>
      <c r="Z847" s="328"/>
      <c r="AA847" s="328"/>
      <c r="AB847" s="328"/>
      <c r="AC847" s="328"/>
      <c r="AD847" s="328"/>
      <c r="AE847" s="328"/>
      <c r="AF847" s="328"/>
      <c r="AG847" s="328"/>
      <c r="AH847" s="328" t="s">
        <v>731</v>
      </c>
      <c r="AI847" s="328"/>
      <c r="AJ847" s="328"/>
      <c r="AK847" s="328"/>
      <c r="AL847" s="328"/>
      <c r="AM847" s="328"/>
      <c r="AN847" s="328"/>
      <c r="AO847" s="328"/>
      <c r="AP847" s="328" t="s">
        <v>3998</v>
      </c>
      <c r="AQ847" s="328" t="s">
        <v>3999</v>
      </c>
    </row>
    <row r="848" spans="1:43" ht="22.8" x14ac:dyDescent="0.4">
      <c r="A848" s="328">
        <v>213098</v>
      </c>
      <c r="B848" s="328" t="s">
        <v>4111</v>
      </c>
      <c r="C848" s="328" t="s">
        <v>74</v>
      </c>
      <c r="D848" s="328" t="s">
        <v>4112</v>
      </c>
      <c r="E848" s="328" t="s">
        <v>387</v>
      </c>
      <c r="F848" s="330">
        <v>36450</v>
      </c>
      <c r="G848" s="328" t="s">
        <v>1009</v>
      </c>
      <c r="H848" s="328" t="s">
        <v>389</v>
      </c>
      <c r="I848" s="328" t="s">
        <v>486</v>
      </c>
      <c r="J848" s="328" t="s">
        <v>390</v>
      </c>
      <c r="K848" s="328">
        <v>2016</v>
      </c>
      <c r="L848" s="328" t="s">
        <v>370</v>
      </c>
      <c r="M848" s="328" t="s">
        <v>370</v>
      </c>
      <c r="N848" s="328"/>
      <c r="O848" s="330"/>
      <c r="P848" s="328"/>
      <c r="Q848" s="328"/>
      <c r="R848" s="328"/>
      <c r="S848" s="328"/>
      <c r="T848" s="328"/>
      <c r="U848" s="328"/>
      <c r="V848" s="328"/>
      <c r="W848" s="328"/>
      <c r="X848" s="328"/>
      <c r="Y848" s="328"/>
      <c r="Z848" s="328"/>
      <c r="AA848" s="328"/>
      <c r="AB848" s="328"/>
      <c r="AC848" s="328"/>
      <c r="AD848" s="328"/>
      <c r="AE848" s="328"/>
      <c r="AF848" s="328"/>
      <c r="AG848" s="328"/>
      <c r="AH848" s="328"/>
      <c r="AI848" s="328"/>
      <c r="AJ848" s="328"/>
      <c r="AK848" s="328"/>
      <c r="AL848" s="328"/>
      <c r="AM848" s="328"/>
      <c r="AN848" s="328" t="s">
        <v>782</v>
      </c>
      <c r="AO848" s="328"/>
      <c r="AP848" s="328" t="s">
        <v>3952</v>
      </c>
      <c r="AQ848" s="328">
        <v>6</v>
      </c>
    </row>
    <row r="849" spans="1:43" ht="22.8" x14ac:dyDescent="0.4">
      <c r="A849" s="328">
        <v>213099</v>
      </c>
      <c r="B849" s="328" t="s">
        <v>2580</v>
      </c>
      <c r="C849" s="328" t="s">
        <v>456</v>
      </c>
      <c r="D849" s="328" t="s">
        <v>288</v>
      </c>
      <c r="E849" s="328" t="s">
        <v>388</v>
      </c>
      <c r="F849" s="330">
        <v>34918</v>
      </c>
      <c r="G849" s="328" t="s">
        <v>1009</v>
      </c>
      <c r="H849" s="328" t="s">
        <v>389</v>
      </c>
      <c r="I849" s="328" t="s">
        <v>59</v>
      </c>
      <c r="J849" s="328" t="s">
        <v>1311</v>
      </c>
      <c r="K849" s="328">
        <v>2015</v>
      </c>
      <c r="L849" s="328" t="s">
        <v>370</v>
      </c>
      <c r="M849" s="328" t="s">
        <v>370</v>
      </c>
      <c r="N849" s="328"/>
      <c r="O849" s="330"/>
      <c r="P849" s="328"/>
      <c r="Q849" s="328"/>
      <c r="R849" s="328"/>
      <c r="S849" s="328"/>
      <c r="T849" s="328"/>
      <c r="U849" s="328"/>
      <c r="V849" s="328"/>
      <c r="W849" s="328"/>
      <c r="X849" s="328"/>
      <c r="Y849" s="328"/>
      <c r="Z849" s="328"/>
      <c r="AA849" s="328"/>
      <c r="AB849" s="328"/>
      <c r="AC849" s="328"/>
      <c r="AD849" s="328"/>
      <c r="AE849" s="328"/>
      <c r="AF849" s="328"/>
      <c r="AG849" s="328"/>
      <c r="AH849" s="328" t="s">
        <v>731</v>
      </c>
      <c r="AI849" s="328"/>
      <c r="AJ849" s="328"/>
      <c r="AK849" s="328"/>
      <c r="AL849" s="328"/>
      <c r="AM849" s="328"/>
      <c r="AN849" s="328" t="s">
        <v>782</v>
      </c>
      <c r="AO849" s="328"/>
      <c r="AP849" s="328" t="s">
        <v>3843</v>
      </c>
      <c r="AQ849" s="328" t="s">
        <v>3844</v>
      </c>
    </row>
    <row r="850" spans="1:43" ht="22.8" x14ac:dyDescent="0.4">
      <c r="A850" s="328">
        <v>213107</v>
      </c>
      <c r="B850" s="328" t="s">
        <v>1430</v>
      </c>
      <c r="C850" s="328" t="s">
        <v>565</v>
      </c>
      <c r="D850" s="328" t="s">
        <v>2750</v>
      </c>
      <c r="E850" s="328" t="s">
        <v>387</v>
      </c>
      <c r="F850" s="330">
        <v>29587</v>
      </c>
      <c r="G850" s="328" t="s">
        <v>1009</v>
      </c>
      <c r="H850" s="328" t="s">
        <v>389</v>
      </c>
      <c r="I850" s="328" t="s">
        <v>59</v>
      </c>
      <c r="J850" s="328"/>
      <c r="K850" s="328"/>
      <c r="L850" s="328" t="s">
        <v>370</v>
      </c>
      <c r="M850" s="328" t="s">
        <v>370</v>
      </c>
      <c r="N850" s="328"/>
      <c r="O850" s="330"/>
      <c r="P850" s="328"/>
      <c r="Q850" s="328"/>
      <c r="R850" s="328"/>
      <c r="S850" s="328"/>
      <c r="T850" s="328"/>
      <c r="U850" s="328"/>
      <c r="V850" s="328"/>
      <c r="W850" s="328"/>
      <c r="X850" s="328"/>
      <c r="Y850" s="328"/>
      <c r="Z850" s="328"/>
      <c r="AA850" s="328"/>
      <c r="AB850" s="328"/>
      <c r="AC850" s="328"/>
      <c r="AD850" s="328"/>
      <c r="AE850" s="328"/>
      <c r="AF850" s="328"/>
      <c r="AG850" s="328"/>
      <c r="AH850" s="328" t="s">
        <v>731</v>
      </c>
      <c r="AI850" s="328"/>
      <c r="AJ850" s="328"/>
      <c r="AK850" s="328"/>
      <c r="AL850" s="328"/>
      <c r="AM850" s="328"/>
      <c r="AN850" s="328"/>
      <c r="AO850" s="328"/>
      <c r="AP850" s="328" t="s">
        <v>3861</v>
      </c>
      <c r="AQ850" s="328">
        <v>1</v>
      </c>
    </row>
    <row r="851" spans="1:43" ht="22.8" x14ac:dyDescent="0.4">
      <c r="A851" s="328">
        <v>213108</v>
      </c>
      <c r="B851" s="328" t="s">
        <v>4113</v>
      </c>
      <c r="C851" s="328" t="s">
        <v>97</v>
      </c>
      <c r="D851" s="328" t="s">
        <v>4114</v>
      </c>
      <c r="E851" s="328" t="s">
        <v>1315</v>
      </c>
      <c r="F851" s="330">
        <v>35431</v>
      </c>
      <c r="G851" s="328" t="s">
        <v>370</v>
      </c>
      <c r="H851" s="328" t="s">
        <v>389</v>
      </c>
      <c r="I851" s="328" t="s">
        <v>486</v>
      </c>
      <c r="J851" s="328" t="s">
        <v>371</v>
      </c>
      <c r="K851" s="328">
        <v>2016</v>
      </c>
      <c r="L851" s="328" t="s">
        <v>370</v>
      </c>
      <c r="M851" s="328" t="s">
        <v>370</v>
      </c>
      <c r="N851" s="328"/>
      <c r="O851" s="330"/>
      <c r="P851" s="328"/>
      <c r="Q851" s="328"/>
      <c r="R851" s="328"/>
      <c r="S851" s="328"/>
      <c r="T851" s="328"/>
      <c r="U851" s="328"/>
      <c r="V851" s="328"/>
      <c r="W851" s="328"/>
      <c r="X851" s="328"/>
      <c r="Y851" s="328"/>
      <c r="Z851" s="328"/>
      <c r="AA851" s="328"/>
      <c r="AB851" s="328"/>
      <c r="AC851" s="328"/>
      <c r="AD851" s="328"/>
      <c r="AE851" s="328"/>
      <c r="AF851" s="328"/>
      <c r="AG851" s="328"/>
      <c r="AH851" s="328"/>
      <c r="AI851" s="328"/>
      <c r="AJ851" s="328"/>
      <c r="AK851" s="328"/>
      <c r="AL851" s="328"/>
      <c r="AM851" s="328"/>
      <c r="AN851" s="328" t="s">
        <v>782</v>
      </c>
      <c r="AO851" s="328"/>
      <c r="AP851" s="328" t="s">
        <v>3955</v>
      </c>
      <c r="AQ851" s="328">
        <v>6</v>
      </c>
    </row>
    <row r="852" spans="1:43" ht="22.8" x14ac:dyDescent="0.4">
      <c r="A852" s="328">
        <v>213132</v>
      </c>
      <c r="B852" s="328" t="s">
        <v>3610</v>
      </c>
      <c r="C852" s="328" t="s">
        <v>128</v>
      </c>
      <c r="D852" s="328" t="s">
        <v>258</v>
      </c>
      <c r="E852" s="328" t="s">
        <v>387</v>
      </c>
      <c r="F852" s="328" t="s">
        <v>3611</v>
      </c>
      <c r="G852" s="328" t="s">
        <v>370</v>
      </c>
      <c r="H852" s="328" t="s">
        <v>389</v>
      </c>
      <c r="I852" s="328" t="s">
        <v>484</v>
      </c>
      <c r="J852" s="328" t="s">
        <v>1311</v>
      </c>
      <c r="K852" s="328">
        <v>2016</v>
      </c>
      <c r="L852" s="328" t="s">
        <v>370</v>
      </c>
      <c r="M852" s="328" t="s">
        <v>370</v>
      </c>
      <c r="N852" s="328"/>
      <c r="O852" s="330"/>
      <c r="P852" s="328"/>
      <c r="Q852" s="328"/>
      <c r="R852" s="328"/>
      <c r="S852" s="328"/>
      <c r="T852" s="328"/>
      <c r="U852" s="328"/>
      <c r="V852" s="328"/>
      <c r="W852" s="328"/>
      <c r="X852" s="328"/>
      <c r="Y852" s="328"/>
      <c r="Z852" s="328"/>
      <c r="AA852" s="328"/>
      <c r="AB852" s="328"/>
      <c r="AC852" s="328"/>
      <c r="AD852" s="328"/>
      <c r="AE852" s="328"/>
      <c r="AF852" s="328"/>
      <c r="AG852" s="328"/>
      <c r="AH852" s="328"/>
      <c r="AI852" s="328"/>
      <c r="AJ852" s="328"/>
      <c r="AK852" s="328"/>
      <c r="AL852" s="328"/>
      <c r="AM852" s="328"/>
      <c r="AN852" s="328"/>
      <c r="AO852" s="328"/>
      <c r="AP852" s="328" t="s">
        <v>484</v>
      </c>
      <c r="AQ852" s="328">
        <v>2</v>
      </c>
    </row>
    <row r="853" spans="1:43" ht="22.8" x14ac:dyDescent="0.4">
      <c r="A853" s="328">
        <v>213133</v>
      </c>
      <c r="B853" s="328" t="s">
        <v>3379</v>
      </c>
      <c r="C853" s="328" t="s">
        <v>616</v>
      </c>
      <c r="D853" s="328" t="s">
        <v>114</v>
      </c>
      <c r="E853" s="328" t="s">
        <v>387</v>
      </c>
      <c r="F853" s="328" t="s">
        <v>3611</v>
      </c>
      <c r="G853" s="328" t="s">
        <v>370</v>
      </c>
      <c r="H853" s="328" t="s">
        <v>389</v>
      </c>
      <c r="I853" s="328" t="s">
        <v>485</v>
      </c>
      <c r="J853" s="328" t="s">
        <v>1311</v>
      </c>
      <c r="K853" s="328">
        <v>2017</v>
      </c>
      <c r="L853" s="328" t="s">
        <v>370</v>
      </c>
      <c r="M853" s="328" t="s">
        <v>370</v>
      </c>
      <c r="N853" s="328"/>
      <c r="O853" s="330"/>
      <c r="P853" s="328"/>
      <c r="Q853" s="328"/>
      <c r="R853" s="328"/>
      <c r="S853" s="328"/>
      <c r="T853" s="328"/>
      <c r="U853" s="328"/>
      <c r="V853" s="328"/>
      <c r="W853" s="328"/>
      <c r="X853" s="328"/>
      <c r="Y853" s="328"/>
      <c r="Z853" s="328"/>
      <c r="AA853" s="328"/>
      <c r="AB853" s="328"/>
      <c r="AC853" s="328"/>
      <c r="AD853" s="328"/>
      <c r="AE853" s="328"/>
      <c r="AF853" s="328"/>
      <c r="AG853" s="328"/>
      <c r="AH853" s="328" t="s">
        <v>731</v>
      </c>
      <c r="AI853" s="328"/>
      <c r="AJ853" s="328"/>
      <c r="AK853" s="328"/>
      <c r="AL853" s="328"/>
      <c r="AM853" s="328"/>
      <c r="AN853" s="328" t="s">
        <v>782</v>
      </c>
      <c r="AO853" s="328"/>
      <c r="AP853" s="328" t="s">
        <v>4115</v>
      </c>
      <c r="AQ853" s="328" t="s">
        <v>4082</v>
      </c>
    </row>
    <row r="854" spans="1:43" ht="22.8" x14ac:dyDescent="0.4">
      <c r="A854" s="328">
        <v>213135</v>
      </c>
      <c r="B854" s="328" t="s">
        <v>2751</v>
      </c>
      <c r="C854" s="328" t="s">
        <v>104</v>
      </c>
      <c r="D854" s="328" t="s">
        <v>305</v>
      </c>
      <c r="E854" s="328" t="s">
        <v>387</v>
      </c>
      <c r="F854" s="330">
        <v>36207</v>
      </c>
      <c r="G854" s="328" t="s">
        <v>1050</v>
      </c>
      <c r="H854" s="328" t="s">
        <v>389</v>
      </c>
      <c r="I854" s="328" t="s">
        <v>484</v>
      </c>
      <c r="J854" s="328" t="s">
        <v>390</v>
      </c>
      <c r="K854" s="328">
        <v>2017</v>
      </c>
      <c r="L854" s="328" t="s">
        <v>370</v>
      </c>
      <c r="M854" s="328" t="s">
        <v>383</v>
      </c>
      <c r="N854" s="328"/>
      <c r="O854" s="330"/>
      <c r="P854" s="328"/>
      <c r="Q854" s="328"/>
      <c r="R854" s="328"/>
      <c r="S854" s="328"/>
      <c r="T854" s="328"/>
      <c r="U854" s="328"/>
      <c r="V854" s="328"/>
      <c r="W854" s="328"/>
      <c r="X854" s="328"/>
      <c r="Y854" s="328"/>
      <c r="Z854" s="328"/>
      <c r="AA854" s="328"/>
      <c r="AB854" s="328"/>
      <c r="AC854" s="328"/>
      <c r="AD854" s="328"/>
      <c r="AE854" s="328"/>
      <c r="AF854" s="328"/>
      <c r="AG854" s="328"/>
      <c r="AH854" s="328" t="s">
        <v>731</v>
      </c>
      <c r="AI854" s="328"/>
      <c r="AJ854" s="328"/>
      <c r="AK854" s="328"/>
      <c r="AL854" s="328"/>
      <c r="AM854" s="328"/>
      <c r="AN854" s="328"/>
      <c r="AO854" s="328"/>
      <c r="AP854" s="328" t="s">
        <v>4116</v>
      </c>
      <c r="AQ854" s="328">
        <v>3</v>
      </c>
    </row>
    <row r="855" spans="1:43" ht="22.8" x14ac:dyDescent="0.4">
      <c r="A855" s="328">
        <v>213145</v>
      </c>
      <c r="B855" s="328" t="s">
        <v>2752</v>
      </c>
      <c r="C855" s="328" t="s">
        <v>2753</v>
      </c>
      <c r="D855" s="328" t="s">
        <v>2664</v>
      </c>
      <c r="E855" s="328" t="s">
        <v>387</v>
      </c>
      <c r="F855" s="330">
        <v>35641</v>
      </c>
      <c r="G855" s="328" t="s">
        <v>1009</v>
      </c>
      <c r="H855" s="328" t="s">
        <v>389</v>
      </c>
      <c r="I855" s="328" t="s">
        <v>59</v>
      </c>
      <c r="J855" s="328" t="s">
        <v>390</v>
      </c>
      <c r="K855" s="328">
        <v>2016</v>
      </c>
      <c r="L855" s="328" t="s">
        <v>370</v>
      </c>
      <c r="M855" s="328" t="s">
        <v>370</v>
      </c>
      <c r="N855" s="328"/>
      <c r="O855" s="330"/>
      <c r="P855" s="328"/>
      <c r="Q855" s="328"/>
      <c r="R855" s="328"/>
      <c r="S855" s="328"/>
      <c r="T855" s="328"/>
      <c r="U855" s="328"/>
      <c r="V855" s="328"/>
      <c r="W855" s="328"/>
      <c r="X855" s="328"/>
      <c r="Y855" s="328"/>
      <c r="Z855" s="328"/>
      <c r="AA855" s="328"/>
      <c r="AB855" s="328"/>
      <c r="AC855" s="328"/>
      <c r="AD855" s="328"/>
      <c r="AE855" s="328"/>
      <c r="AF855" s="328"/>
      <c r="AG855" s="328"/>
      <c r="AH855" s="328" t="s">
        <v>731</v>
      </c>
      <c r="AI855" s="328"/>
      <c r="AJ855" s="328"/>
      <c r="AK855" s="328"/>
      <c r="AL855" s="328"/>
      <c r="AM855" s="328"/>
      <c r="AN855" s="328" t="s">
        <v>782</v>
      </c>
      <c r="AO855" s="328"/>
      <c r="AP855" s="328" t="s">
        <v>4118</v>
      </c>
      <c r="AQ855" s="328">
        <v>4</v>
      </c>
    </row>
    <row r="856" spans="1:43" ht="22.8" x14ac:dyDescent="0.4">
      <c r="A856" s="328">
        <v>213172</v>
      </c>
      <c r="B856" s="328" t="s">
        <v>1543</v>
      </c>
      <c r="C856" s="328" t="s">
        <v>127</v>
      </c>
      <c r="D856" s="328" t="s">
        <v>2290</v>
      </c>
      <c r="E856" s="328" t="s">
        <v>388</v>
      </c>
      <c r="F856" s="330">
        <v>32675</v>
      </c>
      <c r="G856" s="328" t="s">
        <v>1016</v>
      </c>
      <c r="H856" s="328" t="s">
        <v>398</v>
      </c>
      <c r="I856" s="328" t="s">
        <v>59</v>
      </c>
      <c r="J856" s="328" t="s">
        <v>1311</v>
      </c>
      <c r="K856" s="328">
        <v>2013</v>
      </c>
      <c r="L856" s="328" t="s">
        <v>370</v>
      </c>
      <c r="M856" s="328" t="s">
        <v>756</v>
      </c>
      <c r="N856" s="328"/>
      <c r="O856" s="330"/>
      <c r="P856" s="328"/>
      <c r="Q856" s="328"/>
      <c r="R856" s="328"/>
      <c r="S856" s="328"/>
      <c r="T856" s="328"/>
      <c r="U856" s="328"/>
      <c r="V856" s="328"/>
      <c r="W856" s="328"/>
      <c r="X856" s="328"/>
      <c r="Y856" s="328"/>
      <c r="Z856" s="328"/>
      <c r="AA856" s="328"/>
      <c r="AB856" s="328"/>
      <c r="AC856" s="328"/>
      <c r="AD856" s="328"/>
      <c r="AE856" s="328"/>
      <c r="AF856" s="328"/>
      <c r="AG856" s="328"/>
      <c r="AH856" s="328"/>
      <c r="AI856" s="328"/>
      <c r="AJ856" s="328"/>
      <c r="AK856" s="328"/>
      <c r="AL856" s="328"/>
      <c r="AM856" s="328"/>
      <c r="AN856" s="328"/>
      <c r="AO856" s="328"/>
      <c r="AP856" s="328" t="s">
        <v>59</v>
      </c>
      <c r="AQ856" s="328">
        <v>1</v>
      </c>
    </row>
    <row r="857" spans="1:43" ht="22.8" x14ac:dyDescent="0.4">
      <c r="A857" s="328">
        <v>213185</v>
      </c>
      <c r="B857" s="328" t="s">
        <v>2414</v>
      </c>
      <c r="C857" s="328" t="s">
        <v>189</v>
      </c>
      <c r="D857" s="328" t="s">
        <v>2688</v>
      </c>
      <c r="E857" s="328" t="s">
        <v>388</v>
      </c>
      <c r="F857" s="330">
        <v>36526</v>
      </c>
      <c r="G857" s="328" t="s">
        <v>1009</v>
      </c>
      <c r="H857" s="328" t="s">
        <v>389</v>
      </c>
      <c r="I857" s="328" t="s">
        <v>484</v>
      </c>
      <c r="J857" s="328" t="s">
        <v>390</v>
      </c>
      <c r="K857" s="328">
        <v>2016</v>
      </c>
      <c r="L857" s="328" t="s">
        <v>370</v>
      </c>
      <c r="M857" s="328" t="s">
        <v>370</v>
      </c>
      <c r="N857" s="328"/>
      <c r="O857" s="330"/>
      <c r="P857" s="328"/>
      <c r="Q857" s="328"/>
      <c r="R857" s="328"/>
      <c r="S857" s="328"/>
      <c r="T857" s="328"/>
      <c r="U857" s="328"/>
      <c r="V857" s="328"/>
      <c r="W857" s="328"/>
      <c r="X857" s="328"/>
      <c r="Y857" s="328"/>
      <c r="Z857" s="328"/>
      <c r="AA857" s="328"/>
      <c r="AB857" s="328"/>
      <c r="AC857" s="328"/>
      <c r="AD857" s="328"/>
      <c r="AE857" s="328"/>
      <c r="AF857" s="328"/>
      <c r="AG857" s="328"/>
      <c r="AH857" s="328"/>
      <c r="AI857" s="328"/>
      <c r="AJ857" s="328"/>
      <c r="AK857" s="328"/>
      <c r="AL857" s="328"/>
      <c r="AM857" s="328"/>
      <c r="AN857" s="328"/>
      <c r="AO857" s="328"/>
      <c r="AP857" s="328" t="s">
        <v>3375</v>
      </c>
      <c r="AQ857" s="328">
        <v>3</v>
      </c>
    </row>
    <row r="858" spans="1:43" ht="22.8" x14ac:dyDescent="0.4">
      <c r="A858" s="328">
        <v>213197</v>
      </c>
      <c r="B858" s="328" t="s">
        <v>2754</v>
      </c>
      <c r="C858" s="328" t="s">
        <v>1503</v>
      </c>
      <c r="D858" s="328" t="s">
        <v>2637</v>
      </c>
      <c r="E858" s="328" t="s">
        <v>387</v>
      </c>
      <c r="F858" s="330">
        <v>30839</v>
      </c>
      <c r="G858" s="328" t="s">
        <v>1009</v>
      </c>
      <c r="H858" s="328" t="s">
        <v>389</v>
      </c>
      <c r="I858" s="328" t="s">
        <v>59</v>
      </c>
      <c r="J858" s="328" t="s">
        <v>390</v>
      </c>
      <c r="K858" s="328">
        <v>2002</v>
      </c>
      <c r="L858" s="328" t="s">
        <v>370</v>
      </c>
      <c r="M858" s="328" t="s">
        <v>382</v>
      </c>
      <c r="N858" s="328"/>
      <c r="O858" s="330"/>
      <c r="P858" s="328"/>
      <c r="Q858" s="328"/>
      <c r="R858" s="328"/>
      <c r="S858" s="328"/>
      <c r="T858" s="328"/>
      <c r="U858" s="328"/>
      <c r="V858" s="328"/>
      <c r="W858" s="328"/>
      <c r="X858" s="328"/>
      <c r="Y858" s="328"/>
      <c r="Z858" s="328"/>
      <c r="AA858" s="328"/>
      <c r="AB858" s="328"/>
      <c r="AC858" s="328"/>
      <c r="AD858" s="328"/>
      <c r="AE858" s="328"/>
      <c r="AF858" s="328"/>
      <c r="AG858" s="328"/>
      <c r="AH858" s="328"/>
      <c r="AI858" s="328"/>
      <c r="AJ858" s="328"/>
      <c r="AK858" s="328"/>
      <c r="AL858" s="328"/>
      <c r="AM858" s="328"/>
      <c r="AN858" s="328"/>
      <c r="AO858" s="328"/>
      <c r="AP858" s="328" t="s">
        <v>3374</v>
      </c>
      <c r="AQ858" s="328">
        <v>3</v>
      </c>
    </row>
    <row r="859" spans="1:43" ht="22.8" x14ac:dyDescent="0.4">
      <c r="A859" s="328">
        <v>213205</v>
      </c>
      <c r="B859" s="328" t="s">
        <v>933</v>
      </c>
      <c r="C859" s="328" t="s">
        <v>1503</v>
      </c>
      <c r="D859" s="328" t="s">
        <v>236</v>
      </c>
      <c r="E859" s="328" t="s">
        <v>388</v>
      </c>
      <c r="F859" s="330">
        <v>30816</v>
      </c>
      <c r="G859" s="328" t="s">
        <v>1009</v>
      </c>
      <c r="H859" s="328" t="s">
        <v>389</v>
      </c>
      <c r="I859" s="328" t="s">
        <v>486</v>
      </c>
      <c r="J859" s="328" t="s">
        <v>390</v>
      </c>
      <c r="K859" s="328">
        <v>2012</v>
      </c>
      <c r="L859" s="328" t="s">
        <v>370</v>
      </c>
      <c r="M859" s="328"/>
      <c r="N859" s="328"/>
      <c r="O859" s="330"/>
      <c r="P859" s="328"/>
      <c r="Q859" s="328"/>
      <c r="R859" s="328"/>
      <c r="S859" s="328"/>
      <c r="T859" s="328"/>
      <c r="U859" s="328"/>
      <c r="V859" s="328"/>
      <c r="W859" s="328"/>
      <c r="X859" s="328"/>
      <c r="Y859" s="328"/>
      <c r="Z859" s="328"/>
      <c r="AA859" s="328"/>
      <c r="AB859" s="328"/>
      <c r="AC859" s="328"/>
      <c r="AD859" s="328"/>
      <c r="AE859" s="328"/>
      <c r="AF859" s="328"/>
      <c r="AG859" s="328"/>
      <c r="AH859" s="328" t="s">
        <v>731</v>
      </c>
      <c r="AI859" s="328"/>
      <c r="AJ859" s="328"/>
      <c r="AK859" s="328"/>
      <c r="AL859" s="328" t="s">
        <v>782</v>
      </c>
      <c r="AM859" s="328" t="s">
        <v>782</v>
      </c>
      <c r="AN859" s="328" t="s">
        <v>782</v>
      </c>
      <c r="AO859" s="328"/>
      <c r="AP859" s="328" t="s">
        <v>4120</v>
      </c>
      <c r="AQ859" s="328" t="s">
        <v>3844</v>
      </c>
    </row>
    <row r="860" spans="1:43" ht="22.8" x14ac:dyDescent="0.4">
      <c r="A860" s="328">
        <v>213211</v>
      </c>
      <c r="B860" s="328" t="s">
        <v>2755</v>
      </c>
      <c r="C860" s="328" t="s">
        <v>105</v>
      </c>
      <c r="D860" s="328" t="s">
        <v>2756</v>
      </c>
      <c r="E860" s="328" t="s">
        <v>388</v>
      </c>
      <c r="F860" s="330">
        <v>32120</v>
      </c>
      <c r="G860" s="328" t="s">
        <v>1009</v>
      </c>
      <c r="H860" s="328" t="s">
        <v>389</v>
      </c>
      <c r="I860" s="328" t="s">
        <v>59</v>
      </c>
      <c r="J860" s="328" t="s">
        <v>390</v>
      </c>
      <c r="K860" s="328">
        <v>2010</v>
      </c>
      <c r="L860" s="328" t="s">
        <v>370</v>
      </c>
      <c r="M860" s="328" t="s">
        <v>370</v>
      </c>
      <c r="N860" s="328"/>
      <c r="O860" s="330"/>
      <c r="P860" s="328"/>
      <c r="Q860" s="328"/>
      <c r="R860" s="328"/>
      <c r="S860" s="328"/>
      <c r="T860" s="328"/>
      <c r="U860" s="328"/>
      <c r="V860" s="328"/>
      <c r="W860" s="328"/>
      <c r="X860" s="328"/>
      <c r="Y860" s="328"/>
      <c r="Z860" s="328"/>
      <c r="AA860" s="328"/>
      <c r="AB860" s="328"/>
      <c r="AC860" s="328"/>
      <c r="AD860" s="328"/>
      <c r="AE860" s="328"/>
      <c r="AF860" s="328"/>
      <c r="AG860" s="328"/>
      <c r="AH860" s="328"/>
      <c r="AI860" s="328"/>
      <c r="AJ860" s="328"/>
      <c r="AK860" s="328"/>
      <c r="AL860" s="328"/>
      <c r="AM860" s="328"/>
      <c r="AN860" s="328"/>
      <c r="AO860" s="328"/>
      <c r="AP860" s="328" t="s">
        <v>59</v>
      </c>
      <c r="AQ860" s="328">
        <v>1</v>
      </c>
    </row>
    <row r="861" spans="1:43" ht="22.8" x14ac:dyDescent="0.4">
      <c r="A861" s="328">
        <v>213212</v>
      </c>
      <c r="B861" s="328" t="s">
        <v>2757</v>
      </c>
      <c r="C861" s="328" t="s">
        <v>110</v>
      </c>
      <c r="D861" s="328" t="s">
        <v>275</v>
      </c>
      <c r="E861" s="328" t="s">
        <v>388</v>
      </c>
      <c r="F861" s="330">
        <v>32067</v>
      </c>
      <c r="G861" s="328" t="s">
        <v>1009</v>
      </c>
      <c r="H861" s="328" t="s">
        <v>389</v>
      </c>
      <c r="I861" s="328" t="s">
        <v>59</v>
      </c>
      <c r="J861" s="328" t="s">
        <v>390</v>
      </c>
      <c r="K861" s="328">
        <v>2005</v>
      </c>
      <c r="L861" s="328" t="s">
        <v>370</v>
      </c>
      <c r="M861" s="328" t="s">
        <v>370</v>
      </c>
      <c r="N861" s="328"/>
      <c r="O861" s="330"/>
      <c r="P861" s="328"/>
      <c r="Q861" s="328"/>
      <c r="R861" s="328"/>
      <c r="S861" s="328"/>
      <c r="T861" s="328"/>
      <c r="U861" s="328"/>
      <c r="V861" s="328"/>
      <c r="W861" s="328"/>
      <c r="X861" s="328"/>
      <c r="Y861" s="328"/>
      <c r="Z861" s="328"/>
      <c r="AA861" s="328"/>
      <c r="AB861" s="328"/>
      <c r="AC861" s="328"/>
      <c r="AD861" s="328"/>
      <c r="AE861" s="328"/>
      <c r="AF861" s="328"/>
      <c r="AG861" s="328"/>
      <c r="AH861" s="328"/>
      <c r="AI861" s="328"/>
      <c r="AJ861" s="328"/>
      <c r="AK861" s="328"/>
      <c r="AL861" s="328"/>
      <c r="AM861" s="328"/>
      <c r="AN861" s="328"/>
      <c r="AO861" s="328"/>
      <c r="AP861" s="328" t="s">
        <v>59</v>
      </c>
      <c r="AQ861" s="328">
        <v>1</v>
      </c>
    </row>
    <row r="862" spans="1:43" ht="22.8" x14ac:dyDescent="0.4">
      <c r="A862" s="328">
        <v>213216</v>
      </c>
      <c r="B862" s="328" t="s">
        <v>2758</v>
      </c>
      <c r="C862" s="328" t="s">
        <v>131</v>
      </c>
      <c r="D862" s="328" t="s">
        <v>268</v>
      </c>
      <c r="E862" s="328" t="s">
        <v>388</v>
      </c>
      <c r="F862" s="330">
        <v>33620</v>
      </c>
      <c r="G862" s="328" t="s">
        <v>1009</v>
      </c>
      <c r="H862" s="328" t="s">
        <v>389</v>
      </c>
      <c r="I862" s="328" t="s">
        <v>59</v>
      </c>
      <c r="J862" s="328" t="s">
        <v>1311</v>
      </c>
      <c r="K862" s="328">
        <v>2015</v>
      </c>
      <c r="L862" s="328" t="s">
        <v>370</v>
      </c>
      <c r="M862" s="328" t="s">
        <v>370</v>
      </c>
      <c r="N862" s="328"/>
      <c r="O862" s="330"/>
      <c r="P862" s="328"/>
      <c r="Q862" s="328"/>
      <c r="R862" s="328"/>
      <c r="S862" s="328"/>
      <c r="T862" s="328"/>
      <c r="U862" s="328"/>
      <c r="V862" s="328"/>
      <c r="W862" s="328"/>
      <c r="X862" s="328"/>
      <c r="Y862" s="328"/>
      <c r="Z862" s="328"/>
      <c r="AA862" s="328"/>
      <c r="AB862" s="328"/>
      <c r="AC862" s="328"/>
      <c r="AD862" s="328"/>
      <c r="AE862" s="328"/>
      <c r="AF862" s="328"/>
      <c r="AG862" s="328"/>
      <c r="AH862" s="328"/>
      <c r="AI862" s="328"/>
      <c r="AJ862" s="328"/>
      <c r="AK862" s="328"/>
      <c r="AL862" s="328"/>
      <c r="AM862" s="328"/>
      <c r="AN862" s="328"/>
      <c r="AO862" s="328"/>
      <c r="AP862" s="328" t="s">
        <v>59</v>
      </c>
      <c r="AQ862" s="328">
        <v>1</v>
      </c>
    </row>
    <row r="863" spans="1:43" ht="22.8" x14ac:dyDescent="0.4">
      <c r="A863" s="328">
        <v>213228</v>
      </c>
      <c r="B863" s="328" t="s">
        <v>2007</v>
      </c>
      <c r="C863" s="328" t="s">
        <v>191</v>
      </c>
      <c r="D863" s="328" t="s">
        <v>294</v>
      </c>
      <c r="E863" s="328" t="s">
        <v>387</v>
      </c>
      <c r="F863" s="330">
        <v>35508</v>
      </c>
      <c r="G863" s="328" t="s">
        <v>695</v>
      </c>
      <c r="H863" s="328" t="s">
        <v>389</v>
      </c>
      <c r="I863" s="328" t="s">
        <v>484</v>
      </c>
      <c r="J863" s="328" t="s">
        <v>390</v>
      </c>
      <c r="K863" s="328">
        <v>2017</v>
      </c>
      <c r="L863" s="328" t="s">
        <v>370</v>
      </c>
      <c r="M863" s="328"/>
      <c r="N863" s="328"/>
      <c r="O863" s="330"/>
      <c r="P863" s="328"/>
      <c r="Q863" s="328"/>
      <c r="R863" s="328"/>
      <c r="S863" s="328"/>
      <c r="T863" s="328"/>
      <c r="U863" s="328"/>
      <c r="V863" s="328"/>
      <c r="W863" s="328"/>
      <c r="X863" s="328"/>
      <c r="Y863" s="328"/>
      <c r="Z863" s="328"/>
      <c r="AA863" s="328"/>
      <c r="AB863" s="328"/>
      <c r="AC863" s="328"/>
      <c r="AD863" s="328"/>
      <c r="AE863" s="328"/>
      <c r="AF863" s="328"/>
      <c r="AG863" s="328"/>
      <c r="AH863" s="328" t="s">
        <v>731</v>
      </c>
      <c r="AI863" s="328"/>
      <c r="AJ863" s="328"/>
      <c r="AK863" s="328"/>
      <c r="AL863" s="328"/>
      <c r="AM863" s="328" t="s">
        <v>782</v>
      </c>
      <c r="AN863" s="328" t="s">
        <v>782</v>
      </c>
      <c r="AO863" s="328"/>
      <c r="AP863" s="328" t="s">
        <v>3375</v>
      </c>
      <c r="AQ863" s="328">
        <v>2</v>
      </c>
    </row>
    <row r="864" spans="1:43" ht="22.8" x14ac:dyDescent="0.4">
      <c r="A864" s="328">
        <v>213246</v>
      </c>
      <c r="B864" s="328" t="s">
        <v>2761</v>
      </c>
      <c r="C864" s="328" t="s">
        <v>103</v>
      </c>
      <c r="D864" s="328" t="s">
        <v>327</v>
      </c>
      <c r="E864" s="328" t="s">
        <v>388</v>
      </c>
      <c r="F864" s="330">
        <v>34344</v>
      </c>
      <c r="G864" s="328" t="s">
        <v>1009</v>
      </c>
      <c r="H864" s="328" t="s">
        <v>389</v>
      </c>
      <c r="I864" s="328" t="s">
        <v>59</v>
      </c>
      <c r="J864" s="328" t="s">
        <v>371</v>
      </c>
      <c r="K864" s="328">
        <v>2011</v>
      </c>
      <c r="L864" s="328" t="s">
        <v>370</v>
      </c>
      <c r="M864" s="328" t="s">
        <v>370</v>
      </c>
      <c r="N864" s="328"/>
      <c r="O864" s="330"/>
      <c r="P864" s="328"/>
      <c r="Q864" s="328"/>
      <c r="R864" s="328"/>
      <c r="S864" s="328"/>
      <c r="T864" s="328"/>
      <c r="U864" s="328"/>
      <c r="V864" s="328"/>
      <c r="W864" s="328"/>
      <c r="X864" s="328"/>
      <c r="Y864" s="328"/>
      <c r="Z864" s="328"/>
      <c r="AA864" s="328"/>
      <c r="AB864" s="328"/>
      <c r="AC864" s="328"/>
      <c r="AD864" s="328"/>
      <c r="AE864" s="328"/>
      <c r="AF864" s="328"/>
      <c r="AG864" s="328"/>
      <c r="AH864" s="328"/>
      <c r="AI864" s="328"/>
      <c r="AJ864" s="328"/>
      <c r="AK864" s="328"/>
      <c r="AL864" s="328"/>
      <c r="AM864" s="328"/>
      <c r="AN864" s="328"/>
      <c r="AO864" s="328"/>
      <c r="AP864" s="328" t="s">
        <v>3374</v>
      </c>
      <c r="AQ864" s="328">
        <v>4</v>
      </c>
    </row>
    <row r="865" spans="1:43" ht="22.8" x14ac:dyDescent="0.4">
      <c r="A865" s="328">
        <v>213249</v>
      </c>
      <c r="B865" s="328" t="s">
        <v>2762</v>
      </c>
      <c r="C865" s="328" t="s">
        <v>2028</v>
      </c>
      <c r="D865" s="328" t="s">
        <v>232</v>
      </c>
      <c r="E865" s="328" t="s">
        <v>388</v>
      </c>
      <c r="F865" s="330">
        <v>34805</v>
      </c>
      <c r="G865" s="328" t="s">
        <v>1009</v>
      </c>
      <c r="H865" s="328" t="s">
        <v>389</v>
      </c>
      <c r="I865" s="328" t="s">
        <v>486</v>
      </c>
      <c r="J865" s="328" t="s">
        <v>390</v>
      </c>
      <c r="K865" s="328">
        <v>2013</v>
      </c>
      <c r="L865" s="328" t="s">
        <v>370</v>
      </c>
      <c r="M865" s="328" t="s">
        <v>370</v>
      </c>
      <c r="N865" s="328"/>
      <c r="O865" s="330"/>
      <c r="P865" s="328"/>
      <c r="Q865" s="328"/>
      <c r="R865" s="328"/>
      <c r="S865" s="328"/>
      <c r="T865" s="328"/>
      <c r="U865" s="328"/>
      <c r="V865" s="328"/>
      <c r="W865" s="328"/>
      <c r="X865" s="328"/>
      <c r="Y865" s="328"/>
      <c r="Z865" s="328"/>
      <c r="AA865" s="328"/>
      <c r="AB865" s="328"/>
      <c r="AC865" s="328"/>
      <c r="AD865" s="328"/>
      <c r="AE865" s="328"/>
      <c r="AF865" s="328"/>
      <c r="AG865" s="328"/>
      <c r="AH865" s="328" t="s">
        <v>731</v>
      </c>
      <c r="AI865" s="328"/>
      <c r="AJ865" s="328"/>
      <c r="AK865" s="328"/>
      <c r="AL865" s="328"/>
      <c r="AM865" s="328"/>
      <c r="AN865" s="328" t="s">
        <v>782</v>
      </c>
      <c r="AO865" s="328"/>
      <c r="AP865" s="328" t="s">
        <v>4022</v>
      </c>
      <c r="AQ865" s="328" t="s">
        <v>4024</v>
      </c>
    </row>
    <row r="866" spans="1:43" ht="22.8" x14ac:dyDescent="0.4">
      <c r="A866" s="328">
        <v>213256</v>
      </c>
      <c r="B866" s="328" t="s">
        <v>1494</v>
      </c>
      <c r="C866" s="328" t="s">
        <v>134</v>
      </c>
      <c r="D866" s="328" t="s">
        <v>2763</v>
      </c>
      <c r="E866" s="328" t="s">
        <v>388</v>
      </c>
      <c r="F866" s="330">
        <v>29222</v>
      </c>
      <c r="G866" s="328" t="s">
        <v>1009</v>
      </c>
      <c r="H866" s="328" t="s">
        <v>3412</v>
      </c>
      <c r="I866" s="328" t="s">
        <v>484</v>
      </c>
      <c r="J866" s="328" t="s">
        <v>390</v>
      </c>
      <c r="K866" s="328">
        <v>1999</v>
      </c>
      <c r="L866" s="328" t="s">
        <v>370</v>
      </c>
      <c r="M866" s="328" t="s">
        <v>756</v>
      </c>
      <c r="N866" s="328"/>
      <c r="O866" s="330"/>
      <c r="P866" s="328"/>
      <c r="Q866" s="328"/>
      <c r="R866" s="328"/>
      <c r="S866" s="328"/>
      <c r="T866" s="328"/>
      <c r="U866" s="328"/>
      <c r="V866" s="328"/>
      <c r="W866" s="328"/>
      <c r="X866" s="328"/>
      <c r="Y866" s="328"/>
      <c r="Z866" s="328"/>
      <c r="AA866" s="328"/>
      <c r="AB866" s="328"/>
      <c r="AC866" s="328"/>
      <c r="AD866" s="328"/>
      <c r="AE866" s="328"/>
      <c r="AF866" s="328"/>
      <c r="AG866" s="328"/>
      <c r="AH866" s="328"/>
      <c r="AI866" s="328"/>
      <c r="AJ866" s="328"/>
      <c r="AK866" s="328"/>
      <c r="AL866" s="328"/>
      <c r="AM866" s="328"/>
      <c r="AN866" s="328" t="s">
        <v>782</v>
      </c>
      <c r="AO866" s="328"/>
      <c r="AP866" s="328" t="s">
        <v>484</v>
      </c>
      <c r="AQ866" s="328">
        <v>1</v>
      </c>
    </row>
    <row r="867" spans="1:43" ht="22.8" x14ac:dyDescent="0.4">
      <c r="A867" s="328">
        <v>213262</v>
      </c>
      <c r="B867" s="328" t="s">
        <v>1363</v>
      </c>
      <c r="C867" s="328" t="s">
        <v>153</v>
      </c>
      <c r="D867" s="328" t="s">
        <v>474</v>
      </c>
      <c r="E867" s="328" t="s">
        <v>388</v>
      </c>
      <c r="F867" s="330">
        <v>34890</v>
      </c>
      <c r="G867" s="328" t="s">
        <v>370</v>
      </c>
      <c r="H867" s="328" t="s">
        <v>389</v>
      </c>
      <c r="I867" s="328" t="s">
        <v>484</v>
      </c>
      <c r="J867" s="328" t="s">
        <v>390</v>
      </c>
      <c r="K867" s="328">
        <v>2014</v>
      </c>
      <c r="L867" s="328" t="s">
        <v>370</v>
      </c>
      <c r="M867" s="328"/>
      <c r="N867" s="328"/>
      <c r="O867" s="330"/>
      <c r="P867" s="328"/>
      <c r="Q867" s="328"/>
      <c r="R867" s="328"/>
      <c r="S867" s="328"/>
      <c r="T867" s="328"/>
      <c r="U867" s="328"/>
      <c r="V867" s="328"/>
      <c r="W867" s="328"/>
      <c r="X867" s="328"/>
      <c r="Y867" s="328"/>
      <c r="Z867" s="328"/>
      <c r="AA867" s="328"/>
      <c r="AB867" s="328"/>
      <c r="AC867" s="328"/>
      <c r="AD867" s="328"/>
      <c r="AE867" s="328"/>
      <c r="AF867" s="328"/>
      <c r="AG867" s="328"/>
      <c r="AH867" s="328" t="s">
        <v>731</v>
      </c>
      <c r="AI867" s="328"/>
      <c r="AJ867" s="328"/>
      <c r="AK867" s="328"/>
      <c r="AL867" s="328"/>
      <c r="AM867" s="328" t="s">
        <v>782</v>
      </c>
      <c r="AN867" s="328" t="s">
        <v>782</v>
      </c>
      <c r="AO867" s="328"/>
      <c r="AP867" s="328" t="s">
        <v>4067</v>
      </c>
      <c r="AQ867" s="328" t="s">
        <v>4024</v>
      </c>
    </row>
    <row r="868" spans="1:43" ht="22.8" x14ac:dyDescent="0.4">
      <c r="A868" s="328">
        <v>213271</v>
      </c>
      <c r="B868" s="328" t="s">
        <v>2767</v>
      </c>
      <c r="C868" s="328" t="s">
        <v>506</v>
      </c>
      <c r="D868" s="328" t="s">
        <v>269</v>
      </c>
      <c r="E868" s="328" t="s">
        <v>387</v>
      </c>
      <c r="F868" s="330">
        <v>36526</v>
      </c>
      <c r="G868" s="328" t="s">
        <v>2420</v>
      </c>
      <c r="H868" s="328" t="s">
        <v>389</v>
      </c>
      <c r="I868" s="328" t="s">
        <v>484</v>
      </c>
      <c r="J868" s="328" t="s">
        <v>390</v>
      </c>
      <c r="K868" s="328">
        <v>2019</v>
      </c>
      <c r="L868" s="328" t="s">
        <v>370</v>
      </c>
      <c r="M868" s="328"/>
      <c r="N868" s="328"/>
      <c r="O868" s="330"/>
      <c r="P868" s="328"/>
      <c r="Q868" s="328"/>
      <c r="R868" s="328"/>
      <c r="S868" s="328"/>
      <c r="T868" s="328"/>
      <c r="U868" s="328"/>
      <c r="V868" s="328"/>
      <c r="W868" s="328"/>
      <c r="X868" s="328"/>
      <c r="Y868" s="328"/>
      <c r="Z868" s="328"/>
      <c r="AA868" s="328"/>
      <c r="AB868" s="328"/>
      <c r="AC868" s="328"/>
      <c r="AD868" s="328"/>
      <c r="AE868" s="328"/>
      <c r="AF868" s="328"/>
      <c r="AG868" s="328"/>
      <c r="AH868" s="328"/>
      <c r="AI868" s="328"/>
      <c r="AJ868" s="328"/>
      <c r="AK868" s="328"/>
      <c r="AL868" s="328"/>
      <c r="AM868" s="328" t="s">
        <v>782</v>
      </c>
      <c r="AN868" s="328" t="s">
        <v>782</v>
      </c>
      <c r="AO868" s="328"/>
      <c r="AP868" s="328" t="s">
        <v>3375</v>
      </c>
      <c r="AQ868" s="328">
        <v>3</v>
      </c>
    </row>
    <row r="869" spans="1:43" ht="22.8" x14ac:dyDescent="0.4">
      <c r="A869" s="328">
        <v>213307</v>
      </c>
      <c r="B869" s="328" t="s">
        <v>3594</v>
      </c>
      <c r="C869" s="328" t="s">
        <v>108</v>
      </c>
      <c r="D869" s="328" t="s">
        <v>3514</v>
      </c>
      <c r="E869" s="328" t="s">
        <v>388</v>
      </c>
      <c r="F869" s="330">
        <v>32874</v>
      </c>
      <c r="G869" s="328" t="s">
        <v>370</v>
      </c>
      <c r="H869" s="328" t="s">
        <v>389</v>
      </c>
      <c r="I869" s="328" t="s">
        <v>484</v>
      </c>
      <c r="J869" s="328" t="s">
        <v>390</v>
      </c>
      <c r="K869" s="328">
        <v>2017</v>
      </c>
      <c r="L869" s="328" t="s">
        <v>370</v>
      </c>
      <c r="M869" s="328" t="s">
        <v>381</v>
      </c>
      <c r="N869" s="328"/>
      <c r="O869" s="330"/>
      <c r="P869" s="328"/>
      <c r="Q869" s="328"/>
      <c r="R869" s="328"/>
      <c r="S869" s="328"/>
      <c r="T869" s="328"/>
      <c r="U869" s="328"/>
      <c r="V869" s="328"/>
      <c r="W869" s="328"/>
      <c r="X869" s="328"/>
      <c r="Y869" s="328"/>
      <c r="Z869" s="328"/>
      <c r="AA869" s="328"/>
      <c r="AB869" s="328"/>
      <c r="AC869" s="328"/>
      <c r="AD869" s="328"/>
      <c r="AE869" s="328"/>
      <c r="AF869" s="328"/>
      <c r="AG869" s="328"/>
      <c r="AH869" s="328"/>
      <c r="AI869" s="328"/>
      <c r="AJ869" s="328"/>
      <c r="AK869" s="328"/>
      <c r="AL869" s="328"/>
      <c r="AM869" s="328"/>
      <c r="AN869" s="328"/>
      <c r="AO869" s="328"/>
      <c r="AP869" s="328" t="s">
        <v>484</v>
      </c>
      <c r="AQ869" s="328">
        <v>3</v>
      </c>
    </row>
    <row r="870" spans="1:43" ht="22.8" x14ac:dyDescent="0.4">
      <c r="A870" s="328">
        <v>213308</v>
      </c>
      <c r="B870" s="328" t="s">
        <v>2770</v>
      </c>
      <c r="C870" s="328" t="s">
        <v>1883</v>
      </c>
      <c r="D870" s="328" t="s">
        <v>250</v>
      </c>
      <c r="E870" s="328" t="s">
        <v>388</v>
      </c>
      <c r="F870" s="330">
        <v>36258</v>
      </c>
      <c r="G870" s="328" t="s">
        <v>1009</v>
      </c>
      <c r="H870" s="328" t="s">
        <v>389</v>
      </c>
      <c r="I870" s="328" t="s">
        <v>59</v>
      </c>
      <c r="J870" s="328" t="s">
        <v>390</v>
      </c>
      <c r="K870" s="328">
        <v>2016</v>
      </c>
      <c r="L870" s="328" t="s">
        <v>370</v>
      </c>
      <c r="M870" s="328" t="s">
        <v>370</v>
      </c>
      <c r="N870" s="328">
        <v>18</v>
      </c>
      <c r="O870" s="330">
        <v>45714</v>
      </c>
      <c r="P870" s="328">
        <v>70000</v>
      </c>
      <c r="Q870" s="328"/>
      <c r="R870" s="328"/>
      <c r="S870" s="328"/>
      <c r="T870" s="328"/>
      <c r="U870" s="328"/>
      <c r="V870" s="328"/>
      <c r="W870" s="328"/>
      <c r="X870" s="328"/>
      <c r="Y870" s="328"/>
      <c r="Z870" s="328"/>
      <c r="AA870" s="328"/>
      <c r="AB870" s="328"/>
      <c r="AC870" s="328"/>
      <c r="AD870" s="328"/>
      <c r="AE870" s="328"/>
      <c r="AF870" s="328"/>
      <c r="AG870" s="328"/>
      <c r="AH870" s="328"/>
      <c r="AI870" s="328"/>
      <c r="AJ870" s="328"/>
      <c r="AK870" s="328"/>
      <c r="AL870" s="328"/>
      <c r="AM870" s="328"/>
      <c r="AN870" s="328"/>
      <c r="AO870" s="328"/>
      <c r="AP870" s="328" t="s">
        <v>59</v>
      </c>
      <c r="AQ870" s="328">
        <v>1</v>
      </c>
    </row>
    <row r="871" spans="1:43" ht="22.8" x14ac:dyDescent="0.4">
      <c r="A871" s="328">
        <v>213318</v>
      </c>
      <c r="B871" s="328" t="s">
        <v>1917</v>
      </c>
      <c r="C871" s="328" t="s">
        <v>85</v>
      </c>
      <c r="D871" s="328" t="s">
        <v>468</v>
      </c>
      <c r="E871" s="328" t="s">
        <v>388</v>
      </c>
      <c r="F871" s="330">
        <v>36255</v>
      </c>
      <c r="G871" s="328" t="s">
        <v>671</v>
      </c>
      <c r="H871" s="328" t="s">
        <v>3412</v>
      </c>
      <c r="I871" s="328" t="s">
        <v>59</v>
      </c>
      <c r="J871" s="328" t="s">
        <v>390</v>
      </c>
      <c r="K871" s="328">
        <v>2017</v>
      </c>
      <c r="L871" s="328" t="s">
        <v>370</v>
      </c>
      <c r="M871" s="328" t="s">
        <v>756</v>
      </c>
      <c r="N871" s="328"/>
      <c r="O871" s="330"/>
      <c r="P871" s="328"/>
      <c r="Q871" s="328"/>
      <c r="R871" s="328"/>
      <c r="S871" s="328"/>
      <c r="T871" s="328"/>
      <c r="U871" s="328"/>
      <c r="V871" s="328"/>
      <c r="W871" s="328"/>
      <c r="X871" s="328"/>
      <c r="Y871" s="328"/>
      <c r="Z871" s="328"/>
      <c r="AA871" s="328"/>
      <c r="AB871" s="328"/>
      <c r="AC871" s="328"/>
      <c r="AD871" s="328"/>
      <c r="AE871" s="328"/>
      <c r="AF871" s="328"/>
      <c r="AG871" s="328"/>
      <c r="AH871" s="328"/>
      <c r="AI871" s="328"/>
      <c r="AJ871" s="328"/>
      <c r="AK871" s="328"/>
      <c r="AL871" s="328"/>
      <c r="AM871" s="328"/>
      <c r="AN871" s="328" t="s">
        <v>782</v>
      </c>
      <c r="AO871" s="328"/>
      <c r="AP871" s="328" t="s">
        <v>3374</v>
      </c>
      <c r="AQ871" s="328">
        <v>3</v>
      </c>
    </row>
    <row r="872" spans="1:43" ht="22.8" x14ac:dyDescent="0.4">
      <c r="A872" s="328">
        <v>213323</v>
      </c>
      <c r="B872" s="328" t="s">
        <v>3633</v>
      </c>
      <c r="C872" s="328" t="s">
        <v>69</v>
      </c>
      <c r="D872" s="328" t="s">
        <v>242</v>
      </c>
      <c r="E872" s="328" t="s">
        <v>1315</v>
      </c>
      <c r="F872" s="330">
        <v>34395</v>
      </c>
      <c r="G872" s="328" t="s">
        <v>370</v>
      </c>
      <c r="H872" s="328" t="s">
        <v>389</v>
      </c>
      <c r="I872" s="328" t="s">
        <v>484</v>
      </c>
      <c r="J872" s="328" t="s">
        <v>1311</v>
      </c>
      <c r="K872" s="328">
        <v>2013</v>
      </c>
      <c r="L872" s="328" t="s">
        <v>370</v>
      </c>
      <c r="M872" s="328" t="s">
        <v>673</v>
      </c>
      <c r="N872" s="328"/>
      <c r="O872" s="330"/>
      <c r="P872" s="328"/>
      <c r="Q872" s="328"/>
      <c r="R872" s="328"/>
      <c r="S872" s="328"/>
      <c r="T872" s="328"/>
      <c r="U872" s="328"/>
      <c r="V872" s="328"/>
      <c r="W872" s="328"/>
      <c r="X872" s="328"/>
      <c r="Y872" s="328"/>
      <c r="Z872" s="328"/>
      <c r="AA872" s="328"/>
      <c r="AB872" s="328"/>
      <c r="AC872" s="328"/>
      <c r="AD872" s="328"/>
      <c r="AE872" s="328"/>
      <c r="AF872" s="328"/>
      <c r="AG872" s="328"/>
      <c r="AH872" s="328" t="s">
        <v>731</v>
      </c>
      <c r="AI872" s="328"/>
      <c r="AJ872" s="328"/>
      <c r="AK872" s="328"/>
      <c r="AL872" s="328"/>
      <c r="AM872" s="328"/>
      <c r="AN872" s="328"/>
      <c r="AO872" s="328"/>
      <c r="AP872" s="328" t="s">
        <v>3870</v>
      </c>
      <c r="AQ872" s="328">
        <v>5</v>
      </c>
    </row>
    <row r="873" spans="1:43" ht="22.8" x14ac:dyDescent="0.4">
      <c r="A873" s="328">
        <v>213335</v>
      </c>
      <c r="B873" s="328" t="s">
        <v>1933</v>
      </c>
      <c r="C873" s="328" t="s">
        <v>564</v>
      </c>
      <c r="D873" s="328" t="s">
        <v>256</v>
      </c>
      <c r="E873" s="328" t="s">
        <v>387</v>
      </c>
      <c r="F873" s="330">
        <v>36537</v>
      </c>
      <c r="G873" s="328" t="s">
        <v>1009</v>
      </c>
      <c r="H873" s="328" t="s">
        <v>389</v>
      </c>
      <c r="I873" s="328" t="s">
        <v>59</v>
      </c>
      <c r="J873" s="328" t="s">
        <v>1311</v>
      </c>
      <c r="K873" s="328">
        <v>2017</v>
      </c>
      <c r="L873" s="328" t="s">
        <v>370</v>
      </c>
      <c r="M873" s="328" t="s">
        <v>385</v>
      </c>
      <c r="N873" s="328"/>
      <c r="O873" s="330"/>
      <c r="P873" s="328"/>
      <c r="Q873" s="328"/>
      <c r="R873" s="328"/>
      <c r="S873" s="328"/>
      <c r="T873" s="328"/>
      <c r="U873" s="328"/>
      <c r="V873" s="328"/>
      <c r="W873" s="328"/>
      <c r="X873" s="328"/>
      <c r="Y873" s="328"/>
      <c r="Z873" s="328"/>
      <c r="AA873" s="328"/>
      <c r="AB873" s="328"/>
      <c r="AC873" s="328"/>
      <c r="AD873" s="328"/>
      <c r="AE873" s="328"/>
      <c r="AF873" s="328"/>
      <c r="AG873" s="328"/>
      <c r="AH873" s="328"/>
      <c r="AI873" s="328"/>
      <c r="AJ873" s="328"/>
      <c r="AK873" s="328"/>
      <c r="AL873" s="328"/>
      <c r="AM873" s="328"/>
      <c r="AN873" s="328"/>
      <c r="AO873" s="328"/>
      <c r="AP873" s="328" t="s">
        <v>3374</v>
      </c>
      <c r="AQ873" s="328">
        <v>3</v>
      </c>
    </row>
    <row r="874" spans="1:43" ht="22.8" x14ac:dyDescent="0.4">
      <c r="A874" s="328">
        <v>213340</v>
      </c>
      <c r="B874" s="328" t="s">
        <v>1544</v>
      </c>
      <c r="C874" s="328" t="s">
        <v>66</v>
      </c>
      <c r="D874" s="328" t="s">
        <v>253</v>
      </c>
      <c r="E874" s="328" t="s">
        <v>387</v>
      </c>
      <c r="F874" s="330">
        <v>32725</v>
      </c>
      <c r="G874" s="328" t="s">
        <v>1019</v>
      </c>
      <c r="H874" s="328" t="s">
        <v>389</v>
      </c>
      <c r="I874" s="328" t="s">
        <v>59</v>
      </c>
      <c r="J874" s="328" t="s">
        <v>390</v>
      </c>
      <c r="K874" s="328">
        <v>2008</v>
      </c>
      <c r="L874" s="328" t="s">
        <v>370</v>
      </c>
      <c r="M874" s="328" t="s">
        <v>376</v>
      </c>
      <c r="N874" s="328" t="s">
        <v>3642</v>
      </c>
      <c r="O874" s="330">
        <v>45708</v>
      </c>
      <c r="P874" s="328">
        <v>95000</v>
      </c>
      <c r="Q874" s="328"/>
      <c r="R874" s="328"/>
      <c r="S874" s="328"/>
      <c r="T874" s="328"/>
      <c r="U874" s="328"/>
      <c r="V874" s="328"/>
      <c r="W874" s="328"/>
      <c r="X874" s="328"/>
      <c r="Y874" s="328"/>
      <c r="Z874" s="328"/>
      <c r="AA874" s="328"/>
      <c r="AB874" s="328"/>
      <c r="AC874" s="328"/>
      <c r="AD874" s="328"/>
      <c r="AE874" s="328"/>
      <c r="AF874" s="328"/>
      <c r="AG874" s="328"/>
      <c r="AH874" s="328"/>
      <c r="AI874" s="328"/>
      <c r="AJ874" s="328"/>
      <c r="AK874" s="328"/>
      <c r="AL874" s="328"/>
      <c r="AM874" s="328"/>
      <c r="AN874" s="328"/>
      <c r="AO874" s="328"/>
      <c r="AP874" s="328" t="s">
        <v>3374</v>
      </c>
      <c r="AQ874" s="328">
        <v>3</v>
      </c>
    </row>
    <row r="875" spans="1:43" ht="22.8" x14ac:dyDescent="0.4">
      <c r="A875" s="328">
        <v>213344</v>
      </c>
      <c r="B875" s="328" t="s">
        <v>2773</v>
      </c>
      <c r="C875" s="328" t="s">
        <v>116</v>
      </c>
      <c r="D875" s="328" t="s">
        <v>2774</v>
      </c>
      <c r="E875" s="328" t="s">
        <v>388</v>
      </c>
      <c r="F875" s="330">
        <v>34791</v>
      </c>
      <c r="G875" s="328" t="s">
        <v>1009</v>
      </c>
      <c r="H875" s="328" t="s">
        <v>389</v>
      </c>
      <c r="I875" s="328" t="s">
        <v>59</v>
      </c>
      <c r="J875" s="328" t="s">
        <v>390</v>
      </c>
      <c r="K875" s="328">
        <v>2012</v>
      </c>
      <c r="L875" s="328" t="s">
        <v>370</v>
      </c>
      <c r="M875" s="328" t="s">
        <v>673</v>
      </c>
      <c r="N875" s="328"/>
      <c r="O875" s="330"/>
      <c r="P875" s="328"/>
      <c r="Q875" s="328"/>
      <c r="R875" s="328"/>
      <c r="S875" s="328"/>
      <c r="T875" s="328"/>
      <c r="U875" s="328"/>
      <c r="V875" s="328"/>
      <c r="W875" s="328"/>
      <c r="X875" s="328"/>
      <c r="Y875" s="328"/>
      <c r="Z875" s="328"/>
      <c r="AA875" s="328"/>
      <c r="AB875" s="328"/>
      <c r="AC875" s="328"/>
      <c r="AD875" s="328"/>
      <c r="AE875" s="328"/>
      <c r="AF875" s="328"/>
      <c r="AG875" s="328"/>
      <c r="AH875" s="328" t="s">
        <v>731</v>
      </c>
      <c r="AI875" s="328"/>
      <c r="AJ875" s="328"/>
      <c r="AK875" s="328"/>
      <c r="AL875" s="328"/>
      <c r="AM875" s="328" t="s">
        <v>782</v>
      </c>
      <c r="AN875" s="328" t="s">
        <v>782</v>
      </c>
      <c r="AO875" s="328"/>
      <c r="AP875" s="328" t="s">
        <v>3998</v>
      </c>
      <c r="AQ875" s="328" t="s">
        <v>4024</v>
      </c>
    </row>
    <row r="876" spans="1:43" ht="22.8" x14ac:dyDescent="0.4">
      <c r="A876" s="328">
        <v>213358</v>
      </c>
      <c r="B876" s="328" t="s">
        <v>2775</v>
      </c>
      <c r="C876" s="328" t="s">
        <v>117</v>
      </c>
      <c r="D876" s="328" t="s">
        <v>315</v>
      </c>
      <c r="E876" s="328" t="s">
        <v>388</v>
      </c>
      <c r="F876" s="330">
        <v>32534</v>
      </c>
      <c r="G876" s="328" t="s">
        <v>372</v>
      </c>
      <c r="H876" s="328" t="s">
        <v>389</v>
      </c>
      <c r="I876" s="328" t="s">
        <v>59</v>
      </c>
      <c r="J876" s="328" t="s">
        <v>390</v>
      </c>
      <c r="K876" s="328">
        <v>2008</v>
      </c>
      <c r="L876" s="328" t="s">
        <v>370</v>
      </c>
      <c r="M876" s="328" t="s">
        <v>370</v>
      </c>
      <c r="N876" s="328"/>
      <c r="O876" s="330"/>
      <c r="P876" s="328"/>
      <c r="Q876" s="328"/>
      <c r="R876" s="328"/>
      <c r="S876" s="328"/>
      <c r="T876" s="328"/>
      <c r="U876" s="328"/>
      <c r="V876" s="328"/>
      <c r="W876" s="328"/>
      <c r="X876" s="328"/>
      <c r="Y876" s="328"/>
      <c r="Z876" s="328"/>
      <c r="AA876" s="328"/>
      <c r="AB876" s="328"/>
      <c r="AC876" s="328"/>
      <c r="AD876" s="328"/>
      <c r="AE876" s="328"/>
      <c r="AF876" s="328"/>
      <c r="AG876" s="328"/>
      <c r="AH876" s="328" t="s">
        <v>731</v>
      </c>
      <c r="AI876" s="328"/>
      <c r="AJ876" s="328"/>
      <c r="AK876" s="328"/>
      <c r="AL876" s="328"/>
      <c r="AM876" s="328"/>
      <c r="AN876" s="328" t="s">
        <v>782</v>
      </c>
      <c r="AO876" s="328"/>
      <c r="AP876" s="328" t="s">
        <v>3998</v>
      </c>
      <c r="AQ876" s="328" t="s">
        <v>4024</v>
      </c>
    </row>
    <row r="877" spans="1:43" ht="22.8" x14ac:dyDescent="0.4">
      <c r="A877" s="328">
        <v>213393</v>
      </c>
      <c r="B877" s="328" t="s">
        <v>2421</v>
      </c>
      <c r="C877" s="328" t="s">
        <v>97</v>
      </c>
      <c r="D877" s="328" t="s">
        <v>225</v>
      </c>
      <c r="E877" s="328" t="s">
        <v>388</v>
      </c>
      <c r="F877" s="330">
        <v>36527</v>
      </c>
      <c r="G877" s="328" t="s">
        <v>1009</v>
      </c>
      <c r="H877" s="328" t="s">
        <v>389</v>
      </c>
      <c r="I877" s="328" t="s">
        <v>484</v>
      </c>
      <c r="J877" s="328" t="s">
        <v>390</v>
      </c>
      <c r="K877" s="328">
        <v>2018</v>
      </c>
      <c r="L877" s="328" t="s">
        <v>370</v>
      </c>
      <c r="M877" s="328" t="s">
        <v>370</v>
      </c>
      <c r="N877" s="328">
        <v>35</v>
      </c>
      <c r="O877" s="330">
        <v>45720</v>
      </c>
      <c r="P877" s="328">
        <v>70000</v>
      </c>
      <c r="Q877" s="328"/>
      <c r="R877" s="328"/>
      <c r="S877" s="328"/>
      <c r="T877" s="328"/>
      <c r="U877" s="328"/>
      <c r="V877" s="328"/>
      <c r="W877" s="328"/>
      <c r="X877" s="328"/>
      <c r="Y877" s="328"/>
      <c r="Z877" s="328"/>
      <c r="AA877" s="328"/>
      <c r="AB877" s="328"/>
      <c r="AC877" s="328"/>
      <c r="AD877" s="328"/>
      <c r="AE877" s="328"/>
      <c r="AF877" s="328"/>
      <c r="AG877" s="328"/>
      <c r="AH877" s="328"/>
      <c r="AI877" s="328"/>
      <c r="AJ877" s="328"/>
      <c r="AK877" s="328"/>
      <c r="AL877" s="328"/>
      <c r="AM877" s="328"/>
      <c r="AN877" s="328"/>
      <c r="AO877" s="328"/>
      <c r="AP877" s="328" t="s">
        <v>3375</v>
      </c>
      <c r="AQ877" s="328">
        <v>4</v>
      </c>
    </row>
    <row r="878" spans="1:43" ht="22.8" x14ac:dyDescent="0.4">
      <c r="A878" s="328">
        <v>213406</v>
      </c>
      <c r="B878" s="328" t="s">
        <v>1899</v>
      </c>
      <c r="C878" s="328" t="s">
        <v>66</v>
      </c>
      <c r="D878" s="328" t="s">
        <v>258</v>
      </c>
      <c r="E878" s="328" t="s">
        <v>388</v>
      </c>
      <c r="F878" s="330">
        <v>36168</v>
      </c>
      <c r="G878" s="328" t="s">
        <v>1900</v>
      </c>
      <c r="H878" s="328" t="s">
        <v>389</v>
      </c>
      <c r="I878" s="328" t="s">
        <v>484</v>
      </c>
      <c r="J878" s="328" t="s">
        <v>390</v>
      </c>
      <c r="K878" s="328">
        <v>2017</v>
      </c>
      <c r="L878" s="328" t="s">
        <v>370</v>
      </c>
      <c r="M878" s="328" t="s">
        <v>384</v>
      </c>
      <c r="N878" s="328"/>
      <c r="O878" s="330"/>
      <c r="P878" s="328"/>
      <c r="Q878" s="328"/>
      <c r="R878" s="328"/>
      <c r="S878" s="328"/>
      <c r="T878" s="328"/>
      <c r="U878" s="328"/>
      <c r="V878" s="328"/>
      <c r="W878" s="328"/>
      <c r="X878" s="328"/>
      <c r="Y878" s="328"/>
      <c r="Z878" s="328"/>
      <c r="AA878" s="328"/>
      <c r="AB878" s="328"/>
      <c r="AC878" s="328"/>
      <c r="AD878" s="328"/>
      <c r="AE878" s="328"/>
      <c r="AF878" s="328"/>
      <c r="AG878" s="328"/>
      <c r="AH878" s="328" t="s">
        <v>731</v>
      </c>
      <c r="AI878" s="328"/>
      <c r="AJ878" s="328"/>
      <c r="AK878" s="328"/>
      <c r="AL878" s="328"/>
      <c r="AM878" s="328"/>
      <c r="AN878" s="328"/>
      <c r="AO878" s="328"/>
      <c r="AP878" s="328" t="s">
        <v>3865</v>
      </c>
      <c r="AQ878" s="328" t="s">
        <v>3844</v>
      </c>
    </row>
    <row r="879" spans="1:43" ht="22.8" x14ac:dyDescent="0.4">
      <c r="A879" s="328">
        <v>213413</v>
      </c>
      <c r="B879" s="328" t="s">
        <v>997</v>
      </c>
      <c r="C879" s="328" t="s">
        <v>66</v>
      </c>
      <c r="D879" s="328" t="s">
        <v>312</v>
      </c>
      <c r="E879" s="328" t="s">
        <v>387</v>
      </c>
      <c r="F879" s="330">
        <v>32337</v>
      </c>
      <c r="G879" s="328" t="s">
        <v>1071</v>
      </c>
      <c r="H879" s="328" t="s">
        <v>389</v>
      </c>
      <c r="I879" s="328" t="s">
        <v>486</v>
      </c>
      <c r="J879" s="328" t="s">
        <v>371</v>
      </c>
      <c r="K879" s="328">
        <v>2007</v>
      </c>
      <c r="L879" s="328" t="s">
        <v>370</v>
      </c>
      <c r="M879" s="328" t="s">
        <v>376</v>
      </c>
      <c r="N879" s="328"/>
      <c r="O879" s="330"/>
      <c r="P879" s="328"/>
      <c r="Q879" s="328"/>
      <c r="R879" s="328"/>
      <c r="S879" s="328"/>
      <c r="T879" s="328"/>
      <c r="U879" s="328"/>
      <c r="V879" s="328"/>
      <c r="W879" s="328"/>
      <c r="X879" s="328"/>
      <c r="Y879" s="328"/>
      <c r="Z879" s="328"/>
      <c r="AA879" s="328"/>
      <c r="AB879" s="328"/>
      <c r="AC879" s="328"/>
      <c r="AD879" s="328"/>
      <c r="AE879" s="328"/>
      <c r="AF879" s="328"/>
      <c r="AG879" s="328"/>
      <c r="AH879" s="328" t="s">
        <v>731</v>
      </c>
      <c r="AI879" s="328"/>
      <c r="AJ879" s="328"/>
      <c r="AK879" s="328"/>
      <c r="AL879" s="328"/>
      <c r="AM879" s="328"/>
      <c r="AN879" s="328"/>
      <c r="AO879" s="328"/>
      <c r="AP879" s="328" t="s">
        <v>4077</v>
      </c>
      <c r="AQ879" s="328">
        <v>1</v>
      </c>
    </row>
    <row r="880" spans="1:43" ht="22.8" x14ac:dyDescent="0.4">
      <c r="A880" s="328">
        <v>213428</v>
      </c>
      <c r="B880" s="328" t="s">
        <v>1922</v>
      </c>
      <c r="C880" s="328" t="s">
        <v>321</v>
      </c>
      <c r="D880" s="328" t="s">
        <v>266</v>
      </c>
      <c r="E880" s="328" t="s">
        <v>387</v>
      </c>
      <c r="F880" s="330">
        <v>36367</v>
      </c>
      <c r="G880" s="328" t="s">
        <v>1034</v>
      </c>
      <c r="H880" s="328" t="s">
        <v>389</v>
      </c>
      <c r="I880" s="328" t="s">
        <v>484</v>
      </c>
      <c r="J880" s="328" t="s">
        <v>371</v>
      </c>
      <c r="K880" s="328">
        <v>2016</v>
      </c>
      <c r="L880" s="328" t="s">
        <v>370</v>
      </c>
      <c r="M880" s="328" t="s">
        <v>375</v>
      </c>
      <c r="N880" s="328">
        <v>55</v>
      </c>
      <c r="O880" s="330">
        <v>45722</v>
      </c>
      <c r="P880" s="328">
        <v>75000</v>
      </c>
      <c r="Q880" s="328"/>
      <c r="R880" s="328"/>
      <c r="S880" s="328"/>
      <c r="T880" s="328"/>
      <c r="U880" s="328"/>
      <c r="V880" s="328"/>
      <c r="W880" s="328"/>
      <c r="X880" s="328"/>
      <c r="Y880" s="328"/>
      <c r="Z880" s="328"/>
      <c r="AA880" s="328"/>
      <c r="AB880" s="328"/>
      <c r="AC880" s="328"/>
      <c r="AD880" s="328"/>
      <c r="AE880" s="328"/>
      <c r="AF880" s="328"/>
      <c r="AG880" s="328"/>
      <c r="AH880" s="328"/>
      <c r="AI880" s="328"/>
      <c r="AJ880" s="328"/>
      <c r="AK880" s="328"/>
      <c r="AL880" s="328"/>
      <c r="AM880" s="328"/>
      <c r="AN880" s="328"/>
      <c r="AO880" s="328"/>
      <c r="AP880" s="328" t="s">
        <v>484</v>
      </c>
      <c r="AQ880" s="328">
        <v>2</v>
      </c>
    </row>
    <row r="881" spans="1:43" ht="22.8" x14ac:dyDescent="0.4">
      <c r="A881" s="328">
        <v>213437</v>
      </c>
      <c r="B881" s="328" t="s">
        <v>2777</v>
      </c>
      <c r="C881" s="328" t="s">
        <v>492</v>
      </c>
      <c r="D881" s="328" t="s">
        <v>327</v>
      </c>
      <c r="E881" s="328" t="s">
        <v>387</v>
      </c>
      <c r="F881" s="330">
        <v>36533</v>
      </c>
      <c r="G881" s="328" t="s">
        <v>1009</v>
      </c>
      <c r="H881" s="328" t="s">
        <v>3412</v>
      </c>
      <c r="I881" s="328" t="s">
        <v>484</v>
      </c>
      <c r="J881" s="328" t="s">
        <v>390</v>
      </c>
      <c r="K881" s="328">
        <v>2017</v>
      </c>
      <c r="L881" s="328" t="s">
        <v>370</v>
      </c>
      <c r="M881" s="328"/>
      <c r="N881" s="328"/>
      <c r="O881" s="330"/>
      <c r="P881" s="328"/>
      <c r="Q881" s="328"/>
      <c r="R881" s="328"/>
      <c r="S881" s="328"/>
      <c r="T881" s="328"/>
      <c r="U881" s="328"/>
      <c r="V881" s="328"/>
      <c r="W881" s="328"/>
      <c r="X881" s="328"/>
      <c r="Y881" s="328"/>
      <c r="Z881" s="328"/>
      <c r="AA881" s="328"/>
      <c r="AB881" s="328"/>
      <c r="AC881" s="328"/>
      <c r="AD881" s="328"/>
      <c r="AE881" s="328"/>
      <c r="AF881" s="328"/>
      <c r="AG881" s="328"/>
      <c r="AH881" s="328" t="s">
        <v>731</v>
      </c>
      <c r="AI881" s="328"/>
      <c r="AJ881" s="328"/>
      <c r="AK881" s="328"/>
      <c r="AL881" s="328"/>
      <c r="AM881" s="328" t="s">
        <v>782</v>
      </c>
      <c r="AN881" s="328" t="s">
        <v>782</v>
      </c>
      <c r="AO881" s="328"/>
      <c r="AP881" s="328" t="s">
        <v>4067</v>
      </c>
      <c r="AQ881" s="328" t="s">
        <v>4024</v>
      </c>
    </row>
    <row r="882" spans="1:43" ht="22.8" x14ac:dyDescent="0.4">
      <c r="A882" s="328">
        <v>213446</v>
      </c>
      <c r="B882" s="328" t="s">
        <v>1691</v>
      </c>
      <c r="C882" s="328" t="s">
        <v>123</v>
      </c>
      <c r="D882" s="328" t="s">
        <v>230</v>
      </c>
      <c r="E882" s="328" t="s">
        <v>388</v>
      </c>
      <c r="F882" s="330">
        <v>34762</v>
      </c>
      <c r="G882" s="328" t="s">
        <v>1692</v>
      </c>
      <c r="H882" s="328" t="s">
        <v>389</v>
      </c>
      <c r="I882" s="328" t="s">
        <v>59</v>
      </c>
      <c r="J882" s="328" t="s">
        <v>390</v>
      </c>
      <c r="K882" s="328">
        <v>2014</v>
      </c>
      <c r="L882" s="328" t="s">
        <v>370</v>
      </c>
      <c r="M882" s="328" t="s">
        <v>370</v>
      </c>
      <c r="N882" s="328"/>
      <c r="O882" s="330"/>
      <c r="P882" s="328"/>
      <c r="Q882" s="328"/>
      <c r="R882" s="328"/>
      <c r="S882" s="328"/>
      <c r="T882" s="328"/>
      <c r="U882" s="328"/>
      <c r="V882" s="328"/>
      <c r="W882" s="328"/>
      <c r="X882" s="328"/>
      <c r="Y882" s="328"/>
      <c r="Z882" s="328"/>
      <c r="AA882" s="328"/>
      <c r="AB882" s="328"/>
      <c r="AC882" s="328"/>
      <c r="AD882" s="328"/>
      <c r="AE882" s="328"/>
      <c r="AF882" s="328"/>
      <c r="AG882" s="328"/>
      <c r="AH882" s="328" t="s">
        <v>731</v>
      </c>
      <c r="AI882" s="328"/>
      <c r="AJ882" s="328"/>
      <c r="AK882" s="328"/>
      <c r="AL882" s="328"/>
      <c r="AM882" s="328"/>
      <c r="AN882" s="328"/>
      <c r="AO882" s="328"/>
      <c r="AP882" s="328" t="s">
        <v>59</v>
      </c>
      <c r="AQ882" s="328">
        <v>3</v>
      </c>
    </row>
    <row r="883" spans="1:43" ht="22.8" x14ac:dyDescent="0.4">
      <c r="A883" s="328">
        <v>213449</v>
      </c>
      <c r="B883" s="331" t="s">
        <v>1373</v>
      </c>
      <c r="C883" s="331" t="s">
        <v>130</v>
      </c>
      <c r="D883" s="331" t="s">
        <v>260</v>
      </c>
      <c r="E883" s="328" t="s">
        <v>388</v>
      </c>
      <c r="F883" s="330">
        <v>35814</v>
      </c>
      <c r="G883" s="328" t="s">
        <v>1037</v>
      </c>
      <c r="H883" s="328" t="s">
        <v>389</v>
      </c>
      <c r="I883" s="328" t="s">
        <v>484</v>
      </c>
      <c r="J883" s="328" t="s">
        <v>371</v>
      </c>
      <c r="K883" s="328">
        <v>2017</v>
      </c>
      <c r="L883" s="328" t="s">
        <v>370</v>
      </c>
      <c r="M883" s="328" t="s">
        <v>372</v>
      </c>
      <c r="N883" s="328"/>
      <c r="O883" s="330"/>
      <c r="P883" s="328"/>
      <c r="Q883" s="328"/>
      <c r="R883" s="328"/>
      <c r="S883" s="328"/>
      <c r="T883" s="328"/>
      <c r="U883" s="328"/>
      <c r="V883" s="328"/>
      <c r="W883" s="328"/>
      <c r="X883" s="328"/>
      <c r="Y883" s="328"/>
      <c r="Z883" s="328"/>
      <c r="AA883" s="328"/>
      <c r="AB883" s="328"/>
      <c r="AC883" s="328"/>
      <c r="AD883" s="328"/>
      <c r="AE883" s="328"/>
      <c r="AF883" s="328"/>
      <c r="AG883" s="328"/>
      <c r="AH883" s="328" t="s">
        <v>731</v>
      </c>
      <c r="AI883" s="328"/>
      <c r="AJ883" s="328"/>
      <c r="AK883" s="328"/>
      <c r="AL883" s="328"/>
      <c r="AM883" s="328"/>
      <c r="AN883" s="328"/>
      <c r="AO883" s="328"/>
      <c r="AP883" s="328" t="s">
        <v>4067</v>
      </c>
      <c r="AQ883" s="328" t="s">
        <v>4024</v>
      </c>
    </row>
    <row r="884" spans="1:43" ht="22.8" x14ac:dyDescent="0.4">
      <c r="A884" s="328">
        <v>213475</v>
      </c>
      <c r="B884" s="328" t="s">
        <v>1937</v>
      </c>
      <c r="C884" s="328" t="s">
        <v>105</v>
      </c>
      <c r="D884" s="328" t="s">
        <v>284</v>
      </c>
      <c r="E884" s="328" t="s">
        <v>388</v>
      </c>
      <c r="F884" s="330">
        <v>29952</v>
      </c>
      <c r="G884" s="328" t="s">
        <v>370</v>
      </c>
      <c r="H884" s="328" t="s">
        <v>389</v>
      </c>
      <c r="I884" s="328" t="s">
        <v>484</v>
      </c>
      <c r="J884" s="328" t="s">
        <v>390</v>
      </c>
      <c r="K884" s="328">
        <v>2015</v>
      </c>
      <c r="L884" s="328" t="s">
        <v>370</v>
      </c>
      <c r="M884" s="328" t="s">
        <v>370</v>
      </c>
      <c r="N884" s="328"/>
      <c r="O884" s="330"/>
      <c r="P884" s="328"/>
      <c r="Q884" s="328"/>
      <c r="R884" s="328"/>
      <c r="S884" s="328"/>
      <c r="T884" s="328"/>
      <c r="U884" s="328"/>
      <c r="V884" s="328"/>
      <c r="W884" s="328"/>
      <c r="X884" s="328"/>
      <c r="Y884" s="328"/>
      <c r="Z884" s="328"/>
      <c r="AA884" s="328"/>
      <c r="AB884" s="328"/>
      <c r="AC884" s="328"/>
      <c r="AD884" s="328"/>
      <c r="AE884" s="328"/>
      <c r="AF884" s="328"/>
      <c r="AG884" s="328"/>
      <c r="AH884" s="328"/>
      <c r="AI884" s="328"/>
      <c r="AJ884" s="328"/>
      <c r="AK884" s="328"/>
      <c r="AL884" s="328"/>
      <c r="AM884" s="328"/>
      <c r="AN884" s="328"/>
      <c r="AO884" s="328"/>
      <c r="AP884" s="328" t="s">
        <v>484</v>
      </c>
      <c r="AQ884" s="328">
        <v>1</v>
      </c>
    </row>
    <row r="885" spans="1:43" ht="22.8" x14ac:dyDescent="0.4">
      <c r="A885" s="328">
        <v>213489</v>
      </c>
      <c r="B885" s="328" t="s">
        <v>1732</v>
      </c>
      <c r="C885" s="328" t="s">
        <v>123</v>
      </c>
      <c r="D885" s="328" t="s">
        <v>439</v>
      </c>
      <c r="E885" s="328" t="s">
        <v>388</v>
      </c>
      <c r="F885" s="330">
        <v>35070</v>
      </c>
      <c r="G885" s="328" t="s">
        <v>370</v>
      </c>
      <c r="H885" s="328" t="s">
        <v>389</v>
      </c>
      <c r="I885" s="328" t="s">
        <v>59</v>
      </c>
      <c r="J885" s="328" t="s">
        <v>371</v>
      </c>
      <c r="K885" s="328">
        <v>2014</v>
      </c>
      <c r="L885" s="328" t="s">
        <v>370</v>
      </c>
      <c r="M885" s="328" t="s">
        <v>370</v>
      </c>
      <c r="N885" s="328"/>
      <c r="O885" s="330"/>
      <c r="P885" s="328"/>
      <c r="Q885" s="328"/>
      <c r="R885" s="328"/>
      <c r="S885" s="328"/>
      <c r="T885" s="328"/>
      <c r="U885" s="328"/>
      <c r="V885" s="328"/>
      <c r="W885" s="328"/>
      <c r="X885" s="328"/>
      <c r="Y885" s="328"/>
      <c r="Z885" s="328"/>
      <c r="AA885" s="328"/>
      <c r="AB885" s="328"/>
      <c r="AC885" s="328"/>
      <c r="AD885" s="328"/>
      <c r="AE885" s="328"/>
      <c r="AF885" s="328"/>
      <c r="AG885" s="328"/>
      <c r="AH885" s="328"/>
      <c r="AI885" s="328"/>
      <c r="AJ885" s="328"/>
      <c r="AK885" s="328"/>
      <c r="AL885" s="328"/>
      <c r="AM885" s="328"/>
      <c r="AN885" s="328"/>
      <c r="AO885" s="328"/>
      <c r="AP885" s="328" t="s">
        <v>59</v>
      </c>
      <c r="AQ885" s="328">
        <v>1</v>
      </c>
    </row>
    <row r="886" spans="1:43" ht="22.8" x14ac:dyDescent="0.4">
      <c r="A886" s="328">
        <v>213495</v>
      </c>
      <c r="B886" s="328" t="s">
        <v>2579</v>
      </c>
      <c r="C886" s="328" t="s">
        <v>524</v>
      </c>
      <c r="D886" s="328" t="s">
        <v>263</v>
      </c>
      <c r="E886" s="328" t="s">
        <v>388</v>
      </c>
      <c r="F886" s="330">
        <v>34863</v>
      </c>
      <c r="G886" s="328" t="s">
        <v>1009</v>
      </c>
      <c r="H886" s="328" t="s">
        <v>389</v>
      </c>
      <c r="I886" s="328" t="s">
        <v>59</v>
      </c>
      <c r="J886" s="328" t="s">
        <v>390</v>
      </c>
      <c r="K886" s="328">
        <v>2013</v>
      </c>
      <c r="L886" s="328" t="s">
        <v>370</v>
      </c>
      <c r="M886" s="328" t="s">
        <v>370</v>
      </c>
      <c r="N886" s="328"/>
      <c r="O886" s="330"/>
      <c r="P886" s="328"/>
      <c r="Q886" s="328"/>
      <c r="R886" s="328"/>
      <c r="S886" s="328"/>
      <c r="T886" s="328"/>
      <c r="U886" s="328"/>
      <c r="V886" s="328"/>
      <c r="W886" s="328"/>
      <c r="X886" s="328"/>
      <c r="Y886" s="328"/>
      <c r="Z886" s="328"/>
      <c r="AA886" s="328"/>
      <c r="AB886" s="328"/>
      <c r="AC886" s="328"/>
      <c r="AD886" s="328"/>
      <c r="AE886" s="328"/>
      <c r="AF886" s="328"/>
      <c r="AG886" s="328"/>
      <c r="AH886" s="328" t="s">
        <v>731</v>
      </c>
      <c r="AI886" s="328"/>
      <c r="AJ886" s="328"/>
      <c r="AK886" s="328"/>
      <c r="AL886" s="328"/>
      <c r="AM886" s="328"/>
      <c r="AN886" s="328"/>
      <c r="AO886" s="328"/>
      <c r="AP886" s="328" t="s">
        <v>3843</v>
      </c>
      <c r="AQ886" s="328" t="s">
        <v>3844</v>
      </c>
    </row>
    <row r="887" spans="1:43" ht="22.8" x14ac:dyDescent="0.4">
      <c r="A887" s="328">
        <v>213497</v>
      </c>
      <c r="B887" s="328" t="s">
        <v>1889</v>
      </c>
      <c r="C887" s="328" t="s">
        <v>1503</v>
      </c>
      <c r="D887" s="328" t="s">
        <v>233</v>
      </c>
      <c r="E887" s="328" t="s">
        <v>388</v>
      </c>
      <c r="F887" s="330">
        <v>36161</v>
      </c>
      <c r="G887" s="328" t="s">
        <v>1890</v>
      </c>
      <c r="H887" s="328" t="s">
        <v>389</v>
      </c>
      <c r="I887" s="328" t="s">
        <v>59</v>
      </c>
      <c r="J887" s="328" t="s">
        <v>390</v>
      </c>
      <c r="K887" s="328">
        <v>2016</v>
      </c>
      <c r="L887" s="328" t="s">
        <v>370</v>
      </c>
      <c r="M887" s="328" t="s">
        <v>382</v>
      </c>
      <c r="N887" s="328"/>
      <c r="O887" s="330"/>
      <c r="P887" s="328"/>
      <c r="Q887" s="328"/>
      <c r="R887" s="328"/>
      <c r="S887" s="328"/>
      <c r="T887" s="328"/>
      <c r="U887" s="328"/>
      <c r="V887" s="328"/>
      <c r="W887" s="328"/>
      <c r="X887" s="328"/>
      <c r="Y887" s="328"/>
      <c r="Z887" s="328"/>
      <c r="AA887" s="328"/>
      <c r="AB887" s="328"/>
      <c r="AC887" s="328"/>
      <c r="AD887" s="328"/>
      <c r="AE887" s="328"/>
      <c r="AF887" s="328"/>
      <c r="AG887" s="328"/>
      <c r="AH887" s="328"/>
      <c r="AI887" s="328"/>
      <c r="AJ887" s="328"/>
      <c r="AK887" s="328"/>
      <c r="AL887" s="328"/>
      <c r="AM887" s="328"/>
      <c r="AN887" s="328"/>
      <c r="AO887" s="328"/>
      <c r="AP887" s="328" t="s">
        <v>3374</v>
      </c>
      <c r="AQ887" s="328">
        <v>3</v>
      </c>
    </row>
    <row r="888" spans="1:43" ht="22.8" x14ac:dyDescent="0.4">
      <c r="A888" s="328">
        <v>213499</v>
      </c>
      <c r="B888" s="331" t="s">
        <v>1633</v>
      </c>
      <c r="C888" s="331" t="s">
        <v>136</v>
      </c>
      <c r="D888" s="331" t="s">
        <v>2779</v>
      </c>
      <c r="E888" s="331" t="s">
        <v>388</v>
      </c>
      <c r="F888" s="330">
        <v>34055</v>
      </c>
      <c r="G888" s="328" t="s">
        <v>1634</v>
      </c>
      <c r="H888" s="328" t="s">
        <v>389</v>
      </c>
      <c r="I888" s="328" t="s">
        <v>59</v>
      </c>
      <c r="J888" s="328" t="s">
        <v>390</v>
      </c>
      <c r="K888" s="328">
        <v>2012</v>
      </c>
      <c r="L888" s="328" t="s">
        <v>370</v>
      </c>
      <c r="M888" s="328" t="s">
        <v>372</v>
      </c>
      <c r="N888" s="328"/>
      <c r="O888" s="330"/>
      <c r="P888" s="328"/>
      <c r="Q888" s="328"/>
      <c r="R888" s="328"/>
      <c r="S888" s="328"/>
      <c r="T888" s="328"/>
      <c r="U888" s="328"/>
      <c r="V888" s="328"/>
      <c r="W888" s="328"/>
      <c r="X888" s="328"/>
      <c r="Y888" s="328"/>
      <c r="Z888" s="328"/>
      <c r="AA888" s="328"/>
      <c r="AB888" s="328"/>
      <c r="AC888" s="328"/>
      <c r="AD888" s="328"/>
      <c r="AE888" s="328"/>
      <c r="AF888" s="328"/>
      <c r="AG888" s="328"/>
      <c r="AH888" s="328"/>
      <c r="AI888" s="328"/>
      <c r="AJ888" s="328"/>
      <c r="AK888" s="328"/>
      <c r="AL888" s="328"/>
      <c r="AM888" s="328"/>
      <c r="AN888" s="328"/>
      <c r="AO888" s="328"/>
      <c r="AP888" s="328" t="s">
        <v>59</v>
      </c>
      <c r="AQ888" s="328">
        <v>1</v>
      </c>
    </row>
    <row r="889" spans="1:43" ht="22.8" x14ac:dyDescent="0.4">
      <c r="A889" s="328">
        <v>213503</v>
      </c>
      <c r="B889" s="328" t="s">
        <v>1907</v>
      </c>
      <c r="C889" s="328" t="s">
        <v>606</v>
      </c>
      <c r="D889" s="328" t="s">
        <v>296</v>
      </c>
      <c r="E889" s="328" t="s">
        <v>388</v>
      </c>
      <c r="F889" s="330">
        <v>36188</v>
      </c>
      <c r="G889" s="328" t="s">
        <v>1046</v>
      </c>
      <c r="H889" s="328" t="s">
        <v>389</v>
      </c>
      <c r="I889" s="328" t="s">
        <v>484</v>
      </c>
      <c r="J889" s="328" t="s">
        <v>371</v>
      </c>
      <c r="K889" s="328">
        <v>2016</v>
      </c>
      <c r="L889" s="328" t="s">
        <v>370</v>
      </c>
      <c r="M889" s="328"/>
      <c r="N889" s="328"/>
      <c r="O889" s="330"/>
      <c r="P889" s="328"/>
      <c r="Q889" s="328"/>
      <c r="R889" s="328"/>
      <c r="S889" s="328"/>
      <c r="T889" s="328"/>
      <c r="U889" s="328"/>
      <c r="V889" s="328"/>
      <c r="W889" s="328"/>
      <c r="X889" s="328"/>
      <c r="Y889" s="328"/>
      <c r="Z889" s="328"/>
      <c r="AA889" s="328"/>
      <c r="AB889" s="328"/>
      <c r="AC889" s="328"/>
      <c r="AD889" s="328"/>
      <c r="AE889" s="328"/>
      <c r="AF889" s="328"/>
      <c r="AG889" s="328"/>
      <c r="AH889" s="328"/>
      <c r="AI889" s="328"/>
      <c r="AJ889" s="328"/>
      <c r="AK889" s="328"/>
      <c r="AL889" s="328"/>
      <c r="AM889" s="328" t="s">
        <v>782</v>
      </c>
      <c r="AN889" s="328" t="s">
        <v>782</v>
      </c>
      <c r="AO889" s="328"/>
      <c r="AP889" s="328" t="s">
        <v>484</v>
      </c>
      <c r="AQ889" s="328">
        <v>2</v>
      </c>
    </row>
    <row r="890" spans="1:43" ht="22.8" x14ac:dyDescent="0.4">
      <c r="A890" s="328">
        <v>213509</v>
      </c>
      <c r="B890" s="328" t="s">
        <v>2368</v>
      </c>
      <c r="C890" s="328" t="s">
        <v>2780</v>
      </c>
      <c r="D890" s="328" t="s">
        <v>253</v>
      </c>
      <c r="E890" s="328" t="s">
        <v>388</v>
      </c>
      <c r="F890" s="330">
        <v>36168</v>
      </c>
      <c r="G890" s="328" t="s">
        <v>370</v>
      </c>
      <c r="H890" s="328" t="s">
        <v>389</v>
      </c>
      <c r="I890" s="328" t="s">
        <v>487</v>
      </c>
      <c r="J890" s="328" t="s">
        <v>390</v>
      </c>
      <c r="K890" s="328">
        <v>2015</v>
      </c>
      <c r="L890" s="328" t="s">
        <v>370</v>
      </c>
      <c r="M890" s="328" t="s">
        <v>370</v>
      </c>
      <c r="N890" s="328"/>
      <c r="O890" s="330"/>
      <c r="P890" s="328"/>
      <c r="Q890" s="328"/>
      <c r="R890" s="328"/>
      <c r="S890" s="328"/>
      <c r="T890" s="328"/>
      <c r="U890" s="328"/>
      <c r="V890" s="328"/>
      <c r="W890" s="328"/>
      <c r="X890" s="328"/>
      <c r="Y890" s="328"/>
      <c r="Z890" s="328"/>
      <c r="AA890" s="328"/>
      <c r="AB890" s="328"/>
      <c r="AC890" s="328"/>
      <c r="AD890" s="328"/>
      <c r="AE890" s="328"/>
      <c r="AF890" s="328"/>
      <c r="AG890" s="328"/>
      <c r="AH890" s="328" t="s">
        <v>731</v>
      </c>
      <c r="AI890" s="328"/>
      <c r="AJ890" s="328"/>
      <c r="AK890" s="328"/>
      <c r="AL890" s="328"/>
      <c r="AM890" s="328"/>
      <c r="AN890" s="328"/>
      <c r="AO890" s="328"/>
      <c r="AP890" s="328" t="s">
        <v>4124</v>
      </c>
      <c r="AQ890" s="328">
        <v>6</v>
      </c>
    </row>
    <row r="891" spans="1:43" ht="22.8" x14ac:dyDescent="0.4">
      <c r="A891" s="328">
        <v>213512</v>
      </c>
      <c r="B891" s="328" t="s">
        <v>1689</v>
      </c>
      <c r="C891" s="328" t="s">
        <v>1690</v>
      </c>
      <c r="D891" s="328" t="s">
        <v>2781</v>
      </c>
      <c r="E891" s="328" t="s">
        <v>388</v>
      </c>
      <c r="F891" s="330">
        <v>34749</v>
      </c>
      <c r="G891" s="328" t="s">
        <v>1028</v>
      </c>
      <c r="H891" s="328" t="s">
        <v>389</v>
      </c>
      <c r="I891" s="328" t="s">
        <v>59</v>
      </c>
      <c r="J891" s="328" t="s">
        <v>390</v>
      </c>
      <c r="K891" s="328">
        <v>2014</v>
      </c>
      <c r="L891" s="328" t="s">
        <v>370</v>
      </c>
      <c r="M891" s="328" t="s">
        <v>374</v>
      </c>
      <c r="N891" s="328"/>
      <c r="O891" s="330"/>
      <c r="P891" s="328"/>
      <c r="Q891" s="328"/>
      <c r="R891" s="328"/>
      <c r="S891" s="328"/>
      <c r="T891" s="328"/>
      <c r="U891" s="328"/>
      <c r="V891" s="328"/>
      <c r="W891" s="328"/>
      <c r="X891" s="328"/>
      <c r="Y891" s="328"/>
      <c r="Z891" s="328"/>
      <c r="AA891" s="328"/>
      <c r="AB891" s="328"/>
      <c r="AC891" s="328"/>
      <c r="AD891" s="328"/>
      <c r="AE891" s="328"/>
      <c r="AF891" s="328"/>
      <c r="AG891" s="328"/>
      <c r="AH891" s="328"/>
      <c r="AI891" s="328"/>
      <c r="AJ891" s="328"/>
      <c r="AK891" s="328"/>
      <c r="AL891" s="328"/>
      <c r="AM891" s="328"/>
      <c r="AN891" s="328"/>
      <c r="AO891" s="328"/>
      <c r="AP891" s="328" t="s">
        <v>59</v>
      </c>
      <c r="AQ891" s="328">
        <v>1</v>
      </c>
    </row>
    <row r="892" spans="1:43" ht="22.8" x14ac:dyDescent="0.4">
      <c r="A892" s="328">
        <v>213518</v>
      </c>
      <c r="B892" s="328" t="s">
        <v>1711</v>
      </c>
      <c r="C892" s="328" t="s">
        <v>1712</v>
      </c>
      <c r="D892" s="328" t="s">
        <v>243</v>
      </c>
      <c r="E892" s="328" t="s">
        <v>388</v>
      </c>
      <c r="F892" s="330">
        <v>34919</v>
      </c>
      <c r="G892" s="328" t="s">
        <v>1009</v>
      </c>
      <c r="H892" s="328" t="s">
        <v>389</v>
      </c>
      <c r="I892" s="328" t="s">
        <v>59</v>
      </c>
      <c r="J892" s="328" t="s">
        <v>390</v>
      </c>
      <c r="K892" s="328">
        <v>2014</v>
      </c>
      <c r="L892" s="328" t="s">
        <v>370</v>
      </c>
      <c r="M892" s="328" t="s">
        <v>370</v>
      </c>
      <c r="N892" s="328"/>
      <c r="O892" s="330"/>
      <c r="P892" s="328"/>
      <c r="Q892" s="328"/>
      <c r="R892" s="328"/>
      <c r="S892" s="328"/>
      <c r="T892" s="328"/>
      <c r="U892" s="328"/>
      <c r="V892" s="328"/>
      <c r="W892" s="328"/>
      <c r="X892" s="328"/>
      <c r="Y892" s="328"/>
      <c r="Z892" s="328"/>
      <c r="AA892" s="328"/>
      <c r="AB892" s="328"/>
      <c r="AC892" s="328"/>
      <c r="AD892" s="328"/>
      <c r="AE892" s="328"/>
      <c r="AF892" s="328"/>
      <c r="AG892" s="328"/>
      <c r="AH892" s="328"/>
      <c r="AI892" s="328"/>
      <c r="AJ892" s="328"/>
      <c r="AK892" s="328"/>
      <c r="AL892" s="328"/>
      <c r="AM892" s="328"/>
      <c r="AN892" s="328" t="s">
        <v>782</v>
      </c>
      <c r="AO892" s="328"/>
      <c r="AP892" s="328" t="s">
        <v>3374</v>
      </c>
      <c r="AQ892" s="328">
        <v>3</v>
      </c>
    </row>
    <row r="893" spans="1:43" ht="22.8" x14ac:dyDescent="0.4">
      <c r="A893" s="328">
        <v>213535</v>
      </c>
      <c r="B893" s="328" t="s">
        <v>1874</v>
      </c>
      <c r="C893" s="328" t="s">
        <v>66</v>
      </c>
      <c r="D893" s="328" t="s">
        <v>257</v>
      </c>
      <c r="E893" s="328" t="s">
        <v>388</v>
      </c>
      <c r="F893" s="330">
        <v>36133</v>
      </c>
      <c r="G893" s="328" t="s">
        <v>1875</v>
      </c>
      <c r="H893" s="328" t="s">
        <v>3412</v>
      </c>
      <c r="I893" s="328" t="s">
        <v>59</v>
      </c>
      <c r="J893" s="328" t="s">
        <v>390</v>
      </c>
      <c r="K893" s="328">
        <v>2014</v>
      </c>
      <c r="L893" s="328" t="s">
        <v>370</v>
      </c>
      <c r="M893" s="328" t="s">
        <v>756</v>
      </c>
      <c r="N893" s="328"/>
      <c r="O893" s="330"/>
      <c r="P893" s="328"/>
      <c r="Q893" s="328"/>
      <c r="R893" s="328"/>
      <c r="S893" s="328"/>
      <c r="T893" s="328"/>
      <c r="U893" s="328"/>
      <c r="V893" s="328"/>
      <c r="W893" s="328"/>
      <c r="X893" s="328"/>
      <c r="Y893" s="328"/>
      <c r="Z893" s="328"/>
      <c r="AA893" s="328"/>
      <c r="AB893" s="328"/>
      <c r="AC893" s="328"/>
      <c r="AD893" s="328"/>
      <c r="AE893" s="328"/>
      <c r="AF893" s="328"/>
      <c r="AG893" s="328"/>
      <c r="AH893" s="328" t="s">
        <v>731</v>
      </c>
      <c r="AI893" s="328"/>
      <c r="AJ893" s="328"/>
      <c r="AK893" s="328"/>
      <c r="AL893" s="328"/>
      <c r="AM893" s="328"/>
      <c r="AN893" s="328"/>
      <c r="AO893" s="328"/>
      <c r="AP893" s="328" t="s">
        <v>3861</v>
      </c>
      <c r="AQ893" s="328">
        <v>5</v>
      </c>
    </row>
    <row r="894" spans="1:43" ht="22.8" x14ac:dyDescent="0.4">
      <c r="A894" s="328">
        <v>213544</v>
      </c>
      <c r="B894" s="328" t="s">
        <v>1927</v>
      </c>
      <c r="C894" s="328" t="s">
        <v>66</v>
      </c>
      <c r="D894" s="328" t="s">
        <v>250</v>
      </c>
      <c r="E894" s="328" t="s">
        <v>388</v>
      </c>
      <c r="F894" s="330">
        <v>36526</v>
      </c>
      <c r="G894" s="328" t="s">
        <v>1047</v>
      </c>
      <c r="H894" s="328" t="s">
        <v>389</v>
      </c>
      <c r="I894" s="328" t="s">
        <v>59</v>
      </c>
      <c r="J894" s="328" t="s">
        <v>371</v>
      </c>
      <c r="K894" s="328">
        <v>2016</v>
      </c>
      <c r="L894" s="328" t="s">
        <v>370</v>
      </c>
      <c r="M894" s="328" t="s">
        <v>382</v>
      </c>
      <c r="N894" s="328"/>
      <c r="O894" s="330"/>
      <c r="P894" s="328"/>
      <c r="Q894" s="328"/>
      <c r="R894" s="328"/>
      <c r="S894" s="328"/>
      <c r="T894" s="328"/>
      <c r="U894" s="328"/>
      <c r="V894" s="328"/>
      <c r="W894" s="328"/>
      <c r="X894" s="328"/>
      <c r="Y894" s="328"/>
      <c r="Z894" s="328"/>
      <c r="AA894" s="328"/>
      <c r="AB894" s="328"/>
      <c r="AC894" s="328"/>
      <c r="AD894" s="328"/>
      <c r="AE894" s="328"/>
      <c r="AF894" s="328"/>
      <c r="AG894" s="328"/>
      <c r="AH894" s="328"/>
      <c r="AI894" s="328"/>
      <c r="AJ894" s="328"/>
      <c r="AK894" s="328"/>
      <c r="AL894" s="328"/>
      <c r="AM894" s="328"/>
      <c r="AN894" s="328"/>
      <c r="AO894" s="328"/>
      <c r="AP894" s="328" t="s">
        <v>3374</v>
      </c>
      <c r="AQ894" s="328">
        <v>3</v>
      </c>
    </row>
    <row r="895" spans="1:43" ht="22.8" x14ac:dyDescent="0.4">
      <c r="A895" s="328">
        <v>213553</v>
      </c>
      <c r="B895" s="328" t="s">
        <v>2291</v>
      </c>
      <c r="C895" s="328" t="s">
        <v>2292</v>
      </c>
      <c r="D895" s="328" t="s">
        <v>2275</v>
      </c>
      <c r="E895" s="328" t="s">
        <v>388</v>
      </c>
      <c r="F895" s="330">
        <v>35670</v>
      </c>
      <c r="G895" s="328" t="s">
        <v>1009</v>
      </c>
      <c r="H895" s="328" t="s">
        <v>389</v>
      </c>
      <c r="I895" s="328" t="s">
        <v>486</v>
      </c>
      <c r="J895" s="328" t="s">
        <v>390</v>
      </c>
      <c r="K895" s="328">
        <v>2015</v>
      </c>
      <c r="L895" s="328" t="s">
        <v>370</v>
      </c>
      <c r="M895" s="328" t="s">
        <v>370</v>
      </c>
      <c r="N895" s="328"/>
      <c r="O895" s="330"/>
      <c r="P895" s="328"/>
      <c r="Q895" s="328"/>
      <c r="R895" s="328"/>
      <c r="S895" s="328"/>
      <c r="T895" s="328"/>
      <c r="U895" s="328"/>
      <c r="V895" s="328"/>
      <c r="W895" s="328"/>
      <c r="X895" s="328"/>
      <c r="Y895" s="328"/>
      <c r="Z895" s="328"/>
      <c r="AA895" s="328"/>
      <c r="AB895" s="328"/>
      <c r="AC895" s="328"/>
      <c r="AD895" s="328"/>
      <c r="AE895" s="328"/>
      <c r="AF895" s="328"/>
      <c r="AG895" s="328"/>
      <c r="AH895" s="328" t="s">
        <v>731</v>
      </c>
      <c r="AI895" s="328"/>
      <c r="AJ895" s="328"/>
      <c r="AK895" s="328"/>
      <c r="AL895" s="328"/>
      <c r="AM895" s="328"/>
      <c r="AN895" s="328" t="s">
        <v>782</v>
      </c>
      <c r="AO895" s="328"/>
      <c r="AP895" s="328" t="s">
        <v>4068</v>
      </c>
      <c r="AQ895" s="328" t="s">
        <v>3844</v>
      </c>
    </row>
    <row r="896" spans="1:43" ht="22.8" x14ac:dyDescent="0.4">
      <c r="A896" s="328">
        <v>213559</v>
      </c>
      <c r="B896" s="328" t="s">
        <v>2481</v>
      </c>
      <c r="C896" s="328" t="s">
        <v>151</v>
      </c>
      <c r="D896" s="328" t="s">
        <v>286</v>
      </c>
      <c r="E896" s="328" t="s">
        <v>388</v>
      </c>
      <c r="F896" s="330">
        <v>34380</v>
      </c>
      <c r="G896" s="328" t="s">
        <v>1009</v>
      </c>
      <c r="H896" s="328" t="s">
        <v>389</v>
      </c>
      <c r="I896" s="328" t="s">
        <v>59</v>
      </c>
      <c r="J896" s="328" t="s">
        <v>390</v>
      </c>
      <c r="K896" s="328">
        <v>2014</v>
      </c>
      <c r="L896" s="328" t="s">
        <v>370</v>
      </c>
      <c r="M896" s="328"/>
      <c r="N896" s="328"/>
      <c r="O896" s="330"/>
      <c r="P896" s="328"/>
      <c r="Q896" s="328"/>
      <c r="R896" s="328"/>
      <c r="S896" s="328"/>
      <c r="T896" s="328"/>
      <c r="U896" s="328"/>
      <c r="V896" s="328"/>
      <c r="W896" s="328"/>
      <c r="X896" s="328"/>
      <c r="Y896" s="328"/>
      <c r="Z896" s="328"/>
      <c r="AA896" s="328"/>
      <c r="AB896" s="328"/>
      <c r="AC896" s="328"/>
      <c r="AD896" s="328"/>
      <c r="AE896" s="328"/>
      <c r="AF896" s="328"/>
      <c r="AG896" s="328"/>
      <c r="AH896" s="328" t="s">
        <v>731</v>
      </c>
      <c r="AI896" s="328"/>
      <c r="AJ896" s="328"/>
      <c r="AK896" s="328"/>
      <c r="AL896" s="328"/>
      <c r="AM896" s="328" t="s">
        <v>782</v>
      </c>
      <c r="AN896" s="328" t="s">
        <v>782</v>
      </c>
      <c r="AO896" s="328"/>
      <c r="AP896" s="328" t="s">
        <v>3998</v>
      </c>
      <c r="AQ896" s="328" t="s">
        <v>4024</v>
      </c>
    </row>
    <row r="897" spans="1:43" ht="22.8" x14ac:dyDescent="0.4">
      <c r="A897" s="328">
        <v>213565</v>
      </c>
      <c r="B897" s="331" t="s">
        <v>2785</v>
      </c>
      <c r="C897" s="331" t="s">
        <v>88</v>
      </c>
      <c r="D897" s="331" t="s">
        <v>290</v>
      </c>
      <c r="E897" s="328" t="s">
        <v>388</v>
      </c>
      <c r="F897" s="330">
        <v>32874</v>
      </c>
      <c r="G897" s="328" t="s">
        <v>370</v>
      </c>
      <c r="H897" s="328" t="s">
        <v>389</v>
      </c>
      <c r="I897" s="328" t="s">
        <v>65</v>
      </c>
      <c r="J897" s="328" t="s">
        <v>390</v>
      </c>
      <c r="K897" s="328">
        <v>2016</v>
      </c>
      <c r="L897" s="328" t="s">
        <v>370</v>
      </c>
      <c r="M897" s="328" t="s">
        <v>370</v>
      </c>
      <c r="N897" s="328"/>
      <c r="O897" s="330"/>
      <c r="P897" s="328"/>
      <c r="Q897" s="328"/>
      <c r="R897" s="328"/>
      <c r="S897" s="328"/>
      <c r="T897" s="328"/>
      <c r="U897" s="328"/>
      <c r="V897" s="328"/>
      <c r="W897" s="328"/>
      <c r="X897" s="328"/>
      <c r="Y897" s="328"/>
      <c r="Z897" s="328"/>
      <c r="AA897" s="328"/>
      <c r="AB897" s="328"/>
      <c r="AC897" s="328"/>
      <c r="AD897" s="328"/>
      <c r="AE897" s="328"/>
      <c r="AF897" s="328"/>
      <c r="AG897" s="328"/>
      <c r="AH897" s="328"/>
      <c r="AI897" s="328"/>
      <c r="AJ897" s="328"/>
      <c r="AK897" s="328"/>
      <c r="AL897" s="328"/>
      <c r="AM897" s="328"/>
      <c r="AN897" s="328"/>
      <c r="AO897" s="328"/>
      <c r="AP897" s="328" t="s">
        <v>4055</v>
      </c>
      <c r="AQ897" s="328">
        <v>6</v>
      </c>
    </row>
    <row r="898" spans="1:43" ht="22.8" x14ac:dyDescent="0.4">
      <c r="A898" s="328">
        <v>213579</v>
      </c>
      <c r="B898" s="328" t="s">
        <v>2047</v>
      </c>
      <c r="C898" s="328" t="s">
        <v>148</v>
      </c>
      <c r="D898" s="328" t="s">
        <v>632</v>
      </c>
      <c r="E898" s="328" t="s">
        <v>388</v>
      </c>
      <c r="F898" s="330">
        <v>34658</v>
      </c>
      <c r="G898" s="328" t="s">
        <v>1009</v>
      </c>
      <c r="H898" s="328" t="s">
        <v>389</v>
      </c>
      <c r="I898" s="328" t="s">
        <v>484</v>
      </c>
      <c r="J898" s="328" t="s">
        <v>390</v>
      </c>
      <c r="K898" s="328">
        <v>2017</v>
      </c>
      <c r="L898" s="328" t="s">
        <v>370</v>
      </c>
      <c r="M898" s="328" t="s">
        <v>370</v>
      </c>
      <c r="N898" s="328"/>
      <c r="O898" s="330"/>
      <c r="P898" s="328"/>
      <c r="Q898" s="328"/>
      <c r="R898" s="328"/>
      <c r="S898" s="328"/>
      <c r="T898" s="328"/>
      <c r="U898" s="328"/>
      <c r="V898" s="328"/>
      <c r="W898" s="328"/>
      <c r="X898" s="328"/>
      <c r="Y898" s="328"/>
      <c r="Z898" s="328"/>
      <c r="AA898" s="328"/>
      <c r="AB898" s="328"/>
      <c r="AC898" s="328"/>
      <c r="AD898" s="328"/>
      <c r="AE898" s="328"/>
      <c r="AF898" s="328"/>
      <c r="AG898" s="328"/>
      <c r="AH898" s="328"/>
      <c r="AI898" s="328"/>
      <c r="AJ898" s="328"/>
      <c r="AK898" s="328"/>
      <c r="AL898" s="328"/>
      <c r="AM898" s="328"/>
      <c r="AN898" s="328" t="s">
        <v>782</v>
      </c>
      <c r="AO898" s="328"/>
      <c r="AP898" s="328" t="s">
        <v>484</v>
      </c>
      <c r="AQ898" s="328">
        <v>2</v>
      </c>
    </row>
    <row r="899" spans="1:43" ht="22.8" x14ac:dyDescent="0.4">
      <c r="A899" s="328">
        <v>213596</v>
      </c>
      <c r="B899" s="328" t="s">
        <v>2160</v>
      </c>
      <c r="C899" s="328" t="s">
        <v>69</v>
      </c>
      <c r="D899" s="328" t="s">
        <v>239</v>
      </c>
      <c r="E899" s="328" t="s">
        <v>388</v>
      </c>
      <c r="F899" s="330">
        <v>34495</v>
      </c>
      <c r="G899" s="328" t="s">
        <v>1009</v>
      </c>
      <c r="H899" s="328" t="s">
        <v>389</v>
      </c>
      <c r="I899" s="328" t="s">
        <v>484</v>
      </c>
      <c r="J899" s="328" t="s">
        <v>371</v>
      </c>
      <c r="K899" s="328">
        <v>2012</v>
      </c>
      <c r="L899" s="328" t="s">
        <v>370</v>
      </c>
      <c r="M899" s="328" t="s">
        <v>376</v>
      </c>
      <c r="N899" s="328"/>
      <c r="O899" s="330"/>
      <c r="P899" s="328"/>
      <c r="Q899" s="328"/>
      <c r="R899" s="328"/>
      <c r="S899" s="328"/>
      <c r="T899" s="328"/>
      <c r="U899" s="328"/>
      <c r="V899" s="328"/>
      <c r="W899" s="328"/>
      <c r="X899" s="328"/>
      <c r="Y899" s="328"/>
      <c r="Z899" s="328"/>
      <c r="AA899" s="328"/>
      <c r="AB899" s="328"/>
      <c r="AC899" s="328"/>
      <c r="AD899" s="328"/>
      <c r="AE899" s="328"/>
      <c r="AF899" s="328"/>
      <c r="AG899" s="328"/>
      <c r="AH899" s="328" t="s">
        <v>731</v>
      </c>
      <c r="AI899" s="328"/>
      <c r="AJ899" s="328"/>
      <c r="AK899" s="328"/>
      <c r="AL899" s="328"/>
      <c r="AM899" s="328"/>
      <c r="AN899" s="328"/>
      <c r="AO899" s="328"/>
      <c r="AP899" s="328" t="s">
        <v>3870</v>
      </c>
      <c r="AQ899" s="328">
        <v>2</v>
      </c>
    </row>
    <row r="900" spans="1:43" ht="22.8" x14ac:dyDescent="0.4">
      <c r="A900" s="328">
        <v>213602</v>
      </c>
      <c r="B900" s="328" t="s">
        <v>3386</v>
      </c>
      <c r="C900" s="328" t="s">
        <v>89</v>
      </c>
      <c r="D900" s="328" t="s">
        <v>305</v>
      </c>
      <c r="E900" s="328" t="s">
        <v>388</v>
      </c>
      <c r="F900" s="330">
        <v>30682</v>
      </c>
      <c r="G900" s="328" t="s">
        <v>370</v>
      </c>
      <c r="H900" s="328" t="s">
        <v>389</v>
      </c>
      <c r="I900" s="328" t="s">
        <v>484</v>
      </c>
      <c r="J900" s="328" t="s">
        <v>390</v>
      </c>
      <c r="K900" s="328">
        <v>2018</v>
      </c>
      <c r="L900" s="328" t="s">
        <v>370</v>
      </c>
      <c r="M900" s="328" t="s">
        <v>370</v>
      </c>
      <c r="N900" s="328"/>
      <c r="O900" s="330"/>
      <c r="P900" s="328"/>
      <c r="Q900" s="328"/>
      <c r="R900" s="328"/>
      <c r="S900" s="328"/>
      <c r="T900" s="328"/>
      <c r="U900" s="328"/>
      <c r="V900" s="328"/>
      <c r="W900" s="328"/>
      <c r="X900" s="328"/>
      <c r="Y900" s="328"/>
      <c r="Z900" s="328"/>
      <c r="AA900" s="328"/>
      <c r="AB900" s="328"/>
      <c r="AC900" s="328"/>
      <c r="AD900" s="328"/>
      <c r="AE900" s="328"/>
      <c r="AF900" s="328"/>
      <c r="AG900" s="328"/>
      <c r="AH900" s="328" t="s">
        <v>731</v>
      </c>
      <c r="AI900" s="328"/>
      <c r="AJ900" s="328"/>
      <c r="AK900" s="328"/>
      <c r="AL900" s="328"/>
      <c r="AM900" s="328"/>
      <c r="AN900" s="328"/>
      <c r="AO900" s="328"/>
      <c r="AP900" s="328" t="s">
        <v>3870</v>
      </c>
      <c r="AQ900" s="328">
        <v>4</v>
      </c>
    </row>
    <row r="901" spans="1:43" ht="22.8" x14ac:dyDescent="0.4">
      <c r="A901" s="328">
        <v>213619</v>
      </c>
      <c r="B901" s="328" t="s">
        <v>1625</v>
      </c>
      <c r="C901" s="328" t="s">
        <v>1086</v>
      </c>
      <c r="D901" s="328" t="s">
        <v>2667</v>
      </c>
      <c r="E901" s="328" t="s">
        <v>388</v>
      </c>
      <c r="F901" s="330">
        <v>33972</v>
      </c>
      <c r="G901" s="328" t="s">
        <v>1009</v>
      </c>
      <c r="H901" s="328" t="s">
        <v>389</v>
      </c>
      <c r="I901" s="328" t="s">
        <v>59</v>
      </c>
      <c r="J901" s="328" t="s">
        <v>371</v>
      </c>
      <c r="K901" s="328">
        <v>2010</v>
      </c>
      <c r="L901" s="328" t="s">
        <v>370</v>
      </c>
      <c r="M901" s="328" t="s">
        <v>370</v>
      </c>
      <c r="N901" s="328"/>
      <c r="O901" s="330"/>
      <c r="P901" s="328"/>
      <c r="Q901" s="328"/>
      <c r="R901" s="328"/>
      <c r="S901" s="328"/>
      <c r="T901" s="328"/>
      <c r="U901" s="328"/>
      <c r="V901" s="328"/>
      <c r="W901" s="328"/>
      <c r="X901" s="328"/>
      <c r="Y901" s="328"/>
      <c r="Z901" s="328"/>
      <c r="AA901" s="328"/>
      <c r="AB901" s="328"/>
      <c r="AC901" s="328"/>
      <c r="AD901" s="328"/>
      <c r="AE901" s="328"/>
      <c r="AF901" s="328"/>
      <c r="AG901" s="328"/>
      <c r="AH901" s="328"/>
      <c r="AI901" s="328"/>
      <c r="AJ901" s="328"/>
      <c r="AK901" s="328"/>
      <c r="AL901" s="328"/>
      <c r="AM901" s="328"/>
      <c r="AN901" s="328" t="s">
        <v>782</v>
      </c>
      <c r="AO901" s="328"/>
      <c r="AP901" s="328" t="s">
        <v>3374</v>
      </c>
      <c r="AQ901" s="328">
        <v>2</v>
      </c>
    </row>
    <row r="902" spans="1:43" ht="22.8" x14ac:dyDescent="0.4">
      <c r="A902" s="328">
        <v>213620</v>
      </c>
      <c r="B902" s="328" t="s">
        <v>2790</v>
      </c>
      <c r="C902" s="328" t="s">
        <v>198</v>
      </c>
      <c r="D902" s="328" t="s">
        <v>1687</v>
      </c>
      <c r="E902" s="328" t="s">
        <v>388</v>
      </c>
      <c r="F902" s="330">
        <v>34700</v>
      </c>
      <c r="G902" s="328" t="s">
        <v>374</v>
      </c>
      <c r="H902" s="328" t="s">
        <v>389</v>
      </c>
      <c r="I902" s="328" t="s">
        <v>59</v>
      </c>
      <c r="J902" s="328" t="s">
        <v>371</v>
      </c>
      <c r="K902" s="328">
        <v>2013</v>
      </c>
      <c r="L902" s="328" t="s">
        <v>370</v>
      </c>
      <c r="M902" s="328" t="s">
        <v>374</v>
      </c>
      <c r="N902" s="328"/>
      <c r="O902" s="330"/>
      <c r="P902" s="328"/>
      <c r="Q902" s="328"/>
      <c r="R902" s="328"/>
      <c r="S902" s="328"/>
      <c r="T902" s="328"/>
      <c r="U902" s="328"/>
      <c r="V902" s="328"/>
      <c r="W902" s="328"/>
      <c r="X902" s="328"/>
      <c r="Y902" s="328"/>
      <c r="Z902" s="328"/>
      <c r="AA902" s="328"/>
      <c r="AB902" s="328"/>
      <c r="AC902" s="328"/>
      <c r="AD902" s="328"/>
      <c r="AE902" s="328"/>
      <c r="AF902" s="328"/>
      <c r="AG902" s="328"/>
      <c r="AH902" s="328"/>
      <c r="AI902" s="328"/>
      <c r="AJ902" s="328"/>
      <c r="AK902" s="328"/>
      <c r="AL902" s="328"/>
      <c r="AM902" s="328"/>
      <c r="AN902" s="328"/>
      <c r="AO902" s="328"/>
      <c r="AP902" s="328" t="s">
        <v>3374</v>
      </c>
      <c r="AQ902" s="328">
        <v>3</v>
      </c>
    </row>
    <row r="903" spans="1:43" ht="22.8" x14ac:dyDescent="0.4">
      <c r="A903" s="328">
        <v>213625</v>
      </c>
      <c r="B903" s="328" t="s">
        <v>2096</v>
      </c>
      <c r="C903" s="328" t="s">
        <v>157</v>
      </c>
      <c r="D903" s="328" t="s">
        <v>258</v>
      </c>
      <c r="E903" s="328" t="s">
        <v>388</v>
      </c>
      <c r="F903" s="330">
        <v>32669</v>
      </c>
      <c r="G903" s="328" t="s">
        <v>1009</v>
      </c>
      <c r="H903" s="328" t="s">
        <v>389</v>
      </c>
      <c r="I903" s="328" t="s">
        <v>59</v>
      </c>
      <c r="J903" s="328" t="s">
        <v>390</v>
      </c>
      <c r="K903" s="328">
        <v>2007</v>
      </c>
      <c r="L903" s="328" t="s">
        <v>370</v>
      </c>
      <c r="M903" s="328" t="s">
        <v>372</v>
      </c>
      <c r="N903" s="328"/>
      <c r="O903" s="330"/>
      <c r="P903" s="328"/>
      <c r="Q903" s="328"/>
      <c r="R903" s="328"/>
      <c r="S903" s="328"/>
      <c r="T903" s="328"/>
      <c r="U903" s="328"/>
      <c r="V903" s="328"/>
      <c r="W903" s="328"/>
      <c r="X903" s="328"/>
      <c r="Y903" s="328"/>
      <c r="Z903" s="328"/>
      <c r="AA903" s="328"/>
      <c r="AB903" s="328"/>
      <c r="AC903" s="328"/>
      <c r="AD903" s="328"/>
      <c r="AE903" s="328"/>
      <c r="AF903" s="328"/>
      <c r="AG903" s="328"/>
      <c r="AH903" s="328"/>
      <c r="AI903" s="328"/>
      <c r="AJ903" s="328"/>
      <c r="AK903" s="328"/>
      <c r="AL903" s="328"/>
      <c r="AM903" s="328"/>
      <c r="AN903" s="328"/>
      <c r="AO903" s="328"/>
      <c r="AP903" s="328" t="s">
        <v>3374</v>
      </c>
      <c r="AQ903" s="328">
        <v>3</v>
      </c>
    </row>
    <row r="904" spans="1:43" ht="22.8" x14ac:dyDescent="0.4">
      <c r="A904" s="328">
        <v>213628</v>
      </c>
      <c r="B904" s="328" t="s">
        <v>1803</v>
      </c>
      <c r="C904" s="328" t="s">
        <v>1804</v>
      </c>
      <c r="D904" s="328" t="s">
        <v>253</v>
      </c>
      <c r="E904" s="328" t="s">
        <v>388</v>
      </c>
      <c r="F904" s="330">
        <v>35644</v>
      </c>
      <c r="G904" s="328" t="s">
        <v>1009</v>
      </c>
      <c r="H904" s="328" t="s">
        <v>389</v>
      </c>
      <c r="I904" s="328" t="s">
        <v>484</v>
      </c>
      <c r="J904" s="328" t="s">
        <v>390</v>
      </c>
      <c r="K904" s="328">
        <v>2016</v>
      </c>
      <c r="L904" s="328" t="s">
        <v>370</v>
      </c>
      <c r="M904" s="328" t="s">
        <v>370</v>
      </c>
      <c r="N904" s="328"/>
      <c r="O904" s="330"/>
      <c r="P904" s="328"/>
      <c r="Q904" s="328"/>
      <c r="R904" s="328"/>
      <c r="S904" s="328"/>
      <c r="T904" s="328"/>
      <c r="U904" s="328"/>
      <c r="V904" s="328"/>
      <c r="W904" s="328"/>
      <c r="X904" s="328"/>
      <c r="Y904" s="328"/>
      <c r="Z904" s="328"/>
      <c r="AA904" s="328"/>
      <c r="AB904" s="328"/>
      <c r="AC904" s="328"/>
      <c r="AD904" s="328"/>
      <c r="AE904" s="328"/>
      <c r="AF904" s="328"/>
      <c r="AG904" s="328"/>
      <c r="AH904" s="328" t="s">
        <v>731</v>
      </c>
      <c r="AI904" s="328"/>
      <c r="AJ904" s="328"/>
      <c r="AK904" s="328"/>
      <c r="AL904" s="328"/>
      <c r="AM904" s="328"/>
      <c r="AN904" s="328" t="s">
        <v>782</v>
      </c>
      <c r="AO904" s="328"/>
      <c r="AP904" s="328" t="s">
        <v>3865</v>
      </c>
      <c r="AQ904" s="328" t="s">
        <v>3844</v>
      </c>
    </row>
    <row r="905" spans="1:43" ht="22.8" x14ac:dyDescent="0.4">
      <c r="A905" s="328">
        <v>213655</v>
      </c>
      <c r="B905" s="328" t="s">
        <v>2548</v>
      </c>
      <c r="C905" s="328" t="s">
        <v>66</v>
      </c>
      <c r="D905" s="328" t="s">
        <v>310</v>
      </c>
      <c r="E905" s="328" t="s">
        <v>388</v>
      </c>
      <c r="F905" s="330">
        <v>33298</v>
      </c>
      <c r="G905" s="328" t="s">
        <v>370</v>
      </c>
      <c r="H905" s="328" t="s">
        <v>389</v>
      </c>
      <c r="I905" s="328" t="s">
        <v>59</v>
      </c>
      <c r="J905" s="328" t="s">
        <v>390</v>
      </c>
      <c r="K905" s="328">
        <v>2009</v>
      </c>
      <c r="L905" s="328" t="s">
        <v>370</v>
      </c>
      <c r="M905" s="328" t="s">
        <v>370</v>
      </c>
      <c r="N905" s="328"/>
      <c r="O905" s="330"/>
      <c r="P905" s="328"/>
      <c r="Q905" s="328"/>
      <c r="R905" s="328"/>
      <c r="S905" s="328"/>
      <c r="T905" s="328"/>
      <c r="U905" s="328"/>
      <c r="V905" s="328"/>
      <c r="W905" s="328"/>
      <c r="X905" s="328"/>
      <c r="Y905" s="328"/>
      <c r="Z905" s="328"/>
      <c r="AA905" s="328"/>
      <c r="AB905" s="328"/>
      <c r="AC905" s="328"/>
      <c r="AD905" s="328"/>
      <c r="AE905" s="328"/>
      <c r="AF905" s="328"/>
      <c r="AG905" s="328"/>
      <c r="AH905" s="328" t="s">
        <v>731</v>
      </c>
      <c r="AI905" s="328"/>
      <c r="AJ905" s="328"/>
      <c r="AK905" s="328"/>
      <c r="AL905" s="328"/>
      <c r="AM905" s="328"/>
      <c r="AN905" s="328"/>
      <c r="AO905" s="328"/>
      <c r="AP905" s="328" t="s">
        <v>3843</v>
      </c>
      <c r="AQ905" s="328" t="s">
        <v>3844</v>
      </c>
    </row>
    <row r="906" spans="1:43" ht="22.8" x14ac:dyDescent="0.4">
      <c r="A906" s="328">
        <v>213672</v>
      </c>
      <c r="B906" s="328" t="s">
        <v>1486</v>
      </c>
      <c r="C906" s="328" t="s">
        <v>138</v>
      </c>
      <c r="D906" s="328" t="s">
        <v>1487</v>
      </c>
      <c r="E906" s="328" t="s">
        <v>388</v>
      </c>
      <c r="F906" s="330">
        <v>27178</v>
      </c>
      <c r="G906" s="328" t="s">
        <v>1009</v>
      </c>
      <c r="H906" s="328" t="s">
        <v>389</v>
      </c>
      <c r="I906" s="328" t="s">
        <v>59</v>
      </c>
      <c r="J906" s="328" t="s">
        <v>371</v>
      </c>
      <c r="K906" s="328">
        <v>1992</v>
      </c>
      <c r="L906" s="328" t="s">
        <v>370</v>
      </c>
      <c r="M906" s="328" t="s">
        <v>372</v>
      </c>
      <c r="N906" s="328"/>
      <c r="O906" s="330"/>
      <c r="P906" s="328"/>
      <c r="Q906" s="328"/>
      <c r="R906" s="328"/>
      <c r="S906" s="328"/>
      <c r="T906" s="328"/>
      <c r="U906" s="328"/>
      <c r="V906" s="328"/>
      <c r="W906" s="328"/>
      <c r="X906" s="328"/>
      <c r="Y906" s="328"/>
      <c r="Z906" s="328"/>
      <c r="AA906" s="328"/>
      <c r="AB906" s="328"/>
      <c r="AC906" s="328"/>
      <c r="AD906" s="328"/>
      <c r="AE906" s="328"/>
      <c r="AF906" s="328"/>
      <c r="AG906" s="328"/>
      <c r="AH906" s="328"/>
      <c r="AI906" s="328"/>
      <c r="AJ906" s="328"/>
      <c r="AK906" s="328"/>
      <c r="AL906" s="328"/>
      <c r="AM906" s="328"/>
      <c r="AN906" s="328"/>
      <c r="AO906" s="328"/>
      <c r="AP906" s="328" t="s">
        <v>59</v>
      </c>
      <c r="AQ906" s="328">
        <v>1</v>
      </c>
    </row>
    <row r="907" spans="1:43" ht="22.8" x14ac:dyDescent="0.4">
      <c r="A907" s="328">
        <v>213691</v>
      </c>
      <c r="B907" s="328" t="s">
        <v>1347</v>
      </c>
      <c r="C907" s="328" t="s">
        <v>66</v>
      </c>
      <c r="D907" s="328" t="s">
        <v>239</v>
      </c>
      <c r="E907" s="328" t="s">
        <v>388</v>
      </c>
      <c r="F907" s="330">
        <v>33287</v>
      </c>
      <c r="G907" s="328" t="s">
        <v>1009</v>
      </c>
      <c r="H907" s="328" t="s">
        <v>389</v>
      </c>
      <c r="I907" s="328" t="s">
        <v>59</v>
      </c>
      <c r="J907" s="328" t="s">
        <v>390</v>
      </c>
      <c r="K907" s="328">
        <v>2009</v>
      </c>
      <c r="L907" s="328" t="s">
        <v>370</v>
      </c>
      <c r="M907" s="328" t="s">
        <v>376</v>
      </c>
      <c r="N907" s="328"/>
      <c r="O907" s="330"/>
      <c r="P907" s="328"/>
      <c r="Q907" s="328"/>
      <c r="R907" s="328"/>
      <c r="S907" s="328"/>
      <c r="T907" s="328"/>
      <c r="U907" s="328"/>
      <c r="V907" s="328"/>
      <c r="W907" s="328"/>
      <c r="X907" s="328"/>
      <c r="Y907" s="328"/>
      <c r="Z907" s="328"/>
      <c r="AA907" s="328"/>
      <c r="AB907" s="328"/>
      <c r="AC907" s="328"/>
      <c r="AD907" s="328"/>
      <c r="AE907" s="328"/>
      <c r="AF907" s="328"/>
      <c r="AG907" s="328"/>
      <c r="AH907" s="328"/>
      <c r="AI907" s="328"/>
      <c r="AJ907" s="328"/>
      <c r="AK907" s="328"/>
      <c r="AL907" s="328"/>
      <c r="AM907" s="328"/>
      <c r="AN907" s="328"/>
      <c r="AO907" s="328"/>
      <c r="AP907" s="328" t="s">
        <v>3374</v>
      </c>
      <c r="AQ907" s="328">
        <v>4</v>
      </c>
    </row>
    <row r="908" spans="1:43" ht="22.8" x14ac:dyDescent="0.4">
      <c r="A908" s="328">
        <v>213695</v>
      </c>
      <c r="B908" s="328" t="s">
        <v>1504</v>
      </c>
      <c r="C908" s="328" t="s">
        <v>492</v>
      </c>
      <c r="D908" s="328" t="s">
        <v>504</v>
      </c>
      <c r="E908" s="328" t="s">
        <v>388</v>
      </c>
      <c r="F908" s="330">
        <v>30888</v>
      </c>
      <c r="G908" s="328" t="s">
        <v>1009</v>
      </c>
      <c r="H908" s="328" t="s">
        <v>389</v>
      </c>
      <c r="I908" s="328" t="s">
        <v>59</v>
      </c>
      <c r="J908" s="328" t="s">
        <v>390</v>
      </c>
      <c r="K908" s="328">
        <v>2003</v>
      </c>
      <c r="L908" s="328" t="s">
        <v>370</v>
      </c>
      <c r="M908" s="328" t="s">
        <v>370</v>
      </c>
      <c r="N908" s="328"/>
      <c r="O908" s="330"/>
      <c r="P908" s="328"/>
      <c r="Q908" s="328"/>
      <c r="R908" s="328"/>
      <c r="S908" s="328"/>
      <c r="T908" s="328"/>
      <c r="U908" s="328"/>
      <c r="V908" s="328"/>
      <c r="W908" s="328"/>
      <c r="X908" s="328"/>
      <c r="Y908" s="328"/>
      <c r="Z908" s="328"/>
      <c r="AA908" s="328"/>
      <c r="AB908" s="328"/>
      <c r="AC908" s="328"/>
      <c r="AD908" s="328"/>
      <c r="AE908" s="328"/>
      <c r="AF908" s="328"/>
      <c r="AG908" s="328"/>
      <c r="AH908" s="328"/>
      <c r="AI908" s="328"/>
      <c r="AJ908" s="328"/>
      <c r="AK908" s="328"/>
      <c r="AL908" s="328"/>
      <c r="AM908" s="328"/>
      <c r="AN908" s="328"/>
      <c r="AO908" s="328"/>
      <c r="AP908" s="328" t="s">
        <v>59</v>
      </c>
      <c r="AQ908" s="328">
        <v>4</v>
      </c>
    </row>
    <row r="909" spans="1:43" ht="22.8" x14ac:dyDescent="0.4">
      <c r="A909" s="328">
        <v>213725</v>
      </c>
      <c r="B909" s="328" t="s">
        <v>2796</v>
      </c>
      <c r="C909" s="328" t="s">
        <v>181</v>
      </c>
      <c r="D909" s="328" t="s">
        <v>2797</v>
      </c>
      <c r="E909" s="328" t="s">
        <v>387</v>
      </c>
      <c r="F909" s="330">
        <v>36029</v>
      </c>
      <c r="G909" s="328" t="s">
        <v>1009</v>
      </c>
      <c r="H909" s="328" t="s">
        <v>389</v>
      </c>
      <c r="I909" s="328" t="s">
        <v>59</v>
      </c>
      <c r="J909" s="328" t="s">
        <v>390</v>
      </c>
      <c r="K909" s="328">
        <v>2016</v>
      </c>
      <c r="L909" s="328" t="s">
        <v>370</v>
      </c>
      <c r="M909" s="328" t="s">
        <v>375</v>
      </c>
      <c r="N909" s="328"/>
      <c r="O909" s="330"/>
      <c r="P909" s="328"/>
      <c r="Q909" s="328"/>
      <c r="R909" s="328"/>
      <c r="S909" s="328"/>
      <c r="T909" s="328"/>
      <c r="U909" s="328"/>
      <c r="V909" s="328"/>
      <c r="W909" s="328"/>
      <c r="X909" s="328"/>
      <c r="Y909" s="328"/>
      <c r="Z909" s="328"/>
      <c r="AA909" s="328"/>
      <c r="AB909" s="328"/>
      <c r="AC909" s="328"/>
      <c r="AD909" s="328"/>
      <c r="AE909" s="328"/>
      <c r="AF909" s="328"/>
      <c r="AG909" s="328"/>
      <c r="AH909" s="328"/>
      <c r="AI909" s="328"/>
      <c r="AJ909" s="328"/>
      <c r="AK909" s="328"/>
      <c r="AL909" s="328"/>
      <c r="AM909" s="328"/>
      <c r="AN909" s="328"/>
      <c r="AO909" s="328"/>
      <c r="AP909" s="328" t="s">
        <v>59</v>
      </c>
      <c r="AQ909" s="328">
        <v>3</v>
      </c>
    </row>
    <row r="910" spans="1:43" ht="22.8" x14ac:dyDescent="0.4">
      <c r="A910" s="328">
        <v>213726</v>
      </c>
      <c r="B910" s="328" t="s">
        <v>2798</v>
      </c>
      <c r="C910" s="328" t="s">
        <v>131</v>
      </c>
      <c r="D910" s="328" t="s">
        <v>514</v>
      </c>
      <c r="E910" s="328" t="s">
        <v>388</v>
      </c>
      <c r="F910" s="330">
        <v>36526</v>
      </c>
      <c r="G910" s="328" t="s">
        <v>370</v>
      </c>
      <c r="H910" s="328" t="s">
        <v>389</v>
      </c>
      <c r="I910" s="328" t="s">
        <v>484</v>
      </c>
      <c r="J910" s="328" t="s">
        <v>390</v>
      </c>
      <c r="K910" s="328">
        <v>2014</v>
      </c>
      <c r="L910" s="328" t="s">
        <v>370</v>
      </c>
      <c r="M910" s="328" t="s">
        <v>382</v>
      </c>
      <c r="N910" s="328"/>
      <c r="O910" s="330"/>
      <c r="P910" s="328"/>
      <c r="Q910" s="328"/>
      <c r="R910" s="328"/>
      <c r="S910" s="328"/>
      <c r="T910" s="328"/>
      <c r="U910" s="328"/>
      <c r="V910" s="328"/>
      <c r="W910" s="328"/>
      <c r="X910" s="328"/>
      <c r="Y910" s="328"/>
      <c r="Z910" s="328"/>
      <c r="AA910" s="328"/>
      <c r="AB910" s="328"/>
      <c r="AC910" s="328"/>
      <c r="AD910" s="328"/>
      <c r="AE910" s="328"/>
      <c r="AF910" s="328"/>
      <c r="AG910" s="328"/>
      <c r="AH910" s="328" t="s">
        <v>731</v>
      </c>
      <c r="AI910" s="328"/>
      <c r="AJ910" s="328"/>
      <c r="AK910" s="328"/>
      <c r="AL910" s="328"/>
      <c r="AM910" s="328"/>
      <c r="AN910" s="328"/>
      <c r="AO910" s="328"/>
      <c r="AP910" s="328" t="s">
        <v>3865</v>
      </c>
      <c r="AQ910" s="328" t="s">
        <v>3844</v>
      </c>
    </row>
    <row r="911" spans="1:43" ht="22.8" x14ac:dyDescent="0.4">
      <c r="A911" s="328">
        <v>213733</v>
      </c>
      <c r="B911" s="328" t="s">
        <v>1912</v>
      </c>
      <c r="C911" s="328" t="s">
        <v>105</v>
      </c>
      <c r="D911" s="328" t="s">
        <v>250</v>
      </c>
      <c r="E911" s="328" t="s">
        <v>388</v>
      </c>
      <c r="F911" s="330">
        <v>36234</v>
      </c>
      <c r="G911" s="328" t="s">
        <v>370</v>
      </c>
      <c r="H911" s="328" t="s">
        <v>389</v>
      </c>
      <c r="I911" s="328" t="s">
        <v>59</v>
      </c>
      <c r="J911" s="328" t="s">
        <v>371</v>
      </c>
      <c r="K911" s="328">
        <v>2017</v>
      </c>
      <c r="L911" s="328" t="s">
        <v>370</v>
      </c>
      <c r="M911" s="328" t="s">
        <v>378</v>
      </c>
      <c r="N911" s="328"/>
      <c r="O911" s="330"/>
      <c r="P911" s="328"/>
      <c r="Q911" s="328"/>
      <c r="R911" s="328"/>
      <c r="S911" s="328"/>
      <c r="T911" s="328"/>
      <c r="U911" s="328"/>
      <c r="V911" s="328"/>
      <c r="W911" s="328"/>
      <c r="X911" s="328"/>
      <c r="Y911" s="328"/>
      <c r="Z911" s="328"/>
      <c r="AA911" s="328"/>
      <c r="AB911" s="328"/>
      <c r="AC911" s="328"/>
      <c r="AD911" s="328"/>
      <c r="AE911" s="328"/>
      <c r="AF911" s="328"/>
      <c r="AG911" s="328"/>
      <c r="AH911" s="328"/>
      <c r="AI911" s="328"/>
      <c r="AJ911" s="328"/>
      <c r="AK911" s="328"/>
      <c r="AL911" s="328"/>
      <c r="AM911" s="328"/>
      <c r="AN911" s="328"/>
      <c r="AO911" s="328"/>
      <c r="AP911" s="328" t="s">
        <v>3374</v>
      </c>
      <c r="AQ911" s="328">
        <v>3</v>
      </c>
    </row>
    <row r="912" spans="1:43" ht="22.8" x14ac:dyDescent="0.4">
      <c r="A912" s="328">
        <v>213736</v>
      </c>
      <c r="B912" s="331" t="s">
        <v>2009</v>
      </c>
      <c r="C912" s="331" t="s">
        <v>63</v>
      </c>
      <c r="D912" s="331" t="s">
        <v>455</v>
      </c>
      <c r="E912" s="328" t="s">
        <v>388</v>
      </c>
      <c r="F912" s="330">
        <v>35645</v>
      </c>
      <c r="G912" s="328" t="s">
        <v>1009</v>
      </c>
      <c r="H912" s="328" t="s">
        <v>389</v>
      </c>
      <c r="I912" s="328" t="s">
        <v>484</v>
      </c>
      <c r="J912" s="328" t="s">
        <v>371</v>
      </c>
      <c r="K912" s="328">
        <v>2017</v>
      </c>
      <c r="L912" s="328" t="s">
        <v>370</v>
      </c>
      <c r="M912" s="328" t="s">
        <v>378</v>
      </c>
      <c r="N912" s="328"/>
      <c r="O912" s="330"/>
      <c r="P912" s="328"/>
      <c r="Q912" s="328"/>
      <c r="R912" s="328"/>
      <c r="S912" s="328"/>
      <c r="T912" s="328"/>
      <c r="U912" s="328"/>
      <c r="V912" s="328"/>
      <c r="W912" s="328"/>
      <c r="X912" s="328"/>
      <c r="Y912" s="328"/>
      <c r="Z912" s="328"/>
      <c r="AA912" s="328"/>
      <c r="AB912" s="328"/>
      <c r="AC912" s="328"/>
      <c r="AD912" s="328"/>
      <c r="AE912" s="328"/>
      <c r="AF912" s="328"/>
      <c r="AG912" s="328"/>
      <c r="AH912" s="328" t="s">
        <v>731</v>
      </c>
      <c r="AI912" s="328"/>
      <c r="AJ912" s="328"/>
      <c r="AK912" s="328"/>
      <c r="AL912" s="328"/>
      <c r="AM912" s="328"/>
      <c r="AN912" s="328"/>
      <c r="AO912" s="328"/>
      <c r="AP912" s="328" t="s">
        <v>3870</v>
      </c>
      <c r="AQ912" s="328">
        <v>1</v>
      </c>
    </row>
    <row r="913" spans="1:43" ht="22.8" x14ac:dyDescent="0.4">
      <c r="A913" s="328">
        <v>213742</v>
      </c>
      <c r="B913" s="331" t="s">
        <v>2801</v>
      </c>
      <c r="C913" s="331" t="s">
        <v>140</v>
      </c>
      <c r="D913" s="331" t="s">
        <v>269</v>
      </c>
      <c r="E913" s="331" t="s">
        <v>388</v>
      </c>
      <c r="F913" s="330">
        <v>36268</v>
      </c>
      <c r="G913" s="328" t="s">
        <v>1009</v>
      </c>
      <c r="H913" s="328" t="s">
        <v>389</v>
      </c>
      <c r="I913" s="328" t="s">
        <v>484</v>
      </c>
      <c r="J913" s="328" t="s">
        <v>390</v>
      </c>
      <c r="K913" s="328">
        <v>2017</v>
      </c>
      <c r="L913" s="328" t="s">
        <v>370</v>
      </c>
      <c r="M913" s="328" t="s">
        <v>378</v>
      </c>
      <c r="N913" s="328"/>
      <c r="O913" s="330"/>
      <c r="P913" s="328"/>
      <c r="Q913" s="328"/>
      <c r="R913" s="328"/>
      <c r="S913" s="328"/>
      <c r="T913" s="328"/>
      <c r="U913" s="328"/>
      <c r="V913" s="328"/>
      <c r="W913" s="328"/>
      <c r="X913" s="328"/>
      <c r="Y913" s="328"/>
      <c r="Z913" s="328"/>
      <c r="AA913" s="328"/>
      <c r="AB913" s="328"/>
      <c r="AC913" s="328"/>
      <c r="AD913" s="328"/>
      <c r="AE913" s="328"/>
      <c r="AF913" s="328"/>
      <c r="AG913" s="328"/>
      <c r="AH913" s="328" t="s">
        <v>731</v>
      </c>
      <c r="AI913" s="328"/>
      <c r="AJ913" s="328"/>
      <c r="AK913" s="328"/>
      <c r="AL913" s="328"/>
      <c r="AM913" s="328"/>
      <c r="AN913" s="328" t="s">
        <v>782</v>
      </c>
      <c r="AO913" s="328"/>
      <c r="AP913" s="328" t="s">
        <v>4067</v>
      </c>
      <c r="AQ913" s="328" t="s">
        <v>4024</v>
      </c>
    </row>
    <row r="914" spans="1:43" ht="22.8" x14ac:dyDescent="0.4">
      <c r="A914" s="328">
        <v>213746</v>
      </c>
      <c r="B914" s="328" t="s">
        <v>1398</v>
      </c>
      <c r="C914" s="328" t="s">
        <v>70</v>
      </c>
      <c r="D914" s="328" t="s">
        <v>233</v>
      </c>
      <c r="E914" s="328" t="s">
        <v>388</v>
      </c>
      <c r="F914" s="330">
        <v>36526</v>
      </c>
      <c r="G914" s="328" t="s">
        <v>1399</v>
      </c>
      <c r="H914" s="328" t="s">
        <v>389</v>
      </c>
      <c r="I914" s="328" t="s">
        <v>59</v>
      </c>
      <c r="J914" s="328" t="s">
        <v>371</v>
      </c>
      <c r="K914" s="328">
        <v>2017</v>
      </c>
      <c r="L914" s="328" t="s">
        <v>370</v>
      </c>
      <c r="M914" s="328"/>
      <c r="N914" s="328"/>
      <c r="O914" s="330"/>
      <c r="P914" s="328"/>
      <c r="Q914" s="328"/>
      <c r="R914" s="328"/>
      <c r="S914" s="328"/>
      <c r="T914" s="328"/>
      <c r="U914" s="328"/>
      <c r="V914" s="328"/>
      <c r="W914" s="328"/>
      <c r="X914" s="328"/>
      <c r="Y914" s="328"/>
      <c r="Z914" s="328"/>
      <c r="AA914" s="328"/>
      <c r="AB914" s="328"/>
      <c r="AC914" s="328"/>
      <c r="AD914" s="328"/>
      <c r="AE914" s="328"/>
      <c r="AF914" s="328"/>
      <c r="AG914" s="328"/>
      <c r="AH914" s="328"/>
      <c r="AI914" s="328"/>
      <c r="AJ914" s="328"/>
      <c r="AK914" s="328"/>
      <c r="AL914" s="328"/>
      <c r="AM914" s="328" t="s">
        <v>782</v>
      </c>
      <c r="AN914" s="328" t="s">
        <v>782</v>
      </c>
      <c r="AO914" s="328"/>
      <c r="AP914" s="328" t="s">
        <v>59</v>
      </c>
      <c r="AQ914" s="328">
        <v>3</v>
      </c>
    </row>
    <row r="915" spans="1:43" ht="22.8" x14ac:dyDescent="0.4">
      <c r="A915" s="328">
        <v>213784</v>
      </c>
      <c r="B915" s="328" t="s">
        <v>1897</v>
      </c>
      <c r="C915" s="328" t="s">
        <v>66</v>
      </c>
      <c r="D915" s="328" t="s">
        <v>114</v>
      </c>
      <c r="E915" s="328" t="s">
        <v>388</v>
      </c>
      <c r="F915" s="330">
        <v>36163</v>
      </c>
      <c r="G915" s="328" t="s">
        <v>1350</v>
      </c>
      <c r="H915" s="328" t="s">
        <v>389</v>
      </c>
      <c r="I915" s="328" t="s">
        <v>59</v>
      </c>
      <c r="J915" s="328" t="s">
        <v>371</v>
      </c>
      <c r="K915" s="328">
        <v>2017</v>
      </c>
      <c r="L915" s="328" t="s">
        <v>370</v>
      </c>
      <c r="M915" s="328" t="s">
        <v>378</v>
      </c>
      <c r="N915" s="328"/>
      <c r="O915" s="330"/>
      <c r="P915" s="328"/>
      <c r="Q915" s="328"/>
      <c r="R915" s="328"/>
      <c r="S915" s="328"/>
      <c r="T915" s="328"/>
      <c r="U915" s="328"/>
      <c r="V915" s="328"/>
      <c r="W915" s="328"/>
      <c r="X915" s="328"/>
      <c r="Y915" s="328"/>
      <c r="Z915" s="328"/>
      <c r="AA915" s="328"/>
      <c r="AB915" s="328"/>
      <c r="AC915" s="328"/>
      <c r="AD915" s="328"/>
      <c r="AE915" s="328"/>
      <c r="AF915" s="328"/>
      <c r="AG915" s="328"/>
      <c r="AH915" s="328"/>
      <c r="AI915" s="328"/>
      <c r="AJ915" s="328"/>
      <c r="AK915" s="328"/>
      <c r="AL915" s="328"/>
      <c r="AM915" s="328"/>
      <c r="AN915" s="328"/>
      <c r="AO915" s="328"/>
      <c r="AP915" s="328" t="s">
        <v>3374</v>
      </c>
      <c r="AQ915" s="328">
        <v>3</v>
      </c>
    </row>
    <row r="916" spans="1:43" ht="22.8" x14ac:dyDescent="0.4">
      <c r="A916" s="328">
        <v>213795</v>
      </c>
      <c r="B916" s="328" t="s">
        <v>1577</v>
      </c>
      <c r="C916" s="328" t="s">
        <v>116</v>
      </c>
      <c r="D916" s="328" t="s">
        <v>114</v>
      </c>
      <c r="E916" s="328" t="s">
        <v>388</v>
      </c>
      <c r="F916" s="330">
        <v>33239</v>
      </c>
      <c r="G916" s="328" t="s">
        <v>1578</v>
      </c>
      <c r="H916" s="328" t="s">
        <v>389</v>
      </c>
      <c r="I916" s="328" t="s">
        <v>484</v>
      </c>
      <c r="J916" s="328" t="s">
        <v>390</v>
      </c>
      <c r="K916" s="328">
        <v>2009</v>
      </c>
      <c r="L916" s="328" t="s">
        <v>370</v>
      </c>
      <c r="M916" s="328"/>
      <c r="N916" s="328"/>
      <c r="O916" s="330"/>
      <c r="P916" s="328"/>
      <c r="Q916" s="328"/>
      <c r="R916" s="328"/>
      <c r="S916" s="328"/>
      <c r="T916" s="328"/>
      <c r="U916" s="328"/>
      <c r="V916" s="328"/>
      <c r="W916" s="328"/>
      <c r="X916" s="328"/>
      <c r="Y916" s="328"/>
      <c r="Z916" s="328"/>
      <c r="AA916" s="328"/>
      <c r="AB916" s="328"/>
      <c r="AC916" s="328"/>
      <c r="AD916" s="328"/>
      <c r="AE916" s="328"/>
      <c r="AF916" s="328"/>
      <c r="AG916" s="328"/>
      <c r="AH916" s="328" t="s">
        <v>731</v>
      </c>
      <c r="AI916" s="328"/>
      <c r="AJ916" s="328"/>
      <c r="AK916" s="328"/>
      <c r="AL916" s="328"/>
      <c r="AM916" s="328" t="s">
        <v>782</v>
      </c>
      <c r="AN916" s="328" t="s">
        <v>782</v>
      </c>
      <c r="AO916" s="328"/>
      <c r="AP916" s="328" t="s">
        <v>3865</v>
      </c>
      <c r="AQ916" s="328" t="s">
        <v>3844</v>
      </c>
    </row>
    <row r="917" spans="1:43" ht="22.8" x14ac:dyDescent="0.4">
      <c r="A917" s="328">
        <v>213804</v>
      </c>
      <c r="B917" s="328" t="s">
        <v>2532</v>
      </c>
      <c r="C917" s="328" t="s">
        <v>2394</v>
      </c>
      <c r="D917" s="328" t="s">
        <v>246</v>
      </c>
      <c r="E917" s="328" t="s">
        <v>388</v>
      </c>
      <c r="F917" s="330">
        <v>34069</v>
      </c>
      <c r="G917" s="328" t="s">
        <v>1009</v>
      </c>
      <c r="H917" s="328" t="s">
        <v>3412</v>
      </c>
      <c r="I917" s="328" t="s">
        <v>59</v>
      </c>
      <c r="J917" s="328" t="s">
        <v>390</v>
      </c>
      <c r="K917" s="328">
        <v>2012</v>
      </c>
      <c r="L917" s="328" t="s">
        <v>370</v>
      </c>
      <c r="M917" s="328" t="s">
        <v>756</v>
      </c>
      <c r="N917" s="328"/>
      <c r="O917" s="330"/>
      <c r="P917" s="328"/>
      <c r="Q917" s="328"/>
      <c r="R917" s="328"/>
      <c r="S917" s="328"/>
      <c r="T917" s="328"/>
      <c r="U917" s="328"/>
      <c r="V917" s="328"/>
      <c r="W917" s="328"/>
      <c r="X917" s="328"/>
      <c r="Y917" s="328"/>
      <c r="Z917" s="328"/>
      <c r="AA917" s="328"/>
      <c r="AB917" s="328"/>
      <c r="AC917" s="328"/>
      <c r="AD917" s="328"/>
      <c r="AE917" s="328"/>
      <c r="AF917" s="328"/>
      <c r="AG917" s="328"/>
      <c r="AH917" s="328"/>
      <c r="AI917" s="328"/>
      <c r="AJ917" s="328"/>
      <c r="AK917" s="328"/>
      <c r="AL917" s="328"/>
      <c r="AM917" s="328"/>
      <c r="AN917" s="328"/>
      <c r="AO917" s="328"/>
      <c r="AP917" s="328" t="s">
        <v>59</v>
      </c>
      <c r="AQ917" s="328">
        <v>1</v>
      </c>
    </row>
    <row r="918" spans="1:43" ht="27.6" x14ac:dyDescent="0.4">
      <c r="A918" s="328">
        <v>213830</v>
      </c>
      <c r="B918" s="329" t="s">
        <v>4128</v>
      </c>
      <c r="C918" s="329" t="s">
        <v>130</v>
      </c>
      <c r="D918" s="329" t="s">
        <v>329</v>
      </c>
      <c r="E918" s="328" t="s">
        <v>388</v>
      </c>
      <c r="F918" s="330">
        <v>34336</v>
      </c>
      <c r="G918" s="328" t="s">
        <v>370</v>
      </c>
      <c r="H918" s="328" t="s">
        <v>389</v>
      </c>
      <c r="I918" s="328" t="s">
        <v>485</v>
      </c>
      <c r="J918" s="328" t="s">
        <v>1311</v>
      </c>
      <c r="K918" s="328"/>
      <c r="L918" s="328" t="s">
        <v>370</v>
      </c>
      <c r="M918" s="328" t="s">
        <v>370</v>
      </c>
      <c r="N918" s="328"/>
      <c r="O918" s="330"/>
      <c r="P918" s="328"/>
      <c r="Q918" s="328"/>
      <c r="R918" s="328"/>
      <c r="S918" s="328"/>
      <c r="T918" s="328"/>
      <c r="U918" s="328"/>
      <c r="V918" s="328"/>
      <c r="W918" s="328"/>
      <c r="X918" s="328"/>
      <c r="Y918" s="328"/>
      <c r="Z918" s="328"/>
      <c r="AA918" s="328"/>
      <c r="AB918" s="328"/>
      <c r="AC918" s="328"/>
      <c r="AD918" s="328"/>
      <c r="AE918" s="328"/>
      <c r="AF918" s="328"/>
      <c r="AG918" s="328"/>
      <c r="AH918" s="328"/>
      <c r="AI918" s="328"/>
      <c r="AJ918" s="328"/>
      <c r="AK918" s="328"/>
      <c r="AL918" s="328"/>
      <c r="AM918" s="328"/>
      <c r="AN918" s="328" t="s">
        <v>782</v>
      </c>
      <c r="AO918" s="328"/>
      <c r="AP918" s="328" t="s">
        <v>4129</v>
      </c>
      <c r="AQ918" s="328">
        <v>6</v>
      </c>
    </row>
    <row r="919" spans="1:43" ht="22.8" x14ac:dyDescent="0.4">
      <c r="A919" s="328">
        <v>213831</v>
      </c>
      <c r="B919" s="328" t="s">
        <v>3392</v>
      </c>
      <c r="C919" s="328" t="s">
        <v>547</v>
      </c>
      <c r="D919" s="328" t="s">
        <v>337</v>
      </c>
      <c r="E919" s="328" t="s">
        <v>388</v>
      </c>
      <c r="F919" s="330">
        <v>33504</v>
      </c>
      <c r="G919" s="328" t="s">
        <v>370</v>
      </c>
      <c r="H919" s="328" t="s">
        <v>401</v>
      </c>
      <c r="I919" s="328" t="s">
        <v>486</v>
      </c>
      <c r="J919" s="328" t="s">
        <v>390</v>
      </c>
      <c r="K919" s="328">
        <v>2011</v>
      </c>
      <c r="L919" s="328" t="s">
        <v>370</v>
      </c>
      <c r="M919" s="328" t="s">
        <v>756</v>
      </c>
      <c r="N919" s="328"/>
      <c r="O919" s="330"/>
      <c r="P919" s="328"/>
      <c r="Q919" s="328"/>
      <c r="R919" s="328"/>
      <c r="S919" s="328"/>
      <c r="T919" s="328"/>
      <c r="U919" s="328"/>
      <c r="V919" s="328"/>
      <c r="W919" s="328"/>
      <c r="X919" s="328"/>
      <c r="Y919" s="328"/>
      <c r="Z919" s="328"/>
      <c r="AA919" s="328"/>
      <c r="AB919" s="328"/>
      <c r="AC919" s="328"/>
      <c r="AD919" s="328"/>
      <c r="AE919" s="328"/>
      <c r="AF919" s="328"/>
      <c r="AG919" s="328"/>
      <c r="AH919" s="328" t="s">
        <v>731</v>
      </c>
      <c r="AI919" s="328"/>
      <c r="AJ919" s="328"/>
      <c r="AK919" s="328"/>
      <c r="AL919" s="328"/>
      <c r="AM919" s="328"/>
      <c r="AN919" s="328" t="s">
        <v>782</v>
      </c>
      <c r="AO919" s="328"/>
      <c r="AP919" s="328" t="s">
        <v>4037</v>
      </c>
      <c r="AQ919" s="328">
        <v>4</v>
      </c>
    </row>
    <row r="920" spans="1:43" ht="22.8" x14ac:dyDescent="0.4">
      <c r="A920" s="328">
        <v>213858</v>
      </c>
      <c r="B920" s="328" t="s">
        <v>1407</v>
      </c>
      <c r="C920" s="328" t="s">
        <v>2136</v>
      </c>
      <c r="D920" s="328" t="s">
        <v>304</v>
      </c>
      <c r="E920" s="328" t="s">
        <v>388</v>
      </c>
      <c r="F920" s="330">
        <v>36552</v>
      </c>
      <c r="G920" s="328" t="s">
        <v>1009</v>
      </c>
      <c r="H920" s="328" t="s">
        <v>389</v>
      </c>
      <c r="I920" s="328" t="s">
        <v>484</v>
      </c>
      <c r="J920" s="328" t="s">
        <v>371</v>
      </c>
      <c r="K920" s="328">
        <v>2017</v>
      </c>
      <c r="L920" s="328" t="s">
        <v>370</v>
      </c>
      <c r="M920" s="328" t="s">
        <v>370</v>
      </c>
      <c r="N920" s="328"/>
      <c r="O920" s="330"/>
      <c r="P920" s="328"/>
      <c r="Q920" s="328"/>
      <c r="R920" s="328"/>
      <c r="S920" s="328"/>
      <c r="T920" s="328"/>
      <c r="U920" s="328"/>
      <c r="V920" s="328"/>
      <c r="W920" s="328"/>
      <c r="X920" s="328"/>
      <c r="Y920" s="328"/>
      <c r="Z920" s="328"/>
      <c r="AA920" s="328"/>
      <c r="AB920" s="328"/>
      <c r="AC920" s="328"/>
      <c r="AD920" s="328"/>
      <c r="AE920" s="328"/>
      <c r="AF920" s="328"/>
      <c r="AG920" s="328"/>
      <c r="AH920" s="328" t="s">
        <v>731</v>
      </c>
      <c r="AI920" s="328"/>
      <c r="AJ920" s="328"/>
      <c r="AK920" s="328"/>
      <c r="AL920" s="328"/>
      <c r="AM920" s="328"/>
      <c r="AN920" s="328"/>
      <c r="AO920" s="328"/>
      <c r="AP920" s="328" t="s">
        <v>4067</v>
      </c>
      <c r="AQ920" s="328" t="s">
        <v>4082</v>
      </c>
    </row>
    <row r="921" spans="1:43" ht="22.8" x14ac:dyDescent="0.4">
      <c r="A921" s="328">
        <v>213860</v>
      </c>
      <c r="B921" s="328" t="s">
        <v>2146</v>
      </c>
      <c r="C921" s="328" t="s">
        <v>1824</v>
      </c>
      <c r="D921" s="328" t="s">
        <v>2724</v>
      </c>
      <c r="E921" s="328" t="s">
        <v>388</v>
      </c>
      <c r="F921" s="330">
        <v>34090</v>
      </c>
      <c r="G921" s="328" t="s">
        <v>1009</v>
      </c>
      <c r="H921" s="328" t="s">
        <v>389</v>
      </c>
      <c r="I921" s="328" t="s">
        <v>486</v>
      </c>
      <c r="J921" s="328" t="s">
        <v>390</v>
      </c>
      <c r="K921" s="328">
        <v>2011</v>
      </c>
      <c r="L921" s="328" t="s">
        <v>370</v>
      </c>
      <c r="M921" s="328" t="s">
        <v>370</v>
      </c>
      <c r="N921" s="328"/>
      <c r="O921" s="330"/>
      <c r="P921" s="328"/>
      <c r="Q921" s="328"/>
      <c r="R921" s="328"/>
      <c r="S921" s="328"/>
      <c r="T921" s="328"/>
      <c r="U921" s="328"/>
      <c r="V921" s="328"/>
      <c r="W921" s="328"/>
      <c r="X921" s="328"/>
      <c r="Y921" s="328"/>
      <c r="Z921" s="328"/>
      <c r="AA921" s="328"/>
      <c r="AB921" s="328"/>
      <c r="AC921" s="328"/>
      <c r="AD921" s="328"/>
      <c r="AE921" s="328"/>
      <c r="AF921" s="328"/>
      <c r="AG921" s="328"/>
      <c r="AH921" s="328" t="s">
        <v>731</v>
      </c>
      <c r="AI921" s="328"/>
      <c r="AJ921" s="328"/>
      <c r="AK921" s="328"/>
      <c r="AL921" s="328"/>
      <c r="AM921" s="328"/>
      <c r="AN921" s="328"/>
      <c r="AO921" s="328"/>
      <c r="AP921" s="328" t="s">
        <v>4068</v>
      </c>
      <c r="AQ921" s="328" t="s">
        <v>3844</v>
      </c>
    </row>
    <row r="922" spans="1:43" ht="22.8" x14ac:dyDescent="0.4">
      <c r="A922" s="328">
        <v>213896</v>
      </c>
      <c r="B922" s="328" t="s">
        <v>1527</v>
      </c>
      <c r="C922" s="328" t="s">
        <v>1528</v>
      </c>
      <c r="D922" s="328" t="s">
        <v>1529</v>
      </c>
      <c r="E922" s="328" t="s">
        <v>387</v>
      </c>
      <c r="F922" s="330">
        <v>32180</v>
      </c>
      <c r="G922" s="328" t="s">
        <v>1530</v>
      </c>
      <c r="H922" s="328" t="s">
        <v>389</v>
      </c>
      <c r="I922" s="328" t="s">
        <v>59</v>
      </c>
      <c r="J922" s="328" t="s">
        <v>371</v>
      </c>
      <c r="K922" s="328">
        <v>2007</v>
      </c>
      <c r="L922" s="328" t="s">
        <v>370</v>
      </c>
      <c r="M922" s="328" t="s">
        <v>370</v>
      </c>
      <c r="N922" s="328"/>
      <c r="O922" s="330"/>
      <c r="P922" s="328"/>
      <c r="Q922" s="328"/>
      <c r="R922" s="328"/>
      <c r="S922" s="328"/>
      <c r="T922" s="328"/>
      <c r="U922" s="328"/>
      <c r="V922" s="328"/>
      <c r="W922" s="328"/>
      <c r="X922" s="328"/>
      <c r="Y922" s="328"/>
      <c r="Z922" s="328"/>
      <c r="AA922" s="328"/>
      <c r="AB922" s="328"/>
      <c r="AC922" s="328"/>
      <c r="AD922" s="328"/>
      <c r="AE922" s="328"/>
      <c r="AF922" s="328"/>
      <c r="AG922" s="328"/>
      <c r="AH922" s="328"/>
      <c r="AI922" s="328"/>
      <c r="AJ922" s="328"/>
      <c r="AK922" s="328"/>
      <c r="AL922" s="328"/>
      <c r="AM922" s="328"/>
      <c r="AN922" s="328"/>
      <c r="AO922" s="328"/>
      <c r="AP922" s="328" t="s">
        <v>59</v>
      </c>
      <c r="AQ922" s="328">
        <v>1</v>
      </c>
    </row>
    <row r="923" spans="1:43" ht="22.8" x14ac:dyDescent="0.4">
      <c r="A923" s="328">
        <v>213925</v>
      </c>
      <c r="B923" s="328" t="s">
        <v>2806</v>
      </c>
      <c r="C923" s="328" t="s">
        <v>105</v>
      </c>
      <c r="D923" s="328" t="s">
        <v>2807</v>
      </c>
      <c r="E923" s="328" t="s">
        <v>388</v>
      </c>
      <c r="F923" s="330">
        <v>35870</v>
      </c>
      <c r="G923" s="328" t="s">
        <v>370</v>
      </c>
      <c r="H923" s="328" t="s">
        <v>389</v>
      </c>
      <c r="I923" s="328" t="s">
        <v>486</v>
      </c>
      <c r="J923" s="328" t="s">
        <v>390</v>
      </c>
      <c r="K923" s="328">
        <v>2013</v>
      </c>
      <c r="L923" s="328" t="s">
        <v>370</v>
      </c>
      <c r="M923" s="328"/>
      <c r="N923" s="328"/>
      <c r="O923" s="330"/>
      <c r="P923" s="328"/>
      <c r="Q923" s="328"/>
      <c r="R923" s="328"/>
      <c r="S923" s="328"/>
      <c r="T923" s="328"/>
      <c r="U923" s="328"/>
      <c r="V923" s="328"/>
      <c r="W923" s="328"/>
      <c r="X923" s="328"/>
      <c r="Y923" s="328"/>
      <c r="Z923" s="328"/>
      <c r="AA923" s="328"/>
      <c r="AB923" s="328"/>
      <c r="AC923" s="328"/>
      <c r="AD923" s="328"/>
      <c r="AE923" s="328"/>
      <c r="AF923" s="328"/>
      <c r="AG923" s="328"/>
      <c r="AH923" s="328"/>
      <c r="AI923" s="328"/>
      <c r="AJ923" s="328"/>
      <c r="AK923" s="328"/>
      <c r="AL923" s="328"/>
      <c r="AM923" s="328" t="s">
        <v>782</v>
      </c>
      <c r="AN923" s="328" t="s">
        <v>782</v>
      </c>
      <c r="AO923" s="328"/>
      <c r="AP923" s="328" t="s">
        <v>486</v>
      </c>
      <c r="AQ923" s="328">
        <v>1</v>
      </c>
    </row>
    <row r="924" spans="1:43" ht="22.8" x14ac:dyDescent="0.4">
      <c r="A924" s="328">
        <v>213929</v>
      </c>
      <c r="B924" s="328" t="s">
        <v>2589</v>
      </c>
      <c r="C924" s="328" t="s">
        <v>66</v>
      </c>
      <c r="D924" s="328" t="s">
        <v>251</v>
      </c>
      <c r="E924" s="328" t="s">
        <v>388</v>
      </c>
      <c r="F924" s="330">
        <v>35413</v>
      </c>
      <c r="G924" s="328" t="s">
        <v>1009</v>
      </c>
      <c r="H924" s="328" t="s">
        <v>389</v>
      </c>
      <c r="I924" s="328" t="s">
        <v>59</v>
      </c>
      <c r="J924" s="328" t="s">
        <v>371</v>
      </c>
      <c r="K924" s="328">
        <v>2017</v>
      </c>
      <c r="L924" s="328" t="s">
        <v>370</v>
      </c>
      <c r="M924" s="328"/>
      <c r="N924" s="328">
        <v>26</v>
      </c>
      <c r="O924" s="330">
        <v>45718</v>
      </c>
      <c r="P924" s="328">
        <v>205000</v>
      </c>
      <c r="Q924" s="328"/>
      <c r="R924" s="328"/>
      <c r="S924" s="328"/>
      <c r="T924" s="328"/>
      <c r="U924" s="328"/>
      <c r="V924" s="328"/>
      <c r="W924" s="328"/>
      <c r="X924" s="328"/>
      <c r="Y924" s="328"/>
      <c r="Z924" s="328"/>
      <c r="AA924" s="328"/>
      <c r="AB924" s="328"/>
      <c r="AC924" s="328"/>
      <c r="AD924" s="328"/>
      <c r="AE924" s="328"/>
      <c r="AF924" s="328"/>
      <c r="AG924" s="328"/>
      <c r="AH924" s="328"/>
      <c r="AI924" s="328"/>
      <c r="AJ924" s="328"/>
      <c r="AK924" s="328"/>
      <c r="AL924" s="328"/>
      <c r="AM924" s="328"/>
      <c r="AN924" s="328"/>
      <c r="AO924" s="328"/>
      <c r="AP924" s="328" t="s">
        <v>59</v>
      </c>
      <c r="AQ924" s="328">
        <v>1</v>
      </c>
    </row>
    <row r="925" spans="1:43" ht="22.8" x14ac:dyDescent="0.4">
      <c r="A925" s="328">
        <v>213931</v>
      </c>
      <c r="B925" s="328" t="s">
        <v>1102</v>
      </c>
      <c r="C925" s="328" t="s">
        <v>87</v>
      </c>
      <c r="D925" s="328" t="s">
        <v>263</v>
      </c>
      <c r="E925" s="328" t="s">
        <v>388</v>
      </c>
      <c r="F925" s="330">
        <v>35985</v>
      </c>
      <c r="G925" s="328" t="s">
        <v>370</v>
      </c>
      <c r="H925" s="328" t="s">
        <v>389</v>
      </c>
      <c r="I925" s="328" t="s">
        <v>59</v>
      </c>
      <c r="J925" s="328" t="s">
        <v>390</v>
      </c>
      <c r="K925" s="328">
        <v>2010</v>
      </c>
      <c r="L925" s="328" t="s">
        <v>370</v>
      </c>
      <c r="M925" s="328"/>
      <c r="N925" s="328"/>
      <c r="O925" s="330"/>
      <c r="P925" s="328"/>
      <c r="Q925" s="328"/>
      <c r="R925" s="328"/>
      <c r="S925" s="328"/>
      <c r="T925" s="328"/>
      <c r="U925" s="328"/>
      <c r="V925" s="328"/>
      <c r="W925" s="328"/>
      <c r="X925" s="328"/>
      <c r="Y925" s="328"/>
      <c r="Z925" s="328"/>
      <c r="AA925" s="328"/>
      <c r="AB925" s="328"/>
      <c r="AC925" s="328"/>
      <c r="AD925" s="328"/>
      <c r="AE925" s="328"/>
      <c r="AF925" s="328"/>
      <c r="AG925" s="328"/>
      <c r="AH925" s="328"/>
      <c r="AI925" s="328"/>
      <c r="AJ925" s="328"/>
      <c r="AK925" s="328"/>
      <c r="AL925" s="328"/>
      <c r="AM925" s="328"/>
      <c r="AN925" s="328" t="s">
        <v>782</v>
      </c>
      <c r="AO925" s="328"/>
      <c r="AP925" s="328" t="s">
        <v>59</v>
      </c>
      <c r="AQ925" s="328">
        <v>1</v>
      </c>
    </row>
    <row r="926" spans="1:43" ht="22.8" x14ac:dyDescent="0.4">
      <c r="A926" s="328">
        <v>213937</v>
      </c>
      <c r="B926" s="328" t="s">
        <v>2507</v>
      </c>
      <c r="C926" s="328" t="s">
        <v>158</v>
      </c>
      <c r="D926" s="328" t="s">
        <v>2508</v>
      </c>
      <c r="E926" s="328" t="s">
        <v>387</v>
      </c>
      <c r="F926" s="330">
        <v>35947</v>
      </c>
      <c r="G926" s="328" t="s">
        <v>1009</v>
      </c>
      <c r="H926" s="328" t="s">
        <v>389</v>
      </c>
      <c r="I926" s="328" t="s">
        <v>59</v>
      </c>
      <c r="J926" s="328" t="s">
        <v>390</v>
      </c>
      <c r="K926" s="328">
        <v>2017</v>
      </c>
      <c r="L926" s="328" t="s">
        <v>370</v>
      </c>
      <c r="M926" s="328" t="s">
        <v>370</v>
      </c>
      <c r="N926" s="328"/>
      <c r="O926" s="330"/>
      <c r="P926" s="328"/>
      <c r="Q926" s="328"/>
      <c r="R926" s="328"/>
      <c r="S926" s="328"/>
      <c r="T926" s="328"/>
      <c r="U926" s="328"/>
      <c r="V926" s="328"/>
      <c r="W926" s="328"/>
      <c r="X926" s="328"/>
      <c r="Y926" s="328"/>
      <c r="Z926" s="328"/>
      <c r="AA926" s="328"/>
      <c r="AB926" s="328"/>
      <c r="AC926" s="328"/>
      <c r="AD926" s="328"/>
      <c r="AE926" s="328"/>
      <c r="AF926" s="328"/>
      <c r="AG926" s="328"/>
      <c r="AH926" s="328" t="s">
        <v>731</v>
      </c>
      <c r="AI926" s="328"/>
      <c r="AJ926" s="328"/>
      <c r="AK926" s="328"/>
      <c r="AL926" s="328"/>
      <c r="AM926" s="328"/>
      <c r="AN926" s="328"/>
      <c r="AO926" s="328"/>
      <c r="AP926" s="328" t="s">
        <v>3998</v>
      </c>
      <c r="AQ926" s="328" t="s">
        <v>4131</v>
      </c>
    </row>
    <row r="927" spans="1:43" ht="22.8" x14ac:dyDescent="0.4">
      <c r="A927" s="328">
        <v>213952</v>
      </c>
      <c r="B927" s="328" t="s">
        <v>1566</v>
      </c>
      <c r="C927" s="328" t="s">
        <v>434</v>
      </c>
      <c r="D927" s="328" t="s">
        <v>322</v>
      </c>
      <c r="E927" s="328" t="s">
        <v>387</v>
      </c>
      <c r="F927" s="330">
        <v>33069</v>
      </c>
      <c r="G927" s="328" t="s">
        <v>370</v>
      </c>
      <c r="H927" s="328" t="s">
        <v>389</v>
      </c>
      <c r="I927" s="328" t="s">
        <v>484</v>
      </c>
      <c r="J927" s="328" t="s">
        <v>390</v>
      </c>
      <c r="K927" s="328">
        <v>2008</v>
      </c>
      <c r="L927" s="328" t="s">
        <v>370</v>
      </c>
      <c r="M927" s="328"/>
      <c r="N927" s="328"/>
      <c r="O927" s="330"/>
      <c r="P927" s="328"/>
      <c r="Q927" s="328"/>
      <c r="R927" s="328"/>
      <c r="S927" s="328"/>
      <c r="T927" s="328"/>
      <c r="U927" s="328"/>
      <c r="V927" s="328"/>
      <c r="W927" s="328"/>
      <c r="X927" s="328"/>
      <c r="Y927" s="328"/>
      <c r="Z927" s="328"/>
      <c r="AA927" s="328"/>
      <c r="AB927" s="328"/>
      <c r="AC927" s="328"/>
      <c r="AD927" s="328"/>
      <c r="AE927" s="328"/>
      <c r="AF927" s="328"/>
      <c r="AG927" s="328"/>
      <c r="AH927" s="328" t="s">
        <v>731</v>
      </c>
      <c r="AI927" s="328"/>
      <c r="AJ927" s="328"/>
      <c r="AK927" s="328"/>
      <c r="AL927" s="328"/>
      <c r="AM927" s="328"/>
      <c r="AN927" s="328"/>
      <c r="AO927" s="328"/>
      <c r="AP927" s="328" t="s">
        <v>3865</v>
      </c>
      <c r="AQ927" s="328" t="s">
        <v>3844</v>
      </c>
    </row>
    <row r="928" spans="1:43" ht="22.8" x14ac:dyDescent="0.4">
      <c r="A928" s="328">
        <v>213978</v>
      </c>
      <c r="B928" s="328" t="s">
        <v>1924</v>
      </c>
      <c r="C928" s="328" t="s">
        <v>1827</v>
      </c>
      <c r="D928" s="328" t="s">
        <v>2813</v>
      </c>
      <c r="E928" s="328" t="s">
        <v>388</v>
      </c>
      <c r="F928" s="330">
        <v>36415</v>
      </c>
      <c r="G928" s="328" t="s">
        <v>1033</v>
      </c>
      <c r="H928" s="328" t="s">
        <v>389</v>
      </c>
      <c r="I928" s="328" t="s">
        <v>484</v>
      </c>
      <c r="J928" s="328" t="s">
        <v>390</v>
      </c>
      <c r="K928" s="328">
        <v>2017</v>
      </c>
      <c r="L928" s="328" t="s">
        <v>370</v>
      </c>
      <c r="M928" s="328"/>
      <c r="N928" s="328"/>
      <c r="O928" s="330"/>
      <c r="P928" s="328"/>
      <c r="Q928" s="328"/>
      <c r="R928" s="328"/>
      <c r="S928" s="328"/>
      <c r="T928" s="328"/>
      <c r="U928" s="328"/>
      <c r="V928" s="328"/>
      <c r="W928" s="328"/>
      <c r="X928" s="328"/>
      <c r="Y928" s="328"/>
      <c r="Z928" s="328"/>
      <c r="AA928" s="328"/>
      <c r="AB928" s="328"/>
      <c r="AC928" s="328"/>
      <c r="AD928" s="328"/>
      <c r="AE928" s="328"/>
      <c r="AF928" s="328"/>
      <c r="AG928" s="328"/>
      <c r="AH928" s="328" t="s">
        <v>731</v>
      </c>
      <c r="AI928" s="328"/>
      <c r="AJ928" s="328"/>
      <c r="AK928" s="328"/>
      <c r="AL928" s="328"/>
      <c r="AM928" s="328" t="s">
        <v>782</v>
      </c>
      <c r="AN928" s="328" t="s">
        <v>782</v>
      </c>
      <c r="AO928" s="328"/>
      <c r="AP928" s="328" t="s">
        <v>3865</v>
      </c>
      <c r="AQ928" s="328" t="s">
        <v>3844</v>
      </c>
    </row>
    <row r="929" spans="1:43" ht="22.8" x14ac:dyDescent="0.4">
      <c r="A929" s="328">
        <v>213990</v>
      </c>
      <c r="B929" s="328" t="s">
        <v>4134</v>
      </c>
      <c r="C929" s="328" t="s">
        <v>122</v>
      </c>
      <c r="D929" s="328" t="s">
        <v>278</v>
      </c>
      <c r="E929" s="328" t="s">
        <v>1315</v>
      </c>
      <c r="F929" s="330">
        <v>33657</v>
      </c>
      <c r="G929" s="328" t="s">
        <v>370</v>
      </c>
      <c r="H929" s="328" t="s">
        <v>389</v>
      </c>
      <c r="I929" s="328" t="s">
        <v>59</v>
      </c>
      <c r="J929" s="328" t="s">
        <v>1311</v>
      </c>
      <c r="K929" s="328">
        <v>2016</v>
      </c>
      <c r="L929" s="328" t="s">
        <v>370</v>
      </c>
      <c r="M929" s="328" t="s">
        <v>370</v>
      </c>
      <c r="N929" s="328"/>
      <c r="O929" s="330"/>
      <c r="P929" s="328"/>
      <c r="Q929" s="328"/>
      <c r="R929" s="328"/>
      <c r="S929" s="328"/>
      <c r="T929" s="328"/>
      <c r="U929" s="328"/>
      <c r="V929" s="328"/>
      <c r="W929" s="328"/>
      <c r="X929" s="328"/>
      <c r="Y929" s="328"/>
      <c r="Z929" s="328"/>
      <c r="AA929" s="328"/>
      <c r="AB929" s="328"/>
      <c r="AC929" s="328"/>
      <c r="AD929" s="328"/>
      <c r="AE929" s="328"/>
      <c r="AF929" s="328"/>
      <c r="AG929" s="328"/>
      <c r="AH929" s="328" t="s">
        <v>731</v>
      </c>
      <c r="AI929" s="328"/>
      <c r="AJ929" s="328"/>
      <c r="AK929" s="328"/>
      <c r="AL929" s="328"/>
      <c r="AM929" s="328"/>
      <c r="AN929" s="328"/>
      <c r="AO929" s="328"/>
      <c r="AP929" s="328" t="s">
        <v>4107</v>
      </c>
      <c r="AQ929" s="328" t="s">
        <v>3844</v>
      </c>
    </row>
    <row r="930" spans="1:43" ht="22.8" x14ac:dyDescent="0.4">
      <c r="A930" s="328">
        <v>213993</v>
      </c>
      <c r="B930" s="328" t="s">
        <v>1631</v>
      </c>
      <c r="C930" s="328" t="s">
        <v>1632</v>
      </c>
      <c r="D930" s="328" t="s">
        <v>316</v>
      </c>
      <c r="E930" s="328" t="s">
        <v>388</v>
      </c>
      <c r="F930" s="330">
        <v>34040</v>
      </c>
      <c r="G930" s="328" t="s">
        <v>370</v>
      </c>
      <c r="H930" s="328" t="s">
        <v>389</v>
      </c>
      <c r="I930" s="328" t="s">
        <v>59</v>
      </c>
      <c r="J930" s="328" t="s">
        <v>390</v>
      </c>
      <c r="K930" s="328">
        <v>2011</v>
      </c>
      <c r="L930" s="328" t="s">
        <v>370</v>
      </c>
      <c r="M930" s="328" t="s">
        <v>370</v>
      </c>
      <c r="N930" s="328"/>
      <c r="O930" s="330"/>
      <c r="P930" s="328"/>
      <c r="Q930" s="328"/>
      <c r="R930" s="328"/>
      <c r="S930" s="328"/>
      <c r="T930" s="328"/>
      <c r="U930" s="328"/>
      <c r="V930" s="328"/>
      <c r="W930" s="328"/>
      <c r="X930" s="328"/>
      <c r="Y930" s="328"/>
      <c r="Z930" s="328"/>
      <c r="AA930" s="328"/>
      <c r="AB930" s="328"/>
      <c r="AC930" s="328"/>
      <c r="AD930" s="328"/>
      <c r="AE930" s="328"/>
      <c r="AF930" s="328"/>
      <c r="AG930" s="328"/>
      <c r="AH930" s="328"/>
      <c r="AI930" s="328"/>
      <c r="AJ930" s="328"/>
      <c r="AK930" s="328"/>
      <c r="AL930" s="328"/>
      <c r="AM930" s="328"/>
      <c r="AN930" s="328" t="s">
        <v>782</v>
      </c>
      <c r="AO930" s="328"/>
      <c r="AP930" s="328" t="s">
        <v>3374</v>
      </c>
      <c r="AQ930" s="328">
        <v>3</v>
      </c>
    </row>
    <row r="931" spans="1:43" ht="33.75" customHeight="1" x14ac:dyDescent="0.4">
      <c r="A931" s="328">
        <v>213996</v>
      </c>
      <c r="B931" s="328" t="s">
        <v>2593</v>
      </c>
      <c r="C931" s="328" t="s">
        <v>93</v>
      </c>
      <c r="D931" s="328" t="s">
        <v>2815</v>
      </c>
      <c r="E931" s="328" t="s">
        <v>388</v>
      </c>
      <c r="F931" s="330">
        <v>35450</v>
      </c>
      <c r="G931" s="328" t="s">
        <v>1009</v>
      </c>
      <c r="H931" s="328" t="s">
        <v>389</v>
      </c>
      <c r="I931" s="328" t="s">
        <v>59</v>
      </c>
      <c r="J931" s="328" t="s">
        <v>390</v>
      </c>
      <c r="K931" s="328">
        <v>2014</v>
      </c>
      <c r="L931" s="328" t="s">
        <v>370</v>
      </c>
      <c r="M931" s="328" t="s">
        <v>370</v>
      </c>
      <c r="N931" s="328"/>
      <c r="O931" s="330"/>
      <c r="P931" s="328"/>
      <c r="Q931" s="328"/>
      <c r="R931" s="328"/>
      <c r="S931" s="328"/>
      <c r="T931" s="328"/>
      <c r="U931" s="328"/>
      <c r="V931" s="328"/>
      <c r="W931" s="328"/>
      <c r="X931" s="328"/>
      <c r="Y931" s="328"/>
      <c r="Z931" s="328"/>
      <c r="AA931" s="328"/>
      <c r="AB931" s="328"/>
      <c r="AC931" s="328"/>
      <c r="AD931" s="328"/>
      <c r="AE931" s="328"/>
      <c r="AF931" s="328"/>
      <c r="AG931" s="328"/>
      <c r="AH931" s="328" t="s">
        <v>731</v>
      </c>
      <c r="AI931" s="328"/>
      <c r="AJ931" s="328"/>
      <c r="AK931" s="328"/>
      <c r="AL931" s="328"/>
      <c r="AM931" s="328"/>
      <c r="AN931" s="328" t="s">
        <v>782</v>
      </c>
      <c r="AO931" s="328"/>
      <c r="AP931" s="328" t="s">
        <v>3843</v>
      </c>
      <c r="AQ931" s="328" t="s">
        <v>3844</v>
      </c>
    </row>
    <row r="932" spans="1:43" ht="22.8" x14ac:dyDescent="0.4">
      <c r="A932" s="328">
        <v>214005</v>
      </c>
      <c r="B932" s="328" t="s">
        <v>1497</v>
      </c>
      <c r="C932" s="328" t="s">
        <v>162</v>
      </c>
      <c r="D932" s="328" t="s">
        <v>580</v>
      </c>
      <c r="E932" s="328" t="s">
        <v>387</v>
      </c>
      <c r="F932" s="330">
        <v>30037</v>
      </c>
      <c r="G932" s="328" t="s">
        <v>1009</v>
      </c>
      <c r="H932" s="328" t="s">
        <v>3412</v>
      </c>
      <c r="I932" s="328" t="s">
        <v>484</v>
      </c>
      <c r="J932" s="328" t="s">
        <v>1311</v>
      </c>
      <c r="K932" s="328">
        <v>2009</v>
      </c>
      <c r="L932" s="328" t="s">
        <v>370</v>
      </c>
      <c r="M932" s="328" t="s">
        <v>756</v>
      </c>
      <c r="N932" s="328"/>
      <c r="O932" s="330"/>
      <c r="P932" s="328"/>
      <c r="Q932" s="328"/>
      <c r="R932" s="328"/>
      <c r="S932" s="328"/>
      <c r="T932" s="328"/>
      <c r="U932" s="328"/>
      <c r="V932" s="328"/>
      <c r="W932" s="328"/>
      <c r="X932" s="328"/>
      <c r="Y932" s="328"/>
      <c r="Z932" s="328"/>
      <c r="AA932" s="328"/>
      <c r="AB932" s="328"/>
      <c r="AC932" s="328"/>
      <c r="AD932" s="328"/>
      <c r="AE932" s="328"/>
      <c r="AF932" s="328"/>
      <c r="AG932" s="328"/>
      <c r="AH932" s="328" t="s">
        <v>731</v>
      </c>
      <c r="AI932" s="328"/>
      <c r="AJ932" s="328"/>
      <c r="AK932" s="328"/>
      <c r="AL932" s="328"/>
      <c r="AM932" s="328" t="s">
        <v>782</v>
      </c>
      <c r="AN932" s="328" t="s">
        <v>782</v>
      </c>
      <c r="AO932" s="328"/>
      <c r="AP932" s="328" t="s">
        <v>3865</v>
      </c>
      <c r="AQ932" s="328" t="s">
        <v>3844</v>
      </c>
    </row>
    <row r="933" spans="1:43" ht="22.8" x14ac:dyDescent="0.4">
      <c r="A933" s="328">
        <v>214007</v>
      </c>
      <c r="B933" s="328" t="s">
        <v>2816</v>
      </c>
      <c r="C933" s="328" t="s">
        <v>68</v>
      </c>
      <c r="D933" s="328" t="s">
        <v>2660</v>
      </c>
      <c r="E933" s="328" t="s">
        <v>388</v>
      </c>
      <c r="F933" s="330">
        <v>32759</v>
      </c>
      <c r="G933" s="328" t="s">
        <v>1552</v>
      </c>
      <c r="H933" s="328" t="s">
        <v>389</v>
      </c>
      <c r="I933" s="328" t="s">
        <v>484</v>
      </c>
      <c r="J933" s="328" t="s">
        <v>390</v>
      </c>
      <c r="K933" s="328">
        <v>2008</v>
      </c>
      <c r="L933" s="328" t="s">
        <v>370</v>
      </c>
      <c r="M933" s="328" t="s">
        <v>382</v>
      </c>
      <c r="N933" s="328"/>
      <c r="O933" s="330"/>
      <c r="P933" s="328"/>
      <c r="Q933" s="328"/>
      <c r="R933" s="328"/>
      <c r="S933" s="328"/>
      <c r="T933" s="328"/>
      <c r="U933" s="328"/>
      <c r="V933" s="328"/>
      <c r="W933" s="328"/>
      <c r="X933" s="328"/>
      <c r="Y933" s="328"/>
      <c r="Z933" s="328"/>
      <c r="AA933" s="328"/>
      <c r="AB933" s="328"/>
      <c r="AC933" s="328"/>
      <c r="AD933" s="328"/>
      <c r="AE933" s="328"/>
      <c r="AF933" s="328"/>
      <c r="AG933" s="328"/>
      <c r="AH933" s="328" t="s">
        <v>731</v>
      </c>
      <c r="AI933" s="328"/>
      <c r="AJ933" s="328"/>
      <c r="AK933" s="328"/>
      <c r="AL933" s="328"/>
      <c r="AM933" s="328"/>
      <c r="AN933" s="328"/>
      <c r="AO933" s="328"/>
      <c r="AP933" s="328" t="s">
        <v>4067</v>
      </c>
      <c r="AQ933" s="328" t="s">
        <v>4023</v>
      </c>
    </row>
    <row r="934" spans="1:43" ht="22.8" x14ac:dyDescent="0.4">
      <c r="A934" s="328">
        <v>214018</v>
      </c>
      <c r="B934" s="328" t="s">
        <v>1516</v>
      </c>
      <c r="C934" s="328" t="s">
        <v>60</v>
      </c>
      <c r="D934" s="328" t="s">
        <v>2817</v>
      </c>
      <c r="E934" s="328" t="s">
        <v>388</v>
      </c>
      <c r="F934" s="330">
        <v>31759</v>
      </c>
      <c r="G934" s="328" t="s">
        <v>1009</v>
      </c>
      <c r="H934" s="328" t="s">
        <v>389</v>
      </c>
      <c r="I934" s="328" t="s">
        <v>59</v>
      </c>
      <c r="J934" s="328" t="s">
        <v>1311</v>
      </c>
      <c r="K934" s="328">
        <v>2012</v>
      </c>
      <c r="L934" s="328" t="s">
        <v>370</v>
      </c>
      <c r="M934" s="328" t="s">
        <v>1009</v>
      </c>
      <c r="N934" s="328"/>
      <c r="O934" s="330"/>
      <c r="P934" s="328"/>
      <c r="Q934" s="328"/>
      <c r="R934" s="328"/>
      <c r="S934" s="328"/>
      <c r="T934" s="328"/>
      <c r="U934" s="328"/>
      <c r="V934" s="328"/>
      <c r="W934" s="328"/>
      <c r="X934" s="328"/>
      <c r="Y934" s="328"/>
      <c r="Z934" s="328"/>
      <c r="AA934" s="328"/>
      <c r="AB934" s="328"/>
      <c r="AC934" s="328"/>
      <c r="AD934" s="328"/>
      <c r="AE934" s="328"/>
      <c r="AF934" s="328"/>
      <c r="AG934" s="328"/>
      <c r="AH934" s="328"/>
      <c r="AI934" s="328"/>
      <c r="AJ934" s="328"/>
      <c r="AK934" s="328"/>
      <c r="AL934" s="328"/>
      <c r="AM934" s="328" t="s">
        <v>782</v>
      </c>
      <c r="AN934" s="328" t="s">
        <v>782</v>
      </c>
      <c r="AO934" s="328"/>
      <c r="AP934" s="328" t="s">
        <v>59</v>
      </c>
      <c r="AQ934" s="328">
        <v>1</v>
      </c>
    </row>
    <row r="935" spans="1:43" ht="22.8" x14ac:dyDescent="0.4">
      <c r="A935" s="328">
        <v>214050</v>
      </c>
      <c r="B935" s="331" t="s">
        <v>1588</v>
      </c>
      <c r="C935" s="331" t="s">
        <v>1589</v>
      </c>
      <c r="D935" s="331" t="s">
        <v>291</v>
      </c>
      <c r="E935" s="328" t="s">
        <v>387</v>
      </c>
      <c r="F935" s="330">
        <v>33356</v>
      </c>
      <c r="G935" s="328" t="s">
        <v>370</v>
      </c>
      <c r="H935" s="328" t="s">
        <v>3412</v>
      </c>
      <c r="I935" s="328" t="s">
        <v>59</v>
      </c>
      <c r="J935" s="328" t="s">
        <v>390</v>
      </c>
      <c r="K935" s="328">
        <v>2010</v>
      </c>
      <c r="L935" s="328" t="s">
        <v>370</v>
      </c>
      <c r="M935" s="328" t="s">
        <v>756</v>
      </c>
      <c r="N935" s="328"/>
      <c r="O935" s="330"/>
      <c r="P935" s="328"/>
      <c r="Q935" s="328"/>
      <c r="R935" s="328"/>
      <c r="S935" s="328"/>
      <c r="T935" s="328"/>
      <c r="U935" s="328"/>
      <c r="V935" s="328"/>
      <c r="W935" s="328"/>
      <c r="X935" s="328"/>
      <c r="Y935" s="328"/>
      <c r="Z935" s="328"/>
      <c r="AA935" s="328"/>
      <c r="AB935" s="328"/>
      <c r="AC935" s="328"/>
      <c r="AD935" s="328"/>
      <c r="AE935" s="328"/>
      <c r="AF935" s="328"/>
      <c r="AG935" s="328"/>
      <c r="AH935" s="328"/>
      <c r="AI935" s="328"/>
      <c r="AJ935" s="328"/>
      <c r="AK935" s="328"/>
      <c r="AL935" s="328"/>
      <c r="AM935" s="328"/>
      <c r="AN935" s="328"/>
      <c r="AO935" s="328"/>
      <c r="AP935" s="328" t="s">
        <v>3374</v>
      </c>
      <c r="AQ935" s="328">
        <v>3</v>
      </c>
    </row>
    <row r="936" spans="1:43" ht="22.8" x14ac:dyDescent="0.4">
      <c r="A936" s="328">
        <v>214057</v>
      </c>
      <c r="B936" s="328" t="s">
        <v>2494</v>
      </c>
      <c r="C936" s="328" t="s">
        <v>69</v>
      </c>
      <c r="D936" s="328" t="s">
        <v>2818</v>
      </c>
      <c r="E936" s="328" t="s">
        <v>387</v>
      </c>
      <c r="F936" s="330">
        <v>35462</v>
      </c>
      <c r="G936" s="328" t="s">
        <v>1016</v>
      </c>
      <c r="H936" s="328" t="s">
        <v>3412</v>
      </c>
      <c r="I936" s="328" t="s">
        <v>59</v>
      </c>
      <c r="J936" s="328" t="s">
        <v>390</v>
      </c>
      <c r="K936" s="328">
        <v>2017</v>
      </c>
      <c r="L936" s="328" t="s">
        <v>370</v>
      </c>
      <c r="M936" s="328" t="s">
        <v>756</v>
      </c>
      <c r="N936" s="328"/>
      <c r="O936" s="330"/>
      <c r="P936" s="328"/>
      <c r="Q936" s="328"/>
      <c r="R936" s="328"/>
      <c r="S936" s="328"/>
      <c r="T936" s="328"/>
      <c r="U936" s="328"/>
      <c r="V936" s="328"/>
      <c r="W936" s="328"/>
      <c r="X936" s="328"/>
      <c r="Y936" s="328"/>
      <c r="Z936" s="328"/>
      <c r="AA936" s="328"/>
      <c r="AB936" s="328"/>
      <c r="AC936" s="328"/>
      <c r="AD936" s="328"/>
      <c r="AE936" s="328"/>
      <c r="AF936" s="328"/>
      <c r="AG936" s="328"/>
      <c r="AH936" s="328"/>
      <c r="AI936" s="328"/>
      <c r="AJ936" s="328"/>
      <c r="AK936" s="328"/>
      <c r="AL936" s="328"/>
      <c r="AM936" s="328" t="s">
        <v>782</v>
      </c>
      <c r="AN936" s="328" t="s">
        <v>782</v>
      </c>
      <c r="AO936" s="328"/>
      <c r="AP936" s="328" t="s">
        <v>59</v>
      </c>
      <c r="AQ936" s="328">
        <v>1</v>
      </c>
    </row>
    <row r="937" spans="1:43" ht="22.8" x14ac:dyDescent="0.4">
      <c r="A937" s="328">
        <v>214071</v>
      </c>
      <c r="B937" s="328" t="s">
        <v>1709</v>
      </c>
      <c r="C937" s="328" t="s">
        <v>64</v>
      </c>
      <c r="D937" s="328" t="s">
        <v>278</v>
      </c>
      <c r="E937" s="328" t="s">
        <v>388</v>
      </c>
      <c r="F937" s="330">
        <v>34914</v>
      </c>
      <c r="G937" s="328" t="s">
        <v>1009</v>
      </c>
      <c r="H937" s="328" t="s">
        <v>389</v>
      </c>
      <c r="I937" s="328" t="s">
        <v>59</v>
      </c>
      <c r="J937" s="328" t="s">
        <v>390</v>
      </c>
      <c r="K937" s="328">
        <v>2017</v>
      </c>
      <c r="L937" s="328" t="s">
        <v>370</v>
      </c>
      <c r="M937" s="328" t="s">
        <v>370</v>
      </c>
      <c r="N937" s="328"/>
      <c r="O937" s="330"/>
      <c r="P937" s="328"/>
      <c r="Q937" s="328"/>
      <c r="R937" s="328"/>
      <c r="S937" s="328"/>
      <c r="T937" s="328"/>
      <c r="U937" s="328"/>
      <c r="V937" s="328"/>
      <c r="W937" s="328"/>
      <c r="X937" s="328"/>
      <c r="Y937" s="328"/>
      <c r="Z937" s="328"/>
      <c r="AA937" s="328"/>
      <c r="AB937" s="328"/>
      <c r="AC937" s="328"/>
      <c r="AD937" s="328"/>
      <c r="AE937" s="328"/>
      <c r="AF937" s="328"/>
      <c r="AG937" s="328"/>
      <c r="AH937" s="328"/>
      <c r="AI937" s="328"/>
      <c r="AJ937" s="328"/>
      <c r="AK937" s="328"/>
      <c r="AL937" s="328"/>
      <c r="AM937" s="328"/>
      <c r="AN937" s="328"/>
      <c r="AO937" s="328"/>
      <c r="AP937" s="328" t="s">
        <v>59</v>
      </c>
      <c r="AQ937" s="328">
        <v>1</v>
      </c>
    </row>
    <row r="938" spans="1:43" ht="22.8" x14ac:dyDescent="0.4">
      <c r="A938" s="328">
        <v>214072</v>
      </c>
      <c r="B938" s="328" t="s">
        <v>1739</v>
      </c>
      <c r="C938" s="328" t="s">
        <v>115</v>
      </c>
      <c r="D938" s="328" t="s">
        <v>262</v>
      </c>
      <c r="E938" s="328" t="s">
        <v>388</v>
      </c>
      <c r="F938" s="330">
        <v>35093</v>
      </c>
      <c r="G938" s="328" t="s">
        <v>370</v>
      </c>
      <c r="H938" s="328" t="s">
        <v>389</v>
      </c>
      <c r="I938" s="328" t="s">
        <v>59</v>
      </c>
      <c r="J938" s="328" t="s">
        <v>390</v>
      </c>
      <c r="K938" s="328">
        <v>2015</v>
      </c>
      <c r="L938" s="328" t="s">
        <v>370</v>
      </c>
      <c r="M938" s="328" t="s">
        <v>370</v>
      </c>
      <c r="N938" s="328"/>
      <c r="O938" s="330"/>
      <c r="P938" s="328"/>
      <c r="Q938" s="328"/>
      <c r="R938" s="328"/>
      <c r="S938" s="328"/>
      <c r="T938" s="328"/>
      <c r="U938" s="328"/>
      <c r="V938" s="328"/>
      <c r="W938" s="328"/>
      <c r="X938" s="328"/>
      <c r="Y938" s="328"/>
      <c r="Z938" s="328"/>
      <c r="AA938" s="328"/>
      <c r="AB938" s="328"/>
      <c r="AC938" s="328"/>
      <c r="AD938" s="328"/>
      <c r="AE938" s="328"/>
      <c r="AF938" s="328"/>
      <c r="AG938" s="328"/>
      <c r="AH938" s="328"/>
      <c r="AI938" s="328"/>
      <c r="AJ938" s="328"/>
      <c r="AK938" s="328"/>
      <c r="AL938" s="328"/>
      <c r="AM938" s="328"/>
      <c r="AN938" s="328"/>
      <c r="AO938" s="328"/>
      <c r="AP938" s="328" t="s">
        <v>3374</v>
      </c>
      <c r="AQ938" s="328">
        <v>3</v>
      </c>
    </row>
    <row r="939" spans="1:43" ht="22.8" x14ac:dyDescent="0.4">
      <c r="A939" s="328">
        <v>214078</v>
      </c>
      <c r="B939" s="328" t="s">
        <v>2363</v>
      </c>
      <c r="C939" s="328" t="s">
        <v>89</v>
      </c>
      <c r="D939" s="328" t="s">
        <v>2819</v>
      </c>
      <c r="E939" s="328" t="s">
        <v>388</v>
      </c>
      <c r="F939" s="330">
        <v>36161</v>
      </c>
      <c r="G939" s="328" t="s">
        <v>1029</v>
      </c>
      <c r="H939" s="328" t="s">
        <v>389</v>
      </c>
      <c r="I939" s="328" t="s">
        <v>59</v>
      </c>
      <c r="J939" s="328" t="s">
        <v>390</v>
      </c>
      <c r="K939" s="328">
        <v>2017</v>
      </c>
      <c r="L939" s="328" t="s">
        <v>370</v>
      </c>
      <c r="M939" s="328" t="s">
        <v>373</v>
      </c>
      <c r="N939" s="328"/>
      <c r="O939" s="330"/>
      <c r="P939" s="328"/>
      <c r="Q939" s="328"/>
      <c r="R939" s="328"/>
      <c r="S939" s="328"/>
      <c r="T939" s="328"/>
      <c r="U939" s="328"/>
      <c r="V939" s="328"/>
      <c r="W939" s="328"/>
      <c r="X939" s="328"/>
      <c r="Y939" s="328"/>
      <c r="Z939" s="328"/>
      <c r="AA939" s="328"/>
      <c r="AB939" s="328"/>
      <c r="AC939" s="328"/>
      <c r="AD939" s="328"/>
      <c r="AE939" s="328"/>
      <c r="AF939" s="328"/>
      <c r="AG939" s="328"/>
      <c r="AH939" s="328"/>
      <c r="AI939" s="328"/>
      <c r="AJ939" s="328"/>
      <c r="AK939" s="328"/>
      <c r="AL939" s="328"/>
      <c r="AM939" s="328"/>
      <c r="AN939" s="328"/>
      <c r="AO939" s="328"/>
      <c r="AP939" s="328" t="s">
        <v>3374</v>
      </c>
      <c r="AQ939" s="328">
        <v>3</v>
      </c>
    </row>
    <row r="940" spans="1:43" ht="22.8" x14ac:dyDescent="0.4">
      <c r="A940" s="328">
        <v>214091</v>
      </c>
      <c r="B940" s="328" t="s">
        <v>1812</v>
      </c>
      <c r="C940" s="328" t="s">
        <v>66</v>
      </c>
      <c r="D940" s="328" t="s">
        <v>258</v>
      </c>
      <c r="E940" s="328" t="s">
        <v>388</v>
      </c>
      <c r="F940" s="330">
        <v>36215</v>
      </c>
      <c r="G940" s="328" t="s">
        <v>1009</v>
      </c>
      <c r="H940" s="328" t="s">
        <v>389</v>
      </c>
      <c r="I940" s="328" t="s">
        <v>59</v>
      </c>
      <c r="J940" s="328" t="s">
        <v>390</v>
      </c>
      <c r="K940" s="328">
        <v>2017</v>
      </c>
      <c r="L940" s="328" t="s">
        <v>370</v>
      </c>
      <c r="M940" s="328" t="s">
        <v>375</v>
      </c>
      <c r="N940" s="328"/>
      <c r="O940" s="330"/>
      <c r="P940" s="328"/>
      <c r="Q940" s="328"/>
      <c r="R940" s="328"/>
      <c r="S940" s="328"/>
      <c r="T940" s="328"/>
      <c r="U940" s="328"/>
      <c r="V940" s="328"/>
      <c r="W940" s="328"/>
      <c r="X940" s="328"/>
      <c r="Y940" s="328"/>
      <c r="Z940" s="328"/>
      <c r="AA940" s="328"/>
      <c r="AB940" s="328"/>
      <c r="AC940" s="328"/>
      <c r="AD940" s="328"/>
      <c r="AE940" s="328"/>
      <c r="AF940" s="328"/>
      <c r="AG940" s="328"/>
      <c r="AH940" s="328"/>
      <c r="AI940" s="328"/>
      <c r="AJ940" s="328"/>
      <c r="AK940" s="328"/>
      <c r="AL940" s="328"/>
      <c r="AM940" s="328"/>
      <c r="AN940" s="328"/>
      <c r="AO940" s="328"/>
      <c r="AP940" s="328" t="s">
        <v>3374</v>
      </c>
      <c r="AQ940" s="328">
        <v>3</v>
      </c>
    </row>
    <row r="941" spans="1:43" ht="22.8" x14ac:dyDescent="0.4">
      <c r="A941" s="328">
        <v>214093</v>
      </c>
      <c r="B941" s="328" t="s">
        <v>1525</v>
      </c>
      <c r="C941" s="328" t="s">
        <v>93</v>
      </c>
      <c r="D941" s="328" t="s">
        <v>2820</v>
      </c>
      <c r="E941" s="328" t="s">
        <v>388</v>
      </c>
      <c r="F941" s="330">
        <v>32147</v>
      </c>
      <c r="G941" s="328" t="s">
        <v>1009</v>
      </c>
      <c r="H941" s="328" t="s">
        <v>389</v>
      </c>
      <c r="I941" s="328" t="s">
        <v>59</v>
      </c>
      <c r="J941" s="328" t="s">
        <v>390</v>
      </c>
      <c r="K941" s="328">
        <v>2006</v>
      </c>
      <c r="L941" s="328" t="s">
        <v>370</v>
      </c>
      <c r="M941" s="328" t="s">
        <v>374</v>
      </c>
      <c r="N941" s="328"/>
      <c r="O941" s="330"/>
      <c r="P941" s="328"/>
      <c r="Q941" s="328"/>
      <c r="R941" s="328"/>
      <c r="S941" s="328"/>
      <c r="T941" s="328"/>
      <c r="U941" s="328"/>
      <c r="V941" s="328"/>
      <c r="W941" s="328"/>
      <c r="X941" s="328"/>
      <c r="Y941" s="328"/>
      <c r="Z941" s="328"/>
      <c r="AA941" s="328"/>
      <c r="AB941" s="328"/>
      <c r="AC941" s="328"/>
      <c r="AD941" s="328"/>
      <c r="AE941" s="328"/>
      <c r="AF941" s="328"/>
      <c r="AG941" s="328"/>
      <c r="AH941" s="328"/>
      <c r="AI941" s="328"/>
      <c r="AJ941" s="328"/>
      <c r="AK941" s="328"/>
      <c r="AL941" s="328"/>
      <c r="AM941" s="328"/>
      <c r="AN941" s="328"/>
      <c r="AO941" s="328"/>
      <c r="AP941" s="328" t="s">
        <v>59</v>
      </c>
      <c r="AQ941" s="328">
        <v>2</v>
      </c>
    </row>
    <row r="942" spans="1:43" ht="22.8" x14ac:dyDescent="0.4">
      <c r="A942" s="328">
        <v>214100</v>
      </c>
      <c r="B942" s="328" t="s">
        <v>2044</v>
      </c>
      <c r="C942" s="328" t="s">
        <v>173</v>
      </c>
      <c r="D942" s="328" t="s">
        <v>288</v>
      </c>
      <c r="E942" s="328" t="s">
        <v>388</v>
      </c>
      <c r="F942" s="330">
        <v>32887</v>
      </c>
      <c r="G942" s="328" t="s">
        <v>1009</v>
      </c>
      <c r="H942" s="328" t="s">
        <v>389</v>
      </c>
      <c r="I942" s="328" t="s">
        <v>484</v>
      </c>
      <c r="J942" s="328" t="s">
        <v>390</v>
      </c>
      <c r="K942" s="328">
        <v>2016</v>
      </c>
      <c r="L942" s="328" t="s">
        <v>370</v>
      </c>
      <c r="M942" s="328" t="s">
        <v>370</v>
      </c>
      <c r="N942" s="328"/>
      <c r="O942" s="330"/>
      <c r="P942" s="328"/>
      <c r="Q942" s="328"/>
      <c r="R942" s="328"/>
      <c r="S942" s="328"/>
      <c r="T942" s="328"/>
      <c r="U942" s="328"/>
      <c r="V942" s="328"/>
      <c r="W942" s="328"/>
      <c r="X942" s="328"/>
      <c r="Y942" s="328"/>
      <c r="Z942" s="328"/>
      <c r="AA942" s="328"/>
      <c r="AB942" s="328"/>
      <c r="AC942" s="328"/>
      <c r="AD942" s="328"/>
      <c r="AE942" s="328"/>
      <c r="AF942" s="328"/>
      <c r="AG942" s="328"/>
      <c r="AH942" s="328" t="s">
        <v>731</v>
      </c>
      <c r="AI942" s="328"/>
      <c r="AJ942" s="328"/>
      <c r="AK942" s="328"/>
      <c r="AL942" s="328"/>
      <c r="AM942" s="328"/>
      <c r="AN942" s="328"/>
      <c r="AO942" s="328"/>
      <c r="AP942" s="328" t="s">
        <v>484</v>
      </c>
      <c r="AQ942" s="328">
        <v>5</v>
      </c>
    </row>
    <row r="943" spans="1:43" ht="22.8" x14ac:dyDescent="0.4">
      <c r="A943" s="328">
        <v>214103</v>
      </c>
      <c r="B943" s="328" t="s">
        <v>2197</v>
      </c>
      <c r="C943" s="328" t="s">
        <v>102</v>
      </c>
      <c r="D943" s="328" t="s">
        <v>271</v>
      </c>
      <c r="E943" s="328" t="s">
        <v>388</v>
      </c>
      <c r="F943" s="330">
        <v>34902</v>
      </c>
      <c r="G943" s="328" t="s">
        <v>1009</v>
      </c>
      <c r="H943" s="328" t="s">
        <v>389</v>
      </c>
      <c r="I943" s="328" t="s">
        <v>484</v>
      </c>
      <c r="J943" s="328" t="s">
        <v>390</v>
      </c>
      <c r="K943" s="328">
        <v>2013</v>
      </c>
      <c r="L943" s="328" t="s">
        <v>370</v>
      </c>
      <c r="M943" s="328" t="s">
        <v>379</v>
      </c>
      <c r="N943" s="328"/>
      <c r="O943" s="330"/>
      <c r="P943" s="328"/>
      <c r="Q943" s="328"/>
      <c r="R943" s="328"/>
      <c r="S943" s="328"/>
      <c r="T943" s="328"/>
      <c r="U943" s="328"/>
      <c r="V943" s="328"/>
      <c r="W943" s="328"/>
      <c r="X943" s="328"/>
      <c r="Y943" s="328"/>
      <c r="Z943" s="328"/>
      <c r="AA943" s="328"/>
      <c r="AB943" s="328"/>
      <c r="AC943" s="328"/>
      <c r="AD943" s="328"/>
      <c r="AE943" s="328"/>
      <c r="AF943" s="328"/>
      <c r="AG943" s="328"/>
      <c r="AH943" s="328"/>
      <c r="AI943" s="328"/>
      <c r="AJ943" s="328"/>
      <c r="AK943" s="328"/>
      <c r="AL943" s="328"/>
      <c r="AM943" s="328"/>
      <c r="AN943" s="328"/>
      <c r="AO943" s="328"/>
      <c r="AP943" s="328" t="s">
        <v>484</v>
      </c>
      <c r="AQ943" s="328">
        <v>1</v>
      </c>
    </row>
    <row r="944" spans="1:43" ht="22.8" x14ac:dyDescent="0.4">
      <c r="A944" s="328">
        <v>214109</v>
      </c>
      <c r="B944" s="328" t="s">
        <v>2822</v>
      </c>
      <c r="C944" s="328" t="s">
        <v>93</v>
      </c>
      <c r="D944" s="328" t="s">
        <v>2823</v>
      </c>
      <c r="E944" s="328" t="s">
        <v>388</v>
      </c>
      <c r="F944" s="330">
        <v>36369</v>
      </c>
      <c r="G944" s="328" t="s">
        <v>1039</v>
      </c>
      <c r="H944" s="328" t="s">
        <v>389</v>
      </c>
      <c r="I944" s="328" t="s">
        <v>59</v>
      </c>
      <c r="J944" s="328" t="s">
        <v>390</v>
      </c>
      <c r="K944" s="328">
        <v>2020</v>
      </c>
      <c r="L944" s="328" t="s">
        <v>370</v>
      </c>
      <c r="M944" s="328" t="s">
        <v>375</v>
      </c>
      <c r="N944" s="328"/>
      <c r="O944" s="330"/>
      <c r="P944" s="328"/>
      <c r="Q944" s="328"/>
      <c r="R944" s="328"/>
      <c r="S944" s="328"/>
      <c r="T944" s="328"/>
      <c r="U944" s="328"/>
      <c r="V944" s="328"/>
      <c r="W944" s="328"/>
      <c r="X944" s="328"/>
      <c r="Y944" s="328"/>
      <c r="Z944" s="328"/>
      <c r="AA944" s="328"/>
      <c r="AB944" s="328"/>
      <c r="AC944" s="328"/>
      <c r="AD944" s="328"/>
      <c r="AE944" s="328"/>
      <c r="AF944" s="328"/>
      <c r="AG944" s="328"/>
      <c r="AH944" s="328" t="s">
        <v>731</v>
      </c>
      <c r="AI944" s="328"/>
      <c r="AJ944" s="328"/>
      <c r="AK944" s="328"/>
      <c r="AL944" s="328"/>
      <c r="AM944" s="328"/>
      <c r="AN944" s="328"/>
      <c r="AO944" s="328"/>
      <c r="AP944" s="328" t="s">
        <v>3374</v>
      </c>
      <c r="AQ944" s="328">
        <v>3</v>
      </c>
    </row>
    <row r="945" spans="1:43" ht="22.8" x14ac:dyDescent="0.4">
      <c r="A945" s="328">
        <v>214112</v>
      </c>
      <c r="B945" s="328" t="s">
        <v>1806</v>
      </c>
      <c r="C945" s="328" t="s">
        <v>115</v>
      </c>
      <c r="D945" s="328" t="s">
        <v>275</v>
      </c>
      <c r="E945" s="328" t="s">
        <v>388</v>
      </c>
      <c r="F945" s="330">
        <v>35656</v>
      </c>
      <c r="G945" s="328" t="s">
        <v>1009</v>
      </c>
      <c r="H945" s="328" t="s">
        <v>389</v>
      </c>
      <c r="I945" s="328" t="s">
        <v>59</v>
      </c>
      <c r="J945" s="328" t="s">
        <v>371</v>
      </c>
      <c r="K945" s="328">
        <v>2015</v>
      </c>
      <c r="L945" s="328" t="s">
        <v>370</v>
      </c>
      <c r="M945" s="328" t="s">
        <v>372</v>
      </c>
      <c r="N945" s="328"/>
      <c r="O945" s="330"/>
      <c r="P945" s="328"/>
      <c r="Q945" s="328"/>
      <c r="R945" s="328"/>
      <c r="S945" s="328"/>
      <c r="T945" s="328"/>
      <c r="U945" s="328"/>
      <c r="V945" s="328"/>
      <c r="W945" s="328"/>
      <c r="X945" s="328"/>
      <c r="Y945" s="328"/>
      <c r="Z945" s="328"/>
      <c r="AA945" s="328"/>
      <c r="AB945" s="328"/>
      <c r="AC945" s="328"/>
      <c r="AD945" s="328"/>
      <c r="AE945" s="328"/>
      <c r="AF945" s="328"/>
      <c r="AG945" s="328"/>
      <c r="AH945" s="328"/>
      <c r="AI945" s="328"/>
      <c r="AJ945" s="328"/>
      <c r="AK945" s="328"/>
      <c r="AL945" s="328"/>
      <c r="AM945" s="328"/>
      <c r="AN945" s="328"/>
      <c r="AO945" s="328"/>
      <c r="AP945" s="328" t="s">
        <v>3374</v>
      </c>
      <c r="AQ945" s="328">
        <v>3</v>
      </c>
    </row>
    <row r="946" spans="1:43" ht="22.8" x14ac:dyDescent="0.4">
      <c r="A946" s="328">
        <v>214114</v>
      </c>
      <c r="B946" s="328" t="s">
        <v>926</v>
      </c>
      <c r="C946" s="328" t="s">
        <v>160</v>
      </c>
      <c r="D946" s="328" t="s">
        <v>603</v>
      </c>
      <c r="E946" s="328" t="s">
        <v>388</v>
      </c>
      <c r="F946" s="330">
        <v>36468</v>
      </c>
      <c r="G946" s="328" t="s">
        <v>370</v>
      </c>
      <c r="H946" s="328" t="s">
        <v>389</v>
      </c>
      <c r="I946" s="328" t="s">
        <v>486</v>
      </c>
      <c r="J946" s="328" t="s">
        <v>371</v>
      </c>
      <c r="K946" s="328">
        <v>2017</v>
      </c>
      <c r="L946" s="328" t="s">
        <v>370</v>
      </c>
      <c r="M946" s="328" t="s">
        <v>374</v>
      </c>
      <c r="N946" s="328"/>
      <c r="O946" s="330"/>
      <c r="P946" s="328"/>
      <c r="Q946" s="328"/>
      <c r="R946" s="328"/>
      <c r="S946" s="328"/>
      <c r="T946" s="328"/>
      <c r="U946" s="328"/>
      <c r="V946" s="328"/>
      <c r="W946" s="328"/>
      <c r="X946" s="328"/>
      <c r="Y946" s="328"/>
      <c r="Z946" s="328"/>
      <c r="AA946" s="328"/>
      <c r="AB946" s="328"/>
      <c r="AC946" s="328"/>
      <c r="AD946" s="328"/>
      <c r="AE946" s="328"/>
      <c r="AF946" s="328"/>
      <c r="AG946" s="328"/>
      <c r="AH946" s="328" t="s">
        <v>731</v>
      </c>
      <c r="AI946" s="328"/>
      <c r="AJ946" s="328"/>
      <c r="AK946" s="328"/>
      <c r="AL946" s="328"/>
      <c r="AM946" s="328" t="s">
        <v>782</v>
      </c>
      <c r="AN946" s="328" t="s">
        <v>782</v>
      </c>
      <c r="AO946" s="328"/>
      <c r="AP946" s="328" t="s">
        <v>486</v>
      </c>
      <c r="AQ946" s="328">
        <v>1</v>
      </c>
    </row>
    <row r="947" spans="1:43" ht="22.8" x14ac:dyDescent="0.4">
      <c r="A947" s="328">
        <v>214125</v>
      </c>
      <c r="B947" s="328" t="s">
        <v>1661</v>
      </c>
      <c r="C947" s="328" t="s">
        <v>91</v>
      </c>
      <c r="D947" s="328" t="s">
        <v>628</v>
      </c>
      <c r="E947" s="328" t="s">
        <v>388</v>
      </c>
      <c r="F947" s="330">
        <v>34349</v>
      </c>
      <c r="G947" s="328" t="s">
        <v>370</v>
      </c>
      <c r="H947" s="328" t="s">
        <v>389</v>
      </c>
      <c r="I947" s="328" t="s">
        <v>59</v>
      </c>
      <c r="J947" s="328" t="s">
        <v>390</v>
      </c>
      <c r="K947" s="328">
        <v>2012</v>
      </c>
      <c r="L947" s="328" t="s">
        <v>370</v>
      </c>
      <c r="M947" s="328" t="s">
        <v>370</v>
      </c>
      <c r="N947" s="328"/>
      <c r="O947" s="330"/>
      <c r="P947" s="328"/>
      <c r="Q947" s="328"/>
      <c r="R947" s="328"/>
      <c r="S947" s="328"/>
      <c r="T947" s="328"/>
      <c r="U947" s="328"/>
      <c r="V947" s="328"/>
      <c r="W947" s="328"/>
      <c r="X947" s="328"/>
      <c r="Y947" s="328"/>
      <c r="Z947" s="328"/>
      <c r="AA947" s="328"/>
      <c r="AB947" s="328"/>
      <c r="AC947" s="328"/>
      <c r="AD947" s="328"/>
      <c r="AE947" s="328"/>
      <c r="AF947" s="328"/>
      <c r="AG947" s="328"/>
      <c r="AH947" s="328" t="s">
        <v>731</v>
      </c>
      <c r="AI947" s="328"/>
      <c r="AJ947" s="328"/>
      <c r="AK947" s="328"/>
      <c r="AL947" s="328"/>
      <c r="AM947" s="328" t="s">
        <v>782</v>
      </c>
      <c r="AN947" s="328" t="s">
        <v>782</v>
      </c>
      <c r="AO947" s="328"/>
      <c r="AP947" s="328" t="s">
        <v>3879</v>
      </c>
      <c r="AQ947" s="328">
        <v>2</v>
      </c>
    </row>
    <row r="948" spans="1:43" ht="22.8" x14ac:dyDescent="0.4">
      <c r="A948" s="328">
        <v>214128</v>
      </c>
      <c r="B948" s="328" t="s">
        <v>1364</v>
      </c>
      <c r="C948" s="328" t="s">
        <v>198</v>
      </c>
      <c r="D948" s="328" t="s">
        <v>285</v>
      </c>
      <c r="E948" s="328" t="s">
        <v>388</v>
      </c>
      <c r="F948" s="330">
        <v>34988</v>
      </c>
      <c r="G948" s="328" t="s">
        <v>370</v>
      </c>
      <c r="H948" s="328" t="s">
        <v>389</v>
      </c>
      <c r="I948" s="328" t="s">
        <v>59</v>
      </c>
      <c r="J948" s="328" t="s">
        <v>371</v>
      </c>
      <c r="K948" s="328">
        <v>2013</v>
      </c>
      <c r="L948" s="328" t="s">
        <v>370</v>
      </c>
      <c r="M948" s="328" t="s">
        <v>378</v>
      </c>
      <c r="N948" s="328"/>
      <c r="O948" s="330"/>
      <c r="P948" s="328"/>
      <c r="Q948" s="328"/>
      <c r="R948" s="328"/>
      <c r="S948" s="328"/>
      <c r="T948" s="328"/>
      <c r="U948" s="328"/>
      <c r="V948" s="328"/>
      <c r="W948" s="328"/>
      <c r="X948" s="328"/>
      <c r="Y948" s="328"/>
      <c r="Z948" s="328"/>
      <c r="AA948" s="328"/>
      <c r="AB948" s="328"/>
      <c r="AC948" s="328"/>
      <c r="AD948" s="328"/>
      <c r="AE948" s="328"/>
      <c r="AF948" s="328"/>
      <c r="AG948" s="328"/>
      <c r="AH948" s="328"/>
      <c r="AI948" s="328"/>
      <c r="AJ948" s="328"/>
      <c r="AK948" s="328"/>
      <c r="AL948" s="328"/>
      <c r="AM948" s="328"/>
      <c r="AN948" s="328"/>
      <c r="AO948" s="328"/>
      <c r="AP948" s="328" t="s">
        <v>3374</v>
      </c>
      <c r="AQ948" s="328">
        <v>3</v>
      </c>
    </row>
    <row r="949" spans="1:43" ht="22.8" x14ac:dyDescent="0.4">
      <c r="A949" s="328">
        <v>214137</v>
      </c>
      <c r="B949" s="328" t="s">
        <v>1913</v>
      </c>
      <c r="C949" s="328" t="s">
        <v>1914</v>
      </c>
      <c r="D949" s="328" t="s">
        <v>268</v>
      </c>
      <c r="E949" s="328" t="s">
        <v>387</v>
      </c>
      <c r="F949" s="330">
        <v>36251</v>
      </c>
      <c r="G949" s="328" t="s">
        <v>1009</v>
      </c>
      <c r="H949" s="328" t="s">
        <v>389</v>
      </c>
      <c r="I949" s="328" t="s">
        <v>59</v>
      </c>
      <c r="J949" s="328" t="s">
        <v>371</v>
      </c>
      <c r="K949" s="328">
        <v>2017</v>
      </c>
      <c r="L949" s="328" t="s">
        <v>370</v>
      </c>
      <c r="M949" s="328" t="s">
        <v>370</v>
      </c>
      <c r="N949" s="328">
        <v>6</v>
      </c>
      <c r="O949" s="330">
        <v>45705</v>
      </c>
      <c r="P949" s="328">
        <v>80000</v>
      </c>
      <c r="Q949" s="328"/>
      <c r="R949" s="328"/>
      <c r="S949" s="328"/>
      <c r="T949" s="328"/>
      <c r="U949" s="328"/>
      <c r="V949" s="328"/>
      <c r="W949" s="328"/>
      <c r="X949" s="328"/>
      <c r="Y949" s="328"/>
      <c r="Z949" s="328"/>
      <c r="AA949" s="328"/>
      <c r="AB949" s="328"/>
      <c r="AC949" s="328"/>
      <c r="AD949" s="328"/>
      <c r="AE949" s="328"/>
      <c r="AF949" s="328"/>
      <c r="AG949" s="328"/>
      <c r="AH949" s="328"/>
      <c r="AI949" s="328"/>
      <c r="AJ949" s="328"/>
      <c r="AK949" s="328"/>
      <c r="AL949" s="328"/>
      <c r="AM949" s="328"/>
      <c r="AN949" s="328"/>
      <c r="AO949" s="328"/>
      <c r="AP949" s="328" t="s">
        <v>3374</v>
      </c>
      <c r="AQ949" s="328">
        <v>5</v>
      </c>
    </row>
    <row r="950" spans="1:43" ht="22.8" x14ac:dyDescent="0.4">
      <c r="A950" s="328">
        <v>214141</v>
      </c>
      <c r="B950" s="328" t="s">
        <v>2113</v>
      </c>
      <c r="C950" s="328" t="s">
        <v>167</v>
      </c>
      <c r="D950" s="328" t="s">
        <v>291</v>
      </c>
      <c r="E950" s="328" t="s">
        <v>388</v>
      </c>
      <c r="F950" s="330">
        <v>33277</v>
      </c>
      <c r="G950" s="328" t="s">
        <v>370</v>
      </c>
      <c r="H950" s="328" t="s">
        <v>389</v>
      </c>
      <c r="I950" s="328" t="s">
        <v>486</v>
      </c>
      <c r="J950" s="328" t="s">
        <v>1311</v>
      </c>
      <c r="K950" s="328"/>
      <c r="L950" s="328" t="s">
        <v>370</v>
      </c>
      <c r="M950" s="328" t="s">
        <v>370</v>
      </c>
      <c r="N950" s="328"/>
      <c r="O950" s="330"/>
      <c r="P950" s="328"/>
      <c r="Q950" s="328"/>
      <c r="R950" s="328"/>
      <c r="S950" s="328"/>
      <c r="T950" s="328"/>
      <c r="U950" s="328"/>
      <c r="V950" s="328"/>
      <c r="W950" s="328"/>
      <c r="X950" s="328"/>
      <c r="Y950" s="328"/>
      <c r="Z950" s="328"/>
      <c r="AA950" s="328"/>
      <c r="AB950" s="328"/>
      <c r="AC950" s="328"/>
      <c r="AD950" s="328"/>
      <c r="AE950" s="328"/>
      <c r="AF950" s="328"/>
      <c r="AG950" s="328"/>
      <c r="AH950" s="328" t="s">
        <v>731</v>
      </c>
      <c r="AI950" s="328"/>
      <c r="AJ950" s="328"/>
      <c r="AK950" s="328"/>
      <c r="AL950" s="328"/>
      <c r="AM950" s="328" t="s">
        <v>782</v>
      </c>
      <c r="AN950" s="328" t="s">
        <v>782</v>
      </c>
      <c r="AO950" s="328"/>
      <c r="AP950" s="328" t="s">
        <v>3918</v>
      </c>
      <c r="AQ950" s="328" t="s">
        <v>4138</v>
      </c>
    </row>
    <row r="951" spans="1:43" ht="22.8" x14ac:dyDescent="0.4">
      <c r="A951" s="328">
        <v>214146</v>
      </c>
      <c r="B951" s="328" t="s">
        <v>1813</v>
      </c>
      <c r="C951" s="328" t="s">
        <v>1814</v>
      </c>
      <c r="D951" s="328" t="s">
        <v>278</v>
      </c>
      <c r="E951" s="328" t="s">
        <v>388</v>
      </c>
      <c r="F951" s="330">
        <v>35719</v>
      </c>
      <c r="G951" s="328" t="s">
        <v>1009</v>
      </c>
      <c r="H951" s="328" t="s">
        <v>389</v>
      </c>
      <c r="I951" s="328" t="s">
        <v>484</v>
      </c>
      <c r="J951" s="328" t="s">
        <v>371</v>
      </c>
      <c r="K951" s="328">
        <v>2017</v>
      </c>
      <c r="L951" s="328" t="s">
        <v>370</v>
      </c>
      <c r="M951" s="328" t="s">
        <v>370</v>
      </c>
      <c r="N951" s="328"/>
      <c r="O951" s="330"/>
      <c r="P951" s="328"/>
      <c r="Q951" s="328"/>
      <c r="R951" s="328"/>
      <c r="S951" s="328"/>
      <c r="T951" s="328"/>
      <c r="U951" s="328"/>
      <c r="V951" s="328"/>
      <c r="W951" s="328"/>
      <c r="X951" s="328"/>
      <c r="Y951" s="328"/>
      <c r="Z951" s="328"/>
      <c r="AA951" s="328"/>
      <c r="AB951" s="328"/>
      <c r="AC951" s="328"/>
      <c r="AD951" s="328"/>
      <c r="AE951" s="328"/>
      <c r="AF951" s="328"/>
      <c r="AG951" s="328"/>
      <c r="AH951" s="328" t="s">
        <v>731</v>
      </c>
      <c r="AI951" s="328"/>
      <c r="AJ951" s="328"/>
      <c r="AK951" s="328"/>
      <c r="AL951" s="328"/>
      <c r="AM951" s="328" t="s">
        <v>782</v>
      </c>
      <c r="AN951" s="328" t="s">
        <v>782</v>
      </c>
      <c r="AO951" s="328"/>
      <c r="AP951" s="328" t="s">
        <v>3865</v>
      </c>
      <c r="AQ951" s="328" t="s">
        <v>3844</v>
      </c>
    </row>
    <row r="952" spans="1:43" ht="22.8" x14ac:dyDescent="0.4">
      <c r="A952" s="328">
        <v>214159</v>
      </c>
      <c r="B952" s="328" t="s">
        <v>1743</v>
      </c>
      <c r="C952" s="328" t="s">
        <v>1744</v>
      </c>
      <c r="D952" s="328" t="s">
        <v>1745</v>
      </c>
      <c r="E952" s="328" t="s">
        <v>388</v>
      </c>
      <c r="F952" s="330">
        <v>35103</v>
      </c>
      <c r="G952" s="328" t="s">
        <v>1746</v>
      </c>
      <c r="H952" s="328" t="s">
        <v>389</v>
      </c>
      <c r="I952" s="328" t="s">
        <v>59</v>
      </c>
      <c r="J952" s="328" t="s">
        <v>1311</v>
      </c>
      <c r="K952" s="328">
        <v>2016</v>
      </c>
      <c r="L952" s="328" t="s">
        <v>370</v>
      </c>
      <c r="M952" s="328" t="s">
        <v>370</v>
      </c>
      <c r="N952" s="328"/>
      <c r="O952" s="330"/>
      <c r="P952" s="328"/>
      <c r="Q952" s="328"/>
      <c r="R952" s="328"/>
      <c r="S952" s="328"/>
      <c r="T952" s="328"/>
      <c r="U952" s="328"/>
      <c r="V952" s="328"/>
      <c r="W952" s="328"/>
      <c r="X952" s="328"/>
      <c r="Y952" s="328"/>
      <c r="Z952" s="328"/>
      <c r="AA952" s="328"/>
      <c r="AB952" s="328"/>
      <c r="AC952" s="328"/>
      <c r="AD952" s="328"/>
      <c r="AE952" s="328"/>
      <c r="AF952" s="328"/>
      <c r="AG952" s="328"/>
      <c r="AH952" s="328"/>
      <c r="AI952" s="328"/>
      <c r="AJ952" s="328"/>
      <c r="AK952" s="328"/>
      <c r="AL952" s="328"/>
      <c r="AM952" s="328"/>
      <c r="AN952" s="328" t="s">
        <v>782</v>
      </c>
      <c r="AO952" s="328"/>
      <c r="AP952" s="328" t="s">
        <v>3374</v>
      </c>
      <c r="AQ952" s="328">
        <v>3</v>
      </c>
    </row>
    <row r="953" spans="1:43" ht="22.8" x14ac:dyDescent="0.4">
      <c r="A953" s="328">
        <v>214160</v>
      </c>
      <c r="B953" s="328" t="s">
        <v>1393</v>
      </c>
      <c r="C953" s="328" t="s">
        <v>517</v>
      </c>
      <c r="D953" s="328" t="s">
        <v>2631</v>
      </c>
      <c r="E953" s="328" t="s">
        <v>388</v>
      </c>
      <c r="F953" s="330">
        <v>36299</v>
      </c>
      <c r="G953" s="328" t="s">
        <v>1009</v>
      </c>
      <c r="H953" s="328" t="s">
        <v>3412</v>
      </c>
      <c r="I953" s="328" t="s">
        <v>59</v>
      </c>
      <c r="J953" s="328" t="s">
        <v>371</v>
      </c>
      <c r="K953" s="328">
        <v>2017</v>
      </c>
      <c r="L953" s="328" t="s">
        <v>370</v>
      </c>
      <c r="M953" s="328" t="s">
        <v>756</v>
      </c>
      <c r="N953" s="328"/>
      <c r="O953" s="330"/>
      <c r="P953" s="328"/>
      <c r="Q953" s="328"/>
      <c r="R953" s="328"/>
      <c r="S953" s="328"/>
      <c r="T953" s="328"/>
      <c r="U953" s="328"/>
      <c r="V953" s="328"/>
      <c r="W953" s="328"/>
      <c r="X953" s="328"/>
      <c r="Y953" s="328"/>
      <c r="Z953" s="328"/>
      <c r="AA953" s="328"/>
      <c r="AB953" s="328"/>
      <c r="AC953" s="328"/>
      <c r="AD953" s="328"/>
      <c r="AE953" s="328"/>
      <c r="AF953" s="328"/>
      <c r="AG953" s="328"/>
      <c r="AH953" s="328"/>
      <c r="AI953" s="328"/>
      <c r="AJ953" s="328"/>
      <c r="AK953" s="328"/>
      <c r="AL953" s="328"/>
      <c r="AM953" s="328"/>
      <c r="AN953" s="328"/>
      <c r="AO953" s="328"/>
      <c r="AP953" s="328" t="s">
        <v>3374</v>
      </c>
      <c r="AQ953" s="328">
        <v>3</v>
      </c>
    </row>
    <row r="954" spans="1:43" ht="22.8" x14ac:dyDescent="0.4">
      <c r="A954" s="328">
        <v>214195</v>
      </c>
      <c r="B954" s="328" t="s">
        <v>1894</v>
      </c>
      <c r="C954" s="328" t="s">
        <v>63</v>
      </c>
      <c r="D954" s="328" t="s">
        <v>1410</v>
      </c>
      <c r="E954" s="328" t="s">
        <v>387</v>
      </c>
      <c r="F954" s="330">
        <v>36161</v>
      </c>
      <c r="G954" s="328" t="s">
        <v>370</v>
      </c>
      <c r="H954" s="328" t="s">
        <v>389</v>
      </c>
      <c r="I954" s="328" t="s">
        <v>59</v>
      </c>
      <c r="J954" s="328" t="s">
        <v>371</v>
      </c>
      <c r="K954" s="328">
        <v>2016</v>
      </c>
      <c r="L954" s="328" t="s">
        <v>370</v>
      </c>
      <c r="M954" s="328" t="s">
        <v>370</v>
      </c>
      <c r="N954" s="328">
        <v>51</v>
      </c>
      <c r="O954" s="330">
        <v>45721</v>
      </c>
      <c r="P954" s="328">
        <v>125000</v>
      </c>
      <c r="Q954" s="328"/>
      <c r="R954" s="328"/>
      <c r="S954" s="328"/>
      <c r="T954" s="328"/>
      <c r="U954" s="328"/>
      <c r="V954" s="328"/>
      <c r="W954" s="328"/>
      <c r="X954" s="328"/>
      <c r="Y954" s="328"/>
      <c r="Z954" s="328"/>
      <c r="AA954" s="328"/>
      <c r="AB954" s="328"/>
      <c r="AC954" s="328"/>
      <c r="AD954" s="328"/>
      <c r="AE954" s="328"/>
      <c r="AF954" s="328"/>
      <c r="AG954" s="328"/>
      <c r="AH954" s="328"/>
      <c r="AI954" s="328"/>
      <c r="AJ954" s="328"/>
      <c r="AK954" s="328"/>
      <c r="AL954" s="328"/>
      <c r="AM954" s="328"/>
      <c r="AN954" s="328"/>
      <c r="AO954" s="328"/>
      <c r="AP954" s="328" t="s">
        <v>3374</v>
      </c>
      <c r="AQ954" s="328" t="s">
        <v>4140</v>
      </c>
    </row>
    <row r="955" spans="1:43" ht="22.8" x14ac:dyDescent="0.4">
      <c r="A955" s="328">
        <v>214198</v>
      </c>
      <c r="B955" s="328" t="s">
        <v>1023</v>
      </c>
      <c r="C955" s="328" t="s">
        <v>127</v>
      </c>
      <c r="D955" s="328" t="s">
        <v>497</v>
      </c>
      <c r="E955" s="328" t="s">
        <v>387</v>
      </c>
      <c r="F955" s="330">
        <v>36022</v>
      </c>
      <c r="G955" s="328" t="s">
        <v>1009</v>
      </c>
      <c r="H955" s="328" t="s">
        <v>389</v>
      </c>
      <c r="I955" s="328" t="s">
        <v>59</v>
      </c>
      <c r="J955" s="328" t="s">
        <v>390</v>
      </c>
      <c r="K955" s="328">
        <v>2017</v>
      </c>
      <c r="L955" s="328" t="s">
        <v>370</v>
      </c>
      <c r="M955" s="328" t="s">
        <v>386</v>
      </c>
      <c r="N955" s="328"/>
      <c r="O955" s="330"/>
      <c r="P955" s="328"/>
      <c r="Q955" s="328"/>
      <c r="R955" s="328"/>
      <c r="S955" s="328"/>
      <c r="T955" s="328"/>
      <c r="U955" s="328"/>
      <c r="V955" s="328"/>
      <c r="W955" s="328"/>
      <c r="X955" s="328"/>
      <c r="Y955" s="328"/>
      <c r="Z955" s="328"/>
      <c r="AA955" s="328"/>
      <c r="AB955" s="328"/>
      <c r="AC955" s="328"/>
      <c r="AD955" s="328"/>
      <c r="AE955" s="328"/>
      <c r="AF955" s="328"/>
      <c r="AG955" s="328"/>
      <c r="AH955" s="328"/>
      <c r="AI955" s="328"/>
      <c r="AJ955" s="328"/>
      <c r="AK955" s="328"/>
      <c r="AL955" s="328"/>
      <c r="AM955" s="328"/>
      <c r="AN955" s="328"/>
      <c r="AO955" s="328"/>
      <c r="AP955" s="328" t="s">
        <v>3374</v>
      </c>
      <c r="AQ955" s="328">
        <v>3</v>
      </c>
    </row>
    <row r="956" spans="1:43" ht="22.8" x14ac:dyDescent="0.4">
      <c r="A956" s="328">
        <v>214202</v>
      </c>
      <c r="B956" s="328" t="s">
        <v>2826</v>
      </c>
      <c r="C956" s="328" t="s">
        <v>546</v>
      </c>
      <c r="D956" s="328" t="s">
        <v>471</v>
      </c>
      <c r="E956" s="328" t="s">
        <v>388</v>
      </c>
      <c r="F956" s="330">
        <v>35236</v>
      </c>
      <c r="G956" s="328" t="s">
        <v>1009</v>
      </c>
      <c r="H956" s="328" t="s">
        <v>389</v>
      </c>
      <c r="I956" s="328" t="s">
        <v>65</v>
      </c>
      <c r="J956" s="328" t="s">
        <v>371</v>
      </c>
      <c r="K956" s="328">
        <v>2014</v>
      </c>
      <c r="L956" s="328" t="s">
        <v>370</v>
      </c>
      <c r="M956" s="328" t="s">
        <v>382</v>
      </c>
      <c r="N956" s="328"/>
      <c r="O956" s="330"/>
      <c r="P956" s="328"/>
      <c r="Q956" s="328"/>
      <c r="R956" s="328"/>
      <c r="S956" s="328"/>
      <c r="T956" s="328"/>
      <c r="U956" s="328"/>
      <c r="V956" s="328"/>
      <c r="W956" s="328"/>
      <c r="X956" s="328"/>
      <c r="Y956" s="328"/>
      <c r="Z956" s="328"/>
      <c r="AA956" s="328"/>
      <c r="AB956" s="328"/>
      <c r="AC956" s="328"/>
      <c r="AD956" s="328"/>
      <c r="AE956" s="328"/>
      <c r="AF956" s="328"/>
      <c r="AG956" s="328"/>
      <c r="AH956" s="328" t="s">
        <v>731</v>
      </c>
      <c r="AI956" s="328"/>
      <c r="AJ956" s="328"/>
      <c r="AK956" s="328"/>
      <c r="AL956" s="328"/>
      <c r="AM956" s="328"/>
      <c r="AN956" s="328"/>
      <c r="AO956" s="328"/>
      <c r="AP956" s="328" t="s">
        <v>4141</v>
      </c>
      <c r="AQ956" s="328">
        <v>6</v>
      </c>
    </row>
    <row r="957" spans="1:43" ht="22.8" x14ac:dyDescent="0.4">
      <c r="A957" s="328">
        <v>214210</v>
      </c>
      <c r="B957" s="328" t="s">
        <v>1844</v>
      </c>
      <c r="C957" s="328" t="s">
        <v>1845</v>
      </c>
      <c r="D957" s="328" t="s">
        <v>1703</v>
      </c>
      <c r="E957" s="328" t="s">
        <v>387</v>
      </c>
      <c r="F957" s="330">
        <v>35944</v>
      </c>
      <c r="G957" s="328" t="s">
        <v>1009</v>
      </c>
      <c r="H957" s="328" t="s">
        <v>389</v>
      </c>
      <c r="I957" s="328" t="s">
        <v>59</v>
      </c>
      <c r="J957" s="328" t="s">
        <v>390</v>
      </c>
      <c r="K957" s="328">
        <v>2016</v>
      </c>
      <c r="L957" s="328" t="s">
        <v>370</v>
      </c>
      <c r="M957" s="328" t="s">
        <v>370</v>
      </c>
      <c r="N957" s="328"/>
      <c r="O957" s="330"/>
      <c r="P957" s="328"/>
      <c r="Q957" s="328"/>
      <c r="R957" s="328"/>
      <c r="S957" s="328"/>
      <c r="T957" s="328"/>
      <c r="U957" s="328"/>
      <c r="V957" s="328"/>
      <c r="W957" s="328"/>
      <c r="X957" s="328"/>
      <c r="Y957" s="328"/>
      <c r="Z957" s="328"/>
      <c r="AA957" s="328"/>
      <c r="AB957" s="328"/>
      <c r="AC957" s="328"/>
      <c r="AD957" s="328"/>
      <c r="AE957" s="328"/>
      <c r="AF957" s="328"/>
      <c r="AG957" s="328"/>
      <c r="AH957" s="328"/>
      <c r="AI957" s="328"/>
      <c r="AJ957" s="328"/>
      <c r="AK957" s="328"/>
      <c r="AL957" s="328"/>
      <c r="AM957" s="328" t="s">
        <v>782</v>
      </c>
      <c r="AN957" s="328" t="s">
        <v>782</v>
      </c>
      <c r="AO957" s="328"/>
      <c r="AP957" s="328" t="s">
        <v>3374</v>
      </c>
      <c r="AQ957" s="328">
        <v>3</v>
      </c>
    </row>
    <row r="958" spans="1:43" ht="22.8" x14ac:dyDescent="0.4">
      <c r="A958" s="328">
        <v>214214</v>
      </c>
      <c r="B958" s="328" t="s">
        <v>2328</v>
      </c>
      <c r="C958" s="328" t="s">
        <v>86</v>
      </c>
      <c r="D958" s="328" t="s">
        <v>299</v>
      </c>
      <c r="E958" s="328" t="s">
        <v>387</v>
      </c>
      <c r="F958" s="330">
        <v>35927</v>
      </c>
      <c r="G958" s="328" t="s">
        <v>1009</v>
      </c>
      <c r="H958" s="328" t="s">
        <v>389</v>
      </c>
      <c r="I958" s="328" t="s">
        <v>65</v>
      </c>
      <c r="J958" s="328" t="s">
        <v>390</v>
      </c>
      <c r="K958" s="328">
        <v>2016</v>
      </c>
      <c r="L958" s="328" t="s">
        <v>370</v>
      </c>
      <c r="M958" s="328" t="s">
        <v>370</v>
      </c>
      <c r="N958" s="328"/>
      <c r="O958" s="330"/>
      <c r="P958" s="328"/>
      <c r="Q958" s="328"/>
      <c r="R958" s="328"/>
      <c r="S958" s="328"/>
      <c r="T958" s="328"/>
      <c r="U958" s="328"/>
      <c r="V958" s="328"/>
      <c r="W958" s="328"/>
      <c r="X958" s="328"/>
      <c r="Y958" s="328"/>
      <c r="Z958" s="328"/>
      <c r="AA958" s="328"/>
      <c r="AB958" s="328"/>
      <c r="AC958" s="328"/>
      <c r="AD958" s="328"/>
      <c r="AE958" s="328"/>
      <c r="AF958" s="328"/>
      <c r="AG958" s="328"/>
      <c r="AH958" s="328"/>
      <c r="AI958" s="328"/>
      <c r="AJ958" s="328"/>
      <c r="AK958" s="328"/>
      <c r="AL958" s="328"/>
      <c r="AM958" s="328"/>
      <c r="AN958" s="328"/>
      <c r="AO958" s="328"/>
      <c r="AP958" s="328" t="s">
        <v>4055</v>
      </c>
      <c r="AQ958" s="328">
        <v>6</v>
      </c>
    </row>
    <row r="959" spans="1:43" ht="22.8" x14ac:dyDescent="0.4">
      <c r="A959" s="328">
        <v>214224</v>
      </c>
      <c r="B959" s="328" t="s">
        <v>2327</v>
      </c>
      <c r="C959" s="328" t="s">
        <v>178</v>
      </c>
      <c r="D959" s="328" t="s">
        <v>202</v>
      </c>
      <c r="E959" s="328" t="s">
        <v>387</v>
      </c>
      <c r="F959" s="330">
        <v>35924</v>
      </c>
      <c r="G959" s="328" t="s">
        <v>1009</v>
      </c>
      <c r="H959" s="328" t="s">
        <v>389</v>
      </c>
      <c r="I959" s="328" t="s">
        <v>484</v>
      </c>
      <c r="J959" s="328" t="s">
        <v>371</v>
      </c>
      <c r="K959" s="328">
        <v>2017</v>
      </c>
      <c r="L959" s="328" t="s">
        <v>370</v>
      </c>
      <c r="M959" s="328" t="s">
        <v>370</v>
      </c>
      <c r="N959" s="328"/>
      <c r="O959" s="330"/>
      <c r="P959" s="328"/>
      <c r="Q959" s="328"/>
      <c r="R959" s="328"/>
      <c r="S959" s="328"/>
      <c r="T959" s="328"/>
      <c r="U959" s="328"/>
      <c r="V959" s="328"/>
      <c r="W959" s="328"/>
      <c r="X959" s="328"/>
      <c r="Y959" s="328"/>
      <c r="Z959" s="328"/>
      <c r="AA959" s="328"/>
      <c r="AB959" s="328"/>
      <c r="AC959" s="328"/>
      <c r="AD959" s="328"/>
      <c r="AE959" s="328"/>
      <c r="AF959" s="328"/>
      <c r="AG959" s="328"/>
      <c r="AH959" s="328"/>
      <c r="AI959" s="328"/>
      <c r="AJ959" s="328"/>
      <c r="AK959" s="328"/>
      <c r="AL959" s="328"/>
      <c r="AM959" s="328"/>
      <c r="AN959" s="328"/>
      <c r="AO959" s="328"/>
      <c r="AP959" s="328" t="s">
        <v>3375</v>
      </c>
      <c r="AQ959" s="328">
        <v>3</v>
      </c>
    </row>
    <row r="960" spans="1:43" ht="22.8" x14ac:dyDescent="0.4">
      <c r="A960" s="328">
        <v>214228</v>
      </c>
      <c r="B960" s="328" t="s">
        <v>2831</v>
      </c>
      <c r="C960" s="328" t="s">
        <v>135</v>
      </c>
      <c r="D960" s="328" t="s">
        <v>2178</v>
      </c>
      <c r="E960" s="328" t="s">
        <v>387</v>
      </c>
      <c r="F960" s="330">
        <v>36080</v>
      </c>
      <c r="G960" s="328" t="s">
        <v>370</v>
      </c>
      <c r="H960" s="328" t="s">
        <v>389</v>
      </c>
      <c r="I960" s="328" t="s">
        <v>59</v>
      </c>
      <c r="J960" s="328" t="s">
        <v>371</v>
      </c>
      <c r="K960" s="328">
        <v>2016</v>
      </c>
      <c r="L960" s="328" t="s">
        <v>370</v>
      </c>
      <c r="M960" s="328" t="s">
        <v>370</v>
      </c>
      <c r="N960" s="328"/>
      <c r="O960" s="330"/>
      <c r="P960" s="328"/>
      <c r="Q960" s="328"/>
      <c r="R960" s="328"/>
      <c r="S960" s="328"/>
      <c r="T960" s="328"/>
      <c r="U960" s="328"/>
      <c r="V960" s="328"/>
      <c r="W960" s="328"/>
      <c r="X960" s="328"/>
      <c r="Y960" s="328"/>
      <c r="Z960" s="328"/>
      <c r="AA960" s="328"/>
      <c r="AB960" s="328"/>
      <c r="AC960" s="328"/>
      <c r="AD960" s="328"/>
      <c r="AE960" s="328"/>
      <c r="AF960" s="328"/>
      <c r="AG960" s="328"/>
      <c r="AH960" s="328" t="s">
        <v>731</v>
      </c>
      <c r="AI960" s="328"/>
      <c r="AJ960" s="328"/>
      <c r="AK960" s="328"/>
      <c r="AL960" s="328"/>
      <c r="AM960" s="328" t="s">
        <v>782</v>
      </c>
      <c r="AN960" s="328" t="s">
        <v>782</v>
      </c>
      <c r="AO960" s="328"/>
      <c r="AP960" s="328" t="s">
        <v>3879</v>
      </c>
      <c r="AQ960" s="328">
        <v>3</v>
      </c>
    </row>
    <row r="961" spans="1:43" ht="22.8" x14ac:dyDescent="0.4">
      <c r="A961" s="328">
        <v>214236</v>
      </c>
      <c r="B961" s="328" t="s">
        <v>1817</v>
      </c>
      <c r="C961" s="328" t="s">
        <v>116</v>
      </c>
      <c r="D961" s="328" t="s">
        <v>227</v>
      </c>
      <c r="E961" s="328" t="s">
        <v>387</v>
      </c>
      <c r="F961" s="330">
        <v>35796</v>
      </c>
      <c r="G961" s="328" t="s">
        <v>1009</v>
      </c>
      <c r="H961" s="328" t="s">
        <v>389</v>
      </c>
      <c r="I961" s="328" t="s">
        <v>484</v>
      </c>
      <c r="J961" s="328" t="s">
        <v>390</v>
      </c>
      <c r="K961" s="328">
        <v>2015</v>
      </c>
      <c r="L961" s="328" t="s">
        <v>370</v>
      </c>
      <c r="M961" s="328" t="s">
        <v>372</v>
      </c>
      <c r="N961" s="328"/>
      <c r="O961" s="330"/>
      <c r="P961" s="328"/>
      <c r="Q961" s="328"/>
      <c r="R961" s="328"/>
      <c r="S961" s="328"/>
      <c r="T961" s="328"/>
      <c r="U961" s="328"/>
      <c r="V961" s="328"/>
      <c r="W961" s="328"/>
      <c r="X961" s="328"/>
      <c r="Y961" s="328"/>
      <c r="Z961" s="328"/>
      <c r="AA961" s="328"/>
      <c r="AB961" s="328"/>
      <c r="AC961" s="328"/>
      <c r="AD961" s="328"/>
      <c r="AE961" s="328"/>
      <c r="AF961" s="328"/>
      <c r="AG961" s="328"/>
      <c r="AH961" s="328" t="s">
        <v>731</v>
      </c>
      <c r="AI961" s="328"/>
      <c r="AJ961" s="328"/>
      <c r="AK961" s="328"/>
      <c r="AL961" s="328"/>
      <c r="AM961" s="328"/>
      <c r="AN961" s="328" t="s">
        <v>782</v>
      </c>
      <c r="AO961" s="328"/>
      <c r="AP961" s="328" t="s">
        <v>3865</v>
      </c>
      <c r="AQ961" s="328" t="s">
        <v>3844</v>
      </c>
    </row>
    <row r="962" spans="1:43" ht="22.8" x14ac:dyDescent="0.4">
      <c r="A962" s="328">
        <v>214237</v>
      </c>
      <c r="B962" s="328" t="s">
        <v>2424</v>
      </c>
      <c r="C962" s="328" t="s">
        <v>124</v>
      </c>
      <c r="D962" s="328" t="s">
        <v>2832</v>
      </c>
      <c r="E962" s="328" t="s">
        <v>387</v>
      </c>
      <c r="F962" s="330">
        <v>36531</v>
      </c>
      <c r="G962" s="328" t="s">
        <v>370</v>
      </c>
      <c r="H962" s="328" t="s">
        <v>389</v>
      </c>
      <c r="I962" s="328" t="s">
        <v>484</v>
      </c>
      <c r="J962" s="328" t="s">
        <v>390</v>
      </c>
      <c r="K962" s="328">
        <v>2017</v>
      </c>
      <c r="L962" s="328" t="s">
        <v>370</v>
      </c>
      <c r="M962" s="328" t="s">
        <v>370</v>
      </c>
      <c r="N962" s="328"/>
      <c r="O962" s="330"/>
      <c r="P962" s="328"/>
      <c r="Q962" s="328"/>
      <c r="R962" s="328"/>
      <c r="S962" s="328"/>
      <c r="T962" s="328"/>
      <c r="U962" s="328"/>
      <c r="V962" s="328"/>
      <c r="W962" s="328"/>
      <c r="X962" s="328"/>
      <c r="Y962" s="328"/>
      <c r="Z962" s="328"/>
      <c r="AA962" s="328"/>
      <c r="AB962" s="328"/>
      <c r="AC962" s="328"/>
      <c r="AD962" s="328"/>
      <c r="AE962" s="328"/>
      <c r="AF962" s="328"/>
      <c r="AG962" s="328"/>
      <c r="AH962" s="328" t="s">
        <v>731</v>
      </c>
      <c r="AI962" s="328"/>
      <c r="AJ962" s="328"/>
      <c r="AK962" s="328"/>
      <c r="AL962" s="328"/>
      <c r="AM962" s="328"/>
      <c r="AN962" s="328"/>
      <c r="AO962" s="328"/>
      <c r="AP962" s="328" t="s">
        <v>3375</v>
      </c>
      <c r="AQ962" s="328">
        <v>3</v>
      </c>
    </row>
    <row r="963" spans="1:43" ht="22.8" x14ac:dyDescent="0.4">
      <c r="A963" s="328">
        <v>214239</v>
      </c>
      <c r="B963" s="328" t="s">
        <v>2333</v>
      </c>
      <c r="C963" s="328" t="s">
        <v>148</v>
      </c>
      <c r="D963" s="328" t="s">
        <v>224</v>
      </c>
      <c r="E963" s="328" t="s">
        <v>387</v>
      </c>
      <c r="F963" s="330">
        <v>35959</v>
      </c>
      <c r="G963" s="328" t="s">
        <v>1009</v>
      </c>
      <c r="H963" s="328" t="s">
        <v>389</v>
      </c>
      <c r="I963" s="328" t="s">
        <v>486</v>
      </c>
      <c r="J963" s="328" t="s">
        <v>390</v>
      </c>
      <c r="K963" s="328">
        <v>2017</v>
      </c>
      <c r="L963" s="328" t="s">
        <v>370</v>
      </c>
      <c r="M963" s="328" t="s">
        <v>370</v>
      </c>
      <c r="N963" s="328"/>
      <c r="O963" s="330"/>
      <c r="P963" s="328"/>
      <c r="Q963" s="328"/>
      <c r="R963" s="328"/>
      <c r="S963" s="328"/>
      <c r="T963" s="328"/>
      <c r="U963" s="328"/>
      <c r="V963" s="328"/>
      <c r="W963" s="328"/>
      <c r="X963" s="328"/>
      <c r="Y963" s="328"/>
      <c r="Z963" s="328"/>
      <c r="AA963" s="328"/>
      <c r="AB963" s="328"/>
      <c r="AC963" s="328"/>
      <c r="AD963" s="328"/>
      <c r="AE963" s="328"/>
      <c r="AF963" s="328"/>
      <c r="AG963" s="328"/>
      <c r="AH963" s="328" t="s">
        <v>731</v>
      </c>
      <c r="AI963" s="328"/>
      <c r="AJ963" s="328"/>
      <c r="AK963" s="328"/>
      <c r="AL963" s="328"/>
      <c r="AM963" s="328"/>
      <c r="AN963" s="328" t="s">
        <v>782</v>
      </c>
      <c r="AO963" s="328"/>
      <c r="AP963" s="328" t="s">
        <v>4068</v>
      </c>
      <c r="AQ963" s="328" t="s">
        <v>3844</v>
      </c>
    </row>
    <row r="964" spans="1:43" ht="22.8" x14ac:dyDescent="0.4">
      <c r="A964" s="328">
        <v>214243</v>
      </c>
      <c r="B964" s="328" t="s">
        <v>2833</v>
      </c>
      <c r="C964" s="328" t="s">
        <v>130</v>
      </c>
      <c r="D964" s="328" t="s">
        <v>258</v>
      </c>
      <c r="E964" s="328" t="s">
        <v>387</v>
      </c>
      <c r="F964" s="330">
        <v>36526</v>
      </c>
      <c r="G964" s="328" t="s">
        <v>1009</v>
      </c>
      <c r="H964" s="328" t="s">
        <v>398</v>
      </c>
      <c r="I964" s="328" t="s">
        <v>59</v>
      </c>
      <c r="J964" s="328" t="s">
        <v>390</v>
      </c>
      <c r="K964" s="328">
        <v>2017</v>
      </c>
      <c r="L964" s="328" t="s">
        <v>370</v>
      </c>
      <c r="M964" s="328" t="s">
        <v>756</v>
      </c>
      <c r="N964" s="328"/>
      <c r="O964" s="330"/>
      <c r="P964" s="328"/>
      <c r="Q964" s="328"/>
      <c r="R964" s="328"/>
      <c r="S964" s="328"/>
      <c r="T964" s="328"/>
      <c r="U964" s="328"/>
      <c r="V964" s="328"/>
      <c r="W964" s="328"/>
      <c r="X964" s="328"/>
      <c r="Y964" s="328"/>
      <c r="Z964" s="328"/>
      <c r="AA964" s="328"/>
      <c r="AB964" s="328"/>
      <c r="AC964" s="328"/>
      <c r="AD964" s="328"/>
      <c r="AE964" s="328"/>
      <c r="AF964" s="328"/>
      <c r="AG964" s="328"/>
      <c r="AH964" s="328"/>
      <c r="AI964" s="328"/>
      <c r="AJ964" s="328"/>
      <c r="AK964" s="328"/>
      <c r="AL964" s="328"/>
      <c r="AM964" s="328"/>
      <c r="AN964" s="328"/>
      <c r="AO964" s="328"/>
      <c r="AP964" s="328" t="s">
        <v>3374</v>
      </c>
      <c r="AQ964" s="328">
        <v>3</v>
      </c>
    </row>
    <row r="965" spans="1:43" ht="22.8" x14ac:dyDescent="0.4">
      <c r="A965" s="328">
        <v>214246</v>
      </c>
      <c r="B965" s="328" t="s">
        <v>993</v>
      </c>
      <c r="C965" s="328" t="s">
        <v>89</v>
      </c>
      <c r="D965" s="328" t="s">
        <v>252</v>
      </c>
      <c r="E965" s="328" t="s">
        <v>387</v>
      </c>
      <c r="F965" s="330">
        <v>35832</v>
      </c>
      <c r="G965" s="328" t="s">
        <v>1031</v>
      </c>
      <c r="H965" s="328" t="s">
        <v>3412</v>
      </c>
      <c r="I965" s="328" t="s">
        <v>59</v>
      </c>
      <c r="J965" s="328" t="s">
        <v>390</v>
      </c>
      <c r="K965" s="328">
        <v>2017</v>
      </c>
      <c r="L965" s="328" t="s">
        <v>370</v>
      </c>
      <c r="M965" s="328" t="s">
        <v>756</v>
      </c>
      <c r="N965" s="328">
        <v>33</v>
      </c>
      <c r="O965" s="330">
        <v>45720</v>
      </c>
      <c r="P965" s="328">
        <v>70000</v>
      </c>
      <c r="Q965" s="328"/>
      <c r="R965" s="328"/>
      <c r="S965" s="328"/>
      <c r="T965" s="328"/>
      <c r="U965" s="328"/>
      <c r="V965" s="328"/>
      <c r="W965" s="328"/>
      <c r="X965" s="328"/>
      <c r="Y965" s="328"/>
      <c r="Z965" s="328"/>
      <c r="AA965" s="328"/>
      <c r="AB965" s="328"/>
      <c r="AC965" s="328"/>
      <c r="AD965" s="328"/>
      <c r="AE965" s="328"/>
      <c r="AF965" s="328"/>
      <c r="AG965" s="328"/>
      <c r="AH965" s="328"/>
      <c r="AI965" s="328"/>
      <c r="AJ965" s="328"/>
      <c r="AK965" s="328"/>
      <c r="AL965" s="328"/>
      <c r="AM965" s="328"/>
      <c r="AN965" s="328"/>
      <c r="AO965" s="328"/>
      <c r="AP965" s="328" t="s">
        <v>59</v>
      </c>
      <c r="AQ965" s="328">
        <v>1</v>
      </c>
    </row>
    <row r="966" spans="1:43" ht="22.8" x14ac:dyDescent="0.4">
      <c r="A966" s="328">
        <v>214248</v>
      </c>
      <c r="B966" s="328" t="s">
        <v>898</v>
      </c>
      <c r="C966" s="328" t="s">
        <v>140</v>
      </c>
      <c r="D966" s="328" t="s">
        <v>258</v>
      </c>
      <c r="E966" s="328" t="s">
        <v>387</v>
      </c>
      <c r="F966" s="330">
        <v>35509</v>
      </c>
      <c r="G966" s="328" t="s">
        <v>2023</v>
      </c>
      <c r="H966" s="328" t="s">
        <v>389</v>
      </c>
      <c r="I966" s="328" t="s">
        <v>59</v>
      </c>
      <c r="J966" s="328" t="s">
        <v>390</v>
      </c>
      <c r="K966" s="328">
        <v>2014</v>
      </c>
      <c r="L966" s="328" t="s">
        <v>370</v>
      </c>
      <c r="M966" s="328" t="s">
        <v>372</v>
      </c>
      <c r="N966" s="328"/>
      <c r="O966" s="330"/>
      <c r="P966" s="328"/>
      <c r="Q966" s="328"/>
      <c r="R966" s="328"/>
      <c r="S966" s="328"/>
      <c r="T966" s="328"/>
      <c r="U966" s="328"/>
      <c r="V966" s="328"/>
      <c r="W966" s="328"/>
      <c r="X966" s="328"/>
      <c r="Y966" s="328"/>
      <c r="Z966" s="328"/>
      <c r="AA966" s="328"/>
      <c r="AB966" s="328"/>
      <c r="AC966" s="328"/>
      <c r="AD966" s="328"/>
      <c r="AE966" s="328"/>
      <c r="AF966" s="328"/>
      <c r="AG966" s="328"/>
      <c r="AH966" s="328" t="s">
        <v>731</v>
      </c>
      <c r="AI966" s="328"/>
      <c r="AJ966" s="328"/>
      <c r="AK966" s="328"/>
      <c r="AL966" s="328"/>
      <c r="AM966" s="328"/>
      <c r="AN966" s="328"/>
      <c r="AO966" s="328"/>
      <c r="AP966" s="328" t="s">
        <v>3998</v>
      </c>
      <c r="AQ966" s="328" t="s">
        <v>3999</v>
      </c>
    </row>
    <row r="967" spans="1:43" ht="22.8" x14ac:dyDescent="0.4">
      <c r="A967" s="328">
        <v>214251</v>
      </c>
      <c r="B967" s="328" t="s">
        <v>1499</v>
      </c>
      <c r="C967" s="328" t="s">
        <v>1500</v>
      </c>
      <c r="D967" s="328" t="s">
        <v>288</v>
      </c>
      <c r="E967" s="328" t="s">
        <v>387</v>
      </c>
      <c r="F967" s="330">
        <v>30364</v>
      </c>
      <c r="G967" s="328" t="s">
        <v>370</v>
      </c>
      <c r="H967" s="328" t="s">
        <v>389</v>
      </c>
      <c r="I967" s="328" t="s">
        <v>59</v>
      </c>
      <c r="J967" s="328" t="s">
        <v>390</v>
      </c>
      <c r="K967" s="328">
        <v>2002</v>
      </c>
      <c r="L967" s="328" t="s">
        <v>370</v>
      </c>
      <c r="M967" s="328" t="s">
        <v>370</v>
      </c>
      <c r="N967" s="328"/>
      <c r="O967" s="330"/>
      <c r="P967" s="328"/>
      <c r="Q967" s="328"/>
      <c r="R967" s="328"/>
      <c r="S967" s="328"/>
      <c r="T967" s="328"/>
      <c r="U967" s="328"/>
      <c r="V967" s="328"/>
      <c r="W967" s="328"/>
      <c r="X967" s="328"/>
      <c r="Y967" s="328"/>
      <c r="Z967" s="328"/>
      <c r="AA967" s="328"/>
      <c r="AB967" s="328"/>
      <c r="AC967" s="328"/>
      <c r="AD967" s="328"/>
      <c r="AE967" s="328"/>
      <c r="AF967" s="328"/>
      <c r="AG967" s="328"/>
      <c r="AH967" s="328"/>
      <c r="AI967" s="328"/>
      <c r="AJ967" s="328"/>
      <c r="AK967" s="328"/>
      <c r="AL967" s="328"/>
      <c r="AM967" s="328"/>
      <c r="AN967" s="328"/>
      <c r="AO967" s="328"/>
      <c r="AP967" s="328" t="s">
        <v>3374</v>
      </c>
      <c r="AQ967" s="328">
        <v>3</v>
      </c>
    </row>
    <row r="968" spans="1:43" ht="22.8" x14ac:dyDescent="0.4">
      <c r="A968" s="328">
        <v>214279</v>
      </c>
      <c r="B968" s="328" t="s">
        <v>1454</v>
      </c>
      <c r="C968" s="328" t="s">
        <v>104</v>
      </c>
      <c r="D968" s="328" t="s">
        <v>253</v>
      </c>
      <c r="E968" s="328" t="s">
        <v>387</v>
      </c>
      <c r="F968" s="330">
        <v>35216</v>
      </c>
      <c r="G968" s="328" t="s">
        <v>1009</v>
      </c>
      <c r="H968" s="328" t="s">
        <v>389</v>
      </c>
      <c r="I968" s="328" t="s">
        <v>484</v>
      </c>
      <c r="J968" s="328" t="s">
        <v>1311</v>
      </c>
      <c r="K968" s="328">
        <v>2015</v>
      </c>
      <c r="L968" s="328" t="s">
        <v>370</v>
      </c>
      <c r="M968" s="328" t="s">
        <v>1009</v>
      </c>
      <c r="N968" s="328"/>
      <c r="O968" s="330"/>
      <c r="P968" s="328"/>
      <c r="Q968" s="328"/>
      <c r="R968" s="328"/>
      <c r="S968" s="328"/>
      <c r="T968" s="328"/>
      <c r="U968" s="328"/>
      <c r="V968" s="328"/>
      <c r="W968" s="328"/>
      <c r="X968" s="328"/>
      <c r="Y968" s="328"/>
      <c r="Z968" s="328"/>
      <c r="AA968" s="328"/>
      <c r="AB968" s="328"/>
      <c r="AC968" s="328"/>
      <c r="AD968" s="328"/>
      <c r="AE968" s="328"/>
      <c r="AF968" s="328"/>
      <c r="AG968" s="328"/>
      <c r="AH968" s="328" t="s">
        <v>731</v>
      </c>
      <c r="AI968" s="328"/>
      <c r="AJ968" s="328"/>
      <c r="AK968" s="328"/>
      <c r="AL968" s="328"/>
      <c r="AM968" s="328" t="s">
        <v>782</v>
      </c>
      <c r="AN968" s="328" t="s">
        <v>782</v>
      </c>
      <c r="AO968" s="328"/>
      <c r="AP968" s="328" t="s">
        <v>3865</v>
      </c>
      <c r="AQ968" s="328" t="s">
        <v>3844</v>
      </c>
    </row>
    <row r="969" spans="1:43" ht="22.8" x14ac:dyDescent="0.4">
      <c r="A969" s="328">
        <v>214298</v>
      </c>
      <c r="B969" s="328" t="s">
        <v>1522</v>
      </c>
      <c r="C969" s="328" t="s">
        <v>89</v>
      </c>
      <c r="D969" s="328" t="s">
        <v>2835</v>
      </c>
      <c r="E969" s="328" t="s">
        <v>387</v>
      </c>
      <c r="F969" s="330">
        <v>31901</v>
      </c>
      <c r="G969" s="328" t="s">
        <v>370</v>
      </c>
      <c r="H969" s="328" t="s">
        <v>398</v>
      </c>
      <c r="I969" s="328" t="s">
        <v>59</v>
      </c>
      <c r="J969" s="328" t="s">
        <v>1311</v>
      </c>
      <c r="K969" s="328">
        <v>2005</v>
      </c>
      <c r="L969" s="328" t="s">
        <v>370</v>
      </c>
      <c r="M969" s="328" t="s">
        <v>756</v>
      </c>
      <c r="N969" s="328"/>
      <c r="O969" s="330"/>
      <c r="P969" s="328"/>
      <c r="Q969" s="328"/>
      <c r="R969" s="328"/>
      <c r="S969" s="328"/>
      <c r="T969" s="328"/>
      <c r="U969" s="328"/>
      <c r="V969" s="328"/>
      <c r="W969" s="328"/>
      <c r="X969" s="328"/>
      <c r="Y969" s="328"/>
      <c r="Z969" s="328"/>
      <c r="AA969" s="328"/>
      <c r="AB969" s="328"/>
      <c r="AC969" s="328"/>
      <c r="AD969" s="328"/>
      <c r="AE969" s="328"/>
      <c r="AF969" s="328"/>
      <c r="AG969" s="328"/>
      <c r="AH969" s="328" t="s">
        <v>731</v>
      </c>
      <c r="AI969" s="328"/>
      <c r="AJ969" s="328"/>
      <c r="AK969" s="328"/>
      <c r="AL969" s="328"/>
      <c r="AM969" s="328"/>
      <c r="AN969" s="328"/>
      <c r="AO969" s="328"/>
      <c r="AP969" s="328" t="s">
        <v>3879</v>
      </c>
      <c r="AQ969" s="328">
        <v>3</v>
      </c>
    </row>
    <row r="970" spans="1:43" ht="22.8" x14ac:dyDescent="0.4">
      <c r="A970" s="328">
        <v>214299</v>
      </c>
      <c r="B970" s="328" t="s">
        <v>1818</v>
      </c>
      <c r="C970" s="328" t="s">
        <v>106</v>
      </c>
      <c r="D970" s="328" t="s">
        <v>232</v>
      </c>
      <c r="E970" s="328" t="s">
        <v>387</v>
      </c>
      <c r="F970" s="330">
        <v>35796</v>
      </c>
      <c r="G970" s="328" t="s">
        <v>1009</v>
      </c>
      <c r="H970" s="328" t="s">
        <v>389</v>
      </c>
      <c r="I970" s="328" t="s">
        <v>59</v>
      </c>
      <c r="J970" s="328" t="s">
        <v>1311</v>
      </c>
      <c r="K970" s="328">
        <v>2015</v>
      </c>
      <c r="L970" s="328" t="s">
        <v>370</v>
      </c>
      <c r="M970" s="328" t="s">
        <v>370</v>
      </c>
      <c r="N970" s="328"/>
      <c r="O970" s="330"/>
      <c r="P970" s="328"/>
      <c r="Q970" s="328"/>
      <c r="R970" s="328"/>
      <c r="S970" s="328"/>
      <c r="T970" s="328"/>
      <c r="U970" s="328"/>
      <c r="V970" s="328"/>
      <c r="W970" s="328"/>
      <c r="X970" s="328"/>
      <c r="Y970" s="328"/>
      <c r="Z970" s="328"/>
      <c r="AA970" s="328"/>
      <c r="AB970" s="328"/>
      <c r="AC970" s="328"/>
      <c r="AD970" s="328"/>
      <c r="AE970" s="328"/>
      <c r="AF970" s="328"/>
      <c r="AG970" s="328"/>
      <c r="AH970" s="328"/>
      <c r="AI970" s="328"/>
      <c r="AJ970" s="328"/>
      <c r="AK970" s="328"/>
      <c r="AL970" s="328"/>
      <c r="AM970" s="328"/>
      <c r="AN970" s="328"/>
      <c r="AO970" s="328"/>
      <c r="AP970" s="328" t="s">
        <v>3374</v>
      </c>
      <c r="AQ970" s="328">
        <v>5</v>
      </c>
    </row>
    <row r="971" spans="1:43" ht="22.8" x14ac:dyDescent="0.4">
      <c r="A971" s="328">
        <v>214311</v>
      </c>
      <c r="B971" s="328" t="s">
        <v>2552</v>
      </c>
      <c r="C971" s="328" t="s">
        <v>69</v>
      </c>
      <c r="D971" s="328" t="s">
        <v>2837</v>
      </c>
      <c r="E971" s="328" t="s">
        <v>388</v>
      </c>
      <c r="F971" s="330">
        <v>33607</v>
      </c>
      <c r="G971" s="328" t="s">
        <v>1009</v>
      </c>
      <c r="H971" s="328" t="s">
        <v>389</v>
      </c>
      <c r="I971" s="328" t="s">
        <v>59</v>
      </c>
      <c r="J971" s="328" t="s">
        <v>1311</v>
      </c>
      <c r="K971" s="328">
        <v>2009</v>
      </c>
      <c r="L971" s="328" t="s">
        <v>370</v>
      </c>
      <c r="M971" s="328" t="s">
        <v>370</v>
      </c>
      <c r="N971" s="328"/>
      <c r="O971" s="330"/>
      <c r="P971" s="328"/>
      <c r="Q971" s="328"/>
      <c r="R971" s="328"/>
      <c r="S971" s="328"/>
      <c r="T971" s="328"/>
      <c r="U971" s="328"/>
      <c r="V971" s="328"/>
      <c r="W971" s="328"/>
      <c r="X971" s="328"/>
      <c r="Y971" s="328"/>
      <c r="Z971" s="328"/>
      <c r="AA971" s="328"/>
      <c r="AB971" s="328"/>
      <c r="AC971" s="328"/>
      <c r="AD971" s="328"/>
      <c r="AE971" s="328"/>
      <c r="AF971" s="328"/>
      <c r="AG971" s="328"/>
      <c r="AH971" s="328" t="s">
        <v>731</v>
      </c>
      <c r="AI971" s="328"/>
      <c r="AJ971" s="328"/>
      <c r="AK971" s="328"/>
      <c r="AL971" s="328"/>
      <c r="AM971" s="328" t="s">
        <v>782</v>
      </c>
      <c r="AN971" s="328" t="s">
        <v>782</v>
      </c>
      <c r="AO971" s="328"/>
      <c r="AP971" s="328" t="s">
        <v>3843</v>
      </c>
      <c r="AQ971" s="328" t="s">
        <v>3844</v>
      </c>
    </row>
    <row r="972" spans="1:43" ht="22.8" x14ac:dyDescent="0.4">
      <c r="A972" s="328">
        <v>214319</v>
      </c>
      <c r="B972" s="328" t="s">
        <v>1638</v>
      </c>
      <c r="C972" s="328" t="s">
        <v>86</v>
      </c>
      <c r="D972" s="328" t="s">
        <v>330</v>
      </c>
      <c r="E972" s="328" t="s">
        <v>388</v>
      </c>
      <c r="F972" s="330">
        <v>34112</v>
      </c>
      <c r="G972" s="328" t="s">
        <v>1071</v>
      </c>
      <c r="H972" s="328" t="s">
        <v>389</v>
      </c>
      <c r="I972" s="328" t="s">
        <v>59</v>
      </c>
      <c r="J972" s="328" t="s">
        <v>390</v>
      </c>
      <c r="K972" s="328">
        <v>2010</v>
      </c>
      <c r="L972" s="328" t="s">
        <v>370</v>
      </c>
      <c r="M972" s="328" t="s">
        <v>373</v>
      </c>
      <c r="N972" s="328"/>
      <c r="O972" s="330"/>
      <c r="P972" s="328"/>
      <c r="Q972" s="328"/>
      <c r="R972" s="328"/>
      <c r="S972" s="328"/>
      <c r="T972" s="328"/>
      <c r="U972" s="328"/>
      <c r="V972" s="328"/>
      <c r="W972" s="328"/>
      <c r="X972" s="328"/>
      <c r="Y972" s="328"/>
      <c r="Z972" s="328"/>
      <c r="AA972" s="328"/>
      <c r="AB972" s="328"/>
      <c r="AC972" s="328"/>
      <c r="AD972" s="328"/>
      <c r="AE972" s="328"/>
      <c r="AF972" s="328"/>
      <c r="AG972" s="328"/>
      <c r="AH972" s="328"/>
      <c r="AI972" s="328"/>
      <c r="AJ972" s="328"/>
      <c r="AK972" s="328"/>
      <c r="AL972" s="328"/>
      <c r="AM972" s="328"/>
      <c r="AN972" s="328"/>
      <c r="AO972" s="328"/>
      <c r="AP972" s="328" t="s">
        <v>3374</v>
      </c>
      <c r="AQ972" s="328">
        <v>3</v>
      </c>
    </row>
    <row r="973" spans="1:43" ht="22.8" x14ac:dyDescent="0.4">
      <c r="A973" s="328">
        <v>214332</v>
      </c>
      <c r="B973" s="328" t="s">
        <v>4142</v>
      </c>
      <c r="C973" s="328" t="s">
        <v>105</v>
      </c>
      <c r="D973" s="328" t="s">
        <v>4143</v>
      </c>
      <c r="E973" s="328"/>
      <c r="F973" s="330"/>
      <c r="G973" s="328"/>
      <c r="H973" s="328"/>
      <c r="I973" s="328" t="s">
        <v>486</v>
      </c>
      <c r="J973" s="328" t="s">
        <v>1311</v>
      </c>
      <c r="K973" s="328">
        <v>2017</v>
      </c>
      <c r="L973" s="328" t="s">
        <v>370</v>
      </c>
      <c r="M973" s="328" t="s">
        <v>4144</v>
      </c>
      <c r="N973" s="328"/>
      <c r="O973" s="330"/>
      <c r="P973" s="328"/>
      <c r="Q973" s="328"/>
      <c r="R973" s="328"/>
      <c r="S973" s="328"/>
      <c r="T973" s="328"/>
      <c r="U973" s="328"/>
      <c r="V973" s="328"/>
      <c r="W973" s="328"/>
      <c r="X973" s="328"/>
      <c r="Y973" s="328"/>
      <c r="Z973" s="328"/>
      <c r="AA973" s="328"/>
      <c r="AB973" s="328"/>
      <c r="AC973" s="328"/>
      <c r="AD973" s="328"/>
      <c r="AE973" s="328"/>
      <c r="AF973" s="328"/>
      <c r="AG973" s="328"/>
      <c r="AH973" s="328"/>
      <c r="AI973" s="328"/>
      <c r="AJ973" s="328"/>
      <c r="AK973" s="328"/>
      <c r="AL973" s="328"/>
      <c r="AM973" s="328"/>
      <c r="AN973" s="328"/>
      <c r="AO973" s="328"/>
      <c r="AP973" s="328" t="s">
        <v>3922</v>
      </c>
      <c r="AQ973" s="328">
        <v>5</v>
      </c>
    </row>
    <row r="974" spans="1:43" ht="22.8" x14ac:dyDescent="0.4">
      <c r="A974" s="328">
        <v>214373</v>
      </c>
      <c r="B974" s="328" t="s">
        <v>1795</v>
      </c>
      <c r="C974" s="328" t="s">
        <v>626</v>
      </c>
      <c r="D974" s="328" t="s">
        <v>278</v>
      </c>
      <c r="E974" s="328" t="s">
        <v>388</v>
      </c>
      <c r="F974" s="330">
        <v>35594</v>
      </c>
      <c r="G974" s="328" t="s">
        <v>1009</v>
      </c>
      <c r="H974" s="328" t="s">
        <v>389</v>
      </c>
      <c r="I974" s="328" t="s">
        <v>484</v>
      </c>
      <c r="J974" s="328" t="s">
        <v>371</v>
      </c>
      <c r="K974" s="328">
        <v>2017</v>
      </c>
      <c r="L974" s="328" t="s">
        <v>370</v>
      </c>
      <c r="M974" s="328" t="s">
        <v>370</v>
      </c>
      <c r="N974" s="328"/>
      <c r="O974" s="330"/>
      <c r="P974" s="328"/>
      <c r="Q974" s="328"/>
      <c r="R974" s="328"/>
      <c r="S974" s="328"/>
      <c r="T974" s="328"/>
      <c r="U974" s="328"/>
      <c r="V974" s="328"/>
      <c r="W974" s="328"/>
      <c r="X974" s="328"/>
      <c r="Y974" s="328"/>
      <c r="Z974" s="328"/>
      <c r="AA974" s="328"/>
      <c r="AB974" s="328"/>
      <c r="AC974" s="328"/>
      <c r="AD974" s="328"/>
      <c r="AE974" s="328"/>
      <c r="AF974" s="328"/>
      <c r="AG974" s="328"/>
      <c r="AH974" s="328" t="s">
        <v>731</v>
      </c>
      <c r="AI974" s="328"/>
      <c r="AJ974" s="328"/>
      <c r="AK974" s="328"/>
      <c r="AL974" s="328"/>
      <c r="AM974" s="328"/>
      <c r="AN974" s="328" t="s">
        <v>782</v>
      </c>
      <c r="AO974" s="328"/>
      <c r="AP974" s="328" t="s">
        <v>4139</v>
      </c>
      <c r="AQ974" s="328" t="s">
        <v>3844</v>
      </c>
    </row>
    <row r="975" spans="1:43" ht="22.8" x14ac:dyDescent="0.4">
      <c r="A975" s="328">
        <v>214386</v>
      </c>
      <c r="B975" s="328" t="s">
        <v>2458</v>
      </c>
      <c r="C975" s="328" t="s">
        <v>2136</v>
      </c>
      <c r="D975" s="328" t="s">
        <v>2842</v>
      </c>
      <c r="E975" s="328" t="s">
        <v>388</v>
      </c>
      <c r="F975" s="330">
        <v>29223</v>
      </c>
      <c r="G975" s="328" t="s">
        <v>2459</v>
      </c>
      <c r="H975" s="328" t="s">
        <v>389</v>
      </c>
      <c r="I975" s="328" t="s">
        <v>59</v>
      </c>
      <c r="J975" s="328" t="s">
        <v>390</v>
      </c>
      <c r="K975" s="328">
        <v>2016</v>
      </c>
      <c r="L975" s="328" t="s">
        <v>370</v>
      </c>
      <c r="M975" s="328" t="s">
        <v>370</v>
      </c>
      <c r="N975" s="328">
        <v>34</v>
      </c>
      <c r="O975" s="330">
        <v>45720</v>
      </c>
      <c r="P975" s="328">
        <v>215000</v>
      </c>
      <c r="Q975" s="328"/>
      <c r="R975" s="328"/>
      <c r="S975" s="328"/>
      <c r="T975" s="328"/>
      <c r="U975" s="328"/>
      <c r="V975" s="328"/>
      <c r="W975" s="328"/>
      <c r="X975" s="328"/>
      <c r="Y975" s="328"/>
      <c r="Z975" s="328"/>
      <c r="AA975" s="328"/>
      <c r="AB975" s="328"/>
      <c r="AC975" s="328"/>
      <c r="AD975" s="328"/>
      <c r="AE975" s="328"/>
      <c r="AF975" s="328"/>
      <c r="AG975" s="328"/>
      <c r="AH975" s="328"/>
      <c r="AI975" s="328"/>
      <c r="AJ975" s="328"/>
      <c r="AK975" s="328"/>
      <c r="AL975" s="328"/>
      <c r="AM975" s="328"/>
      <c r="AN975" s="328"/>
      <c r="AO975" s="328"/>
      <c r="AP975" s="328" t="s">
        <v>59</v>
      </c>
      <c r="AQ975" s="328">
        <v>2</v>
      </c>
    </row>
    <row r="976" spans="1:43" ht="22.8" x14ac:dyDescent="0.4">
      <c r="A976" s="328">
        <v>214398</v>
      </c>
      <c r="B976" s="328" t="s">
        <v>2400</v>
      </c>
      <c r="C976" s="328" t="s">
        <v>66</v>
      </c>
      <c r="D976" s="328" t="s">
        <v>2843</v>
      </c>
      <c r="E976" s="328" t="s">
        <v>388</v>
      </c>
      <c r="F976" s="330">
        <v>36372</v>
      </c>
      <c r="G976" s="328" t="s">
        <v>1009</v>
      </c>
      <c r="H976" s="328" t="s">
        <v>389</v>
      </c>
      <c r="I976" s="328" t="s">
        <v>484</v>
      </c>
      <c r="J976" s="328" t="s">
        <v>371</v>
      </c>
      <c r="K976" s="328">
        <v>2017</v>
      </c>
      <c r="L976" s="328" t="s">
        <v>370</v>
      </c>
      <c r="M976" s="328" t="s">
        <v>370</v>
      </c>
      <c r="N976" s="328"/>
      <c r="O976" s="330"/>
      <c r="P976" s="328"/>
      <c r="Q976" s="328"/>
      <c r="R976" s="328"/>
      <c r="S976" s="328"/>
      <c r="T976" s="328"/>
      <c r="U976" s="328"/>
      <c r="V976" s="328"/>
      <c r="W976" s="328"/>
      <c r="X976" s="328"/>
      <c r="Y976" s="328"/>
      <c r="Z976" s="328"/>
      <c r="AA976" s="328"/>
      <c r="AB976" s="328"/>
      <c r="AC976" s="328"/>
      <c r="AD976" s="328"/>
      <c r="AE976" s="328"/>
      <c r="AF976" s="328"/>
      <c r="AG976" s="328"/>
      <c r="AH976" s="328"/>
      <c r="AI976" s="328"/>
      <c r="AJ976" s="328"/>
      <c r="AK976" s="328"/>
      <c r="AL976" s="328"/>
      <c r="AM976" s="328"/>
      <c r="AN976" s="328"/>
      <c r="AO976" s="328"/>
      <c r="AP976" s="328" t="s">
        <v>484</v>
      </c>
      <c r="AQ976" s="328">
        <v>3</v>
      </c>
    </row>
    <row r="977" spans="1:43" ht="22.8" x14ac:dyDescent="0.4">
      <c r="A977" s="328">
        <v>214411</v>
      </c>
      <c r="B977" s="328" t="s">
        <v>2320</v>
      </c>
      <c r="C977" s="328" t="s">
        <v>177</v>
      </c>
      <c r="D977" s="328" t="s">
        <v>351</v>
      </c>
      <c r="E977" s="328" t="s">
        <v>388</v>
      </c>
      <c r="F977" s="330">
        <v>35821</v>
      </c>
      <c r="G977" s="328" t="s">
        <v>1009</v>
      </c>
      <c r="H977" s="328" t="s">
        <v>389</v>
      </c>
      <c r="I977" s="328" t="s">
        <v>486</v>
      </c>
      <c r="J977" s="328" t="s">
        <v>390</v>
      </c>
      <c r="K977" s="328">
        <v>2015</v>
      </c>
      <c r="L977" s="328" t="s">
        <v>370</v>
      </c>
      <c r="M977" s="328" t="s">
        <v>370</v>
      </c>
      <c r="N977" s="328"/>
      <c r="O977" s="330"/>
      <c r="P977" s="328"/>
      <c r="Q977" s="328"/>
      <c r="R977" s="328"/>
      <c r="S977" s="328"/>
      <c r="T977" s="328"/>
      <c r="U977" s="328"/>
      <c r="V977" s="328"/>
      <c r="W977" s="328"/>
      <c r="X977" s="328"/>
      <c r="Y977" s="328"/>
      <c r="Z977" s="328"/>
      <c r="AA977" s="328"/>
      <c r="AB977" s="328"/>
      <c r="AC977" s="328"/>
      <c r="AD977" s="328"/>
      <c r="AE977" s="328"/>
      <c r="AF977" s="328"/>
      <c r="AG977" s="328"/>
      <c r="AH977" s="328" t="s">
        <v>731</v>
      </c>
      <c r="AI977" s="328"/>
      <c r="AJ977" s="328"/>
      <c r="AK977" s="328"/>
      <c r="AL977" s="328"/>
      <c r="AM977" s="328"/>
      <c r="AN977" s="328"/>
      <c r="AO977" s="328"/>
      <c r="AP977" s="328" t="s">
        <v>4022</v>
      </c>
      <c r="AQ977" s="328" t="s">
        <v>3999</v>
      </c>
    </row>
    <row r="978" spans="1:43" ht="22.8" x14ac:dyDescent="0.4">
      <c r="A978" s="328">
        <v>214425</v>
      </c>
      <c r="B978" s="328" t="s">
        <v>1825</v>
      </c>
      <c r="C978" s="328" t="s">
        <v>66</v>
      </c>
      <c r="D978" s="328" t="s">
        <v>312</v>
      </c>
      <c r="E978" s="328" t="s">
        <v>388</v>
      </c>
      <c r="F978" s="330">
        <v>35815</v>
      </c>
      <c r="G978" s="328" t="s">
        <v>1826</v>
      </c>
      <c r="H978" s="328" t="s">
        <v>389</v>
      </c>
      <c r="I978" s="328" t="s">
        <v>484</v>
      </c>
      <c r="J978" s="328" t="s">
        <v>390</v>
      </c>
      <c r="K978" s="328">
        <v>2017</v>
      </c>
      <c r="L978" s="328" t="s">
        <v>370</v>
      </c>
      <c r="M978" s="328" t="s">
        <v>370</v>
      </c>
      <c r="N978" s="328"/>
      <c r="O978" s="330"/>
      <c r="P978" s="328"/>
      <c r="Q978" s="328"/>
      <c r="R978" s="328"/>
      <c r="S978" s="328"/>
      <c r="T978" s="328"/>
      <c r="U978" s="328"/>
      <c r="V978" s="328"/>
      <c r="W978" s="328"/>
      <c r="X978" s="328"/>
      <c r="Y978" s="328"/>
      <c r="Z978" s="328"/>
      <c r="AA978" s="328"/>
      <c r="AB978" s="328"/>
      <c r="AC978" s="328"/>
      <c r="AD978" s="328"/>
      <c r="AE978" s="328"/>
      <c r="AF978" s="328"/>
      <c r="AG978" s="328"/>
      <c r="AH978" s="328" t="s">
        <v>731</v>
      </c>
      <c r="AI978" s="328"/>
      <c r="AJ978" s="328"/>
      <c r="AK978" s="328"/>
      <c r="AL978" s="328"/>
      <c r="AM978" s="328" t="s">
        <v>782</v>
      </c>
      <c r="AN978" s="328" t="s">
        <v>782</v>
      </c>
      <c r="AO978" s="328"/>
      <c r="AP978" s="328" t="s">
        <v>3865</v>
      </c>
      <c r="AQ978" s="328" t="s">
        <v>3844</v>
      </c>
    </row>
    <row r="979" spans="1:43" ht="22.8" x14ac:dyDescent="0.4">
      <c r="A979" s="328">
        <v>214438</v>
      </c>
      <c r="B979" s="328" t="s">
        <v>1004</v>
      </c>
      <c r="C979" s="328" t="s">
        <v>994</v>
      </c>
      <c r="D979" s="328" t="s">
        <v>275</v>
      </c>
      <c r="E979" s="328" t="s">
        <v>388</v>
      </c>
      <c r="F979" s="330">
        <v>35450</v>
      </c>
      <c r="G979" s="328" t="s">
        <v>1009</v>
      </c>
      <c r="H979" s="328" t="s">
        <v>389</v>
      </c>
      <c r="I979" s="328" t="s">
        <v>486</v>
      </c>
      <c r="J979" s="328" t="s">
        <v>1311</v>
      </c>
      <c r="K979" s="328">
        <v>2017</v>
      </c>
      <c r="L979" s="328" t="s">
        <v>370</v>
      </c>
      <c r="M979" s="328" t="s">
        <v>370</v>
      </c>
      <c r="N979" s="328"/>
      <c r="O979" s="330"/>
      <c r="P979" s="328"/>
      <c r="Q979" s="328"/>
      <c r="R979" s="328"/>
      <c r="S979" s="328"/>
      <c r="T979" s="328"/>
      <c r="U979" s="328"/>
      <c r="V979" s="328"/>
      <c r="W979" s="328"/>
      <c r="X979" s="328"/>
      <c r="Y979" s="328"/>
      <c r="Z979" s="328"/>
      <c r="AA979" s="328"/>
      <c r="AB979" s="328"/>
      <c r="AC979" s="328"/>
      <c r="AD979" s="328"/>
      <c r="AE979" s="328"/>
      <c r="AF979" s="328"/>
      <c r="AG979" s="328"/>
      <c r="AH979" s="328" t="s">
        <v>731</v>
      </c>
      <c r="AI979" s="328"/>
      <c r="AJ979" s="328"/>
      <c r="AK979" s="328"/>
      <c r="AL979" s="328"/>
      <c r="AM979" s="328"/>
      <c r="AN979" s="328"/>
      <c r="AO979" s="328"/>
      <c r="AP979" s="328" t="s">
        <v>4077</v>
      </c>
      <c r="AQ979" s="328">
        <v>3</v>
      </c>
    </row>
    <row r="980" spans="1:43" ht="22.8" x14ac:dyDescent="0.4">
      <c r="A980" s="328">
        <v>214439</v>
      </c>
      <c r="B980" s="328" t="s">
        <v>2353</v>
      </c>
      <c r="C980" s="328" t="s">
        <v>510</v>
      </c>
      <c r="D980" s="328" t="s">
        <v>233</v>
      </c>
      <c r="E980" s="328" t="s">
        <v>1315</v>
      </c>
      <c r="F980" s="330">
        <v>36100</v>
      </c>
      <c r="G980" s="328" t="s">
        <v>709</v>
      </c>
      <c r="H980" s="328" t="s">
        <v>389</v>
      </c>
      <c r="I980" s="328" t="s">
        <v>484</v>
      </c>
      <c r="J980" s="328" t="s">
        <v>1311</v>
      </c>
      <c r="K980" s="328">
        <v>2016</v>
      </c>
      <c r="L980" s="328" t="s">
        <v>370</v>
      </c>
      <c r="M980" s="328" t="s">
        <v>381</v>
      </c>
      <c r="N980" s="328"/>
      <c r="O980" s="330"/>
      <c r="P980" s="328"/>
      <c r="Q980" s="328"/>
      <c r="R980" s="328"/>
      <c r="S980" s="328"/>
      <c r="T980" s="328"/>
      <c r="U980" s="328"/>
      <c r="V980" s="328"/>
      <c r="W980" s="328"/>
      <c r="X980" s="328"/>
      <c r="Y980" s="328"/>
      <c r="Z980" s="328"/>
      <c r="AA980" s="328"/>
      <c r="AB980" s="328"/>
      <c r="AC980" s="328"/>
      <c r="AD980" s="328"/>
      <c r="AE980" s="328"/>
      <c r="AF980" s="328"/>
      <c r="AG980" s="328"/>
      <c r="AH980" s="328"/>
      <c r="AI980" s="328"/>
      <c r="AJ980" s="328"/>
      <c r="AK980" s="328"/>
      <c r="AL980" s="328"/>
      <c r="AM980" s="328"/>
      <c r="AN980" s="328" t="s">
        <v>782</v>
      </c>
      <c r="AO980" s="328"/>
      <c r="AP980" s="328" t="s">
        <v>484</v>
      </c>
      <c r="AQ980" s="328">
        <v>2</v>
      </c>
    </row>
    <row r="981" spans="1:43" ht="27.6" x14ac:dyDescent="0.4">
      <c r="A981" s="328">
        <v>214451</v>
      </c>
      <c r="B981" s="340" t="s">
        <v>4148</v>
      </c>
      <c r="C981" s="340" t="s">
        <v>85</v>
      </c>
      <c r="D981" s="340" t="s">
        <v>4149</v>
      </c>
      <c r="E981" s="329" t="s">
        <v>4150</v>
      </c>
      <c r="F981" s="330"/>
      <c r="G981" s="328"/>
      <c r="H981" s="328"/>
      <c r="I981" s="328" t="s">
        <v>486</v>
      </c>
      <c r="J981" s="328" t="s">
        <v>1311</v>
      </c>
      <c r="K981" s="328">
        <v>2015</v>
      </c>
      <c r="L981" s="328" t="s">
        <v>370</v>
      </c>
      <c r="M981" s="328" t="s">
        <v>370</v>
      </c>
      <c r="N981" s="328"/>
      <c r="O981" s="330"/>
      <c r="P981" s="328"/>
      <c r="Q981" s="328"/>
      <c r="R981" s="328"/>
      <c r="S981" s="328"/>
      <c r="T981" s="328"/>
      <c r="U981" s="328"/>
      <c r="V981" s="328"/>
      <c r="W981" s="328"/>
      <c r="X981" s="328"/>
      <c r="Y981" s="328"/>
      <c r="Z981" s="328"/>
      <c r="AA981" s="328"/>
      <c r="AB981" s="328"/>
      <c r="AC981" s="328"/>
      <c r="AD981" s="328"/>
      <c r="AE981" s="328"/>
      <c r="AF981" s="328"/>
      <c r="AG981" s="328"/>
      <c r="AH981" s="328"/>
      <c r="AI981" s="328"/>
      <c r="AJ981" s="328"/>
      <c r="AK981" s="328"/>
      <c r="AL981" s="328"/>
      <c r="AM981" s="328"/>
      <c r="AN981" s="328" t="s">
        <v>782</v>
      </c>
      <c r="AO981" s="328"/>
      <c r="AP981" s="328" t="s">
        <v>3955</v>
      </c>
      <c r="AQ981" s="328">
        <v>6</v>
      </c>
    </row>
    <row r="982" spans="1:43" ht="22.8" x14ac:dyDescent="0.4">
      <c r="A982" s="328">
        <v>214455</v>
      </c>
      <c r="B982" s="328" t="s">
        <v>2558</v>
      </c>
      <c r="C982" s="328" t="s">
        <v>137</v>
      </c>
      <c r="D982" s="328" t="s">
        <v>2844</v>
      </c>
      <c r="E982" s="328" t="s">
        <v>388</v>
      </c>
      <c r="F982" s="330">
        <v>33800</v>
      </c>
      <c r="G982" s="328" t="s">
        <v>1009</v>
      </c>
      <c r="H982" s="328" t="s">
        <v>389</v>
      </c>
      <c r="I982" s="328" t="s">
        <v>59</v>
      </c>
      <c r="J982" s="328" t="s">
        <v>390</v>
      </c>
      <c r="K982" s="328">
        <v>2010</v>
      </c>
      <c r="L982" s="328" t="s">
        <v>370</v>
      </c>
      <c r="M982" s="328" t="s">
        <v>370</v>
      </c>
      <c r="N982" s="328"/>
      <c r="O982" s="330"/>
      <c r="P982" s="328"/>
      <c r="Q982" s="328"/>
      <c r="R982" s="328"/>
      <c r="S982" s="328"/>
      <c r="T982" s="328"/>
      <c r="U982" s="328"/>
      <c r="V982" s="328"/>
      <c r="W982" s="328"/>
      <c r="X982" s="328"/>
      <c r="Y982" s="328"/>
      <c r="Z982" s="328"/>
      <c r="AA982" s="328"/>
      <c r="AB982" s="328"/>
      <c r="AC982" s="328"/>
      <c r="AD982" s="328"/>
      <c r="AE982" s="328"/>
      <c r="AF982" s="328"/>
      <c r="AG982" s="328"/>
      <c r="AH982" s="328" t="s">
        <v>731</v>
      </c>
      <c r="AI982" s="328"/>
      <c r="AJ982" s="328"/>
      <c r="AK982" s="328"/>
      <c r="AL982" s="328"/>
      <c r="AM982" s="328"/>
      <c r="AN982" s="328"/>
      <c r="AO982" s="328"/>
      <c r="AP982" s="328" t="s">
        <v>3843</v>
      </c>
      <c r="AQ982" s="328" t="s">
        <v>3844</v>
      </c>
    </row>
    <row r="983" spans="1:43" ht="22.8" x14ac:dyDescent="0.4">
      <c r="A983" s="328">
        <v>214472</v>
      </c>
      <c r="B983" s="328" t="s">
        <v>2845</v>
      </c>
      <c r="C983" s="328" t="s">
        <v>139</v>
      </c>
      <c r="D983" s="328" t="s">
        <v>192</v>
      </c>
      <c r="E983" s="328" t="s">
        <v>388</v>
      </c>
      <c r="F983" s="330">
        <v>35432</v>
      </c>
      <c r="G983" s="328" t="s">
        <v>1009</v>
      </c>
      <c r="H983" s="328" t="s">
        <v>3412</v>
      </c>
      <c r="I983" s="328" t="s">
        <v>484</v>
      </c>
      <c r="J983" s="328" t="s">
        <v>390</v>
      </c>
      <c r="K983" s="328">
        <v>2014</v>
      </c>
      <c r="L983" s="328" t="s">
        <v>370</v>
      </c>
      <c r="M983" s="328" t="s">
        <v>370</v>
      </c>
      <c r="N983" s="328"/>
      <c r="O983" s="330"/>
      <c r="P983" s="328"/>
      <c r="Q983" s="328"/>
      <c r="R983" s="328"/>
      <c r="S983" s="328"/>
      <c r="T983" s="328"/>
      <c r="U983" s="328"/>
      <c r="V983" s="328"/>
      <c r="W983" s="328"/>
      <c r="X983" s="328"/>
      <c r="Y983" s="328"/>
      <c r="Z983" s="328"/>
      <c r="AA983" s="328"/>
      <c r="AB983" s="328"/>
      <c r="AC983" s="328"/>
      <c r="AD983" s="328"/>
      <c r="AE983" s="328"/>
      <c r="AF983" s="328"/>
      <c r="AG983" s="328"/>
      <c r="AH983" s="328" t="s">
        <v>731</v>
      </c>
      <c r="AI983" s="328"/>
      <c r="AJ983" s="328"/>
      <c r="AK983" s="328"/>
      <c r="AL983" s="328"/>
      <c r="AM983" s="328" t="s">
        <v>782</v>
      </c>
      <c r="AN983" s="328" t="s">
        <v>782</v>
      </c>
      <c r="AO983" s="328"/>
      <c r="AP983" s="328" t="s">
        <v>3865</v>
      </c>
      <c r="AQ983" s="328" t="s">
        <v>3844</v>
      </c>
    </row>
    <row r="984" spans="1:43" ht="22.8" x14ac:dyDescent="0.4">
      <c r="A984" s="328">
        <v>214490</v>
      </c>
      <c r="B984" s="328" t="s">
        <v>1916</v>
      </c>
      <c r="C984" s="328" t="s">
        <v>509</v>
      </c>
      <c r="D984" s="328" t="s">
        <v>327</v>
      </c>
      <c r="E984" s="328" t="s">
        <v>388</v>
      </c>
      <c r="F984" s="330">
        <v>36255</v>
      </c>
      <c r="G984" s="328" t="s">
        <v>1009</v>
      </c>
      <c r="H984" s="328" t="s">
        <v>389</v>
      </c>
      <c r="I984" s="328" t="s">
        <v>59</v>
      </c>
      <c r="J984" s="328" t="s">
        <v>371</v>
      </c>
      <c r="K984" s="328">
        <v>2017</v>
      </c>
      <c r="L984" s="328" t="s">
        <v>370</v>
      </c>
      <c r="M984" s="328" t="s">
        <v>370</v>
      </c>
      <c r="N984" s="328"/>
      <c r="O984" s="330"/>
      <c r="P984" s="328"/>
      <c r="Q984" s="328"/>
      <c r="R984" s="328"/>
      <c r="S984" s="328"/>
      <c r="T984" s="328"/>
      <c r="U984" s="328"/>
      <c r="V984" s="328"/>
      <c r="W984" s="328"/>
      <c r="X984" s="328"/>
      <c r="Y984" s="328"/>
      <c r="Z984" s="328"/>
      <c r="AA984" s="328"/>
      <c r="AB984" s="328"/>
      <c r="AC984" s="328"/>
      <c r="AD984" s="328"/>
      <c r="AE984" s="328"/>
      <c r="AF984" s="328"/>
      <c r="AG984" s="328"/>
      <c r="AH984" s="328" t="s">
        <v>731</v>
      </c>
      <c r="AI984" s="328"/>
      <c r="AJ984" s="328"/>
      <c r="AK984" s="328"/>
      <c r="AL984" s="328"/>
      <c r="AM984" s="328"/>
      <c r="AN984" s="328" t="s">
        <v>782</v>
      </c>
      <c r="AO984" s="328"/>
      <c r="AP984" s="328" t="s">
        <v>3374</v>
      </c>
      <c r="AQ984" s="328">
        <v>3</v>
      </c>
    </row>
    <row r="985" spans="1:43" ht="22.8" x14ac:dyDescent="0.4">
      <c r="A985" s="328">
        <v>214495</v>
      </c>
      <c r="B985" s="328" t="s">
        <v>2848</v>
      </c>
      <c r="C985" s="328" t="s">
        <v>69</v>
      </c>
      <c r="D985" s="328" t="s">
        <v>232</v>
      </c>
      <c r="E985" s="328" t="s">
        <v>388</v>
      </c>
      <c r="F985" s="330">
        <v>35580</v>
      </c>
      <c r="G985" s="328" t="s">
        <v>1031</v>
      </c>
      <c r="H985" s="328" t="s">
        <v>389</v>
      </c>
      <c r="I985" s="328" t="s">
        <v>59</v>
      </c>
      <c r="J985" s="328" t="s">
        <v>390</v>
      </c>
      <c r="K985" s="328">
        <v>2016</v>
      </c>
      <c r="L985" s="328" t="s">
        <v>370</v>
      </c>
      <c r="M985" s="328" t="s">
        <v>370</v>
      </c>
      <c r="N985" s="328"/>
      <c r="O985" s="330"/>
      <c r="P985" s="328"/>
      <c r="Q985" s="328"/>
      <c r="R985" s="328"/>
      <c r="S985" s="328"/>
      <c r="T985" s="328"/>
      <c r="U985" s="328"/>
      <c r="V985" s="328"/>
      <c r="W985" s="328"/>
      <c r="X985" s="328"/>
      <c r="Y985" s="328"/>
      <c r="Z985" s="328"/>
      <c r="AA985" s="328"/>
      <c r="AB985" s="328"/>
      <c r="AC985" s="328"/>
      <c r="AD985" s="328"/>
      <c r="AE985" s="328"/>
      <c r="AF985" s="328"/>
      <c r="AG985" s="328"/>
      <c r="AH985" s="328" t="s">
        <v>731</v>
      </c>
      <c r="AI985" s="328"/>
      <c r="AJ985" s="328"/>
      <c r="AK985" s="328"/>
      <c r="AL985" s="328"/>
      <c r="AM985" s="328"/>
      <c r="AN985" s="328"/>
      <c r="AO985" s="328"/>
      <c r="AP985" s="328" t="s">
        <v>3861</v>
      </c>
      <c r="AQ985" s="328">
        <v>5</v>
      </c>
    </row>
    <row r="986" spans="1:43" ht="22.8" x14ac:dyDescent="0.4">
      <c r="A986" s="328">
        <v>214519</v>
      </c>
      <c r="B986" s="328" t="s">
        <v>1510</v>
      </c>
      <c r="C986" s="328" t="s">
        <v>61</v>
      </c>
      <c r="D986" s="328" t="s">
        <v>267</v>
      </c>
      <c r="E986" s="328" t="s">
        <v>388</v>
      </c>
      <c r="F986" s="330">
        <v>31397</v>
      </c>
      <c r="G986" s="328" t="s">
        <v>1009</v>
      </c>
      <c r="H986" s="328" t="s">
        <v>389</v>
      </c>
      <c r="I986" s="328" t="s">
        <v>59</v>
      </c>
      <c r="J986" s="328" t="s">
        <v>390</v>
      </c>
      <c r="K986" s="328">
        <v>2017</v>
      </c>
      <c r="L986" s="328" t="s">
        <v>370</v>
      </c>
      <c r="M986" s="328" t="s">
        <v>370</v>
      </c>
      <c r="N986" s="328"/>
      <c r="O986" s="330"/>
      <c r="P986" s="328"/>
      <c r="Q986" s="328"/>
      <c r="R986" s="328"/>
      <c r="S986" s="328"/>
      <c r="T986" s="328"/>
      <c r="U986" s="328"/>
      <c r="V986" s="328"/>
      <c r="W986" s="328"/>
      <c r="X986" s="328"/>
      <c r="Y986" s="328"/>
      <c r="Z986" s="328"/>
      <c r="AA986" s="328"/>
      <c r="AB986" s="328"/>
      <c r="AC986" s="328"/>
      <c r="AD986" s="328"/>
      <c r="AE986" s="328"/>
      <c r="AF986" s="328"/>
      <c r="AG986" s="328"/>
      <c r="AH986" s="328"/>
      <c r="AI986" s="328"/>
      <c r="AJ986" s="328"/>
      <c r="AK986" s="328"/>
      <c r="AL986" s="328"/>
      <c r="AM986" s="328"/>
      <c r="AN986" s="328"/>
      <c r="AO986" s="328"/>
      <c r="AP986" s="328" t="s">
        <v>3374</v>
      </c>
      <c r="AQ986" s="328">
        <v>2</v>
      </c>
    </row>
    <row r="987" spans="1:43" ht="22.8" x14ac:dyDescent="0.4">
      <c r="A987" s="328">
        <v>214527</v>
      </c>
      <c r="B987" s="328" t="s">
        <v>3741</v>
      </c>
      <c r="C987" s="328" t="s">
        <v>106</v>
      </c>
      <c r="D987" s="328" t="s">
        <v>243</v>
      </c>
      <c r="E987" s="328" t="s">
        <v>388</v>
      </c>
      <c r="F987" s="330">
        <v>33604</v>
      </c>
      <c r="G987" s="328" t="s">
        <v>1009</v>
      </c>
      <c r="H987" s="328" t="s">
        <v>389</v>
      </c>
      <c r="I987" s="328" t="s">
        <v>484</v>
      </c>
      <c r="J987" s="328" t="s">
        <v>1311</v>
      </c>
      <c r="K987" s="328">
        <v>2017</v>
      </c>
      <c r="L987" s="328" t="s">
        <v>370</v>
      </c>
      <c r="M987" s="328" t="s">
        <v>370</v>
      </c>
      <c r="N987" s="328"/>
      <c r="O987" s="330"/>
      <c r="P987" s="328"/>
      <c r="Q987" s="328"/>
      <c r="R987" s="328"/>
      <c r="S987" s="328"/>
      <c r="T987" s="328"/>
      <c r="U987" s="328"/>
      <c r="V987" s="328"/>
      <c r="W987" s="328"/>
      <c r="X987" s="328"/>
      <c r="Y987" s="328"/>
      <c r="Z987" s="328"/>
      <c r="AA987" s="328"/>
      <c r="AB987" s="328" t="s">
        <v>3741</v>
      </c>
      <c r="AC987" s="328"/>
      <c r="AD987" s="328"/>
      <c r="AE987" s="328"/>
      <c r="AF987" s="328"/>
      <c r="AG987" s="328"/>
      <c r="AH987" s="328"/>
      <c r="AI987" s="328"/>
      <c r="AJ987" s="328"/>
      <c r="AK987" s="328"/>
      <c r="AL987" s="328"/>
      <c r="AM987" s="328" t="s">
        <v>782</v>
      </c>
      <c r="AN987" s="328" t="s">
        <v>782</v>
      </c>
      <c r="AO987" s="328"/>
      <c r="AP987" s="328" t="s">
        <v>484</v>
      </c>
      <c r="AQ987" s="328">
        <v>5</v>
      </c>
    </row>
    <row r="988" spans="1:43" ht="22.8" x14ac:dyDescent="0.4">
      <c r="A988" s="328">
        <v>214536</v>
      </c>
      <c r="B988" s="328" t="s">
        <v>4151</v>
      </c>
      <c r="C988" s="328" t="s">
        <v>81</v>
      </c>
      <c r="D988" s="328" t="s">
        <v>4152</v>
      </c>
      <c r="E988" s="328" t="s">
        <v>1315</v>
      </c>
      <c r="F988" s="330">
        <v>34827</v>
      </c>
      <c r="G988" s="328" t="s">
        <v>4153</v>
      </c>
      <c r="H988" s="328" t="s">
        <v>389</v>
      </c>
      <c r="I988" s="328" t="s">
        <v>484</v>
      </c>
      <c r="J988" s="328" t="s">
        <v>1311</v>
      </c>
      <c r="K988" s="328">
        <v>2019</v>
      </c>
      <c r="L988" s="328" t="s">
        <v>370</v>
      </c>
      <c r="M988" s="328" t="s">
        <v>370</v>
      </c>
      <c r="N988" s="328"/>
      <c r="O988" s="330"/>
      <c r="P988" s="328"/>
      <c r="Q988" s="328"/>
      <c r="R988" s="328"/>
      <c r="S988" s="328"/>
      <c r="T988" s="328"/>
      <c r="U988" s="328"/>
      <c r="V988" s="328"/>
      <c r="W988" s="328"/>
      <c r="X988" s="328"/>
      <c r="Y988" s="328"/>
      <c r="Z988" s="328"/>
      <c r="AA988" s="328"/>
      <c r="AB988" s="328"/>
      <c r="AC988" s="328"/>
      <c r="AD988" s="328"/>
      <c r="AE988" s="328"/>
      <c r="AF988" s="328"/>
      <c r="AG988" s="328"/>
      <c r="AH988" s="328" t="s">
        <v>731</v>
      </c>
      <c r="AI988" s="328"/>
      <c r="AJ988" s="328"/>
      <c r="AK988" s="328"/>
      <c r="AL988" s="328"/>
      <c r="AM988" s="328"/>
      <c r="AN988" s="328"/>
      <c r="AO988" s="328"/>
      <c r="AP988" s="328" t="s">
        <v>4071</v>
      </c>
      <c r="AQ988" s="328">
        <v>5</v>
      </c>
    </row>
    <row r="989" spans="1:43" ht="22.8" x14ac:dyDescent="0.4">
      <c r="A989" s="328">
        <v>214548</v>
      </c>
      <c r="B989" s="328" t="s">
        <v>2147</v>
      </c>
      <c r="C989" s="328" t="s">
        <v>2148</v>
      </c>
      <c r="D989" s="328" t="s">
        <v>339</v>
      </c>
      <c r="E989" s="328" t="s">
        <v>388</v>
      </c>
      <c r="F989" s="330">
        <v>34140</v>
      </c>
      <c r="G989" s="328" t="s">
        <v>1009</v>
      </c>
      <c r="H989" s="328" t="s">
        <v>389</v>
      </c>
      <c r="I989" s="328" t="s">
        <v>484</v>
      </c>
      <c r="J989" s="328" t="s">
        <v>390</v>
      </c>
      <c r="K989" s="328">
        <v>2011</v>
      </c>
      <c r="L989" s="328" t="s">
        <v>370</v>
      </c>
      <c r="M989" s="328" t="s">
        <v>370</v>
      </c>
      <c r="N989" s="328"/>
      <c r="O989" s="330"/>
      <c r="P989" s="328"/>
      <c r="Q989" s="328"/>
      <c r="R989" s="328"/>
      <c r="S989" s="328"/>
      <c r="T989" s="328"/>
      <c r="U989" s="328"/>
      <c r="V989" s="328"/>
      <c r="W989" s="328"/>
      <c r="X989" s="328"/>
      <c r="Y989" s="328"/>
      <c r="Z989" s="328"/>
      <c r="AA989" s="328"/>
      <c r="AB989" s="328"/>
      <c r="AC989" s="328"/>
      <c r="AD989" s="328"/>
      <c r="AE989" s="328"/>
      <c r="AF989" s="328"/>
      <c r="AG989" s="328"/>
      <c r="AH989" s="328" t="s">
        <v>731</v>
      </c>
      <c r="AI989" s="328"/>
      <c r="AJ989" s="328"/>
      <c r="AK989" s="328"/>
      <c r="AL989" s="328"/>
      <c r="AM989" s="328" t="s">
        <v>782</v>
      </c>
      <c r="AN989" s="328" t="s">
        <v>782</v>
      </c>
      <c r="AO989" s="328"/>
      <c r="AP989" s="328" t="s">
        <v>484</v>
      </c>
      <c r="AQ989" s="328">
        <v>3</v>
      </c>
    </row>
    <row r="990" spans="1:43" ht="22.8" x14ac:dyDescent="0.4">
      <c r="A990" s="328">
        <v>214552</v>
      </c>
      <c r="B990" s="328" t="s">
        <v>1774</v>
      </c>
      <c r="C990" s="328" t="s">
        <v>71</v>
      </c>
      <c r="D990" s="328" t="s">
        <v>2742</v>
      </c>
      <c r="E990" s="328" t="s">
        <v>388</v>
      </c>
      <c r="F990" s="330">
        <v>35445</v>
      </c>
      <c r="G990" s="328" t="s">
        <v>374</v>
      </c>
      <c r="H990" s="328" t="s">
        <v>389</v>
      </c>
      <c r="I990" s="328" t="s">
        <v>59</v>
      </c>
      <c r="J990" s="328" t="s">
        <v>390</v>
      </c>
      <c r="K990" s="328">
        <v>2014</v>
      </c>
      <c r="L990" s="328" t="s">
        <v>370</v>
      </c>
      <c r="M990" s="328" t="s">
        <v>374</v>
      </c>
      <c r="N990" s="328"/>
      <c r="O990" s="330"/>
      <c r="P990" s="328"/>
      <c r="Q990" s="328"/>
      <c r="R990" s="328"/>
      <c r="S990" s="328"/>
      <c r="T990" s="328"/>
      <c r="U990" s="328"/>
      <c r="V990" s="328"/>
      <c r="W990" s="328"/>
      <c r="X990" s="328"/>
      <c r="Y990" s="328"/>
      <c r="Z990" s="328"/>
      <c r="AA990" s="328"/>
      <c r="AB990" s="328"/>
      <c r="AC990" s="328"/>
      <c r="AD990" s="328"/>
      <c r="AE990" s="328"/>
      <c r="AF990" s="328"/>
      <c r="AG990" s="328"/>
      <c r="AH990" s="328"/>
      <c r="AI990" s="328"/>
      <c r="AJ990" s="328"/>
      <c r="AK990" s="328"/>
      <c r="AL990" s="328"/>
      <c r="AM990" s="328"/>
      <c r="AN990" s="328"/>
      <c r="AO990" s="328"/>
      <c r="AP990" s="328" t="s">
        <v>59</v>
      </c>
      <c r="AQ990" s="328">
        <v>2</v>
      </c>
    </row>
    <row r="991" spans="1:43" ht="22.8" x14ac:dyDescent="0.4">
      <c r="A991" s="328">
        <v>214566</v>
      </c>
      <c r="B991" s="328" t="s">
        <v>1462</v>
      </c>
      <c r="C991" s="328" t="s">
        <v>88</v>
      </c>
      <c r="D991" s="328" t="s">
        <v>242</v>
      </c>
      <c r="E991" s="328" t="s">
        <v>388</v>
      </c>
      <c r="F991" s="330">
        <v>32396</v>
      </c>
      <c r="G991" s="328" t="s">
        <v>370</v>
      </c>
      <c r="H991" s="328" t="s">
        <v>389</v>
      </c>
      <c r="I991" s="328" t="s">
        <v>484</v>
      </c>
      <c r="J991" s="328" t="s">
        <v>390</v>
      </c>
      <c r="K991" s="328">
        <v>2005</v>
      </c>
      <c r="L991" s="328" t="s">
        <v>370</v>
      </c>
      <c r="M991" s="328" t="s">
        <v>370</v>
      </c>
      <c r="N991" s="328"/>
      <c r="O991" s="330"/>
      <c r="P991" s="328"/>
      <c r="Q991" s="328"/>
      <c r="R991" s="328"/>
      <c r="S991" s="328"/>
      <c r="T991" s="328"/>
      <c r="U991" s="328"/>
      <c r="V991" s="328"/>
      <c r="W991" s="328"/>
      <c r="X991" s="328"/>
      <c r="Y991" s="328"/>
      <c r="Z991" s="328"/>
      <c r="AA991" s="328"/>
      <c r="AB991" s="328"/>
      <c r="AC991" s="328"/>
      <c r="AD991" s="328"/>
      <c r="AE991" s="328"/>
      <c r="AF991" s="328"/>
      <c r="AG991" s="328"/>
      <c r="AH991" s="328"/>
      <c r="AI991" s="328"/>
      <c r="AJ991" s="328"/>
      <c r="AK991" s="328"/>
      <c r="AL991" s="328"/>
      <c r="AM991" s="328" t="s">
        <v>782</v>
      </c>
      <c r="AN991" s="328" t="s">
        <v>782</v>
      </c>
      <c r="AO991" s="328"/>
      <c r="AP991" s="328" t="s">
        <v>484</v>
      </c>
      <c r="AQ991" s="328">
        <v>1</v>
      </c>
    </row>
    <row r="992" spans="1:43" ht="22.8" x14ac:dyDescent="0.4">
      <c r="A992" s="328">
        <v>214569</v>
      </c>
      <c r="B992" s="328" t="s">
        <v>1567</v>
      </c>
      <c r="C992" s="328" t="s">
        <v>168</v>
      </c>
      <c r="D992" s="328" t="s">
        <v>343</v>
      </c>
      <c r="E992" s="328" t="s">
        <v>387</v>
      </c>
      <c r="F992" s="330">
        <v>33086</v>
      </c>
      <c r="G992" s="328" t="s">
        <v>1009</v>
      </c>
      <c r="H992" s="328" t="s">
        <v>389</v>
      </c>
      <c r="I992" s="328" t="s">
        <v>484</v>
      </c>
      <c r="J992" s="328" t="s">
        <v>390</v>
      </c>
      <c r="K992" s="328">
        <v>2016</v>
      </c>
      <c r="L992" s="328" t="s">
        <v>370</v>
      </c>
      <c r="M992" s="328" t="s">
        <v>370</v>
      </c>
      <c r="N992" s="328"/>
      <c r="O992" s="330"/>
      <c r="P992" s="328"/>
      <c r="Q992" s="328"/>
      <c r="R992" s="328"/>
      <c r="S992" s="328"/>
      <c r="T992" s="328"/>
      <c r="U992" s="328"/>
      <c r="V992" s="328"/>
      <c r="W992" s="328"/>
      <c r="X992" s="328"/>
      <c r="Y992" s="328"/>
      <c r="Z992" s="328"/>
      <c r="AA992" s="328"/>
      <c r="AB992" s="328"/>
      <c r="AC992" s="328"/>
      <c r="AD992" s="328"/>
      <c r="AE992" s="328"/>
      <c r="AF992" s="328"/>
      <c r="AG992" s="328"/>
      <c r="AH992" s="328" t="s">
        <v>731</v>
      </c>
      <c r="AI992" s="328"/>
      <c r="AJ992" s="328"/>
      <c r="AK992" s="328"/>
      <c r="AL992" s="328"/>
      <c r="AM992" s="328" t="s">
        <v>782</v>
      </c>
      <c r="AN992" s="328" t="s">
        <v>782</v>
      </c>
      <c r="AO992" s="328"/>
      <c r="AP992" s="328" t="s">
        <v>3865</v>
      </c>
      <c r="AQ992" s="328" t="s">
        <v>3844</v>
      </c>
    </row>
    <row r="993" spans="1:43" ht="22.8" x14ac:dyDescent="0.4">
      <c r="A993" s="328">
        <v>214576</v>
      </c>
      <c r="B993" s="328" t="s">
        <v>1885</v>
      </c>
      <c r="C993" s="328" t="s">
        <v>88</v>
      </c>
      <c r="D993" s="328" t="s">
        <v>632</v>
      </c>
      <c r="E993" s="328" t="s">
        <v>388</v>
      </c>
      <c r="F993" s="330">
        <v>36161</v>
      </c>
      <c r="G993" s="328" t="s">
        <v>1009</v>
      </c>
      <c r="H993" s="328" t="s">
        <v>389</v>
      </c>
      <c r="I993" s="328" t="s">
        <v>59</v>
      </c>
      <c r="J993" s="328" t="s">
        <v>390</v>
      </c>
      <c r="K993" s="328">
        <v>2017</v>
      </c>
      <c r="L993" s="328" t="s">
        <v>370</v>
      </c>
      <c r="M993" s="328" t="s">
        <v>370</v>
      </c>
      <c r="N993" s="328"/>
      <c r="O993" s="330"/>
      <c r="P993" s="328"/>
      <c r="Q993" s="328"/>
      <c r="R993" s="328"/>
      <c r="S993" s="328"/>
      <c r="T993" s="328"/>
      <c r="U993" s="328"/>
      <c r="V993" s="328"/>
      <c r="W993" s="328"/>
      <c r="X993" s="328"/>
      <c r="Y993" s="328"/>
      <c r="Z993" s="328"/>
      <c r="AA993" s="328"/>
      <c r="AB993" s="328"/>
      <c r="AC993" s="328"/>
      <c r="AD993" s="328"/>
      <c r="AE993" s="328"/>
      <c r="AF993" s="328"/>
      <c r="AG993" s="328"/>
      <c r="AH993" s="328" t="s">
        <v>731</v>
      </c>
      <c r="AI993" s="328"/>
      <c r="AJ993" s="328"/>
      <c r="AK993" s="328"/>
      <c r="AL993" s="328"/>
      <c r="AM993" s="328"/>
      <c r="AN993" s="328" t="s">
        <v>782</v>
      </c>
      <c r="AO993" s="328"/>
      <c r="AP993" s="328" t="s">
        <v>3879</v>
      </c>
      <c r="AQ993" s="328">
        <v>3</v>
      </c>
    </row>
    <row r="994" spans="1:43" ht="22.8" x14ac:dyDescent="0.4">
      <c r="A994" s="328">
        <v>214577</v>
      </c>
      <c r="B994" s="328" t="s">
        <v>1466</v>
      </c>
      <c r="C994" s="328" t="s">
        <v>1467</v>
      </c>
      <c r="D994" s="328" t="s">
        <v>272</v>
      </c>
      <c r="E994" s="328" t="s">
        <v>388</v>
      </c>
      <c r="F994" s="330">
        <v>32517</v>
      </c>
      <c r="G994" s="328" t="s">
        <v>1009</v>
      </c>
      <c r="H994" s="328" t="s">
        <v>389</v>
      </c>
      <c r="I994" s="328" t="s">
        <v>484</v>
      </c>
      <c r="J994" s="328" t="s">
        <v>390</v>
      </c>
      <c r="K994" s="328">
        <v>2007</v>
      </c>
      <c r="L994" s="328" t="s">
        <v>370</v>
      </c>
      <c r="M994" s="328" t="s">
        <v>370</v>
      </c>
      <c r="N994" s="328"/>
      <c r="O994" s="330"/>
      <c r="P994" s="328"/>
      <c r="Q994" s="328"/>
      <c r="R994" s="328"/>
      <c r="S994" s="328"/>
      <c r="T994" s="328"/>
      <c r="U994" s="328"/>
      <c r="V994" s="328"/>
      <c r="W994" s="328"/>
      <c r="X994" s="328"/>
      <c r="Y994" s="328"/>
      <c r="Z994" s="328"/>
      <c r="AA994" s="328"/>
      <c r="AB994" s="328"/>
      <c r="AC994" s="328"/>
      <c r="AD994" s="328"/>
      <c r="AE994" s="328"/>
      <c r="AF994" s="328"/>
      <c r="AG994" s="328"/>
      <c r="AH994" s="328" t="s">
        <v>731</v>
      </c>
      <c r="AI994" s="328"/>
      <c r="AJ994" s="328"/>
      <c r="AK994" s="328"/>
      <c r="AL994" s="328"/>
      <c r="AM994" s="328" t="s">
        <v>782</v>
      </c>
      <c r="AN994" s="328" t="s">
        <v>782</v>
      </c>
      <c r="AO994" s="328"/>
      <c r="AP994" s="328" t="s">
        <v>4067</v>
      </c>
      <c r="AQ994" s="328" t="s">
        <v>4024</v>
      </c>
    </row>
    <row r="995" spans="1:43" ht="22.8" x14ac:dyDescent="0.4">
      <c r="A995" s="328">
        <v>214582</v>
      </c>
      <c r="B995" s="328" t="s">
        <v>4155</v>
      </c>
      <c r="C995" s="328" t="s">
        <v>123</v>
      </c>
      <c r="D995" s="328" t="s">
        <v>242</v>
      </c>
      <c r="E995" s="328" t="s">
        <v>387</v>
      </c>
      <c r="F995" s="330" t="s">
        <v>3727</v>
      </c>
      <c r="G995" s="328" t="s">
        <v>370</v>
      </c>
      <c r="H995" s="328" t="s">
        <v>389</v>
      </c>
      <c r="I995" s="328" t="s">
        <v>485</v>
      </c>
      <c r="J995" s="328" t="s">
        <v>371</v>
      </c>
      <c r="K995" s="328">
        <v>2008</v>
      </c>
      <c r="L995" s="328" t="s">
        <v>370</v>
      </c>
      <c r="M995" s="328" t="s">
        <v>370</v>
      </c>
      <c r="N995" s="328"/>
      <c r="O995" s="330"/>
      <c r="P995" s="328"/>
      <c r="Q995" s="328"/>
      <c r="R995" s="328"/>
      <c r="S995" s="328"/>
      <c r="T995" s="328"/>
      <c r="U995" s="328"/>
      <c r="V995" s="328"/>
      <c r="W995" s="328"/>
      <c r="X995" s="328"/>
      <c r="Y995" s="328"/>
      <c r="Z995" s="328"/>
      <c r="AA995" s="328"/>
      <c r="AB995" s="328"/>
      <c r="AC995" s="328"/>
      <c r="AD995" s="328"/>
      <c r="AE995" s="328"/>
      <c r="AF995" s="328"/>
      <c r="AG995" s="328"/>
      <c r="AH995" s="328"/>
      <c r="AI995" s="328"/>
      <c r="AJ995" s="328"/>
      <c r="AK995" s="328"/>
      <c r="AL995" s="328"/>
      <c r="AM995" s="328"/>
      <c r="AN995" s="328" t="s">
        <v>782</v>
      </c>
      <c r="AO995" s="328"/>
      <c r="AP995" s="328" t="s">
        <v>3981</v>
      </c>
      <c r="AQ995" s="328">
        <v>6</v>
      </c>
    </row>
    <row r="996" spans="1:43" ht="22.8" x14ac:dyDescent="0.4">
      <c r="A996" s="328">
        <v>214586</v>
      </c>
      <c r="B996" s="328" t="s">
        <v>3777</v>
      </c>
      <c r="C996" s="328" t="s">
        <v>183</v>
      </c>
      <c r="D996" s="328" t="s">
        <v>326</v>
      </c>
      <c r="E996" s="328" t="s">
        <v>1315</v>
      </c>
      <c r="F996" s="330">
        <v>34999</v>
      </c>
      <c r="G996" s="328" t="s">
        <v>370</v>
      </c>
      <c r="H996" s="328" t="s">
        <v>389</v>
      </c>
      <c r="I996" s="328" t="s">
        <v>486</v>
      </c>
      <c r="J996" s="328" t="s">
        <v>371</v>
      </c>
      <c r="K996" s="328">
        <v>2014</v>
      </c>
      <c r="L996" s="328" t="s">
        <v>370</v>
      </c>
      <c r="M996" s="328" t="s">
        <v>382</v>
      </c>
      <c r="N996" s="328"/>
      <c r="O996" s="330"/>
      <c r="P996" s="328"/>
      <c r="Q996" s="328"/>
      <c r="R996" s="328"/>
      <c r="S996" s="328"/>
      <c r="T996" s="328"/>
      <c r="U996" s="328"/>
      <c r="V996" s="328"/>
      <c r="W996" s="328"/>
      <c r="X996" s="328"/>
      <c r="Y996" s="328"/>
      <c r="Z996" s="328"/>
      <c r="AA996" s="328"/>
      <c r="AB996" s="328"/>
      <c r="AC996" s="328"/>
      <c r="AD996" s="328"/>
      <c r="AE996" s="328"/>
      <c r="AF996" s="328"/>
      <c r="AG996" s="328"/>
      <c r="AH996" s="328" t="s">
        <v>731</v>
      </c>
      <c r="AI996" s="328"/>
      <c r="AJ996" s="328"/>
      <c r="AK996" s="328"/>
      <c r="AL996" s="328"/>
      <c r="AM996" s="328"/>
      <c r="AN996" s="328"/>
      <c r="AO996" s="328"/>
      <c r="AP996" s="328" t="s">
        <v>3973</v>
      </c>
      <c r="AQ996" s="328" t="s">
        <v>3844</v>
      </c>
    </row>
    <row r="997" spans="1:43" ht="22.8" x14ac:dyDescent="0.4">
      <c r="A997" s="328">
        <v>214591</v>
      </c>
      <c r="B997" s="328" t="s">
        <v>4156</v>
      </c>
      <c r="C997" s="328" t="s">
        <v>77</v>
      </c>
      <c r="D997" s="328" t="s">
        <v>482</v>
      </c>
      <c r="E997" s="328" t="s">
        <v>1315</v>
      </c>
      <c r="F997" s="330">
        <v>34929</v>
      </c>
      <c r="G997" s="328" t="s">
        <v>370</v>
      </c>
      <c r="H997" s="328" t="s">
        <v>389</v>
      </c>
      <c r="I997" s="328" t="s">
        <v>485</v>
      </c>
      <c r="J997" s="328" t="s">
        <v>1311</v>
      </c>
      <c r="K997" s="328">
        <v>2014</v>
      </c>
      <c r="L997" s="328" t="s">
        <v>370</v>
      </c>
      <c r="M997" s="328" t="s">
        <v>370</v>
      </c>
      <c r="N997" s="328"/>
      <c r="O997" s="330"/>
      <c r="P997" s="328"/>
      <c r="Q997" s="328"/>
      <c r="R997" s="328"/>
      <c r="S997" s="328"/>
      <c r="T997" s="328"/>
      <c r="U997" s="328"/>
      <c r="V997" s="328"/>
      <c r="W997" s="328"/>
      <c r="X997" s="328"/>
      <c r="Y997" s="328"/>
      <c r="Z997" s="328"/>
      <c r="AA997" s="328"/>
      <c r="AB997" s="328"/>
      <c r="AC997" s="328"/>
      <c r="AD997" s="328"/>
      <c r="AE997" s="328"/>
      <c r="AF997" s="328"/>
      <c r="AG997" s="328"/>
      <c r="AH997" s="328"/>
      <c r="AI997" s="328"/>
      <c r="AJ997" s="328"/>
      <c r="AK997" s="328"/>
      <c r="AL997" s="328"/>
      <c r="AM997" s="328"/>
      <c r="AN997" s="328" t="s">
        <v>782</v>
      </c>
      <c r="AO997" s="328"/>
      <c r="AP997" s="328" t="s">
        <v>3981</v>
      </c>
      <c r="AQ997" s="328">
        <v>6</v>
      </c>
    </row>
    <row r="998" spans="1:43" ht="22.8" x14ac:dyDescent="0.4">
      <c r="A998" s="328">
        <v>214595</v>
      </c>
      <c r="B998" s="328" t="s">
        <v>3411</v>
      </c>
      <c r="C998" s="328" t="s">
        <v>140</v>
      </c>
      <c r="D998" s="328" t="s">
        <v>455</v>
      </c>
      <c r="E998" s="328" t="s">
        <v>388</v>
      </c>
      <c r="F998" s="330">
        <v>36100</v>
      </c>
      <c r="G998" s="328" t="s">
        <v>3750</v>
      </c>
      <c r="H998" s="328" t="s">
        <v>389</v>
      </c>
      <c r="I998" s="328" t="s">
        <v>486</v>
      </c>
      <c r="J998" s="328" t="s">
        <v>390</v>
      </c>
      <c r="K998" s="328">
        <v>2017</v>
      </c>
      <c r="L998" s="328" t="s">
        <v>370</v>
      </c>
      <c r="M998" s="328" t="s">
        <v>375</v>
      </c>
      <c r="N998" s="328"/>
      <c r="O998" s="330"/>
      <c r="P998" s="328"/>
      <c r="Q998" s="328"/>
      <c r="R998" s="328"/>
      <c r="S998" s="328"/>
      <c r="T998" s="328"/>
      <c r="U998" s="328"/>
      <c r="V998" s="328"/>
      <c r="W998" s="328"/>
      <c r="X998" s="328"/>
      <c r="Y998" s="328"/>
      <c r="Z998" s="328"/>
      <c r="AA998" s="328"/>
      <c r="AB998" s="328"/>
      <c r="AC998" s="328"/>
      <c r="AD998" s="328"/>
      <c r="AE998" s="328"/>
      <c r="AF998" s="328"/>
      <c r="AG998" s="328"/>
      <c r="AH998" s="328" t="s">
        <v>731</v>
      </c>
      <c r="AI998" s="328"/>
      <c r="AJ998" s="328"/>
      <c r="AK998" s="328"/>
      <c r="AL998" s="328"/>
      <c r="AM998" s="328"/>
      <c r="AN998" s="328"/>
      <c r="AO998" s="328"/>
      <c r="AP998" s="328" t="s">
        <v>4077</v>
      </c>
      <c r="AQ998" s="328">
        <v>4</v>
      </c>
    </row>
    <row r="999" spans="1:43" ht="22.8" x14ac:dyDescent="0.4">
      <c r="A999" s="328">
        <v>214606</v>
      </c>
      <c r="B999" s="328" t="s">
        <v>1820</v>
      </c>
      <c r="C999" s="328" t="s">
        <v>165</v>
      </c>
      <c r="D999" s="328" t="s">
        <v>240</v>
      </c>
      <c r="E999" s="328" t="s">
        <v>387</v>
      </c>
      <c r="F999" s="330">
        <v>35796</v>
      </c>
      <c r="G999" s="328" t="s">
        <v>370</v>
      </c>
      <c r="H999" s="328" t="s">
        <v>389</v>
      </c>
      <c r="I999" s="328" t="s">
        <v>484</v>
      </c>
      <c r="J999" s="328" t="s">
        <v>390</v>
      </c>
      <c r="K999" s="328">
        <v>2017</v>
      </c>
      <c r="L999" s="328" t="s">
        <v>370</v>
      </c>
      <c r="M999" s="328" t="s">
        <v>370</v>
      </c>
      <c r="N999" s="328"/>
      <c r="O999" s="330"/>
      <c r="P999" s="328"/>
      <c r="Q999" s="328"/>
      <c r="R999" s="328"/>
      <c r="S999" s="328"/>
      <c r="T999" s="328"/>
      <c r="U999" s="328"/>
      <c r="V999" s="328"/>
      <c r="W999" s="328"/>
      <c r="X999" s="328"/>
      <c r="Y999" s="328"/>
      <c r="Z999" s="328"/>
      <c r="AA999" s="328"/>
      <c r="AB999" s="328"/>
      <c r="AC999" s="328"/>
      <c r="AD999" s="328"/>
      <c r="AE999" s="328"/>
      <c r="AF999" s="328"/>
      <c r="AG999" s="328"/>
      <c r="AH999" s="328" t="s">
        <v>731</v>
      </c>
      <c r="AI999" s="328"/>
      <c r="AJ999" s="328"/>
      <c r="AK999" s="328"/>
      <c r="AL999" s="328"/>
      <c r="AM999" s="328" t="s">
        <v>782</v>
      </c>
      <c r="AN999" s="328" t="s">
        <v>782</v>
      </c>
      <c r="AO999" s="328"/>
      <c r="AP999" s="328" t="s">
        <v>3865</v>
      </c>
      <c r="AQ999" s="328" t="s">
        <v>3844</v>
      </c>
    </row>
    <row r="1000" spans="1:43" ht="22.8" x14ac:dyDescent="0.4">
      <c r="A1000" s="328">
        <v>214608</v>
      </c>
      <c r="B1000" s="328" t="s">
        <v>4157</v>
      </c>
      <c r="C1000" s="328" t="s">
        <v>540</v>
      </c>
      <c r="D1000" s="328" t="s">
        <v>242</v>
      </c>
      <c r="E1000" s="328" t="s">
        <v>1315</v>
      </c>
      <c r="F1000" s="330">
        <v>35582</v>
      </c>
      <c r="G1000" s="328" t="s">
        <v>370</v>
      </c>
      <c r="H1000" s="328" t="s">
        <v>389</v>
      </c>
      <c r="I1000" s="328" t="s">
        <v>485</v>
      </c>
      <c r="J1000" s="328" t="s">
        <v>1311</v>
      </c>
      <c r="K1000" s="328">
        <v>2017</v>
      </c>
      <c r="L1000" s="328" t="s">
        <v>370</v>
      </c>
      <c r="M1000" s="328" t="s">
        <v>370</v>
      </c>
      <c r="N1000" s="328"/>
      <c r="O1000" s="330"/>
      <c r="P1000" s="328"/>
      <c r="Q1000" s="328"/>
      <c r="R1000" s="328"/>
      <c r="S1000" s="328"/>
      <c r="T1000" s="328"/>
      <c r="U1000" s="328"/>
      <c r="V1000" s="328"/>
      <c r="W1000" s="328"/>
      <c r="X1000" s="328"/>
      <c r="Y1000" s="328"/>
      <c r="Z1000" s="328"/>
      <c r="AA1000" s="328"/>
      <c r="AB1000" s="328"/>
      <c r="AC1000" s="328"/>
      <c r="AD1000" s="328"/>
      <c r="AE1000" s="328"/>
      <c r="AF1000" s="328"/>
      <c r="AG1000" s="328"/>
      <c r="AH1000" s="328" t="s">
        <v>731</v>
      </c>
      <c r="AI1000" s="328"/>
      <c r="AJ1000" s="328"/>
      <c r="AK1000" s="328"/>
      <c r="AL1000" s="328"/>
      <c r="AM1000" s="328"/>
      <c r="AN1000" s="328"/>
      <c r="AO1000" s="328"/>
      <c r="AP1000" s="328" t="s">
        <v>4110</v>
      </c>
      <c r="AQ1000" s="328" t="s">
        <v>3844</v>
      </c>
    </row>
    <row r="1001" spans="1:43" ht="22.8" x14ac:dyDescent="0.4">
      <c r="A1001" s="328">
        <v>214660</v>
      </c>
      <c r="B1001" s="328" t="s">
        <v>2330</v>
      </c>
      <c r="C1001" s="328" t="s">
        <v>130</v>
      </c>
      <c r="D1001" s="328" t="s">
        <v>2855</v>
      </c>
      <c r="E1001" s="328" t="s">
        <v>387</v>
      </c>
      <c r="F1001" s="330">
        <v>35940</v>
      </c>
      <c r="G1001" s="328" t="s">
        <v>2331</v>
      </c>
      <c r="H1001" s="328" t="s">
        <v>389</v>
      </c>
      <c r="I1001" s="328" t="s">
        <v>484</v>
      </c>
      <c r="J1001" s="328" t="s">
        <v>390</v>
      </c>
      <c r="K1001" s="328">
        <v>2016</v>
      </c>
      <c r="L1001" s="328" t="s">
        <v>370</v>
      </c>
      <c r="M1001" s="328"/>
      <c r="N1001" s="328"/>
      <c r="O1001" s="330"/>
      <c r="P1001" s="328"/>
      <c r="Q1001" s="328"/>
      <c r="R1001" s="328"/>
      <c r="S1001" s="328"/>
      <c r="T1001" s="328"/>
      <c r="U1001" s="328"/>
      <c r="V1001" s="328"/>
      <c r="W1001" s="328"/>
      <c r="X1001" s="328"/>
      <c r="Y1001" s="328"/>
      <c r="Z1001" s="328"/>
      <c r="AA1001" s="328"/>
      <c r="AB1001" s="328"/>
      <c r="AC1001" s="328"/>
      <c r="AD1001" s="328"/>
      <c r="AE1001" s="328"/>
      <c r="AF1001" s="328"/>
      <c r="AG1001" s="328"/>
      <c r="AH1001" s="328"/>
      <c r="AI1001" s="328"/>
      <c r="AJ1001" s="328"/>
      <c r="AK1001" s="328"/>
      <c r="AL1001" s="328"/>
      <c r="AM1001" s="328"/>
      <c r="AN1001" s="328"/>
      <c r="AO1001" s="328"/>
      <c r="AP1001" s="328" t="s">
        <v>3375</v>
      </c>
      <c r="AQ1001" s="328">
        <v>3</v>
      </c>
    </row>
    <row r="1002" spans="1:43" ht="22.8" x14ac:dyDescent="0.4">
      <c r="A1002" s="328">
        <v>214681</v>
      </c>
      <c r="B1002" s="328" t="s">
        <v>996</v>
      </c>
      <c r="C1002" s="328" t="s">
        <v>88</v>
      </c>
      <c r="D1002" s="328" t="s">
        <v>320</v>
      </c>
      <c r="E1002" s="328" t="s">
        <v>387</v>
      </c>
      <c r="F1002" s="330">
        <v>36161</v>
      </c>
      <c r="G1002" s="328" t="s">
        <v>370</v>
      </c>
      <c r="H1002" s="328" t="s">
        <v>389</v>
      </c>
      <c r="I1002" s="328" t="s">
        <v>486</v>
      </c>
      <c r="J1002" s="328" t="s">
        <v>371</v>
      </c>
      <c r="K1002" s="328">
        <v>2017</v>
      </c>
      <c r="L1002" s="328" t="s">
        <v>370</v>
      </c>
      <c r="M1002" s="328" t="s">
        <v>370</v>
      </c>
      <c r="N1002" s="328"/>
      <c r="O1002" s="330"/>
      <c r="P1002" s="328"/>
      <c r="Q1002" s="328"/>
      <c r="R1002" s="328"/>
      <c r="S1002" s="328"/>
      <c r="T1002" s="328"/>
      <c r="U1002" s="328"/>
      <c r="V1002" s="328"/>
      <c r="W1002" s="328"/>
      <c r="X1002" s="328"/>
      <c r="Y1002" s="328"/>
      <c r="Z1002" s="328"/>
      <c r="AA1002" s="328"/>
      <c r="AB1002" s="328"/>
      <c r="AC1002" s="328"/>
      <c r="AD1002" s="328"/>
      <c r="AE1002" s="328"/>
      <c r="AF1002" s="328"/>
      <c r="AG1002" s="328"/>
      <c r="AH1002" s="328" t="s">
        <v>731</v>
      </c>
      <c r="AI1002" s="328"/>
      <c r="AJ1002" s="328"/>
      <c r="AK1002" s="328"/>
      <c r="AL1002" s="328"/>
      <c r="AM1002" s="328" t="s">
        <v>782</v>
      </c>
      <c r="AN1002" s="328" t="s">
        <v>782</v>
      </c>
      <c r="AO1002" s="328"/>
      <c r="AP1002" s="328" t="s">
        <v>4077</v>
      </c>
      <c r="AQ1002" s="328">
        <v>1</v>
      </c>
    </row>
    <row r="1003" spans="1:43" ht="22.8" x14ac:dyDescent="0.4">
      <c r="A1003" s="328">
        <v>214684</v>
      </c>
      <c r="B1003" s="328" t="s">
        <v>1579</v>
      </c>
      <c r="C1003" s="328" t="s">
        <v>66</v>
      </c>
      <c r="D1003" s="328" t="s">
        <v>313</v>
      </c>
      <c r="E1003" s="328" t="s">
        <v>388</v>
      </c>
      <c r="F1003" s="330">
        <v>33239</v>
      </c>
      <c r="G1003" s="328" t="s">
        <v>1580</v>
      </c>
      <c r="H1003" s="328" t="s">
        <v>389</v>
      </c>
      <c r="I1003" s="328" t="s">
        <v>59</v>
      </c>
      <c r="J1003" s="328" t="s">
        <v>371</v>
      </c>
      <c r="K1003" s="328">
        <v>2009</v>
      </c>
      <c r="L1003" s="328" t="s">
        <v>370</v>
      </c>
      <c r="M1003" s="328" t="s">
        <v>385</v>
      </c>
      <c r="N1003" s="328"/>
      <c r="O1003" s="330"/>
      <c r="P1003" s="328"/>
      <c r="Q1003" s="328"/>
      <c r="R1003" s="328"/>
      <c r="S1003" s="328"/>
      <c r="T1003" s="328"/>
      <c r="U1003" s="328"/>
      <c r="V1003" s="328"/>
      <c r="W1003" s="328"/>
      <c r="X1003" s="328"/>
      <c r="Y1003" s="328"/>
      <c r="Z1003" s="328"/>
      <c r="AA1003" s="328"/>
      <c r="AB1003" s="328"/>
      <c r="AC1003" s="328"/>
      <c r="AD1003" s="328"/>
      <c r="AE1003" s="328"/>
      <c r="AF1003" s="328"/>
      <c r="AG1003" s="328"/>
      <c r="AH1003" s="328"/>
      <c r="AI1003" s="328"/>
      <c r="AJ1003" s="328"/>
      <c r="AK1003" s="328"/>
      <c r="AL1003" s="328"/>
      <c r="AM1003" s="328"/>
      <c r="AN1003" s="328"/>
      <c r="AO1003" s="328"/>
      <c r="AP1003" s="328" t="s">
        <v>3374</v>
      </c>
      <c r="AQ1003" s="328">
        <v>3</v>
      </c>
    </row>
    <row r="1004" spans="1:43" ht="22.8" x14ac:dyDescent="0.4">
      <c r="A1004" s="328">
        <v>214717</v>
      </c>
      <c r="B1004" s="328" t="s">
        <v>2858</v>
      </c>
      <c r="C1004" s="328" t="s">
        <v>102</v>
      </c>
      <c r="D1004" s="328" t="s">
        <v>303</v>
      </c>
      <c r="E1004" s="328" t="s">
        <v>388</v>
      </c>
      <c r="F1004" s="330">
        <v>31955</v>
      </c>
      <c r="G1004" s="328" t="s">
        <v>1018</v>
      </c>
      <c r="H1004" s="328" t="s">
        <v>389</v>
      </c>
      <c r="I1004" s="328" t="s">
        <v>486</v>
      </c>
      <c r="J1004" s="328" t="s">
        <v>371</v>
      </c>
      <c r="K1004" s="328">
        <v>2005</v>
      </c>
      <c r="L1004" s="328" t="s">
        <v>370</v>
      </c>
      <c r="M1004" s="328" t="s">
        <v>372</v>
      </c>
      <c r="N1004" s="328"/>
      <c r="O1004" s="330"/>
      <c r="P1004" s="328"/>
      <c r="Q1004" s="328"/>
      <c r="R1004" s="328"/>
      <c r="S1004" s="328"/>
      <c r="T1004" s="328"/>
      <c r="U1004" s="328"/>
      <c r="V1004" s="328"/>
      <c r="W1004" s="328"/>
      <c r="X1004" s="328"/>
      <c r="Y1004" s="328"/>
      <c r="Z1004" s="328"/>
      <c r="AA1004" s="328"/>
      <c r="AB1004" s="328"/>
      <c r="AC1004" s="328"/>
      <c r="AD1004" s="328"/>
      <c r="AE1004" s="328"/>
      <c r="AF1004" s="328"/>
      <c r="AG1004" s="328"/>
      <c r="AH1004" s="328"/>
      <c r="AI1004" s="328"/>
      <c r="AJ1004" s="328"/>
      <c r="AK1004" s="328"/>
      <c r="AL1004" s="328"/>
      <c r="AM1004" s="328"/>
      <c r="AN1004" s="328" t="s">
        <v>782</v>
      </c>
      <c r="AO1004" s="328"/>
      <c r="AP1004" s="328" t="s">
        <v>486</v>
      </c>
      <c r="AQ1004" s="328">
        <v>1</v>
      </c>
    </row>
    <row r="1005" spans="1:43" ht="22.8" x14ac:dyDescent="0.4">
      <c r="A1005" s="328">
        <v>214723</v>
      </c>
      <c r="B1005" s="328" t="s">
        <v>2859</v>
      </c>
      <c r="C1005" s="328" t="s">
        <v>2860</v>
      </c>
      <c r="D1005" s="328" t="s">
        <v>249</v>
      </c>
      <c r="E1005" s="328" t="s">
        <v>388</v>
      </c>
      <c r="F1005" s="330">
        <v>30930</v>
      </c>
      <c r="G1005" s="328" t="s">
        <v>370</v>
      </c>
      <c r="H1005" s="328" t="s">
        <v>389</v>
      </c>
      <c r="I1005" s="328" t="s">
        <v>59</v>
      </c>
      <c r="J1005" s="328" t="s">
        <v>390</v>
      </c>
      <c r="K1005" s="328">
        <v>2005</v>
      </c>
      <c r="L1005" s="328" t="s">
        <v>370</v>
      </c>
      <c r="M1005" s="328" t="s">
        <v>382</v>
      </c>
      <c r="N1005" s="328"/>
      <c r="O1005" s="330"/>
      <c r="P1005" s="328"/>
      <c r="Q1005" s="328"/>
      <c r="R1005" s="328"/>
      <c r="S1005" s="328"/>
      <c r="T1005" s="328"/>
      <c r="U1005" s="328"/>
      <c r="V1005" s="328"/>
      <c r="W1005" s="328"/>
      <c r="X1005" s="328"/>
      <c r="Y1005" s="328"/>
      <c r="Z1005" s="328"/>
      <c r="AA1005" s="328"/>
      <c r="AB1005" s="328"/>
      <c r="AC1005" s="328"/>
      <c r="AD1005" s="328"/>
      <c r="AE1005" s="328"/>
      <c r="AF1005" s="328"/>
      <c r="AG1005" s="328"/>
      <c r="AH1005" s="328"/>
      <c r="AI1005" s="328"/>
      <c r="AJ1005" s="328"/>
      <c r="AK1005" s="328"/>
      <c r="AL1005" s="328"/>
      <c r="AM1005" s="328"/>
      <c r="AN1005" s="328"/>
      <c r="AO1005" s="328"/>
      <c r="AP1005" s="328" t="s">
        <v>59</v>
      </c>
      <c r="AQ1005" s="328">
        <v>2</v>
      </c>
    </row>
    <row r="1006" spans="1:43" ht="22.8" x14ac:dyDescent="0.4">
      <c r="A1006" s="328">
        <v>214731</v>
      </c>
      <c r="B1006" s="328" t="s">
        <v>2861</v>
      </c>
      <c r="C1006" s="328" t="s">
        <v>123</v>
      </c>
      <c r="D1006" s="328" t="s">
        <v>2688</v>
      </c>
      <c r="E1006" s="328" t="s">
        <v>388</v>
      </c>
      <c r="F1006" s="330">
        <v>35635</v>
      </c>
      <c r="G1006" s="328" t="s">
        <v>1009</v>
      </c>
      <c r="H1006" s="328" t="s">
        <v>389</v>
      </c>
      <c r="I1006" s="328" t="s">
        <v>484</v>
      </c>
      <c r="J1006" s="328" t="s">
        <v>390</v>
      </c>
      <c r="K1006" s="328">
        <v>2016</v>
      </c>
      <c r="L1006" s="328" t="s">
        <v>370</v>
      </c>
      <c r="M1006" s="328" t="s">
        <v>370</v>
      </c>
      <c r="N1006" s="328"/>
      <c r="O1006" s="330"/>
      <c r="P1006" s="328"/>
      <c r="Q1006" s="328"/>
      <c r="R1006" s="328"/>
      <c r="S1006" s="328"/>
      <c r="T1006" s="328"/>
      <c r="U1006" s="328"/>
      <c r="V1006" s="328"/>
      <c r="W1006" s="328"/>
      <c r="X1006" s="328"/>
      <c r="Y1006" s="328"/>
      <c r="Z1006" s="328"/>
      <c r="AA1006" s="328"/>
      <c r="AB1006" s="328"/>
      <c r="AC1006" s="328"/>
      <c r="AD1006" s="328"/>
      <c r="AE1006" s="328"/>
      <c r="AF1006" s="328"/>
      <c r="AG1006" s="328"/>
      <c r="AH1006" s="328" t="s">
        <v>731</v>
      </c>
      <c r="AI1006" s="328"/>
      <c r="AJ1006" s="328"/>
      <c r="AK1006" s="328"/>
      <c r="AL1006" s="328"/>
      <c r="AM1006" s="328"/>
      <c r="AN1006" s="328"/>
      <c r="AO1006" s="328"/>
      <c r="AP1006" s="328" t="s">
        <v>4067</v>
      </c>
      <c r="AQ1006" s="328" t="s">
        <v>4082</v>
      </c>
    </row>
    <row r="1007" spans="1:43" ht="22.8" x14ac:dyDescent="0.4">
      <c r="A1007" s="328">
        <v>214748</v>
      </c>
      <c r="B1007" s="328" t="s">
        <v>1884</v>
      </c>
      <c r="C1007" s="328" t="s">
        <v>115</v>
      </c>
      <c r="D1007" s="328" t="s">
        <v>281</v>
      </c>
      <c r="E1007" s="328" t="s">
        <v>388</v>
      </c>
      <c r="F1007" s="330">
        <v>36161</v>
      </c>
      <c r="G1007" s="328" t="s">
        <v>1009</v>
      </c>
      <c r="H1007" s="328" t="s">
        <v>389</v>
      </c>
      <c r="I1007" s="328" t="s">
        <v>59</v>
      </c>
      <c r="J1007" s="328" t="s">
        <v>390</v>
      </c>
      <c r="K1007" s="328">
        <v>2016</v>
      </c>
      <c r="L1007" s="328" t="s">
        <v>370</v>
      </c>
      <c r="M1007" s="328" t="s">
        <v>370</v>
      </c>
      <c r="N1007" s="328"/>
      <c r="O1007" s="330"/>
      <c r="P1007" s="328"/>
      <c r="Q1007" s="328"/>
      <c r="R1007" s="328"/>
      <c r="S1007" s="328"/>
      <c r="T1007" s="328"/>
      <c r="U1007" s="328"/>
      <c r="V1007" s="328"/>
      <c r="W1007" s="328"/>
      <c r="X1007" s="328"/>
      <c r="Y1007" s="328"/>
      <c r="Z1007" s="328"/>
      <c r="AA1007" s="328"/>
      <c r="AB1007" s="328"/>
      <c r="AC1007" s="328"/>
      <c r="AD1007" s="328"/>
      <c r="AE1007" s="328"/>
      <c r="AF1007" s="328"/>
      <c r="AG1007" s="328"/>
      <c r="AH1007" s="328"/>
      <c r="AI1007" s="328"/>
      <c r="AJ1007" s="328"/>
      <c r="AK1007" s="328"/>
      <c r="AL1007" s="328"/>
      <c r="AM1007" s="328"/>
      <c r="AN1007" s="328"/>
      <c r="AO1007" s="328"/>
      <c r="AP1007" s="328" t="s">
        <v>3374</v>
      </c>
      <c r="AQ1007" s="328">
        <v>3</v>
      </c>
    </row>
    <row r="1008" spans="1:43" ht="22.8" x14ac:dyDescent="0.4">
      <c r="A1008" s="328">
        <v>214761</v>
      </c>
      <c r="B1008" s="328" t="s">
        <v>2209</v>
      </c>
      <c r="C1008" s="328" t="s">
        <v>429</v>
      </c>
      <c r="D1008" s="328" t="s">
        <v>296</v>
      </c>
      <c r="E1008" s="328" t="s">
        <v>388</v>
      </c>
      <c r="F1008" s="330">
        <v>35065</v>
      </c>
      <c r="G1008" s="328" t="s">
        <v>1009</v>
      </c>
      <c r="H1008" s="328" t="s">
        <v>389</v>
      </c>
      <c r="I1008" s="328" t="s">
        <v>59</v>
      </c>
      <c r="J1008" s="328" t="s">
        <v>371</v>
      </c>
      <c r="K1008" s="328">
        <v>2016</v>
      </c>
      <c r="L1008" s="328" t="s">
        <v>370</v>
      </c>
      <c r="M1008" s="328" t="s">
        <v>370</v>
      </c>
      <c r="N1008" s="328"/>
      <c r="O1008" s="330"/>
      <c r="P1008" s="328"/>
      <c r="Q1008" s="328"/>
      <c r="R1008" s="328"/>
      <c r="S1008" s="328"/>
      <c r="T1008" s="328"/>
      <c r="U1008" s="328"/>
      <c r="V1008" s="328"/>
      <c r="W1008" s="328"/>
      <c r="X1008" s="328"/>
      <c r="Y1008" s="328"/>
      <c r="Z1008" s="328"/>
      <c r="AA1008" s="328"/>
      <c r="AB1008" s="328"/>
      <c r="AC1008" s="328"/>
      <c r="AD1008" s="328"/>
      <c r="AE1008" s="328"/>
      <c r="AF1008" s="328"/>
      <c r="AG1008" s="328"/>
      <c r="AH1008" s="328"/>
      <c r="AI1008" s="328"/>
      <c r="AJ1008" s="328"/>
      <c r="AK1008" s="328"/>
      <c r="AL1008" s="328"/>
      <c r="AM1008" s="328"/>
      <c r="AN1008" s="328"/>
      <c r="AO1008" s="328"/>
      <c r="AP1008" s="328" t="s">
        <v>3374</v>
      </c>
      <c r="AQ1008" s="328">
        <v>3</v>
      </c>
    </row>
    <row r="1009" spans="1:43" ht="22.8" x14ac:dyDescent="0.4">
      <c r="A1009" s="328">
        <v>214768</v>
      </c>
      <c r="B1009" s="328" t="s">
        <v>1871</v>
      </c>
      <c r="C1009" s="328" t="s">
        <v>509</v>
      </c>
      <c r="D1009" s="328" t="s">
        <v>2862</v>
      </c>
      <c r="E1009" s="328" t="s">
        <v>387</v>
      </c>
      <c r="F1009" s="330">
        <v>36090</v>
      </c>
      <c r="G1009" s="328" t="s">
        <v>1009</v>
      </c>
      <c r="H1009" s="328" t="s">
        <v>389</v>
      </c>
      <c r="I1009" s="328" t="s">
        <v>59</v>
      </c>
      <c r="J1009" s="328" t="s">
        <v>390</v>
      </c>
      <c r="K1009" s="328">
        <v>2016</v>
      </c>
      <c r="L1009" s="328" t="s">
        <v>370</v>
      </c>
      <c r="M1009" s="328" t="s">
        <v>381</v>
      </c>
      <c r="N1009" s="328">
        <v>15</v>
      </c>
      <c r="O1009" s="330">
        <v>45714</v>
      </c>
      <c r="P1009" s="328">
        <v>64000</v>
      </c>
      <c r="Q1009" s="328"/>
      <c r="R1009" s="328"/>
      <c r="S1009" s="328"/>
      <c r="T1009" s="328"/>
      <c r="U1009" s="328"/>
      <c r="V1009" s="328"/>
      <c r="W1009" s="328"/>
      <c r="X1009" s="328"/>
      <c r="Y1009" s="328"/>
      <c r="Z1009" s="328"/>
      <c r="AA1009" s="328"/>
      <c r="AB1009" s="328"/>
      <c r="AC1009" s="328"/>
      <c r="AD1009" s="328"/>
      <c r="AE1009" s="328"/>
      <c r="AF1009" s="328"/>
      <c r="AG1009" s="328"/>
      <c r="AH1009" s="328"/>
      <c r="AI1009" s="328"/>
      <c r="AJ1009" s="328"/>
      <c r="AK1009" s="328"/>
      <c r="AL1009" s="328"/>
      <c r="AM1009" s="328"/>
      <c r="AN1009" s="328"/>
      <c r="AO1009" s="328"/>
      <c r="AP1009" s="328" t="s">
        <v>59</v>
      </c>
      <c r="AQ1009" s="328">
        <v>1</v>
      </c>
    </row>
    <row r="1010" spans="1:43" ht="22.8" x14ac:dyDescent="0.4">
      <c r="A1010" s="328">
        <v>214782</v>
      </c>
      <c r="B1010" s="328" t="s">
        <v>2479</v>
      </c>
      <c r="C1010" s="328" t="s">
        <v>118</v>
      </c>
      <c r="D1010" s="328" t="s">
        <v>286</v>
      </c>
      <c r="E1010" s="328" t="s">
        <v>388</v>
      </c>
      <c r="F1010" s="330">
        <v>34289</v>
      </c>
      <c r="G1010" s="328" t="s">
        <v>370</v>
      </c>
      <c r="H1010" s="328" t="s">
        <v>389</v>
      </c>
      <c r="I1010" s="328" t="s">
        <v>59</v>
      </c>
      <c r="J1010" s="328" t="s">
        <v>390</v>
      </c>
      <c r="K1010" s="328">
        <v>2012</v>
      </c>
      <c r="L1010" s="328" t="s">
        <v>370</v>
      </c>
      <c r="M1010" s="328" t="s">
        <v>370</v>
      </c>
      <c r="N1010" s="328"/>
      <c r="O1010" s="330"/>
      <c r="P1010" s="328"/>
      <c r="Q1010" s="328"/>
      <c r="R1010" s="328"/>
      <c r="S1010" s="328"/>
      <c r="T1010" s="328"/>
      <c r="U1010" s="328"/>
      <c r="V1010" s="328"/>
      <c r="W1010" s="328"/>
      <c r="X1010" s="328"/>
      <c r="Y1010" s="328"/>
      <c r="Z1010" s="328"/>
      <c r="AA1010" s="328"/>
      <c r="AB1010" s="328"/>
      <c r="AC1010" s="328"/>
      <c r="AD1010" s="328"/>
      <c r="AE1010" s="328"/>
      <c r="AF1010" s="328"/>
      <c r="AG1010" s="328"/>
      <c r="AH1010" s="328" t="s">
        <v>731</v>
      </c>
      <c r="AI1010" s="328"/>
      <c r="AJ1010" s="328"/>
      <c r="AK1010" s="328"/>
      <c r="AL1010" s="328"/>
      <c r="AM1010" s="328"/>
      <c r="AN1010" s="328"/>
      <c r="AO1010" s="328"/>
      <c r="AP1010" s="328" t="s">
        <v>3998</v>
      </c>
      <c r="AQ1010" s="328" t="s">
        <v>4024</v>
      </c>
    </row>
    <row r="1011" spans="1:43" ht="22.8" x14ac:dyDescent="0.4">
      <c r="A1011" s="328">
        <v>214785</v>
      </c>
      <c r="B1011" s="328" t="s">
        <v>2278</v>
      </c>
      <c r="C1011" s="328" t="s">
        <v>126</v>
      </c>
      <c r="D1011" s="328" t="s">
        <v>299</v>
      </c>
      <c r="E1011" s="328" t="s">
        <v>387</v>
      </c>
      <c r="F1011" s="330">
        <v>35483</v>
      </c>
      <c r="G1011" s="328" t="s">
        <v>1032</v>
      </c>
      <c r="H1011" s="328" t="s">
        <v>389</v>
      </c>
      <c r="I1011" s="328" t="s">
        <v>486</v>
      </c>
      <c r="J1011" s="328" t="s">
        <v>390</v>
      </c>
      <c r="K1011" s="328">
        <v>2015</v>
      </c>
      <c r="L1011" s="328" t="s">
        <v>370</v>
      </c>
      <c r="M1011" s="328" t="s">
        <v>372</v>
      </c>
      <c r="N1011" s="328"/>
      <c r="O1011" s="330"/>
      <c r="P1011" s="328"/>
      <c r="Q1011" s="328"/>
      <c r="R1011" s="328"/>
      <c r="S1011" s="328"/>
      <c r="T1011" s="328"/>
      <c r="U1011" s="328"/>
      <c r="V1011" s="328"/>
      <c r="W1011" s="328"/>
      <c r="X1011" s="328"/>
      <c r="Y1011" s="328"/>
      <c r="Z1011" s="328"/>
      <c r="AA1011" s="328"/>
      <c r="AB1011" s="328"/>
      <c r="AC1011" s="328"/>
      <c r="AD1011" s="328"/>
      <c r="AE1011" s="328"/>
      <c r="AF1011" s="328"/>
      <c r="AG1011" s="328"/>
      <c r="AH1011" s="328" t="s">
        <v>731</v>
      </c>
      <c r="AI1011" s="328"/>
      <c r="AJ1011" s="328"/>
      <c r="AK1011" s="328"/>
      <c r="AL1011" s="328"/>
      <c r="AM1011" s="328"/>
      <c r="AN1011" s="328" t="s">
        <v>782</v>
      </c>
      <c r="AO1011" s="328"/>
      <c r="AP1011" s="328" t="s">
        <v>4162</v>
      </c>
      <c r="AQ1011" s="328" t="s">
        <v>3844</v>
      </c>
    </row>
    <row r="1012" spans="1:43" ht="22.8" x14ac:dyDescent="0.4">
      <c r="A1012" s="328">
        <v>214786</v>
      </c>
      <c r="B1012" s="328" t="s">
        <v>1791</v>
      </c>
      <c r="C1012" s="328" t="s">
        <v>1792</v>
      </c>
      <c r="D1012" s="328" t="s">
        <v>245</v>
      </c>
      <c r="E1012" s="328" t="s">
        <v>387</v>
      </c>
      <c r="F1012" s="330">
        <v>35557</v>
      </c>
      <c r="G1012" s="328" t="s">
        <v>1793</v>
      </c>
      <c r="H1012" s="328" t="s">
        <v>3412</v>
      </c>
      <c r="I1012" s="328" t="s">
        <v>484</v>
      </c>
      <c r="J1012" s="328" t="s">
        <v>390</v>
      </c>
      <c r="K1012" s="328">
        <v>2015</v>
      </c>
      <c r="L1012" s="328" t="s">
        <v>370</v>
      </c>
      <c r="M1012" s="328"/>
      <c r="N1012" s="328"/>
      <c r="O1012" s="330"/>
      <c r="P1012" s="328"/>
      <c r="Q1012" s="328"/>
      <c r="R1012" s="328"/>
      <c r="S1012" s="328"/>
      <c r="T1012" s="328"/>
      <c r="U1012" s="328"/>
      <c r="V1012" s="328"/>
      <c r="W1012" s="328"/>
      <c r="X1012" s="328"/>
      <c r="Y1012" s="328"/>
      <c r="Z1012" s="328"/>
      <c r="AA1012" s="328"/>
      <c r="AB1012" s="328"/>
      <c r="AC1012" s="328"/>
      <c r="AD1012" s="328"/>
      <c r="AE1012" s="328"/>
      <c r="AF1012" s="328"/>
      <c r="AG1012" s="328"/>
      <c r="AH1012" s="328" t="s">
        <v>731</v>
      </c>
      <c r="AI1012" s="328"/>
      <c r="AJ1012" s="328"/>
      <c r="AK1012" s="328"/>
      <c r="AL1012" s="328"/>
      <c r="AM1012" s="328" t="s">
        <v>782</v>
      </c>
      <c r="AN1012" s="328" t="s">
        <v>782</v>
      </c>
      <c r="AO1012" s="328"/>
      <c r="AP1012" s="328" t="s">
        <v>4139</v>
      </c>
      <c r="AQ1012" s="328" t="s">
        <v>3844</v>
      </c>
    </row>
    <row r="1013" spans="1:43" ht="22.8" x14ac:dyDescent="0.4">
      <c r="A1013" s="328">
        <v>214797</v>
      </c>
      <c r="B1013" s="328" t="s">
        <v>3616</v>
      </c>
      <c r="C1013" s="328" t="s">
        <v>66</v>
      </c>
      <c r="D1013" s="328" t="s">
        <v>305</v>
      </c>
      <c r="E1013" s="328" t="s">
        <v>388</v>
      </c>
      <c r="F1013" s="330">
        <v>35796</v>
      </c>
      <c r="G1013" s="328" t="s">
        <v>3617</v>
      </c>
      <c r="H1013" s="328" t="s">
        <v>3618</v>
      </c>
      <c r="I1013" s="328" t="s">
        <v>59</v>
      </c>
      <c r="J1013" s="328" t="s">
        <v>371</v>
      </c>
      <c r="K1013" s="328">
        <v>2016</v>
      </c>
      <c r="L1013" s="328" t="s">
        <v>370</v>
      </c>
      <c r="M1013" s="328" t="s">
        <v>370</v>
      </c>
      <c r="N1013" s="328"/>
      <c r="O1013" s="330"/>
      <c r="P1013" s="328"/>
      <c r="Q1013" s="328"/>
      <c r="R1013" s="328"/>
      <c r="S1013" s="328"/>
      <c r="T1013" s="328"/>
      <c r="U1013" s="328"/>
      <c r="V1013" s="328"/>
      <c r="W1013" s="328"/>
      <c r="X1013" s="328"/>
      <c r="Y1013" s="328"/>
      <c r="Z1013" s="328"/>
      <c r="AA1013" s="328"/>
      <c r="AB1013" s="328"/>
      <c r="AC1013" s="328"/>
      <c r="AD1013" s="328"/>
      <c r="AE1013" s="328"/>
      <c r="AF1013" s="328"/>
      <c r="AG1013" s="328"/>
      <c r="AH1013" s="328" t="s">
        <v>731</v>
      </c>
      <c r="AI1013" s="328"/>
      <c r="AJ1013" s="328"/>
      <c r="AK1013" s="328"/>
      <c r="AL1013" s="328"/>
      <c r="AM1013" s="328" t="s">
        <v>782</v>
      </c>
      <c r="AN1013" s="328" t="s">
        <v>782</v>
      </c>
      <c r="AO1013" s="328"/>
      <c r="AP1013" s="328" t="s">
        <v>4165</v>
      </c>
      <c r="AQ1013" s="328" t="s">
        <v>4082</v>
      </c>
    </row>
    <row r="1014" spans="1:43" ht="22.8" x14ac:dyDescent="0.4">
      <c r="A1014" s="328">
        <v>214827</v>
      </c>
      <c r="B1014" s="328" t="s">
        <v>2163</v>
      </c>
      <c r="C1014" s="328" t="s">
        <v>86</v>
      </c>
      <c r="D1014" s="328" t="s">
        <v>291</v>
      </c>
      <c r="E1014" s="328" t="s">
        <v>388</v>
      </c>
      <c r="F1014" s="330">
        <v>34540</v>
      </c>
      <c r="G1014" s="328" t="s">
        <v>1009</v>
      </c>
      <c r="H1014" s="328" t="s">
        <v>389</v>
      </c>
      <c r="I1014" s="328" t="s">
        <v>484</v>
      </c>
      <c r="J1014" s="328" t="s">
        <v>390</v>
      </c>
      <c r="K1014" s="328">
        <v>2013</v>
      </c>
      <c r="L1014" s="328" t="s">
        <v>370</v>
      </c>
      <c r="M1014" s="328"/>
      <c r="N1014" s="328"/>
      <c r="O1014" s="330"/>
      <c r="P1014" s="328"/>
      <c r="Q1014" s="328"/>
      <c r="R1014" s="328"/>
      <c r="S1014" s="328"/>
      <c r="T1014" s="328"/>
      <c r="U1014" s="328"/>
      <c r="V1014" s="328"/>
      <c r="W1014" s="328"/>
      <c r="X1014" s="328"/>
      <c r="Y1014" s="328"/>
      <c r="Z1014" s="328"/>
      <c r="AA1014" s="328"/>
      <c r="AB1014" s="328"/>
      <c r="AC1014" s="328"/>
      <c r="AD1014" s="328"/>
      <c r="AE1014" s="328"/>
      <c r="AF1014" s="328"/>
      <c r="AG1014" s="328"/>
      <c r="AH1014" s="328"/>
      <c r="AI1014" s="328"/>
      <c r="AJ1014" s="328"/>
      <c r="AK1014" s="328"/>
      <c r="AL1014" s="328"/>
      <c r="AM1014" s="328" t="s">
        <v>782</v>
      </c>
      <c r="AN1014" s="328" t="s">
        <v>782</v>
      </c>
      <c r="AO1014" s="328"/>
      <c r="AP1014" s="328" t="s">
        <v>3375</v>
      </c>
      <c r="AQ1014" s="328">
        <v>2</v>
      </c>
    </row>
    <row r="1015" spans="1:43" ht="22.8" x14ac:dyDescent="0.4">
      <c r="A1015" s="328">
        <v>214829</v>
      </c>
      <c r="B1015" s="328" t="s">
        <v>2864</v>
      </c>
      <c r="C1015" s="328" t="s">
        <v>137</v>
      </c>
      <c r="D1015" s="328" t="s">
        <v>614</v>
      </c>
      <c r="E1015" s="328" t="s">
        <v>388</v>
      </c>
      <c r="F1015" s="330">
        <v>34820</v>
      </c>
      <c r="G1015" s="328" t="s">
        <v>370</v>
      </c>
      <c r="H1015" s="328" t="s">
        <v>389</v>
      </c>
      <c r="I1015" s="328" t="s">
        <v>59</v>
      </c>
      <c r="J1015" s="328" t="s">
        <v>390</v>
      </c>
      <c r="K1015" s="328">
        <v>2015</v>
      </c>
      <c r="L1015" s="328" t="s">
        <v>370</v>
      </c>
      <c r="M1015" s="328" t="s">
        <v>370</v>
      </c>
      <c r="N1015" s="328"/>
      <c r="O1015" s="330"/>
      <c r="P1015" s="328"/>
      <c r="Q1015" s="328"/>
      <c r="R1015" s="328"/>
      <c r="S1015" s="328"/>
      <c r="T1015" s="328"/>
      <c r="U1015" s="328"/>
      <c r="V1015" s="328"/>
      <c r="W1015" s="328"/>
      <c r="X1015" s="328"/>
      <c r="Y1015" s="328"/>
      <c r="Z1015" s="328"/>
      <c r="AA1015" s="328"/>
      <c r="AB1015" s="328"/>
      <c r="AC1015" s="328"/>
      <c r="AD1015" s="328"/>
      <c r="AE1015" s="328"/>
      <c r="AF1015" s="328"/>
      <c r="AG1015" s="328"/>
      <c r="AH1015" s="328"/>
      <c r="AI1015" s="328"/>
      <c r="AJ1015" s="328"/>
      <c r="AK1015" s="328"/>
      <c r="AL1015" s="328"/>
      <c r="AM1015" s="328"/>
      <c r="AN1015" s="328"/>
      <c r="AO1015" s="328"/>
      <c r="AP1015" s="328" t="s">
        <v>59</v>
      </c>
      <c r="AQ1015" s="328">
        <v>2</v>
      </c>
    </row>
    <row r="1016" spans="1:43" ht="22.8" x14ac:dyDescent="0.4">
      <c r="A1016" s="328">
        <v>214835</v>
      </c>
      <c r="B1016" s="328" t="s">
        <v>1710</v>
      </c>
      <c r="C1016" s="328" t="s">
        <v>88</v>
      </c>
      <c r="D1016" s="328" t="s">
        <v>294</v>
      </c>
      <c r="E1016" s="328" t="s">
        <v>388</v>
      </c>
      <c r="F1016" s="330">
        <v>34915</v>
      </c>
      <c r="G1016" s="328" t="s">
        <v>1016</v>
      </c>
      <c r="H1016" s="328" t="s">
        <v>398</v>
      </c>
      <c r="I1016" s="328" t="s">
        <v>59</v>
      </c>
      <c r="J1016" s="328" t="s">
        <v>390</v>
      </c>
      <c r="K1016" s="328">
        <v>2014</v>
      </c>
      <c r="L1016" s="328" t="s">
        <v>370</v>
      </c>
      <c r="M1016" s="328" t="s">
        <v>756</v>
      </c>
      <c r="N1016" s="328"/>
      <c r="O1016" s="330"/>
      <c r="P1016" s="328"/>
      <c r="Q1016" s="328"/>
      <c r="R1016" s="328"/>
      <c r="S1016" s="328"/>
      <c r="T1016" s="328"/>
      <c r="U1016" s="328"/>
      <c r="V1016" s="328"/>
      <c r="W1016" s="328"/>
      <c r="X1016" s="328"/>
      <c r="Y1016" s="328"/>
      <c r="Z1016" s="328"/>
      <c r="AA1016" s="328"/>
      <c r="AB1016" s="328"/>
      <c r="AC1016" s="328"/>
      <c r="AD1016" s="328"/>
      <c r="AE1016" s="328"/>
      <c r="AF1016" s="328"/>
      <c r="AG1016" s="328"/>
      <c r="AH1016" s="328"/>
      <c r="AI1016" s="328"/>
      <c r="AJ1016" s="328"/>
      <c r="AK1016" s="328"/>
      <c r="AL1016" s="328"/>
      <c r="AM1016" s="328"/>
      <c r="AN1016" s="328"/>
      <c r="AO1016" s="328"/>
      <c r="AP1016" s="328" t="s">
        <v>59</v>
      </c>
      <c r="AQ1016" s="328">
        <v>1</v>
      </c>
    </row>
    <row r="1017" spans="1:43" ht="22.8" x14ac:dyDescent="0.4">
      <c r="A1017" s="328">
        <v>214838</v>
      </c>
      <c r="B1017" s="328" t="s">
        <v>1946</v>
      </c>
      <c r="C1017" s="328" t="s">
        <v>137</v>
      </c>
      <c r="D1017" s="328" t="s">
        <v>593</v>
      </c>
      <c r="E1017" s="328" t="s">
        <v>388</v>
      </c>
      <c r="F1017" s="330">
        <v>32509</v>
      </c>
      <c r="G1017" s="328" t="s">
        <v>370</v>
      </c>
      <c r="H1017" s="328" t="s">
        <v>389</v>
      </c>
      <c r="I1017" s="328" t="s">
        <v>484</v>
      </c>
      <c r="J1017" s="328" t="s">
        <v>390</v>
      </c>
      <c r="K1017" s="328">
        <v>2007</v>
      </c>
      <c r="L1017" s="328" t="s">
        <v>370</v>
      </c>
      <c r="M1017" s="328" t="s">
        <v>370</v>
      </c>
      <c r="N1017" s="328"/>
      <c r="O1017" s="330"/>
      <c r="P1017" s="328"/>
      <c r="Q1017" s="328"/>
      <c r="R1017" s="328"/>
      <c r="S1017" s="328"/>
      <c r="T1017" s="328"/>
      <c r="U1017" s="328"/>
      <c r="V1017" s="328"/>
      <c r="W1017" s="328"/>
      <c r="X1017" s="328"/>
      <c r="Y1017" s="328"/>
      <c r="Z1017" s="328"/>
      <c r="AA1017" s="328"/>
      <c r="AB1017" s="328"/>
      <c r="AC1017" s="328"/>
      <c r="AD1017" s="328"/>
      <c r="AE1017" s="328"/>
      <c r="AF1017" s="328"/>
      <c r="AG1017" s="328"/>
      <c r="AH1017" s="328"/>
      <c r="AI1017" s="328"/>
      <c r="AJ1017" s="328"/>
      <c r="AK1017" s="328"/>
      <c r="AL1017" s="328"/>
      <c r="AM1017" s="328"/>
      <c r="AN1017" s="328" t="s">
        <v>782</v>
      </c>
      <c r="AO1017" s="328"/>
      <c r="AP1017" s="328" t="s">
        <v>3375</v>
      </c>
      <c r="AQ1017" s="328">
        <v>3</v>
      </c>
    </row>
    <row r="1018" spans="1:43" ht="22.8" x14ac:dyDescent="0.4">
      <c r="A1018" s="328">
        <v>214882</v>
      </c>
      <c r="B1018" s="328" t="s">
        <v>1474</v>
      </c>
      <c r="C1018" s="328" t="s">
        <v>466</v>
      </c>
      <c r="D1018" s="328" t="s">
        <v>243</v>
      </c>
      <c r="E1018" s="328" t="s">
        <v>388</v>
      </c>
      <c r="F1018" s="330">
        <v>34902</v>
      </c>
      <c r="G1018" s="328" t="s">
        <v>370</v>
      </c>
      <c r="H1018" s="328" t="s">
        <v>3412</v>
      </c>
      <c r="I1018" s="328" t="s">
        <v>484</v>
      </c>
      <c r="J1018" s="328" t="s">
        <v>390</v>
      </c>
      <c r="K1018" s="328">
        <v>2017</v>
      </c>
      <c r="L1018" s="328" t="s">
        <v>370</v>
      </c>
      <c r="M1018" s="328" t="s">
        <v>756</v>
      </c>
      <c r="N1018" s="328"/>
      <c r="O1018" s="330"/>
      <c r="P1018" s="328"/>
      <c r="Q1018" s="328"/>
      <c r="R1018" s="328"/>
      <c r="S1018" s="328"/>
      <c r="T1018" s="328"/>
      <c r="U1018" s="328"/>
      <c r="V1018" s="328"/>
      <c r="W1018" s="328"/>
      <c r="X1018" s="328"/>
      <c r="Y1018" s="328"/>
      <c r="Z1018" s="328"/>
      <c r="AA1018" s="328"/>
      <c r="AB1018" s="328"/>
      <c r="AC1018" s="328"/>
      <c r="AD1018" s="328"/>
      <c r="AE1018" s="328"/>
      <c r="AF1018" s="328"/>
      <c r="AG1018" s="328"/>
      <c r="AH1018" s="328" t="s">
        <v>731</v>
      </c>
      <c r="AI1018" s="328"/>
      <c r="AJ1018" s="328"/>
      <c r="AK1018" s="328"/>
      <c r="AL1018" s="328"/>
      <c r="AM1018" s="328"/>
      <c r="AN1018" s="328" t="s">
        <v>782</v>
      </c>
      <c r="AO1018" s="328"/>
      <c r="AP1018" s="328" t="s">
        <v>4067</v>
      </c>
      <c r="AQ1018" s="328" t="s">
        <v>4024</v>
      </c>
    </row>
    <row r="1019" spans="1:43" ht="22.8" x14ac:dyDescent="0.4">
      <c r="A1019" s="328">
        <v>214896</v>
      </c>
      <c r="B1019" s="328" t="s">
        <v>1584</v>
      </c>
      <c r="C1019" s="328" t="s">
        <v>105</v>
      </c>
      <c r="D1019" s="328" t="s">
        <v>590</v>
      </c>
      <c r="E1019" s="328" t="s">
        <v>388</v>
      </c>
      <c r="F1019" s="330">
        <v>35629</v>
      </c>
      <c r="G1019" s="328" t="s">
        <v>370</v>
      </c>
      <c r="H1019" s="328" t="s">
        <v>389</v>
      </c>
      <c r="I1019" s="328" t="s">
        <v>484</v>
      </c>
      <c r="J1019" s="328" t="s">
        <v>390</v>
      </c>
      <c r="K1019" s="328">
        <v>2015</v>
      </c>
      <c r="L1019" s="328" t="s">
        <v>370</v>
      </c>
      <c r="M1019" s="328"/>
      <c r="N1019" s="328"/>
      <c r="O1019" s="330"/>
      <c r="P1019" s="328"/>
      <c r="Q1019" s="328"/>
      <c r="R1019" s="328"/>
      <c r="S1019" s="328"/>
      <c r="T1019" s="328"/>
      <c r="U1019" s="328"/>
      <c r="V1019" s="328"/>
      <c r="W1019" s="328"/>
      <c r="X1019" s="328"/>
      <c r="Y1019" s="328"/>
      <c r="Z1019" s="328"/>
      <c r="AA1019" s="328"/>
      <c r="AB1019" s="328"/>
      <c r="AC1019" s="328"/>
      <c r="AD1019" s="328"/>
      <c r="AE1019" s="328"/>
      <c r="AF1019" s="328"/>
      <c r="AG1019" s="328"/>
      <c r="AH1019" s="328" t="s">
        <v>731</v>
      </c>
      <c r="AI1019" s="328"/>
      <c r="AJ1019" s="328"/>
      <c r="AK1019" s="328"/>
      <c r="AL1019" s="328"/>
      <c r="AM1019" s="328" t="s">
        <v>782</v>
      </c>
      <c r="AN1019" s="328" t="s">
        <v>782</v>
      </c>
      <c r="AO1019" s="328"/>
      <c r="AP1019" s="328" t="s">
        <v>3375</v>
      </c>
      <c r="AQ1019" s="328">
        <v>3</v>
      </c>
    </row>
    <row r="1020" spans="1:43" ht="22.8" x14ac:dyDescent="0.4">
      <c r="A1020" s="328">
        <v>214897</v>
      </c>
      <c r="B1020" s="328" t="s">
        <v>1584</v>
      </c>
      <c r="C1020" s="328" t="s">
        <v>69</v>
      </c>
      <c r="D1020" s="328" t="s">
        <v>2867</v>
      </c>
      <c r="E1020" s="328" t="s">
        <v>388</v>
      </c>
      <c r="F1020" s="330">
        <v>33283</v>
      </c>
      <c r="G1020" s="328" t="s">
        <v>1009</v>
      </c>
      <c r="H1020" s="328" t="s">
        <v>389</v>
      </c>
      <c r="I1020" s="328" t="s">
        <v>59</v>
      </c>
      <c r="J1020" s="328" t="s">
        <v>390</v>
      </c>
      <c r="K1020" s="328">
        <v>2009</v>
      </c>
      <c r="L1020" s="328" t="s">
        <v>370</v>
      </c>
      <c r="M1020" s="328" t="s">
        <v>378</v>
      </c>
      <c r="N1020" s="328"/>
      <c r="O1020" s="330"/>
      <c r="P1020" s="328"/>
      <c r="Q1020" s="328"/>
      <c r="R1020" s="328"/>
      <c r="S1020" s="328"/>
      <c r="T1020" s="328"/>
      <c r="U1020" s="328"/>
      <c r="V1020" s="328"/>
      <c r="W1020" s="328"/>
      <c r="X1020" s="328"/>
      <c r="Y1020" s="328"/>
      <c r="Z1020" s="328"/>
      <c r="AA1020" s="328"/>
      <c r="AB1020" s="328"/>
      <c r="AC1020" s="328"/>
      <c r="AD1020" s="328"/>
      <c r="AE1020" s="328"/>
      <c r="AF1020" s="328"/>
      <c r="AG1020" s="328"/>
      <c r="AH1020" s="328"/>
      <c r="AI1020" s="328"/>
      <c r="AJ1020" s="328"/>
      <c r="AK1020" s="328"/>
      <c r="AL1020" s="328"/>
      <c r="AM1020" s="328"/>
      <c r="AN1020" s="328"/>
      <c r="AO1020" s="328"/>
      <c r="AP1020" s="328" t="s">
        <v>59</v>
      </c>
      <c r="AQ1020" s="328">
        <v>1</v>
      </c>
    </row>
    <row r="1021" spans="1:43" ht="22.8" x14ac:dyDescent="0.4">
      <c r="A1021" s="328">
        <v>214907</v>
      </c>
      <c r="B1021" s="328" t="s">
        <v>4168</v>
      </c>
      <c r="C1021" s="328" t="s">
        <v>3875</v>
      </c>
      <c r="D1021" s="328" t="s">
        <v>240</v>
      </c>
      <c r="E1021" s="328" t="s">
        <v>1315</v>
      </c>
      <c r="F1021" s="330">
        <v>34778</v>
      </c>
      <c r="G1021" s="328" t="s">
        <v>341</v>
      </c>
      <c r="H1021" s="328" t="s">
        <v>4169</v>
      </c>
      <c r="I1021" s="328" t="s">
        <v>486</v>
      </c>
      <c r="J1021" s="328" t="s">
        <v>1311</v>
      </c>
      <c r="K1021" s="328">
        <v>2013</v>
      </c>
      <c r="L1021" s="328" t="s">
        <v>370</v>
      </c>
      <c r="M1021" s="328" t="s">
        <v>370</v>
      </c>
      <c r="N1021" s="328"/>
      <c r="O1021" s="330"/>
      <c r="P1021" s="328"/>
      <c r="Q1021" s="328"/>
      <c r="R1021" s="328"/>
      <c r="S1021" s="328"/>
      <c r="T1021" s="328"/>
      <c r="U1021" s="328"/>
      <c r="V1021" s="328"/>
      <c r="W1021" s="328"/>
      <c r="X1021" s="328"/>
      <c r="Y1021" s="328"/>
      <c r="Z1021" s="328"/>
      <c r="AA1021" s="328"/>
      <c r="AB1021" s="328"/>
      <c r="AC1021" s="328"/>
      <c r="AD1021" s="328"/>
      <c r="AE1021" s="328"/>
      <c r="AF1021" s="328"/>
      <c r="AG1021" s="328"/>
      <c r="AH1021" s="328"/>
      <c r="AI1021" s="328"/>
      <c r="AJ1021" s="328"/>
      <c r="AK1021" s="328"/>
      <c r="AL1021" s="328"/>
      <c r="AM1021" s="328"/>
      <c r="AN1021" s="328" t="s">
        <v>782</v>
      </c>
      <c r="AO1021" s="328"/>
      <c r="AP1021" s="328" t="s">
        <v>3944</v>
      </c>
      <c r="AQ1021" s="328">
        <v>6</v>
      </c>
    </row>
    <row r="1022" spans="1:43" ht="22.8" x14ac:dyDescent="0.4">
      <c r="A1022" s="328">
        <v>214910</v>
      </c>
      <c r="B1022" s="328" t="s">
        <v>2054</v>
      </c>
      <c r="C1022" s="328" t="s">
        <v>2055</v>
      </c>
      <c r="D1022" s="328" t="s">
        <v>242</v>
      </c>
      <c r="E1022" s="328" t="s">
        <v>388</v>
      </c>
      <c r="F1022" s="330">
        <v>28578</v>
      </c>
      <c r="G1022" s="328" t="s">
        <v>1009</v>
      </c>
      <c r="H1022" s="328" t="s">
        <v>389</v>
      </c>
      <c r="I1022" s="328" t="s">
        <v>484</v>
      </c>
      <c r="J1022" s="328" t="s">
        <v>390</v>
      </c>
      <c r="K1022" s="328">
        <v>2000</v>
      </c>
      <c r="L1022" s="328" t="s">
        <v>370</v>
      </c>
      <c r="M1022" s="328" t="s">
        <v>370</v>
      </c>
      <c r="N1022" s="328">
        <v>39</v>
      </c>
      <c r="O1022" s="330">
        <v>45721</v>
      </c>
      <c r="P1022" s="328">
        <v>100000</v>
      </c>
      <c r="Q1022" s="328"/>
      <c r="R1022" s="328"/>
      <c r="S1022" s="328"/>
      <c r="T1022" s="328"/>
      <c r="U1022" s="328"/>
      <c r="V1022" s="328"/>
      <c r="W1022" s="328"/>
      <c r="X1022" s="328"/>
      <c r="Y1022" s="328"/>
      <c r="Z1022" s="328"/>
      <c r="AA1022" s="328"/>
      <c r="AB1022" s="328"/>
      <c r="AC1022" s="328"/>
      <c r="AD1022" s="328"/>
      <c r="AE1022" s="328"/>
      <c r="AF1022" s="328"/>
      <c r="AG1022" s="328"/>
      <c r="AH1022" s="328" t="s">
        <v>731</v>
      </c>
      <c r="AI1022" s="328"/>
      <c r="AJ1022" s="328"/>
      <c r="AK1022" s="328"/>
      <c r="AL1022" s="328"/>
      <c r="AM1022" s="328"/>
      <c r="AN1022" s="328"/>
      <c r="AO1022" s="328"/>
      <c r="AP1022" s="328" t="s">
        <v>3870</v>
      </c>
      <c r="AQ1022" s="328">
        <v>3</v>
      </c>
    </row>
    <row r="1023" spans="1:43" ht="22.8" x14ac:dyDescent="0.4">
      <c r="A1023" s="328">
        <v>214913</v>
      </c>
      <c r="B1023" s="328" t="s">
        <v>2868</v>
      </c>
      <c r="C1023" s="328" t="s">
        <v>533</v>
      </c>
      <c r="D1023" s="328" t="s">
        <v>2688</v>
      </c>
      <c r="E1023" s="328" t="s">
        <v>388</v>
      </c>
      <c r="F1023" s="330">
        <v>35285</v>
      </c>
      <c r="G1023" s="328" t="s">
        <v>370</v>
      </c>
      <c r="H1023" s="328" t="s">
        <v>389</v>
      </c>
      <c r="I1023" s="328" t="s">
        <v>65</v>
      </c>
      <c r="J1023" s="328" t="s">
        <v>390</v>
      </c>
      <c r="K1023" s="328">
        <v>2014</v>
      </c>
      <c r="L1023" s="328" t="s">
        <v>370</v>
      </c>
      <c r="M1023" s="328" t="s">
        <v>370</v>
      </c>
      <c r="N1023" s="328"/>
      <c r="O1023" s="330"/>
      <c r="P1023" s="328"/>
      <c r="Q1023" s="328"/>
      <c r="R1023" s="328"/>
      <c r="S1023" s="328"/>
      <c r="T1023" s="328"/>
      <c r="U1023" s="328"/>
      <c r="V1023" s="328"/>
      <c r="W1023" s="328"/>
      <c r="X1023" s="328"/>
      <c r="Y1023" s="328"/>
      <c r="Z1023" s="328"/>
      <c r="AA1023" s="328"/>
      <c r="AB1023" s="328"/>
      <c r="AC1023" s="328"/>
      <c r="AD1023" s="328"/>
      <c r="AE1023" s="328"/>
      <c r="AF1023" s="328"/>
      <c r="AG1023" s="328"/>
      <c r="AH1023" s="328"/>
      <c r="AI1023" s="328"/>
      <c r="AJ1023" s="328"/>
      <c r="AK1023" s="328"/>
      <c r="AL1023" s="328"/>
      <c r="AM1023" s="328"/>
      <c r="AN1023" s="328"/>
      <c r="AO1023" s="328"/>
      <c r="AP1023" s="328" t="s">
        <v>4055</v>
      </c>
      <c r="AQ1023" s="328">
        <v>6</v>
      </c>
    </row>
    <row r="1024" spans="1:43" ht="22.8" x14ac:dyDescent="0.4">
      <c r="A1024" s="328">
        <v>214919</v>
      </c>
      <c r="B1024" s="328" t="s">
        <v>1534</v>
      </c>
      <c r="C1024" s="328" t="s">
        <v>66</v>
      </c>
      <c r="D1024" s="328" t="s">
        <v>482</v>
      </c>
      <c r="E1024" s="328" t="s">
        <v>388</v>
      </c>
      <c r="F1024" s="330">
        <v>32436</v>
      </c>
      <c r="G1024" s="328" t="s">
        <v>1535</v>
      </c>
      <c r="H1024" s="328" t="s">
        <v>389</v>
      </c>
      <c r="I1024" s="328" t="s">
        <v>59</v>
      </c>
      <c r="J1024" s="328" t="s">
        <v>390</v>
      </c>
      <c r="K1024" s="328">
        <v>2010</v>
      </c>
      <c r="L1024" s="328" t="s">
        <v>370</v>
      </c>
      <c r="M1024" s="328" t="s">
        <v>375</v>
      </c>
      <c r="N1024" s="328"/>
      <c r="O1024" s="330"/>
      <c r="P1024" s="328"/>
      <c r="Q1024" s="328"/>
      <c r="R1024" s="328"/>
      <c r="S1024" s="328"/>
      <c r="T1024" s="328"/>
      <c r="U1024" s="328"/>
      <c r="V1024" s="328"/>
      <c r="W1024" s="328"/>
      <c r="X1024" s="328"/>
      <c r="Y1024" s="328"/>
      <c r="Z1024" s="328"/>
      <c r="AA1024" s="328"/>
      <c r="AB1024" s="328"/>
      <c r="AC1024" s="328"/>
      <c r="AD1024" s="328"/>
      <c r="AE1024" s="328"/>
      <c r="AF1024" s="328"/>
      <c r="AG1024" s="328"/>
      <c r="AH1024" s="328"/>
      <c r="AI1024" s="328"/>
      <c r="AJ1024" s="328"/>
      <c r="AK1024" s="328"/>
      <c r="AL1024" s="328"/>
      <c r="AM1024" s="328"/>
      <c r="AN1024" s="328"/>
      <c r="AO1024" s="328"/>
      <c r="AP1024" s="328" t="s">
        <v>59</v>
      </c>
      <c r="AQ1024" s="328">
        <v>2</v>
      </c>
    </row>
    <row r="1025" spans="1:43" ht="22.8" x14ac:dyDescent="0.4">
      <c r="A1025" s="328">
        <v>214926</v>
      </c>
      <c r="B1025" s="328" t="s">
        <v>2223</v>
      </c>
      <c r="C1025" s="328" t="s">
        <v>105</v>
      </c>
      <c r="D1025" s="328" t="s">
        <v>243</v>
      </c>
      <c r="E1025" s="328" t="s">
        <v>388</v>
      </c>
      <c r="F1025" s="330">
        <v>35081</v>
      </c>
      <c r="G1025" s="328" t="s">
        <v>3655</v>
      </c>
      <c r="H1025" s="328" t="s">
        <v>389</v>
      </c>
      <c r="I1025" s="328" t="s">
        <v>484</v>
      </c>
      <c r="J1025" s="328" t="s">
        <v>390</v>
      </c>
      <c r="K1025" s="328">
        <v>2013</v>
      </c>
      <c r="L1025" s="328" t="s">
        <v>370</v>
      </c>
      <c r="M1025" s="328" t="s">
        <v>372</v>
      </c>
      <c r="N1025" s="328"/>
      <c r="O1025" s="330"/>
      <c r="P1025" s="328"/>
      <c r="Q1025" s="328"/>
      <c r="R1025" s="328"/>
      <c r="S1025" s="328"/>
      <c r="T1025" s="328"/>
      <c r="U1025" s="328"/>
      <c r="V1025" s="328"/>
      <c r="W1025" s="328"/>
      <c r="X1025" s="328"/>
      <c r="Y1025" s="328"/>
      <c r="Z1025" s="328"/>
      <c r="AA1025" s="328"/>
      <c r="AB1025" s="328"/>
      <c r="AC1025" s="328"/>
      <c r="AD1025" s="328"/>
      <c r="AE1025" s="328"/>
      <c r="AF1025" s="328"/>
      <c r="AG1025" s="328"/>
      <c r="AH1025" s="328"/>
      <c r="AI1025" s="328"/>
      <c r="AJ1025" s="328"/>
      <c r="AK1025" s="328"/>
      <c r="AL1025" s="328"/>
      <c r="AM1025" s="328"/>
      <c r="AN1025" s="328"/>
      <c r="AO1025" s="328"/>
      <c r="AP1025" s="328" t="s">
        <v>484</v>
      </c>
      <c r="AQ1025" s="328">
        <v>2</v>
      </c>
    </row>
    <row r="1026" spans="1:43" ht="22.8" x14ac:dyDescent="0.4">
      <c r="A1026" s="328">
        <v>214930</v>
      </c>
      <c r="B1026" s="328" t="s">
        <v>1984</v>
      </c>
      <c r="C1026" s="328" t="s">
        <v>109</v>
      </c>
      <c r="D1026" s="328" t="s">
        <v>516</v>
      </c>
      <c r="E1026" s="328" t="s">
        <v>388</v>
      </c>
      <c r="F1026" s="330">
        <v>36172</v>
      </c>
      <c r="G1026" s="328" t="s">
        <v>1985</v>
      </c>
      <c r="H1026" s="328" t="s">
        <v>389</v>
      </c>
      <c r="I1026" s="328" t="s">
        <v>486</v>
      </c>
      <c r="J1026" s="328" t="s">
        <v>390</v>
      </c>
      <c r="K1026" s="328">
        <v>2017</v>
      </c>
      <c r="L1026" s="328" t="s">
        <v>370</v>
      </c>
      <c r="M1026" s="328"/>
      <c r="N1026" s="328"/>
      <c r="O1026" s="330"/>
      <c r="P1026" s="328"/>
      <c r="Q1026" s="328"/>
      <c r="R1026" s="328"/>
      <c r="S1026" s="328"/>
      <c r="T1026" s="328"/>
      <c r="U1026" s="328"/>
      <c r="V1026" s="328"/>
      <c r="W1026" s="328"/>
      <c r="X1026" s="328"/>
      <c r="Y1026" s="328"/>
      <c r="Z1026" s="328"/>
      <c r="AA1026" s="328"/>
      <c r="AB1026" s="328"/>
      <c r="AC1026" s="328"/>
      <c r="AD1026" s="328"/>
      <c r="AE1026" s="328"/>
      <c r="AF1026" s="328"/>
      <c r="AG1026" s="328"/>
      <c r="AH1026" s="328" t="s">
        <v>731</v>
      </c>
      <c r="AI1026" s="328"/>
      <c r="AJ1026" s="328"/>
      <c r="AK1026" s="328"/>
      <c r="AL1026" s="328"/>
      <c r="AM1026" s="328"/>
      <c r="AN1026" s="328"/>
      <c r="AO1026" s="328"/>
      <c r="AP1026" s="328" t="s">
        <v>4022</v>
      </c>
      <c r="AQ1026" s="328" t="s">
        <v>4024</v>
      </c>
    </row>
    <row r="1027" spans="1:43" ht="22.8" x14ac:dyDescent="0.4">
      <c r="A1027" s="328">
        <v>214957</v>
      </c>
      <c r="B1027" s="328" t="s">
        <v>1876</v>
      </c>
      <c r="C1027" s="328" t="s">
        <v>475</v>
      </c>
      <c r="D1027" s="328" t="s">
        <v>2714</v>
      </c>
      <c r="E1027" s="328" t="s">
        <v>388</v>
      </c>
      <c r="F1027" s="330">
        <v>36161</v>
      </c>
      <c r="G1027" s="328" t="s">
        <v>1081</v>
      </c>
      <c r="H1027" s="328" t="s">
        <v>389</v>
      </c>
      <c r="I1027" s="328" t="s">
        <v>59</v>
      </c>
      <c r="J1027" s="328" t="s">
        <v>390</v>
      </c>
      <c r="K1027" s="328">
        <v>2017</v>
      </c>
      <c r="L1027" s="328" t="s">
        <v>370</v>
      </c>
      <c r="M1027" s="328" t="s">
        <v>373</v>
      </c>
      <c r="N1027" s="328"/>
      <c r="O1027" s="330"/>
      <c r="P1027" s="328"/>
      <c r="Q1027" s="328"/>
      <c r="R1027" s="328"/>
      <c r="S1027" s="328"/>
      <c r="T1027" s="328"/>
      <c r="U1027" s="328"/>
      <c r="V1027" s="328"/>
      <c r="W1027" s="328"/>
      <c r="X1027" s="328"/>
      <c r="Y1027" s="328"/>
      <c r="Z1027" s="328"/>
      <c r="AA1027" s="328"/>
      <c r="AB1027" s="328"/>
      <c r="AC1027" s="328"/>
      <c r="AD1027" s="328"/>
      <c r="AE1027" s="328"/>
      <c r="AF1027" s="328"/>
      <c r="AG1027" s="328"/>
      <c r="AH1027" s="328"/>
      <c r="AI1027" s="328"/>
      <c r="AJ1027" s="328"/>
      <c r="AK1027" s="328"/>
      <c r="AL1027" s="328"/>
      <c r="AM1027" s="328"/>
      <c r="AN1027" s="328" t="s">
        <v>782</v>
      </c>
      <c r="AO1027" s="328"/>
      <c r="AP1027" s="328" t="s">
        <v>3374</v>
      </c>
      <c r="AQ1027" s="328">
        <v>3</v>
      </c>
    </row>
    <row r="1028" spans="1:43" ht="22.8" x14ac:dyDescent="0.4">
      <c r="A1028" s="328">
        <v>214962</v>
      </c>
      <c r="B1028" s="328" t="s">
        <v>2516</v>
      </c>
      <c r="C1028" s="328" t="s">
        <v>87</v>
      </c>
      <c r="D1028" s="328" t="s">
        <v>2872</v>
      </c>
      <c r="E1028" s="328" t="s">
        <v>387</v>
      </c>
      <c r="F1028" s="330">
        <v>36183</v>
      </c>
      <c r="G1028" s="328" t="s">
        <v>1047</v>
      </c>
      <c r="H1028" s="328" t="s">
        <v>389</v>
      </c>
      <c r="I1028" s="328" t="s">
        <v>59</v>
      </c>
      <c r="J1028" s="328" t="s">
        <v>371</v>
      </c>
      <c r="K1028" s="328">
        <v>2016</v>
      </c>
      <c r="L1028" s="328" t="s">
        <v>370</v>
      </c>
      <c r="M1028" s="328" t="s">
        <v>375</v>
      </c>
      <c r="N1028" s="328"/>
      <c r="O1028" s="330"/>
      <c r="P1028" s="328"/>
      <c r="Q1028" s="328"/>
      <c r="R1028" s="328"/>
      <c r="S1028" s="328"/>
      <c r="T1028" s="328"/>
      <c r="U1028" s="328"/>
      <c r="V1028" s="328"/>
      <c r="W1028" s="328"/>
      <c r="X1028" s="328"/>
      <c r="Y1028" s="328"/>
      <c r="Z1028" s="328"/>
      <c r="AA1028" s="328"/>
      <c r="AB1028" s="328"/>
      <c r="AC1028" s="328"/>
      <c r="AD1028" s="328"/>
      <c r="AE1028" s="328"/>
      <c r="AF1028" s="328"/>
      <c r="AG1028" s="328"/>
      <c r="AH1028" s="328" t="s">
        <v>731</v>
      </c>
      <c r="AI1028" s="328"/>
      <c r="AJ1028" s="328"/>
      <c r="AK1028" s="328"/>
      <c r="AL1028" s="328"/>
      <c r="AM1028" s="328"/>
      <c r="AN1028" s="328"/>
      <c r="AO1028" s="328"/>
      <c r="AP1028" s="328" t="s">
        <v>3998</v>
      </c>
      <c r="AQ1028" s="328" t="s">
        <v>4024</v>
      </c>
    </row>
    <row r="1029" spans="1:43" ht="22.8" x14ac:dyDescent="0.4">
      <c r="A1029" s="328">
        <v>214988</v>
      </c>
      <c r="B1029" s="328" t="s">
        <v>2877</v>
      </c>
      <c r="C1029" s="328" t="s">
        <v>69</v>
      </c>
      <c r="D1029" s="328" t="s">
        <v>464</v>
      </c>
      <c r="E1029" s="328" t="s">
        <v>388</v>
      </c>
      <c r="F1029" s="330">
        <v>34066</v>
      </c>
      <c r="G1029" s="328" t="s">
        <v>1044</v>
      </c>
      <c r="H1029" s="328" t="s">
        <v>389</v>
      </c>
      <c r="I1029" s="328" t="s">
        <v>65</v>
      </c>
      <c r="J1029" s="328" t="s">
        <v>390</v>
      </c>
      <c r="K1029" s="328">
        <v>2011</v>
      </c>
      <c r="L1029" s="328" t="s">
        <v>370</v>
      </c>
      <c r="M1029" s="328" t="s">
        <v>378</v>
      </c>
      <c r="N1029" s="328"/>
      <c r="O1029" s="330"/>
      <c r="P1029" s="328"/>
      <c r="Q1029" s="328"/>
      <c r="R1029" s="328"/>
      <c r="S1029" s="328"/>
      <c r="T1029" s="328"/>
      <c r="U1029" s="328"/>
      <c r="V1029" s="328"/>
      <c r="W1029" s="328"/>
      <c r="X1029" s="328"/>
      <c r="Y1029" s="328"/>
      <c r="Z1029" s="328"/>
      <c r="AA1029" s="328"/>
      <c r="AB1029" s="328"/>
      <c r="AC1029" s="328"/>
      <c r="AD1029" s="328"/>
      <c r="AE1029" s="328"/>
      <c r="AF1029" s="328"/>
      <c r="AG1029" s="328"/>
      <c r="AH1029" s="328"/>
      <c r="AI1029" s="328"/>
      <c r="AJ1029" s="328"/>
      <c r="AK1029" s="328"/>
      <c r="AL1029" s="328"/>
      <c r="AM1029" s="328"/>
      <c r="AN1029" s="328"/>
      <c r="AO1029" s="328"/>
      <c r="AP1029" s="328" t="s">
        <v>4083</v>
      </c>
      <c r="AQ1029" s="328">
        <v>6</v>
      </c>
    </row>
    <row r="1030" spans="1:43" ht="22.8" x14ac:dyDescent="0.4">
      <c r="A1030" s="328">
        <v>214996</v>
      </c>
      <c r="B1030" s="331" t="s">
        <v>2879</v>
      </c>
      <c r="C1030" s="331" t="s">
        <v>105</v>
      </c>
      <c r="D1030" s="331" t="s">
        <v>291</v>
      </c>
      <c r="E1030" s="328" t="s">
        <v>388</v>
      </c>
      <c r="F1030" s="330">
        <v>35725</v>
      </c>
      <c r="G1030" s="328" t="s">
        <v>370</v>
      </c>
      <c r="H1030" s="328" t="s">
        <v>389</v>
      </c>
      <c r="I1030" s="328" t="s">
        <v>484</v>
      </c>
      <c r="J1030" s="328" t="s">
        <v>371</v>
      </c>
      <c r="K1030" s="328">
        <v>2015</v>
      </c>
      <c r="L1030" s="328" t="s">
        <v>370</v>
      </c>
      <c r="M1030" s="328" t="s">
        <v>370</v>
      </c>
      <c r="N1030" s="328"/>
      <c r="O1030" s="330"/>
      <c r="P1030" s="328"/>
      <c r="Q1030" s="328"/>
      <c r="R1030" s="328"/>
      <c r="S1030" s="328"/>
      <c r="T1030" s="328"/>
      <c r="U1030" s="328"/>
      <c r="V1030" s="328"/>
      <c r="W1030" s="328"/>
      <c r="X1030" s="328"/>
      <c r="Y1030" s="328"/>
      <c r="Z1030" s="328"/>
      <c r="AA1030" s="328"/>
      <c r="AB1030" s="328"/>
      <c r="AC1030" s="328"/>
      <c r="AD1030" s="328"/>
      <c r="AE1030" s="328"/>
      <c r="AF1030" s="328"/>
      <c r="AG1030" s="328"/>
      <c r="AH1030" s="328"/>
      <c r="AI1030" s="328"/>
      <c r="AJ1030" s="328"/>
      <c r="AK1030" s="328"/>
      <c r="AL1030" s="328"/>
      <c r="AM1030" s="328"/>
      <c r="AN1030" s="328"/>
      <c r="AO1030" s="328"/>
      <c r="AP1030" s="328" t="s">
        <v>3375</v>
      </c>
      <c r="AQ1030" s="328">
        <v>3</v>
      </c>
    </row>
    <row r="1031" spans="1:43" ht="22.8" x14ac:dyDescent="0.4">
      <c r="A1031" s="328">
        <v>215033</v>
      </c>
      <c r="B1031" s="328" t="s">
        <v>1904</v>
      </c>
      <c r="C1031" s="328" t="s">
        <v>115</v>
      </c>
      <c r="D1031" s="328" t="s">
        <v>293</v>
      </c>
      <c r="E1031" s="328" t="s">
        <v>387</v>
      </c>
      <c r="F1031" s="330">
        <v>36175</v>
      </c>
      <c r="G1031" s="328" t="s">
        <v>1905</v>
      </c>
      <c r="H1031" s="328" t="s">
        <v>389</v>
      </c>
      <c r="I1031" s="328" t="s">
        <v>65</v>
      </c>
      <c r="J1031" s="328" t="s">
        <v>371</v>
      </c>
      <c r="K1031" s="328">
        <v>2016</v>
      </c>
      <c r="L1031" s="328" t="s">
        <v>370</v>
      </c>
      <c r="M1031" s="328" t="s">
        <v>372</v>
      </c>
      <c r="N1031" s="328"/>
      <c r="O1031" s="330"/>
      <c r="P1031" s="328"/>
      <c r="Q1031" s="328"/>
      <c r="R1031" s="328"/>
      <c r="S1031" s="328"/>
      <c r="T1031" s="328"/>
      <c r="U1031" s="328"/>
      <c r="V1031" s="328"/>
      <c r="W1031" s="328"/>
      <c r="X1031" s="328"/>
      <c r="Y1031" s="328"/>
      <c r="Z1031" s="328"/>
      <c r="AA1031" s="328"/>
      <c r="AB1031" s="328"/>
      <c r="AC1031" s="328"/>
      <c r="AD1031" s="328"/>
      <c r="AE1031" s="328"/>
      <c r="AF1031" s="328"/>
      <c r="AG1031" s="328"/>
      <c r="AH1031" s="328" t="s">
        <v>731</v>
      </c>
      <c r="AI1031" s="328"/>
      <c r="AJ1031" s="328"/>
      <c r="AK1031" s="328"/>
      <c r="AL1031" s="328"/>
      <c r="AM1031" s="328"/>
      <c r="AN1031" s="328"/>
      <c r="AO1031" s="328"/>
      <c r="AP1031" s="328" t="s">
        <v>4047</v>
      </c>
      <c r="AQ1031" s="328">
        <v>6</v>
      </c>
    </row>
    <row r="1032" spans="1:43" ht="22.8" x14ac:dyDescent="0.4">
      <c r="A1032" s="328">
        <v>215057</v>
      </c>
      <c r="B1032" s="328" t="s">
        <v>2880</v>
      </c>
      <c r="C1032" s="328" t="s">
        <v>191</v>
      </c>
      <c r="D1032" s="328" t="s">
        <v>334</v>
      </c>
      <c r="E1032" s="328" t="s">
        <v>388</v>
      </c>
      <c r="F1032" s="330">
        <v>35431</v>
      </c>
      <c r="G1032" s="328" t="s">
        <v>1009</v>
      </c>
      <c r="H1032" s="328" t="s">
        <v>389</v>
      </c>
      <c r="I1032" s="328" t="s">
        <v>484</v>
      </c>
      <c r="J1032" s="328" t="s">
        <v>390</v>
      </c>
      <c r="K1032" s="328">
        <v>2015</v>
      </c>
      <c r="L1032" s="328" t="s">
        <v>370</v>
      </c>
      <c r="M1032" s="328"/>
      <c r="N1032" s="328"/>
      <c r="O1032" s="330"/>
      <c r="P1032" s="328"/>
      <c r="Q1032" s="328"/>
      <c r="R1032" s="328"/>
      <c r="S1032" s="328"/>
      <c r="T1032" s="328"/>
      <c r="U1032" s="328"/>
      <c r="V1032" s="328"/>
      <c r="W1032" s="328"/>
      <c r="X1032" s="328"/>
      <c r="Y1032" s="328"/>
      <c r="Z1032" s="328"/>
      <c r="AA1032" s="328"/>
      <c r="AB1032" s="328"/>
      <c r="AC1032" s="328"/>
      <c r="AD1032" s="328"/>
      <c r="AE1032" s="328"/>
      <c r="AF1032" s="328"/>
      <c r="AG1032" s="328"/>
      <c r="AH1032" s="328" t="s">
        <v>731</v>
      </c>
      <c r="AI1032" s="328"/>
      <c r="AJ1032" s="328"/>
      <c r="AK1032" s="328"/>
      <c r="AL1032" s="328"/>
      <c r="AM1032" s="328" t="s">
        <v>782</v>
      </c>
      <c r="AN1032" s="328" t="s">
        <v>782</v>
      </c>
      <c r="AO1032" s="328"/>
      <c r="AP1032" s="328" t="s">
        <v>4067</v>
      </c>
      <c r="AQ1032" s="328" t="s">
        <v>4024</v>
      </c>
    </row>
    <row r="1033" spans="1:43" ht="22.8" x14ac:dyDescent="0.4">
      <c r="A1033" s="328">
        <v>215061</v>
      </c>
      <c r="B1033" s="328" t="s">
        <v>2352</v>
      </c>
      <c r="C1033" s="328" t="s">
        <v>105</v>
      </c>
      <c r="D1033" s="328" t="s">
        <v>2881</v>
      </c>
      <c r="E1033" s="328" t="s">
        <v>388</v>
      </c>
      <c r="F1033" s="330">
        <v>36063</v>
      </c>
      <c r="G1033" s="328" t="s">
        <v>1009</v>
      </c>
      <c r="H1033" s="328" t="s">
        <v>389</v>
      </c>
      <c r="I1033" s="328" t="s">
        <v>484</v>
      </c>
      <c r="J1033" s="328" t="s">
        <v>371</v>
      </c>
      <c r="K1033" s="328">
        <v>2016</v>
      </c>
      <c r="L1033" s="328" t="s">
        <v>370</v>
      </c>
      <c r="M1033" s="328"/>
      <c r="N1033" s="328"/>
      <c r="O1033" s="330"/>
      <c r="P1033" s="328"/>
      <c r="Q1033" s="328"/>
      <c r="R1033" s="328"/>
      <c r="S1033" s="328"/>
      <c r="T1033" s="328"/>
      <c r="U1033" s="328"/>
      <c r="V1033" s="328"/>
      <c r="W1033" s="328"/>
      <c r="X1033" s="328"/>
      <c r="Y1033" s="328"/>
      <c r="Z1033" s="328"/>
      <c r="AA1033" s="328"/>
      <c r="AB1033" s="328"/>
      <c r="AC1033" s="328"/>
      <c r="AD1033" s="328"/>
      <c r="AE1033" s="328"/>
      <c r="AF1033" s="328"/>
      <c r="AG1033" s="328"/>
      <c r="AH1033" s="328"/>
      <c r="AI1033" s="328"/>
      <c r="AJ1033" s="328"/>
      <c r="AK1033" s="328"/>
      <c r="AL1033" s="328"/>
      <c r="AM1033" s="328"/>
      <c r="AN1033" s="328" t="s">
        <v>782</v>
      </c>
      <c r="AO1033" s="328"/>
      <c r="AP1033" s="328" t="s">
        <v>3375</v>
      </c>
      <c r="AQ1033" s="328">
        <v>3</v>
      </c>
    </row>
    <row r="1034" spans="1:43" ht="22.8" x14ac:dyDescent="0.4">
      <c r="A1034" s="328">
        <v>215063</v>
      </c>
      <c r="B1034" s="328" t="s">
        <v>2155</v>
      </c>
      <c r="C1034" s="328" t="s">
        <v>446</v>
      </c>
      <c r="D1034" s="328" t="s">
        <v>2156</v>
      </c>
      <c r="E1034" s="328" t="s">
        <v>388</v>
      </c>
      <c r="F1034" s="330">
        <v>34344</v>
      </c>
      <c r="G1034" s="328" t="s">
        <v>674</v>
      </c>
      <c r="H1034" s="328" t="s">
        <v>389</v>
      </c>
      <c r="I1034" s="328" t="s">
        <v>484</v>
      </c>
      <c r="J1034" s="328" t="s">
        <v>390</v>
      </c>
      <c r="K1034" s="328">
        <v>2011</v>
      </c>
      <c r="L1034" s="328" t="s">
        <v>370</v>
      </c>
      <c r="M1034" s="328" t="s">
        <v>370</v>
      </c>
      <c r="N1034" s="328"/>
      <c r="O1034" s="330"/>
      <c r="P1034" s="328"/>
      <c r="Q1034" s="328"/>
      <c r="R1034" s="328"/>
      <c r="S1034" s="328"/>
      <c r="T1034" s="328"/>
      <c r="U1034" s="328"/>
      <c r="V1034" s="328"/>
      <c r="W1034" s="328"/>
      <c r="X1034" s="328"/>
      <c r="Y1034" s="328"/>
      <c r="Z1034" s="328"/>
      <c r="AA1034" s="328"/>
      <c r="AB1034" s="328"/>
      <c r="AC1034" s="328"/>
      <c r="AD1034" s="328"/>
      <c r="AE1034" s="328"/>
      <c r="AF1034" s="328"/>
      <c r="AG1034" s="328"/>
      <c r="AH1034" s="328"/>
      <c r="AI1034" s="328"/>
      <c r="AJ1034" s="328"/>
      <c r="AK1034" s="328"/>
      <c r="AL1034" s="328"/>
      <c r="AM1034" s="328" t="s">
        <v>782</v>
      </c>
      <c r="AN1034" s="328" t="s">
        <v>782</v>
      </c>
      <c r="AO1034" s="328"/>
      <c r="AP1034" s="328" t="s">
        <v>484</v>
      </c>
      <c r="AQ1034" s="328">
        <v>1</v>
      </c>
    </row>
    <row r="1035" spans="1:43" ht="22.8" x14ac:dyDescent="0.4">
      <c r="A1035" s="328">
        <v>215113</v>
      </c>
      <c r="B1035" s="328" t="s">
        <v>1763</v>
      </c>
      <c r="C1035" s="328" t="s">
        <v>69</v>
      </c>
      <c r="D1035" s="328" t="s">
        <v>2832</v>
      </c>
      <c r="E1035" s="328" t="s">
        <v>388</v>
      </c>
      <c r="F1035" s="330">
        <v>35342</v>
      </c>
      <c r="G1035" s="328" t="s">
        <v>1009</v>
      </c>
      <c r="H1035" s="328" t="s">
        <v>389</v>
      </c>
      <c r="I1035" s="328" t="s">
        <v>59</v>
      </c>
      <c r="J1035" s="328" t="s">
        <v>390</v>
      </c>
      <c r="K1035" s="328">
        <v>2014</v>
      </c>
      <c r="L1035" s="328" t="s">
        <v>370</v>
      </c>
      <c r="M1035" s="328" t="s">
        <v>374</v>
      </c>
      <c r="N1035" s="328">
        <v>62</v>
      </c>
      <c r="O1035" s="330">
        <v>45722</v>
      </c>
      <c r="P1035" s="328">
        <v>90000</v>
      </c>
      <c r="Q1035" s="328"/>
      <c r="R1035" s="328"/>
      <c r="S1035" s="328"/>
      <c r="T1035" s="328"/>
      <c r="U1035" s="328"/>
      <c r="V1035" s="328"/>
      <c r="W1035" s="328"/>
      <c r="X1035" s="328"/>
      <c r="Y1035" s="328"/>
      <c r="Z1035" s="328"/>
      <c r="AA1035" s="328"/>
      <c r="AB1035" s="328"/>
      <c r="AC1035" s="328"/>
      <c r="AD1035" s="328"/>
      <c r="AE1035" s="328"/>
      <c r="AF1035" s="328"/>
      <c r="AG1035" s="328"/>
      <c r="AH1035" s="328"/>
      <c r="AI1035" s="328"/>
      <c r="AJ1035" s="328"/>
      <c r="AK1035" s="328"/>
      <c r="AL1035" s="328"/>
      <c r="AM1035" s="328"/>
      <c r="AN1035" s="328"/>
      <c r="AO1035" s="328"/>
      <c r="AP1035" s="328" t="s">
        <v>59</v>
      </c>
      <c r="AQ1035" s="328">
        <v>1</v>
      </c>
    </row>
    <row r="1036" spans="1:43" ht="22.8" x14ac:dyDescent="0.4">
      <c r="A1036" s="328">
        <v>215118</v>
      </c>
      <c r="B1036" s="328" t="s">
        <v>2888</v>
      </c>
      <c r="C1036" s="328" t="s">
        <v>1751</v>
      </c>
      <c r="D1036" s="328" t="s">
        <v>428</v>
      </c>
      <c r="E1036" s="328" t="s">
        <v>387</v>
      </c>
      <c r="F1036" s="330">
        <v>35610</v>
      </c>
      <c r="G1036" s="328" t="s">
        <v>1009</v>
      </c>
      <c r="H1036" s="328" t="s">
        <v>389</v>
      </c>
      <c r="I1036" s="328" t="s">
        <v>59</v>
      </c>
      <c r="J1036" s="328" t="s">
        <v>371</v>
      </c>
      <c r="K1036" s="328">
        <v>2015</v>
      </c>
      <c r="L1036" s="328" t="s">
        <v>370</v>
      </c>
      <c r="M1036" s="328" t="s">
        <v>370</v>
      </c>
      <c r="N1036" s="328"/>
      <c r="O1036" s="330"/>
      <c r="P1036" s="328"/>
      <c r="Q1036" s="328"/>
      <c r="R1036" s="328"/>
      <c r="S1036" s="328"/>
      <c r="T1036" s="328"/>
      <c r="U1036" s="328"/>
      <c r="V1036" s="328"/>
      <c r="W1036" s="328"/>
      <c r="X1036" s="328"/>
      <c r="Y1036" s="328"/>
      <c r="Z1036" s="328"/>
      <c r="AA1036" s="328"/>
      <c r="AB1036" s="328"/>
      <c r="AC1036" s="328"/>
      <c r="AD1036" s="328"/>
      <c r="AE1036" s="328"/>
      <c r="AF1036" s="328"/>
      <c r="AG1036" s="328"/>
      <c r="AH1036" s="328"/>
      <c r="AI1036" s="328"/>
      <c r="AJ1036" s="328"/>
      <c r="AK1036" s="328"/>
      <c r="AL1036" s="328"/>
      <c r="AM1036" s="328" t="s">
        <v>782</v>
      </c>
      <c r="AN1036" s="328" t="s">
        <v>782</v>
      </c>
      <c r="AO1036" s="328"/>
      <c r="AP1036" s="328" t="s">
        <v>3374</v>
      </c>
      <c r="AQ1036" s="328">
        <v>3</v>
      </c>
    </row>
    <row r="1037" spans="1:43" ht="22.8" x14ac:dyDescent="0.4">
      <c r="A1037" s="328">
        <v>215136</v>
      </c>
      <c r="B1037" s="328" t="s">
        <v>1367</v>
      </c>
      <c r="C1037" s="328" t="s">
        <v>96</v>
      </c>
      <c r="D1037" s="328" t="s">
        <v>299</v>
      </c>
      <c r="E1037" s="328" t="s">
        <v>388</v>
      </c>
      <c r="F1037" s="330">
        <v>35236</v>
      </c>
      <c r="G1037" s="328" t="s">
        <v>1009</v>
      </c>
      <c r="H1037" s="328" t="s">
        <v>389</v>
      </c>
      <c r="I1037" s="328" t="s">
        <v>59</v>
      </c>
      <c r="J1037" s="328" t="s">
        <v>1311</v>
      </c>
      <c r="K1037" s="328">
        <v>2014</v>
      </c>
      <c r="L1037" s="328" t="s">
        <v>370</v>
      </c>
      <c r="M1037" s="328" t="s">
        <v>370</v>
      </c>
      <c r="N1037" s="328"/>
      <c r="O1037" s="330"/>
      <c r="P1037" s="328"/>
      <c r="Q1037" s="328"/>
      <c r="R1037" s="328"/>
      <c r="S1037" s="328"/>
      <c r="T1037" s="328"/>
      <c r="U1037" s="328"/>
      <c r="V1037" s="328"/>
      <c r="W1037" s="328"/>
      <c r="X1037" s="328"/>
      <c r="Y1037" s="328"/>
      <c r="Z1037" s="328"/>
      <c r="AA1037" s="328"/>
      <c r="AB1037" s="328"/>
      <c r="AC1037" s="328"/>
      <c r="AD1037" s="328"/>
      <c r="AE1037" s="328"/>
      <c r="AF1037" s="328"/>
      <c r="AG1037" s="328"/>
      <c r="AH1037" s="328"/>
      <c r="AI1037" s="328"/>
      <c r="AJ1037" s="328"/>
      <c r="AK1037" s="328"/>
      <c r="AL1037" s="328"/>
      <c r="AM1037" s="328"/>
      <c r="AN1037" s="328"/>
      <c r="AO1037" s="328"/>
      <c r="AP1037" s="328" t="s">
        <v>59</v>
      </c>
      <c r="AQ1037" s="328">
        <v>3</v>
      </c>
    </row>
    <row r="1038" spans="1:43" ht="22.8" x14ac:dyDescent="0.4">
      <c r="A1038" s="328">
        <v>215159</v>
      </c>
      <c r="B1038" s="328" t="s">
        <v>1891</v>
      </c>
      <c r="C1038" s="328" t="s">
        <v>105</v>
      </c>
      <c r="D1038" s="328" t="s">
        <v>2893</v>
      </c>
      <c r="E1038" s="328" t="s">
        <v>388</v>
      </c>
      <c r="F1038" s="330">
        <v>36161</v>
      </c>
      <c r="G1038" s="328" t="s">
        <v>384</v>
      </c>
      <c r="H1038" s="328" t="s">
        <v>389</v>
      </c>
      <c r="I1038" s="328" t="s">
        <v>59</v>
      </c>
      <c r="J1038" s="328" t="s">
        <v>390</v>
      </c>
      <c r="K1038" s="328">
        <v>2016</v>
      </c>
      <c r="L1038" s="328" t="s">
        <v>370</v>
      </c>
      <c r="M1038" s="328" t="s">
        <v>370</v>
      </c>
      <c r="N1038" s="328"/>
      <c r="O1038" s="330"/>
      <c r="P1038" s="328"/>
      <c r="Q1038" s="328"/>
      <c r="R1038" s="328"/>
      <c r="S1038" s="328"/>
      <c r="T1038" s="328"/>
      <c r="U1038" s="328"/>
      <c r="V1038" s="328"/>
      <c r="W1038" s="328"/>
      <c r="X1038" s="328"/>
      <c r="Y1038" s="328"/>
      <c r="Z1038" s="328"/>
      <c r="AA1038" s="328"/>
      <c r="AB1038" s="328"/>
      <c r="AC1038" s="328"/>
      <c r="AD1038" s="328"/>
      <c r="AE1038" s="328"/>
      <c r="AF1038" s="328"/>
      <c r="AG1038" s="328"/>
      <c r="AH1038" s="328"/>
      <c r="AI1038" s="328"/>
      <c r="AJ1038" s="328"/>
      <c r="AK1038" s="328"/>
      <c r="AL1038" s="328"/>
      <c r="AM1038" s="328"/>
      <c r="AN1038" s="328" t="s">
        <v>782</v>
      </c>
      <c r="AO1038" s="328"/>
      <c r="AP1038" s="328" t="s">
        <v>59</v>
      </c>
      <c r="AQ1038" s="328">
        <v>1</v>
      </c>
    </row>
    <row r="1039" spans="1:43" ht="22.8" x14ac:dyDescent="0.4">
      <c r="A1039" s="328">
        <v>215165</v>
      </c>
      <c r="B1039" s="328" t="s">
        <v>2895</v>
      </c>
      <c r="C1039" s="328" t="s">
        <v>480</v>
      </c>
      <c r="D1039" s="328" t="s">
        <v>246</v>
      </c>
      <c r="E1039" s="328" t="s">
        <v>388</v>
      </c>
      <c r="F1039" s="330">
        <v>31694</v>
      </c>
      <c r="G1039" s="328" t="s">
        <v>1009</v>
      </c>
      <c r="H1039" s="328" t="s">
        <v>3412</v>
      </c>
      <c r="I1039" s="328" t="s">
        <v>59</v>
      </c>
      <c r="J1039" s="328" t="s">
        <v>371</v>
      </c>
      <c r="K1039" s="328">
        <v>2004</v>
      </c>
      <c r="L1039" s="328" t="s">
        <v>370</v>
      </c>
      <c r="M1039" s="328" t="s">
        <v>756</v>
      </c>
      <c r="N1039" s="328"/>
      <c r="O1039" s="330"/>
      <c r="P1039" s="328"/>
      <c r="Q1039" s="328"/>
      <c r="R1039" s="328"/>
      <c r="S1039" s="328"/>
      <c r="T1039" s="328"/>
      <c r="U1039" s="328"/>
      <c r="V1039" s="328"/>
      <c r="W1039" s="328"/>
      <c r="X1039" s="328"/>
      <c r="Y1039" s="328"/>
      <c r="Z1039" s="328"/>
      <c r="AA1039" s="328"/>
      <c r="AB1039" s="328"/>
      <c r="AC1039" s="328"/>
      <c r="AD1039" s="328"/>
      <c r="AE1039" s="328"/>
      <c r="AF1039" s="328"/>
      <c r="AG1039" s="328"/>
      <c r="AH1039" s="328"/>
      <c r="AI1039" s="328"/>
      <c r="AJ1039" s="328"/>
      <c r="AK1039" s="328"/>
      <c r="AL1039" s="328"/>
      <c r="AM1039" s="328"/>
      <c r="AN1039" s="328"/>
      <c r="AO1039" s="328"/>
      <c r="AP1039" s="328" t="s">
        <v>59</v>
      </c>
      <c r="AQ1039" s="328">
        <v>3</v>
      </c>
    </row>
    <row r="1040" spans="1:43" ht="22.8" x14ac:dyDescent="0.4">
      <c r="A1040" s="328">
        <v>215172</v>
      </c>
      <c r="B1040" s="328" t="s">
        <v>1932</v>
      </c>
      <c r="C1040" s="328" t="s">
        <v>1718</v>
      </c>
      <c r="D1040" s="328" t="s">
        <v>1091</v>
      </c>
      <c r="E1040" s="328" t="s">
        <v>388</v>
      </c>
      <c r="F1040" s="330">
        <v>36535</v>
      </c>
      <c r="G1040" s="328" t="s">
        <v>1009</v>
      </c>
      <c r="H1040" s="328" t="s">
        <v>389</v>
      </c>
      <c r="I1040" s="328" t="s">
        <v>59</v>
      </c>
      <c r="J1040" s="328" t="s">
        <v>390</v>
      </c>
      <c r="K1040" s="328">
        <v>2017</v>
      </c>
      <c r="L1040" s="328" t="s">
        <v>370</v>
      </c>
      <c r="M1040" s="328" t="s">
        <v>376</v>
      </c>
      <c r="N1040" s="328"/>
      <c r="O1040" s="330"/>
      <c r="P1040" s="328"/>
      <c r="Q1040" s="328"/>
      <c r="R1040" s="328"/>
      <c r="S1040" s="328"/>
      <c r="T1040" s="328"/>
      <c r="U1040" s="328"/>
      <c r="V1040" s="328"/>
      <c r="W1040" s="328"/>
      <c r="X1040" s="328"/>
      <c r="Y1040" s="328"/>
      <c r="Z1040" s="328"/>
      <c r="AA1040" s="328"/>
      <c r="AB1040" s="328"/>
      <c r="AC1040" s="328"/>
      <c r="AD1040" s="328"/>
      <c r="AE1040" s="328"/>
      <c r="AF1040" s="328"/>
      <c r="AG1040" s="328"/>
      <c r="AH1040" s="328"/>
      <c r="AI1040" s="328"/>
      <c r="AJ1040" s="328"/>
      <c r="AK1040" s="328"/>
      <c r="AL1040" s="328"/>
      <c r="AM1040" s="328"/>
      <c r="AN1040" s="328"/>
      <c r="AO1040" s="328"/>
      <c r="AP1040" s="328" t="s">
        <v>3374</v>
      </c>
      <c r="AQ1040" s="328">
        <v>4</v>
      </c>
    </row>
    <row r="1041" spans="1:43" ht="22.8" x14ac:dyDescent="0.4">
      <c r="A1041" s="328">
        <v>215173</v>
      </c>
      <c r="B1041" s="328" t="s">
        <v>2896</v>
      </c>
      <c r="C1041" s="328" t="s">
        <v>1600</v>
      </c>
      <c r="D1041" s="328" t="s">
        <v>945</v>
      </c>
      <c r="E1041" s="328" t="s">
        <v>388</v>
      </c>
      <c r="F1041" s="330">
        <v>33486</v>
      </c>
      <c r="G1041" s="328" t="s">
        <v>1014</v>
      </c>
      <c r="H1041" s="328" t="s">
        <v>389</v>
      </c>
      <c r="I1041" s="328" t="s">
        <v>59</v>
      </c>
      <c r="J1041" s="328" t="s">
        <v>390</v>
      </c>
      <c r="K1041" s="328">
        <v>2009</v>
      </c>
      <c r="L1041" s="328" t="s">
        <v>370</v>
      </c>
      <c r="M1041" s="328" t="s">
        <v>370</v>
      </c>
      <c r="N1041" s="328"/>
      <c r="O1041" s="330"/>
      <c r="P1041" s="328"/>
      <c r="Q1041" s="328"/>
      <c r="R1041" s="328"/>
      <c r="S1041" s="328"/>
      <c r="T1041" s="328"/>
      <c r="U1041" s="328"/>
      <c r="V1041" s="328"/>
      <c r="W1041" s="328"/>
      <c r="X1041" s="328"/>
      <c r="Y1041" s="328"/>
      <c r="Z1041" s="328"/>
      <c r="AA1041" s="328"/>
      <c r="AB1041" s="328"/>
      <c r="AC1041" s="328"/>
      <c r="AD1041" s="328"/>
      <c r="AE1041" s="328"/>
      <c r="AF1041" s="328"/>
      <c r="AG1041" s="328"/>
      <c r="AH1041" s="328"/>
      <c r="AI1041" s="328"/>
      <c r="AJ1041" s="328"/>
      <c r="AK1041" s="328"/>
      <c r="AL1041" s="328"/>
      <c r="AM1041" s="328"/>
      <c r="AN1041" s="328"/>
      <c r="AO1041" s="328"/>
      <c r="AP1041" s="328" t="s">
        <v>3374</v>
      </c>
      <c r="AQ1041" s="328">
        <v>3</v>
      </c>
    </row>
    <row r="1042" spans="1:43" ht="22.8" x14ac:dyDescent="0.4">
      <c r="A1042" s="328">
        <v>215174</v>
      </c>
      <c r="B1042" s="328" t="s">
        <v>2897</v>
      </c>
      <c r="C1042" s="328" t="s">
        <v>113</v>
      </c>
      <c r="D1042" s="328" t="s">
        <v>351</v>
      </c>
      <c r="E1042" s="328" t="s">
        <v>388</v>
      </c>
      <c r="F1042" s="330">
        <v>35939</v>
      </c>
      <c r="G1042" s="328" t="s">
        <v>1072</v>
      </c>
      <c r="H1042" s="328" t="s">
        <v>389</v>
      </c>
      <c r="I1042" s="328" t="s">
        <v>484</v>
      </c>
      <c r="J1042" s="328" t="s">
        <v>371</v>
      </c>
      <c r="K1042" s="328">
        <v>2016</v>
      </c>
      <c r="L1042" s="328" t="s">
        <v>370</v>
      </c>
      <c r="M1042" s="328" t="s">
        <v>376</v>
      </c>
      <c r="N1042" s="328"/>
      <c r="O1042" s="330"/>
      <c r="P1042" s="328"/>
      <c r="Q1042" s="328"/>
      <c r="R1042" s="328"/>
      <c r="S1042" s="328"/>
      <c r="T1042" s="328"/>
      <c r="U1042" s="328"/>
      <c r="V1042" s="328"/>
      <c r="W1042" s="328"/>
      <c r="X1042" s="328"/>
      <c r="Y1042" s="328"/>
      <c r="Z1042" s="328"/>
      <c r="AA1042" s="328"/>
      <c r="AB1042" s="328"/>
      <c r="AC1042" s="328"/>
      <c r="AD1042" s="328"/>
      <c r="AE1042" s="328"/>
      <c r="AF1042" s="328"/>
      <c r="AG1042" s="328"/>
      <c r="AH1042" s="328" t="s">
        <v>731</v>
      </c>
      <c r="AI1042" s="328"/>
      <c r="AJ1042" s="328"/>
      <c r="AK1042" s="328"/>
      <c r="AL1042" s="328"/>
      <c r="AM1042" s="328"/>
      <c r="AN1042" s="328" t="s">
        <v>782</v>
      </c>
      <c r="AO1042" s="328"/>
      <c r="AP1042" s="328" t="s">
        <v>4067</v>
      </c>
      <c r="AQ1042" s="328" t="s">
        <v>4024</v>
      </c>
    </row>
    <row r="1043" spans="1:43" ht="22.8" x14ac:dyDescent="0.4">
      <c r="A1043" s="328">
        <v>215195</v>
      </c>
      <c r="B1043" s="328" t="s">
        <v>1717</v>
      </c>
      <c r="C1043" s="328" t="s">
        <v>1718</v>
      </c>
      <c r="D1043" s="328" t="s">
        <v>504</v>
      </c>
      <c r="E1043" s="328" t="s">
        <v>388</v>
      </c>
      <c r="F1043" s="330">
        <v>34963</v>
      </c>
      <c r="G1043" s="328" t="s">
        <v>1009</v>
      </c>
      <c r="H1043" s="328" t="s">
        <v>389</v>
      </c>
      <c r="I1043" s="328" t="s">
        <v>484</v>
      </c>
      <c r="J1043" s="328" t="s">
        <v>390</v>
      </c>
      <c r="K1043" s="328">
        <v>2014</v>
      </c>
      <c r="L1043" s="328" t="s">
        <v>370</v>
      </c>
      <c r="M1043" s="328" t="s">
        <v>378</v>
      </c>
      <c r="N1043" s="328"/>
      <c r="O1043" s="330"/>
      <c r="P1043" s="328"/>
      <c r="Q1043" s="328"/>
      <c r="R1043" s="328"/>
      <c r="S1043" s="328"/>
      <c r="T1043" s="328"/>
      <c r="U1043" s="328"/>
      <c r="V1043" s="328"/>
      <c r="W1043" s="328"/>
      <c r="X1043" s="328"/>
      <c r="Y1043" s="328"/>
      <c r="Z1043" s="328"/>
      <c r="AA1043" s="328"/>
      <c r="AB1043" s="328"/>
      <c r="AC1043" s="328"/>
      <c r="AD1043" s="328"/>
      <c r="AE1043" s="328"/>
      <c r="AF1043" s="328"/>
      <c r="AG1043" s="328"/>
      <c r="AH1043" s="328" t="s">
        <v>731</v>
      </c>
      <c r="AI1043" s="328"/>
      <c r="AJ1043" s="328"/>
      <c r="AK1043" s="328"/>
      <c r="AL1043" s="328"/>
      <c r="AM1043" s="328"/>
      <c r="AN1043" s="328"/>
      <c r="AO1043" s="328"/>
      <c r="AP1043" s="328" t="s">
        <v>3865</v>
      </c>
      <c r="AQ1043" s="328" t="s">
        <v>3844</v>
      </c>
    </row>
    <row r="1044" spans="1:43" ht="27.6" x14ac:dyDescent="0.4">
      <c r="A1044" s="328">
        <v>215198</v>
      </c>
      <c r="B1044" s="329" t="s">
        <v>4174</v>
      </c>
      <c r="C1044" s="329" t="s">
        <v>66</v>
      </c>
      <c r="D1044" s="329" t="s">
        <v>242</v>
      </c>
      <c r="E1044" s="328" t="s">
        <v>387</v>
      </c>
      <c r="F1044" s="330">
        <v>29952</v>
      </c>
      <c r="G1044" s="328" t="s">
        <v>370</v>
      </c>
      <c r="H1044" s="328" t="s">
        <v>389</v>
      </c>
      <c r="I1044" s="328" t="s">
        <v>485</v>
      </c>
      <c r="J1044" s="328" t="s">
        <v>371</v>
      </c>
      <c r="K1044" s="328">
        <v>2000</v>
      </c>
      <c r="L1044" s="328" t="s">
        <v>370</v>
      </c>
      <c r="M1044" s="328" t="s">
        <v>370</v>
      </c>
      <c r="N1044" s="328"/>
      <c r="O1044" s="330"/>
      <c r="P1044" s="328"/>
      <c r="Q1044" s="328"/>
      <c r="R1044" s="328"/>
      <c r="S1044" s="328"/>
      <c r="T1044" s="328"/>
      <c r="U1044" s="328"/>
      <c r="V1044" s="328"/>
      <c r="W1044" s="328"/>
      <c r="X1044" s="328"/>
      <c r="Y1044" s="328"/>
      <c r="Z1044" s="328"/>
      <c r="AA1044" s="328"/>
      <c r="AB1044" s="328"/>
      <c r="AC1044" s="328"/>
      <c r="AD1044" s="328"/>
      <c r="AE1044" s="328"/>
      <c r="AF1044" s="328"/>
      <c r="AG1044" s="328"/>
      <c r="AH1044" s="328"/>
      <c r="AI1044" s="328"/>
      <c r="AJ1044" s="328"/>
      <c r="AK1044" s="328"/>
      <c r="AL1044" s="328"/>
      <c r="AM1044" s="328"/>
      <c r="AN1044" s="328" t="s">
        <v>782</v>
      </c>
      <c r="AO1044" s="328"/>
      <c r="AP1044" s="328" t="s">
        <v>3981</v>
      </c>
      <c r="AQ1044" s="328">
        <v>6</v>
      </c>
    </row>
    <row r="1045" spans="1:43" ht="22.8" x14ac:dyDescent="0.4">
      <c r="A1045" s="328">
        <v>215205</v>
      </c>
      <c r="B1045" s="328" t="s">
        <v>2337</v>
      </c>
      <c r="C1045" s="328" t="s">
        <v>541</v>
      </c>
      <c r="D1045" s="328" t="s">
        <v>1598</v>
      </c>
      <c r="E1045" s="328" t="s">
        <v>387</v>
      </c>
      <c r="F1045" s="330">
        <v>35962</v>
      </c>
      <c r="G1045" s="328" t="s">
        <v>1009</v>
      </c>
      <c r="H1045" s="328" t="s">
        <v>389</v>
      </c>
      <c r="I1045" s="328" t="s">
        <v>484</v>
      </c>
      <c r="J1045" s="328" t="s">
        <v>371</v>
      </c>
      <c r="K1045" s="328">
        <v>2016</v>
      </c>
      <c r="L1045" s="328" t="s">
        <v>370</v>
      </c>
      <c r="M1045" s="328" t="s">
        <v>375</v>
      </c>
      <c r="N1045" s="328"/>
      <c r="O1045" s="330"/>
      <c r="P1045" s="328"/>
      <c r="Q1045" s="328"/>
      <c r="R1045" s="328"/>
      <c r="S1045" s="328"/>
      <c r="T1045" s="328"/>
      <c r="U1045" s="328"/>
      <c r="V1045" s="328"/>
      <c r="W1045" s="328"/>
      <c r="X1045" s="328"/>
      <c r="Y1045" s="328"/>
      <c r="Z1045" s="328"/>
      <c r="AA1045" s="328"/>
      <c r="AB1045" s="328"/>
      <c r="AC1045" s="328"/>
      <c r="AD1045" s="328"/>
      <c r="AE1045" s="328"/>
      <c r="AF1045" s="328"/>
      <c r="AG1045" s="328"/>
      <c r="AH1045" s="328"/>
      <c r="AI1045" s="328"/>
      <c r="AJ1045" s="328"/>
      <c r="AK1045" s="328"/>
      <c r="AL1045" s="328"/>
      <c r="AM1045" s="328"/>
      <c r="AN1045" s="328" t="s">
        <v>782</v>
      </c>
      <c r="AO1045" s="328"/>
      <c r="AP1045" s="328" t="s">
        <v>484</v>
      </c>
      <c r="AQ1045" s="328">
        <v>2</v>
      </c>
    </row>
    <row r="1046" spans="1:43" ht="22.8" x14ac:dyDescent="0.4">
      <c r="A1046" s="328">
        <v>215211</v>
      </c>
      <c r="B1046" s="328" t="s">
        <v>3423</v>
      </c>
      <c r="C1046" s="328" t="s">
        <v>69</v>
      </c>
      <c r="D1046" s="328" t="s">
        <v>567</v>
      </c>
      <c r="E1046" s="328" t="s">
        <v>387</v>
      </c>
      <c r="F1046" s="330">
        <v>34604</v>
      </c>
      <c r="G1046" s="328" t="s">
        <v>370</v>
      </c>
      <c r="H1046" s="328" t="s">
        <v>389</v>
      </c>
      <c r="I1046" s="328" t="s">
        <v>484</v>
      </c>
      <c r="J1046" s="328" t="s">
        <v>1311</v>
      </c>
      <c r="K1046" s="328">
        <v>2012</v>
      </c>
      <c r="L1046" s="328" t="s">
        <v>370</v>
      </c>
      <c r="M1046" s="328" t="s">
        <v>378</v>
      </c>
      <c r="N1046" s="328"/>
      <c r="O1046" s="330"/>
      <c r="P1046" s="328"/>
      <c r="Q1046" s="328"/>
      <c r="R1046" s="328"/>
      <c r="S1046" s="328"/>
      <c r="T1046" s="328"/>
      <c r="U1046" s="328"/>
      <c r="V1046" s="328"/>
      <c r="W1046" s="328"/>
      <c r="X1046" s="328"/>
      <c r="Y1046" s="328"/>
      <c r="Z1046" s="328"/>
      <c r="AA1046" s="328"/>
      <c r="AB1046" s="328"/>
      <c r="AC1046" s="328"/>
      <c r="AD1046" s="328"/>
      <c r="AE1046" s="328"/>
      <c r="AF1046" s="328"/>
      <c r="AG1046" s="328"/>
      <c r="AH1046" s="328"/>
      <c r="AI1046" s="328"/>
      <c r="AJ1046" s="328"/>
      <c r="AK1046" s="328"/>
      <c r="AL1046" s="328"/>
      <c r="AM1046" s="328"/>
      <c r="AN1046" s="328"/>
      <c r="AO1046" s="328"/>
      <c r="AP1046" s="328" t="s">
        <v>3375</v>
      </c>
      <c r="AQ1046" s="328">
        <v>3</v>
      </c>
    </row>
    <row r="1047" spans="1:43" ht="22.8" x14ac:dyDescent="0.4">
      <c r="A1047" s="328">
        <v>215229</v>
      </c>
      <c r="B1047" s="328" t="s">
        <v>465</v>
      </c>
      <c r="C1047" s="328" t="s">
        <v>546</v>
      </c>
      <c r="D1047" s="328" t="s">
        <v>227</v>
      </c>
      <c r="E1047" s="328" t="s">
        <v>387</v>
      </c>
      <c r="F1047" s="330">
        <v>35478</v>
      </c>
      <c r="G1047" s="328" t="s">
        <v>1009</v>
      </c>
      <c r="H1047" s="328" t="s">
        <v>389</v>
      </c>
      <c r="I1047" s="328" t="s">
        <v>59</v>
      </c>
      <c r="J1047" s="328" t="s">
        <v>371</v>
      </c>
      <c r="K1047" s="328">
        <v>2016</v>
      </c>
      <c r="L1047" s="328" t="s">
        <v>370</v>
      </c>
      <c r="M1047" s="328" t="s">
        <v>372</v>
      </c>
      <c r="N1047" s="328"/>
      <c r="O1047" s="330"/>
      <c r="P1047" s="328"/>
      <c r="Q1047" s="328"/>
      <c r="R1047" s="328"/>
      <c r="S1047" s="328"/>
      <c r="T1047" s="328"/>
      <c r="U1047" s="328"/>
      <c r="V1047" s="328"/>
      <c r="W1047" s="328"/>
      <c r="X1047" s="328"/>
      <c r="Y1047" s="328"/>
      <c r="Z1047" s="328"/>
      <c r="AA1047" s="328"/>
      <c r="AB1047" s="328"/>
      <c r="AC1047" s="328"/>
      <c r="AD1047" s="328"/>
      <c r="AE1047" s="328"/>
      <c r="AF1047" s="328"/>
      <c r="AG1047" s="328"/>
      <c r="AH1047" s="328"/>
      <c r="AI1047" s="328"/>
      <c r="AJ1047" s="328"/>
      <c r="AK1047" s="328"/>
      <c r="AL1047" s="328"/>
      <c r="AM1047" s="328"/>
      <c r="AN1047" s="328"/>
      <c r="AO1047" s="328"/>
      <c r="AP1047" s="328" t="s">
        <v>59</v>
      </c>
      <c r="AQ1047" s="328">
        <v>1</v>
      </c>
    </row>
    <row r="1048" spans="1:43" ht="22.8" x14ac:dyDescent="0.4">
      <c r="A1048" s="328">
        <v>215253</v>
      </c>
      <c r="B1048" s="328" t="s">
        <v>2114</v>
      </c>
      <c r="C1048" s="328" t="s">
        <v>68</v>
      </c>
      <c r="D1048" s="328" t="s">
        <v>288</v>
      </c>
      <c r="E1048" s="328" t="s">
        <v>387</v>
      </c>
      <c r="F1048" s="330">
        <v>33402</v>
      </c>
      <c r="G1048" s="328" t="s">
        <v>1009</v>
      </c>
      <c r="H1048" s="328" t="s">
        <v>389</v>
      </c>
      <c r="I1048" s="328" t="s">
        <v>484</v>
      </c>
      <c r="J1048" s="328" t="s">
        <v>390</v>
      </c>
      <c r="K1048" s="328">
        <v>2011</v>
      </c>
      <c r="L1048" s="328" t="s">
        <v>370</v>
      </c>
      <c r="M1048" s="328" t="s">
        <v>372</v>
      </c>
      <c r="N1048" s="328">
        <v>14</v>
      </c>
      <c r="O1048" s="330">
        <v>45713</v>
      </c>
      <c r="P1048" s="328">
        <v>100000</v>
      </c>
      <c r="Q1048" s="328"/>
      <c r="R1048" s="328"/>
      <c r="S1048" s="328"/>
      <c r="T1048" s="328"/>
      <c r="U1048" s="328"/>
      <c r="V1048" s="328"/>
      <c r="W1048" s="328"/>
      <c r="X1048" s="328"/>
      <c r="Y1048" s="328"/>
      <c r="Z1048" s="328"/>
      <c r="AA1048" s="328"/>
      <c r="AB1048" s="328"/>
      <c r="AC1048" s="328"/>
      <c r="AD1048" s="328"/>
      <c r="AE1048" s="328"/>
      <c r="AF1048" s="328"/>
      <c r="AG1048" s="328"/>
      <c r="AH1048" s="328" t="s">
        <v>731</v>
      </c>
      <c r="AI1048" s="328"/>
      <c r="AJ1048" s="328"/>
      <c r="AK1048" s="328"/>
      <c r="AL1048" s="328"/>
      <c r="AM1048" s="328"/>
      <c r="AN1048" s="328"/>
      <c r="AO1048" s="328"/>
      <c r="AP1048" s="328" t="s">
        <v>484</v>
      </c>
      <c r="AQ1048" s="328">
        <v>5</v>
      </c>
    </row>
    <row r="1049" spans="1:43" ht="22.8" x14ac:dyDescent="0.4">
      <c r="A1049" s="328">
        <v>215267</v>
      </c>
      <c r="B1049" s="328" t="s">
        <v>2904</v>
      </c>
      <c r="C1049" s="328" t="s">
        <v>154</v>
      </c>
      <c r="D1049" s="328" t="s">
        <v>231</v>
      </c>
      <c r="E1049" s="328" t="s">
        <v>387</v>
      </c>
      <c r="F1049" s="330">
        <v>34903</v>
      </c>
      <c r="G1049" s="328" t="s">
        <v>370</v>
      </c>
      <c r="H1049" s="328" t="s">
        <v>3412</v>
      </c>
      <c r="I1049" s="328" t="s">
        <v>59</v>
      </c>
      <c r="J1049" s="328" t="s">
        <v>390</v>
      </c>
      <c r="K1049" s="328">
        <v>2014</v>
      </c>
      <c r="L1049" s="328" t="s">
        <v>370</v>
      </c>
      <c r="M1049" s="328" t="s">
        <v>756</v>
      </c>
      <c r="N1049" s="328"/>
      <c r="O1049" s="330"/>
      <c r="P1049" s="328"/>
      <c r="Q1049" s="328"/>
      <c r="R1049" s="328"/>
      <c r="S1049" s="328"/>
      <c r="T1049" s="328"/>
      <c r="U1049" s="328"/>
      <c r="V1049" s="328"/>
      <c r="W1049" s="328"/>
      <c r="X1049" s="328"/>
      <c r="Y1049" s="328"/>
      <c r="Z1049" s="328"/>
      <c r="AA1049" s="328"/>
      <c r="AB1049" s="328"/>
      <c r="AC1049" s="328"/>
      <c r="AD1049" s="328"/>
      <c r="AE1049" s="328"/>
      <c r="AF1049" s="328"/>
      <c r="AG1049" s="328"/>
      <c r="AH1049" s="328"/>
      <c r="AI1049" s="328"/>
      <c r="AJ1049" s="328"/>
      <c r="AK1049" s="328"/>
      <c r="AL1049" s="328"/>
      <c r="AM1049" s="328"/>
      <c r="AN1049" s="328"/>
      <c r="AO1049" s="328"/>
      <c r="AP1049" s="328" t="s">
        <v>3374</v>
      </c>
      <c r="AQ1049" s="328">
        <v>5</v>
      </c>
    </row>
    <row r="1050" spans="1:43" ht="22.8" x14ac:dyDescent="0.4">
      <c r="A1050" s="328">
        <v>215278</v>
      </c>
      <c r="B1050" s="328" t="s">
        <v>2905</v>
      </c>
      <c r="C1050" s="328" t="s">
        <v>130</v>
      </c>
      <c r="D1050" s="328" t="s">
        <v>242</v>
      </c>
      <c r="E1050" s="328" t="s">
        <v>387</v>
      </c>
      <c r="F1050" s="330">
        <v>32143</v>
      </c>
      <c r="G1050" s="328" t="s">
        <v>715</v>
      </c>
      <c r="H1050" s="328" t="s">
        <v>389</v>
      </c>
      <c r="I1050" s="328" t="s">
        <v>486</v>
      </c>
      <c r="J1050" s="328" t="s">
        <v>1311</v>
      </c>
      <c r="K1050" s="328"/>
      <c r="L1050" s="328" t="s">
        <v>370</v>
      </c>
      <c r="M1050" s="328" t="s">
        <v>370</v>
      </c>
      <c r="N1050" s="328"/>
      <c r="O1050" s="330"/>
      <c r="P1050" s="328"/>
      <c r="Q1050" s="328"/>
      <c r="R1050" s="328"/>
      <c r="S1050" s="328"/>
      <c r="T1050" s="328"/>
      <c r="U1050" s="328"/>
      <c r="V1050" s="328"/>
      <c r="W1050" s="328"/>
      <c r="X1050" s="328"/>
      <c r="Y1050" s="328"/>
      <c r="Z1050" s="328"/>
      <c r="AA1050" s="328"/>
      <c r="AB1050" s="328"/>
      <c r="AC1050" s="328"/>
      <c r="AD1050" s="328"/>
      <c r="AE1050" s="328"/>
      <c r="AF1050" s="328"/>
      <c r="AG1050" s="328"/>
      <c r="AH1050" s="328" t="s">
        <v>731</v>
      </c>
      <c r="AI1050" s="328"/>
      <c r="AJ1050" s="328"/>
      <c r="AK1050" s="328"/>
      <c r="AL1050" s="328"/>
      <c r="AM1050" s="328" t="s">
        <v>782</v>
      </c>
      <c r="AN1050" s="328" t="s">
        <v>782</v>
      </c>
      <c r="AO1050" s="328"/>
      <c r="AP1050" s="328" t="s">
        <v>4077</v>
      </c>
      <c r="AQ1050" s="328">
        <v>3</v>
      </c>
    </row>
    <row r="1051" spans="1:43" ht="22.8" x14ac:dyDescent="0.4">
      <c r="A1051" s="328">
        <v>215282</v>
      </c>
      <c r="B1051" s="328" t="s">
        <v>1789</v>
      </c>
      <c r="C1051" s="328" t="s">
        <v>160</v>
      </c>
      <c r="D1051" s="328" t="s">
        <v>239</v>
      </c>
      <c r="E1051" s="328" t="s">
        <v>387</v>
      </c>
      <c r="F1051" s="330">
        <v>35509</v>
      </c>
      <c r="G1051" s="328" t="s">
        <v>1054</v>
      </c>
      <c r="H1051" s="328" t="s">
        <v>3412</v>
      </c>
      <c r="I1051" s="328" t="s">
        <v>59</v>
      </c>
      <c r="J1051" s="328" t="s">
        <v>371</v>
      </c>
      <c r="K1051" s="328">
        <v>2016</v>
      </c>
      <c r="L1051" s="328" t="s">
        <v>370</v>
      </c>
      <c r="M1051" s="328" t="s">
        <v>370</v>
      </c>
      <c r="N1051" s="328"/>
      <c r="O1051" s="330"/>
      <c r="P1051" s="328"/>
      <c r="Q1051" s="328"/>
      <c r="R1051" s="328"/>
      <c r="S1051" s="328"/>
      <c r="T1051" s="328"/>
      <c r="U1051" s="328"/>
      <c r="V1051" s="328"/>
      <c r="W1051" s="328"/>
      <c r="X1051" s="328"/>
      <c r="Y1051" s="328"/>
      <c r="Z1051" s="328"/>
      <c r="AA1051" s="328"/>
      <c r="AB1051" s="328"/>
      <c r="AC1051" s="328"/>
      <c r="AD1051" s="328"/>
      <c r="AE1051" s="328"/>
      <c r="AF1051" s="328"/>
      <c r="AG1051" s="328"/>
      <c r="AH1051" s="328"/>
      <c r="AI1051" s="328"/>
      <c r="AJ1051" s="328"/>
      <c r="AK1051" s="328"/>
      <c r="AL1051" s="328"/>
      <c r="AM1051" s="328" t="s">
        <v>782</v>
      </c>
      <c r="AN1051" s="328" t="s">
        <v>782</v>
      </c>
      <c r="AO1051" s="328"/>
      <c r="AP1051" s="328" t="s">
        <v>59</v>
      </c>
      <c r="AQ1051" s="328">
        <v>1</v>
      </c>
    </row>
    <row r="1052" spans="1:43" ht="22.8" x14ac:dyDescent="0.4">
      <c r="A1052" s="328">
        <v>215283</v>
      </c>
      <c r="B1052" s="328" t="s">
        <v>1675</v>
      </c>
      <c r="C1052" s="328" t="s">
        <v>162</v>
      </c>
      <c r="D1052" s="328" t="s">
        <v>237</v>
      </c>
      <c r="E1052" s="328" t="s">
        <v>387</v>
      </c>
      <c r="F1052" s="330">
        <v>34517</v>
      </c>
      <c r="G1052" s="328" t="s">
        <v>1009</v>
      </c>
      <c r="H1052" s="328" t="s">
        <v>389</v>
      </c>
      <c r="I1052" s="328" t="s">
        <v>484</v>
      </c>
      <c r="J1052" s="328" t="s">
        <v>371</v>
      </c>
      <c r="K1052" s="328">
        <v>2012</v>
      </c>
      <c r="L1052" s="328" t="s">
        <v>370</v>
      </c>
      <c r="M1052" s="328" t="s">
        <v>370</v>
      </c>
      <c r="N1052" s="328"/>
      <c r="O1052" s="330"/>
      <c r="P1052" s="328"/>
      <c r="Q1052" s="328"/>
      <c r="R1052" s="328"/>
      <c r="S1052" s="328"/>
      <c r="T1052" s="328"/>
      <c r="U1052" s="328"/>
      <c r="V1052" s="328"/>
      <c r="W1052" s="328"/>
      <c r="X1052" s="328"/>
      <c r="Y1052" s="328"/>
      <c r="Z1052" s="328"/>
      <c r="AA1052" s="328"/>
      <c r="AB1052" s="328"/>
      <c r="AC1052" s="328"/>
      <c r="AD1052" s="328"/>
      <c r="AE1052" s="328"/>
      <c r="AF1052" s="328"/>
      <c r="AG1052" s="328"/>
      <c r="AH1052" s="328" t="s">
        <v>731</v>
      </c>
      <c r="AI1052" s="328"/>
      <c r="AJ1052" s="328"/>
      <c r="AK1052" s="328"/>
      <c r="AL1052" s="328"/>
      <c r="AM1052" s="328" t="s">
        <v>782</v>
      </c>
      <c r="AN1052" s="328" t="s">
        <v>782</v>
      </c>
      <c r="AO1052" s="328"/>
      <c r="AP1052" s="328" t="s">
        <v>3865</v>
      </c>
      <c r="AQ1052" s="328" t="s">
        <v>3844</v>
      </c>
    </row>
    <row r="1053" spans="1:43" ht="22.8" x14ac:dyDescent="0.4">
      <c r="A1053" s="328">
        <v>215287</v>
      </c>
      <c r="B1053" s="328" t="s">
        <v>4177</v>
      </c>
      <c r="C1053" s="328" t="s">
        <v>122</v>
      </c>
      <c r="D1053" s="328" t="s">
        <v>242</v>
      </c>
      <c r="E1053" s="328" t="s">
        <v>1315</v>
      </c>
      <c r="F1053" s="330">
        <v>36058</v>
      </c>
      <c r="G1053" s="328" t="s">
        <v>370</v>
      </c>
      <c r="H1053" s="328" t="s">
        <v>389</v>
      </c>
      <c r="I1053" s="328" t="s">
        <v>486</v>
      </c>
      <c r="J1053" s="328" t="s">
        <v>1311</v>
      </c>
      <c r="K1053" s="328">
        <v>2016</v>
      </c>
      <c r="L1053" s="328" t="s">
        <v>370</v>
      </c>
      <c r="M1053" s="328" t="s">
        <v>370</v>
      </c>
      <c r="N1053" s="328"/>
      <c r="O1053" s="330"/>
      <c r="P1053" s="328"/>
      <c r="Q1053" s="328"/>
      <c r="R1053" s="328"/>
      <c r="S1053" s="328"/>
      <c r="T1053" s="328"/>
      <c r="U1053" s="328"/>
      <c r="V1053" s="328"/>
      <c r="W1053" s="328"/>
      <c r="X1053" s="328"/>
      <c r="Y1053" s="328"/>
      <c r="Z1053" s="328"/>
      <c r="AA1053" s="328"/>
      <c r="AB1053" s="328"/>
      <c r="AC1053" s="328"/>
      <c r="AD1053" s="328"/>
      <c r="AE1053" s="328"/>
      <c r="AF1053" s="328"/>
      <c r="AG1053" s="328"/>
      <c r="AH1053" s="328" t="s">
        <v>731</v>
      </c>
      <c r="AI1053" s="328"/>
      <c r="AJ1053" s="328"/>
      <c r="AK1053" s="328"/>
      <c r="AL1053" s="328"/>
      <c r="AM1053" s="328"/>
      <c r="AN1053" s="328"/>
      <c r="AO1053" s="328"/>
      <c r="AP1053" s="328" t="s">
        <v>4077</v>
      </c>
      <c r="AQ1053" s="328">
        <v>5</v>
      </c>
    </row>
    <row r="1054" spans="1:43" ht="22.8" x14ac:dyDescent="0.4">
      <c r="A1054" s="328">
        <v>215288</v>
      </c>
      <c r="B1054" s="328" t="s">
        <v>2298</v>
      </c>
      <c r="C1054" s="328" t="s">
        <v>179</v>
      </c>
      <c r="D1054" s="328" t="s">
        <v>425</v>
      </c>
      <c r="E1054" s="328" t="s">
        <v>388</v>
      </c>
      <c r="F1054" s="330">
        <v>35796</v>
      </c>
      <c r="G1054" s="328" t="s">
        <v>1009</v>
      </c>
      <c r="H1054" s="328" t="s">
        <v>389</v>
      </c>
      <c r="I1054" s="328" t="s">
        <v>484</v>
      </c>
      <c r="J1054" s="328" t="s">
        <v>390</v>
      </c>
      <c r="K1054" s="328">
        <v>2015</v>
      </c>
      <c r="L1054" s="328" t="s">
        <v>370</v>
      </c>
      <c r="M1054" s="328" t="s">
        <v>370</v>
      </c>
      <c r="N1054" s="328"/>
      <c r="O1054" s="330"/>
      <c r="P1054" s="328"/>
      <c r="Q1054" s="328"/>
      <c r="R1054" s="328"/>
      <c r="S1054" s="328"/>
      <c r="T1054" s="328"/>
      <c r="U1054" s="328"/>
      <c r="V1054" s="328"/>
      <c r="W1054" s="328"/>
      <c r="X1054" s="328"/>
      <c r="Y1054" s="328"/>
      <c r="Z1054" s="328"/>
      <c r="AA1054" s="328"/>
      <c r="AB1054" s="328"/>
      <c r="AC1054" s="328"/>
      <c r="AD1054" s="328"/>
      <c r="AE1054" s="328"/>
      <c r="AF1054" s="328"/>
      <c r="AG1054" s="328"/>
      <c r="AH1054" s="328"/>
      <c r="AI1054" s="328"/>
      <c r="AJ1054" s="328"/>
      <c r="AK1054" s="328"/>
      <c r="AL1054" s="328"/>
      <c r="AM1054" s="328"/>
      <c r="AN1054" s="328"/>
      <c r="AO1054" s="328"/>
      <c r="AP1054" s="328" t="s">
        <v>484</v>
      </c>
      <c r="AQ1054" s="328">
        <v>1</v>
      </c>
    </row>
    <row r="1055" spans="1:43" ht="22.8" x14ac:dyDescent="0.4">
      <c r="A1055" s="328">
        <v>215304</v>
      </c>
      <c r="B1055" s="328" t="s">
        <v>2907</v>
      </c>
      <c r="C1055" s="328" t="s">
        <v>90</v>
      </c>
      <c r="D1055" s="328" t="s">
        <v>580</v>
      </c>
      <c r="E1055" s="328" t="s">
        <v>388</v>
      </c>
      <c r="F1055" s="330">
        <v>35971</v>
      </c>
      <c r="G1055" s="328" t="s">
        <v>370</v>
      </c>
      <c r="H1055" s="328" t="s">
        <v>389</v>
      </c>
      <c r="I1055" s="328" t="s">
        <v>59</v>
      </c>
      <c r="J1055" s="328" t="s">
        <v>390</v>
      </c>
      <c r="K1055" s="328">
        <v>2016</v>
      </c>
      <c r="L1055" s="328" t="s">
        <v>370</v>
      </c>
      <c r="M1055" s="328" t="s">
        <v>370</v>
      </c>
      <c r="N1055" s="328"/>
      <c r="O1055" s="330"/>
      <c r="P1055" s="328"/>
      <c r="Q1055" s="328"/>
      <c r="R1055" s="328"/>
      <c r="S1055" s="328"/>
      <c r="T1055" s="328"/>
      <c r="U1055" s="328"/>
      <c r="V1055" s="328"/>
      <c r="W1055" s="328"/>
      <c r="X1055" s="328"/>
      <c r="Y1055" s="328"/>
      <c r="Z1055" s="328"/>
      <c r="AA1055" s="328"/>
      <c r="AB1055" s="328"/>
      <c r="AC1055" s="328"/>
      <c r="AD1055" s="328"/>
      <c r="AE1055" s="328"/>
      <c r="AF1055" s="328"/>
      <c r="AG1055" s="328"/>
      <c r="AH1055" s="328" t="s">
        <v>731</v>
      </c>
      <c r="AI1055" s="328"/>
      <c r="AJ1055" s="328"/>
      <c r="AK1055" s="328"/>
      <c r="AL1055" s="328"/>
      <c r="AM1055" s="328"/>
      <c r="AN1055" s="328"/>
      <c r="AO1055" s="328"/>
      <c r="AP1055" s="328" t="s">
        <v>3843</v>
      </c>
      <c r="AQ1055" s="328" t="s">
        <v>3844</v>
      </c>
    </row>
    <row r="1056" spans="1:43" ht="22.8" x14ac:dyDescent="0.4">
      <c r="A1056" s="328">
        <v>215305</v>
      </c>
      <c r="B1056" s="328" t="s">
        <v>1719</v>
      </c>
      <c r="C1056" s="328" t="s">
        <v>84</v>
      </c>
      <c r="D1056" s="328" t="s">
        <v>2908</v>
      </c>
      <c r="E1056" s="328" t="s">
        <v>388</v>
      </c>
      <c r="F1056" s="330">
        <v>34994</v>
      </c>
      <c r="G1056" s="328" t="s">
        <v>1720</v>
      </c>
      <c r="H1056" s="328" t="s">
        <v>389</v>
      </c>
      <c r="I1056" s="328" t="s">
        <v>59</v>
      </c>
      <c r="J1056" s="328" t="s">
        <v>390</v>
      </c>
      <c r="K1056" s="328">
        <v>2013</v>
      </c>
      <c r="L1056" s="328" t="s">
        <v>370</v>
      </c>
      <c r="M1056" s="328" t="s">
        <v>374</v>
      </c>
      <c r="N1056" s="328"/>
      <c r="O1056" s="330"/>
      <c r="P1056" s="328"/>
      <c r="Q1056" s="328"/>
      <c r="R1056" s="328"/>
      <c r="S1056" s="328"/>
      <c r="T1056" s="328"/>
      <c r="U1056" s="328"/>
      <c r="V1056" s="328"/>
      <c r="W1056" s="328"/>
      <c r="X1056" s="328"/>
      <c r="Y1056" s="328"/>
      <c r="Z1056" s="328"/>
      <c r="AA1056" s="328"/>
      <c r="AB1056" s="328"/>
      <c r="AC1056" s="328"/>
      <c r="AD1056" s="328"/>
      <c r="AE1056" s="328"/>
      <c r="AF1056" s="328"/>
      <c r="AG1056" s="328"/>
      <c r="AH1056" s="328"/>
      <c r="AI1056" s="328"/>
      <c r="AJ1056" s="328"/>
      <c r="AK1056" s="328"/>
      <c r="AL1056" s="328"/>
      <c r="AM1056" s="328"/>
      <c r="AN1056" s="328"/>
      <c r="AO1056" s="328"/>
      <c r="AP1056" s="328" t="s">
        <v>3374</v>
      </c>
      <c r="AQ1056" s="328">
        <v>3</v>
      </c>
    </row>
    <row r="1057" spans="1:43" ht="22.8" x14ac:dyDescent="0.4">
      <c r="A1057" s="328">
        <v>215316</v>
      </c>
      <c r="B1057" s="328" t="s">
        <v>2285</v>
      </c>
      <c r="C1057" s="328" t="s">
        <v>2286</v>
      </c>
      <c r="D1057" s="328" t="s">
        <v>2287</v>
      </c>
      <c r="E1057" s="328" t="s">
        <v>388</v>
      </c>
      <c r="F1057" s="330">
        <v>35646</v>
      </c>
      <c r="G1057" s="328" t="s">
        <v>712</v>
      </c>
      <c r="H1057" s="328" t="s">
        <v>389</v>
      </c>
      <c r="I1057" s="328" t="s">
        <v>59</v>
      </c>
      <c r="J1057" s="328" t="s">
        <v>371</v>
      </c>
      <c r="K1057" s="328">
        <v>2015</v>
      </c>
      <c r="L1057" s="328" t="s">
        <v>370</v>
      </c>
      <c r="M1057" s="328" t="s">
        <v>383</v>
      </c>
      <c r="N1057" s="328"/>
      <c r="O1057" s="330"/>
      <c r="P1057" s="328"/>
      <c r="Q1057" s="328"/>
      <c r="R1057" s="328"/>
      <c r="S1057" s="328"/>
      <c r="T1057" s="328"/>
      <c r="U1057" s="328"/>
      <c r="V1057" s="328"/>
      <c r="W1057" s="328"/>
      <c r="X1057" s="328"/>
      <c r="Y1057" s="328"/>
      <c r="Z1057" s="328"/>
      <c r="AA1057" s="328"/>
      <c r="AB1057" s="328"/>
      <c r="AC1057" s="328"/>
      <c r="AD1057" s="328"/>
      <c r="AE1057" s="328"/>
      <c r="AF1057" s="328"/>
      <c r="AG1057" s="328"/>
      <c r="AH1057" s="328"/>
      <c r="AI1057" s="328"/>
      <c r="AJ1057" s="328"/>
      <c r="AK1057" s="328"/>
      <c r="AL1057" s="328"/>
      <c r="AM1057" s="328"/>
      <c r="AN1057" s="328"/>
      <c r="AO1057" s="328"/>
      <c r="AP1057" s="328" t="s">
        <v>3374</v>
      </c>
      <c r="AQ1057" s="328">
        <v>5</v>
      </c>
    </row>
    <row r="1058" spans="1:43" ht="22.8" x14ac:dyDescent="0.4">
      <c r="A1058" s="328">
        <v>215321</v>
      </c>
      <c r="B1058" s="328" t="s">
        <v>1375</v>
      </c>
      <c r="C1058" s="328" t="s">
        <v>1376</v>
      </c>
      <c r="D1058" s="328" t="s">
        <v>291</v>
      </c>
      <c r="E1058" s="328" t="s">
        <v>388</v>
      </c>
      <c r="F1058" s="330">
        <v>35956</v>
      </c>
      <c r="G1058" s="328" t="s">
        <v>1377</v>
      </c>
      <c r="H1058" s="328" t="s">
        <v>389</v>
      </c>
      <c r="I1058" s="328" t="s">
        <v>484</v>
      </c>
      <c r="J1058" s="328" t="s">
        <v>390</v>
      </c>
      <c r="K1058" s="328">
        <v>2015</v>
      </c>
      <c r="L1058" s="328" t="s">
        <v>370</v>
      </c>
      <c r="M1058" s="328" t="s">
        <v>370</v>
      </c>
      <c r="N1058" s="328"/>
      <c r="O1058" s="330"/>
      <c r="P1058" s="328"/>
      <c r="Q1058" s="328"/>
      <c r="R1058" s="328"/>
      <c r="S1058" s="328"/>
      <c r="T1058" s="328"/>
      <c r="U1058" s="328"/>
      <c r="V1058" s="328"/>
      <c r="W1058" s="328"/>
      <c r="X1058" s="328"/>
      <c r="Y1058" s="328"/>
      <c r="Z1058" s="328"/>
      <c r="AA1058" s="328"/>
      <c r="AB1058" s="328"/>
      <c r="AC1058" s="328"/>
      <c r="AD1058" s="328"/>
      <c r="AE1058" s="328"/>
      <c r="AF1058" s="328"/>
      <c r="AG1058" s="328"/>
      <c r="AH1058" s="328"/>
      <c r="AI1058" s="328"/>
      <c r="AJ1058" s="328"/>
      <c r="AK1058" s="328"/>
      <c r="AL1058" s="328"/>
      <c r="AM1058" s="328" t="s">
        <v>782</v>
      </c>
      <c r="AN1058" s="328" t="s">
        <v>782</v>
      </c>
      <c r="AO1058" s="328"/>
      <c r="AP1058" s="328" t="s">
        <v>484</v>
      </c>
      <c r="AQ1058" s="328">
        <v>1</v>
      </c>
    </row>
    <row r="1059" spans="1:43" ht="22.8" x14ac:dyDescent="0.4">
      <c r="A1059" s="328">
        <v>215328</v>
      </c>
      <c r="B1059" s="328" t="s">
        <v>2521</v>
      </c>
      <c r="C1059" s="328" t="s">
        <v>2227</v>
      </c>
      <c r="D1059" s="328" t="s">
        <v>476</v>
      </c>
      <c r="E1059" s="328" t="s">
        <v>388</v>
      </c>
      <c r="F1059" s="330">
        <v>35109</v>
      </c>
      <c r="G1059" s="328" t="s">
        <v>370</v>
      </c>
      <c r="H1059" s="328" t="s">
        <v>389</v>
      </c>
      <c r="I1059" s="328" t="s">
        <v>484</v>
      </c>
      <c r="J1059" s="328" t="s">
        <v>371</v>
      </c>
      <c r="K1059" s="328">
        <v>2014</v>
      </c>
      <c r="L1059" s="328" t="s">
        <v>370</v>
      </c>
      <c r="M1059" s="328" t="s">
        <v>376</v>
      </c>
      <c r="N1059" s="328"/>
      <c r="O1059" s="330"/>
      <c r="P1059" s="328"/>
      <c r="Q1059" s="328"/>
      <c r="R1059" s="328"/>
      <c r="S1059" s="328"/>
      <c r="T1059" s="328"/>
      <c r="U1059" s="328"/>
      <c r="V1059" s="328"/>
      <c r="W1059" s="328"/>
      <c r="X1059" s="328"/>
      <c r="Y1059" s="328"/>
      <c r="Z1059" s="328"/>
      <c r="AA1059" s="328"/>
      <c r="AB1059" s="328"/>
      <c r="AC1059" s="328"/>
      <c r="AD1059" s="328"/>
      <c r="AE1059" s="328"/>
      <c r="AF1059" s="328"/>
      <c r="AG1059" s="328"/>
      <c r="AH1059" s="328"/>
      <c r="AI1059" s="328"/>
      <c r="AJ1059" s="328"/>
      <c r="AK1059" s="328"/>
      <c r="AL1059" s="328"/>
      <c r="AM1059" s="328" t="s">
        <v>782</v>
      </c>
      <c r="AN1059" s="328" t="s">
        <v>782</v>
      </c>
      <c r="AO1059" s="328"/>
      <c r="AP1059" s="328" t="s">
        <v>3375</v>
      </c>
      <c r="AQ1059" s="328">
        <v>3</v>
      </c>
    </row>
    <row r="1060" spans="1:43" ht="22.8" x14ac:dyDescent="0.4">
      <c r="A1060" s="328">
        <v>215351</v>
      </c>
      <c r="B1060" s="328" t="s">
        <v>2460</v>
      </c>
      <c r="C1060" s="328" t="s">
        <v>566</v>
      </c>
      <c r="D1060" s="328" t="s">
        <v>244</v>
      </c>
      <c r="E1060" s="328" t="s">
        <v>388</v>
      </c>
      <c r="F1060" s="330">
        <v>30715</v>
      </c>
      <c r="G1060" s="328" t="s">
        <v>370</v>
      </c>
      <c r="H1060" s="328" t="s">
        <v>389</v>
      </c>
      <c r="I1060" s="328" t="s">
        <v>59</v>
      </c>
      <c r="J1060" s="328" t="s">
        <v>371</v>
      </c>
      <c r="K1060" s="328">
        <v>2003</v>
      </c>
      <c r="L1060" s="328" t="s">
        <v>370</v>
      </c>
      <c r="M1060" s="328" t="s">
        <v>375</v>
      </c>
      <c r="N1060" s="328">
        <v>27</v>
      </c>
      <c r="O1060" s="330">
        <v>45719</v>
      </c>
      <c r="P1060" s="328">
        <v>500</v>
      </c>
      <c r="Q1060" s="328"/>
      <c r="R1060" s="328"/>
      <c r="S1060" s="328"/>
      <c r="T1060" s="328"/>
      <c r="U1060" s="328"/>
      <c r="V1060" s="328"/>
      <c r="W1060" s="328"/>
      <c r="X1060" s="328"/>
      <c r="Y1060" s="328"/>
      <c r="Z1060" s="328"/>
      <c r="AA1060" s="328"/>
      <c r="AB1060" s="328"/>
      <c r="AC1060" s="328"/>
      <c r="AD1060" s="328"/>
      <c r="AE1060" s="328"/>
      <c r="AF1060" s="328"/>
      <c r="AG1060" s="328"/>
      <c r="AH1060" s="328"/>
      <c r="AI1060" s="328"/>
      <c r="AJ1060" s="328"/>
      <c r="AK1060" s="328"/>
      <c r="AL1060" s="328"/>
      <c r="AM1060" s="328"/>
      <c r="AN1060" s="328"/>
      <c r="AO1060" s="328"/>
      <c r="AP1060" s="328" t="s">
        <v>59</v>
      </c>
      <c r="AQ1060" s="328">
        <v>3</v>
      </c>
    </row>
    <row r="1061" spans="1:43" ht="22.8" x14ac:dyDescent="0.4">
      <c r="A1061" s="328">
        <v>215354</v>
      </c>
      <c r="B1061" s="328" t="s">
        <v>1868</v>
      </c>
      <c r="C1061" s="328" t="s">
        <v>128</v>
      </c>
      <c r="D1061" s="328" t="s">
        <v>2914</v>
      </c>
      <c r="E1061" s="328" t="s">
        <v>388</v>
      </c>
      <c r="F1061" s="330">
        <v>36074</v>
      </c>
      <c r="G1061" s="328" t="s">
        <v>1009</v>
      </c>
      <c r="H1061" s="328" t="s">
        <v>389</v>
      </c>
      <c r="I1061" s="328" t="s">
        <v>59</v>
      </c>
      <c r="J1061" s="328" t="s">
        <v>371</v>
      </c>
      <c r="K1061" s="328">
        <v>2016</v>
      </c>
      <c r="L1061" s="328" t="s">
        <v>370</v>
      </c>
      <c r="M1061" s="328" t="s">
        <v>376</v>
      </c>
      <c r="N1061" s="328"/>
      <c r="O1061" s="330"/>
      <c r="P1061" s="328"/>
      <c r="Q1061" s="328"/>
      <c r="R1061" s="328"/>
      <c r="S1061" s="328"/>
      <c r="T1061" s="328"/>
      <c r="U1061" s="328"/>
      <c r="V1061" s="328"/>
      <c r="W1061" s="328"/>
      <c r="X1061" s="328"/>
      <c r="Y1061" s="328"/>
      <c r="Z1061" s="328"/>
      <c r="AA1061" s="328"/>
      <c r="AB1061" s="328"/>
      <c r="AC1061" s="328"/>
      <c r="AD1061" s="328"/>
      <c r="AE1061" s="328"/>
      <c r="AF1061" s="328"/>
      <c r="AG1061" s="328"/>
      <c r="AH1061" s="328"/>
      <c r="AI1061" s="328"/>
      <c r="AJ1061" s="328"/>
      <c r="AK1061" s="328"/>
      <c r="AL1061" s="328"/>
      <c r="AM1061" s="328"/>
      <c r="AN1061" s="328"/>
      <c r="AO1061" s="328"/>
      <c r="AP1061" s="328" t="s">
        <v>59</v>
      </c>
      <c r="AQ1061" s="328">
        <v>1</v>
      </c>
    </row>
    <row r="1062" spans="1:43" ht="22.8" x14ac:dyDescent="0.4">
      <c r="A1062" s="328">
        <v>215366</v>
      </c>
      <c r="B1062" s="328" t="s">
        <v>2497</v>
      </c>
      <c r="C1062" s="328" t="s">
        <v>105</v>
      </c>
      <c r="D1062" s="328" t="s">
        <v>2915</v>
      </c>
      <c r="E1062" s="328" t="s">
        <v>388</v>
      </c>
      <c r="F1062" s="330">
        <v>35601</v>
      </c>
      <c r="G1062" s="328" t="s">
        <v>1031</v>
      </c>
      <c r="H1062" s="328" t="s">
        <v>389</v>
      </c>
      <c r="I1062" s="328" t="s">
        <v>59</v>
      </c>
      <c r="J1062" s="328" t="s">
        <v>371</v>
      </c>
      <c r="K1062" s="328">
        <v>2016</v>
      </c>
      <c r="L1062" s="328" t="s">
        <v>370</v>
      </c>
      <c r="M1062" s="328" t="s">
        <v>370</v>
      </c>
      <c r="N1062" s="328"/>
      <c r="O1062" s="330"/>
      <c r="P1062" s="328"/>
      <c r="Q1062" s="328"/>
      <c r="R1062" s="328"/>
      <c r="S1062" s="328"/>
      <c r="T1062" s="328"/>
      <c r="U1062" s="328"/>
      <c r="V1062" s="328"/>
      <c r="W1062" s="328"/>
      <c r="X1062" s="328"/>
      <c r="Y1062" s="328"/>
      <c r="Z1062" s="328"/>
      <c r="AA1062" s="328"/>
      <c r="AB1062" s="328"/>
      <c r="AC1062" s="328"/>
      <c r="AD1062" s="328"/>
      <c r="AE1062" s="328"/>
      <c r="AF1062" s="328"/>
      <c r="AG1062" s="328"/>
      <c r="AH1062" s="328"/>
      <c r="AI1062" s="328"/>
      <c r="AJ1062" s="328"/>
      <c r="AK1062" s="328"/>
      <c r="AL1062" s="328"/>
      <c r="AM1062" s="328"/>
      <c r="AN1062" s="328"/>
      <c r="AO1062" s="328"/>
      <c r="AP1062" s="328" t="s">
        <v>59</v>
      </c>
      <c r="AQ1062" s="328">
        <v>2</v>
      </c>
    </row>
    <row r="1063" spans="1:43" ht="22.8" x14ac:dyDescent="0.4">
      <c r="A1063" s="328">
        <v>215385</v>
      </c>
      <c r="B1063" s="331" t="s">
        <v>1605</v>
      </c>
      <c r="C1063" s="331" t="s">
        <v>173</v>
      </c>
      <c r="D1063" s="331" t="s">
        <v>295</v>
      </c>
      <c r="E1063" s="331" t="s">
        <v>388</v>
      </c>
      <c r="F1063" s="330">
        <v>33644</v>
      </c>
      <c r="G1063" s="328" t="s">
        <v>1009</v>
      </c>
      <c r="H1063" s="328" t="s">
        <v>389</v>
      </c>
      <c r="I1063" s="328" t="s">
        <v>59</v>
      </c>
      <c r="J1063" s="328" t="s">
        <v>390</v>
      </c>
      <c r="K1063" s="328">
        <v>2010</v>
      </c>
      <c r="L1063" s="328" t="s">
        <v>370</v>
      </c>
      <c r="M1063" s="328" t="s">
        <v>370</v>
      </c>
      <c r="N1063" s="328"/>
      <c r="O1063" s="330"/>
      <c r="P1063" s="328"/>
      <c r="Q1063" s="328"/>
      <c r="R1063" s="328"/>
      <c r="S1063" s="328"/>
      <c r="T1063" s="328"/>
      <c r="U1063" s="328"/>
      <c r="V1063" s="328"/>
      <c r="W1063" s="328"/>
      <c r="X1063" s="328"/>
      <c r="Y1063" s="328"/>
      <c r="Z1063" s="328"/>
      <c r="AA1063" s="328"/>
      <c r="AB1063" s="328"/>
      <c r="AC1063" s="328"/>
      <c r="AD1063" s="328"/>
      <c r="AE1063" s="328"/>
      <c r="AF1063" s="328"/>
      <c r="AG1063" s="328"/>
      <c r="AH1063" s="328"/>
      <c r="AI1063" s="328"/>
      <c r="AJ1063" s="328"/>
      <c r="AK1063" s="328"/>
      <c r="AL1063" s="328"/>
      <c r="AM1063" s="328"/>
      <c r="AN1063" s="328"/>
      <c r="AO1063" s="328"/>
      <c r="AP1063" s="328" t="s">
        <v>3374</v>
      </c>
      <c r="AQ1063" s="328">
        <v>3</v>
      </c>
    </row>
    <row r="1064" spans="1:43" ht="22.8" x14ac:dyDescent="0.4">
      <c r="A1064" s="328">
        <v>215390</v>
      </c>
      <c r="B1064" s="328" t="s">
        <v>2273</v>
      </c>
      <c r="C1064" s="328" t="s">
        <v>128</v>
      </c>
      <c r="D1064" s="328" t="s">
        <v>288</v>
      </c>
      <c r="E1064" s="328" t="s">
        <v>1315</v>
      </c>
      <c r="F1064" s="330">
        <v>35456</v>
      </c>
      <c r="G1064" s="328" t="s">
        <v>3675</v>
      </c>
      <c r="H1064" s="328" t="s">
        <v>389</v>
      </c>
      <c r="I1064" s="328" t="s">
        <v>484</v>
      </c>
      <c r="J1064" s="328" t="s">
        <v>1311</v>
      </c>
      <c r="K1064" s="328">
        <v>2015</v>
      </c>
      <c r="L1064" s="328" t="s">
        <v>370</v>
      </c>
      <c r="M1064" s="328" t="s">
        <v>372</v>
      </c>
      <c r="N1064" s="328"/>
      <c r="O1064" s="330"/>
      <c r="P1064" s="328"/>
      <c r="Q1064" s="328"/>
      <c r="R1064" s="328"/>
      <c r="S1064" s="328"/>
      <c r="T1064" s="328"/>
      <c r="U1064" s="328"/>
      <c r="V1064" s="328"/>
      <c r="W1064" s="328"/>
      <c r="X1064" s="328"/>
      <c r="Y1064" s="328"/>
      <c r="Z1064" s="328"/>
      <c r="AA1064" s="328"/>
      <c r="AB1064" s="328"/>
      <c r="AC1064" s="328"/>
      <c r="AD1064" s="328"/>
      <c r="AE1064" s="328"/>
      <c r="AF1064" s="328"/>
      <c r="AG1064" s="328"/>
      <c r="AH1064" s="328"/>
      <c r="AI1064" s="328"/>
      <c r="AJ1064" s="328"/>
      <c r="AK1064" s="328"/>
      <c r="AL1064" s="328"/>
      <c r="AM1064" s="328"/>
      <c r="AN1064" s="328"/>
      <c r="AO1064" s="328"/>
      <c r="AP1064" s="328" t="s">
        <v>3375</v>
      </c>
      <c r="AQ1064" s="328">
        <v>3</v>
      </c>
    </row>
    <row r="1065" spans="1:43" ht="22.8" x14ac:dyDescent="0.4">
      <c r="A1065" s="328">
        <v>215391</v>
      </c>
      <c r="B1065" s="328" t="s">
        <v>4181</v>
      </c>
      <c r="C1065" s="328" t="s">
        <v>133</v>
      </c>
      <c r="D1065" s="328" t="s">
        <v>4182</v>
      </c>
      <c r="E1065" s="328" t="s">
        <v>1315</v>
      </c>
      <c r="F1065" s="330" t="s">
        <v>4183</v>
      </c>
      <c r="G1065" s="328" t="s">
        <v>3250</v>
      </c>
      <c r="H1065" s="328" t="s">
        <v>3413</v>
      </c>
      <c r="I1065" s="328" t="s">
        <v>485</v>
      </c>
      <c r="J1065" s="328" t="s">
        <v>371</v>
      </c>
      <c r="K1065" s="328">
        <v>2016</v>
      </c>
      <c r="L1065" s="328" t="s">
        <v>370</v>
      </c>
      <c r="M1065" s="328" t="s">
        <v>370</v>
      </c>
      <c r="N1065" s="328"/>
      <c r="O1065" s="330"/>
      <c r="P1065" s="328"/>
      <c r="Q1065" s="328"/>
      <c r="R1065" s="328"/>
      <c r="S1065" s="328"/>
      <c r="T1065" s="328"/>
      <c r="U1065" s="328"/>
      <c r="V1065" s="328"/>
      <c r="W1065" s="328"/>
      <c r="X1065" s="328"/>
      <c r="Y1065" s="328"/>
      <c r="Z1065" s="328"/>
      <c r="AA1065" s="328"/>
      <c r="AB1065" s="328"/>
      <c r="AC1065" s="328"/>
      <c r="AD1065" s="328"/>
      <c r="AE1065" s="328"/>
      <c r="AF1065" s="328"/>
      <c r="AG1065" s="328"/>
      <c r="AH1065" s="328"/>
      <c r="AI1065" s="328"/>
      <c r="AJ1065" s="328"/>
      <c r="AK1065" s="328"/>
      <c r="AL1065" s="328"/>
      <c r="AM1065" s="328"/>
      <c r="AN1065" s="328" t="s">
        <v>782</v>
      </c>
      <c r="AO1065" s="328"/>
      <c r="AP1065" s="328" t="s">
        <v>3981</v>
      </c>
      <c r="AQ1065" s="328">
        <v>6</v>
      </c>
    </row>
    <row r="1066" spans="1:43" ht="22.8" x14ac:dyDescent="0.4">
      <c r="A1066" s="328">
        <v>215392</v>
      </c>
      <c r="B1066" s="328" t="s">
        <v>2917</v>
      </c>
      <c r="C1066" s="328" t="s">
        <v>1802</v>
      </c>
      <c r="D1066" s="328" t="s">
        <v>319</v>
      </c>
      <c r="E1066" s="328" t="s">
        <v>388</v>
      </c>
      <c r="F1066" s="330">
        <v>35635</v>
      </c>
      <c r="G1066" s="328" t="s">
        <v>1009</v>
      </c>
      <c r="H1066" s="328" t="s">
        <v>389</v>
      </c>
      <c r="I1066" s="328" t="s">
        <v>59</v>
      </c>
      <c r="J1066" s="328" t="s">
        <v>390</v>
      </c>
      <c r="K1066" s="328">
        <v>2015</v>
      </c>
      <c r="L1066" s="328" t="s">
        <v>370</v>
      </c>
      <c r="M1066" s="328" t="s">
        <v>370</v>
      </c>
      <c r="N1066" s="328"/>
      <c r="O1066" s="330"/>
      <c r="P1066" s="328"/>
      <c r="Q1066" s="328"/>
      <c r="R1066" s="328"/>
      <c r="S1066" s="328"/>
      <c r="T1066" s="328"/>
      <c r="U1066" s="328"/>
      <c r="V1066" s="328"/>
      <c r="W1066" s="328"/>
      <c r="X1066" s="328"/>
      <c r="Y1066" s="328"/>
      <c r="Z1066" s="328"/>
      <c r="AA1066" s="328"/>
      <c r="AB1066" s="328"/>
      <c r="AC1066" s="328"/>
      <c r="AD1066" s="328"/>
      <c r="AE1066" s="328"/>
      <c r="AF1066" s="328"/>
      <c r="AG1066" s="328"/>
      <c r="AH1066" s="328"/>
      <c r="AI1066" s="328"/>
      <c r="AJ1066" s="328"/>
      <c r="AK1066" s="328"/>
      <c r="AL1066" s="328"/>
      <c r="AM1066" s="328"/>
      <c r="AN1066" s="328"/>
      <c r="AO1066" s="328"/>
      <c r="AP1066" s="328" t="s">
        <v>59</v>
      </c>
      <c r="AQ1066" s="328">
        <v>1</v>
      </c>
    </row>
    <row r="1067" spans="1:43" ht="22.8" x14ac:dyDescent="0.4">
      <c r="A1067" s="328">
        <v>215394</v>
      </c>
      <c r="B1067" s="328" t="s">
        <v>888</v>
      </c>
      <c r="C1067" s="328" t="s">
        <v>66</v>
      </c>
      <c r="D1067" s="328" t="s">
        <v>585</v>
      </c>
      <c r="E1067" s="328" t="s">
        <v>388</v>
      </c>
      <c r="F1067" s="330">
        <v>33258</v>
      </c>
      <c r="G1067" s="328" t="s">
        <v>370</v>
      </c>
      <c r="H1067" s="328" t="s">
        <v>389</v>
      </c>
      <c r="I1067" s="328" t="s">
        <v>484</v>
      </c>
      <c r="J1067" s="328" t="s">
        <v>390</v>
      </c>
      <c r="K1067" s="328">
        <v>2008</v>
      </c>
      <c r="L1067" s="328" t="s">
        <v>370</v>
      </c>
      <c r="M1067" s="328" t="s">
        <v>375</v>
      </c>
      <c r="N1067" s="328"/>
      <c r="O1067" s="330"/>
      <c r="P1067" s="328"/>
      <c r="Q1067" s="328"/>
      <c r="R1067" s="328"/>
      <c r="S1067" s="328"/>
      <c r="T1067" s="328"/>
      <c r="U1067" s="328"/>
      <c r="V1067" s="328"/>
      <c r="W1067" s="328"/>
      <c r="X1067" s="328"/>
      <c r="Y1067" s="328"/>
      <c r="Z1067" s="328"/>
      <c r="AA1067" s="328"/>
      <c r="AB1067" s="328"/>
      <c r="AC1067" s="328"/>
      <c r="AD1067" s="328"/>
      <c r="AE1067" s="328"/>
      <c r="AF1067" s="328"/>
      <c r="AG1067" s="328"/>
      <c r="AH1067" s="328" t="s">
        <v>731</v>
      </c>
      <c r="AI1067" s="328"/>
      <c r="AJ1067" s="328"/>
      <c r="AK1067" s="328"/>
      <c r="AL1067" s="328"/>
      <c r="AM1067" s="328"/>
      <c r="AN1067" s="328"/>
      <c r="AO1067" s="328"/>
      <c r="AP1067" s="328" t="s">
        <v>3870</v>
      </c>
      <c r="AQ1067" s="328">
        <v>3</v>
      </c>
    </row>
    <row r="1068" spans="1:43" ht="22.8" x14ac:dyDescent="0.4">
      <c r="A1068" s="328">
        <v>215398</v>
      </c>
      <c r="B1068" s="328" t="s">
        <v>2324</v>
      </c>
      <c r="C1068" s="328" t="s">
        <v>123</v>
      </c>
      <c r="D1068" s="328" t="s">
        <v>242</v>
      </c>
      <c r="E1068" s="328" t="s">
        <v>388</v>
      </c>
      <c r="F1068" s="330">
        <v>35884</v>
      </c>
      <c r="G1068" s="328" t="s">
        <v>370</v>
      </c>
      <c r="H1068" s="328" t="s">
        <v>389</v>
      </c>
      <c r="I1068" s="328" t="s">
        <v>486</v>
      </c>
      <c r="J1068" s="328" t="s">
        <v>390</v>
      </c>
      <c r="K1068" s="328">
        <v>2015</v>
      </c>
      <c r="L1068" s="328" t="s">
        <v>370</v>
      </c>
      <c r="M1068" s="328" t="s">
        <v>370</v>
      </c>
      <c r="N1068" s="328"/>
      <c r="O1068" s="330"/>
      <c r="P1068" s="328"/>
      <c r="Q1068" s="328"/>
      <c r="R1068" s="328"/>
      <c r="S1068" s="328"/>
      <c r="T1068" s="328"/>
      <c r="U1068" s="328"/>
      <c r="V1068" s="328"/>
      <c r="W1068" s="328"/>
      <c r="X1068" s="328"/>
      <c r="Y1068" s="328"/>
      <c r="Z1068" s="328"/>
      <c r="AA1068" s="328"/>
      <c r="AB1068" s="328"/>
      <c r="AC1068" s="328"/>
      <c r="AD1068" s="328"/>
      <c r="AE1068" s="328"/>
      <c r="AF1068" s="328"/>
      <c r="AG1068" s="328"/>
      <c r="AH1068" s="328" t="s">
        <v>731</v>
      </c>
      <c r="AI1068" s="328"/>
      <c r="AJ1068" s="328"/>
      <c r="AK1068" s="328"/>
      <c r="AL1068" s="328"/>
      <c r="AM1068" s="328"/>
      <c r="AN1068" s="328" t="s">
        <v>782</v>
      </c>
      <c r="AO1068" s="328"/>
      <c r="AP1068" s="328" t="s">
        <v>4068</v>
      </c>
      <c r="AQ1068" s="328" t="s">
        <v>3844</v>
      </c>
    </row>
    <row r="1069" spans="1:43" ht="22.8" x14ac:dyDescent="0.4">
      <c r="A1069" s="328">
        <v>215424</v>
      </c>
      <c r="B1069" s="328" t="s">
        <v>1531</v>
      </c>
      <c r="C1069" s="328" t="s">
        <v>60</v>
      </c>
      <c r="D1069" s="328" t="s">
        <v>581</v>
      </c>
      <c r="E1069" s="328" t="s">
        <v>388</v>
      </c>
      <c r="F1069" s="330">
        <v>32223</v>
      </c>
      <c r="G1069" s="328" t="s">
        <v>1009</v>
      </c>
      <c r="H1069" s="328" t="s">
        <v>389</v>
      </c>
      <c r="I1069" s="328" t="s">
        <v>484</v>
      </c>
      <c r="J1069" s="328" t="s">
        <v>371</v>
      </c>
      <c r="K1069" s="328">
        <v>2009</v>
      </c>
      <c r="L1069" s="328" t="s">
        <v>370</v>
      </c>
      <c r="M1069" s="328" t="s">
        <v>373</v>
      </c>
      <c r="N1069" s="328"/>
      <c r="O1069" s="330"/>
      <c r="P1069" s="328"/>
      <c r="Q1069" s="328"/>
      <c r="R1069" s="328"/>
      <c r="S1069" s="328"/>
      <c r="T1069" s="328"/>
      <c r="U1069" s="328"/>
      <c r="V1069" s="328"/>
      <c r="W1069" s="328"/>
      <c r="X1069" s="328"/>
      <c r="Y1069" s="328"/>
      <c r="Z1069" s="328"/>
      <c r="AA1069" s="328"/>
      <c r="AB1069" s="328"/>
      <c r="AC1069" s="328"/>
      <c r="AD1069" s="328"/>
      <c r="AE1069" s="328"/>
      <c r="AF1069" s="328"/>
      <c r="AG1069" s="328"/>
      <c r="AH1069" s="328" t="s">
        <v>731</v>
      </c>
      <c r="AI1069" s="328"/>
      <c r="AJ1069" s="328"/>
      <c r="AK1069" s="328"/>
      <c r="AL1069" s="328"/>
      <c r="AM1069" s="328"/>
      <c r="AN1069" s="328"/>
      <c r="AO1069" s="328"/>
      <c r="AP1069" s="328" t="s">
        <v>3865</v>
      </c>
      <c r="AQ1069" s="328" t="s">
        <v>3844</v>
      </c>
    </row>
    <row r="1070" spans="1:43" ht="22.8" x14ac:dyDescent="0.4">
      <c r="A1070" s="328">
        <v>215426</v>
      </c>
      <c r="B1070" s="328" t="s">
        <v>1886</v>
      </c>
      <c r="C1070" s="328" t="s">
        <v>70</v>
      </c>
      <c r="D1070" s="328" t="s">
        <v>2921</v>
      </c>
      <c r="E1070" s="328" t="s">
        <v>388</v>
      </c>
      <c r="F1070" s="330">
        <v>36161</v>
      </c>
      <c r="G1070" s="328" t="s">
        <v>1009</v>
      </c>
      <c r="H1070" s="328" t="s">
        <v>389</v>
      </c>
      <c r="I1070" s="328" t="s">
        <v>59</v>
      </c>
      <c r="J1070" s="328" t="s">
        <v>371</v>
      </c>
      <c r="K1070" s="328">
        <v>2016</v>
      </c>
      <c r="L1070" s="328" t="s">
        <v>370</v>
      </c>
      <c r="M1070" s="328" t="s">
        <v>378</v>
      </c>
      <c r="N1070" s="328"/>
      <c r="O1070" s="330"/>
      <c r="P1070" s="328"/>
      <c r="Q1070" s="328"/>
      <c r="R1070" s="328"/>
      <c r="S1070" s="328"/>
      <c r="T1070" s="328"/>
      <c r="U1070" s="328"/>
      <c r="V1070" s="328"/>
      <c r="W1070" s="328"/>
      <c r="X1070" s="328"/>
      <c r="Y1070" s="328"/>
      <c r="Z1070" s="328"/>
      <c r="AA1070" s="328"/>
      <c r="AB1070" s="328"/>
      <c r="AC1070" s="328"/>
      <c r="AD1070" s="328"/>
      <c r="AE1070" s="328"/>
      <c r="AF1070" s="328"/>
      <c r="AG1070" s="328"/>
      <c r="AH1070" s="328"/>
      <c r="AI1070" s="328"/>
      <c r="AJ1070" s="328"/>
      <c r="AK1070" s="328"/>
      <c r="AL1070" s="328"/>
      <c r="AM1070" s="328"/>
      <c r="AN1070" s="328"/>
      <c r="AO1070" s="328"/>
      <c r="AP1070" s="328" t="s">
        <v>59</v>
      </c>
      <c r="AQ1070" s="328">
        <v>1</v>
      </c>
    </row>
    <row r="1071" spans="1:43" ht="22.8" x14ac:dyDescent="0.4">
      <c r="A1071" s="328">
        <v>215432</v>
      </c>
      <c r="B1071" s="328" t="s">
        <v>1385</v>
      </c>
      <c r="C1071" s="328" t="s">
        <v>97</v>
      </c>
      <c r="D1071" s="328" t="s">
        <v>455</v>
      </c>
      <c r="E1071" s="328" t="s">
        <v>388</v>
      </c>
      <c r="F1071" s="330">
        <v>36180</v>
      </c>
      <c r="G1071" s="328" t="s">
        <v>1009</v>
      </c>
      <c r="H1071" s="328" t="s">
        <v>389</v>
      </c>
      <c r="I1071" s="328" t="s">
        <v>484</v>
      </c>
      <c r="J1071" s="328" t="s">
        <v>390</v>
      </c>
      <c r="K1071" s="328">
        <v>2016</v>
      </c>
      <c r="L1071" s="328" t="s">
        <v>370</v>
      </c>
      <c r="M1071" s="328" t="s">
        <v>370</v>
      </c>
      <c r="N1071" s="328"/>
      <c r="O1071" s="330"/>
      <c r="P1071" s="328"/>
      <c r="Q1071" s="328"/>
      <c r="R1071" s="328"/>
      <c r="S1071" s="328"/>
      <c r="T1071" s="328"/>
      <c r="U1071" s="328"/>
      <c r="V1071" s="328"/>
      <c r="W1071" s="328"/>
      <c r="X1071" s="328"/>
      <c r="Y1071" s="328"/>
      <c r="Z1071" s="328"/>
      <c r="AA1071" s="328"/>
      <c r="AB1071" s="328"/>
      <c r="AC1071" s="328"/>
      <c r="AD1071" s="328"/>
      <c r="AE1071" s="328"/>
      <c r="AF1071" s="328"/>
      <c r="AG1071" s="328"/>
      <c r="AH1071" s="328" t="s">
        <v>731</v>
      </c>
      <c r="AI1071" s="328"/>
      <c r="AJ1071" s="328"/>
      <c r="AK1071" s="328"/>
      <c r="AL1071" s="328"/>
      <c r="AM1071" s="328"/>
      <c r="AN1071" s="328"/>
      <c r="AO1071" s="328"/>
      <c r="AP1071" s="328" t="s">
        <v>4067</v>
      </c>
      <c r="AQ1071" s="328" t="s">
        <v>3999</v>
      </c>
    </row>
    <row r="1072" spans="1:43" ht="22.8" x14ac:dyDescent="0.4">
      <c r="A1072" s="328">
        <v>215447</v>
      </c>
      <c r="B1072" s="328" t="s">
        <v>1356</v>
      </c>
      <c r="C1072" s="328" t="s">
        <v>1357</v>
      </c>
      <c r="D1072" s="328" t="s">
        <v>468</v>
      </c>
      <c r="E1072" s="328" t="s">
        <v>388</v>
      </c>
      <c r="F1072" s="330">
        <v>34414</v>
      </c>
      <c r="G1072" s="328" t="s">
        <v>1009</v>
      </c>
      <c r="H1072" s="328" t="s">
        <v>389</v>
      </c>
      <c r="I1072" s="328" t="s">
        <v>65</v>
      </c>
      <c r="J1072" s="328" t="s">
        <v>371</v>
      </c>
      <c r="K1072" s="328">
        <v>2012</v>
      </c>
      <c r="L1072" s="328" t="s">
        <v>370</v>
      </c>
      <c r="M1072" s="328" t="s">
        <v>370</v>
      </c>
      <c r="N1072" s="328"/>
      <c r="O1072" s="330"/>
      <c r="P1072" s="328"/>
      <c r="Q1072" s="328"/>
      <c r="R1072" s="328"/>
      <c r="S1072" s="328"/>
      <c r="T1072" s="328"/>
      <c r="U1072" s="328"/>
      <c r="V1072" s="328"/>
      <c r="W1072" s="328"/>
      <c r="X1072" s="328"/>
      <c r="Y1072" s="328"/>
      <c r="Z1072" s="328"/>
      <c r="AA1072" s="328"/>
      <c r="AB1072" s="328"/>
      <c r="AC1072" s="328"/>
      <c r="AD1072" s="328"/>
      <c r="AE1072" s="328"/>
      <c r="AF1072" s="328"/>
      <c r="AG1072" s="328"/>
      <c r="AH1072" s="328"/>
      <c r="AI1072" s="328"/>
      <c r="AJ1072" s="328"/>
      <c r="AK1072" s="328"/>
      <c r="AL1072" s="328"/>
      <c r="AM1072" s="328"/>
      <c r="AN1072" s="328"/>
      <c r="AO1072" s="328"/>
      <c r="AP1072" s="328" t="s">
        <v>4055</v>
      </c>
      <c r="AQ1072" s="328">
        <v>6</v>
      </c>
    </row>
    <row r="1073" spans="1:43" ht="22.8" x14ac:dyDescent="0.4">
      <c r="A1073" s="328">
        <v>215450</v>
      </c>
      <c r="B1073" s="328" t="s">
        <v>2165</v>
      </c>
      <c r="C1073" s="328" t="s">
        <v>492</v>
      </c>
      <c r="D1073" s="328" t="s">
        <v>268</v>
      </c>
      <c r="E1073" s="328" t="s">
        <v>388</v>
      </c>
      <c r="F1073" s="330">
        <v>34589</v>
      </c>
      <c r="G1073" s="328" t="s">
        <v>1009</v>
      </c>
      <c r="H1073" s="328" t="s">
        <v>389</v>
      </c>
      <c r="I1073" s="328" t="s">
        <v>484</v>
      </c>
      <c r="J1073" s="328" t="s">
        <v>371</v>
      </c>
      <c r="K1073" s="328">
        <v>2014</v>
      </c>
      <c r="L1073" s="328" t="s">
        <v>370</v>
      </c>
      <c r="M1073" s="328" t="s">
        <v>370</v>
      </c>
      <c r="N1073" s="328"/>
      <c r="O1073" s="330"/>
      <c r="P1073" s="328"/>
      <c r="Q1073" s="328"/>
      <c r="R1073" s="328"/>
      <c r="S1073" s="328"/>
      <c r="T1073" s="328"/>
      <c r="U1073" s="328"/>
      <c r="V1073" s="328"/>
      <c r="W1073" s="328"/>
      <c r="X1073" s="328"/>
      <c r="Y1073" s="328"/>
      <c r="Z1073" s="328"/>
      <c r="AA1073" s="328"/>
      <c r="AB1073" s="328"/>
      <c r="AC1073" s="328"/>
      <c r="AD1073" s="328"/>
      <c r="AE1073" s="328"/>
      <c r="AF1073" s="328"/>
      <c r="AG1073" s="328"/>
      <c r="AH1073" s="328" t="s">
        <v>731</v>
      </c>
      <c r="AI1073" s="328"/>
      <c r="AJ1073" s="328"/>
      <c r="AK1073" s="328"/>
      <c r="AL1073" s="328"/>
      <c r="AM1073" s="328"/>
      <c r="AN1073" s="328"/>
      <c r="AO1073" s="328"/>
      <c r="AP1073" s="328" t="s">
        <v>4071</v>
      </c>
      <c r="AQ1073" s="328">
        <v>3</v>
      </c>
    </row>
    <row r="1074" spans="1:43" ht="22.8" x14ac:dyDescent="0.4">
      <c r="A1074" s="328">
        <v>215487</v>
      </c>
      <c r="B1074" s="328" t="s">
        <v>1772</v>
      </c>
      <c r="C1074" s="328" t="s">
        <v>182</v>
      </c>
      <c r="D1074" s="328" t="s">
        <v>1703</v>
      </c>
      <c r="E1074" s="328" t="s">
        <v>387</v>
      </c>
      <c r="F1074" s="330">
        <v>35432</v>
      </c>
      <c r="G1074" s="328" t="s">
        <v>1009</v>
      </c>
      <c r="H1074" s="328" t="s">
        <v>389</v>
      </c>
      <c r="I1074" s="328" t="s">
        <v>484</v>
      </c>
      <c r="J1074" s="328" t="s">
        <v>390</v>
      </c>
      <c r="K1074" s="328">
        <v>2015</v>
      </c>
      <c r="L1074" s="328" t="s">
        <v>370</v>
      </c>
      <c r="M1074" s="328" t="s">
        <v>370</v>
      </c>
      <c r="N1074" s="328"/>
      <c r="O1074" s="330"/>
      <c r="P1074" s="328"/>
      <c r="Q1074" s="328"/>
      <c r="R1074" s="328"/>
      <c r="S1074" s="328"/>
      <c r="T1074" s="328"/>
      <c r="U1074" s="328"/>
      <c r="V1074" s="328"/>
      <c r="W1074" s="328"/>
      <c r="X1074" s="328"/>
      <c r="Y1074" s="328"/>
      <c r="Z1074" s="328"/>
      <c r="AA1074" s="328"/>
      <c r="AB1074" s="328"/>
      <c r="AC1074" s="328"/>
      <c r="AD1074" s="328"/>
      <c r="AE1074" s="328"/>
      <c r="AF1074" s="328"/>
      <c r="AG1074" s="328"/>
      <c r="AH1074" s="328" t="s">
        <v>731</v>
      </c>
      <c r="AI1074" s="328"/>
      <c r="AJ1074" s="328"/>
      <c r="AK1074" s="328"/>
      <c r="AL1074" s="328"/>
      <c r="AM1074" s="328" t="s">
        <v>782</v>
      </c>
      <c r="AN1074" s="328" t="s">
        <v>782</v>
      </c>
      <c r="AO1074" s="328"/>
      <c r="AP1074" s="328" t="s">
        <v>3865</v>
      </c>
      <c r="AQ1074" s="328" t="s">
        <v>3844</v>
      </c>
    </row>
    <row r="1075" spans="1:43" ht="22.8" x14ac:dyDescent="0.4">
      <c r="A1075" s="328">
        <v>215488</v>
      </c>
      <c r="B1075" s="328" t="s">
        <v>2924</v>
      </c>
      <c r="C1075" s="328" t="s">
        <v>146</v>
      </c>
      <c r="D1075" s="328" t="s">
        <v>242</v>
      </c>
      <c r="E1075" s="328" t="s">
        <v>387</v>
      </c>
      <c r="F1075" s="330">
        <v>34881</v>
      </c>
      <c r="G1075" s="328" t="s">
        <v>1009</v>
      </c>
      <c r="H1075" s="328" t="s">
        <v>389</v>
      </c>
      <c r="I1075" s="328" t="s">
        <v>487</v>
      </c>
      <c r="J1075" s="328" t="s">
        <v>371</v>
      </c>
      <c r="K1075" s="328">
        <v>2014</v>
      </c>
      <c r="L1075" s="328" t="s">
        <v>370</v>
      </c>
      <c r="M1075" s="328" t="s">
        <v>370</v>
      </c>
      <c r="N1075" s="328"/>
      <c r="O1075" s="330"/>
      <c r="P1075" s="328"/>
      <c r="Q1075" s="328"/>
      <c r="R1075" s="328"/>
      <c r="S1075" s="328"/>
      <c r="T1075" s="328"/>
      <c r="U1075" s="328"/>
      <c r="V1075" s="328"/>
      <c r="W1075" s="328"/>
      <c r="X1075" s="328"/>
      <c r="Y1075" s="328"/>
      <c r="Z1075" s="328"/>
      <c r="AA1075" s="328"/>
      <c r="AB1075" s="328"/>
      <c r="AC1075" s="328"/>
      <c r="AD1075" s="328"/>
      <c r="AE1075" s="328"/>
      <c r="AF1075" s="328"/>
      <c r="AG1075" s="328"/>
      <c r="AH1075" s="328" t="s">
        <v>731</v>
      </c>
      <c r="AI1075" s="328"/>
      <c r="AJ1075" s="328"/>
      <c r="AK1075" s="328"/>
      <c r="AL1075" s="328"/>
      <c r="AM1075" s="328"/>
      <c r="AN1075" s="328"/>
      <c r="AO1075" s="328"/>
      <c r="AP1075" s="328" t="s">
        <v>4124</v>
      </c>
      <c r="AQ1075" s="328">
        <v>6</v>
      </c>
    </row>
    <row r="1076" spans="1:43" ht="22.8" x14ac:dyDescent="0.4">
      <c r="A1076" s="328">
        <v>215494</v>
      </c>
      <c r="B1076" s="328" t="s">
        <v>3751</v>
      </c>
      <c r="C1076" s="328" t="s">
        <v>127</v>
      </c>
      <c r="D1076" s="328" t="s">
        <v>202</v>
      </c>
      <c r="E1076" s="328" t="s">
        <v>1315</v>
      </c>
      <c r="F1076" s="330">
        <v>34918</v>
      </c>
      <c r="G1076" s="328">
        <v>0</v>
      </c>
      <c r="H1076" s="328" t="s">
        <v>3413</v>
      </c>
      <c r="I1076" s="328" t="s">
        <v>484</v>
      </c>
      <c r="J1076" s="328" t="s">
        <v>1311</v>
      </c>
      <c r="K1076" s="328">
        <v>2014</v>
      </c>
      <c r="L1076" s="328" t="s">
        <v>370</v>
      </c>
      <c r="M1076" s="328" t="s">
        <v>756</v>
      </c>
      <c r="N1076" s="328"/>
      <c r="O1076" s="330"/>
      <c r="P1076" s="328"/>
      <c r="Q1076" s="328"/>
      <c r="R1076" s="328"/>
      <c r="S1076" s="328"/>
      <c r="T1076" s="328"/>
      <c r="U1076" s="328"/>
      <c r="V1076" s="328"/>
      <c r="W1076" s="328"/>
      <c r="X1076" s="328"/>
      <c r="Y1076" s="328"/>
      <c r="Z1076" s="328"/>
      <c r="AA1076" s="328"/>
      <c r="AB1076" s="328"/>
      <c r="AC1076" s="328"/>
      <c r="AD1076" s="328"/>
      <c r="AE1076" s="328"/>
      <c r="AF1076" s="328"/>
      <c r="AG1076" s="328"/>
      <c r="AH1076" s="328"/>
      <c r="AI1076" s="328"/>
      <c r="AJ1076" s="328"/>
      <c r="AK1076" s="328"/>
      <c r="AL1076" s="328"/>
      <c r="AM1076" s="328"/>
      <c r="AN1076" s="328"/>
      <c r="AO1076" s="328"/>
      <c r="AP1076" s="328" t="s">
        <v>484</v>
      </c>
      <c r="AQ1076" s="328">
        <v>3</v>
      </c>
    </row>
    <row r="1077" spans="1:43" ht="22.8" x14ac:dyDescent="0.4">
      <c r="A1077" s="328">
        <v>215495</v>
      </c>
      <c r="B1077" s="328" t="s">
        <v>2235</v>
      </c>
      <c r="C1077" s="328" t="s">
        <v>68</v>
      </c>
      <c r="D1077" s="328" t="s">
        <v>242</v>
      </c>
      <c r="E1077" s="328" t="s">
        <v>388</v>
      </c>
      <c r="F1077" s="330">
        <v>35204</v>
      </c>
      <c r="G1077" s="328" t="s">
        <v>1009</v>
      </c>
      <c r="H1077" s="328" t="s">
        <v>389</v>
      </c>
      <c r="I1077" s="328" t="s">
        <v>484</v>
      </c>
      <c r="J1077" s="328" t="s">
        <v>390</v>
      </c>
      <c r="K1077" s="328">
        <v>2015</v>
      </c>
      <c r="L1077" s="328" t="s">
        <v>370</v>
      </c>
      <c r="M1077" s="328" t="s">
        <v>370</v>
      </c>
      <c r="N1077" s="328"/>
      <c r="O1077" s="330"/>
      <c r="P1077" s="328"/>
      <c r="Q1077" s="328"/>
      <c r="R1077" s="328"/>
      <c r="S1077" s="328"/>
      <c r="T1077" s="328"/>
      <c r="U1077" s="328"/>
      <c r="V1077" s="328"/>
      <c r="W1077" s="328"/>
      <c r="X1077" s="328"/>
      <c r="Y1077" s="328"/>
      <c r="Z1077" s="328"/>
      <c r="AA1077" s="328"/>
      <c r="AB1077" s="328"/>
      <c r="AC1077" s="328"/>
      <c r="AD1077" s="328"/>
      <c r="AE1077" s="328"/>
      <c r="AF1077" s="328"/>
      <c r="AG1077" s="328"/>
      <c r="AH1077" s="328"/>
      <c r="AI1077" s="328"/>
      <c r="AJ1077" s="328"/>
      <c r="AK1077" s="328"/>
      <c r="AL1077" s="328"/>
      <c r="AM1077" s="328"/>
      <c r="AN1077" s="328"/>
      <c r="AO1077" s="328"/>
      <c r="AP1077" s="328" t="s">
        <v>484</v>
      </c>
      <c r="AQ1077" s="328">
        <v>1</v>
      </c>
    </row>
    <row r="1078" spans="1:43" ht="22.8" x14ac:dyDescent="0.4">
      <c r="A1078" s="328">
        <v>215553</v>
      </c>
      <c r="B1078" s="328" t="s">
        <v>1704</v>
      </c>
      <c r="C1078" s="328" t="s">
        <v>66</v>
      </c>
      <c r="D1078" s="328" t="s">
        <v>575</v>
      </c>
      <c r="E1078" s="328" t="s">
        <v>388</v>
      </c>
      <c r="F1078" s="330">
        <v>34840</v>
      </c>
      <c r="G1078" s="328" t="s">
        <v>1009</v>
      </c>
      <c r="H1078" s="328" t="s">
        <v>389</v>
      </c>
      <c r="I1078" s="328" t="s">
        <v>59</v>
      </c>
      <c r="J1078" s="328" t="s">
        <v>390</v>
      </c>
      <c r="K1078" s="328">
        <v>2013</v>
      </c>
      <c r="L1078" s="328" t="s">
        <v>370</v>
      </c>
      <c r="M1078" s="328" t="s">
        <v>370</v>
      </c>
      <c r="N1078" s="328">
        <v>50</v>
      </c>
      <c r="O1078" s="330" t="s">
        <v>4187</v>
      </c>
      <c r="P1078" s="328">
        <v>220000</v>
      </c>
      <c r="Q1078" s="328"/>
      <c r="R1078" s="328"/>
      <c r="S1078" s="328"/>
      <c r="T1078" s="328"/>
      <c r="U1078" s="328"/>
      <c r="V1078" s="328"/>
      <c r="W1078" s="328"/>
      <c r="X1078" s="328"/>
      <c r="Y1078" s="328"/>
      <c r="Z1078" s="328"/>
      <c r="AA1078" s="328"/>
      <c r="AB1078" s="328"/>
      <c r="AC1078" s="328"/>
      <c r="AD1078" s="328"/>
      <c r="AE1078" s="328"/>
      <c r="AF1078" s="328"/>
      <c r="AG1078" s="328"/>
      <c r="AH1078" s="328"/>
      <c r="AI1078" s="328"/>
      <c r="AJ1078" s="328"/>
      <c r="AK1078" s="328"/>
      <c r="AL1078" s="328"/>
      <c r="AM1078" s="328"/>
      <c r="AN1078" s="328"/>
      <c r="AO1078" s="328"/>
      <c r="AP1078" s="328" t="s">
        <v>59</v>
      </c>
      <c r="AQ1078" s="328">
        <v>2</v>
      </c>
    </row>
    <row r="1079" spans="1:43" ht="22.8" x14ac:dyDescent="0.4">
      <c r="A1079" s="328">
        <v>215581</v>
      </c>
      <c r="B1079" s="328" t="s">
        <v>2928</v>
      </c>
      <c r="C1079" s="328" t="s">
        <v>112</v>
      </c>
      <c r="D1079" s="328" t="s">
        <v>324</v>
      </c>
      <c r="E1079" s="328" t="s">
        <v>388</v>
      </c>
      <c r="F1079" s="330">
        <v>35431</v>
      </c>
      <c r="G1079" s="328" t="s">
        <v>1009</v>
      </c>
      <c r="H1079" s="328" t="s">
        <v>389</v>
      </c>
      <c r="I1079" s="328" t="s">
        <v>487</v>
      </c>
      <c r="J1079" s="328" t="s">
        <v>390</v>
      </c>
      <c r="K1079" s="328">
        <v>2016</v>
      </c>
      <c r="L1079" s="328" t="s">
        <v>370</v>
      </c>
      <c r="M1079" s="328" t="s">
        <v>370</v>
      </c>
      <c r="N1079" s="328"/>
      <c r="O1079" s="330"/>
      <c r="P1079" s="328"/>
      <c r="Q1079" s="328"/>
      <c r="R1079" s="328"/>
      <c r="S1079" s="328"/>
      <c r="T1079" s="328"/>
      <c r="U1079" s="328"/>
      <c r="V1079" s="328"/>
      <c r="W1079" s="328"/>
      <c r="X1079" s="328"/>
      <c r="Y1079" s="328"/>
      <c r="Z1079" s="328"/>
      <c r="AA1079" s="328"/>
      <c r="AB1079" s="328"/>
      <c r="AC1079" s="328"/>
      <c r="AD1079" s="328"/>
      <c r="AE1079" s="328"/>
      <c r="AF1079" s="328"/>
      <c r="AG1079" s="328"/>
      <c r="AH1079" s="328" t="s">
        <v>731</v>
      </c>
      <c r="AI1079" s="328"/>
      <c r="AJ1079" s="328"/>
      <c r="AK1079" s="328"/>
      <c r="AL1079" s="328"/>
      <c r="AM1079" s="328"/>
      <c r="AN1079" s="328"/>
      <c r="AO1079" s="328"/>
      <c r="AP1079" s="328" t="s">
        <v>4124</v>
      </c>
      <c r="AQ1079" s="328">
        <v>6</v>
      </c>
    </row>
    <row r="1080" spans="1:43" ht="22.8" x14ac:dyDescent="0.4">
      <c r="A1080" s="328">
        <v>215593</v>
      </c>
      <c r="B1080" s="328" t="s">
        <v>934</v>
      </c>
      <c r="C1080" s="328" t="s">
        <v>66</v>
      </c>
      <c r="D1080" s="328" t="s">
        <v>229</v>
      </c>
      <c r="E1080" s="328" t="s">
        <v>388</v>
      </c>
      <c r="F1080" s="330">
        <v>36532</v>
      </c>
      <c r="G1080" s="328" t="s">
        <v>370</v>
      </c>
      <c r="H1080" s="328" t="s">
        <v>389</v>
      </c>
      <c r="I1080" s="328" t="s">
        <v>484</v>
      </c>
      <c r="J1080" s="328" t="s">
        <v>390</v>
      </c>
      <c r="K1080" s="328">
        <v>2018</v>
      </c>
      <c r="L1080" s="328" t="s">
        <v>370</v>
      </c>
      <c r="M1080" s="328"/>
      <c r="N1080" s="328"/>
      <c r="O1080" s="330"/>
      <c r="P1080" s="328"/>
      <c r="Q1080" s="328"/>
      <c r="R1080" s="328"/>
      <c r="S1080" s="328"/>
      <c r="T1080" s="328"/>
      <c r="U1080" s="328"/>
      <c r="V1080" s="328"/>
      <c r="W1080" s="328"/>
      <c r="X1080" s="328"/>
      <c r="Y1080" s="328"/>
      <c r="Z1080" s="328"/>
      <c r="AA1080" s="328"/>
      <c r="AB1080" s="328"/>
      <c r="AC1080" s="328"/>
      <c r="AD1080" s="328"/>
      <c r="AE1080" s="328"/>
      <c r="AF1080" s="328"/>
      <c r="AG1080" s="328"/>
      <c r="AH1080" s="328" t="s">
        <v>731</v>
      </c>
      <c r="AI1080" s="328"/>
      <c r="AJ1080" s="328"/>
      <c r="AK1080" s="328"/>
      <c r="AL1080" s="328"/>
      <c r="AM1080" s="328"/>
      <c r="AN1080" s="328"/>
      <c r="AO1080" s="328"/>
      <c r="AP1080" s="328" t="s">
        <v>4065</v>
      </c>
      <c r="AQ1080" s="328">
        <v>5</v>
      </c>
    </row>
    <row r="1081" spans="1:43" ht="22.8" x14ac:dyDescent="0.4">
      <c r="A1081" s="328">
        <v>215595</v>
      </c>
      <c r="B1081" s="328" t="s">
        <v>2930</v>
      </c>
      <c r="C1081" s="328" t="s">
        <v>901</v>
      </c>
      <c r="D1081" s="328" t="s">
        <v>594</v>
      </c>
      <c r="E1081" s="328" t="s">
        <v>388</v>
      </c>
      <c r="F1081" s="330">
        <v>36393</v>
      </c>
      <c r="G1081" s="328" t="s">
        <v>1009</v>
      </c>
      <c r="H1081" s="328" t="s">
        <v>389</v>
      </c>
      <c r="I1081" s="328" t="s">
        <v>65</v>
      </c>
      <c r="J1081" s="328" t="s">
        <v>390</v>
      </c>
      <c r="K1081" s="328">
        <v>2017</v>
      </c>
      <c r="L1081" s="328" t="s">
        <v>370</v>
      </c>
      <c r="M1081" s="328" t="s">
        <v>375</v>
      </c>
      <c r="N1081" s="328"/>
      <c r="O1081" s="330"/>
      <c r="P1081" s="328"/>
      <c r="Q1081" s="328"/>
      <c r="R1081" s="328"/>
      <c r="S1081" s="328"/>
      <c r="T1081" s="328"/>
      <c r="U1081" s="328"/>
      <c r="V1081" s="328"/>
      <c r="W1081" s="328"/>
      <c r="X1081" s="328"/>
      <c r="Y1081" s="328"/>
      <c r="Z1081" s="328"/>
      <c r="AA1081" s="328"/>
      <c r="AB1081" s="328"/>
      <c r="AC1081" s="328"/>
      <c r="AD1081" s="328"/>
      <c r="AE1081" s="328"/>
      <c r="AF1081" s="328"/>
      <c r="AG1081" s="328"/>
      <c r="AH1081" s="328"/>
      <c r="AI1081" s="328"/>
      <c r="AJ1081" s="328"/>
      <c r="AK1081" s="328"/>
      <c r="AL1081" s="328"/>
      <c r="AM1081" s="328"/>
      <c r="AN1081" s="328"/>
      <c r="AO1081" s="328"/>
      <c r="AP1081" s="328" t="s">
        <v>4083</v>
      </c>
      <c r="AQ1081" s="328">
        <v>6</v>
      </c>
    </row>
    <row r="1082" spans="1:43" ht="22.8" x14ac:dyDescent="0.4">
      <c r="A1082" s="328">
        <v>215598</v>
      </c>
      <c r="B1082" s="328" t="s">
        <v>2411</v>
      </c>
      <c r="C1082" s="328" t="s">
        <v>2931</v>
      </c>
      <c r="D1082" s="328" t="s">
        <v>602</v>
      </c>
      <c r="E1082" s="328" t="s">
        <v>388</v>
      </c>
      <c r="F1082" s="330">
        <v>36526</v>
      </c>
      <c r="G1082" s="328" t="s">
        <v>1052</v>
      </c>
      <c r="H1082" s="328" t="s">
        <v>389</v>
      </c>
      <c r="I1082" s="328" t="s">
        <v>486</v>
      </c>
      <c r="J1082" s="328" t="s">
        <v>390</v>
      </c>
      <c r="K1082" s="328">
        <v>2017</v>
      </c>
      <c r="L1082" s="328" t="s">
        <v>370</v>
      </c>
      <c r="M1082" s="328"/>
      <c r="N1082" s="328"/>
      <c r="O1082" s="330"/>
      <c r="P1082" s="328"/>
      <c r="Q1082" s="328"/>
      <c r="R1082" s="328"/>
      <c r="S1082" s="328"/>
      <c r="T1082" s="328"/>
      <c r="U1082" s="328"/>
      <c r="V1082" s="328"/>
      <c r="W1082" s="328"/>
      <c r="X1082" s="328"/>
      <c r="Y1082" s="328"/>
      <c r="Z1082" s="328"/>
      <c r="AA1082" s="328"/>
      <c r="AB1082" s="328"/>
      <c r="AC1082" s="328"/>
      <c r="AD1082" s="328"/>
      <c r="AE1082" s="328"/>
      <c r="AF1082" s="328"/>
      <c r="AG1082" s="328"/>
      <c r="AH1082" s="328"/>
      <c r="AI1082" s="328"/>
      <c r="AJ1082" s="328"/>
      <c r="AK1082" s="328"/>
      <c r="AL1082" s="328"/>
      <c r="AM1082" s="328" t="s">
        <v>782</v>
      </c>
      <c r="AN1082" s="328" t="s">
        <v>782</v>
      </c>
      <c r="AO1082" s="328"/>
      <c r="AP1082" s="328" t="s">
        <v>486</v>
      </c>
      <c r="AQ1082" s="328">
        <v>2</v>
      </c>
    </row>
    <row r="1083" spans="1:43" ht="22.8" x14ac:dyDescent="0.4">
      <c r="A1083" s="328">
        <v>215599</v>
      </c>
      <c r="B1083" s="328" t="s">
        <v>808</v>
      </c>
      <c r="C1083" s="328" t="s">
        <v>123</v>
      </c>
      <c r="D1083" s="328" t="s">
        <v>288</v>
      </c>
      <c r="E1083" s="328" t="s">
        <v>388</v>
      </c>
      <c r="F1083" s="330">
        <v>36185</v>
      </c>
      <c r="G1083" s="328" t="s">
        <v>1009</v>
      </c>
      <c r="H1083" s="328" t="s">
        <v>389</v>
      </c>
      <c r="I1083" s="328" t="s">
        <v>486</v>
      </c>
      <c r="J1083" s="328" t="s">
        <v>371</v>
      </c>
      <c r="K1083" s="328">
        <v>2017</v>
      </c>
      <c r="L1083" s="328" t="s">
        <v>370</v>
      </c>
      <c r="M1083" s="328" t="s">
        <v>374</v>
      </c>
      <c r="N1083" s="328"/>
      <c r="O1083" s="330"/>
      <c r="P1083" s="328"/>
      <c r="Q1083" s="328"/>
      <c r="R1083" s="328"/>
      <c r="S1083" s="328"/>
      <c r="T1083" s="328"/>
      <c r="U1083" s="328"/>
      <c r="V1083" s="328"/>
      <c r="W1083" s="328"/>
      <c r="X1083" s="328"/>
      <c r="Y1083" s="328"/>
      <c r="Z1083" s="328"/>
      <c r="AA1083" s="328"/>
      <c r="AB1083" s="328"/>
      <c r="AC1083" s="328"/>
      <c r="AD1083" s="328"/>
      <c r="AE1083" s="328"/>
      <c r="AF1083" s="328"/>
      <c r="AG1083" s="328"/>
      <c r="AH1083" s="328" t="s">
        <v>731</v>
      </c>
      <c r="AI1083" s="328"/>
      <c r="AJ1083" s="328"/>
      <c r="AK1083" s="328"/>
      <c r="AL1083" s="328"/>
      <c r="AM1083" s="328"/>
      <c r="AN1083" s="328" t="s">
        <v>782</v>
      </c>
      <c r="AO1083" s="328"/>
      <c r="AP1083" s="328" t="s">
        <v>4188</v>
      </c>
      <c r="AQ1083" s="328">
        <v>3</v>
      </c>
    </row>
    <row r="1084" spans="1:43" ht="22.8" x14ac:dyDescent="0.4">
      <c r="A1084" s="328">
        <v>215600</v>
      </c>
      <c r="B1084" s="328" t="s">
        <v>1835</v>
      </c>
      <c r="C1084" s="328" t="s">
        <v>69</v>
      </c>
      <c r="D1084" s="328" t="s">
        <v>327</v>
      </c>
      <c r="E1084" s="328" t="s">
        <v>388</v>
      </c>
      <c r="F1084" s="330">
        <v>35902</v>
      </c>
      <c r="G1084" s="328" t="s">
        <v>1009</v>
      </c>
      <c r="H1084" s="328" t="s">
        <v>389</v>
      </c>
      <c r="I1084" s="328" t="s">
        <v>59</v>
      </c>
      <c r="J1084" s="328" t="s">
        <v>371</v>
      </c>
      <c r="K1084" s="328">
        <v>2017</v>
      </c>
      <c r="L1084" s="328" t="s">
        <v>370</v>
      </c>
      <c r="M1084" s="328" t="s">
        <v>370</v>
      </c>
      <c r="N1084" s="328"/>
      <c r="O1084" s="330"/>
      <c r="P1084" s="328"/>
      <c r="Q1084" s="328"/>
      <c r="R1084" s="328"/>
      <c r="S1084" s="328"/>
      <c r="T1084" s="328"/>
      <c r="U1084" s="328"/>
      <c r="V1084" s="328"/>
      <c r="W1084" s="328"/>
      <c r="X1084" s="328"/>
      <c r="Y1084" s="328"/>
      <c r="Z1084" s="328"/>
      <c r="AA1084" s="328"/>
      <c r="AB1084" s="328"/>
      <c r="AC1084" s="328"/>
      <c r="AD1084" s="328"/>
      <c r="AE1084" s="328"/>
      <c r="AF1084" s="328"/>
      <c r="AG1084" s="328"/>
      <c r="AH1084" s="328"/>
      <c r="AI1084" s="328"/>
      <c r="AJ1084" s="328"/>
      <c r="AK1084" s="328"/>
      <c r="AL1084" s="328"/>
      <c r="AM1084" s="328"/>
      <c r="AN1084" s="328" t="s">
        <v>782</v>
      </c>
      <c r="AO1084" s="328"/>
      <c r="AP1084" s="328" t="s">
        <v>3374</v>
      </c>
      <c r="AQ1084" s="328">
        <v>2</v>
      </c>
    </row>
    <row r="1085" spans="1:43" ht="22.8" x14ac:dyDescent="0.4">
      <c r="A1085" s="328">
        <v>215605</v>
      </c>
      <c r="B1085" s="328" t="s">
        <v>1382</v>
      </c>
      <c r="C1085" s="328" t="s">
        <v>127</v>
      </c>
      <c r="D1085" s="328" t="s">
        <v>1093</v>
      </c>
      <c r="E1085" s="328" t="s">
        <v>387</v>
      </c>
      <c r="F1085" s="330">
        <v>36164</v>
      </c>
      <c r="G1085" s="328" t="s">
        <v>1383</v>
      </c>
      <c r="H1085" s="328" t="s">
        <v>389</v>
      </c>
      <c r="I1085" s="328" t="s">
        <v>59</v>
      </c>
      <c r="J1085" s="328" t="s">
        <v>371</v>
      </c>
      <c r="K1085" s="328">
        <v>2018</v>
      </c>
      <c r="L1085" s="328" t="s">
        <v>370</v>
      </c>
      <c r="M1085" s="328" t="s">
        <v>373</v>
      </c>
      <c r="N1085" s="328">
        <v>4</v>
      </c>
      <c r="O1085" s="330">
        <v>45704</v>
      </c>
      <c r="P1085" s="328">
        <v>285000</v>
      </c>
      <c r="Q1085" s="328"/>
      <c r="R1085" s="328"/>
      <c r="S1085" s="328"/>
      <c r="T1085" s="328"/>
      <c r="U1085" s="328"/>
      <c r="V1085" s="328"/>
      <c r="W1085" s="328"/>
      <c r="X1085" s="328"/>
      <c r="Y1085" s="328"/>
      <c r="Z1085" s="328"/>
      <c r="AA1085" s="328"/>
      <c r="AB1085" s="328"/>
      <c r="AC1085" s="328"/>
      <c r="AD1085" s="328"/>
      <c r="AE1085" s="328"/>
      <c r="AF1085" s="328"/>
      <c r="AG1085" s="328"/>
      <c r="AH1085" s="328"/>
      <c r="AI1085" s="328"/>
      <c r="AJ1085" s="328"/>
      <c r="AK1085" s="328"/>
      <c r="AL1085" s="328"/>
      <c r="AM1085" s="328"/>
      <c r="AN1085" s="328"/>
      <c r="AO1085" s="328"/>
      <c r="AP1085" s="328" t="s">
        <v>3374</v>
      </c>
      <c r="AQ1085" s="328">
        <v>4</v>
      </c>
    </row>
    <row r="1086" spans="1:43" ht="22.8" x14ac:dyDescent="0.4">
      <c r="A1086" s="328">
        <v>215618</v>
      </c>
      <c r="B1086" s="328" t="s">
        <v>2116</v>
      </c>
      <c r="C1086" s="328" t="s">
        <v>2028</v>
      </c>
      <c r="D1086" s="328" t="s">
        <v>326</v>
      </c>
      <c r="E1086" s="328" t="s">
        <v>388</v>
      </c>
      <c r="F1086" s="330">
        <v>33488</v>
      </c>
      <c r="G1086" s="328" t="s">
        <v>1009</v>
      </c>
      <c r="H1086" s="328" t="s">
        <v>389</v>
      </c>
      <c r="I1086" s="328" t="s">
        <v>59</v>
      </c>
      <c r="J1086" s="328" t="s">
        <v>390</v>
      </c>
      <c r="K1086" s="328">
        <v>2010</v>
      </c>
      <c r="L1086" s="328" t="s">
        <v>370</v>
      </c>
      <c r="M1086" s="328" t="s">
        <v>370</v>
      </c>
      <c r="N1086" s="328"/>
      <c r="O1086" s="330"/>
      <c r="P1086" s="328"/>
      <c r="Q1086" s="328"/>
      <c r="R1086" s="328"/>
      <c r="S1086" s="328"/>
      <c r="T1086" s="328"/>
      <c r="U1086" s="328"/>
      <c r="V1086" s="328"/>
      <c r="W1086" s="328"/>
      <c r="X1086" s="328"/>
      <c r="Y1086" s="328"/>
      <c r="Z1086" s="328"/>
      <c r="AA1086" s="328"/>
      <c r="AB1086" s="328"/>
      <c r="AC1086" s="328"/>
      <c r="AD1086" s="328"/>
      <c r="AE1086" s="328"/>
      <c r="AF1086" s="328"/>
      <c r="AG1086" s="328"/>
      <c r="AH1086" s="328"/>
      <c r="AI1086" s="328"/>
      <c r="AJ1086" s="328"/>
      <c r="AK1086" s="328"/>
      <c r="AL1086" s="328"/>
      <c r="AM1086" s="328"/>
      <c r="AN1086" s="328"/>
      <c r="AO1086" s="328"/>
      <c r="AP1086" s="328" t="s">
        <v>59</v>
      </c>
      <c r="AQ1086" s="328">
        <v>4</v>
      </c>
    </row>
    <row r="1087" spans="1:43" ht="22.8" x14ac:dyDescent="0.4">
      <c r="A1087" s="328">
        <v>215619</v>
      </c>
      <c r="B1087" s="328" t="s">
        <v>1348</v>
      </c>
      <c r="C1087" s="328" t="s">
        <v>473</v>
      </c>
      <c r="D1087" s="328" t="s">
        <v>2734</v>
      </c>
      <c r="E1087" s="328" t="s">
        <v>388</v>
      </c>
      <c r="F1087" s="330">
        <v>33651</v>
      </c>
      <c r="G1087" s="328" t="s">
        <v>1009</v>
      </c>
      <c r="H1087" s="328" t="s">
        <v>389</v>
      </c>
      <c r="I1087" s="328" t="s">
        <v>65</v>
      </c>
      <c r="J1087" s="328" t="s">
        <v>390</v>
      </c>
      <c r="K1087" s="328">
        <v>2011</v>
      </c>
      <c r="L1087" s="328" t="s">
        <v>370</v>
      </c>
      <c r="M1087" s="328" t="s">
        <v>370</v>
      </c>
      <c r="N1087" s="328"/>
      <c r="O1087" s="330"/>
      <c r="P1087" s="328"/>
      <c r="Q1087" s="328"/>
      <c r="R1087" s="328"/>
      <c r="S1087" s="328"/>
      <c r="T1087" s="328"/>
      <c r="U1087" s="328"/>
      <c r="V1087" s="328"/>
      <c r="W1087" s="328"/>
      <c r="X1087" s="328"/>
      <c r="Y1087" s="328"/>
      <c r="Z1087" s="328"/>
      <c r="AA1087" s="328"/>
      <c r="AB1087" s="328"/>
      <c r="AC1087" s="328"/>
      <c r="AD1087" s="328"/>
      <c r="AE1087" s="328"/>
      <c r="AF1087" s="328"/>
      <c r="AG1087" s="328"/>
      <c r="AH1087" s="328"/>
      <c r="AI1087" s="328"/>
      <c r="AJ1087" s="328"/>
      <c r="AK1087" s="328"/>
      <c r="AL1087" s="328"/>
      <c r="AM1087" s="328"/>
      <c r="AN1087" s="328"/>
      <c r="AO1087" s="328"/>
      <c r="AP1087" s="328" t="s">
        <v>4083</v>
      </c>
      <c r="AQ1087" s="328">
        <v>6</v>
      </c>
    </row>
    <row r="1088" spans="1:43" ht="22.8" x14ac:dyDescent="0.4">
      <c r="A1088" s="328">
        <v>215621</v>
      </c>
      <c r="B1088" s="328" t="s">
        <v>2429</v>
      </c>
      <c r="C1088" s="328" t="s">
        <v>936</v>
      </c>
      <c r="D1088" s="328" t="s">
        <v>479</v>
      </c>
      <c r="E1088" s="328" t="s">
        <v>388</v>
      </c>
      <c r="F1088" s="330">
        <v>36537</v>
      </c>
      <c r="G1088" s="328" t="s">
        <v>1009</v>
      </c>
      <c r="H1088" s="328" t="s">
        <v>389</v>
      </c>
      <c r="I1088" s="328" t="s">
        <v>486</v>
      </c>
      <c r="J1088" s="328" t="s">
        <v>390</v>
      </c>
      <c r="K1088" s="328">
        <v>2017</v>
      </c>
      <c r="L1088" s="328" t="s">
        <v>370</v>
      </c>
      <c r="M1088" s="328"/>
      <c r="N1088" s="328"/>
      <c r="O1088" s="330"/>
      <c r="P1088" s="328"/>
      <c r="Q1088" s="328"/>
      <c r="R1088" s="328"/>
      <c r="S1088" s="328"/>
      <c r="T1088" s="328"/>
      <c r="U1088" s="328"/>
      <c r="V1088" s="328"/>
      <c r="W1088" s="328"/>
      <c r="X1088" s="328"/>
      <c r="Y1088" s="328"/>
      <c r="Z1088" s="328"/>
      <c r="AA1088" s="328"/>
      <c r="AB1088" s="328"/>
      <c r="AC1088" s="328"/>
      <c r="AD1088" s="328"/>
      <c r="AE1088" s="328"/>
      <c r="AF1088" s="328"/>
      <c r="AG1088" s="328"/>
      <c r="AH1088" s="328" t="s">
        <v>731</v>
      </c>
      <c r="AI1088" s="328"/>
      <c r="AJ1088" s="328"/>
      <c r="AK1088" s="328"/>
      <c r="AL1088" s="328"/>
      <c r="AM1088" s="328" t="s">
        <v>782</v>
      </c>
      <c r="AN1088" s="328" t="s">
        <v>782</v>
      </c>
      <c r="AO1088" s="328"/>
      <c r="AP1088" s="328" t="s">
        <v>4068</v>
      </c>
      <c r="AQ1088" s="328" t="s">
        <v>3844</v>
      </c>
    </row>
    <row r="1089" spans="1:43" ht="22.8" x14ac:dyDescent="0.4">
      <c r="A1089" s="328">
        <v>215622</v>
      </c>
      <c r="B1089" s="328" t="s">
        <v>2365</v>
      </c>
      <c r="C1089" s="328" t="s">
        <v>94</v>
      </c>
      <c r="D1089" s="328" t="s">
        <v>2934</v>
      </c>
      <c r="E1089" s="328" t="s">
        <v>388</v>
      </c>
      <c r="F1089" s="330">
        <v>36161</v>
      </c>
      <c r="G1089" s="328" t="s">
        <v>1046</v>
      </c>
      <c r="H1089" s="328" t="s">
        <v>389</v>
      </c>
      <c r="I1089" s="328" t="s">
        <v>484</v>
      </c>
      <c r="J1089" s="328" t="s">
        <v>390</v>
      </c>
      <c r="K1089" s="328">
        <v>2016</v>
      </c>
      <c r="L1089" s="328" t="s">
        <v>370</v>
      </c>
      <c r="M1089" s="328" t="s">
        <v>385</v>
      </c>
      <c r="N1089" s="328"/>
      <c r="O1089" s="330"/>
      <c r="P1089" s="328"/>
      <c r="Q1089" s="328"/>
      <c r="R1089" s="328"/>
      <c r="S1089" s="328"/>
      <c r="T1089" s="328"/>
      <c r="U1089" s="328"/>
      <c r="V1089" s="328"/>
      <c r="W1089" s="328"/>
      <c r="X1089" s="328"/>
      <c r="Y1089" s="328"/>
      <c r="Z1089" s="328"/>
      <c r="AA1089" s="328"/>
      <c r="AB1089" s="328"/>
      <c r="AC1089" s="328"/>
      <c r="AD1089" s="328"/>
      <c r="AE1089" s="328"/>
      <c r="AF1089" s="328"/>
      <c r="AG1089" s="328"/>
      <c r="AH1089" s="328"/>
      <c r="AI1089" s="328"/>
      <c r="AJ1089" s="328"/>
      <c r="AK1089" s="328"/>
      <c r="AL1089" s="328"/>
      <c r="AM1089" s="328"/>
      <c r="AN1089" s="328"/>
      <c r="AO1089" s="328"/>
      <c r="AP1089" s="328" t="s">
        <v>3375</v>
      </c>
      <c r="AQ1089" s="328">
        <v>4</v>
      </c>
    </row>
    <row r="1090" spans="1:43" ht="22.8" x14ac:dyDescent="0.4">
      <c r="A1090" s="328">
        <v>215627</v>
      </c>
      <c r="B1090" s="328" t="s">
        <v>1612</v>
      </c>
      <c r="C1090" s="328" t="s">
        <v>1613</v>
      </c>
      <c r="D1090" s="328" t="s">
        <v>2936</v>
      </c>
      <c r="E1090" s="328" t="s">
        <v>388</v>
      </c>
      <c r="F1090" s="330">
        <v>33675</v>
      </c>
      <c r="G1090" s="328" t="s">
        <v>1009</v>
      </c>
      <c r="H1090" s="328" t="s">
        <v>389</v>
      </c>
      <c r="I1090" s="328" t="s">
        <v>59</v>
      </c>
      <c r="J1090" s="328" t="s">
        <v>1311</v>
      </c>
      <c r="K1090" s="328">
        <v>2013</v>
      </c>
      <c r="L1090" s="328" t="s">
        <v>370</v>
      </c>
      <c r="M1090" s="328" t="s">
        <v>370</v>
      </c>
      <c r="N1090" s="328"/>
      <c r="O1090" s="330"/>
      <c r="P1090" s="328"/>
      <c r="Q1090" s="328"/>
      <c r="R1090" s="328"/>
      <c r="S1090" s="328"/>
      <c r="T1090" s="328"/>
      <c r="U1090" s="328"/>
      <c r="V1090" s="328"/>
      <c r="W1090" s="328"/>
      <c r="X1090" s="328"/>
      <c r="Y1090" s="328"/>
      <c r="Z1090" s="328"/>
      <c r="AA1090" s="328"/>
      <c r="AB1090" s="328"/>
      <c r="AC1090" s="328"/>
      <c r="AD1090" s="328"/>
      <c r="AE1090" s="328"/>
      <c r="AF1090" s="328"/>
      <c r="AG1090" s="328"/>
      <c r="AH1090" s="328"/>
      <c r="AI1090" s="328"/>
      <c r="AJ1090" s="328"/>
      <c r="AK1090" s="328"/>
      <c r="AL1090" s="328"/>
      <c r="AM1090" s="328"/>
      <c r="AN1090" s="328" t="s">
        <v>782</v>
      </c>
      <c r="AO1090" s="328"/>
      <c r="AP1090" s="328" t="s">
        <v>59</v>
      </c>
      <c r="AQ1090" s="328">
        <v>4</v>
      </c>
    </row>
    <row r="1091" spans="1:43" ht="22.8" x14ac:dyDescent="0.4">
      <c r="A1091" s="328">
        <v>215637</v>
      </c>
      <c r="B1091" s="328" t="s">
        <v>1935</v>
      </c>
      <c r="C1091" s="328" t="s">
        <v>1936</v>
      </c>
      <c r="D1091" s="328" t="s">
        <v>333</v>
      </c>
      <c r="E1091" s="328" t="s">
        <v>387</v>
      </c>
      <c r="F1091" s="330">
        <v>36913</v>
      </c>
      <c r="G1091" s="328" t="s">
        <v>1009</v>
      </c>
      <c r="H1091" s="328" t="s">
        <v>389</v>
      </c>
      <c r="I1091" s="328" t="s">
        <v>59</v>
      </c>
      <c r="J1091" s="328" t="s">
        <v>371</v>
      </c>
      <c r="K1091" s="328">
        <v>2018</v>
      </c>
      <c r="L1091" s="328" t="s">
        <v>370</v>
      </c>
      <c r="M1091" s="328" t="s">
        <v>370</v>
      </c>
      <c r="N1091" s="328"/>
      <c r="O1091" s="330"/>
      <c r="P1091" s="328"/>
      <c r="Q1091" s="328"/>
      <c r="R1091" s="328"/>
      <c r="S1091" s="328"/>
      <c r="T1091" s="328"/>
      <c r="U1091" s="328"/>
      <c r="V1091" s="328"/>
      <c r="W1091" s="328"/>
      <c r="X1091" s="328"/>
      <c r="Y1091" s="328"/>
      <c r="Z1091" s="328"/>
      <c r="AA1091" s="328"/>
      <c r="AB1091" s="328"/>
      <c r="AC1091" s="328"/>
      <c r="AD1091" s="328"/>
      <c r="AE1091" s="328"/>
      <c r="AF1091" s="328"/>
      <c r="AG1091" s="328"/>
      <c r="AH1091" s="328"/>
      <c r="AI1091" s="328"/>
      <c r="AJ1091" s="328"/>
      <c r="AK1091" s="328"/>
      <c r="AL1091" s="328"/>
      <c r="AM1091" s="328"/>
      <c r="AN1091" s="328"/>
      <c r="AO1091" s="328"/>
      <c r="AP1091" s="328" t="s">
        <v>3374</v>
      </c>
      <c r="AQ1091" s="328">
        <v>3</v>
      </c>
    </row>
    <row r="1092" spans="1:43" ht="22.8" x14ac:dyDescent="0.4">
      <c r="A1092" s="328">
        <v>215639</v>
      </c>
      <c r="B1092" s="328" t="s">
        <v>1867</v>
      </c>
      <c r="C1092" s="328" t="s">
        <v>66</v>
      </c>
      <c r="D1092" s="328" t="s">
        <v>1013</v>
      </c>
      <c r="E1092" s="328" t="s">
        <v>388</v>
      </c>
      <c r="F1092" s="330">
        <v>36074</v>
      </c>
      <c r="G1092" s="328" t="s">
        <v>1009</v>
      </c>
      <c r="H1092" s="328" t="s">
        <v>389</v>
      </c>
      <c r="I1092" s="328" t="s">
        <v>59</v>
      </c>
      <c r="J1092" s="328" t="s">
        <v>390</v>
      </c>
      <c r="K1092" s="328">
        <v>2016</v>
      </c>
      <c r="L1092" s="328" t="s">
        <v>370</v>
      </c>
      <c r="M1092" s="328" t="s">
        <v>370</v>
      </c>
      <c r="N1092" s="328"/>
      <c r="O1092" s="330"/>
      <c r="P1092" s="328"/>
      <c r="Q1092" s="328"/>
      <c r="R1092" s="328"/>
      <c r="S1092" s="328"/>
      <c r="T1092" s="328"/>
      <c r="U1092" s="328"/>
      <c r="V1092" s="328"/>
      <c r="W1092" s="328"/>
      <c r="X1092" s="328"/>
      <c r="Y1092" s="328"/>
      <c r="Z1092" s="328"/>
      <c r="AA1092" s="328"/>
      <c r="AB1092" s="328"/>
      <c r="AC1092" s="328"/>
      <c r="AD1092" s="328"/>
      <c r="AE1092" s="328"/>
      <c r="AF1092" s="328"/>
      <c r="AG1092" s="328"/>
      <c r="AH1092" s="328"/>
      <c r="AI1092" s="328"/>
      <c r="AJ1092" s="328"/>
      <c r="AK1092" s="328"/>
      <c r="AL1092" s="328"/>
      <c r="AM1092" s="328"/>
      <c r="AN1092" s="328"/>
      <c r="AO1092" s="328"/>
      <c r="AP1092" s="328" t="s">
        <v>3374</v>
      </c>
      <c r="AQ1092" s="328">
        <v>3</v>
      </c>
    </row>
    <row r="1093" spans="1:43" ht="22.8" x14ac:dyDescent="0.4">
      <c r="A1093" s="328">
        <v>215658</v>
      </c>
      <c r="B1093" s="328" t="s">
        <v>1977</v>
      </c>
      <c r="C1093" s="328" t="s">
        <v>140</v>
      </c>
      <c r="D1093" s="328" t="s">
        <v>289</v>
      </c>
      <c r="E1093" s="328" t="s">
        <v>388</v>
      </c>
      <c r="F1093" s="330">
        <v>35982</v>
      </c>
      <c r="G1093" s="328" t="s">
        <v>1009</v>
      </c>
      <c r="H1093" s="328" t="s">
        <v>389</v>
      </c>
      <c r="I1093" s="328" t="s">
        <v>486</v>
      </c>
      <c r="J1093" s="328" t="s">
        <v>390</v>
      </c>
      <c r="K1093" s="328">
        <v>2016</v>
      </c>
      <c r="L1093" s="328" t="s">
        <v>370</v>
      </c>
      <c r="M1093" s="328"/>
      <c r="N1093" s="328"/>
      <c r="O1093" s="330"/>
      <c r="P1093" s="328"/>
      <c r="Q1093" s="328"/>
      <c r="R1093" s="328"/>
      <c r="S1093" s="328"/>
      <c r="T1093" s="328"/>
      <c r="U1093" s="328"/>
      <c r="V1093" s="328"/>
      <c r="W1093" s="328"/>
      <c r="X1093" s="328"/>
      <c r="Y1093" s="328"/>
      <c r="Z1093" s="328"/>
      <c r="AA1093" s="328"/>
      <c r="AB1093" s="328"/>
      <c r="AC1093" s="328"/>
      <c r="AD1093" s="328"/>
      <c r="AE1093" s="328"/>
      <c r="AF1093" s="328"/>
      <c r="AG1093" s="328"/>
      <c r="AH1093" s="328" t="s">
        <v>731</v>
      </c>
      <c r="AI1093" s="328"/>
      <c r="AJ1093" s="328"/>
      <c r="AK1093" s="328"/>
      <c r="AL1093" s="328"/>
      <c r="AM1093" s="328" t="s">
        <v>782</v>
      </c>
      <c r="AN1093" s="328" t="s">
        <v>782</v>
      </c>
      <c r="AO1093" s="328"/>
      <c r="AP1093" s="328" t="s">
        <v>4022</v>
      </c>
      <c r="AQ1093" s="328" t="s">
        <v>4024</v>
      </c>
    </row>
    <row r="1094" spans="1:43" ht="22.8" x14ac:dyDescent="0.4">
      <c r="A1094" s="328">
        <v>215661</v>
      </c>
      <c r="B1094" s="328" t="s">
        <v>2342</v>
      </c>
      <c r="C1094" s="328" t="s">
        <v>151</v>
      </c>
      <c r="D1094" s="328" t="s">
        <v>315</v>
      </c>
      <c r="E1094" s="328" t="s">
        <v>388</v>
      </c>
      <c r="F1094" s="330">
        <v>36011</v>
      </c>
      <c r="G1094" s="328" t="s">
        <v>1011</v>
      </c>
      <c r="H1094" s="328" t="s">
        <v>389</v>
      </c>
      <c r="I1094" s="328" t="s">
        <v>59</v>
      </c>
      <c r="J1094" s="328" t="s">
        <v>371</v>
      </c>
      <c r="K1094" s="328">
        <v>2016</v>
      </c>
      <c r="L1094" s="328" t="s">
        <v>370</v>
      </c>
      <c r="M1094" s="328" t="s">
        <v>381</v>
      </c>
      <c r="N1094" s="328"/>
      <c r="O1094" s="330"/>
      <c r="P1094" s="328"/>
      <c r="Q1094" s="328"/>
      <c r="R1094" s="328"/>
      <c r="S1094" s="328"/>
      <c r="T1094" s="328"/>
      <c r="U1094" s="328"/>
      <c r="V1094" s="328"/>
      <c r="W1094" s="328"/>
      <c r="X1094" s="328"/>
      <c r="Y1094" s="328"/>
      <c r="Z1094" s="328"/>
      <c r="AA1094" s="328"/>
      <c r="AB1094" s="328"/>
      <c r="AC1094" s="328"/>
      <c r="AD1094" s="328"/>
      <c r="AE1094" s="328"/>
      <c r="AF1094" s="328"/>
      <c r="AG1094" s="328"/>
      <c r="AH1094" s="328"/>
      <c r="AI1094" s="328"/>
      <c r="AJ1094" s="328"/>
      <c r="AK1094" s="328"/>
      <c r="AL1094" s="328"/>
      <c r="AM1094" s="328"/>
      <c r="AN1094" s="328"/>
      <c r="AO1094" s="328"/>
      <c r="AP1094" s="328" t="s">
        <v>3374</v>
      </c>
      <c r="AQ1094" s="328">
        <v>3</v>
      </c>
    </row>
    <row r="1095" spans="1:43" ht="22.8" x14ac:dyDescent="0.4">
      <c r="A1095" s="328">
        <v>215663</v>
      </c>
      <c r="B1095" s="328" t="s">
        <v>1400</v>
      </c>
      <c r="C1095" s="328" t="s">
        <v>115</v>
      </c>
      <c r="D1095" s="328" t="s">
        <v>1703</v>
      </c>
      <c r="E1095" s="328" t="s">
        <v>388</v>
      </c>
      <c r="F1095" s="330">
        <v>36526</v>
      </c>
      <c r="G1095" s="328" t="s">
        <v>1009</v>
      </c>
      <c r="H1095" s="328" t="s">
        <v>389</v>
      </c>
      <c r="I1095" s="328" t="s">
        <v>484</v>
      </c>
      <c r="J1095" s="328" t="s">
        <v>390</v>
      </c>
      <c r="K1095" s="328">
        <v>2017</v>
      </c>
      <c r="L1095" s="328" t="s">
        <v>370</v>
      </c>
      <c r="M1095" s="328"/>
      <c r="N1095" s="328"/>
      <c r="O1095" s="330"/>
      <c r="P1095" s="328"/>
      <c r="Q1095" s="328"/>
      <c r="R1095" s="328"/>
      <c r="S1095" s="328"/>
      <c r="T1095" s="328"/>
      <c r="U1095" s="328"/>
      <c r="V1095" s="328"/>
      <c r="W1095" s="328"/>
      <c r="X1095" s="328"/>
      <c r="Y1095" s="328"/>
      <c r="Z1095" s="328"/>
      <c r="AA1095" s="328"/>
      <c r="AB1095" s="328"/>
      <c r="AC1095" s="328"/>
      <c r="AD1095" s="328"/>
      <c r="AE1095" s="328"/>
      <c r="AF1095" s="328"/>
      <c r="AG1095" s="328"/>
      <c r="AH1095" s="328" t="s">
        <v>731</v>
      </c>
      <c r="AI1095" s="328"/>
      <c r="AJ1095" s="328"/>
      <c r="AK1095" s="328"/>
      <c r="AL1095" s="328"/>
      <c r="AM1095" s="328" t="s">
        <v>782</v>
      </c>
      <c r="AN1095" s="328" t="s">
        <v>782</v>
      </c>
      <c r="AO1095" s="328"/>
      <c r="AP1095" s="328" t="s">
        <v>4067</v>
      </c>
      <c r="AQ1095" s="328" t="s">
        <v>4024</v>
      </c>
    </row>
    <row r="1096" spans="1:43" ht="22.8" x14ac:dyDescent="0.4">
      <c r="A1096" s="328">
        <v>215675</v>
      </c>
      <c r="B1096" s="328" t="s">
        <v>791</v>
      </c>
      <c r="C1096" s="328" t="s">
        <v>66</v>
      </c>
      <c r="D1096" s="328" t="s">
        <v>242</v>
      </c>
      <c r="E1096" s="328" t="s">
        <v>387</v>
      </c>
      <c r="F1096" s="330">
        <v>34965</v>
      </c>
      <c r="G1096" s="328" t="s">
        <v>393</v>
      </c>
      <c r="H1096" s="328" t="s">
        <v>3412</v>
      </c>
      <c r="I1096" s="328" t="s">
        <v>486</v>
      </c>
      <c r="J1096" s="328" t="s">
        <v>371</v>
      </c>
      <c r="K1096" s="328">
        <v>2013</v>
      </c>
      <c r="L1096" s="328" t="s">
        <v>370</v>
      </c>
      <c r="M1096" s="328"/>
      <c r="N1096" s="328"/>
      <c r="O1096" s="330"/>
      <c r="P1096" s="328"/>
      <c r="Q1096" s="328"/>
      <c r="R1096" s="328"/>
      <c r="S1096" s="328"/>
      <c r="T1096" s="328"/>
      <c r="U1096" s="328"/>
      <c r="V1096" s="328"/>
      <c r="W1096" s="328"/>
      <c r="X1096" s="328"/>
      <c r="Y1096" s="328"/>
      <c r="Z1096" s="328"/>
      <c r="AA1096" s="328"/>
      <c r="AB1096" s="328"/>
      <c r="AC1096" s="328"/>
      <c r="AD1096" s="328"/>
      <c r="AE1096" s="328"/>
      <c r="AF1096" s="328"/>
      <c r="AG1096" s="328"/>
      <c r="AH1096" s="328" t="s">
        <v>731</v>
      </c>
      <c r="AI1096" s="328"/>
      <c r="AJ1096" s="328"/>
      <c r="AK1096" s="328"/>
      <c r="AL1096" s="328"/>
      <c r="AM1096" s="328" t="s">
        <v>782</v>
      </c>
      <c r="AN1096" s="328" t="s">
        <v>782</v>
      </c>
      <c r="AO1096" s="328"/>
      <c r="AP1096" s="328" t="s">
        <v>486</v>
      </c>
      <c r="AQ1096" s="328">
        <v>3</v>
      </c>
    </row>
    <row r="1097" spans="1:43" ht="22.8" x14ac:dyDescent="0.4">
      <c r="A1097" s="328">
        <v>215684</v>
      </c>
      <c r="B1097" s="328" t="s">
        <v>1785</v>
      </c>
      <c r="C1097" s="328" t="s">
        <v>201</v>
      </c>
      <c r="D1097" s="328" t="s">
        <v>620</v>
      </c>
      <c r="E1097" s="328" t="s">
        <v>388</v>
      </c>
      <c r="F1097" s="330">
        <v>35496</v>
      </c>
      <c r="G1097" s="328" t="s">
        <v>1009</v>
      </c>
      <c r="H1097" s="328" t="s">
        <v>389</v>
      </c>
      <c r="I1097" s="328" t="s">
        <v>484</v>
      </c>
      <c r="J1097" s="328" t="s">
        <v>390</v>
      </c>
      <c r="K1097" s="328">
        <v>2016</v>
      </c>
      <c r="L1097" s="328" t="s">
        <v>370</v>
      </c>
      <c r="M1097" s="328"/>
      <c r="N1097" s="328"/>
      <c r="O1097" s="330"/>
      <c r="P1097" s="328"/>
      <c r="Q1097" s="328"/>
      <c r="R1097" s="328"/>
      <c r="S1097" s="328"/>
      <c r="T1097" s="328"/>
      <c r="U1097" s="328"/>
      <c r="V1097" s="328"/>
      <c r="W1097" s="328"/>
      <c r="X1097" s="328"/>
      <c r="Y1097" s="328"/>
      <c r="Z1097" s="328"/>
      <c r="AA1097" s="328"/>
      <c r="AB1097" s="328"/>
      <c r="AC1097" s="328"/>
      <c r="AD1097" s="328"/>
      <c r="AE1097" s="328"/>
      <c r="AF1097" s="328"/>
      <c r="AG1097" s="328"/>
      <c r="AH1097" s="328" t="s">
        <v>731</v>
      </c>
      <c r="AI1097" s="328"/>
      <c r="AJ1097" s="328"/>
      <c r="AK1097" s="328"/>
      <c r="AL1097" s="328"/>
      <c r="AM1097" s="328"/>
      <c r="AN1097" s="328" t="s">
        <v>782</v>
      </c>
      <c r="AO1097" s="328"/>
      <c r="AP1097" s="328" t="s">
        <v>3865</v>
      </c>
      <c r="AQ1097" s="328" t="s">
        <v>3844</v>
      </c>
    </row>
    <row r="1098" spans="1:43" ht="22.8" x14ac:dyDescent="0.4">
      <c r="A1098" s="328">
        <v>215695</v>
      </c>
      <c r="B1098" s="328" t="s">
        <v>2103</v>
      </c>
      <c r="C1098" s="328" t="s">
        <v>140</v>
      </c>
      <c r="D1098" s="328" t="s">
        <v>2314</v>
      </c>
      <c r="E1098" s="328" t="s">
        <v>388</v>
      </c>
      <c r="F1098" s="330">
        <v>32904</v>
      </c>
      <c r="G1098" s="328" t="s">
        <v>2059</v>
      </c>
      <c r="H1098" s="328" t="s">
        <v>389</v>
      </c>
      <c r="I1098" s="328" t="s">
        <v>59</v>
      </c>
      <c r="J1098" s="328" t="s">
        <v>390</v>
      </c>
      <c r="K1098" s="328">
        <v>2008</v>
      </c>
      <c r="L1098" s="328" t="s">
        <v>370</v>
      </c>
      <c r="M1098" s="328" t="s">
        <v>370</v>
      </c>
      <c r="N1098" s="328"/>
      <c r="O1098" s="330"/>
      <c r="P1098" s="328"/>
      <c r="Q1098" s="328"/>
      <c r="R1098" s="328"/>
      <c r="S1098" s="328"/>
      <c r="T1098" s="328"/>
      <c r="U1098" s="328"/>
      <c r="V1098" s="328"/>
      <c r="W1098" s="328"/>
      <c r="X1098" s="328"/>
      <c r="Y1098" s="328"/>
      <c r="Z1098" s="328"/>
      <c r="AA1098" s="328"/>
      <c r="AB1098" s="328"/>
      <c r="AC1098" s="328"/>
      <c r="AD1098" s="328"/>
      <c r="AE1098" s="328"/>
      <c r="AF1098" s="328"/>
      <c r="AG1098" s="328"/>
      <c r="AH1098" s="328"/>
      <c r="AI1098" s="328"/>
      <c r="AJ1098" s="328"/>
      <c r="AK1098" s="328"/>
      <c r="AL1098" s="328"/>
      <c r="AM1098" s="328"/>
      <c r="AN1098" s="328"/>
      <c r="AO1098" s="328"/>
      <c r="AP1098" s="328" t="s">
        <v>3374</v>
      </c>
      <c r="AQ1098" s="328">
        <v>3</v>
      </c>
    </row>
    <row r="1099" spans="1:43" ht="22.8" x14ac:dyDescent="0.4">
      <c r="A1099" s="328">
        <v>215696</v>
      </c>
      <c r="B1099" s="328" t="s">
        <v>2942</v>
      </c>
      <c r="C1099" s="328" t="s">
        <v>66</v>
      </c>
      <c r="D1099" s="328" t="s">
        <v>298</v>
      </c>
      <c r="E1099" s="328" t="s">
        <v>388</v>
      </c>
      <c r="F1099" s="330">
        <v>36393</v>
      </c>
      <c r="G1099" s="328" t="s">
        <v>370</v>
      </c>
      <c r="H1099" s="328" t="s">
        <v>389</v>
      </c>
      <c r="I1099" s="328" t="s">
        <v>484</v>
      </c>
      <c r="J1099" s="328" t="s">
        <v>1311</v>
      </c>
      <c r="K1099" s="328"/>
      <c r="L1099" s="328" t="s">
        <v>370</v>
      </c>
      <c r="M1099" s="328" t="s">
        <v>370</v>
      </c>
      <c r="N1099" s="328"/>
      <c r="O1099" s="330"/>
      <c r="P1099" s="328"/>
      <c r="Q1099" s="328"/>
      <c r="R1099" s="328"/>
      <c r="S1099" s="328"/>
      <c r="T1099" s="328"/>
      <c r="U1099" s="328"/>
      <c r="V1099" s="328"/>
      <c r="W1099" s="328"/>
      <c r="X1099" s="328"/>
      <c r="Y1099" s="328"/>
      <c r="Z1099" s="328"/>
      <c r="AA1099" s="328"/>
      <c r="AB1099" s="328"/>
      <c r="AC1099" s="328"/>
      <c r="AD1099" s="328"/>
      <c r="AE1099" s="328"/>
      <c r="AF1099" s="328"/>
      <c r="AG1099" s="328"/>
      <c r="AH1099" s="328"/>
      <c r="AI1099" s="328"/>
      <c r="AJ1099" s="328"/>
      <c r="AK1099" s="328"/>
      <c r="AL1099" s="328"/>
      <c r="AM1099" s="328"/>
      <c r="AN1099" s="328"/>
      <c r="AO1099" s="328"/>
      <c r="AP1099" s="328" t="s">
        <v>484</v>
      </c>
      <c r="AQ1099" s="328">
        <v>4</v>
      </c>
    </row>
    <row r="1100" spans="1:43" ht="22.8" x14ac:dyDescent="0.4">
      <c r="A1100" s="328">
        <v>215701</v>
      </c>
      <c r="B1100" s="328" t="s">
        <v>2188</v>
      </c>
      <c r="C1100" s="328" t="s">
        <v>78</v>
      </c>
      <c r="D1100" s="328" t="s">
        <v>2189</v>
      </c>
      <c r="E1100" s="328" t="s">
        <v>388</v>
      </c>
      <c r="F1100" s="330">
        <v>34759</v>
      </c>
      <c r="G1100" s="328" t="s">
        <v>1009</v>
      </c>
      <c r="H1100" s="328" t="s">
        <v>389</v>
      </c>
      <c r="I1100" s="328" t="s">
        <v>484</v>
      </c>
      <c r="J1100" s="328" t="s">
        <v>371</v>
      </c>
      <c r="K1100" s="328">
        <v>2013</v>
      </c>
      <c r="L1100" s="328" t="s">
        <v>370</v>
      </c>
      <c r="M1100" s="328" t="s">
        <v>370</v>
      </c>
      <c r="N1100" s="328"/>
      <c r="O1100" s="330"/>
      <c r="P1100" s="328"/>
      <c r="Q1100" s="328"/>
      <c r="R1100" s="328"/>
      <c r="S1100" s="328"/>
      <c r="T1100" s="328"/>
      <c r="U1100" s="328"/>
      <c r="V1100" s="328"/>
      <c r="W1100" s="328"/>
      <c r="X1100" s="328"/>
      <c r="Y1100" s="328"/>
      <c r="Z1100" s="328"/>
      <c r="AA1100" s="328"/>
      <c r="AB1100" s="328"/>
      <c r="AC1100" s="328"/>
      <c r="AD1100" s="328"/>
      <c r="AE1100" s="328"/>
      <c r="AF1100" s="328"/>
      <c r="AG1100" s="328"/>
      <c r="AH1100" s="328"/>
      <c r="AI1100" s="328"/>
      <c r="AJ1100" s="328"/>
      <c r="AK1100" s="328"/>
      <c r="AL1100" s="328"/>
      <c r="AM1100" s="328"/>
      <c r="AN1100" s="328"/>
      <c r="AO1100" s="328"/>
      <c r="AP1100" s="328" t="s">
        <v>3375</v>
      </c>
      <c r="AQ1100" s="328">
        <v>3</v>
      </c>
    </row>
    <row r="1101" spans="1:43" ht="22.8" x14ac:dyDescent="0.4">
      <c r="A1101" s="328">
        <v>215709</v>
      </c>
      <c r="B1101" s="328" t="s">
        <v>2377</v>
      </c>
      <c r="C1101" s="328" t="s">
        <v>66</v>
      </c>
      <c r="D1101" s="328" t="s">
        <v>229</v>
      </c>
      <c r="E1101" s="328" t="s">
        <v>388</v>
      </c>
      <c r="F1101" s="330">
        <v>36198</v>
      </c>
      <c r="G1101" s="328" t="s">
        <v>1034</v>
      </c>
      <c r="H1101" s="328" t="s">
        <v>389</v>
      </c>
      <c r="I1101" s="328" t="s">
        <v>484</v>
      </c>
      <c r="J1101" s="328" t="s">
        <v>390</v>
      </c>
      <c r="K1101" s="328">
        <v>2017</v>
      </c>
      <c r="L1101" s="328" t="s">
        <v>370</v>
      </c>
      <c r="M1101" s="328" t="s">
        <v>375</v>
      </c>
      <c r="N1101" s="328"/>
      <c r="O1101" s="330"/>
      <c r="P1101" s="328"/>
      <c r="Q1101" s="328"/>
      <c r="R1101" s="328"/>
      <c r="S1101" s="328"/>
      <c r="T1101" s="328"/>
      <c r="U1101" s="328"/>
      <c r="V1101" s="328"/>
      <c r="W1101" s="328"/>
      <c r="X1101" s="328"/>
      <c r="Y1101" s="328"/>
      <c r="Z1101" s="328"/>
      <c r="AA1101" s="328"/>
      <c r="AB1101" s="328"/>
      <c r="AC1101" s="328"/>
      <c r="AD1101" s="328"/>
      <c r="AE1101" s="328"/>
      <c r="AF1101" s="328"/>
      <c r="AG1101" s="328"/>
      <c r="AH1101" s="328"/>
      <c r="AI1101" s="328"/>
      <c r="AJ1101" s="328"/>
      <c r="AK1101" s="328"/>
      <c r="AL1101" s="328"/>
      <c r="AM1101" s="328"/>
      <c r="AN1101" s="328" t="s">
        <v>782</v>
      </c>
      <c r="AO1101" s="328"/>
      <c r="AP1101" s="328" t="s">
        <v>3375</v>
      </c>
      <c r="AQ1101" s="328">
        <v>2</v>
      </c>
    </row>
    <row r="1102" spans="1:43" ht="22.8" x14ac:dyDescent="0.4">
      <c r="A1102" s="328">
        <v>215713</v>
      </c>
      <c r="B1102" s="328" t="s">
        <v>1351</v>
      </c>
      <c r="C1102" s="328" t="s">
        <v>556</v>
      </c>
      <c r="D1102" s="328" t="s">
        <v>1013</v>
      </c>
      <c r="E1102" s="328" t="s">
        <v>388</v>
      </c>
      <c r="F1102" s="330">
        <v>34090</v>
      </c>
      <c r="G1102" s="328" t="s">
        <v>1352</v>
      </c>
      <c r="H1102" s="328" t="s">
        <v>389</v>
      </c>
      <c r="I1102" s="328" t="s">
        <v>484</v>
      </c>
      <c r="J1102" s="328" t="s">
        <v>390</v>
      </c>
      <c r="K1102" s="328">
        <v>2012</v>
      </c>
      <c r="L1102" s="328" t="s">
        <v>370</v>
      </c>
      <c r="M1102" s="328" t="s">
        <v>378</v>
      </c>
      <c r="N1102" s="328"/>
      <c r="O1102" s="330"/>
      <c r="P1102" s="328"/>
      <c r="Q1102" s="328"/>
      <c r="R1102" s="328"/>
      <c r="S1102" s="328"/>
      <c r="T1102" s="328"/>
      <c r="U1102" s="328"/>
      <c r="V1102" s="328"/>
      <c r="W1102" s="328"/>
      <c r="X1102" s="328"/>
      <c r="Y1102" s="328"/>
      <c r="Z1102" s="328"/>
      <c r="AA1102" s="328"/>
      <c r="AB1102" s="328"/>
      <c r="AC1102" s="328"/>
      <c r="AD1102" s="328"/>
      <c r="AE1102" s="328"/>
      <c r="AF1102" s="328"/>
      <c r="AG1102" s="328"/>
      <c r="AH1102" s="328" t="s">
        <v>731</v>
      </c>
      <c r="AI1102" s="328"/>
      <c r="AJ1102" s="328"/>
      <c r="AK1102" s="328"/>
      <c r="AL1102" s="328"/>
      <c r="AM1102" s="328"/>
      <c r="AN1102" s="328" t="s">
        <v>782</v>
      </c>
      <c r="AO1102" s="328"/>
      <c r="AP1102" s="328" t="s">
        <v>4067</v>
      </c>
      <c r="AQ1102" s="328" t="s">
        <v>4024</v>
      </c>
    </row>
    <row r="1103" spans="1:43" ht="22.8" x14ac:dyDescent="0.4">
      <c r="A1103" s="328">
        <v>215714</v>
      </c>
      <c r="B1103" s="328" t="s">
        <v>2945</v>
      </c>
      <c r="C1103" s="328" t="s">
        <v>2371</v>
      </c>
      <c r="D1103" s="328" t="s">
        <v>262</v>
      </c>
      <c r="E1103" s="328" t="s">
        <v>388</v>
      </c>
      <c r="F1103" s="330">
        <v>35750</v>
      </c>
      <c r="G1103" s="328" t="s">
        <v>370</v>
      </c>
      <c r="H1103" s="328" t="s">
        <v>389</v>
      </c>
      <c r="I1103" s="328" t="s">
        <v>486</v>
      </c>
      <c r="J1103" s="328" t="s">
        <v>390</v>
      </c>
      <c r="K1103" s="328">
        <v>2015</v>
      </c>
      <c r="L1103" s="328" t="s">
        <v>370</v>
      </c>
      <c r="M1103" s="328"/>
      <c r="N1103" s="328"/>
      <c r="O1103" s="330"/>
      <c r="P1103" s="328"/>
      <c r="Q1103" s="328"/>
      <c r="R1103" s="328"/>
      <c r="S1103" s="328"/>
      <c r="T1103" s="328"/>
      <c r="U1103" s="328"/>
      <c r="V1103" s="328"/>
      <c r="W1103" s="328"/>
      <c r="X1103" s="328"/>
      <c r="Y1103" s="328"/>
      <c r="Z1103" s="328"/>
      <c r="AA1103" s="328"/>
      <c r="AB1103" s="328"/>
      <c r="AC1103" s="328"/>
      <c r="AD1103" s="328"/>
      <c r="AE1103" s="328"/>
      <c r="AF1103" s="328"/>
      <c r="AG1103" s="328"/>
      <c r="AH1103" s="328"/>
      <c r="AI1103" s="328"/>
      <c r="AJ1103" s="328"/>
      <c r="AK1103" s="328"/>
      <c r="AL1103" s="328"/>
      <c r="AM1103" s="328" t="s">
        <v>782</v>
      </c>
      <c r="AN1103" s="328" t="s">
        <v>782</v>
      </c>
      <c r="AO1103" s="328"/>
      <c r="AP1103" s="328" t="s">
        <v>486</v>
      </c>
      <c r="AQ1103" s="328">
        <v>1</v>
      </c>
    </row>
    <row r="1104" spans="1:43" ht="22.8" x14ac:dyDescent="0.4">
      <c r="A1104" s="328">
        <v>215715</v>
      </c>
      <c r="B1104" s="328" t="s">
        <v>2334</v>
      </c>
      <c r="C1104" s="328" t="s">
        <v>105</v>
      </c>
      <c r="D1104" s="328" t="s">
        <v>2946</v>
      </c>
      <c r="E1104" s="328" t="s">
        <v>388</v>
      </c>
      <c r="F1104" s="330">
        <v>35960</v>
      </c>
      <c r="G1104" s="328" t="s">
        <v>1009</v>
      </c>
      <c r="H1104" s="328" t="s">
        <v>3412</v>
      </c>
      <c r="I1104" s="328" t="s">
        <v>484</v>
      </c>
      <c r="J1104" s="328" t="s">
        <v>390</v>
      </c>
      <c r="K1104" s="328">
        <v>2016</v>
      </c>
      <c r="L1104" s="328" t="s">
        <v>370</v>
      </c>
      <c r="M1104" s="328" t="s">
        <v>756</v>
      </c>
      <c r="N1104" s="328"/>
      <c r="O1104" s="330"/>
      <c r="P1104" s="328"/>
      <c r="Q1104" s="328"/>
      <c r="R1104" s="328"/>
      <c r="S1104" s="328"/>
      <c r="T1104" s="328"/>
      <c r="U1104" s="328"/>
      <c r="V1104" s="328"/>
      <c r="W1104" s="328"/>
      <c r="X1104" s="328"/>
      <c r="Y1104" s="328"/>
      <c r="Z1104" s="328"/>
      <c r="AA1104" s="328"/>
      <c r="AB1104" s="328"/>
      <c r="AC1104" s="328"/>
      <c r="AD1104" s="328"/>
      <c r="AE1104" s="328"/>
      <c r="AF1104" s="328"/>
      <c r="AG1104" s="328"/>
      <c r="AH1104" s="328"/>
      <c r="AI1104" s="328"/>
      <c r="AJ1104" s="328"/>
      <c r="AK1104" s="328"/>
      <c r="AL1104" s="328"/>
      <c r="AM1104" s="328"/>
      <c r="AN1104" s="328"/>
      <c r="AO1104" s="328"/>
      <c r="AP1104" s="328" t="s">
        <v>3375</v>
      </c>
      <c r="AQ1104" s="328">
        <v>3</v>
      </c>
    </row>
    <row r="1105" spans="1:43" ht="22.8" x14ac:dyDescent="0.4">
      <c r="A1105" s="328">
        <v>215733</v>
      </c>
      <c r="B1105" s="328" t="s">
        <v>813</v>
      </c>
      <c r="C1105" s="328" t="s">
        <v>146</v>
      </c>
      <c r="D1105" s="328" t="s">
        <v>426</v>
      </c>
      <c r="E1105" s="328" t="s">
        <v>388</v>
      </c>
      <c r="F1105" s="330">
        <v>35983</v>
      </c>
      <c r="G1105" s="328" t="s">
        <v>1009</v>
      </c>
      <c r="H1105" s="328" t="s">
        <v>389</v>
      </c>
      <c r="I1105" s="328" t="s">
        <v>486</v>
      </c>
      <c r="J1105" s="328" t="s">
        <v>371</v>
      </c>
      <c r="K1105" s="328">
        <v>2017</v>
      </c>
      <c r="L1105" s="328" t="s">
        <v>370</v>
      </c>
      <c r="M1105" s="328" t="s">
        <v>376</v>
      </c>
      <c r="N1105" s="328"/>
      <c r="O1105" s="330"/>
      <c r="P1105" s="328"/>
      <c r="Q1105" s="328"/>
      <c r="R1105" s="328"/>
      <c r="S1105" s="328"/>
      <c r="T1105" s="328"/>
      <c r="U1105" s="328"/>
      <c r="V1105" s="328"/>
      <c r="W1105" s="328"/>
      <c r="X1105" s="328"/>
      <c r="Y1105" s="328"/>
      <c r="Z1105" s="328"/>
      <c r="AA1105" s="328"/>
      <c r="AB1105" s="328"/>
      <c r="AC1105" s="328"/>
      <c r="AD1105" s="328"/>
      <c r="AE1105" s="328"/>
      <c r="AF1105" s="328"/>
      <c r="AG1105" s="328"/>
      <c r="AH1105" s="328"/>
      <c r="AI1105" s="328"/>
      <c r="AJ1105" s="328"/>
      <c r="AK1105" s="328"/>
      <c r="AL1105" s="328"/>
      <c r="AM1105" s="328"/>
      <c r="AN1105" s="328" t="s">
        <v>782</v>
      </c>
      <c r="AO1105" s="328"/>
      <c r="AP1105" s="328" t="s">
        <v>486</v>
      </c>
      <c r="AQ1105" s="328">
        <v>1</v>
      </c>
    </row>
    <row r="1106" spans="1:43" ht="22.8" x14ac:dyDescent="0.4">
      <c r="A1106" s="328">
        <v>215735</v>
      </c>
      <c r="B1106" s="328" t="s">
        <v>1839</v>
      </c>
      <c r="C1106" s="328" t="s">
        <v>124</v>
      </c>
      <c r="D1106" s="328" t="s">
        <v>242</v>
      </c>
      <c r="E1106" s="328" t="s">
        <v>388</v>
      </c>
      <c r="F1106" s="330">
        <v>35929</v>
      </c>
      <c r="G1106" s="328" t="s">
        <v>1009</v>
      </c>
      <c r="H1106" s="328" t="s">
        <v>389</v>
      </c>
      <c r="I1106" s="328" t="s">
        <v>59</v>
      </c>
      <c r="J1106" s="328" t="s">
        <v>390</v>
      </c>
      <c r="K1106" s="328">
        <v>2017</v>
      </c>
      <c r="L1106" s="328" t="s">
        <v>370</v>
      </c>
      <c r="M1106" s="328" t="s">
        <v>374</v>
      </c>
      <c r="N1106" s="328"/>
      <c r="O1106" s="330"/>
      <c r="P1106" s="328"/>
      <c r="Q1106" s="328"/>
      <c r="R1106" s="328"/>
      <c r="S1106" s="328"/>
      <c r="T1106" s="328"/>
      <c r="U1106" s="328"/>
      <c r="V1106" s="328"/>
      <c r="W1106" s="328"/>
      <c r="X1106" s="328"/>
      <c r="Y1106" s="328"/>
      <c r="Z1106" s="328"/>
      <c r="AA1106" s="328"/>
      <c r="AB1106" s="328"/>
      <c r="AC1106" s="328"/>
      <c r="AD1106" s="328"/>
      <c r="AE1106" s="328"/>
      <c r="AF1106" s="328"/>
      <c r="AG1106" s="328"/>
      <c r="AH1106" s="328"/>
      <c r="AI1106" s="328"/>
      <c r="AJ1106" s="328"/>
      <c r="AK1106" s="328"/>
      <c r="AL1106" s="328"/>
      <c r="AM1106" s="328"/>
      <c r="AN1106" s="328"/>
      <c r="AO1106" s="328"/>
      <c r="AP1106" s="328" t="s">
        <v>3374</v>
      </c>
      <c r="AQ1106" s="328">
        <v>2</v>
      </c>
    </row>
    <row r="1107" spans="1:43" ht="22.8" x14ac:dyDescent="0.4">
      <c r="A1107" s="328">
        <v>215737</v>
      </c>
      <c r="B1107" s="328" t="s">
        <v>2089</v>
      </c>
      <c r="C1107" s="328" t="s">
        <v>1845</v>
      </c>
      <c r="D1107" s="328" t="s">
        <v>1139</v>
      </c>
      <c r="E1107" s="328" t="s">
        <v>388</v>
      </c>
      <c r="F1107" s="330">
        <v>32509</v>
      </c>
      <c r="G1107" s="328" t="s">
        <v>1009</v>
      </c>
      <c r="H1107" s="328" t="s">
        <v>389</v>
      </c>
      <c r="I1107" s="328" t="s">
        <v>486</v>
      </c>
      <c r="J1107" s="328" t="s">
        <v>390</v>
      </c>
      <c r="K1107" s="328">
        <v>2008</v>
      </c>
      <c r="L1107" s="328" t="s">
        <v>370</v>
      </c>
      <c r="M1107" s="328"/>
      <c r="N1107" s="328"/>
      <c r="O1107" s="330"/>
      <c r="P1107" s="328"/>
      <c r="Q1107" s="328"/>
      <c r="R1107" s="328"/>
      <c r="S1107" s="328"/>
      <c r="T1107" s="328"/>
      <c r="U1107" s="328"/>
      <c r="V1107" s="328"/>
      <c r="W1107" s="328"/>
      <c r="X1107" s="328"/>
      <c r="Y1107" s="328"/>
      <c r="Z1107" s="328"/>
      <c r="AA1107" s="328"/>
      <c r="AB1107" s="328"/>
      <c r="AC1107" s="328"/>
      <c r="AD1107" s="328"/>
      <c r="AE1107" s="328"/>
      <c r="AF1107" s="328"/>
      <c r="AG1107" s="328"/>
      <c r="AH1107" s="328" t="s">
        <v>731</v>
      </c>
      <c r="AI1107" s="328"/>
      <c r="AJ1107" s="328"/>
      <c r="AK1107" s="328"/>
      <c r="AL1107" s="328"/>
      <c r="AM1107" s="328" t="s">
        <v>782</v>
      </c>
      <c r="AN1107" s="328" t="s">
        <v>782</v>
      </c>
      <c r="AO1107" s="328"/>
      <c r="AP1107" s="328" t="s">
        <v>4190</v>
      </c>
      <c r="AQ1107" s="328" t="s">
        <v>3844</v>
      </c>
    </row>
    <row r="1108" spans="1:43" ht="22.8" x14ac:dyDescent="0.4">
      <c r="A1108" s="328">
        <v>215745</v>
      </c>
      <c r="B1108" s="328" t="s">
        <v>2186</v>
      </c>
      <c r="C1108" s="328" t="s">
        <v>2187</v>
      </c>
      <c r="D1108" s="328" t="s">
        <v>2617</v>
      </c>
      <c r="E1108" s="328" t="s">
        <v>388</v>
      </c>
      <c r="F1108" s="330">
        <v>34726</v>
      </c>
      <c r="G1108" s="328" t="s">
        <v>1022</v>
      </c>
      <c r="H1108" s="328" t="s">
        <v>389</v>
      </c>
      <c r="I1108" s="328" t="s">
        <v>484</v>
      </c>
      <c r="J1108" s="328" t="s">
        <v>390</v>
      </c>
      <c r="K1108" s="328">
        <v>2010</v>
      </c>
      <c r="L1108" s="328" t="s">
        <v>370</v>
      </c>
      <c r="M1108" s="328"/>
      <c r="N1108" s="328"/>
      <c r="O1108" s="330"/>
      <c r="P1108" s="328"/>
      <c r="Q1108" s="328"/>
      <c r="R1108" s="328"/>
      <c r="S1108" s="328"/>
      <c r="T1108" s="328"/>
      <c r="U1108" s="328"/>
      <c r="V1108" s="328"/>
      <c r="W1108" s="328"/>
      <c r="X1108" s="328"/>
      <c r="Y1108" s="328"/>
      <c r="Z1108" s="328"/>
      <c r="AA1108" s="328"/>
      <c r="AB1108" s="328"/>
      <c r="AC1108" s="328"/>
      <c r="AD1108" s="328"/>
      <c r="AE1108" s="328"/>
      <c r="AF1108" s="328"/>
      <c r="AG1108" s="328"/>
      <c r="AH1108" s="328"/>
      <c r="AI1108" s="328"/>
      <c r="AJ1108" s="328"/>
      <c r="AK1108" s="328"/>
      <c r="AL1108" s="328"/>
      <c r="AM1108" s="328" t="s">
        <v>782</v>
      </c>
      <c r="AN1108" s="328" t="s">
        <v>782</v>
      </c>
      <c r="AO1108" s="328"/>
      <c r="AP1108" s="328" t="s">
        <v>3375</v>
      </c>
      <c r="AQ1108" s="328">
        <v>3</v>
      </c>
    </row>
    <row r="1109" spans="1:43" ht="22.8" x14ac:dyDescent="0.4">
      <c r="A1109" s="328">
        <v>215759</v>
      </c>
      <c r="B1109" s="328" t="s">
        <v>1915</v>
      </c>
      <c r="C1109" s="328" t="s">
        <v>139</v>
      </c>
      <c r="D1109" s="328" t="s">
        <v>288</v>
      </c>
      <c r="E1109" s="328" t="s">
        <v>388</v>
      </c>
      <c r="F1109" s="330">
        <v>36255</v>
      </c>
      <c r="G1109" s="328" t="s">
        <v>1009</v>
      </c>
      <c r="H1109" s="328" t="s">
        <v>389</v>
      </c>
      <c r="I1109" s="328" t="s">
        <v>59</v>
      </c>
      <c r="J1109" s="328" t="s">
        <v>390</v>
      </c>
      <c r="K1109" s="328">
        <v>2017</v>
      </c>
      <c r="L1109" s="328" t="s">
        <v>370</v>
      </c>
      <c r="M1109" s="328" t="s">
        <v>370</v>
      </c>
      <c r="N1109" s="328"/>
      <c r="O1109" s="330"/>
      <c r="P1109" s="328"/>
      <c r="Q1109" s="328"/>
      <c r="R1109" s="328"/>
      <c r="S1109" s="328"/>
      <c r="T1109" s="328"/>
      <c r="U1109" s="328"/>
      <c r="V1109" s="328"/>
      <c r="W1109" s="328"/>
      <c r="X1109" s="328"/>
      <c r="Y1109" s="328"/>
      <c r="Z1109" s="328"/>
      <c r="AA1109" s="328"/>
      <c r="AB1109" s="328"/>
      <c r="AC1109" s="328"/>
      <c r="AD1109" s="328"/>
      <c r="AE1109" s="328"/>
      <c r="AF1109" s="328"/>
      <c r="AG1109" s="328"/>
      <c r="AH1109" s="328"/>
      <c r="AI1109" s="328"/>
      <c r="AJ1109" s="328"/>
      <c r="AK1109" s="328"/>
      <c r="AL1109" s="328"/>
      <c r="AM1109" s="328"/>
      <c r="AN1109" s="328"/>
      <c r="AO1109" s="328"/>
      <c r="AP1109" s="328" t="s">
        <v>3374</v>
      </c>
      <c r="AQ1109" s="328">
        <v>5</v>
      </c>
    </row>
    <row r="1110" spans="1:43" ht="22.8" x14ac:dyDescent="0.4">
      <c r="A1110" s="328">
        <v>215791</v>
      </c>
      <c r="B1110" s="328" t="s">
        <v>2277</v>
      </c>
      <c r="C1110" s="328" t="s">
        <v>191</v>
      </c>
      <c r="D1110" s="328" t="s">
        <v>253</v>
      </c>
      <c r="E1110" s="328" t="s">
        <v>388</v>
      </c>
      <c r="F1110" s="330">
        <v>35481</v>
      </c>
      <c r="G1110" s="328" t="s">
        <v>1009</v>
      </c>
      <c r="H1110" s="328" t="s">
        <v>389</v>
      </c>
      <c r="I1110" s="328" t="s">
        <v>65</v>
      </c>
      <c r="J1110" s="328" t="s">
        <v>390</v>
      </c>
      <c r="K1110" s="328">
        <v>2015</v>
      </c>
      <c r="L1110" s="328" t="s">
        <v>370</v>
      </c>
      <c r="M1110" s="328" t="s">
        <v>372</v>
      </c>
      <c r="N1110" s="328"/>
      <c r="O1110" s="330"/>
      <c r="P1110" s="328"/>
      <c r="Q1110" s="328"/>
      <c r="R1110" s="328"/>
      <c r="S1110" s="328"/>
      <c r="T1110" s="328"/>
      <c r="U1110" s="328"/>
      <c r="V1110" s="328"/>
      <c r="W1110" s="328"/>
      <c r="X1110" s="328"/>
      <c r="Y1110" s="328"/>
      <c r="Z1110" s="328"/>
      <c r="AA1110" s="328"/>
      <c r="AB1110" s="328"/>
      <c r="AC1110" s="328"/>
      <c r="AD1110" s="328"/>
      <c r="AE1110" s="328"/>
      <c r="AF1110" s="328"/>
      <c r="AG1110" s="328"/>
      <c r="AH1110" s="328"/>
      <c r="AI1110" s="328"/>
      <c r="AJ1110" s="328"/>
      <c r="AK1110" s="328"/>
      <c r="AL1110" s="328"/>
      <c r="AM1110" s="328"/>
      <c r="AN1110" s="328"/>
      <c r="AO1110" s="328"/>
      <c r="AP1110" s="328" t="s">
        <v>4083</v>
      </c>
      <c r="AQ1110" s="328">
        <v>6</v>
      </c>
    </row>
    <row r="1111" spans="1:43" ht="22.8" x14ac:dyDescent="0.4">
      <c r="A1111" s="328">
        <v>215808</v>
      </c>
      <c r="B1111" s="328" t="s">
        <v>2300</v>
      </c>
      <c r="C1111" s="328" t="s">
        <v>2956</v>
      </c>
      <c r="D1111" s="328" t="s">
        <v>2957</v>
      </c>
      <c r="E1111" s="328" t="s">
        <v>388</v>
      </c>
      <c r="F1111" s="330">
        <v>35796</v>
      </c>
      <c r="G1111" s="328" t="s">
        <v>1009</v>
      </c>
      <c r="H1111" s="328" t="s">
        <v>389</v>
      </c>
      <c r="I1111" s="328" t="s">
        <v>59</v>
      </c>
      <c r="J1111" s="328" t="s">
        <v>371</v>
      </c>
      <c r="K1111" s="328">
        <v>2015</v>
      </c>
      <c r="L1111" s="328" t="s">
        <v>370</v>
      </c>
      <c r="M1111" s="328" t="s">
        <v>370</v>
      </c>
      <c r="N1111" s="328"/>
      <c r="O1111" s="330"/>
      <c r="P1111" s="328"/>
      <c r="Q1111" s="328"/>
      <c r="R1111" s="328"/>
      <c r="S1111" s="328"/>
      <c r="T1111" s="328"/>
      <c r="U1111" s="328"/>
      <c r="V1111" s="328"/>
      <c r="W1111" s="328"/>
      <c r="X1111" s="328"/>
      <c r="Y1111" s="328"/>
      <c r="Z1111" s="328"/>
      <c r="AA1111" s="328"/>
      <c r="AB1111" s="328"/>
      <c r="AC1111" s="328"/>
      <c r="AD1111" s="328"/>
      <c r="AE1111" s="328"/>
      <c r="AF1111" s="328"/>
      <c r="AG1111" s="328"/>
      <c r="AH1111" s="328"/>
      <c r="AI1111" s="328"/>
      <c r="AJ1111" s="328"/>
      <c r="AK1111" s="328"/>
      <c r="AL1111" s="328"/>
      <c r="AM1111" s="328"/>
      <c r="AN1111" s="328"/>
      <c r="AO1111" s="328"/>
      <c r="AP1111" s="328" t="s">
        <v>59</v>
      </c>
      <c r="AQ1111" s="328">
        <v>5</v>
      </c>
    </row>
    <row r="1112" spans="1:43" ht="22.8" x14ac:dyDescent="0.4">
      <c r="A1112" s="328">
        <v>215818</v>
      </c>
      <c r="B1112" s="328" t="s">
        <v>2296</v>
      </c>
      <c r="C1112" s="328" t="s">
        <v>160</v>
      </c>
      <c r="D1112" s="328" t="s">
        <v>2960</v>
      </c>
      <c r="E1112" s="328" t="s">
        <v>388</v>
      </c>
      <c r="F1112" s="330">
        <v>35722</v>
      </c>
      <c r="G1112" s="328" t="s">
        <v>1009</v>
      </c>
      <c r="H1112" s="328" t="s">
        <v>389</v>
      </c>
      <c r="I1112" s="328" t="s">
        <v>486</v>
      </c>
      <c r="J1112" s="328" t="s">
        <v>390</v>
      </c>
      <c r="K1112" s="328">
        <v>2015</v>
      </c>
      <c r="L1112" s="328" t="s">
        <v>370</v>
      </c>
      <c r="M1112" s="328"/>
      <c r="N1112" s="328"/>
      <c r="O1112" s="330"/>
      <c r="P1112" s="328"/>
      <c r="Q1112" s="328"/>
      <c r="R1112" s="328"/>
      <c r="S1112" s="328"/>
      <c r="T1112" s="328"/>
      <c r="U1112" s="328"/>
      <c r="V1112" s="328"/>
      <c r="W1112" s="328"/>
      <c r="X1112" s="328"/>
      <c r="Y1112" s="328"/>
      <c r="Z1112" s="328"/>
      <c r="AA1112" s="328"/>
      <c r="AB1112" s="328"/>
      <c r="AC1112" s="328"/>
      <c r="AD1112" s="328"/>
      <c r="AE1112" s="328"/>
      <c r="AF1112" s="328"/>
      <c r="AG1112" s="328"/>
      <c r="AH1112" s="328" t="s">
        <v>731</v>
      </c>
      <c r="AI1112" s="328"/>
      <c r="AJ1112" s="328"/>
      <c r="AK1112" s="328"/>
      <c r="AL1112" s="328"/>
      <c r="AM1112" s="328"/>
      <c r="AN1112" s="328" t="s">
        <v>782</v>
      </c>
      <c r="AO1112" s="328"/>
      <c r="AP1112" s="328" t="s">
        <v>4068</v>
      </c>
      <c r="AQ1112" s="328" t="s">
        <v>3844</v>
      </c>
    </row>
    <row r="1113" spans="1:43" ht="22.8" x14ac:dyDescent="0.4">
      <c r="A1113" s="328">
        <v>215824</v>
      </c>
      <c r="B1113" s="328" t="s">
        <v>1629</v>
      </c>
      <c r="C1113" s="328" t="s">
        <v>140</v>
      </c>
      <c r="D1113" s="328" t="s">
        <v>516</v>
      </c>
      <c r="E1113" s="328" t="s">
        <v>388</v>
      </c>
      <c r="F1113" s="330">
        <v>33999</v>
      </c>
      <c r="G1113" s="328" t="s">
        <v>370</v>
      </c>
      <c r="H1113" s="328" t="s">
        <v>389</v>
      </c>
      <c r="I1113" s="328" t="s">
        <v>59</v>
      </c>
      <c r="J1113" s="328" t="s">
        <v>390</v>
      </c>
      <c r="K1113" s="328">
        <v>2011</v>
      </c>
      <c r="L1113" s="328" t="s">
        <v>370</v>
      </c>
      <c r="M1113" s="328" t="s">
        <v>381</v>
      </c>
      <c r="N1113" s="328"/>
      <c r="O1113" s="330"/>
      <c r="P1113" s="328"/>
      <c r="Q1113" s="328"/>
      <c r="R1113" s="328"/>
      <c r="S1113" s="328"/>
      <c r="T1113" s="328"/>
      <c r="U1113" s="328"/>
      <c r="V1113" s="328"/>
      <c r="W1113" s="328"/>
      <c r="X1113" s="328"/>
      <c r="Y1113" s="328"/>
      <c r="Z1113" s="328"/>
      <c r="AA1113" s="328"/>
      <c r="AB1113" s="328"/>
      <c r="AC1113" s="328"/>
      <c r="AD1113" s="328"/>
      <c r="AE1113" s="328"/>
      <c r="AF1113" s="328"/>
      <c r="AG1113" s="328"/>
      <c r="AH1113" s="328"/>
      <c r="AI1113" s="328"/>
      <c r="AJ1113" s="328"/>
      <c r="AK1113" s="328"/>
      <c r="AL1113" s="328"/>
      <c r="AM1113" s="328"/>
      <c r="AN1113" s="328"/>
      <c r="AO1113" s="328"/>
      <c r="AP1113" s="328" t="s">
        <v>3374</v>
      </c>
      <c r="AQ1113" s="328">
        <v>2</v>
      </c>
    </row>
    <row r="1114" spans="1:43" ht="22.8" x14ac:dyDescent="0.4">
      <c r="A1114" s="328">
        <v>215832</v>
      </c>
      <c r="B1114" s="328" t="s">
        <v>2093</v>
      </c>
      <c r="C1114" s="328" t="s">
        <v>445</v>
      </c>
      <c r="D1114" s="328" t="s">
        <v>307</v>
      </c>
      <c r="E1114" s="328" t="s">
        <v>388</v>
      </c>
      <c r="F1114" s="330">
        <v>32613</v>
      </c>
      <c r="G1114" s="328" t="s">
        <v>2094</v>
      </c>
      <c r="H1114" s="328" t="s">
        <v>389</v>
      </c>
      <c r="I1114" s="328" t="s">
        <v>59</v>
      </c>
      <c r="J1114" s="328" t="s">
        <v>390</v>
      </c>
      <c r="K1114" s="328">
        <v>2014</v>
      </c>
      <c r="L1114" s="328" t="s">
        <v>370</v>
      </c>
      <c r="M1114" s="328" t="s">
        <v>383</v>
      </c>
      <c r="N1114" s="328"/>
      <c r="O1114" s="330"/>
      <c r="P1114" s="328"/>
      <c r="Q1114" s="328"/>
      <c r="R1114" s="328"/>
      <c r="S1114" s="328"/>
      <c r="T1114" s="328"/>
      <c r="U1114" s="328"/>
      <c r="V1114" s="328"/>
      <c r="W1114" s="328"/>
      <c r="X1114" s="328"/>
      <c r="Y1114" s="328"/>
      <c r="Z1114" s="328"/>
      <c r="AA1114" s="328"/>
      <c r="AB1114" s="328"/>
      <c r="AC1114" s="328"/>
      <c r="AD1114" s="328"/>
      <c r="AE1114" s="328"/>
      <c r="AF1114" s="328"/>
      <c r="AG1114" s="328"/>
      <c r="AH1114" s="328"/>
      <c r="AI1114" s="328"/>
      <c r="AJ1114" s="328"/>
      <c r="AK1114" s="328"/>
      <c r="AL1114" s="328"/>
      <c r="AM1114" s="328"/>
      <c r="AN1114" s="328"/>
      <c r="AO1114" s="328"/>
      <c r="AP1114" s="328" t="s">
        <v>3374</v>
      </c>
      <c r="AQ1114" s="328">
        <v>3</v>
      </c>
    </row>
    <row r="1115" spans="1:43" ht="22.8" x14ac:dyDescent="0.4">
      <c r="A1115" s="328">
        <v>215844</v>
      </c>
      <c r="B1115" s="328" t="s">
        <v>4193</v>
      </c>
      <c r="C1115" s="328" t="s">
        <v>97</v>
      </c>
      <c r="D1115" s="328" t="s">
        <v>271</v>
      </c>
      <c r="E1115" s="328" t="s">
        <v>1315</v>
      </c>
      <c r="F1115" s="330">
        <v>32376</v>
      </c>
      <c r="G1115" s="328" t="s">
        <v>393</v>
      </c>
      <c r="H1115" s="328" t="s">
        <v>389</v>
      </c>
      <c r="I1115" s="328" t="s">
        <v>59</v>
      </c>
      <c r="J1115" s="328" t="s">
        <v>1311</v>
      </c>
      <c r="K1115" s="328">
        <v>2016</v>
      </c>
      <c r="L1115" s="328" t="s">
        <v>370</v>
      </c>
      <c r="M1115" s="328" t="s">
        <v>370</v>
      </c>
      <c r="N1115" s="328"/>
      <c r="O1115" s="330"/>
      <c r="P1115" s="328"/>
      <c r="Q1115" s="328"/>
      <c r="R1115" s="328"/>
      <c r="S1115" s="328"/>
      <c r="T1115" s="328"/>
      <c r="U1115" s="328"/>
      <c r="V1115" s="328"/>
      <c r="W1115" s="328"/>
      <c r="X1115" s="328"/>
      <c r="Y1115" s="328"/>
      <c r="Z1115" s="328"/>
      <c r="AA1115" s="328"/>
      <c r="AB1115" s="328"/>
      <c r="AC1115" s="328"/>
      <c r="AD1115" s="328"/>
      <c r="AE1115" s="328"/>
      <c r="AF1115" s="328"/>
      <c r="AG1115" s="328"/>
      <c r="AH1115" s="328"/>
      <c r="AI1115" s="328"/>
      <c r="AJ1115" s="328"/>
      <c r="AK1115" s="328"/>
      <c r="AL1115" s="328"/>
      <c r="AM1115" s="328"/>
      <c r="AN1115" s="328"/>
      <c r="AO1115" s="328"/>
      <c r="AP1115" s="328" t="s">
        <v>59</v>
      </c>
      <c r="AQ1115" s="328">
        <v>2</v>
      </c>
    </row>
    <row r="1116" spans="1:43" ht="22.8" x14ac:dyDescent="0.4">
      <c r="A1116" s="328">
        <v>215870</v>
      </c>
      <c r="B1116" s="328" t="s">
        <v>2963</v>
      </c>
      <c r="C1116" s="328" t="s">
        <v>140</v>
      </c>
      <c r="D1116" s="328" t="s">
        <v>282</v>
      </c>
      <c r="E1116" s="328" t="s">
        <v>388</v>
      </c>
      <c r="F1116" s="330">
        <v>36324</v>
      </c>
      <c r="G1116" s="328" t="s">
        <v>370</v>
      </c>
      <c r="H1116" s="328" t="s">
        <v>389</v>
      </c>
      <c r="I1116" s="328" t="s">
        <v>486</v>
      </c>
      <c r="J1116" s="328" t="s">
        <v>390</v>
      </c>
      <c r="K1116" s="328">
        <v>2016</v>
      </c>
      <c r="L1116" s="328" t="s">
        <v>370</v>
      </c>
      <c r="M1116" s="328"/>
      <c r="N1116" s="328"/>
      <c r="O1116" s="330"/>
      <c r="P1116" s="328"/>
      <c r="Q1116" s="328"/>
      <c r="R1116" s="328"/>
      <c r="S1116" s="328"/>
      <c r="T1116" s="328"/>
      <c r="U1116" s="328"/>
      <c r="V1116" s="328"/>
      <c r="W1116" s="328"/>
      <c r="X1116" s="328"/>
      <c r="Y1116" s="328"/>
      <c r="Z1116" s="328"/>
      <c r="AA1116" s="328"/>
      <c r="AB1116" s="328"/>
      <c r="AC1116" s="328"/>
      <c r="AD1116" s="328"/>
      <c r="AE1116" s="328"/>
      <c r="AF1116" s="328"/>
      <c r="AG1116" s="328"/>
      <c r="AH1116" s="328"/>
      <c r="AI1116" s="328"/>
      <c r="AJ1116" s="328"/>
      <c r="AK1116" s="328"/>
      <c r="AL1116" s="328"/>
      <c r="AM1116" s="328" t="s">
        <v>782</v>
      </c>
      <c r="AN1116" s="328" t="s">
        <v>782</v>
      </c>
      <c r="AO1116" s="328"/>
      <c r="AP1116" s="328" t="s">
        <v>486</v>
      </c>
      <c r="AQ1116" s="328">
        <v>2</v>
      </c>
    </row>
    <row r="1117" spans="1:43" ht="22.8" x14ac:dyDescent="0.4">
      <c r="A1117" s="328">
        <v>215884</v>
      </c>
      <c r="B1117" s="328" t="s">
        <v>2413</v>
      </c>
      <c r="C1117" s="328" t="s">
        <v>99</v>
      </c>
      <c r="D1117" s="328" t="s">
        <v>257</v>
      </c>
      <c r="E1117" s="328" t="s">
        <v>387</v>
      </c>
      <c r="F1117" s="330">
        <v>36526</v>
      </c>
      <c r="G1117" s="328" t="s">
        <v>1009</v>
      </c>
      <c r="H1117" s="328" t="s">
        <v>389</v>
      </c>
      <c r="I1117" s="328" t="s">
        <v>484</v>
      </c>
      <c r="J1117" s="328" t="s">
        <v>371</v>
      </c>
      <c r="K1117" s="328">
        <v>2017</v>
      </c>
      <c r="L1117" s="328" t="s">
        <v>370</v>
      </c>
      <c r="M1117" s="328" t="s">
        <v>370</v>
      </c>
      <c r="N1117" s="328"/>
      <c r="O1117" s="330"/>
      <c r="P1117" s="328"/>
      <c r="Q1117" s="328"/>
      <c r="R1117" s="328"/>
      <c r="S1117" s="328"/>
      <c r="T1117" s="328"/>
      <c r="U1117" s="328"/>
      <c r="V1117" s="328"/>
      <c r="W1117" s="328"/>
      <c r="X1117" s="328"/>
      <c r="Y1117" s="328"/>
      <c r="Z1117" s="328"/>
      <c r="AA1117" s="328"/>
      <c r="AB1117" s="328"/>
      <c r="AC1117" s="328"/>
      <c r="AD1117" s="328"/>
      <c r="AE1117" s="328"/>
      <c r="AF1117" s="328"/>
      <c r="AG1117" s="328"/>
      <c r="AH1117" s="328"/>
      <c r="AI1117" s="328"/>
      <c r="AJ1117" s="328"/>
      <c r="AK1117" s="328"/>
      <c r="AL1117" s="328"/>
      <c r="AM1117" s="328"/>
      <c r="AN1117" s="328"/>
      <c r="AO1117" s="328"/>
      <c r="AP1117" s="328" t="s">
        <v>484</v>
      </c>
      <c r="AQ1117" s="328">
        <v>1</v>
      </c>
    </row>
    <row r="1118" spans="1:43" ht="22.8" x14ac:dyDescent="0.4">
      <c r="A1118" s="328">
        <v>215889</v>
      </c>
      <c r="B1118" s="328" t="s">
        <v>3801</v>
      </c>
      <c r="C1118" s="328" t="s">
        <v>2967</v>
      </c>
      <c r="D1118" s="328" t="s">
        <v>3802</v>
      </c>
      <c r="E1118" s="328" t="s">
        <v>1315</v>
      </c>
      <c r="F1118" s="330">
        <v>35958</v>
      </c>
      <c r="G1118" s="328" t="s">
        <v>370</v>
      </c>
      <c r="H1118" s="328" t="s">
        <v>3803</v>
      </c>
      <c r="I1118" s="328" t="s">
        <v>486</v>
      </c>
      <c r="J1118" s="328" t="s">
        <v>1311</v>
      </c>
      <c r="K1118" s="328">
        <v>2016</v>
      </c>
      <c r="L1118" s="328" t="s">
        <v>370</v>
      </c>
      <c r="M1118" s="328" t="s">
        <v>756</v>
      </c>
      <c r="N1118" s="328"/>
      <c r="O1118" s="330"/>
      <c r="P1118" s="328"/>
      <c r="Q1118" s="328"/>
      <c r="R1118" s="328"/>
      <c r="S1118" s="328"/>
      <c r="T1118" s="328"/>
      <c r="U1118" s="328"/>
      <c r="V1118" s="328"/>
      <c r="W1118" s="328"/>
      <c r="X1118" s="328"/>
      <c r="Y1118" s="328"/>
      <c r="Z1118" s="328"/>
      <c r="AA1118" s="328"/>
      <c r="AB1118" s="328"/>
      <c r="AC1118" s="328"/>
      <c r="AD1118" s="328"/>
      <c r="AE1118" s="328"/>
      <c r="AF1118" s="328"/>
      <c r="AG1118" s="328"/>
      <c r="AH1118" s="328" t="s">
        <v>731</v>
      </c>
      <c r="AI1118" s="328"/>
      <c r="AJ1118" s="328"/>
      <c r="AK1118" s="328"/>
      <c r="AL1118" s="328"/>
      <c r="AM1118" s="328" t="s">
        <v>782</v>
      </c>
      <c r="AN1118" s="328" t="s">
        <v>782</v>
      </c>
      <c r="AO1118" s="328"/>
      <c r="AP1118" s="328" t="s">
        <v>3922</v>
      </c>
      <c r="AQ1118" s="328">
        <v>6</v>
      </c>
    </row>
    <row r="1119" spans="1:43" ht="22.8" x14ac:dyDescent="0.4">
      <c r="A1119" s="328">
        <v>215893</v>
      </c>
      <c r="B1119" s="328" t="s">
        <v>2968</v>
      </c>
      <c r="C1119" s="328" t="s">
        <v>105</v>
      </c>
      <c r="D1119" s="328" t="s">
        <v>2969</v>
      </c>
      <c r="E1119" s="328" t="s">
        <v>388</v>
      </c>
      <c r="F1119" s="330">
        <v>24473</v>
      </c>
      <c r="G1119" s="328" t="s">
        <v>370</v>
      </c>
      <c r="H1119" s="328" t="s">
        <v>389</v>
      </c>
      <c r="I1119" s="328" t="s">
        <v>65</v>
      </c>
      <c r="J1119" s="328" t="s">
        <v>390</v>
      </c>
      <c r="K1119" s="328">
        <v>2014</v>
      </c>
      <c r="L1119" s="328" t="s">
        <v>370</v>
      </c>
      <c r="M1119" s="328" t="s">
        <v>374</v>
      </c>
      <c r="N1119" s="328"/>
      <c r="O1119" s="330"/>
      <c r="P1119" s="328"/>
      <c r="Q1119" s="328"/>
      <c r="R1119" s="328"/>
      <c r="S1119" s="328"/>
      <c r="T1119" s="328"/>
      <c r="U1119" s="328"/>
      <c r="V1119" s="328"/>
      <c r="W1119" s="328"/>
      <c r="X1119" s="328"/>
      <c r="Y1119" s="328"/>
      <c r="Z1119" s="328"/>
      <c r="AA1119" s="328"/>
      <c r="AB1119" s="328"/>
      <c r="AC1119" s="328"/>
      <c r="AD1119" s="328"/>
      <c r="AE1119" s="328"/>
      <c r="AF1119" s="328"/>
      <c r="AG1119" s="328"/>
      <c r="AH1119" s="328"/>
      <c r="AI1119" s="328"/>
      <c r="AJ1119" s="328"/>
      <c r="AK1119" s="328"/>
      <c r="AL1119" s="328"/>
      <c r="AM1119" s="328"/>
      <c r="AN1119" s="328"/>
      <c r="AO1119" s="328"/>
      <c r="AP1119" s="328" t="s">
        <v>4055</v>
      </c>
      <c r="AQ1119" s="328">
        <v>6</v>
      </c>
    </row>
    <row r="1120" spans="1:43" ht="22.8" x14ac:dyDescent="0.4">
      <c r="A1120" s="328">
        <v>215897</v>
      </c>
      <c r="B1120" s="328" t="s">
        <v>2361</v>
      </c>
      <c r="C1120" s="328" t="s">
        <v>1639</v>
      </c>
      <c r="D1120" s="328" t="s">
        <v>2970</v>
      </c>
      <c r="E1120" s="328" t="s">
        <v>388</v>
      </c>
      <c r="F1120" s="330">
        <v>36161</v>
      </c>
      <c r="G1120" s="328" t="s">
        <v>2362</v>
      </c>
      <c r="H1120" s="328" t="s">
        <v>389</v>
      </c>
      <c r="I1120" s="328" t="s">
        <v>484</v>
      </c>
      <c r="J1120" s="328" t="s">
        <v>390</v>
      </c>
      <c r="K1120" s="328">
        <v>2016</v>
      </c>
      <c r="L1120" s="328" t="s">
        <v>370</v>
      </c>
      <c r="M1120" s="328" t="s">
        <v>378</v>
      </c>
      <c r="N1120" s="328"/>
      <c r="O1120" s="330"/>
      <c r="P1120" s="328"/>
      <c r="Q1120" s="328"/>
      <c r="R1120" s="328"/>
      <c r="S1120" s="328"/>
      <c r="T1120" s="328"/>
      <c r="U1120" s="328"/>
      <c r="V1120" s="328"/>
      <c r="W1120" s="328"/>
      <c r="X1120" s="328"/>
      <c r="Y1120" s="328"/>
      <c r="Z1120" s="328"/>
      <c r="AA1120" s="328"/>
      <c r="AB1120" s="328"/>
      <c r="AC1120" s="328"/>
      <c r="AD1120" s="328"/>
      <c r="AE1120" s="328"/>
      <c r="AF1120" s="328"/>
      <c r="AG1120" s="328"/>
      <c r="AH1120" s="328"/>
      <c r="AI1120" s="328"/>
      <c r="AJ1120" s="328"/>
      <c r="AK1120" s="328"/>
      <c r="AL1120" s="328"/>
      <c r="AM1120" s="328"/>
      <c r="AN1120" s="328" t="s">
        <v>782</v>
      </c>
      <c r="AO1120" s="328"/>
      <c r="AP1120" s="328" t="s">
        <v>3375</v>
      </c>
      <c r="AQ1120" s="328">
        <v>3</v>
      </c>
    </row>
    <row r="1121" spans="1:43" ht="22.8" x14ac:dyDescent="0.4">
      <c r="A1121" s="328">
        <v>215906</v>
      </c>
      <c r="B1121" s="328" t="s">
        <v>2972</v>
      </c>
      <c r="C1121" s="328" t="s">
        <v>1492</v>
      </c>
      <c r="D1121" s="328" t="s">
        <v>258</v>
      </c>
      <c r="E1121" s="328" t="s">
        <v>388</v>
      </c>
      <c r="F1121" s="330">
        <v>28805</v>
      </c>
      <c r="G1121" s="328" t="s">
        <v>370</v>
      </c>
      <c r="H1121" s="328" t="s">
        <v>389</v>
      </c>
      <c r="I1121" s="328" t="s">
        <v>59</v>
      </c>
      <c r="J1121" s="328" t="s">
        <v>1311</v>
      </c>
      <c r="K1121" s="328">
        <v>1996</v>
      </c>
      <c r="L1121" s="328" t="s">
        <v>370</v>
      </c>
      <c r="M1121" s="328" t="s">
        <v>370</v>
      </c>
      <c r="N1121" s="328">
        <v>24</v>
      </c>
      <c r="O1121" s="330">
        <v>45718</v>
      </c>
      <c r="P1121" s="328">
        <v>50000</v>
      </c>
      <c r="Q1121" s="328"/>
      <c r="R1121" s="328"/>
      <c r="S1121" s="328"/>
      <c r="T1121" s="328"/>
      <c r="U1121" s="328"/>
      <c r="V1121" s="328"/>
      <c r="W1121" s="328"/>
      <c r="X1121" s="328"/>
      <c r="Y1121" s="328"/>
      <c r="Z1121" s="328"/>
      <c r="AA1121" s="328"/>
      <c r="AB1121" s="328"/>
      <c r="AC1121" s="328"/>
      <c r="AD1121" s="328"/>
      <c r="AE1121" s="328"/>
      <c r="AF1121" s="328"/>
      <c r="AG1121" s="328"/>
      <c r="AH1121" s="328"/>
      <c r="AI1121" s="328"/>
      <c r="AJ1121" s="328"/>
      <c r="AK1121" s="328"/>
      <c r="AL1121" s="328"/>
      <c r="AM1121" s="328"/>
      <c r="AN1121" s="328"/>
      <c r="AO1121" s="328"/>
      <c r="AP1121" s="328" t="s">
        <v>3374</v>
      </c>
      <c r="AQ1121" s="328">
        <v>4</v>
      </c>
    </row>
    <row r="1122" spans="1:43" ht="22.8" x14ac:dyDescent="0.4">
      <c r="A1122" s="328">
        <v>215907</v>
      </c>
      <c r="B1122" s="328" t="s">
        <v>2239</v>
      </c>
      <c r="C1122" s="328" t="s">
        <v>2240</v>
      </c>
      <c r="D1122" s="328" t="s">
        <v>2844</v>
      </c>
      <c r="E1122" s="328" t="s">
        <v>388</v>
      </c>
      <c r="F1122" s="330">
        <v>35256</v>
      </c>
      <c r="G1122" s="328" t="s">
        <v>2241</v>
      </c>
      <c r="H1122" s="328" t="s">
        <v>389</v>
      </c>
      <c r="I1122" s="328" t="s">
        <v>486</v>
      </c>
      <c r="J1122" s="328" t="s">
        <v>390</v>
      </c>
      <c r="K1122" s="328">
        <v>2017</v>
      </c>
      <c r="L1122" s="328" t="s">
        <v>370</v>
      </c>
      <c r="M1122" s="328" t="s">
        <v>379</v>
      </c>
      <c r="N1122" s="328"/>
      <c r="O1122" s="330"/>
      <c r="P1122" s="328"/>
      <c r="Q1122" s="328"/>
      <c r="R1122" s="328"/>
      <c r="S1122" s="328"/>
      <c r="T1122" s="328"/>
      <c r="U1122" s="328"/>
      <c r="V1122" s="328"/>
      <c r="W1122" s="328"/>
      <c r="X1122" s="328"/>
      <c r="Y1122" s="328"/>
      <c r="Z1122" s="328"/>
      <c r="AA1122" s="328"/>
      <c r="AB1122" s="328"/>
      <c r="AC1122" s="328"/>
      <c r="AD1122" s="328"/>
      <c r="AE1122" s="328"/>
      <c r="AF1122" s="328"/>
      <c r="AG1122" s="328"/>
      <c r="AH1122" s="328" t="s">
        <v>731</v>
      </c>
      <c r="AI1122" s="328"/>
      <c r="AJ1122" s="328"/>
      <c r="AK1122" s="328"/>
      <c r="AL1122" s="328"/>
      <c r="AM1122" s="328"/>
      <c r="AN1122" s="328"/>
      <c r="AO1122" s="328"/>
      <c r="AP1122" s="328" t="s">
        <v>4068</v>
      </c>
      <c r="AQ1122" s="328" t="s">
        <v>3844</v>
      </c>
    </row>
    <row r="1123" spans="1:43" ht="22.8" x14ac:dyDescent="0.4">
      <c r="A1123" s="328">
        <v>215933</v>
      </c>
      <c r="B1123" s="328" t="s">
        <v>1928</v>
      </c>
      <c r="C1123" s="328" t="s">
        <v>572</v>
      </c>
      <c r="D1123" s="328" t="s">
        <v>289</v>
      </c>
      <c r="E1123" s="328" t="s">
        <v>388</v>
      </c>
      <c r="F1123" s="330">
        <v>36526</v>
      </c>
      <c r="G1123" s="328" t="s">
        <v>1009</v>
      </c>
      <c r="H1123" s="328" t="s">
        <v>389</v>
      </c>
      <c r="I1123" s="328" t="s">
        <v>59</v>
      </c>
      <c r="J1123" s="328" t="s">
        <v>390</v>
      </c>
      <c r="K1123" s="328">
        <v>2017</v>
      </c>
      <c r="L1123" s="328" t="s">
        <v>370</v>
      </c>
      <c r="M1123" s="328" t="s">
        <v>370</v>
      </c>
      <c r="N1123" s="328"/>
      <c r="O1123" s="330"/>
      <c r="P1123" s="328"/>
      <c r="Q1123" s="328"/>
      <c r="R1123" s="328"/>
      <c r="S1123" s="328"/>
      <c r="T1123" s="328"/>
      <c r="U1123" s="328"/>
      <c r="V1123" s="328"/>
      <c r="W1123" s="328"/>
      <c r="X1123" s="328"/>
      <c r="Y1123" s="328"/>
      <c r="Z1123" s="328"/>
      <c r="AA1123" s="328"/>
      <c r="AB1123" s="328"/>
      <c r="AC1123" s="328"/>
      <c r="AD1123" s="328"/>
      <c r="AE1123" s="328"/>
      <c r="AF1123" s="328"/>
      <c r="AG1123" s="328"/>
      <c r="AH1123" s="328"/>
      <c r="AI1123" s="328"/>
      <c r="AJ1123" s="328"/>
      <c r="AK1123" s="328"/>
      <c r="AL1123" s="328"/>
      <c r="AM1123" s="328"/>
      <c r="AN1123" s="328"/>
      <c r="AO1123" s="328"/>
      <c r="AP1123" s="328" t="s">
        <v>3374</v>
      </c>
      <c r="AQ1123" s="328">
        <v>3</v>
      </c>
    </row>
    <row r="1124" spans="1:43" ht="22.8" x14ac:dyDescent="0.4">
      <c r="A1124" s="328">
        <v>215935</v>
      </c>
      <c r="B1124" s="328" t="s">
        <v>2975</v>
      </c>
      <c r="C1124" s="328" t="s">
        <v>2976</v>
      </c>
      <c r="D1124" s="328" t="s">
        <v>2679</v>
      </c>
      <c r="E1124" s="328" t="s">
        <v>388</v>
      </c>
      <c r="F1124" s="330">
        <v>35210</v>
      </c>
      <c r="G1124" s="328" t="s">
        <v>1009</v>
      </c>
      <c r="H1124" s="328" t="s">
        <v>389</v>
      </c>
      <c r="I1124" s="328" t="s">
        <v>486</v>
      </c>
      <c r="J1124" s="328" t="s">
        <v>371</v>
      </c>
      <c r="K1124" s="328">
        <v>2016</v>
      </c>
      <c r="L1124" s="328" t="s">
        <v>370</v>
      </c>
      <c r="M1124" s="328" t="s">
        <v>370</v>
      </c>
      <c r="N1124" s="328"/>
      <c r="O1124" s="330"/>
      <c r="P1124" s="328"/>
      <c r="Q1124" s="328"/>
      <c r="R1124" s="328"/>
      <c r="S1124" s="328"/>
      <c r="T1124" s="328"/>
      <c r="U1124" s="328"/>
      <c r="V1124" s="328"/>
      <c r="W1124" s="328"/>
      <c r="X1124" s="328"/>
      <c r="Y1124" s="328"/>
      <c r="Z1124" s="328"/>
      <c r="AA1124" s="328"/>
      <c r="AB1124" s="328"/>
      <c r="AC1124" s="328"/>
      <c r="AD1124" s="328"/>
      <c r="AE1124" s="328"/>
      <c r="AF1124" s="328"/>
      <c r="AG1124" s="328"/>
      <c r="AH1124" s="328" t="s">
        <v>731</v>
      </c>
      <c r="AI1124" s="328"/>
      <c r="AJ1124" s="328"/>
      <c r="AK1124" s="328"/>
      <c r="AL1124" s="328"/>
      <c r="AM1124" s="328" t="s">
        <v>782</v>
      </c>
      <c r="AN1124" s="328" t="s">
        <v>782</v>
      </c>
      <c r="AO1124" s="328"/>
      <c r="AP1124" s="328" t="s">
        <v>4199</v>
      </c>
      <c r="AQ1124" s="328">
        <v>3</v>
      </c>
    </row>
    <row r="1125" spans="1:43" ht="22.8" x14ac:dyDescent="0.4">
      <c r="A1125" s="328">
        <v>215939</v>
      </c>
      <c r="B1125" s="328" t="s">
        <v>2412</v>
      </c>
      <c r="C1125" s="328" t="s">
        <v>85</v>
      </c>
      <c r="D1125" s="328" t="s">
        <v>224</v>
      </c>
      <c r="E1125" s="328" t="s">
        <v>388</v>
      </c>
      <c r="F1125" s="330">
        <v>36526</v>
      </c>
      <c r="G1125" s="328" t="s">
        <v>1009</v>
      </c>
      <c r="H1125" s="328" t="s">
        <v>389</v>
      </c>
      <c r="I1125" s="328" t="s">
        <v>484</v>
      </c>
      <c r="J1125" s="328" t="s">
        <v>390</v>
      </c>
      <c r="K1125" s="328">
        <v>2017</v>
      </c>
      <c r="L1125" s="328" t="s">
        <v>370</v>
      </c>
      <c r="M1125" s="328" t="s">
        <v>376</v>
      </c>
      <c r="N1125" s="328"/>
      <c r="O1125" s="330"/>
      <c r="P1125" s="328"/>
      <c r="Q1125" s="328"/>
      <c r="R1125" s="328"/>
      <c r="S1125" s="328"/>
      <c r="T1125" s="328"/>
      <c r="U1125" s="328"/>
      <c r="V1125" s="328"/>
      <c r="W1125" s="328"/>
      <c r="X1125" s="328"/>
      <c r="Y1125" s="328"/>
      <c r="Z1125" s="328"/>
      <c r="AA1125" s="328"/>
      <c r="AB1125" s="328"/>
      <c r="AC1125" s="328"/>
      <c r="AD1125" s="328"/>
      <c r="AE1125" s="328"/>
      <c r="AF1125" s="328"/>
      <c r="AG1125" s="328"/>
      <c r="AH1125" s="328"/>
      <c r="AI1125" s="328"/>
      <c r="AJ1125" s="328"/>
      <c r="AK1125" s="328"/>
      <c r="AL1125" s="328"/>
      <c r="AM1125" s="328"/>
      <c r="AN1125" s="328" t="s">
        <v>782</v>
      </c>
      <c r="AO1125" s="328"/>
      <c r="AP1125" s="328" t="s">
        <v>3375</v>
      </c>
      <c r="AQ1125" s="328">
        <v>4</v>
      </c>
    </row>
    <row r="1126" spans="1:43" ht="22.8" x14ac:dyDescent="0.4">
      <c r="A1126" s="328">
        <v>215956</v>
      </c>
      <c r="B1126" s="328" t="s">
        <v>2325</v>
      </c>
      <c r="C1126" s="328" t="s">
        <v>137</v>
      </c>
      <c r="D1126" s="328" t="s">
        <v>2979</v>
      </c>
      <c r="E1126" s="328" t="s">
        <v>388</v>
      </c>
      <c r="F1126" s="330">
        <v>35892</v>
      </c>
      <c r="G1126" s="328" t="s">
        <v>1009</v>
      </c>
      <c r="H1126" s="328" t="s">
        <v>389</v>
      </c>
      <c r="I1126" s="328" t="s">
        <v>484</v>
      </c>
      <c r="J1126" s="328" t="s">
        <v>371</v>
      </c>
      <c r="K1126" s="328">
        <v>2018</v>
      </c>
      <c r="L1126" s="328" t="s">
        <v>370</v>
      </c>
      <c r="M1126" s="328" t="s">
        <v>370</v>
      </c>
      <c r="N1126" s="328"/>
      <c r="O1126" s="330"/>
      <c r="P1126" s="328"/>
      <c r="Q1126" s="328"/>
      <c r="R1126" s="328"/>
      <c r="S1126" s="328"/>
      <c r="T1126" s="328"/>
      <c r="U1126" s="328"/>
      <c r="V1126" s="328"/>
      <c r="W1126" s="328"/>
      <c r="X1126" s="328"/>
      <c r="Y1126" s="328"/>
      <c r="Z1126" s="328"/>
      <c r="AA1126" s="328"/>
      <c r="AB1126" s="328"/>
      <c r="AC1126" s="328"/>
      <c r="AD1126" s="328"/>
      <c r="AE1126" s="328"/>
      <c r="AF1126" s="328"/>
      <c r="AG1126" s="328"/>
      <c r="AH1126" s="328"/>
      <c r="AI1126" s="328"/>
      <c r="AJ1126" s="328"/>
      <c r="AK1126" s="328"/>
      <c r="AL1126" s="328"/>
      <c r="AM1126" s="328"/>
      <c r="AN1126" s="328"/>
      <c r="AO1126" s="328"/>
      <c r="AP1126" s="328" t="s">
        <v>3375</v>
      </c>
      <c r="AQ1126" s="328">
        <v>3</v>
      </c>
    </row>
    <row r="1127" spans="1:43" ht="22.8" x14ac:dyDescent="0.4">
      <c r="A1127" s="328">
        <v>215963</v>
      </c>
      <c r="B1127" s="328" t="s">
        <v>3400</v>
      </c>
      <c r="C1127" s="328" t="s">
        <v>564</v>
      </c>
      <c r="D1127" s="328" t="s">
        <v>312</v>
      </c>
      <c r="E1127" s="328" t="s">
        <v>388</v>
      </c>
      <c r="F1127" s="330">
        <v>36280</v>
      </c>
      <c r="G1127" s="328" t="s">
        <v>370</v>
      </c>
      <c r="H1127" s="328" t="s">
        <v>389</v>
      </c>
      <c r="I1127" s="328" t="s">
        <v>486</v>
      </c>
      <c r="J1127" s="328" t="s">
        <v>390</v>
      </c>
      <c r="K1127" s="328">
        <v>2018</v>
      </c>
      <c r="L1127" s="328" t="s">
        <v>370</v>
      </c>
      <c r="M1127" s="328" t="s">
        <v>376</v>
      </c>
      <c r="N1127" s="328"/>
      <c r="O1127" s="330"/>
      <c r="P1127" s="328"/>
      <c r="Q1127" s="328"/>
      <c r="R1127" s="328"/>
      <c r="S1127" s="328"/>
      <c r="T1127" s="328"/>
      <c r="U1127" s="328"/>
      <c r="V1127" s="328"/>
      <c r="W1127" s="328"/>
      <c r="X1127" s="328"/>
      <c r="Y1127" s="328"/>
      <c r="Z1127" s="328"/>
      <c r="AA1127" s="328"/>
      <c r="AB1127" s="328"/>
      <c r="AC1127" s="328"/>
      <c r="AD1127" s="328"/>
      <c r="AE1127" s="328"/>
      <c r="AF1127" s="328"/>
      <c r="AG1127" s="328"/>
      <c r="AH1127" s="328" t="s">
        <v>731</v>
      </c>
      <c r="AI1127" s="328"/>
      <c r="AJ1127" s="328"/>
      <c r="AK1127" s="328"/>
      <c r="AL1127" s="328"/>
      <c r="AM1127" s="328"/>
      <c r="AN1127" s="328"/>
      <c r="AO1127" s="328"/>
      <c r="AP1127" s="328" t="s">
        <v>4077</v>
      </c>
      <c r="AQ1127" s="328">
        <v>5</v>
      </c>
    </row>
    <row r="1128" spans="1:43" ht="22.8" x14ac:dyDescent="0.4">
      <c r="A1128" s="328">
        <v>215970</v>
      </c>
      <c r="B1128" s="328" t="s">
        <v>1401</v>
      </c>
      <c r="C1128" s="328" t="s">
        <v>2981</v>
      </c>
      <c r="D1128" s="328" t="s">
        <v>2982</v>
      </c>
      <c r="E1128" s="328" t="s">
        <v>388</v>
      </c>
      <c r="F1128" s="330">
        <v>36526</v>
      </c>
      <c r="G1128" s="328" t="s">
        <v>1009</v>
      </c>
      <c r="H1128" s="328" t="s">
        <v>389</v>
      </c>
      <c r="I1128" s="328" t="s">
        <v>59</v>
      </c>
      <c r="J1128" s="328" t="s">
        <v>390</v>
      </c>
      <c r="K1128" s="328">
        <v>2018</v>
      </c>
      <c r="L1128" s="328" t="s">
        <v>370</v>
      </c>
      <c r="M1128" s="328" t="s">
        <v>375</v>
      </c>
      <c r="N1128" s="328"/>
      <c r="O1128" s="330"/>
      <c r="P1128" s="328"/>
      <c r="Q1128" s="328"/>
      <c r="R1128" s="328"/>
      <c r="S1128" s="328"/>
      <c r="T1128" s="328"/>
      <c r="U1128" s="328"/>
      <c r="V1128" s="328"/>
      <c r="W1128" s="328"/>
      <c r="X1128" s="328"/>
      <c r="Y1128" s="328"/>
      <c r="Z1128" s="328"/>
      <c r="AA1128" s="328"/>
      <c r="AB1128" s="328"/>
      <c r="AC1128" s="328"/>
      <c r="AD1128" s="328"/>
      <c r="AE1128" s="328"/>
      <c r="AF1128" s="328"/>
      <c r="AG1128" s="328"/>
      <c r="AH1128" s="328"/>
      <c r="AI1128" s="328"/>
      <c r="AJ1128" s="328"/>
      <c r="AK1128" s="328"/>
      <c r="AL1128" s="328"/>
      <c r="AM1128" s="328"/>
      <c r="AN1128" s="328"/>
      <c r="AO1128" s="328"/>
      <c r="AP1128" s="328" t="s">
        <v>3374</v>
      </c>
      <c r="AQ1128" s="328">
        <v>2</v>
      </c>
    </row>
    <row r="1129" spans="1:43" ht="22.8" x14ac:dyDescent="0.4">
      <c r="A1129" s="328">
        <v>215977</v>
      </c>
      <c r="B1129" s="328" t="s">
        <v>2983</v>
      </c>
      <c r="C1129" s="328" t="s">
        <v>129</v>
      </c>
      <c r="D1129" s="328" t="s">
        <v>822</v>
      </c>
      <c r="E1129" s="328" t="s">
        <v>387</v>
      </c>
      <c r="F1129" s="330">
        <v>36319</v>
      </c>
      <c r="G1129" s="328" t="s">
        <v>370</v>
      </c>
      <c r="H1129" s="328" t="s">
        <v>389</v>
      </c>
      <c r="I1129" s="328" t="s">
        <v>484</v>
      </c>
      <c r="J1129" s="328" t="s">
        <v>371</v>
      </c>
      <c r="K1129" s="328">
        <v>2017</v>
      </c>
      <c r="L1129" s="328" t="s">
        <v>370</v>
      </c>
      <c r="M1129" s="328" t="s">
        <v>375</v>
      </c>
      <c r="N1129" s="328">
        <v>63</v>
      </c>
      <c r="O1129" s="330">
        <v>45722</v>
      </c>
      <c r="P1129" s="328">
        <v>80000</v>
      </c>
      <c r="Q1129" s="328"/>
      <c r="R1129" s="328"/>
      <c r="S1129" s="328"/>
      <c r="T1129" s="328"/>
      <c r="U1129" s="328"/>
      <c r="V1129" s="328"/>
      <c r="W1129" s="328"/>
      <c r="X1129" s="328"/>
      <c r="Y1129" s="328"/>
      <c r="Z1129" s="328"/>
      <c r="AA1129" s="328"/>
      <c r="AB1129" s="328"/>
      <c r="AC1129" s="328"/>
      <c r="AD1129" s="328"/>
      <c r="AE1129" s="328"/>
      <c r="AF1129" s="328"/>
      <c r="AG1129" s="328"/>
      <c r="AH1129" s="328"/>
      <c r="AI1129" s="328"/>
      <c r="AJ1129" s="328"/>
      <c r="AK1129" s="328"/>
      <c r="AL1129" s="328"/>
      <c r="AM1129" s="328"/>
      <c r="AN1129" s="328"/>
      <c r="AO1129" s="328"/>
      <c r="AP1129" s="328" t="s">
        <v>3375</v>
      </c>
      <c r="AQ1129" s="328">
        <v>4</v>
      </c>
    </row>
    <row r="1130" spans="1:43" ht="22.8" x14ac:dyDescent="0.4">
      <c r="A1130" s="328">
        <v>215983</v>
      </c>
      <c r="B1130" s="328" t="s">
        <v>1773</v>
      </c>
      <c r="C1130" s="328" t="s">
        <v>105</v>
      </c>
      <c r="D1130" s="328" t="s">
        <v>257</v>
      </c>
      <c r="E1130" s="328" t="s">
        <v>387</v>
      </c>
      <c r="F1130" s="330">
        <v>35434</v>
      </c>
      <c r="G1130" s="328" t="s">
        <v>1009</v>
      </c>
      <c r="H1130" s="328" t="s">
        <v>389</v>
      </c>
      <c r="I1130" s="328" t="s">
        <v>59</v>
      </c>
      <c r="J1130" s="328" t="s">
        <v>390</v>
      </c>
      <c r="K1130" s="328">
        <v>2015</v>
      </c>
      <c r="L1130" s="328" t="s">
        <v>370</v>
      </c>
      <c r="M1130" s="328" t="s">
        <v>370</v>
      </c>
      <c r="N1130" s="328"/>
      <c r="O1130" s="330"/>
      <c r="P1130" s="328"/>
      <c r="Q1130" s="328"/>
      <c r="R1130" s="328"/>
      <c r="S1130" s="328"/>
      <c r="T1130" s="328"/>
      <c r="U1130" s="328"/>
      <c r="V1130" s="328"/>
      <c r="W1130" s="328"/>
      <c r="X1130" s="328"/>
      <c r="Y1130" s="328"/>
      <c r="Z1130" s="328"/>
      <c r="AA1130" s="328"/>
      <c r="AB1130" s="328"/>
      <c r="AC1130" s="328"/>
      <c r="AD1130" s="328"/>
      <c r="AE1130" s="328"/>
      <c r="AF1130" s="328"/>
      <c r="AG1130" s="328"/>
      <c r="AH1130" s="328"/>
      <c r="AI1130" s="328"/>
      <c r="AJ1130" s="328"/>
      <c r="AK1130" s="328"/>
      <c r="AL1130" s="328"/>
      <c r="AM1130" s="328"/>
      <c r="AN1130" s="328"/>
      <c r="AO1130" s="328"/>
      <c r="AP1130" s="328" t="s">
        <v>59</v>
      </c>
      <c r="AQ1130" s="328">
        <v>1</v>
      </c>
    </row>
    <row r="1131" spans="1:43" ht="22.8" x14ac:dyDescent="0.4">
      <c r="A1131" s="328">
        <v>215986</v>
      </c>
      <c r="B1131" s="328" t="s">
        <v>2470</v>
      </c>
      <c r="C1131" s="328" t="s">
        <v>572</v>
      </c>
      <c r="D1131" s="328" t="s">
        <v>2985</v>
      </c>
      <c r="E1131" s="328" t="s">
        <v>387</v>
      </c>
      <c r="F1131" s="330">
        <v>33799</v>
      </c>
      <c r="G1131" s="328" t="s">
        <v>698</v>
      </c>
      <c r="H1131" s="328" t="s">
        <v>389</v>
      </c>
      <c r="I1131" s="328" t="s">
        <v>484</v>
      </c>
      <c r="J1131" s="328" t="s">
        <v>371</v>
      </c>
      <c r="K1131" s="328">
        <v>2011</v>
      </c>
      <c r="L1131" s="328" t="s">
        <v>370</v>
      </c>
      <c r="M1131" s="328" t="s">
        <v>379</v>
      </c>
      <c r="N1131" s="328"/>
      <c r="O1131" s="330"/>
      <c r="P1131" s="328"/>
      <c r="Q1131" s="328"/>
      <c r="R1131" s="328"/>
      <c r="S1131" s="328"/>
      <c r="T1131" s="328"/>
      <c r="U1131" s="328"/>
      <c r="V1131" s="328"/>
      <c r="W1131" s="328"/>
      <c r="X1131" s="328"/>
      <c r="Y1131" s="328"/>
      <c r="Z1131" s="328"/>
      <c r="AA1131" s="328"/>
      <c r="AB1131" s="328"/>
      <c r="AC1131" s="328"/>
      <c r="AD1131" s="328"/>
      <c r="AE1131" s="328"/>
      <c r="AF1131" s="328"/>
      <c r="AG1131" s="328"/>
      <c r="AH1131" s="328"/>
      <c r="AI1131" s="328"/>
      <c r="AJ1131" s="328"/>
      <c r="AK1131" s="328"/>
      <c r="AL1131" s="328"/>
      <c r="AM1131" s="328"/>
      <c r="AN1131" s="328"/>
      <c r="AO1131" s="328"/>
      <c r="AP1131" s="328" t="s">
        <v>3375</v>
      </c>
      <c r="AQ1131" s="328">
        <v>3</v>
      </c>
    </row>
    <row r="1132" spans="1:43" ht="22.8" x14ac:dyDescent="0.4">
      <c r="A1132" s="328">
        <v>215994</v>
      </c>
      <c r="B1132" s="328" t="s">
        <v>1834</v>
      </c>
      <c r="C1132" s="328" t="s">
        <v>2986</v>
      </c>
      <c r="D1132" s="328" t="s">
        <v>2987</v>
      </c>
      <c r="E1132" s="328" t="s">
        <v>387</v>
      </c>
      <c r="F1132" s="330">
        <v>35896</v>
      </c>
      <c r="G1132" s="328" t="s">
        <v>1009</v>
      </c>
      <c r="H1132" s="328" t="s">
        <v>389</v>
      </c>
      <c r="I1132" s="328" t="s">
        <v>65</v>
      </c>
      <c r="J1132" s="328" t="s">
        <v>371</v>
      </c>
      <c r="K1132" s="328">
        <v>2017</v>
      </c>
      <c r="L1132" s="328" t="s">
        <v>370</v>
      </c>
      <c r="M1132" s="328" t="s">
        <v>370</v>
      </c>
      <c r="N1132" s="328"/>
      <c r="O1132" s="330"/>
      <c r="P1132" s="328"/>
      <c r="Q1132" s="328"/>
      <c r="R1132" s="328"/>
      <c r="S1132" s="328"/>
      <c r="T1132" s="328"/>
      <c r="U1132" s="328"/>
      <c r="V1132" s="328"/>
      <c r="W1132" s="328"/>
      <c r="X1132" s="328"/>
      <c r="Y1132" s="328"/>
      <c r="Z1132" s="328"/>
      <c r="AA1132" s="328"/>
      <c r="AB1132" s="328"/>
      <c r="AC1132" s="328"/>
      <c r="AD1132" s="328"/>
      <c r="AE1132" s="328"/>
      <c r="AF1132" s="328"/>
      <c r="AG1132" s="328"/>
      <c r="AH1132" s="328" t="s">
        <v>731</v>
      </c>
      <c r="AI1132" s="328"/>
      <c r="AJ1132" s="328"/>
      <c r="AK1132" s="328"/>
      <c r="AL1132" s="328"/>
      <c r="AM1132" s="328"/>
      <c r="AN1132" s="328"/>
      <c r="AO1132" s="328"/>
      <c r="AP1132" s="328" t="s">
        <v>4121</v>
      </c>
      <c r="AQ1132" s="328">
        <v>6</v>
      </c>
    </row>
    <row r="1133" spans="1:43" ht="22.8" x14ac:dyDescent="0.4">
      <c r="A1133" s="328">
        <v>215995</v>
      </c>
      <c r="B1133" s="328" t="s">
        <v>2378</v>
      </c>
      <c r="C1133" s="328" t="s">
        <v>105</v>
      </c>
      <c r="D1133" s="328" t="s">
        <v>504</v>
      </c>
      <c r="E1133" s="328" t="s">
        <v>387</v>
      </c>
      <c r="F1133" s="330">
        <v>36199</v>
      </c>
      <c r="G1133" s="328" t="s">
        <v>1009</v>
      </c>
      <c r="H1133" s="328" t="s">
        <v>389</v>
      </c>
      <c r="I1133" s="328" t="s">
        <v>59</v>
      </c>
      <c r="J1133" s="328" t="s">
        <v>371</v>
      </c>
      <c r="K1133" s="328">
        <v>2018</v>
      </c>
      <c r="L1133" s="328" t="s">
        <v>370</v>
      </c>
      <c r="M1133" s="328" t="s">
        <v>372</v>
      </c>
      <c r="N1133" s="328"/>
      <c r="O1133" s="330"/>
      <c r="P1133" s="328"/>
      <c r="Q1133" s="328"/>
      <c r="R1133" s="328"/>
      <c r="S1133" s="328"/>
      <c r="T1133" s="328"/>
      <c r="U1133" s="328"/>
      <c r="V1133" s="328"/>
      <c r="W1133" s="328"/>
      <c r="X1133" s="328"/>
      <c r="Y1133" s="328"/>
      <c r="Z1133" s="328"/>
      <c r="AA1133" s="328"/>
      <c r="AB1133" s="328"/>
      <c r="AC1133" s="328"/>
      <c r="AD1133" s="328"/>
      <c r="AE1133" s="328"/>
      <c r="AF1133" s="328"/>
      <c r="AG1133" s="328"/>
      <c r="AH1133" s="328"/>
      <c r="AI1133" s="328"/>
      <c r="AJ1133" s="328"/>
      <c r="AK1133" s="328"/>
      <c r="AL1133" s="328"/>
      <c r="AM1133" s="328"/>
      <c r="AN1133" s="328"/>
      <c r="AO1133" s="328"/>
      <c r="AP1133" s="328" t="s">
        <v>59</v>
      </c>
      <c r="AQ1133" s="328">
        <v>5</v>
      </c>
    </row>
    <row r="1134" spans="1:43" ht="22.8" x14ac:dyDescent="0.4">
      <c r="A1134" s="328">
        <v>216013</v>
      </c>
      <c r="B1134" s="328" t="s">
        <v>917</v>
      </c>
      <c r="C1134" s="328" t="s">
        <v>918</v>
      </c>
      <c r="D1134" s="328" t="s">
        <v>622</v>
      </c>
      <c r="E1134" s="328" t="s">
        <v>387</v>
      </c>
      <c r="F1134" s="330">
        <v>34453</v>
      </c>
      <c r="G1134" s="328" t="s">
        <v>370</v>
      </c>
      <c r="H1134" s="328" t="s">
        <v>389</v>
      </c>
      <c r="I1134" s="328" t="s">
        <v>486</v>
      </c>
      <c r="J1134" s="328" t="s">
        <v>371</v>
      </c>
      <c r="K1134" s="328"/>
      <c r="L1134" s="328" t="s">
        <v>370</v>
      </c>
      <c r="M1134" s="328" t="s">
        <v>370</v>
      </c>
      <c r="N1134" s="328"/>
      <c r="O1134" s="330"/>
      <c r="P1134" s="328"/>
      <c r="Q1134" s="328"/>
      <c r="R1134" s="328"/>
      <c r="S1134" s="328"/>
      <c r="T1134" s="328"/>
      <c r="U1134" s="328"/>
      <c r="V1134" s="328"/>
      <c r="W1134" s="328"/>
      <c r="X1134" s="328"/>
      <c r="Y1134" s="328"/>
      <c r="Z1134" s="328"/>
      <c r="AA1134" s="328"/>
      <c r="AB1134" s="328"/>
      <c r="AC1134" s="328"/>
      <c r="AD1134" s="328"/>
      <c r="AE1134" s="328"/>
      <c r="AF1134" s="328"/>
      <c r="AG1134" s="328"/>
      <c r="AH1134" s="328"/>
      <c r="AI1134" s="328"/>
      <c r="AJ1134" s="328"/>
      <c r="AK1134" s="328"/>
      <c r="AL1134" s="328"/>
      <c r="AM1134" s="328" t="s">
        <v>782</v>
      </c>
      <c r="AN1134" s="328" t="s">
        <v>782</v>
      </c>
      <c r="AO1134" s="328"/>
      <c r="AP1134" s="328" t="s">
        <v>3377</v>
      </c>
      <c r="AQ1134" s="328">
        <v>3</v>
      </c>
    </row>
    <row r="1135" spans="1:43" ht="22.8" x14ac:dyDescent="0.4">
      <c r="A1135" s="328">
        <v>216020</v>
      </c>
      <c r="B1135" s="328" t="s">
        <v>1958</v>
      </c>
      <c r="C1135" s="328" t="s">
        <v>623</v>
      </c>
      <c r="D1135" s="328" t="s">
        <v>224</v>
      </c>
      <c r="E1135" s="328" t="s">
        <v>387</v>
      </c>
      <c r="F1135" s="330">
        <v>34559</v>
      </c>
      <c r="G1135" s="328" t="s">
        <v>370</v>
      </c>
      <c r="H1135" s="328" t="s">
        <v>389</v>
      </c>
      <c r="I1135" s="328" t="s">
        <v>486</v>
      </c>
      <c r="J1135" s="328" t="s">
        <v>390</v>
      </c>
      <c r="K1135" s="328">
        <v>2012</v>
      </c>
      <c r="L1135" s="328" t="s">
        <v>370</v>
      </c>
      <c r="M1135" s="328" t="s">
        <v>370</v>
      </c>
      <c r="N1135" s="328"/>
      <c r="O1135" s="330"/>
      <c r="P1135" s="328"/>
      <c r="Q1135" s="328"/>
      <c r="R1135" s="328"/>
      <c r="S1135" s="328"/>
      <c r="T1135" s="328"/>
      <c r="U1135" s="328"/>
      <c r="V1135" s="328"/>
      <c r="W1135" s="328"/>
      <c r="X1135" s="328"/>
      <c r="Y1135" s="328"/>
      <c r="Z1135" s="328"/>
      <c r="AA1135" s="328"/>
      <c r="AB1135" s="328"/>
      <c r="AC1135" s="328"/>
      <c r="AD1135" s="328"/>
      <c r="AE1135" s="328"/>
      <c r="AF1135" s="328"/>
      <c r="AG1135" s="328"/>
      <c r="AH1135" s="328" t="s">
        <v>731</v>
      </c>
      <c r="AI1135" s="328"/>
      <c r="AJ1135" s="328"/>
      <c r="AK1135" s="328"/>
      <c r="AL1135" s="328"/>
      <c r="AM1135" s="328" t="s">
        <v>782</v>
      </c>
      <c r="AN1135" s="328" t="s">
        <v>782</v>
      </c>
      <c r="AO1135" s="328"/>
      <c r="AP1135" s="328" t="s">
        <v>4022</v>
      </c>
      <c r="AQ1135" s="328" t="s">
        <v>4024</v>
      </c>
    </row>
    <row r="1136" spans="1:43" ht="22.8" x14ac:dyDescent="0.4">
      <c r="A1136" s="328">
        <v>216028</v>
      </c>
      <c r="B1136" s="328" t="s">
        <v>2988</v>
      </c>
      <c r="C1136" s="328" t="s">
        <v>91</v>
      </c>
      <c r="D1136" s="328" t="s">
        <v>514</v>
      </c>
      <c r="E1136" s="328" t="s">
        <v>387</v>
      </c>
      <c r="F1136" s="330">
        <v>35701</v>
      </c>
      <c r="G1136" s="328" t="s">
        <v>370</v>
      </c>
      <c r="H1136" s="328" t="s">
        <v>389</v>
      </c>
      <c r="I1136" s="328" t="s">
        <v>484</v>
      </c>
      <c r="J1136" s="328" t="s">
        <v>390</v>
      </c>
      <c r="K1136" s="328">
        <v>2015</v>
      </c>
      <c r="L1136" s="328" t="s">
        <v>370</v>
      </c>
      <c r="M1136" s="328" t="s">
        <v>370</v>
      </c>
      <c r="N1136" s="328"/>
      <c r="O1136" s="330"/>
      <c r="P1136" s="328"/>
      <c r="Q1136" s="328"/>
      <c r="R1136" s="328"/>
      <c r="S1136" s="328"/>
      <c r="T1136" s="328"/>
      <c r="U1136" s="328"/>
      <c r="V1136" s="328"/>
      <c r="W1136" s="328"/>
      <c r="X1136" s="328"/>
      <c r="Y1136" s="328"/>
      <c r="Z1136" s="328"/>
      <c r="AA1136" s="328"/>
      <c r="AB1136" s="328"/>
      <c r="AC1136" s="328"/>
      <c r="AD1136" s="328"/>
      <c r="AE1136" s="328"/>
      <c r="AF1136" s="328"/>
      <c r="AG1136" s="328"/>
      <c r="AH1136" s="328"/>
      <c r="AI1136" s="328"/>
      <c r="AJ1136" s="328"/>
      <c r="AK1136" s="328"/>
      <c r="AL1136" s="328"/>
      <c r="AM1136" s="328"/>
      <c r="AN1136" s="328" t="s">
        <v>782</v>
      </c>
      <c r="AO1136" s="328"/>
      <c r="AP1136" s="328" t="s">
        <v>484</v>
      </c>
      <c r="AQ1136" s="328">
        <v>1</v>
      </c>
    </row>
    <row r="1137" spans="1:43" ht="22.8" x14ac:dyDescent="0.4">
      <c r="A1137" s="328">
        <v>216030</v>
      </c>
      <c r="B1137" s="328" t="s">
        <v>1929</v>
      </c>
      <c r="C1137" s="328" t="s">
        <v>2989</v>
      </c>
      <c r="D1137" s="328" t="s">
        <v>1015</v>
      </c>
      <c r="E1137" s="328" t="s">
        <v>387</v>
      </c>
      <c r="F1137" s="330">
        <v>36526</v>
      </c>
      <c r="G1137" s="328" t="s">
        <v>1009</v>
      </c>
      <c r="H1137" s="328" t="s">
        <v>389</v>
      </c>
      <c r="I1137" s="328" t="s">
        <v>59</v>
      </c>
      <c r="J1137" s="328" t="s">
        <v>390</v>
      </c>
      <c r="K1137" s="328">
        <v>2017</v>
      </c>
      <c r="L1137" s="328" t="s">
        <v>370</v>
      </c>
      <c r="M1137" s="328" t="s">
        <v>370</v>
      </c>
      <c r="N1137" s="328"/>
      <c r="O1137" s="330"/>
      <c r="P1137" s="328"/>
      <c r="Q1137" s="328"/>
      <c r="R1137" s="328"/>
      <c r="S1137" s="328"/>
      <c r="T1137" s="328"/>
      <c r="U1137" s="328"/>
      <c r="V1137" s="328"/>
      <c r="W1137" s="328"/>
      <c r="X1137" s="328"/>
      <c r="Y1137" s="328"/>
      <c r="Z1137" s="328"/>
      <c r="AA1137" s="328"/>
      <c r="AB1137" s="328"/>
      <c r="AC1137" s="328"/>
      <c r="AD1137" s="328"/>
      <c r="AE1137" s="328"/>
      <c r="AF1137" s="328"/>
      <c r="AG1137" s="328"/>
      <c r="AH1137" s="328"/>
      <c r="AI1137" s="328"/>
      <c r="AJ1137" s="328"/>
      <c r="AK1137" s="328"/>
      <c r="AL1137" s="328"/>
      <c r="AM1137" s="328"/>
      <c r="AN1137" s="328"/>
      <c r="AO1137" s="328"/>
      <c r="AP1137" s="328" t="s">
        <v>3374</v>
      </c>
      <c r="AQ1137" s="328">
        <v>2</v>
      </c>
    </row>
    <row r="1138" spans="1:43" ht="22.8" x14ac:dyDescent="0.4">
      <c r="A1138" s="328">
        <v>216050</v>
      </c>
      <c r="B1138" s="328" t="s">
        <v>1471</v>
      </c>
      <c r="C1138" s="328" t="s">
        <v>127</v>
      </c>
      <c r="D1138" s="328" t="s">
        <v>425</v>
      </c>
      <c r="E1138" s="328" t="s">
        <v>388</v>
      </c>
      <c r="F1138" s="330">
        <v>36279</v>
      </c>
      <c r="G1138" s="328" t="s">
        <v>370</v>
      </c>
      <c r="H1138" s="328" t="s">
        <v>389</v>
      </c>
      <c r="I1138" s="328" t="s">
        <v>484</v>
      </c>
      <c r="J1138" s="328" t="s">
        <v>1311</v>
      </c>
      <c r="K1138" s="328">
        <v>2017</v>
      </c>
      <c r="L1138" s="328" t="s">
        <v>370</v>
      </c>
      <c r="M1138" s="328" t="s">
        <v>1009</v>
      </c>
      <c r="N1138" s="328"/>
      <c r="O1138" s="330"/>
      <c r="P1138" s="328"/>
      <c r="Q1138" s="328"/>
      <c r="R1138" s="328"/>
      <c r="S1138" s="328"/>
      <c r="T1138" s="328"/>
      <c r="U1138" s="328"/>
      <c r="V1138" s="328"/>
      <c r="W1138" s="328"/>
      <c r="X1138" s="328"/>
      <c r="Y1138" s="328"/>
      <c r="Z1138" s="328"/>
      <c r="AA1138" s="328"/>
      <c r="AB1138" s="328"/>
      <c r="AC1138" s="328"/>
      <c r="AD1138" s="328"/>
      <c r="AE1138" s="328"/>
      <c r="AF1138" s="328"/>
      <c r="AG1138" s="328"/>
      <c r="AH1138" s="328"/>
      <c r="AI1138" s="328"/>
      <c r="AJ1138" s="328"/>
      <c r="AK1138" s="328"/>
      <c r="AL1138" s="328"/>
      <c r="AM1138" s="328" t="s">
        <v>782</v>
      </c>
      <c r="AN1138" s="328" t="s">
        <v>782</v>
      </c>
      <c r="AO1138" s="328"/>
      <c r="AP1138" s="328" t="s">
        <v>484</v>
      </c>
      <c r="AQ1138" s="328">
        <v>3</v>
      </c>
    </row>
    <row r="1139" spans="1:43" ht="22.8" x14ac:dyDescent="0.4">
      <c r="A1139" s="328">
        <v>216056</v>
      </c>
      <c r="B1139" s="331" t="s">
        <v>2437</v>
      </c>
      <c r="C1139" s="331" t="s">
        <v>2438</v>
      </c>
      <c r="D1139" s="331" t="s">
        <v>242</v>
      </c>
      <c r="E1139" s="328" t="s">
        <v>388</v>
      </c>
      <c r="F1139" s="330">
        <v>36550</v>
      </c>
      <c r="G1139" s="328" t="s">
        <v>1018</v>
      </c>
      <c r="H1139" s="328" t="s">
        <v>389</v>
      </c>
      <c r="I1139" s="328" t="s">
        <v>59</v>
      </c>
      <c r="J1139" s="328" t="s">
        <v>371</v>
      </c>
      <c r="K1139" s="328">
        <v>2017</v>
      </c>
      <c r="L1139" s="328" t="s">
        <v>370</v>
      </c>
      <c r="M1139" s="328" t="s">
        <v>372</v>
      </c>
      <c r="N1139" s="328"/>
      <c r="O1139" s="330"/>
      <c r="P1139" s="328"/>
      <c r="Q1139" s="328"/>
      <c r="R1139" s="328"/>
      <c r="S1139" s="328"/>
      <c r="T1139" s="328"/>
      <c r="U1139" s="328"/>
      <c r="V1139" s="328"/>
      <c r="W1139" s="328"/>
      <c r="X1139" s="328"/>
      <c r="Y1139" s="328"/>
      <c r="Z1139" s="328"/>
      <c r="AA1139" s="328"/>
      <c r="AB1139" s="328"/>
      <c r="AC1139" s="328"/>
      <c r="AD1139" s="328"/>
      <c r="AE1139" s="328"/>
      <c r="AF1139" s="328"/>
      <c r="AG1139" s="328"/>
      <c r="AH1139" s="328"/>
      <c r="AI1139" s="328"/>
      <c r="AJ1139" s="328"/>
      <c r="AK1139" s="328"/>
      <c r="AL1139" s="328"/>
      <c r="AM1139" s="328"/>
      <c r="AN1139" s="328"/>
      <c r="AO1139" s="328"/>
      <c r="AP1139" s="328" t="s">
        <v>59</v>
      </c>
      <c r="AQ1139" s="328">
        <v>4</v>
      </c>
    </row>
    <row r="1140" spans="1:43" ht="22.8" x14ac:dyDescent="0.4">
      <c r="A1140" s="328">
        <v>216084</v>
      </c>
      <c r="B1140" s="328" t="s">
        <v>1343</v>
      </c>
      <c r="C1140" s="328" t="s">
        <v>1344</v>
      </c>
      <c r="D1140" s="328" t="s">
        <v>599</v>
      </c>
      <c r="E1140" s="328" t="s">
        <v>388</v>
      </c>
      <c r="F1140" s="330">
        <v>33147</v>
      </c>
      <c r="G1140" s="328" t="s">
        <v>370</v>
      </c>
      <c r="H1140" s="328" t="s">
        <v>389</v>
      </c>
      <c r="I1140" s="328" t="s">
        <v>59</v>
      </c>
      <c r="J1140" s="328" t="s">
        <v>390</v>
      </c>
      <c r="K1140" s="328">
        <v>2008</v>
      </c>
      <c r="L1140" s="328" t="s">
        <v>370</v>
      </c>
      <c r="M1140" s="328" t="s">
        <v>375</v>
      </c>
      <c r="N1140" s="328"/>
      <c r="O1140" s="330"/>
      <c r="P1140" s="328"/>
      <c r="Q1140" s="328"/>
      <c r="R1140" s="328"/>
      <c r="S1140" s="328"/>
      <c r="T1140" s="328"/>
      <c r="U1140" s="328"/>
      <c r="V1140" s="328"/>
      <c r="W1140" s="328"/>
      <c r="X1140" s="328"/>
      <c r="Y1140" s="328"/>
      <c r="Z1140" s="328"/>
      <c r="AA1140" s="328"/>
      <c r="AB1140" s="328"/>
      <c r="AC1140" s="328"/>
      <c r="AD1140" s="328"/>
      <c r="AE1140" s="328"/>
      <c r="AF1140" s="328"/>
      <c r="AG1140" s="328"/>
      <c r="AH1140" s="328"/>
      <c r="AI1140" s="328"/>
      <c r="AJ1140" s="328"/>
      <c r="AK1140" s="328"/>
      <c r="AL1140" s="328"/>
      <c r="AM1140" s="328"/>
      <c r="AN1140" s="328" t="s">
        <v>782</v>
      </c>
      <c r="AO1140" s="328"/>
      <c r="AP1140" s="328" t="s">
        <v>3374</v>
      </c>
      <c r="AQ1140" s="328">
        <v>4</v>
      </c>
    </row>
    <row r="1141" spans="1:43" ht="22.8" x14ac:dyDescent="0.4">
      <c r="A1141" s="328">
        <v>216098</v>
      </c>
      <c r="B1141" s="328" t="s">
        <v>2383</v>
      </c>
      <c r="C1141" s="328" t="s">
        <v>446</v>
      </c>
      <c r="D1141" s="328" t="s">
        <v>2996</v>
      </c>
      <c r="E1141" s="328" t="s">
        <v>388</v>
      </c>
      <c r="F1141" s="330">
        <v>36267</v>
      </c>
      <c r="G1141" s="328" t="s">
        <v>1046</v>
      </c>
      <c r="H1141" s="328" t="s">
        <v>389</v>
      </c>
      <c r="I1141" s="328" t="s">
        <v>487</v>
      </c>
      <c r="J1141" s="328" t="s">
        <v>390</v>
      </c>
      <c r="K1141" s="328">
        <v>2017</v>
      </c>
      <c r="L1141" s="328" t="s">
        <v>370</v>
      </c>
      <c r="M1141" s="328" t="s">
        <v>370</v>
      </c>
      <c r="N1141" s="328"/>
      <c r="O1141" s="330"/>
      <c r="P1141" s="328"/>
      <c r="Q1141" s="328"/>
      <c r="R1141" s="328"/>
      <c r="S1141" s="328"/>
      <c r="T1141" s="328"/>
      <c r="U1141" s="328"/>
      <c r="V1141" s="328"/>
      <c r="W1141" s="328"/>
      <c r="X1141" s="328"/>
      <c r="Y1141" s="328"/>
      <c r="Z1141" s="328"/>
      <c r="AA1141" s="328"/>
      <c r="AB1141" s="328"/>
      <c r="AC1141" s="328"/>
      <c r="AD1141" s="328"/>
      <c r="AE1141" s="328"/>
      <c r="AF1141" s="328"/>
      <c r="AG1141" s="328"/>
      <c r="AH1141" s="328" t="s">
        <v>731</v>
      </c>
      <c r="AI1141" s="328"/>
      <c r="AJ1141" s="328"/>
      <c r="AK1141" s="328"/>
      <c r="AL1141" s="328"/>
      <c r="AM1141" s="328"/>
      <c r="AN1141" s="328"/>
      <c r="AO1141" s="328"/>
      <c r="AP1141" s="328" t="s">
        <v>4124</v>
      </c>
      <c r="AQ1141" s="328">
        <v>6</v>
      </c>
    </row>
    <row r="1142" spans="1:43" ht="22.8" x14ac:dyDescent="0.4">
      <c r="A1142" s="328">
        <v>216108</v>
      </c>
      <c r="B1142" s="328" t="s">
        <v>2079</v>
      </c>
      <c r="C1142" s="328" t="s">
        <v>63</v>
      </c>
      <c r="D1142" s="328" t="s">
        <v>202</v>
      </c>
      <c r="E1142" s="328" t="s">
        <v>388</v>
      </c>
      <c r="F1142" s="330">
        <v>32143</v>
      </c>
      <c r="G1142" s="328" t="s">
        <v>370</v>
      </c>
      <c r="H1142" s="328" t="s">
        <v>389</v>
      </c>
      <c r="I1142" s="328" t="s">
        <v>484</v>
      </c>
      <c r="J1142" s="328" t="s">
        <v>390</v>
      </c>
      <c r="K1142" s="328">
        <v>2019</v>
      </c>
      <c r="L1142" s="328" t="s">
        <v>370</v>
      </c>
      <c r="M1142" s="328" t="s">
        <v>370</v>
      </c>
      <c r="N1142" s="328"/>
      <c r="O1142" s="330"/>
      <c r="P1142" s="328"/>
      <c r="Q1142" s="328"/>
      <c r="R1142" s="328"/>
      <c r="S1142" s="328"/>
      <c r="T1142" s="328"/>
      <c r="U1142" s="328"/>
      <c r="V1142" s="328"/>
      <c r="W1142" s="328"/>
      <c r="X1142" s="328"/>
      <c r="Y1142" s="328"/>
      <c r="Z1142" s="328"/>
      <c r="AA1142" s="328"/>
      <c r="AB1142" s="328"/>
      <c r="AC1142" s="328"/>
      <c r="AD1142" s="328"/>
      <c r="AE1142" s="328"/>
      <c r="AF1142" s="328"/>
      <c r="AG1142" s="328"/>
      <c r="AH1142" s="328"/>
      <c r="AI1142" s="328"/>
      <c r="AJ1142" s="328"/>
      <c r="AK1142" s="328"/>
      <c r="AL1142" s="328"/>
      <c r="AM1142" s="328"/>
      <c r="AN1142" s="328"/>
      <c r="AO1142" s="328"/>
      <c r="AP1142" s="328" t="s">
        <v>3375</v>
      </c>
      <c r="AQ1142" s="328">
        <v>2</v>
      </c>
    </row>
    <row r="1143" spans="1:43" ht="22.8" x14ac:dyDescent="0.4">
      <c r="A1143" s="328">
        <v>216112</v>
      </c>
      <c r="B1143" s="328" t="s">
        <v>3001</v>
      </c>
      <c r="C1143" s="328" t="s">
        <v>572</v>
      </c>
      <c r="D1143" s="328" t="s">
        <v>1995</v>
      </c>
      <c r="E1143" s="328" t="s">
        <v>388</v>
      </c>
      <c r="F1143" s="330">
        <v>35351</v>
      </c>
      <c r="G1143" s="328" t="s">
        <v>370</v>
      </c>
      <c r="H1143" s="328" t="s">
        <v>389</v>
      </c>
      <c r="I1143" s="328" t="s">
        <v>486</v>
      </c>
      <c r="J1143" s="328" t="s">
        <v>1311</v>
      </c>
      <c r="K1143" s="328">
        <v>2014</v>
      </c>
      <c r="L1143" s="328" t="s">
        <v>370</v>
      </c>
      <c r="M1143" s="328" t="s">
        <v>370</v>
      </c>
      <c r="N1143" s="328"/>
      <c r="O1143" s="330"/>
      <c r="P1143" s="328"/>
      <c r="Q1143" s="328"/>
      <c r="R1143" s="328"/>
      <c r="S1143" s="328"/>
      <c r="T1143" s="328"/>
      <c r="U1143" s="328"/>
      <c r="V1143" s="328"/>
      <c r="W1143" s="328"/>
      <c r="X1143" s="328"/>
      <c r="Y1143" s="328"/>
      <c r="Z1143" s="328"/>
      <c r="AA1143" s="328"/>
      <c r="AB1143" s="328"/>
      <c r="AC1143" s="328"/>
      <c r="AD1143" s="328"/>
      <c r="AE1143" s="328"/>
      <c r="AF1143" s="328"/>
      <c r="AG1143" s="328"/>
      <c r="AH1143" s="328" t="s">
        <v>731</v>
      </c>
      <c r="AI1143" s="328"/>
      <c r="AJ1143" s="328"/>
      <c r="AK1143" s="328"/>
      <c r="AL1143" s="328"/>
      <c r="AM1143" s="328" t="s">
        <v>782</v>
      </c>
      <c r="AN1143" s="328" t="s">
        <v>782</v>
      </c>
      <c r="AO1143" s="328"/>
      <c r="AP1143" s="328" t="s">
        <v>4068</v>
      </c>
      <c r="AQ1143" s="328" t="s">
        <v>3844</v>
      </c>
    </row>
    <row r="1144" spans="1:43" ht="22.8" x14ac:dyDescent="0.4">
      <c r="A1144" s="328">
        <v>216122</v>
      </c>
      <c r="B1144" s="328" t="s">
        <v>1799</v>
      </c>
      <c r="C1144" s="328" t="s">
        <v>3002</v>
      </c>
      <c r="D1144" s="328" t="s">
        <v>1405</v>
      </c>
      <c r="E1144" s="328" t="s">
        <v>388</v>
      </c>
      <c r="F1144" s="330">
        <v>35610</v>
      </c>
      <c r="G1144" s="328" t="s">
        <v>1009</v>
      </c>
      <c r="H1144" s="328" t="s">
        <v>389</v>
      </c>
      <c r="I1144" s="328" t="s">
        <v>59</v>
      </c>
      <c r="J1144" s="328" t="s">
        <v>371</v>
      </c>
      <c r="K1144" s="328">
        <v>2015</v>
      </c>
      <c r="L1144" s="328" t="s">
        <v>370</v>
      </c>
      <c r="M1144" s="328" t="s">
        <v>375</v>
      </c>
      <c r="N1144" s="328"/>
      <c r="O1144" s="330"/>
      <c r="P1144" s="328"/>
      <c r="Q1144" s="328"/>
      <c r="R1144" s="328"/>
      <c r="S1144" s="328"/>
      <c r="T1144" s="328"/>
      <c r="U1144" s="328"/>
      <c r="V1144" s="328"/>
      <c r="W1144" s="328"/>
      <c r="X1144" s="328"/>
      <c r="Y1144" s="328"/>
      <c r="Z1144" s="328"/>
      <c r="AA1144" s="328"/>
      <c r="AB1144" s="328"/>
      <c r="AC1144" s="328"/>
      <c r="AD1144" s="328"/>
      <c r="AE1144" s="328"/>
      <c r="AF1144" s="328"/>
      <c r="AG1144" s="328"/>
      <c r="AH1144" s="328"/>
      <c r="AI1144" s="328"/>
      <c r="AJ1144" s="328"/>
      <c r="AK1144" s="328"/>
      <c r="AL1144" s="328"/>
      <c r="AM1144" s="328"/>
      <c r="AN1144" s="328"/>
      <c r="AO1144" s="328"/>
      <c r="AP1144" s="328" t="s">
        <v>3374</v>
      </c>
      <c r="AQ1144" s="328">
        <v>3</v>
      </c>
    </row>
    <row r="1145" spans="1:43" ht="22.8" x14ac:dyDescent="0.4">
      <c r="A1145" s="328">
        <v>216132</v>
      </c>
      <c r="B1145" s="328" t="s">
        <v>1697</v>
      </c>
      <c r="C1145" s="328" t="s">
        <v>63</v>
      </c>
      <c r="D1145" s="328" t="s">
        <v>3004</v>
      </c>
      <c r="E1145" s="328" t="s">
        <v>388</v>
      </c>
      <c r="F1145" s="330">
        <v>34819</v>
      </c>
      <c r="G1145" s="328" t="s">
        <v>1041</v>
      </c>
      <c r="H1145" s="328" t="s">
        <v>389</v>
      </c>
      <c r="I1145" s="328" t="s">
        <v>59</v>
      </c>
      <c r="J1145" s="328" t="s">
        <v>371</v>
      </c>
      <c r="K1145" s="328">
        <v>2013</v>
      </c>
      <c r="L1145" s="328" t="s">
        <v>370</v>
      </c>
      <c r="M1145" s="328" t="s">
        <v>378</v>
      </c>
      <c r="N1145" s="328"/>
      <c r="O1145" s="330"/>
      <c r="P1145" s="328"/>
      <c r="Q1145" s="328"/>
      <c r="R1145" s="328"/>
      <c r="S1145" s="328"/>
      <c r="T1145" s="328"/>
      <c r="U1145" s="328"/>
      <c r="V1145" s="328"/>
      <c r="W1145" s="328"/>
      <c r="X1145" s="328"/>
      <c r="Y1145" s="328"/>
      <c r="Z1145" s="328"/>
      <c r="AA1145" s="328"/>
      <c r="AB1145" s="328"/>
      <c r="AC1145" s="328"/>
      <c r="AD1145" s="328"/>
      <c r="AE1145" s="328"/>
      <c r="AF1145" s="328"/>
      <c r="AG1145" s="328"/>
      <c r="AH1145" s="328"/>
      <c r="AI1145" s="328"/>
      <c r="AJ1145" s="328"/>
      <c r="AK1145" s="328"/>
      <c r="AL1145" s="328"/>
      <c r="AM1145" s="328"/>
      <c r="AN1145" s="328" t="s">
        <v>782</v>
      </c>
      <c r="AO1145" s="328"/>
      <c r="AP1145" s="328" t="s">
        <v>3374</v>
      </c>
      <c r="AQ1145" s="328">
        <v>3</v>
      </c>
    </row>
    <row r="1146" spans="1:43" ht="22.8" x14ac:dyDescent="0.4">
      <c r="A1146" s="328">
        <v>216137</v>
      </c>
      <c r="B1146" s="328" t="s">
        <v>2434</v>
      </c>
      <c r="C1146" s="328" t="s">
        <v>2435</v>
      </c>
      <c r="D1146" s="328" t="s">
        <v>231</v>
      </c>
      <c r="E1146" s="328" t="s">
        <v>388</v>
      </c>
      <c r="F1146" s="330">
        <v>36541</v>
      </c>
      <c r="G1146" s="328" t="s">
        <v>1009</v>
      </c>
      <c r="H1146" s="328" t="s">
        <v>389</v>
      </c>
      <c r="I1146" s="328" t="s">
        <v>484</v>
      </c>
      <c r="J1146" s="328" t="s">
        <v>390</v>
      </c>
      <c r="K1146" s="328">
        <v>2017</v>
      </c>
      <c r="L1146" s="328" t="s">
        <v>370</v>
      </c>
      <c r="M1146" s="328" t="s">
        <v>376</v>
      </c>
      <c r="N1146" s="328"/>
      <c r="O1146" s="330"/>
      <c r="P1146" s="328"/>
      <c r="Q1146" s="328"/>
      <c r="R1146" s="328"/>
      <c r="S1146" s="328"/>
      <c r="T1146" s="328"/>
      <c r="U1146" s="328"/>
      <c r="V1146" s="328"/>
      <c r="W1146" s="328"/>
      <c r="X1146" s="328"/>
      <c r="Y1146" s="328"/>
      <c r="Z1146" s="328"/>
      <c r="AA1146" s="328"/>
      <c r="AB1146" s="328"/>
      <c r="AC1146" s="328"/>
      <c r="AD1146" s="328"/>
      <c r="AE1146" s="328"/>
      <c r="AF1146" s="328"/>
      <c r="AG1146" s="328"/>
      <c r="AH1146" s="328"/>
      <c r="AI1146" s="328"/>
      <c r="AJ1146" s="328"/>
      <c r="AK1146" s="328"/>
      <c r="AL1146" s="328"/>
      <c r="AM1146" s="328"/>
      <c r="AN1146" s="328"/>
      <c r="AO1146" s="328"/>
      <c r="AP1146" s="328" t="s">
        <v>3375</v>
      </c>
      <c r="AQ1146" s="328">
        <v>3</v>
      </c>
    </row>
    <row r="1147" spans="1:43" ht="22.8" x14ac:dyDescent="0.4">
      <c r="A1147" s="328">
        <v>216143</v>
      </c>
      <c r="B1147" s="328" t="s">
        <v>3005</v>
      </c>
      <c r="C1147" s="328" t="s">
        <v>71</v>
      </c>
      <c r="D1147" s="328" t="s">
        <v>305</v>
      </c>
      <c r="E1147" s="328" t="s">
        <v>388</v>
      </c>
      <c r="F1147" s="330">
        <v>36267</v>
      </c>
      <c r="G1147" s="328" t="s">
        <v>2032</v>
      </c>
      <c r="H1147" s="328" t="s">
        <v>389</v>
      </c>
      <c r="I1147" s="328" t="s">
        <v>484</v>
      </c>
      <c r="J1147" s="328" t="s">
        <v>390</v>
      </c>
      <c r="K1147" s="328">
        <v>2017</v>
      </c>
      <c r="L1147" s="328" t="s">
        <v>370</v>
      </c>
      <c r="M1147" s="328" t="s">
        <v>372</v>
      </c>
      <c r="N1147" s="328"/>
      <c r="O1147" s="330"/>
      <c r="P1147" s="328"/>
      <c r="Q1147" s="328"/>
      <c r="R1147" s="328"/>
      <c r="S1147" s="328"/>
      <c r="T1147" s="328"/>
      <c r="U1147" s="328"/>
      <c r="V1147" s="328"/>
      <c r="W1147" s="328"/>
      <c r="X1147" s="328"/>
      <c r="Y1147" s="328"/>
      <c r="Z1147" s="328"/>
      <c r="AA1147" s="328"/>
      <c r="AB1147" s="328"/>
      <c r="AC1147" s="328"/>
      <c r="AD1147" s="328"/>
      <c r="AE1147" s="328"/>
      <c r="AF1147" s="328"/>
      <c r="AG1147" s="328"/>
      <c r="AH1147" s="328"/>
      <c r="AI1147" s="328"/>
      <c r="AJ1147" s="328"/>
      <c r="AK1147" s="328"/>
      <c r="AL1147" s="328"/>
      <c r="AM1147" s="328"/>
      <c r="AN1147" s="328"/>
      <c r="AO1147" s="328"/>
      <c r="AP1147" s="328" t="s">
        <v>484</v>
      </c>
      <c r="AQ1147" s="328">
        <v>1</v>
      </c>
    </row>
    <row r="1148" spans="1:43" ht="22.8" x14ac:dyDescent="0.4">
      <c r="A1148" s="328">
        <v>216150</v>
      </c>
      <c r="B1148" s="328" t="s">
        <v>1708</v>
      </c>
      <c r="C1148" s="328" t="s">
        <v>1084</v>
      </c>
      <c r="D1148" s="328" t="s">
        <v>298</v>
      </c>
      <c r="E1148" s="328" t="s">
        <v>388</v>
      </c>
      <c r="F1148" s="330">
        <v>34335</v>
      </c>
      <c r="G1148" s="328" t="s">
        <v>1009</v>
      </c>
      <c r="H1148" s="328" t="s">
        <v>389</v>
      </c>
      <c r="I1148" s="328" t="s">
        <v>484</v>
      </c>
      <c r="J1148" s="328" t="s">
        <v>390</v>
      </c>
      <c r="K1148" s="328">
        <v>2011</v>
      </c>
      <c r="L1148" s="328" t="s">
        <v>370</v>
      </c>
      <c r="M1148" s="328" t="s">
        <v>370</v>
      </c>
      <c r="N1148" s="328"/>
      <c r="O1148" s="330"/>
      <c r="P1148" s="328"/>
      <c r="Q1148" s="328"/>
      <c r="R1148" s="328"/>
      <c r="S1148" s="328"/>
      <c r="T1148" s="328"/>
      <c r="U1148" s="328"/>
      <c r="V1148" s="328"/>
      <c r="W1148" s="328"/>
      <c r="X1148" s="328"/>
      <c r="Y1148" s="328"/>
      <c r="Z1148" s="328"/>
      <c r="AA1148" s="328"/>
      <c r="AB1148" s="328"/>
      <c r="AC1148" s="328"/>
      <c r="AD1148" s="328"/>
      <c r="AE1148" s="328"/>
      <c r="AF1148" s="328"/>
      <c r="AG1148" s="328"/>
      <c r="AH1148" s="328"/>
      <c r="AI1148" s="328"/>
      <c r="AJ1148" s="328"/>
      <c r="AK1148" s="328"/>
      <c r="AL1148" s="328"/>
      <c r="AM1148" s="328"/>
      <c r="AN1148" s="328"/>
      <c r="AO1148" s="328"/>
      <c r="AP1148" s="328" t="s">
        <v>3375</v>
      </c>
      <c r="AQ1148" s="328">
        <v>3</v>
      </c>
    </row>
    <row r="1149" spans="1:43" ht="22.8" x14ac:dyDescent="0.4">
      <c r="A1149" s="328">
        <v>216174</v>
      </c>
      <c r="B1149" s="328" t="s">
        <v>2134</v>
      </c>
      <c r="C1149" s="328" t="s">
        <v>1997</v>
      </c>
      <c r="D1149" s="328" t="s">
        <v>2809</v>
      </c>
      <c r="E1149" s="328" t="s">
        <v>388</v>
      </c>
      <c r="F1149" s="330">
        <v>33970</v>
      </c>
      <c r="G1149" s="328" t="s">
        <v>1009</v>
      </c>
      <c r="H1149" s="328" t="s">
        <v>389</v>
      </c>
      <c r="I1149" s="328" t="s">
        <v>484</v>
      </c>
      <c r="J1149" s="328" t="s">
        <v>371</v>
      </c>
      <c r="K1149" s="328">
        <v>2010</v>
      </c>
      <c r="L1149" s="328" t="s">
        <v>370</v>
      </c>
      <c r="M1149" s="328" t="s">
        <v>382</v>
      </c>
      <c r="N1149" s="328"/>
      <c r="O1149" s="330"/>
      <c r="P1149" s="328"/>
      <c r="Q1149" s="328"/>
      <c r="R1149" s="328"/>
      <c r="S1149" s="328"/>
      <c r="T1149" s="328"/>
      <c r="U1149" s="328"/>
      <c r="V1149" s="328"/>
      <c r="W1149" s="328"/>
      <c r="X1149" s="328"/>
      <c r="Y1149" s="328"/>
      <c r="Z1149" s="328"/>
      <c r="AA1149" s="328"/>
      <c r="AB1149" s="328"/>
      <c r="AC1149" s="328"/>
      <c r="AD1149" s="328"/>
      <c r="AE1149" s="328"/>
      <c r="AF1149" s="328"/>
      <c r="AG1149" s="328"/>
      <c r="AH1149" s="328"/>
      <c r="AI1149" s="328"/>
      <c r="AJ1149" s="328"/>
      <c r="AK1149" s="328"/>
      <c r="AL1149" s="328"/>
      <c r="AM1149" s="328"/>
      <c r="AN1149" s="328"/>
      <c r="AO1149" s="328"/>
      <c r="AP1149" s="328" t="s">
        <v>484</v>
      </c>
      <c r="AQ1149" s="328">
        <v>2</v>
      </c>
    </row>
    <row r="1150" spans="1:43" ht="22.8" x14ac:dyDescent="0.4">
      <c r="A1150" s="328">
        <v>216176</v>
      </c>
      <c r="B1150" s="328" t="s">
        <v>2256</v>
      </c>
      <c r="C1150" s="328" t="s">
        <v>66</v>
      </c>
      <c r="D1150" s="328" t="s">
        <v>3010</v>
      </c>
      <c r="E1150" s="328" t="s">
        <v>388</v>
      </c>
      <c r="F1150" s="330">
        <v>35431</v>
      </c>
      <c r="G1150" s="328" t="s">
        <v>1009</v>
      </c>
      <c r="H1150" s="328" t="s">
        <v>389</v>
      </c>
      <c r="I1150" s="328" t="s">
        <v>484</v>
      </c>
      <c r="J1150" s="328" t="s">
        <v>390</v>
      </c>
      <c r="K1150" s="328">
        <v>2015</v>
      </c>
      <c r="L1150" s="328" t="s">
        <v>370</v>
      </c>
      <c r="M1150" s="328" t="s">
        <v>375</v>
      </c>
      <c r="N1150" s="328"/>
      <c r="O1150" s="330"/>
      <c r="P1150" s="328"/>
      <c r="Q1150" s="328"/>
      <c r="R1150" s="328"/>
      <c r="S1150" s="328"/>
      <c r="T1150" s="328"/>
      <c r="U1150" s="328"/>
      <c r="V1150" s="328"/>
      <c r="W1150" s="328"/>
      <c r="X1150" s="328"/>
      <c r="Y1150" s="328"/>
      <c r="Z1150" s="328"/>
      <c r="AA1150" s="328"/>
      <c r="AB1150" s="328"/>
      <c r="AC1150" s="328"/>
      <c r="AD1150" s="328"/>
      <c r="AE1150" s="328"/>
      <c r="AF1150" s="328"/>
      <c r="AG1150" s="328"/>
      <c r="AH1150" s="328"/>
      <c r="AI1150" s="328"/>
      <c r="AJ1150" s="328"/>
      <c r="AK1150" s="328"/>
      <c r="AL1150" s="328"/>
      <c r="AM1150" s="328"/>
      <c r="AN1150" s="328"/>
      <c r="AO1150" s="328"/>
      <c r="AP1150" s="328" t="s">
        <v>3375</v>
      </c>
      <c r="AQ1150" s="328">
        <v>3</v>
      </c>
    </row>
    <row r="1151" spans="1:43" ht="22.8" x14ac:dyDescent="0.4">
      <c r="A1151" s="328">
        <v>216182</v>
      </c>
      <c r="B1151" s="328" t="s">
        <v>2248</v>
      </c>
      <c r="C1151" s="328" t="s">
        <v>2249</v>
      </c>
      <c r="D1151" s="328" t="s">
        <v>278</v>
      </c>
      <c r="E1151" s="328" t="s">
        <v>388</v>
      </c>
      <c r="F1151" s="330">
        <v>35346</v>
      </c>
      <c r="G1151" s="328" t="s">
        <v>373</v>
      </c>
      <c r="H1151" s="328" t="s">
        <v>646</v>
      </c>
      <c r="I1151" s="328" t="s">
        <v>484</v>
      </c>
      <c r="J1151" s="328" t="s">
        <v>390</v>
      </c>
      <c r="K1151" s="328">
        <v>2015</v>
      </c>
      <c r="L1151" s="328" t="s">
        <v>370</v>
      </c>
      <c r="M1151" s="328" t="s">
        <v>756</v>
      </c>
      <c r="N1151" s="328"/>
      <c r="O1151" s="330"/>
      <c r="P1151" s="328"/>
      <c r="Q1151" s="328"/>
      <c r="R1151" s="328"/>
      <c r="S1151" s="328"/>
      <c r="T1151" s="328"/>
      <c r="U1151" s="328"/>
      <c r="V1151" s="328"/>
      <c r="W1151" s="328"/>
      <c r="X1151" s="328"/>
      <c r="Y1151" s="328"/>
      <c r="Z1151" s="328"/>
      <c r="AA1151" s="328"/>
      <c r="AB1151" s="328"/>
      <c r="AC1151" s="328"/>
      <c r="AD1151" s="328"/>
      <c r="AE1151" s="328"/>
      <c r="AF1151" s="328"/>
      <c r="AG1151" s="328"/>
      <c r="AH1151" s="328"/>
      <c r="AI1151" s="328"/>
      <c r="AJ1151" s="328"/>
      <c r="AK1151" s="328"/>
      <c r="AL1151" s="328"/>
      <c r="AM1151" s="328"/>
      <c r="AN1151" s="328"/>
      <c r="AO1151" s="328"/>
      <c r="AP1151" s="328" t="s">
        <v>484</v>
      </c>
      <c r="AQ1151" s="328">
        <v>1</v>
      </c>
    </row>
    <row r="1152" spans="1:43" ht="22.8" x14ac:dyDescent="0.4">
      <c r="A1152" s="328">
        <v>216203</v>
      </c>
      <c r="B1152" s="328" t="s">
        <v>1408</v>
      </c>
      <c r="C1152" s="328" t="s">
        <v>161</v>
      </c>
      <c r="D1152" s="328" t="s">
        <v>290</v>
      </c>
      <c r="E1152" s="328" t="s">
        <v>388</v>
      </c>
      <c r="F1152" s="330">
        <v>36636</v>
      </c>
      <c r="G1152" s="328" t="s">
        <v>370</v>
      </c>
      <c r="H1152" s="328" t="s">
        <v>389</v>
      </c>
      <c r="I1152" s="328" t="s">
        <v>59</v>
      </c>
      <c r="J1152" s="328" t="s">
        <v>390</v>
      </c>
      <c r="K1152" s="328">
        <v>2018</v>
      </c>
      <c r="L1152" s="328" t="s">
        <v>370</v>
      </c>
      <c r="M1152" s="328" t="s">
        <v>370</v>
      </c>
      <c r="N1152" s="328"/>
      <c r="O1152" s="330"/>
      <c r="P1152" s="328"/>
      <c r="Q1152" s="328"/>
      <c r="R1152" s="328"/>
      <c r="S1152" s="328"/>
      <c r="T1152" s="328"/>
      <c r="U1152" s="328"/>
      <c r="V1152" s="328"/>
      <c r="W1152" s="328"/>
      <c r="X1152" s="328"/>
      <c r="Y1152" s="328"/>
      <c r="Z1152" s="328"/>
      <c r="AA1152" s="328"/>
      <c r="AB1152" s="328"/>
      <c r="AC1152" s="328"/>
      <c r="AD1152" s="328"/>
      <c r="AE1152" s="328"/>
      <c r="AF1152" s="328"/>
      <c r="AG1152" s="328"/>
      <c r="AH1152" s="328"/>
      <c r="AI1152" s="328"/>
      <c r="AJ1152" s="328"/>
      <c r="AK1152" s="328"/>
      <c r="AL1152" s="328"/>
      <c r="AM1152" s="328"/>
      <c r="AN1152" s="328"/>
      <c r="AO1152" s="328"/>
      <c r="AP1152" s="328" t="s">
        <v>3374</v>
      </c>
      <c r="AQ1152" s="328">
        <v>2</v>
      </c>
    </row>
    <row r="1153" spans="1:43" ht="22.8" x14ac:dyDescent="0.4">
      <c r="A1153" s="328">
        <v>216204</v>
      </c>
      <c r="B1153" s="328" t="s">
        <v>2033</v>
      </c>
      <c r="C1153" s="328" t="s">
        <v>100</v>
      </c>
      <c r="D1153" s="328" t="s">
        <v>272</v>
      </c>
      <c r="E1153" s="328" t="s">
        <v>387</v>
      </c>
      <c r="F1153" s="330">
        <v>35450</v>
      </c>
      <c r="G1153" s="328" t="s">
        <v>370</v>
      </c>
      <c r="H1153" s="328" t="s">
        <v>389</v>
      </c>
      <c r="I1153" s="328" t="s">
        <v>486</v>
      </c>
      <c r="J1153" s="328" t="s">
        <v>390</v>
      </c>
      <c r="K1153" s="328">
        <v>2015</v>
      </c>
      <c r="L1153" s="328" t="s">
        <v>370</v>
      </c>
      <c r="M1153" s="328" t="s">
        <v>370</v>
      </c>
      <c r="N1153" s="328"/>
      <c r="O1153" s="330"/>
      <c r="P1153" s="328"/>
      <c r="Q1153" s="328"/>
      <c r="R1153" s="328"/>
      <c r="S1153" s="328"/>
      <c r="T1153" s="328"/>
      <c r="U1153" s="328"/>
      <c r="V1153" s="328"/>
      <c r="W1153" s="328"/>
      <c r="X1153" s="328"/>
      <c r="Y1153" s="328"/>
      <c r="Z1153" s="328"/>
      <c r="AA1153" s="328"/>
      <c r="AB1153" s="328"/>
      <c r="AC1153" s="328"/>
      <c r="AD1153" s="328"/>
      <c r="AE1153" s="328"/>
      <c r="AF1153" s="328"/>
      <c r="AG1153" s="328"/>
      <c r="AH1153" s="328" t="s">
        <v>731</v>
      </c>
      <c r="AI1153" s="328"/>
      <c r="AJ1153" s="328"/>
      <c r="AK1153" s="328"/>
      <c r="AL1153" s="328"/>
      <c r="AM1153" s="328"/>
      <c r="AN1153" s="328" t="s">
        <v>782</v>
      </c>
      <c r="AO1153" s="328"/>
      <c r="AP1153" s="328" t="s">
        <v>4022</v>
      </c>
      <c r="AQ1153" s="328" t="s">
        <v>4024</v>
      </c>
    </row>
    <row r="1154" spans="1:43" ht="22.8" x14ac:dyDescent="0.4">
      <c r="A1154" s="328">
        <v>216210</v>
      </c>
      <c r="B1154" s="328" t="s">
        <v>2164</v>
      </c>
      <c r="C1154" s="328" t="s">
        <v>143</v>
      </c>
      <c r="D1154" s="328" t="s">
        <v>1478</v>
      </c>
      <c r="E1154" s="328" t="s">
        <v>388</v>
      </c>
      <c r="F1154" s="330">
        <v>34547</v>
      </c>
      <c r="G1154" s="328" t="s">
        <v>370</v>
      </c>
      <c r="H1154" s="328" t="s">
        <v>759</v>
      </c>
      <c r="I1154" s="328" t="s">
        <v>484</v>
      </c>
      <c r="J1154" s="328" t="s">
        <v>390</v>
      </c>
      <c r="K1154" s="328">
        <v>2012</v>
      </c>
      <c r="L1154" s="328" t="s">
        <v>370</v>
      </c>
      <c r="M1154" s="328" t="s">
        <v>756</v>
      </c>
      <c r="N1154" s="328"/>
      <c r="O1154" s="330"/>
      <c r="P1154" s="328"/>
      <c r="Q1154" s="328"/>
      <c r="R1154" s="328"/>
      <c r="S1154" s="328"/>
      <c r="T1154" s="328"/>
      <c r="U1154" s="328"/>
      <c r="V1154" s="328"/>
      <c r="W1154" s="328"/>
      <c r="X1154" s="328"/>
      <c r="Y1154" s="328"/>
      <c r="Z1154" s="328"/>
      <c r="AA1154" s="328"/>
      <c r="AB1154" s="328"/>
      <c r="AC1154" s="328"/>
      <c r="AD1154" s="328"/>
      <c r="AE1154" s="328"/>
      <c r="AF1154" s="328"/>
      <c r="AG1154" s="328"/>
      <c r="AH1154" s="328"/>
      <c r="AI1154" s="328"/>
      <c r="AJ1154" s="328"/>
      <c r="AK1154" s="328"/>
      <c r="AL1154" s="328"/>
      <c r="AM1154" s="328"/>
      <c r="AN1154" s="328" t="s">
        <v>782</v>
      </c>
      <c r="AO1154" s="328"/>
      <c r="AP1154" s="328" t="s">
        <v>3375</v>
      </c>
      <c r="AQ1154" s="328">
        <v>3</v>
      </c>
    </row>
    <row r="1155" spans="1:43" ht="22.8" x14ac:dyDescent="0.4">
      <c r="A1155" s="328">
        <v>216226</v>
      </c>
      <c r="B1155" s="328" t="s">
        <v>661</v>
      </c>
      <c r="C1155" s="328" t="s">
        <v>66</v>
      </c>
      <c r="D1155" s="328" t="s">
        <v>257</v>
      </c>
      <c r="E1155" s="328" t="s">
        <v>387</v>
      </c>
      <c r="F1155" s="330">
        <v>33344</v>
      </c>
      <c r="G1155" s="328" t="s">
        <v>1043</v>
      </c>
      <c r="H1155" s="328" t="s">
        <v>389</v>
      </c>
      <c r="I1155" s="328" t="s">
        <v>486</v>
      </c>
      <c r="J1155" s="328" t="s">
        <v>1311</v>
      </c>
      <c r="K1155" s="328">
        <v>2019</v>
      </c>
      <c r="L1155" s="328" t="s">
        <v>370</v>
      </c>
      <c r="M1155" s="328" t="s">
        <v>370</v>
      </c>
      <c r="N1155" s="328"/>
      <c r="O1155" s="330"/>
      <c r="P1155" s="328"/>
      <c r="Q1155" s="328"/>
      <c r="R1155" s="328"/>
      <c r="S1155" s="328"/>
      <c r="T1155" s="328"/>
      <c r="U1155" s="328"/>
      <c r="V1155" s="328"/>
      <c r="W1155" s="328"/>
      <c r="X1155" s="328"/>
      <c r="Y1155" s="328"/>
      <c r="Z1155" s="328"/>
      <c r="AA1155" s="328"/>
      <c r="AB1155" s="328"/>
      <c r="AC1155" s="328"/>
      <c r="AD1155" s="328"/>
      <c r="AE1155" s="328"/>
      <c r="AF1155" s="328"/>
      <c r="AG1155" s="328"/>
      <c r="AH1155" s="328"/>
      <c r="AI1155" s="328"/>
      <c r="AJ1155" s="328"/>
      <c r="AK1155" s="328"/>
      <c r="AL1155" s="328"/>
      <c r="AM1155" s="328" t="s">
        <v>782</v>
      </c>
      <c r="AN1155" s="328" t="s">
        <v>782</v>
      </c>
      <c r="AO1155" s="328"/>
      <c r="AP1155" s="328" t="s">
        <v>486</v>
      </c>
      <c r="AQ1155" s="328">
        <v>1</v>
      </c>
    </row>
    <row r="1156" spans="1:43" ht="22.8" x14ac:dyDescent="0.4">
      <c r="A1156" s="328">
        <v>216235</v>
      </c>
      <c r="B1156" s="328" t="s">
        <v>2452</v>
      </c>
      <c r="C1156" s="328" t="s">
        <v>2967</v>
      </c>
      <c r="D1156" s="328" t="s">
        <v>1775</v>
      </c>
      <c r="E1156" s="328" t="s">
        <v>388</v>
      </c>
      <c r="F1156" s="330">
        <v>36892</v>
      </c>
      <c r="G1156" s="328" t="s">
        <v>1009</v>
      </c>
      <c r="H1156" s="328" t="s">
        <v>389</v>
      </c>
      <c r="I1156" s="328" t="s">
        <v>59</v>
      </c>
      <c r="J1156" s="328" t="s">
        <v>371</v>
      </c>
      <c r="K1156" s="328">
        <v>2019</v>
      </c>
      <c r="L1156" s="328" t="s">
        <v>370</v>
      </c>
      <c r="M1156" s="328" t="s">
        <v>370</v>
      </c>
      <c r="N1156" s="328"/>
      <c r="O1156" s="330"/>
      <c r="P1156" s="328"/>
      <c r="Q1156" s="328"/>
      <c r="R1156" s="328"/>
      <c r="S1156" s="328"/>
      <c r="T1156" s="328"/>
      <c r="U1156" s="328"/>
      <c r="V1156" s="328"/>
      <c r="W1156" s="328"/>
      <c r="X1156" s="328"/>
      <c r="Y1156" s="328"/>
      <c r="Z1156" s="328"/>
      <c r="AA1156" s="328"/>
      <c r="AB1156" s="328"/>
      <c r="AC1156" s="328"/>
      <c r="AD1156" s="328"/>
      <c r="AE1156" s="328"/>
      <c r="AF1156" s="328"/>
      <c r="AG1156" s="328"/>
      <c r="AH1156" s="328"/>
      <c r="AI1156" s="328"/>
      <c r="AJ1156" s="328"/>
      <c r="AK1156" s="328"/>
      <c r="AL1156" s="328"/>
      <c r="AM1156" s="328"/>
      <c r="AN1156" s="328"/>
      <c r="AO1156" s="328"/>
      <c r="AP1156" s="328" t="s">
        <v>3374</v>
      </c>
      <c r="AQ1156" s="328">
        <v>3</v>
      </c>
    </row>
    <row r="1157" spans="1:43" ht="22.8" x14ac:dyDescent="0.4">
      <c r="A1157" s="328">
        <v>216250</v>
      </c>
      <c r="B1157" s="328" t="s">
        <v>2200</v>
      </c>
      <c r="C1157" s="328" t="s">
        <v>570</v>
      </c>
      <c r="D1157" s="328" t="s">
        <v>550</v>
      </c>
      <c r="E1157" s="328" t="s">
        <v>387</v>
      </c>
      <c r="F1157" s="330">
        <v>34937</v>
      </c>
      <c r="G1157" s="328" t="s">
        <v>1009</v>
      </c>
      <c r="H1157" s="328" t="s">
        <v>389</v>
      </c>
      <c r="I1157" s="328" t="s">
        <v>484</v>
      </c>
      <c r="J1157" s="328" t="s">
        <v>390</v>
      </c>
      <c r="K1157" s="328">
        <v>2013</v>
      </c>
      <c r="L1157" s="328" t="s">
        <v>370</v>
      </c>
      <c r="M1157" s="328" t="s">
        <v>378</v>
      </c>
      <c r="N1157" s="328"/>
      <c r="O1157" s="330"/>
      <c r="P1157" s="328"/>
      <c r="Q1157" s="328"/>
      <c r="R1157" s="328"/>
      <c r="S1157" s="328"/>
      <c r="T1157" s="328"/>
      <c r="U1157" s="328"/>
      <c r="V1157" s="328"/>
      <c r="W1157" s="328"/>
      <c r="X1157" s="328"/>
      <c r="Y1157" s="328"/>
      <c r="Z1157" s="328"/>
      <c r="AA1157" s="328"/>
      <c r="AB1157" s="328"/>
      <c r="AC1157" s="328"/>
      <c r="AD1157" s="328"/>
      <c r="AE1157" s="328"/>
      <c r="AF1157" s="328"/>
      <c r="AG1157" s="328"/>
      <c r="AH1157" s="328"/>
      <c r="AI1157" s="328"/>
      <c r="AJ1157" s="328"/>
      <c r="AK1157" s="328"/>
      <c r="AL1157" s="328"/>
      <c r="AM1157" s="328"/>
      <c r="AN1157" s="328"/>
      <c r="AO1157" s="328"/>
      <c r="AP1157" s="328" t="s">
        <v>484</v>
      </c>
      <c r="AQ1157" s="328">
        <v>2</v>
      </c>
    </row>
    <row r="1158" spans="1:43" ht="22.8" x14ac:dyDescent="0.4">
      <c r="A1158" s="328">
        <v>216252</v>
      </c>
      <c r="B1158" s="328" t="s">
        <v>3019</v>
      </c>
      <c r="C1158" s="328" t="s">
        <v>533</v>
      </c>
      <c r="D1158" s="328" t="s">
        <v>288</v>
      </c>
      <c r="E1158" s="328" t="s">
        <v>388</v>
      </c>
      <c r="F1158" s="330">
        <v>36670</v>
      </c>
      <c r="G1158" s="328" t="s">
        <v>1045</v>
      </c>
      <c r="H1158" s="328" t="s">
        <v>389</v>
      </c>
      <c r="I1158" s="328" t="s">
        <v>65</v>
      </c>
      <c r="J1158" s="328" t="s">
        <v>390</v>
      </c>
      <c r="K1158" s="328">
        <v>2017</v>
      </c>
      <c r="L1158" s="328" t="s">
        <v>370</v>
      </c>
      <c r="M1158" s="328" t="s">
        <v>370</v>
      </c>
      <c r="N1158" s="328"/>
      <c r="O1158" s="330"/>
      <c r="P1158" s="328"/>
      <c r="Q1158" s="328"/>
      <c r="R1158" s="328"/>
      <c r="S1158" s="328"/>
      <c r="T1158" s="328"/>
      <c r="U1158" s="328"/>
      <c r="V1158" s="328"/>
      <c r="W1158" s="328"/>
      <c r="X1158" s="328"/>
      <c r="Y1158" s="328"/>
      <c r="Z1158" s="328"/>
      <c r="AA1158" s="328"/>
      <c r="AB1158" s="328"/>
      <c r="AC1158" s="328"/>
      <c r="AD1158" s="328"/>
      <c r="AE1158" s="328"/>
      <c r="AF1158" s="328"/>
      <c r="AG1158" s="328"/>
      <c r="AH1158" s="328"/>
      <c r="AI1158" s="328"/>
      <c r="AJ1158" s="328"/>
      <c r="AK1158" s="328"/>
      <c r="AL1158" s="328"/>
      <c r="AM1158" s="328"/>
      <c r="AN1158" s="328"/>
      <c r="AO1158" s="328"/>
      <c r="AP1158" s="328" t="s">
        <v>4083</v>
      </c>
      <c r="AQ1158" s="328">
        <v>6</v>
      </c>
    </row>
    <row r="1159" spans="1:43" ht="22.8" x14ac:dyDescent="0.4">
      <c r="A1159" s="328">
        <v>216262</v>
      </c>
      <c r="B1159" s="328" t="s">
        <v>3022</v>
      </c>
      <c r="C1159" s="328" t="s">
        <v>1594</v>
      </c>
      <c r="D1159" s="328" t="s">
        <v>260</v>
      </c>
      <c r="E1159" s="328" t="s">
        <v>388</v>
      </c>
      <c r="F1159" s="330">
        <v>36264</v>
      </c>
      <c r="G1159" s="328" t="s">
        <v>672</v>
      </c>
      <c r="H1159" s="328" t="s">
        <v>389</v>
      </c>
      <c r="I1159" s="328" t="s">
        <v>59</v>
      </c>
      <c r="J1159" s="328" t="s">
        <v>390</v>
      </c>
      <c r="K1159" s="328">
        <v>2017</v>
      </c>
      <c r="L1159" s="328" t="s">
        <v>370</v>
      </c>
      <c r="M1159" s="328" t="s">
        <v>381</v>
      </c>
      <c r="N1159" s="328"/>
      <c r="O1159" s="330"/>
      <c r="P1159" s="328"/>
      <c r="Q1159" s="328"/>
      <c r="R1159" s="328"/>
      <c r="S1159" s="328"/>
      <c r="T1159" s="328"/>
      <c r="U1159" s="328"/>
      <c r="V1159" s="328"/>
      <c r="W1159" s="328"/>
      <c r="X1159" s="328"/>
      <c r="Y1159" s="328"/>
      <c r="Z1159" s="328"/>
      <c r="AA1159" s="328"/>
      <c r="AB1159" s="328"/>
      <c r="AC1159" s="328"/>
      <c r="AD1159" s="328"/>
      <c r="AE1159" s="328"/>
      <c r="AF1159" s="328"/>
      <c r="AG1159" s="328"/>
      <c r="AH1159" s="328"/>
      <c r="AI1159" s="328"/>
      <c r="AJ1159" s="328"/>
      <c r="AK1159" s="328"/>
      <c r="AL1159" s="328"/>
      <c r="AM1159" s="328"/>
      <c r="AN1159" s="328"/>
      <c r="AO1159" s="328"/>
      <c r="AP1159" s="328" t="s">
        <v>3374</v>
      </c>
      <c r="AQ1159" s="328">
        <v>3</v>
      </c>
    </row>
    <row r="1160" spans="1:43" ht="22.8" x14ac:dyDescent="0.4">
      <c r="A1160" s="328">
        <v>216265</v>
      </c>
      <c r="B1160" s="328" t="s">
        <v>837</v>
      </c>
      <c r="C1160" s="328" t="s">
        <v>3023</v>
      </c>
      <c r="D1160" s="328" t="s">
        <v>621</v>
      </c>
      <c r="E1160" s="328" t="s">
        <v>387</v>
      </c>
      <c r="F1160" s="330">
        <v>36257</v>
      </c>
      <c r="G1160" s="328" t="s">
        <v>1009</v>
      </c>
      <c r="H1160" s="328" t="s">
        <v>389</v>
      </c>
      <c r="I1160" s="328" t="s">
        <v>65</v>
      </c>
      <c r="J1160" s="328" t="s">
        <v>371</v>
      </c>
      <c r="K1160" s="328">
        <v>2018</v>
      </c>
      <c r="L1160" s="328" t="s">
        <v>370</v>
      </c>
      <c r="M1160" s="328" t="s">
        <v>372</v>
      </c>
      <c r="N1160" s="328"/>
      <c r="O1160" s="330"/>
      <c r="P1160" s="328"/>
      <c r="Q1160" s="328"/>
      <c r="R1160" s="328"/>
      <c r="S1160" s="328"/>
      <c r="T1160" s="328"/>
      <c r="U1160" s="328"/>
      <c r="V1160" s="328"/>
      <c r="W1160" s="328"/>
      <c r="X1160" s="328"/>
      <c r="Y1160" s="328"/>
      <c r="Z1160" s="328"/>
      <c r="AA1160" s="328"/>
      <c r="AB1160" s="328"/>
      <c r="AC1160" s="328"/>
      <c r="AD1160" s="328"/>
      <c r="AE1160" s="328"/>
      <c r="AF1160" s="328"/>
      <c r="AG1160" s="328"/>
      <c r="AH1160" s="328"/>
      <c r="AI1160" s="328"/>
      <c r="AJ1160" s="328"/>
      <c r="AK1160" s="328"/>
      <c r="AL1160" s="328"/>
      <c r="AM1160" s="328"/>
      <c r="AN1160" s="328"/>
      <c r="AO1160" s="328"/>
      <c r="AP1160" s="328" t="s">
        <v>4083</v>
      </c>
      <c r="AQ1160" s="328">
        <v>6</v>
      </c>
    </row>
    <row r="1161" spans="1:43" ht="22.8" x14ac:dyDescent="0.4">
      <c r="A1161" s="328">
        <v>216268</v>
      </c>
      <c r="B1161" s="328" t="s">
        <v>2439</v>
      </c>
      <c r="C1161" s="328" t="s">
        <v>122</v>
      </c>
      <c r="D1161" s="328" t="s">
        <v>271</v>
      </c>
      <c r="E1161" s="328" t="s">
        <v>388</v>
      </c>
      <c r="F1161" s="330">
        <v>36553</v>
      </c>
      <c r="G1161" s="328" t="s">
        <v>1009</v>
      </c>
      <c r="H1161" s="328" t="s">
        <v>389</v>
      </c>
      <c r="I1161" s="328" t="s">
        <v>484</v>
      </c>
      <c r="J1161" s="328" t="s">
        <v>371</v>
      </c>
      <c r="K1161" s="328">
        <v>2017</v>
      </c>
      <c r="L1161" s="328" t="s">
        <v>370</v>
      </c>
      <c r="M1161" s="328" t="s">
        <v>370</v>
      </c>
      <c r="N1161" s="328">
        <v>36</v>
      </c>
      <c r="O1161" s="330">
        <v>45720</v>
      </c>
      <c r="P1161" s="328">
        <v>50000</v>
      </c>
      <c r="Q1161" s="328"/>
      <c r="R1161" s="328"/>
      <c r="S1161" s="328"/>
      <c r="T1161" s="328"/>
      <c r="U1161" s="328"/>
      <c r="V1161" s="328"/>
      <c r="W1161" s="328"/>
      <c r="X1161" s="328"/>
      <c r="Y1161" s="328"/>
      <c r="Z1161" s="328"/>
      <c r="AA1161" s="328"/>
      <c r="AB1161" s="328"/>
      <c r="AC1161" s="328"/>
      <c r="AD1161" s="328"/>
      <c r="AE1161" s="328"/>
      <c r="AF1161" s="328"/>
      <c r="AG1161" s="328"/>
      <c r="AH1161" s="328"/>
      <c r="AI1161" s="328"/>
      <c r="AJ1161" s="328"/>
      <c r="AK1161" s="328"/>
      <c r="AL1161" s="328"/>
      <c r="AM1161" s="328"/>
      <c r="AN1161" s="328"/>
      <c r="AO1161" s="328"/>
      <c r="AP1161" s="328" t="s">
        <v>484</v>
      </c>
      <c r="AQ1161" s="328">
        <v>4</v>
      </c>
    </row>
    <row r="1162" spans="1:43" ht="22.8" x14ac:dyDescent="0.4">
      <c r="A1162" s="328">
        <v>216304</v>
      </c>
      <c r="B1162" s="328" t="s">
        <v>2440</v>
      </c>
      <c r="C1162" s="328" t="s">
        <v>2441</v>
      </c>
      <c r="D1162" s="328" t="s">
        <v>235</v>
      </c>
      <c r="E1162" s="328" t="s">
        <v>388</v>
      </c>
      <c r="F1162" s="330">
        <v>36567</v>
      </c>
      <c r="G1162" s="328" t="s">
        <v>341</v>
      </c>
      <c r="H1162" s="328" t="s">
        <v>400</v>
      </c>
      <c r="I1162" s="328" t="s">
        <v>484</v>
      </c>
      <c r="J1162" s="328" t="s">
        <v>390</v>
      </c>
      <c r="K1162" s="328">
        <v>2018</v>
      </c>
      <c r="L1162" s="328" t="s">
        <v>370</v>
      </c>
      <c r="M1162" s="328"/>
      <c r="N1162" s="328"/>
      <c r="O1162" s="330"/>
      <c r="P1162" s="328"/>
      <c r="Q1162" s="328"/>
      <c r="R1162" s="328"/>
      <c r="S1162" s="328"/>
      <c r="T1162" s="328"/>
      <c r="U1162" s="328"/>
      <c r="V1162" s="328"/>
      <c r="W1162" s="328"/>
      <c r="X1162" s="328"/>
      <c r="Y1162" s="328"/>
      <c r="Z1162" s="328"/>
      <c r="AA1162" s="328"/>
      <c r="AB1162" s="328"/>
      <c r="AC1162" s="328"/>
      <c r="AD1162" s="328"/>
      <c r="AE1162" s="328"/>
      <c r="AF1162" s="328"/>
      <c r="AG1162" s="328"/>
      <c r="AH1162" s="328" t="s">
        <v>4474</v>
      </c>
      <c r="AI1162" s="328"/>
      <c r="AJ1162" s="328"/>
      <c r="AK1162" s="328"/>
      <c r="AL1162" s="328"/>
      <c r="AM1162" s="328" t="s">
        <v>782</v>
      </c>
      <c r="AN1162" s="328" t="s">
        <v>782</v>
      </c>
      <c r="AO1162" s="328"/>
      <c r="AP1162" s="328" t="s">
        <v>484</v>
      </c>
      <c r="AQ1162" s="328">
        <v>1</v>
      </c>
    </row>
    <row r="1163" spans="1:43" ht="22.8" x14ac:dyDescent="0.4">
      <c r="A1163" s="328">
        <v>216311</v>
      </c>
      <c r="B1163" s="328" t="s">
        <v>2449</v>
      </c>
      <c r="C1163" s="328" t="s">
        <v>105</v>
      </c>
      <c r="D1163" s="328" t="s">
        <v>602</v>
      </c>
      <c r="E1163" s="328" t="s">
        <v>388</v>
      </c>
      <c r="F1163" s="330">
        <v>36882</v>
      </c>
      <c r="G1163" s="328" t="s">
        <v>1009</v>
      </c>
      <c r="H1163" s="328" t="s">
        <v>389</v>
      </c>
      <c r="I1163" s="328" t="s">
        <v>484</v>
      </c>
      <c r="J1163" s="328" t="s">
        <v>371</v>
      </c>
      <c r="K1163" s="328">
        <v>2018</v>
      </c>
      <c r="L1163" s="328" t="s">
        <v>370</v>
      </c>
      <c r="M1163" s="328" t="s">
        <v>370</v>
      </c>
      <c r="N1163" s="328"/>
      <c r="O1163" s="330"/>
      <c r="P1163" s="328"/>
      <c r="Q1163" s="328"/>
      <c r="R1163" s="328"/>
      <c r="S1163" s="328"/>
      <c r="T1163" s="328"/>
      <c r="U1163" s="328"/>
      <c r="V1163" s="328"/>
      <c r="W1163" s="328"/>
      <c r="X1163" s="328"/>
      <c r="Y1163" s="328"/>
      <c r="Z1163" s="328"/>
      <c r="AA1163" s="328"/>
      <c r="AB1163" s="328"/>
      <c r="AC1163" s="328"/>
      <c r="AD1163" s="328"/>
      <c r="AE1163" s="328"/>
      <c r="AF1163" s="328"/>
      <c r="AG1163" s="328"/>
      <c r="AH1163" s="328"/>
      <c r="AI1163" s="328"/>
      <c r="AJ1163" s="328"/>
      <c r="AK1163" s="328"/>
      <c r="AL1163" s="328"/>
      <c r="AM1163" s="328"/>
      <c r="AN1163" s="328"/>
      <c r="AO1163" s="328"/>
      <c r="AP1163" s="328" t="s">
        <v>3375</v>
      </c>
      <c r="AQ1163" s="328">
        <v>3</v>
      </c>
    </row>
    <row r="1164" spans="1:43" ht="22.8" x14ac:dyDescent="0.4">
      <c r="A1164" s="328">
        <v>216326</v>
      </c>
      <c r="B1164" s="328" t="s">
        <v>927</v>
      </c>
      <c r="C1164" s="328" t="s">
        <v>419</v>
      </c>
      <c r="D1164" s="328" t="s">
        <v>263</v>
      </c>
      <c r="E1164" s="328" t="s">
        <v>388</v>
      </c>
      <c r="F1164" s="330">
        <v>36526</v>
      </c>
      <c r="G1164" s="328" t="s">
        <v>370</v>
      </c>
      <c r="H1164" s="328" t="s">
        <v>389</v>
      </c>
      <c r="I1164" s="328" t="s">
        <v>485</v>
      </c>
      <c r="J1164" s="328" t="s">
        <v>371</v>
      </c>
      <c r="K1164" s="328">
        <v>2018</v>
      </c>
      <c r="L1164" s="328" t="s">
        <v>370</v>
      </c>
      <c r="M1164" s="328" t="s">
        <v>370</v>
      </c>
      <c r="N1164" s="328"/>
      <c r="O1164" s="330"/>
      <c r="P1164" s="328"/>
      <c r="Q1164" s="328"/>
      <c r="R1164" s="328"/>
      <c r="S1164" s="328"/>
      <c r="T1164" s="328"/>
      <c r="U1164" s="328"/>
      <c r="V1164" s="328"/>
      <c r="W1164" s="328"/>
      <c r="X1164" s="328"/>
      <c r="Y1164" s="328"/>
      <c r="Z1164" s="328"/>
      <c r="AA1164" s="328"/>
      <c r="AB1164" s="328"/>
      <c r="AC1164" s="328"/>
      <c r="AD1164" s="328"/>
      <c r="AE1164" s="328"/>
      <c r="AF1164" s="328"/>
      <c r="AG1164" s="328"/>
      <c r="AH1164" s="328"/>
      <c r="AI1164" s="328"/>
      <c r="AJ1164" s="328"/>
      <c r="AK1164" s="328"/>
      <c r="AL1164" s="328"/>
      <c r="AM1164" s="328"/>
      <c r="AN1164" s="328" t="s">
        <v>782</v>
      </c>
      <c r="AO1164" s="328"/>
      <c r="AP1164" s="328" t="s">
        <v>485</v>
      </c>
      <c r="AQ1164" s="328">
        <v>1</v>
      </c>
    </row>
    <row r="1165" spans="1:43" ht="22.8" x14ac:dyDescent="0.4">
      <c r="A1165" s="328">
        <v>216331</v>
      </c>
      <c r="B1165" s="328" t="s">
        <v>844</v>
      </c>
      <c r="C1165" s="328" t="s">
        <v>105</v>
      </c>
      <c r="D1165" s="328" t="s">
        <v>241</v>
      </c>
      <c r="E1165" s="328" t="s">
        <v>388</v>
      </c>
      <c r="F1165" s="330">
        <v>34700</v>
      </c>
      <c r="G1165" s="328" t="s">
        <v>370</v>
      </c>
      <c r="H1165" s="328" t="s">
        <v>389</v>
      </c>
      <c r="I1165" s="328" t="s">
        <v>486</v>
      </c>
      <c r="J1165" s="328" t="s">
        <v>371</v>
      </c>
      <c r="K1165" s="328">
        <v>2013</v>
      </c>
      <c r="L1165" s="328" t="s">
        <v>370</v>
      </c>
      <c r="M1165" s="328" t="s">
        <v>370</v>
      </c>
      <c r="N1165" s="328"/>
      <c r="O1165" s="330"/>
      <c r="P1165" s="328"/>
      <c r="Q1165" s="328"/>
      <c r="R1165" s="328"/>
      <c r="S1165" s="328"/>
      <c r="T1165" s="328"/>
      <c r="U1165" s="328"/>
      <c r="V1165" s="328"/>
      <c r="W1165" s="328"/>
      <c r="X1165" s="328"/>
      <c r="Y1165" s="328"/>
      <c r="Z1165" s="328"/>
      <c r="AA1165" s="328"/>
      <c r="AB1165" s="328"/>
      <c r="AC1165" s="328"/>
      <c r="AD1165" s="328"/>
      <c r="AE1165" s="328"/>
      <c r="AF1165" s="328"/>
      <c r="AG1165" s="328"/>
      <c r="AH1165" s="328"/>
      <c r="AI1165" s="328"/>
      <c r="AJ1165" s="328"/>
      <c r="AK1165" s="328"/>
      <c r="AL1165" s="328"/>
      <c r="AM1165" s="328"/>
      <c r="AN1165" s="328" t="s">
        <v>782</v>
      </c>
      <c r="AO1165" s="328"/>
      <c r="AP1165" s="328" t="s">
        <v>486</v>
      </c>
      <c r="AQ1165" s="328">
        <v>1</v>
      </c>
    </row>
    <row r="1166" spans="1:43" ht="22.8" x14ac:dyDescent="0.4">
      <c r="A1166" s="328">
        <v>216333</v>
      </c>
      <c r="B1166" s="328" t="s">
        <v>845</v>
      </c>
      <c r="C1166" s="328" t="s">
        <v>105</v>
      </c>
      <c r="D1166" s="328" t="s">
        <v>254</v>
      </c>
      <c r="E1166" s="328" t="s">
        <v>388</v>
      </c>
      <c r="F1166" s="330">
        <v>36915</v>
      </c>
      <c r="G1166" s="328" t="s">
        <v>1009</v>
      </c>
      <c r="H1166" s="328" t="s">
        <v>389</v>
      </c>
      <c r="I1166" s="328" t="s">
        <v>59</v>
      </c>
      <c r="J1166" s="328" t="s">
        <v>371</v>
      </c>
      <c r="K1166" s="328">
        <v>2018</v>
      </c>
      <c r="L1166" s="328" t="s">
        <v>370</v>
      </c>
      <c r="M1166" s="328" t="s">
        <v>375</v>
      </c>
      <c r="N1166" s="328"/>
      <c r="O1166" s="330"/>
      <c r="P1166" s="328"/>
      <c r="Q1166" s="328"/>
      <c r="R1166" s="328"/>
      <c r="S1166" s="328"/>
      <c r="T1166" s="328"/>
      <c r="U1166" s="328"/>
      <c r="V1166" s="328"/>
      <c r="W1166" s="328"/>
      <c r="X1166" s="328"/>
      <c r="Y1166" s="328"/>
      <c r="Z1166" s="328"/>
      <c r="AA1166" s="328"/>
      <c r="AB1166" s="328"/>
      <c r="AC1166" s="328"/>
      <c r="AD1166" s="328"/>
      <c r="AE1166" s="328"/>
      <c r="AF1166" s="328"/>
      <c r="AG1166" s="328"/>
      <c r="AH1166" s="328"/>
      <c r="AI1166" s="328"/>
      <c r="AJ1166" s="328"/>
      <c r="AK1166" s="328"/>
      <c r="AL1166" s="328"/>
      <c r="AM1166" s="328"/>
      <c r="AN1166" s="328"/>
      <c r="AO1166" s="328"/>
      <c r="AP1166" s="328" t="s">
        <v>59</v>
      </c>
      <c r="AQ1166" s="328">
        <v>5</v>
      </c>
    </row>
    <row r="1167" spans="1:43" ht="22.8" x14ac:dyDescent="0.4">
      <c r="A1167" s="328">
        <v>216336</v>
      </c>
      <c r="B1167" s="328" t="s">
        <v>2451</v>
      </c>
      <c r="C1167" s="328" t="s">
        <v>1418</v>
      </c>
      <c r="D1167" s="328" t="s">
        <v>305</v>
      </c>
      <c r="E1167" s="328" t="s">
        <v>388</v>
      </c>
      <c r="F1167" s="330">
        <v>36892</v>
      </c>
      <c r="G1167" s="328" t="s">
        <v>1048</v>
      </c>
      <c r="H1167" s="328" t="s">
        <v>3412</v>
      </c>
      <c r="I1167" s="328" t="s">
        <v>484</v>
      </c>
      <c r="J1167" s="328" t="s">
        <v>371</v>
      </c>
      <c r="K1167" s="328">
        <v>2018</v>
      </c>
      <c r="L1167" s="328" t="s">
        <v>370</v>
      </c>
      <c r="M1167" s="328" t="s">
        <v>756</v>
      </c>
      <c r="N1167" s="328"/>
      <c r="O1167" s="330"/>
      <c r="P1167" s="328"/>
      <c r="Q1167" s="328"/>
      <c r="R1167" s="328"/>
      <c r="S1167" s="328"/>
      <c r="T1167" s="328"/>
      <c r="U1167" s="328"/>
      <c r="V1167" s="328"/>
      <c r="W1167" s="328"/>
      <c r="X1167" s="328"/>
      <c r="Y1167" s="328"/>
      <c r="Z1167" s="328"/>
      <c r="AA1167" s="328"/>
      <c r="AB1167" s="328"/>
      <c r="AC1167" s="328"/>
      <c r="AD1167" s="328"/>
      <c r="AE1167" s="328"/>
      <c r="AF1167" s="328"/>
      <c r="AG1167" s="328"/>
      <c r="AH1167" s="328"/>
      <c r="AI1167" s="328"/>
      <c r="AJ1167" s="328"/>
      <c r="AK1167" s="328"/>
      <c r="AL1167" s="328"/>
      <c r="AM1167" s="328"/>
      <c r="AN1167" s="328" t="s">
        <v>782</v>
      </c>
      <c r="AO1167" s="328"/>
      <c r="AP1167" s="328" t="s">
        <v>3375</v>
      </c>
      <c r="AQ1167" s="328">
        <v>3</v>
      </c>
    </row>
    <row r="1168" spans="1:43" ht="22.8" x14ac:dyDescent="0.4">
      <c r="A1168" s="328">
        <v>216356</v>
      </c>
      <c r="B1168" s="328" t="s">
        <v>2088</v>
      </c>
      <c r="C1168" s="328" t="s">
        <v>901</v>
      </c>
      <c r="D1168" s="328" t="s">
        <v>247</v>
      </c>
      <c r="E1168" s="328" t="s">
        <v>388</v>
      </c>
      <c r="F1168" s="330">
        <v>32143</v>
      </c>
      <c r="G1168" s="328" t="s">
        <v>376</v>
      </c>
      <c r="H1168" s="328" t="s">
        <v>389</v>
      </c>
      <c r="I1168" s="328" t="s">
        <v>484</v>
      </c>
      <c r="J1168" s="328" t="s">
        <v>371</v>
      </c>
      <c r="K1168" s="328">
        <v>2006</v>
      </c>
      <c r="L1168" s="328" t="s">
        <v>370</v>
      </c>
      <c r="M1168" s="328" t="s">
        <v>376</v>
      </c>
      <c r="N1168" s="328"/>
      <c r="O1168" s="330"/>
      <c r="P1168" s="328"/>
      <c r="Q1168" s="328"/>
      <c r="R1168" s="328"/>
      <c r="S1168" s="328"/>
      <c r="T1168" s="328"/>
      <c r="U1168" s="328"/>
      <c r="V1168" s="328"/>
      <c r="W1168" s="328"/>
      <c r="X1168" s="328"/>
      <c r="Y1168" s="328"/>
      <c r="Z1168" s="328"/>
      <c r="AA1168" s="328"/>
      <c r="AB1168" s="328"/>
      <c r="AC1168" s="328"/>
      <c r="AD1168" s="328"/>
      <c r="AE1168" s="328"/>
      <c r="AF1168" s="328"/>
      <c r="AG1168" s="328"/>
      <c r="AH1168" s="328"/>
      <c r="AI1168" s="328"/>
      <c r="AJ1168" s="328"/>
      <c r="AK1168" s="328"/>
      <c r="AL1168" s="328"/>
      <c r="AM1168" s="328"/>
      <c r="AN1168" s="328" t="s">
        <v>782</v>
      </c>
      <c r="AO1168" s="328"/>
      <c r="AP1168" s="328" t="s">
        <v>3375</v>
      </c>
      <c r="AQ1168" s="328">
        <v>3</v>
      </c>
    </row>
    <row r="1169" spans="1:43" ht="22.8" x14ac:dyDescent="0.4">
      <c r="A1169" s="328">
        <v>216362</v>
      </c>
      <c r="B1169" s="328" t="s">
        <v>847</v>
      </c>
      <c r="C1169" s="328" t="s">
        <v>89</v>
      </c>
      <c r="D1169" s="328" t="s">
        <v>227</v>
      </c>
      <c r="E1169" s="328" t="s">
        <v>388</v>
      </c>
      <c r="F1169" s="330">
        <v>34881</v>
      </c>
      <c r="G1169" s="328" t="s">
        <v>1053</v>
      </c>
      <c r="H1169" s="328" t="s">
        <v>389</v>
      </c>
      <c r="I1169" s="328" t="s">
        <v>486</v>
      </c>
      <c r="J1169" s="328" t="s">
        <v>390</v>
      </c>
      <c r="K1169" s="328">
        <v>2013</v>
      </c>
      <c r="L1169" s="328" t="s">
        <v>370</v>
      </c>
      <c r="M1169" s="328" t="s">
        <v>372</v>
      </c>
      <c r="N1169" s="328"/>
      <c r="O1169" s="330"/>
      <c r="P1169" s="328"/>
      <c r="Q1169" s="328"/>
      <c r="R1169" s="328"/>
      <c r="S1169" s="328"/>
      <c r="T1169" s="328"/>
      <c r="U1169" s="328"/>
      <c r="V1169" s="328"/>
      <c r="W1169" s="328"/>
      <c r="X1169" s="328"/>
      <c r="Y1169" s="328"/>
      <c r="Z1169" s="328"/>
      <c r="AA1169" s="328"/>
      <c r="AB1169" s="328"/>
      <c r="AC1169" s="328"/>
      <c r="AD1169" s="328"/>
      <c r="AE1169" s="328"/>
      <c r="AF1169" s="328"/>
      <c r="AG1169" s="328"/>
      <c r="AH1169" s="328"/>
      <c r="AI1169" s="328"/>
      <c r="AJ1169" s="328"/>
      <c r="AK1169" s="328"/>
      <c r="AL1169" s="328"/>
      <c r="AM1169" s="328"/>
      <c r="AN1169" s="328"/>
      <c r="AO1169" s="328"/>
      <c r="AP1169" s="328" t="s">
        <v>3377</v>
      </c>
      <c r="AQ1169" s="328">
        <v>4</v>
      </c>
    </row>
    <row r="1170" spans="1:43" ht="22.8" x14ac:dyDescent="0.4">
      <c r="A1170" s="328">
        <v>216363</v>
      </c>
      <c r="B1170" s="328" t="s">
        <v>2071</v>
      </c>
      <c r="C1170" s="328" t="s">
        <v>75</v>
      </c>
      <c r="D1170" s="328" t="s">
        <v>3034</v>
      </c>
      <c r="E1170" s="328" t="s">
        <v>388</v>
      </c>
      <c r="F1170" s="330">
        <v>34700</v>
      </c>
      <c r="G1170" s="328" t="s">
        <v>370</v>
      </c>
      <c r="H1170" s="328" t="s">
        <v>389</v>
      </c>
      <c r="I1170" s="328" t="s">
        <v>484</v>
      </c>
      <c r="J1170" s="328" t="s">
        <v>390</v>
      </c>
      <c r="K1170" s="328"/>
      <c r="L1170" s="328" t="s">
        <v>370</v>
      </c>
      <c r="M1170" s="328" t="s">
        <v>378</v>
      </c>
      <c r="N1170" s="328"/>
      <c r="O1170" s="330"/>
      <c r="P1170" s="328"/>
      <c r="Q1170" s="328"/>
      <c r="R1170" s="328"/>
      <c r="S1170" s="328"/>
      <c r="T1170" s="328"/>
      <c r="U1170" s="328"/>
      <c r="V1170" s="328"/>
      <c r="W1170" s="328"/>
      <c r="X1170" s="328"/>
      <c r="Y1170" s="328"/>
      <c r="Z1170" s="328"/>
      <c r="AA1170" s="328"/>
      <c r="AB1170" s="328"/>
      <c r="AC1170" s="328"/>
      <c r="AD1170" s="328"/>
      <c r="AE1170" s="328"/>
      <c r="AF1170" s="328"/>
      <c r="AG1170" s="328"/>
      <c r="AH1170" s="328"/>
      <c r="AI1170" s="328"/>
      <c r="AJ1170" s="328"/>
      <c r="AK1170" s="328"/>
      <c r="AL1170" s="328"/>
      <c r="AM1170" s="328"/>
      <c r="AN1170" s="328" t="s">
        <v>782</v>
      </c>
      <c r="AO1170" s="328"/>
      <c r="AP1170" s="328" t="s">
        <v>484</v>
      </c>
      <c r="AQ1170" s="328">
        <v>2</v>
      </c>
    </row>
    <row r="1171" spans="1:43" ht="22.8" x14ac:dyDescent="0.4">
      <c r="A1171" s="328">
        <v>216364</v>
      </c>
      <c r="B1171" s="328" t="s">
        <v>848</v>
      </c>
      <c r="C1171" s="328" t="s">
        <v>443</v>
      </c>
      <c r="D1171" s="328" t="s">
        <v>849</v>
      </c>
      <c r="E1171" s="328" t="s">
        <v>388</v>
      </c>
      <c r="F1171" s="330">
        <v>36413</v>
      </c>
      <c r="G1171" s="328" t="s">
        <v>1009</v>
      </c>
      <c r="H1171" s="328" t="s">
        <v>389</v>
      </c>
      <c r="I1171" s="328" t="s">
        <v>486</v>
      </c>
      <c r="J1171" s="328" t="s">
        <v>371</v>
      </c>
      <c r="K1171" s="328">
        <v>2018</v>
      </c>
      <c r="L1171" s="328" t="s">
        <v>370</v>
      </c>
      <c r="M1171" s="328" t="s">
        <v>376</v>
      </c>
      <c r="N1171" s="328"/>
      <c r="O1171" s="330"/>
      <c r="P1171" s="328"/>
      <c r="Q1171" s="328"/>
      <c r="R1171" s="328"/>
      <c r="S1171" s="328"/>
      <c r="T1171" s="328"/>
      <c r="U1171" s="328"/>
      <c r="V1171" s="328"/>
      <c r="W1171" s="328"/>
      <c r="X1171" s="328"/>
      <c r="Y1171" s="328"/>
      <c r="Z1171" s="328"/>
      <c r="AA1171" s="328"/>
      <c r="AB1171" s="328"/>
      <c r="AC1171" s="328"/>
      <c r="AD1171" s="328"/>
      <c r="AE1171" s="328"/>
      <c r="AF1171" s="328"/>
      <c r="AG1171" s="328"/>
      <c r="AH1171" s="328"/>
      <c r="AI1171" s="328"/>
      <c r="AJ1171" s="328"/>
      <c r="AK1171" s="328"/>
      <c r="AL1171" s="328"/>
      <c r="AM1171" s="328"/>
      <c r="AN1171" s="328" t="s">
        <v>782</v>
      </c>
      <c r="AO1171" s="328"/>
      <c r="AP1171" s="328" t="s">
        <v>486</v>
      </c>
      <c r="AQ1171" s="328">
        <v>1</v>
      </c>
    </row>
    <row r="1172" spans="1:43" ht="22.8" x14ac:dyDescent="0.4">
      <c r="A1172" s="328">
        <v>216389</v>
      </c>
      <c r="B1172" s="328" t="s">
        <v>2238</v>
      </c>
      <c r="C1172" s="328" t="s">
        <v>69</v>
      </c>
      <c r="D1172" s="328" t="s">
        <v>1139</v>
      </c>
      <c r="E1172" s="328" t="s">
        <v>388</v>
      </c>
      <c r="F1172" s="330">
        <v>35251</v>
      </c>
      <c r="G1172" s="328" t="s">
        <v>370</v>
      </c>
      <c r="H1172" s="328" t="s">
        <v>389</v>
      </c>
      <c r="I1172" s="328" t="s">
        <v>59</v>
      </c>
      <c r="J1172" s="328" t="s">
        <v>371</v>
      </c>
      <c r="K1172" s="328">
        <v>2014</v>
      </c>
      <c r="L1172" s="328" t="s">
        <v>370</v>
      </c>
      <c r="M1172" s="328" t="s">
        <v>372</v>
      </c>
      <c r="N1172" s="328"/>
      <c r="O1172" s="330"/>
      <c r="P1172" s="328"/>
      <c r="Q1172" s="328"/>
      <c r="R1172" s="328"/>
      <c r="S1172" s="328"/>
      <c r="T1172" s="328"/>
      <c r="U1172" s="328"/>
      <c r="V1172" s="328"/>
      <c r="W1172" s="328"/>
      <c r="X1172" s="328"/>
      <c r="Y1172" s="328"/>
      <c r="Z1172" s="328"/>
      <c r="AA1172" s="328"/>
      <c r="AB1172" s="328"/>
      <c r="AC1172" s="328"/>
      <c r="AD1172" s="328"/>
      <c r="AE1172" s="328"/>
      <c r="AF1172" s="328"/>
      <c r="AG1172" s="328"/>
      <c r="AH1172" s="328"/>
      <c r="AI1172" s="328"/>
      <c r="AJ1172" s="328"/>
      <c r="AK1172" s="328"/>
      <c r="AL1172" s="328"/>
      <c r="AM1172" s="328"/>
      <c r="AN1172" s="328"/>
      <c r="AO1172" s="328"/>
      <c r="AP1172" s="328" t="s">
        <v>3374</v>
      </c>
      <c r="AQ1172" s="328">
        <v>3</v>
      </c>
    </row>
    <row r="1173" spans="1:43" ht="22.8" x14ac:dyDescent="0.4">
      <c r="A1173" s="328">
        <v>216411</v>
      </c>
      <c r="B1173" s="328" t="s">
        <v>2110</v>
      </c>
      <c r="C1173" s="328" t="s">
        <v>70</v>
      </c>
      <c r="D1173" s="328" t="s">
        <v>244</v>
      </c>
      <c r="E1173" s="328" t="s">
        <v>388</v>
      </c>
      <c r="F1173" s="330">
        <v>33006</v>
      </c>
      <c r="G1173" s="328" t="s">
        <v>370</v>
      </c>
      <c r="H1173" s="328" t="s">
        <v>389</v>
      </c>
      <c r="I1173" s="328" t="s">
        <v>59</v>
      </c>
      <c r="J1173" s="328" t="s">
        <v>390</v>
      </c>
      <c r="K1173" s="328">
        <v>2009</v>
      </c>
      <c r="L1173" s="328" t="s">
        <v>370</v>
      </c>
      <c r="M1173" s="328" t="s">
        <v>375</v>
      </c>
      <c r="N1173" s="328"/>
      <c r="O1173" s="330"/>
      <c r="P1173" s="328"/>
      <c r="Q1173" s="328"/>
      <c r="R1173" s="328"/>
      <c r="S1173" s="328"/>
      <c r="T1173" s="328"/>
      <c r="U1173" s="328"/>
      <c r="V1173" s="328"/>
      <c r="W1173" s="328"/>
      <c r="X1173" s="328"/>
      <c r="Y1173" s="328"/>
      <c r="Z1173" s="328"/>
      <c r="AA1173" s="328"/>
      <c r="AB1173" s="328"/>
      <c r="AC1173" s="328"/>
      <c r="AD1173" s="328"/>
      <c r="AE1173" s="328"/>
      <c r="AF1173" s="328"/>
      <c r="AG1173" s="328"/>
      <c r="AH1173" s="328"/>
      <c r="AI1173" s="328"/>
      <c r="AJ1173" s="328"/>
      <c r="AK1173" s="328"/>
      <c r="AL1173" s="328"/>
      <c r="AM1173" s="328"/>
      <c r="AN1173" s="328"/>
      <c r="AO1173" s="328"/>
      <c r="AP1173" s="328" t="s">
        <v>3374</v>
      </c>
      <c r="AQ1173" s="328">
        <v>3</v>
      </c>
    </row>
    <row r="1174" spans="1:43" ht="22.8" x14ac:dyDescent="0.4">
      <c r="A1174" s="328">
        <v>216416</v>
      </c>
      <c r="B1174" s="328" t="s">
        <v>3041</v>
      </c>
      <c r="C1174" s="328" t="s">
        <v>2003</v>
      </c>
      <c r="D1174" s="328" t="s">
        <v>290</v>
      </c>
      <c r="E1174" s="328" t="s">
        <v>387</v>
      </c>
      <c r="F1174" s="330">
        <v>35673</v>
      </c>
      <c r="G1174" s="328" t="s">
        <v>370</v>
      </c>
      <c r="H1174" s="328" t="s">
        <v>389</v>
      </c>
      <c r="I1174" s="328" t="s">
        <v>59</v>
      </c>
      <c r="J1174" s="328" t="s">
        <v>390</v>
      </c>
      <c r="K1174" s="328">
        <v>2015</v>
      </c>
      <c r="L1174" s="328" t="s">
        <v>370</v>
      </c>
      <c r="M1174" s="328" t="s">
        <v>370</v>
      </c>
      <c r="N1174" s="328"/>
      <c r="O1174" s="330"/>
      <c r="P1174" s="328"/>
      <c r="Q1174" s="328"/>
      <c r="R1174" s="328"/>
      <c r="S1174" s="328"/>
      <c r="T1174" s="328"/>
      <c r="U1174" s="328"/>
      <c r="V1174" s="328"/>
      <c r="W1174" s="328"/>
      <c r="X1174" s="328"/>
      <c r="Y1174" s="328"/>
      <c r="Z1174" s="328"/>
      <c r="AA1174" s="328"/>
      <c r="AB1174" s="328"/>
      <c r="AC1174" s="328"/>
      <c r="AD1174" s="328"/>
      <c r="AE1174" s="328"/>
      <c r="AF1174" s="328"/>
      <c r="AG1174" s="328"/>
      <c r="AH1174" s="328"/>
      <c r="AI1174" s="328"/>
      <c r="AJ1174" s="328"/>
      <c r="AK1174" s="328"/>
      <c r="AL1174" s="328"/>
      <c r="AM1174" s="328"/>
      <c r="AN1174" s="328"/>
      <c r="AO1174" s="328"/>
      <c r="AP1174" s="328" t="s">
        <v>3374</v>
      </c>
      <c r="AQ1174" s="328">
        <v>3</v>
      </c>
    </row>
    <row r="1175" spans="1:43" ht="22.8" x14ac:dyDescent="0.4">
      <c r="A1175" s="328">
        <v>216419</v>
      </c>
      <c r="B1175" s="328" t="s">
        <v>554</v>
      </c>
      <c r="C1175" s="328" t="s">
        <v>2419</v>
      </c>
      <c r="D1175" s="328" t="s">
        <v>2344</v>
      </c>
      <c r="E1175" s="328" t="s">
        <v>387</v>
      </c>
      <c r="F1175" s="330">
        <v>36526</v>
      </c>
      <c r="G1175" s="328" t="s">
        <v>370</v>
      </c>
      <c r="H1175" s="328" t="s">
        <v>389</v>
      </c>
      <c r="I1175" s="328" t="s">
        <v>65</v>
      </c>
      <c r="J1175" s="328" t="s">
        <v>371</v>
      </c>
      <c r="K1175" s="328">
        <v>2017</v>
      </c>
      <c r="L1175" s="328" t="s">
        <v>370</v>
      </c>
      <c r="M1175" s="328"/>
      <c r="N1175" s="328"/>
      <c r="O1175" s="330"/>
      <c r="P1175" s="328"/>
      <c r="Q1175" s="328"/>
      <c r="R1175" s="328"/>
      <c r="S1175" s="328"/>
      <c r="T1175" s="328"/>
      <c r="U1175" s="328"/>
      <c r="V1175" s="328"/>
      <c r="W1175" s="328"/>
      <c r="X1175" s="328"/>
      <c r="Y1175" s="328"/>
      <c r="Z1175" s="328"/>
      <c r="AA1175" s="328"/>
      <c r="AB1175" s="328"/>
      <c r="AC1175" s="328"/>
      <c r="AD1175" s="328"/>
      <c r="AE1175" s="328"/>
      <c r="AF1175" s="328"/>
      <c r="AG1175" s="328"/>
      <c r="AH1175" s="328"/>
      <c r="AI1175" s="328"/>
      <c r="AJ1175" s="328"/>
      <c r="AK1175" s="328"/>
      <c r="AL1175" s="328"/>
      <c r="AM1175" s="328"/>
      <c r="AN1175" s="328"/>
      <c r="AO1175" s="328"/>
      <c r="AP1175" s="328" t="s">
        <v>4083</v>
      </c>
      <c r="AQ1175" s="328">
        <v>6</v>
      </c>
    </row>
    <row r="1176" spans="1:43" ht="22.8" x14ac:dyDescent="0.4">
      <c r="A1176" s="328">
        <v>216423</v>
      </c>
      <c r="B1176" s="328" t="s">
        <v>2145</v>
      </c>
      <c r="C1176" s="328" t="s">
        <v>321</v>
      </c>
      <c r="D1176" s="328" t="s">
        <v>114</v>
      </c>
      <c r="E1176" s="328" t="s">
        <v>387</v>
      </c>
      <c r="F1176" s="330">
        <v>34062</v>
      </c>
      <c r="G1176" s="328" t="s">
        <v>682</v>
      </c>
      <c r="H1176" s="328" t="s">
        <v>389</v>
      </c>
      <c r="I1176" s="328" t="s">
        <v>484</v>
      </c>
      <c r="J1176" s="328" t="s">
        <v>371</v>
      </c>
      <c r="K1176" s="328">
        <v>2011</v>
      </c>
      <c r="L1176" s="328" t="s">
        <v>370</v>
      </c>
      <c r="M1176" s="328"/>
      <c r="N1176" s="328"/>
      <c r="O1176" s="330"/>
      <c r="P1176" s="328"/>
      <c r="Q1176" s="328"/>
      <c r="R1176" s="328"/>
      <c r="S1176" s="328"/>
      <c r="T1176" s="328"/>
      <c r="U1176" s="328"/>
      <c r="V1176" s="328"/>
      <c r="W1176" s="328"/>
      <c r="X1176" s="328"/>
      <c r="Y1176" s="328"/>
      <c r="Z1176" s="328"/>
      <c r="AA1176" s="328"/>
      <c r="AB1176" s="328"/>
      <c r="AC1176" s="328"/>
      <c r="AD1176" s="328"/>
      <c r="AE1176" s="328"/>
      <c r="AF1176" s="328"/>
      <c r="AG1176" s="328"/>
      <c r="AH1176" s="328"/>
      <c r="AI1176" s="328"/>
      <c r="AJ1176" s="328"/>
      <c r="AK1176" s="328"/>
      <c r="AL1176" s="328"/>
      <c r="AM1176" s="328" t="s">
        <v>782</v>
      </c>
      <c r="AN1176" s="328" t="s">
        <v>782</v>
      </c>
      <c r="AO1176" s="328"/>
      <c r="AP1176" s="328" t="s">
        <v>484</v>
      </c>
      <c r="AQ1176" s="328">
        <v>2</v>
      </c>
    </row>
    <row r="1177" spans="1:43" ht="22.8" x14ac:dyDescent="0.4">
      <c r="A1177" s="328">
        <v>216425</v>
      </c>
      <c r="B1177" s="328" t="s">
        <v>852</v>
      </c>
      <c r="C1177" s="328" t="s">
        <v>853</v>
      </c>
      <c r="D1177" s="328" t="s">
        <v>290</v>
      </c>
      <c r="E1177" s="328" t="s">
        <v>388</v>
      </c>
      <c r="F1177" s="330">
        <v>36836</v>
      </c>
      <c r="G1177" s="328" t="s">
        <v>1009</v>
      </c>
      <c r="H1177" s="328" t="s">
        <v>389</v>
      </c>
      <c r="I1177" s="328" t="s">
        <v>484</v>
      </c>
      <c r="J1177" s="328" t="s">
        <v>371</v>
      </c>
      <c r="K1177" s="328">
        <v>2018</v>
      </c>
      <c r="L1177" s="328" t="s">
        <v>370</v>
      </c>
      <c r="M1177" s="328" t="s">
        <v>374</v>
      </c>
      <c r="N1177" s="328"/>
      <c r="O1177" s="330"/>
      <c r="P1177" s="328"/>
      <c r="Q1177" s="328"/>
      <c r="R1177" s="328"/>
      <c r="S1177" s="328"/>
      <c r="T1177" s="328"/>
      <c r="U1177" s="328"/>
      <c r="V1177" s="328"/>
      <c r="W1177" s="328"/>
      <c r="X1177" s="328"/>
      <c r="Y1177" s="328"/>
      <c r="Z1177" s="328"/>
      <c r="AA1177" s="328"/>
      <c r="AB1177" s="328"/>
      <c r="AC1177" s="328"/>
      <c r="AD1177" s="328"/>
      <c r="AE1177" s="328"/>
      <c r="AF1177" s="328"/>
      <c r="AG1177" s="328"/>
      <c r="AH1177" s="328"/>
      <c r="AI1177" s="328"/>
      <c r="AJ1177" s="328"/>
      <c r="AK1177" s="328"/>
      <c r="AL1177" s="328"/>
      <c r="AM1177" s="328"/>
      <c r="AN1177" s="328"/>
      <c r="AO1177" s="328"/>
      <c r="AP1177" s="328" t="s">
        <v>484</v>
      </c>
      <c r="AQ1177" s="328">
        <v>5</v>
      </c>
    </row>
    <row r="1178" spans="1:43" ht="22.8" x14ac:dyDescent="0.4">
      <c r="A1178" s="328">
        <v>216436</v>
      </c>
      <c r="B1178" s="328" t="s">
        <v>2288</v>
      </c>
      <c r="C1178" s="328" t="s">
        <v>3042</v>
      </c>
      <c r="D1178" s="328" t="s">
        <v>3043</v>
      </c>
      <c r="E1178" s="328" t="s">
        <v>388</v>
      </c>
      <c r="F1178" s="330">
        <v>35655</v>
      </c>
      <c r="G1178" s="328" t="s">
        <v>1009</v>
      </c>
      <c r="H1178" s="328" t="s">
        <v>389</v>
      </c>
      <c r="I1178" s="328" t="s">
        <v>59</v>
      </c>
      <c r="J1178" s="328" t="s">
        <v>390</v>
      </c>
      <c r="K1178" s="328">
        <v>2015</v>
      </c>
      <c r="L1178" s="328" t="s">
        <v>370</v>
      </c>
      <c r="M1178" s="328" t="s">
        <v>370</v>
      </c>
      <c r="N1178" s="328"/>
      <c r="O1178" s="330"/>
      <c r="P1178" s="328"/>
      <c r="Q1178" s="328"/>
      <c r="R1178" s="328"/>
      <c r="S1178" s="328"/>
      <c r="T1178" s="328"/>
      <c r="U1178" s="328"/>
      <c r="V1178" s="328"/>
      <c r="W1178" s="328"/>
      <c r="X1178" s="328"/>
      <c r="Y1178" s="328"/>
      <c r="Z1178" s="328"/>
      <c r="AA1178" s="328"/>
      <c r="AB1178" s="328"/>
      <c r="AC1178" s="328"/>
      <c r="AD1178" s="328"/>
      <c r="AE1178" s="328"/>
      <c r="AF1178" s="328"/>
      <c r="AG1178" s="328"/>
      <c r="AH1178" s="328"/>
      <c r="AI1178" s="328"/>
      <c r="AJ1178" s="328"/>
      <c r="AK1178" s="328"/>
      <c r="AL1178" s="328"/>
      <c r="AM1178" s="328"/>
      <c r="AN1178" s="328"/>
      <c r="AO1178" s="328"/>
      <c r="AP1178" s="328" t="s">
        <v>3374</v>
      </c>
      <c r="AQ1178" s="328">
        <v>3</v>
      </c>
    </row>
    <row r="1179" spans="1:43" ht="22.8" x14ac:dyDescent="0.4">
      <c r="A1179" s="328">
        <v>216444</v>
      </c>
      <c r="B1179" s="328" t="s">
        <v>2090</v>
      </c>
      <c r="C1179" s="328" t="s">
        <v>66</v>
      </c>
      <c r="D1179" s="328" t="s">
        <v>277</v>
      </c>
      <c r="E1179" s="328" t="s">
        <v>388</v>
      </c>
      <c r="F1179" s="330">
        <v>32509</v>
      </c>
      <c r="G1179" s="328" t="s">
        <v>370</v>
      </c>
      <c r="H1179" s="328" t="s">
        <v>389</v>
      </c>
      <c r="I1179" s="328" t="s">
        <v>486</v>
      </c>
      <c r="J1179" s="328" t="s">
        <v>1311</v>
      </c>
      <c r="K1179" s="328"/>
      <c r="L1179" s="328" t="s">
        <v>370</v>
      </c>
      <c r="M1179" s="328" t="s">
        <v>370</v>
      </c>
      <c r="N1179" s="328"/>
      <c r="O1179" s="330"/>
      <c r="P1179" s="328"/>
      <c r="Q1179" s="328"/>
      <c r="R1179" s="328"/>
      <c r="S1179" s="328"/>
      <c r="T1179" s="328"/>
      <c r="U1179" s="328"/>
      <c r="V1179" s="328"/>
      <c r="W1179" s="328"/>
      <c r="X1179" s="328"/>
      <c r="Y1179" s="328"/>
      <c r="Z1179" s="328"/>
      <c r="AA1179" s="328"/>
      <c r="AB1179" s="328"/>
      <c r="AC1179" s="328"/>
      <c r="AD1179" s="328"/>
      <c r="AE1179" s="328"/>
      <c r="AF1179" s="328"/>
      <c r="AG1179" s="328"/>
      <c r="AH1179" s="328" t="s">
        <v>731</v>
      </c>
      <c r="AI1179" s="328"/>
      <c r="AJ1179" s="328"/>
      <c r="AK1179" s="328"/>
      <c r="AL1179" s="328"/>
      <c r="AM1179" s="328" t="s">
        <v>782</v>
      </c>
      <c r="AN1179" s="328" t="s">
        <v>782</v>
      </c>
      <c r="AO1179" s="328"/>
      <c r="AP1179" s="328" t="s">
        <v>4068</v>
      </c>
      <c r="AQ1179" s="328" t="s">
        <v>3844</v>
      </c>
    </row>
    <row r="1180" spans="1:43" ht="22.8" x14ac:dyDescent="0.4">
      <c r="A1180" s="328">
        <v>216461</v>
      </c>
      <c r="B1180" s="328" t="s">
        <v>856</v>
      </c>
      <c r="C1180" s="328" t="s">
        <v>190</v>
      </c>
      <c r="D1180" s="328" t="s">
        <v>299</v>
      </c>
      <c r="E1180" s="328" t="s">
        <v>387</v>
      </c>
      <c r="F1180" s="330">
        <v>36227</v>
      </c>
      <c r="G1180" s="328" t="s">
        <v>1009</v>
      </c>
      <c r="H1180" s="328" t="s">
        <v>389</v>
      </c>
      <c r="I1180" s="328" t="s">
        <v>59</v>
      </c>
      <c r="J1180" s="328" t="s">
        <v>371</v>
      </c>
      <c r="K1180" s="328">
        <v>2017</v>
      </c>
      <c r="L1180" s="328" t="s">
        <v>370</v>
      </c>
      <c r="M1180" s="328" t="s">
        <v>376</v>
      </c>
      <c r="N1180" s="328"/>
      <c r="O1180" s="330"/>
      <c r="P1180" s="328"/>
      <c r="Q1180" s="328"/>
      <c r="R1180" s="328"/>
      <c r="S1180" s="328"/>
      <c r="T1180" s="328"/>
      <c r="U1180" s="328"/>
      <c r="V1180" s="328"/>
      <c r="W1180" s="328"/>
      <c r="X1180" s="328"/>
      <c r="Y1180" s="328"/>
      <c r="Z1180" s="328"/>
      <c r="AA1180" s="328"/>
      <c r="AB1180" s="328"/>
      <c r="AC1180" s="328"/>
      <c r="AD1180" s="328"/>
      <c r="AE1180" s="328"/>
      <c r="AF1180" s="328"/>
      <c r="AG1180" s="328"/>
      <c r="AH1180" s="328"/>
      <c r="AI1180" s="328"/>
      <c r="AJ1180" s="328"/>
      <c r="AK1180" s="328"/>
      <c r="AL1180" s="328"/>
      <c r="AM1180" s="328"/>
      <c r="AN1180" s="328"/>
      <c r="AO1180" s="328"/>
      <c r="AP1180" s="328" t="s">
        <v>3374</v>
      </c>
      <c r="AQ1180" s="328">
        <v>5</v>
      </c>
    </row>
    <row r="1181" spans="1:43" ht="22.8" x14ac:dyDescent="0.4">
      <c r="A1181" s="328">
        <v>216467</v>
      </c>
      <c r="B1181" s="328" t="s">
        <v>3050</v>
      </c>
      <c r="C1181" s="328" t="s">
        <v>595</v>
      </c>
      <c r="D1181" s="328" t="s">
        <v>327</v>
      </c>
      <c r="E1181" s="328" t="s">
        <v>388</v>
      </c>
      <c r="F1181" s="330">
        <v>36731</v>
      </c>
      <c r="G1181" s="328" t="s">
        <v>2444</v>
      </c>
      <c r="H1181" s="328" t="s">
        <v>389</v>
      </c>
      <c r="I1181" s="328" t="s">
        <v>59</v>
      </c>
      <c r="J1181" s="328" t="s">
        <v>390</v>
      </c>
      <c r="K1181" s="328">
        <v>2019</v>
      </c>
      <c r="L1181" s="328" t="s">
        <v>370</v>
      </c>
      <c r="M1181" s="328" t="s">
        <v>375</v>
      </c>
      <c r="N1181" s="328"/>
      <c r="O1181" s="330"/>
      <c r="P1181" s="328"/>
      <c r="Q1181" s="328"/>
      <c r="R1181" s="328"/>
      <c r="S1181" s="328"/>
      <c r="T1181" s="328"/>
      <c r="U1181" s="328"/>
      <c r="V1181" s="328"/>
      <c r="W1181" s="328"/>
      <c r="X1181" s="328"/>
      <c r="Y1181" s="328"/>
      <c r="Z1181" s="328"/>
      <c r="AA1181" s="328"/>
      <c r="AB1181" s="328"/>
      <c r="AC1181" s="328"/>
      <c r="AD1181" s="328"/>
      <c r="AE1181" s="328"/>
      <c r="AF1181" s="328"/>
      <c r="AG1181" s="328"/>
      <c r="AH1181" s="328"/>
      <c r="AI1181" s="328"/>
      <c r="AJ1181" s="328"/>
      <c r="AK1181" s="328"/>
      <c r="AL1181" s="328"/>
      <c r="AM1181" s="328"/>
      <c r="AN1181" s="328"/>
      <c r="AO1181" s="328"/>
      <c r="AP1181" s="328" t="s">
        <v>3374</v>
      </c>
      <c r="AQ1181" s="328">
        <v>4</v>
      </c>
    </row>
    <row r="1182" spans="1:43" ht="22.8" x14ac:dyDescent="0.4">
      <c r="A1182" s="328">
        <v>216472</v>
      </c>
      <c r="B1182" s="328" t="s">
        <v>821</v>
      </c>
      <c r="C1182" s="328" t="s">
        <v>3002</v>
      </c>
      <c r="D1182" s="328" t="s">
        <v>2940</v>
      </c>
      <c r="E1182" s="328" t="s">
        <v>388</v>
      </c>
      <c r="F1182" s="330">
        <v>36811</v>
      </c>
      <c r="G1182" s="328" t="s">
        <v>1009</v>
      </c>
      <c r="H1182" s="328" t="s">
        <v>389</v>
      </c>
      <c r="I1182" s="328" t="s">
        <v>484</v>
      </c>
      <c r="J1182" s="328" t="s">
        <v>371</v>
      </c>
      <c r="K1182" s="328">
        <v>2018</v>
      </c>
      <c r="L1182" s="328" t="s">
        <v>370</v>
      </c>
      <c r="M1182" s="328" t="s">
        <v>375</v>
      </c>
      <c r="N1182" s="328"/>
      <c r="O1182" s="330"/>
      <c r="P1182" s="328"/>
      <c r="Q1182" s="328"/>
      <c r="R1182" s="328"/>
      <c r="S1182" s="328"/>
      <c r="T1182" s="328"/>
      <c r="U1182" s="328"/>
      <c r="V1182" s="328"/>
      <c r="W1182" s="328"/>
      <c r="X1182" s="328"/>
      <c r="Y1182" s="328"/>
      <c r="Z1182" s="328"/>
      <c r="AA1182" s="328"/>
      <c r="AB1182" s="328"/>
      <c r="AC1182" s="328"/>
      <c r="AD1182" s="328"/>
      <c r="AE1182" s="328"/>
      <c r="AF1182" s="328"/>
      <c r="AG1182" s="328"/>
      <c r="AH1182" s="328"/>
      <c r="AI1182" s="328"/>
      <c r="AJ1182" s="328"/>
      <c r="AK1182" s="328"/>
      <c r="AL1182" s="328"/>
      <c r="AM1182" s="328"/>
      <c r="AN1182" s="328" t="s">
        <v>782</v>
      </c>
      <c r="AO1182" s="328"/>
      <c r="AP1182" s="328" t="s">
        <v>3375</v>
      </c>
      <c r="AQ1182" s="328">
        <v>3</v>
      </c>
    </row>
    <row r="1183" spans="1:43" ht="22.8" x14ac:dyDescent="0.4">
      <c r="A1183" s="328">
        <v>216501</v>
      </c>
      <c r="B1183" s="328" t="s">
        <v>788</v>
      </c>
      <c r="C1183" s="328" t="s">
        <v>422</v>
      </c>
      <c r="D1183" s="328" t="s">
        <v>789</v>
      </c>
      <c r="E1183" s="328" t="s">
        <v>387</v>
      </c>
      <c r="F1183" s="330">
        <v>34349</v>
      </c>
      <c r="G1183" s="328" t="s">
        <v>673</v>
      </c>
      <c r="H1183" s="328" t="s">
        <v>389</v>
      </c>
      <c r="I1183" s="328" t="s">
        <v>485</v>
      </c>
      <c r="J1183" s="328" t="s">
        <v>1311</v>
      </c>
      <c r="K1183" s="328"/>
      <c r="L1183" s="328" t="s">
        <v>370</v>
      </c>
      <c r="M1183" s="328" t="s">
        <v>370</v>
      </c>
      <c r="N1183" s="328"/>
      <c r="O1183" s="330"/>
      <c r="P1183" s="328"/>
      <c r="Q1183" s="328"/>
      <c r="R1183" s="328"/>
      <c r="S1183" s="328"/>
      <c r="T1183" s="328"/>
      <c r="U1183" s="328"/>
      <c r="V1183" s="328"/>
      <c r="W1183" s="328"/>
      <c r="X1183" s="328"/>
      <c r="Y1183" s="328"/>
      <c r="Z1183" s="328"/>
      <c r="AA1183" s="328"/>
      <c r="AB1183" s="328"/>
      <c r="AC1183" s="328"/>
      <c r="AD1183" s="328"/>
      <c r="AE1183" s="328"/>
      <c r="AF1183" s="328"/>
      <c r="AG1183" s="328"/>
      <c r="AH1183" s="328" t="s">
        <v>731</v>
      </c>
      <c r="AI1183" s="328"/>
      <c r="AJ1183" s="328"/>
      <c r="AK1183" s="328"/>
      <c r="AL1183" s="328"/>
      <c r="AM1183" s="328" t="s">
        <v>782</v>
      </c>
      <c r="AN1183" s="328" t="s">
        <v>782</v>
      </c>
      <c r="AO1183" s="328"/>
      <c r="AP1183" s="328" t="s">
        <v>4211</v>
      </c>
      <c r="AQ1183" s="328" t="s">
        <v>3844</v>
      </c>
    </row>
    <row r="1184" spans="1:43" ht="22.8" x14ac:dyDescent="0.4">
      <c r="A1184" s="328">
        <v>216522</v>
      </c>
      <c r="B1184" s="328" t="s">
        <v>1993</v>
      </c>
      <c r="C1184" s="328" t="s">
        <v>1994</v>
      </c>
      <c r="D1184" s="328" t="s">
        <v>307</v>
      </c>
      <c r="E1184" s="328" t="s">
        <v>388</v>
      </c>
      <c r="F1184" s="330">
        <v>36892</v>
      </c>
      <c r="G1184" s="328" t="s">
        <v>1009</v>
      </c>
      <c r="H1184" s="328" t="s">
        <v>389</v>
      </c>
      <c r="I1184" s="328" t="s">
        <v>65</v>
      </c>
      <c r="J1184" s="328" t="s">
        <v>371</v>
      </c>
      <c r="K1184" s="328">
        <v>2018</v>
      </c>
      <c r="L1184" s="328" t="s">
        <v>370</v>
      </c>
      <c r="M1184" s="328" t="s">
        <v>372</v>
      </c>
      <c r="N1184" s="328"/>
      <c r="O1184" s="330"/>
      <c r="P1184" s="328"/>
      <c r="Q1184" s="328"/>
      <c r="R1184" s="328"/>
      <c r="S1184" s="328"/>
      <c r="T1184" s="328"/>
      <c r="U1184" s="328"/>
      <c r="V1184" s="328"/>
      <c r="W1184" s="328"/>
      <c r="X1184" s="328"/>
      <c r="Y1184" s="328"/>
      <c r="Z1184" s="328"/>
      <c r="AA1184" s="328"/>
      <c r="AB1184" s="328"/>
      <c r="AC1184" s="328"/>
      <c r="AD1184" s="328"/>
      <c r="AE1184" s="328"/>
      <c r="AF1184" s="328"/>
      <c r="AG1184" s="328"/>
      <c r="AH1184" s="328"/>
      <c r="AI1184" s="328"/>
      <c r="AJ1184" s="328"/>
      <c r="AK1184" s="328"/>
      <c r="AL1184" s="328"/>
      <c r="AM1184" s="328"/>
      <c r="AN1184" s="328"/>
      <c r="AO1184" s="328"/>
      <c r="AP1184" s="328" t="s">
        <v>4083</v>
      </c>
      <c r="AQ1184" s="328">
        <v>6</v>
      </c>
    </row>
    <row r="1185" spans="1:43" ht="22.8" x14ac:dyDescent="0.4">
      <c r="A1185" s="328">
        <v>216527</v>
      </c>
      <c r="B1185" s="328" t="s">
        <v>2070</v>
      </c>
      <c r="C1185" s="328" t="s">
        <v>63</v>
      </c>
      <c r="D1185" s="328" t="s">
        <v>309</v>
      </c>
      <c r="E1185" s="328" t="s">
        <v>388</v>
      </c>
      <c r="F1185" s="330">
        <v>31053</v>
      </c>
      <c r="G1185" s="328" t="s">
        <v>370</v>
      </c>
      <c r="H1185" s="328" t="s">
        <v>389</v>
      </c>
      <c r="I1185" s="328" t="s">
        <v>59</v>
      </c>
      <c r="J1185" s="328" t="s">
        <v>390</v>
      </c>
      <c r="K1185" s="328">
        <v>2004</v>
      </c>
      <c r="L1185" s="328" t="s">
        <v>370</v>
      </c>
      <c r="M1185" s="328" t="s">
        <v>382</v>
      </c>
      <c r="N1185" s="328"/>
      <c r="O1185" s="330"/>
      <c r="P1185" s="328"/>
      <c r="Q1185" s="328"/>
      <c r="R1185" s="328"/>
      <c r="S1185" s="328"/>
      <c r="T1185" s="328"/>
      <c r="U1185" s="328"/>
      <c r="V1185" s="328"/>
      <c r="W1185" s="328"/>
      <c r="X1185" s="328"/>
      <c r="Y1185" s="328"/>
      <c r="Z1185" s="328"/>
      <c r="AA1185" s="328"/>
      <c r="AB1185" s="328"/>
      <c r="AC1185" s="328"/>
      <c r="AD1185" s="328"/>
      <c r="AE1185" s="328"/>
      <c r="AF1185" s="328"/>
      <c r="AG1185" s="328"/>
      <c r="AH1185" s="328"/>
      <c r="AI1185" s="328"/>
      <c r="AJ1185" s="328"/>
      <c r="AK1185" s="328"/>
      <c r="AL1185" s="328"/>
      <c r="AM1185" s="328"/>
      <c r="AN1185" s="328"/>
      <c r="AO1185" s="328"/>
      <c r="AP1185" s="328" t="s">
        <v>3374</v>
      </c>
      <c r="AQ1185" s="328">
        <v>3</v>
      </c>
    </row>
    <row r="1186" spans="1:43" ht="22.8" x14ac:dyDescent="0.4">
      <c r="A1186" s="328">
        <v>216532</v>
      </c>
      <c r="B1186" s="328" t="s">
        <v>2057</v>
      </c>
      <c r="C1186" s="328" t="s">
        <v>1095</v>
      </c>
      <c r="D1186" s="328" t="s">
        <v>275</v>
      </c>
      <c r="E1186" s="328" t="s">
        <v>1315</v>
      </c>
      <c r="F1186" s="330">
        <v>29305</v>
      </c>
      <c r="G1186" s="328" t="s">
        <v>370</v>
      </c>
      <c r="H1186" s="328" t="s">
        <v>389</v>
      </c>
      <c r="I1186" s="328" t="s">
        <v>484</v>
      </c>
      <c r="J1186" s="328" t="s">
        <v>371</v>
      </c>
      <c r="K1186" s="328">
        <v>1998</v>
      </c>
      <c r="L1186" s="328" t="s">
        <v>370</v>
      </c>
      <c r="M1186" s="328" t="s">
        <v>374</v>
      </c>
      <c r="N1186" s="328"/>
      <c r="O1186" s="330"/>
      <c r="P1186" s="328"/>
      <c r="Q1186" s="328"/>
      <c r="R1186" s="328"/>
      <c r="S1186" s="328"/>
      <c r="T1186" s="328"/>
      <c r="U1186" s="328"/>
      <c r="V1186" s="328"/>
      <c r="W1186" s="328"/>
      <c r="X1186" s="328"/>
      <c r="Y1186" s="328"/>
      <c r="Z1186" s="328"/>
      <c r="AA1186" s="328"/>
      <c r="AB1186" s="328"/>
      <c r="AC1186" s="328"/>
      <c r="AD1186" s="328"/>
      <c r="AE1186" s="328"/>
      <c r="AF1186" s="328"/>
      <c r="AG1186" s="328"/>
      <c r="AH1186" s="328"/>
      <c r="AI1186" s="328"/>
      <c r="AJ1186" s="328"/>
      <c r="AK1186" s="328"/>
      <c r="AL1186" s="328"/>
      <c r="AM1186" s="328"/>
      <c r="AN1186" s="328"/>
      <c r="AO1186" s="328"/>
      <c r="AP1186" s="328" t="s">
        <v>3375</v>
      </c>
      <c r="AQ1186" s="328">
        <v>2</v>
      </c>
    </row>
    <row r="1187" spans="1:43" ht="22.8" x14ac:dyDescent="0.4">
      <c r="A1187" s="328">
        <v>216542</v>
      </c>
      <c r="B1187" s="328" t="s">
        <v>1987</v>
      </c>
      <c r="C1187" s="328" t="s">
        <v>1988</v>
      </c>
      <c r="D1187" s="328" t="s">
        <v>444</v>
      </c>
      <c r="E1187" s="328" t="s">
        <v>388</v>
      </c>
      <c r="F1187" s="330">
        <v>36268</v>
      </c>
      <c r="G1187" s="328" t="s">
        <v>1009</v>
      </c>
      <c r="H1187" s="328" t="s">
        <v>389</v>
      </c>
      <c r="I1187" s="328" t="s">
        <v>486</v>
      </c>
      <c r="J1187" s="328" t="s">
        <v>371</v>
      </c>
      <c r="K1187" s="328">
        <v>2018</v>
      </c>
      <c r="L1187" s="328" t="s">
        <v>370</v>
      </c>
      <c r="M1187" s="328" t="s">
        <v>370</v>
      </c>
      <c r="N1187" s="328"/>
      <c r="O1187" s="330"/>
      <c r="P1187" s="328"/>
      <c r="Q1187" s="328"/>
      <c r="R1187" s="328"/>
      <c r="S1187" s="328"/>
      <c r="T1187" s="328"/>
      <c r="U1187" s="328"/>
      <c r="V1187" s="328"/>
      <c r="W1187" s="328"/>
      <c r="X1187" s="328"/>
      <c r="Y1187" s="328"/>
      <c r="Z1187" s="328"/>
      <c r="AA1187" s="328"/>
      <c r="AB1187" s="328"/>
      <c r="AC1187" s="328"/>
      <c r="AD1187" s="328"/>
      <c r="AE1187" s="328"/>
      <c r="AF1187" s="328"/>
      <c r="AG1187" s="328"/>
      <c r="AH1187" s="328"/>
      <c r="AI1187" s="328"/>
      <c r="AJ1187" s="328"/>
      <c r="AK1187" s="328"/>
      <c r="AL1187" s="328"/>
      <c r="AM1187" s="328"/>
      <c r="AN1187" s="328"/>
      <c r="AO1187" s="328"/>
      <c r="AP1187" s="328" t="s">
        <v>486</v>
      </c>
      <c r="AQ1187" s="328">
        <v>1</v>
      </c>
    </row>
    <row r="1188" spans="1:43" ht="22.8" x14ac:dyDescent="0.4">
      <c r="A1188" s="328">
        <v>216546</v>
      </c>
      <c r="B1188" s="328" t="s">
        <v>2410</v>
      </c>
      <c r="C1188" s="328" t="s">
        <v>1827</v>
      </c>
      <c r="D1188" s="328" t="s">
        <v>3062</v>
      </c>
      <c r="E1188" s="328" t="s">
        <v>388</v>
      </c>
      <c r="F1188" s="330">
        <v>36502</v>
      </c>
      <c r="G1188" s="328" t="s">
        <v>1044</v>
      </c>
      <c r="H1188" s="328" t="s">
        <v>389</v>
      </c>
      <c r="I1188" s="328" t="s">
        <v>59</v>
      </c>
      <c r="J1188" s="328" t="s">
        <v>390</v>
      </c>
      <c r="K1188" s="328">
        <v>2017</v>
      </c>
      <c r="L1188" s="328" t="s">
        <v>370</v>
      </c>
      <c r="M1188" s="328" t="s">
        <v>378</v>
      </c>
      <c r="N1188" s="328"/>
      <c r="O1188" s="330"/>
      <c r="P1188" s="328"/>
      <c r="Q1188" s="328"/>
      <c r="R1188" s="328"/>
      <c r="S1188" s="328"/>
      <c r="T1188" s="328"/>
      <c r="U1188" s="328"/>
      <c r="V1188" s="328"/>
      <c r="W1188" s="328"/>
      <c r="X1188" s="328"/>
      <c r="Y1188" s="328"/>
      <c r="Z1188" s="328"/>
      <c r="AA1188" s="328"/>
      <c r="AB1188" s="328"/>
      <c r="AC1188" s="328"/>
      <c r="AD1188" s="328"/>
      <c r="AE1188" s="328"/>
      <c r="AF1188" s="328"/>
      <c r="AG1188" s="328"/>
      <c r="AH1188" s="328"/>
      <c r="AI1188" s="328"/>
      <c r="AJ1188" s="328"/>
      <c r="AK1188" s="328"/>
      <c r="AL1188" s="328"/>
      <c r="AM1188" s="328"/>
      <c r="AN1188" s="328" t="s">
        <v>782</v>
      </c>
      <c r="AO1188" s="328"/>
      <c r="AP1188" s="328" t="s">
        <v>3374</v>
      </c>
      <c r="AQ1188" s="328">
        <v>3</v>
      </c>
    </row>
    <row r="1189" spans="1:43" ht="22.8" x14ac:dyDescent="0.4">
      <c r="A1189" s="328">
        <v>216556</v>
      </c>
      <c r="B1189" s="328" t="s">
        <v>3804</v>
      </c>
      <c r="C1189" s="328" t="s">
        <v>93</v>
      </c>
      <c r="D1189" s="328" t="s">
        <v>316</v>
      </c>
      <c r="E1189" s="328" t="s">
        <v>387</v>
      </c>
      <c r="F1189" s="330">
        <v>34984</v>
      </c>
      <c r="G1189" s="328" t="s">
        <v>370</v>
      </c>
      <c r="H1189" s="328" t="s">
        <v>389</v>
      </c>
      <c r="I1189" s="328" t="s">
        <v>485</v>
      </c>
      <c r="J1189" s="328" t="s">
        <v>390</v>
      </c>
      <c r="K1189" s="328"/>
      <c r="L1189" s="328" t="s">
        <v>370</v>
      </c>
      <c r="M1189" s="328" t="s">
        <v>370</v>
      </c>
      <c r="N1189" s="328"/>
      <c r="O1189" s="330"/>
      <c r="P1189" s="328"/>
      <c r="Q1189" s="328"/>
      <c r="R1189" s="328"/>
      <c r="S1189" s="328"/>
      <c r="T1189" s="328"/>
      <c r="U1189" s="328"/>
      <c r="V1189" s="328"/>
      <c r="W1189" s="328"/>
      <c r="X1189" s="328"/>
      <c r="Y1189" s="328"/>
      <c r="Z1189" s="328"/>
      <c r="AA1189" s="328"/>
      <c r="AB1189" s="328"/>
      <c r="AC1189" s="328"/>
      <c r="AD1189" s="328"/>
      <c r="AE1189" s="328"/>
      <c r="AF1189" s="328"/>
      <c r="AG1189" s="328"/>
      <c r="AH1189" s="328" t="s">
        <v>731</v>
      </c>
      <c r="AI1189" s="328"/>
      <c r="AJ1189" s="328"/>
      <c r="AK1189" s="328"/>
      <c r="AL1189" s="328"/>
      <c r="AM1189" s="328" t="s">
        <v>782</v>
      </c>
      <c r="AN1189" s="328" t="s">
        <v>782</v>
      </c>
      <c r="AO1189" s="328"/>
      <c r="AP1189" s="328" t="s">
        <v>3981</v>
      </c>
      <c r="AQ1189" s="328">
        <v>6</v>
      </c>
    </row>
    <row r="1190" spans="1:43" ht="22.8" x14ac:dyDescent="0.4">
      <c r="A1190" s="328">
        <v>216564</v>
      </c>
      <c r="B1190" s="328" t="s">
        <v>2045</v>
      </c>
      <c r="C1190" s="328" t="s">
        <v>127</v>
      </c>
      <c r="D1190" s="328" t="s">
        <v>254</v>
      </c>
      <c r="E1190" s="328" t="s">
        <v>388</v>
      </c>
      <c r="F1190" s="330">
        <v>29952</v>
      </c>
      <c r="G1190" s="328" t="s">
        <v>370</v>
      </c>
      <c r="H1190" s="328" t="s">
        <v>389</v>
      </c>
      <c r="I1190" s="328" t="s">
        <v>486</v>
      </c>
      <c r="J1190" s="328" t="s">
        <v>1311</v>
      </c>
      <c r="K1190" s="328"/>
      <c r="L1190" s="328" t="s">
        <v>370</v>
      </c>
      <c r="M1190" s="328" t="s">
        <v>370</v>
      </c>
      <c r="N1190" s="328"/>
      <c r="O1190" s="330"/>
      <c r="P1190" s="328"/>
      <c r="Q1190" s="328"/>
      <c r="R1190" s="328"/>
      <c r="S1190" s="328"/>
      <c r="T1190" s="328"/>
      <c r="U1190" s="328"/>
      <c r="V1190" s="328"/>
      <c r="W1190" s="328"/>
      <c r="X1190" s="328"/>
      <c r="Y1190" s="328"/>
      <c r="Z1190" s="328"/>
      <c r="AA1190" s="328"/>
      <c r="AB1190" s="328"/>
      <c r="AC1190" s="328"/>
      <c r="AD1190" s="328"/>
      <c r="AE1190" s="328"/>
      <c r="AF1190" s="328"/>
      <c r="AG1190" s="328"/>
      <c r="AH1190" s="328"/>
      <c r="AI1190" s="328"/>
      <c r="AJ1190" s="328"/>
      <c r="AK1190" s="328"/>
      <c r="AL1190" s="328"/>
      <c r="AM1190" s="328" t="s">
        <v>782</v>
      </c>
      <c r="AN1190" s="328" t="s">
        <v>782</v>
      </c>
      <c r="AO1190" s="328"/>
      <c r="AP1190" s="328" t="s">
        <v>486</v>
      </c>
      <c r="AQ1190" s="328">
        <v>1</v>
      </c>
    </row>
    <row r="1191" spans="1:43" ht="22.8" x14ac:dyDescent="0.4">
      <c r="A1191" s="328">
        <v>216580</v>
      </c>
      <c r="B1191" s="328" t="s">
        <v>3067</v>
      </c>
      <c r="C1191" s="328" t="s">
        <v>66</v>
      </c>
      <c r="D1191" s="328" t="s">
        <v>203</v>
      </c>
      <c r="E1191" s="328" t="s">
        <v>388</v>
      </c>
      <c r="F1191" s="330">
        <v>30987</v>
      </c>
      <c r="G1191" s="328" t="s">
        <v>370</v>
      </c>
      <c r="H1191" s="328" t="s">
        <v>389</v>
      </c>
      <c r="I1191" s="328" t="s">
        <v>484</v>
      </c>
      <c r="J1191" s="328" t="s">
        <v>390</v>
      </c>
      <c r="K1191" s="328">
        <v>2001</v>
      </c>
      <c r="L1191" s="328" t="s">
        <v>370</v>
      </c>
      <c r="M1191" s="328" t="s">
        <v>370</v>
      </c>
      <c r="N1191" s="328"/>
      <c r="O1191" s="330"/>
      <c r="P1191" s="328"/>
      <c r="Q1191" s="328"/>
      <c r="R1191" s="328"/>
      <c r="S1191" s="328"/>
      <c r="T1191" s="328"/>
      <c r="U1191" s="328"/>
      <c r="V1191" s="328"/>
      <c r="W1191" s="328"/>
      <c r="X1191" s="328"/>
      <c r="Y1191" s="328"/>
      <c r="Z1191" s="328"/>
      <c r="AA1191" s="328"/>
      <c r="AB1191" s="328"/>
      <c r="AC1191" s="328"/>
      <c r="AD1191" s="328"/>
      <c r="AE1191" s="328"/>
      <c r="AF1191" s="328"/>
      <c r="AG1191" s="328"/>
      <c r="AH1191" s="328"/>
      <c r="AI1191" s="328"/>
      <c r="AJ1191" s="328"/>
      <c r="AK1191" s="328"/>
      <c r="AL1191" s="328"/>
      <c r="AM1191" s="328"/>
      <c r="AN1191" s="328"/>
      <c r="AO1191" s="328"/>
      <c r="AP1191" s="328" t="s">
        <v>3375</v>
      </c>
      <c r="AQ1191" s="328">
        <v>3</v>
      </c>
    </row>
    <row r="1192" spans="1:43" ht="22.8" x14ac:dyDescent="0.4">
      <c r="A1192" s="328">
        <v>216591</v>
      </c>
      <c r="B1192" s="328" t="s">
        <v>1962</v>
      </c>
      <c r="C1192" s="328" t="s">
        <v>1639</v>
      </c>
      <c r="D1192" s="328" t="s">
        <v>455</v>
      </c>
      <c r="E1192" s="328" t="s">
        <v>388</v>
      </c>
      <c r="F1192" s="330">
        <v>34729</v>
      </c>
      <c r="G1192" s="328" t="s">
        <v>1033</v>
      </c>
      <c r="H1192" s="328" t="s">
        <v>389</v>
      </c>
      <c r="I1192" s="328" t="s">
        <v>486</v>
      </c>
      <c r="J1192" s="328" t="s">
        <v>390</v>
      </c>
      <c r="K1192" s="328">
        <v>2013</v>
      </c>
      <c r="L1192" s="328" t="s">
        <v>370</v>
      </c>
      <c r="M1192" s="328" t="s">
        <v>370</v>
      </c>
      <c r="N1192" s="328"/>
      <c r="O1192" s="330"/>
      <c r="P1192" s="328"/>
      <c r="Q1192" s="328"/>
      <c r="R1192" s="328"/>
      <c r="S1192" s="328"/>
      <c r="T1192" s="328"/>
      <c r="U1192" s="328"/>
      <c r="V1192" s="328"/>
      <c r="W1192" s="328"/>
      <c r="X1192" s="328"/>
      <c r="Y1192" s="328"/>
      <c r="Z1192" s="328"/>
      <c r="AA1192" s="328"/>
      <c r="AB1192" s="328"/>
      <c r="AC1192" s="328"/>
      <c r="AD1192" s="328"/>
      <c r="AE1192" s="328"/>
      <c r="AF1192" s="328"/>
      <c r="AG1192" s="328"/>
      <c r="AH1192" s="328"/>
      <c r="AI1192" s="328"/>
      <c r="AJ1192" s="328"/>
      <c r="AK1192" s="328"/>
      <c r="AL1192" s="328"/>
      <c r="AM1192" s="328" t="s">
        <v>782</v>
      </c>
      <c r="AN1192" s="328" t="s">
        <v>782</v>
      </c>
      <c r="AO1192" s="328"/>
      <c r="AP1192" s="328" t="s">
        <v>486</v>
      </c>
      <c r="AQ1192" s="328">
        <v>1</v>
      </c>
    </row>
    <row r="1193" spans="1:43" ht="22.8" x14ac:dyDescent="0.4">
      <c r="A1193" s="328">
        <v>216600</v>
      </c>
      <c r="B1193" s="328" t="s">
        <v>3072</v>
      </c>
      <c r="C1193" s="328" t="s">
        <v>1111</v>
      </c>
      <c r="D1193" s="328" t="s">
        <v>258</v>
      </c>
      <c r="E1193" s="328" t="s">
        <v>387</v>
      </c>
      <c r="F1193" s="330">
        <v>35820</v>
      </c>
      <c r="G1193" s="328" t="s">
        <v>714</v>
      </c>
      <c r="H1193" s="328" t="s">
        <v>389</v>
      </c>
      <c r="I1193" s="328" t="s">
        <v>486</v>
      </c>
      <c r="J1193" s="328" t="s">
        <v>390</v>
      </c>
      <c r="K1193" s="328">
        <v>2017</v>
      </c>
      <c r="L1193" s="328" t="s">
        <v>370</v>
      </c>
      <c r="M1193" s="328"/>
      <c r="N1193" s="328"/>
      <c r="O1193" s="330"/>
      <c r="P1193" s="328"/>
      <c r="Q1193" s="328"/>
      <c r="R1193" s="328"/>
      <c r="S1193" s="328"/>
      <c r="T1193" s="328"/>
      <c r="U1193" s="328"/>
      <c r="V1193" s="328"/>
      <c r="W1193" s="328"/>
      <c r="X1193" s="328"/>
      <c r="Y1193" s="328"/>
      <c r="Z1193" s="328"/>
      <c r="AA1193" s="328"/>
      <c r="AB1193" s="328"/>
      <c r="AC1193" s="328"/>
      <c r="AD1193" s="328"/>
      <c r="AE1193" s="328"/>
      <c r="AF1193" s="328"/>
      <c r="AG1193" s="328"/>
      <c r="AH1193" s="328"/>
      <c r="AI1193" s="328"/>
      <c r="AJ1193" s="328"/>
      <c r="AK1193" s="328"/>
      <c r="AL1193" s="328" t="s">
        <v>782</v>
      </c>
      <c r="AM1193" s="328" t="s">
        <v>782</v>
      </c>
      <c r="AN1193" s="328" t="s">
        <v>782</v>
      </c>
      <c r="AO1193" s="328"/>
      <c r="AP1193" s="328" t="s">
        <v>486</v>
      </c>
      <c r="AQ1193" s="328">
        <v>1</v>
      </c>
    </row>
    <row r="1194" spans="1:43" ht="22.8" x14ac:dyDescent="0.4">
      <c r="A1194" s="328">
        <v>216604</v>
      </c>
      <c r="B1194" s="328" t="s">
        <v>3075</v>
      </c>
      <c r="C1194" s="328" t="s">
        <v>60</v>
      </c>
      <c r="D1194" s="328" t="s">
        <v>323</v>
      </c>
      <c r="E1194" s="328" t="s">
        <v>388</v>
      </c>
      <c r="F1194" s="332">
        <v>0</v>
      </c>
      <c r="G1194" s="328" t="s">
        <v>370</v>
      </c>
      <c r="H1194" s="328" t="s">
        <v>389</v>
      </c>
      <c r="I1194" s="328" t="s">
        <v>487</v>
      </c>
      <c r="J1194" s="328" t="s">
        <v>371</v>
      </c>
      <c r="K1194" s="328">
        <v>2019</v>
      </c>
      <c r="L1194" s="328" t="s">
        <v>370</v>
      </c>
      <c r="M1194" s="328" t="s">
        <v>374</v>
      </c>
      <c r="N1194" s="328"/>
      <c r="O1194" s="330"/>
      <c r="P1194" s="328"/>
      <c r="Q1194" s="328"/>
      <c r="R1194" s="328"/>
      <c r="S1194" s="328"/>
      <c r="T1194" s="328"/>
      <c r="U1194" s="328"/>
      <c r="V1194" s="328"/>
      <c r="W1194" s="328"/>
      <c r="X1194" s="328"/>
      <c r="Y1194" s="328"/>
      <c r="Z1194" s="328"/>
      <c r="AA1194" s="328"/>
      <c r="AB1194" s="328"/>
      <c r="AC1194" s="328"/>
      <c r="AD1194" s="328"/>
      <c r="AE1194" s="328"/>
      <c r="AF1194" s="328"/>
      <c r="AG1194" s="328"/>
      <c r="AH1194" s="328"/>
      <c r="AI1194" s="328"/>
      <c r="AJ1194" s="328"/>
      <c r="AK1194" s="328"/>
      <c r="AL1194" s="328"/>
      <c r="AM1194" s="328"/>
      <c r="AN1194" s="328"/>
      <c r="AO1194" s="328"/>
      <c r="AP1194" s="328" t="s">
        <v>4194</v>
      </c>
      <c r="AQ1194" s="328">
        <v>6</v>
      </c>
    </row>
    <row r="1195" spans="1:43" ht="22.8" x14ac:dyDescent="0.4">
      <c r="A1195" s="328">
        <v>216608</v>
      </c>
      <c r="B1195" s="328" t="s">
        <v>1117</v>
      </c>
      <c r="C1195" s="328" t="s">
        <v>167</v>
      </c>
      <c r="D1195" s="328" t="s">
        <v>928</v>
      </c>
      <c r="E1195" s="328" t="s">
        <v>1315</v>
      </c>
      <c r="F1195" s="332">
        <v>0</v>
      </c>
      <c r="G1195" s="328" t="s">
        <v>3619</v>
      </c>
      <c r="H1195" s="328" t="s">
        <v>389</v>
      </c>
      <c r="I1195" s="328" t="s">
        <v>484</v>
      </c>
      <c r="J1195" s="328" t="s">
        <v>390</v>
      </c>
      <c r="K1195" s="328">
        <v>2015</v>
      </c>
      <c r="L1195" s="328" t="s">
        <v>370</v>
      </c>
      <c r="M1195" s="328" t="s">
        <v>375</v>
      </c>
      <c r="N1195" s="328"/>
      <c r="O1195" s="330"/>
      <c r="P1195" s="328"/>
      <c r="Q1195" s="328"/>
      <c r="R1195" s="328"/>
      <c r="S1195" s="328"/>
      <c r="T1195" s="328"/>
      <c r="U1195" s="328"/>
      <c r="V1195" s="328"/>
      <c r="W1195" s="328"/>
      <c r="X1195" s="328"/>
      <c r="Y1195" s="328"/>
      <c r="Z1195" s="328"/>
      <c r="AA1195" s="328"/>
      <c r="AB1195" s="328"/>
      <c r="AC1195" s="328"/>
      <c r="AD1195" s="328"/>
      <c r="AE1195" s="328"/>
      <c r="AF1195" s="328"/>
      <c r="AG1195" s="328"/>
      <c r="AH1195" s="328"/>
      <c r="AI1195" s="328"/>
      <c r="AJ1195" s="328"/>
      <c r="AK1195" s="328"/>
      <c r="AL1195" s="328"/>
      <c r="AM1195" s="328"/>
      <c r="AN1195" s="328" t="s">
        <v>782</v>
      </c>
      <c r="AO1195" s="328"/>
      <c r="AP1195" s="328" t="s">
        <v>3375</v>
      </c>
      <c r="AQ1195" s="328">
        <v>3</v>
      </c>
    </row>
    <row r="1196" spans="1:43" ht="22.8" x14ac:dyDescent="0.4">
      <c r="A1196" s="328">
        <v>216609</v>
      </c>
      <c r="B1196" s="328" t="s">
        <v>3079</v>
      </c>
      <c r="C1196" s="328" t="s">
        <v>557</v>
      </c>
      <c r="D1196" s="328" t="s">
        <v>592</v>
      </c>
      <c r="E1196" s="328" t="s">
        <v>388</v>
      </c>
      <c r="F1196" s="330">
        <v>37148</v>
      </c>
      <c r="G1196" s="328" t="s">
        <v>370</v>
      </c>
      <c r="H1196" s="328" t="s">
        <v>389</v>
      </c>
      <c r="I1196" s="328" t="s">
        <v>485</v>
      </c>
      <c r="J1196" s="328" t="s">
        <v>371</v>
      </c>
      <c r="K1196" s="328">
        <v>2019</v>
      </c>
      <c r="L1196" s="328" t="s">
        <v>370</v>
      </c>
      <c r="M1196" s="328"/>
      <c r="N1196" s="328"/>
      <c r="O1196" s="330"/>
      <c r="P1196" s="328"/>
      <c r="Q1196" s="328"/>
      <c r="R1196" s="328"/>
      <c r="S1196" s="328"/>
      <c r="T1196" s="328"/>
      <c r="U1196" s="328"/>
      <c r="V1196" s="328"/>
      <c r="W1196" s="328"/>
      <c r="X1196" s="328"/>
      <c r="Y1196" s="328"/>
      <c r="Z1196" s="328"/>
      <c r="AA1196" s="328"/>
      <c r="AB1196" s="328"/>
      <c r="AC1196" s="328"/>
      <c r="AD1196" s="328"/>
      <c r="AE1196" s="328"/>
      <c r="AF1196" s="328"/>
      <c r="AG1196" s="328"/>
      <c r="AH1196" s="328" t="s">
        <v>731</v>
      </c>
      <c r="AI1196" s="328"/>
      <c r="AJ1196" s="328"/>
      <c r="AK1196" s="328"/>
      <c r="AL1196" s="328"/>
      <c r="AM1196" s="328" t="s">
        <v>782</v>
      </c>
      <c r="AN1196" s="328" t="s">
        <v>782</v>
      </c>
      <c r="AO1196" s="328"/>
      <c r="AP1196" s="328" t="s">
        <v>4219</v>
      </c>
      <c r="AQ1196" s="328" t="s">
        <v>3844</v>
      </c>
    </row>
    <row r="1197" spans="1:43" ht="22.8" x14ac:dyDescent="0.4">
      <c r="A1197" s="328">
        <v>216613</v>
      </c>
      <c r="B1197" s="328" t="s">
        <v>1121</v>
      </c>
      <c r="C1197" s="328" t="s">
        <v>66</v>
      </c>
      <c r="D1197" s="328" t="s">
        <v>202</v>
      </c>
      <c r="E1197" s="328" t="s">
        <v>388</v>
      </c>
      <c r="F1197" s="330">
        <v>32143</v>
      </c>
      <c r="G1197" s="328" t="s">
        <v>3623</v>
      </c>
      <c r="H1197" s="328" t="s">
        <v>389</v>
      </c>
      <c r="I1197" s="328" t="s">
        <v>486</v>
      </c>
      <c r="J1197" s="328" t="s">
        <v>1311</v>
      </c>
      <c r="K1197" s="328">
        <v>2020</v>
      </c>
      <c r="L1197" s="328" t="s">
        <v>370</v>
      </c>
      <c r="M1197" s="328" t="s">
        <v>370</v>
      </c>
      <c r="N1197" s="328"/>
      <c r="O1197" s="330"/>
      <c r="P1197" s="328"/>
      <c r="Q1197" s="328"/>
      <c r="R1197" s="328"/>
      <c r="S1197" s="328"/>
      <c r="T1197" s="328"/>
      <c r="U1197" s="328"/>
      <c r="V1197" s="328"/>
      <c r="W1197" s="328"/>
      <c r="X1197" s="328"/>
      <c r="Y1197" s="328"/>
      <c r="Z1197" s="328"/>
      <c r="AA1197" s="328"/>
      <c r="AB1197" s="328"/>
      <c r="AC1197" s="328"/>
      <c r="AD1197" s="328"/>
      <c r="AE1197" s="328"/>
      <c r="AF1197" s="328"/>
      <c r="AG1197" s="328"/>
      <c r="AH1197" s="328"/>
      <c r="AI1197" s="328"/>
      <c r="AJ1197" s="328"/>
      <c r="AK1197" s="328"/>
      <c r="AL1197" s="328"/>
      <c r="AM1197" s="328" t="s">
        <v>782</v>
      </c>
      <c r="AN1197" s="328" t="s">
        <v>782</v>
      </c>
      <c r="AO1197" s="328"/>
      <c r="AP1197" s="328" t="s">
        <v>3377</v>
      </c>
      <c r="AQ1197" s="328">
        <v>3</v>
      </c>
    </row>
    <row r="1198" spans="1:43" ht="22.8" x14ac:dyDescent="0.4">
      <c r="A1198" s="328">
        <v>216624</v>
      </c>
      <c r="B1198" s="328" t="s">
        <v>1132</v>
      </c>
      <c r="C1198" s="328" t="s">
        <v>153</v>
      </c>
      <c r="D1198" s="328" t="s">
        <v>264</v>
      </c>
      <c r="E1198" s="328" t="s">
        <v>387</v>
      </c>
      <c r="F1198" s="330">
        <v>35007</v>
      </c>
      <c r="G1198" s="328" t="s">
        <v>370</v>
      </c>
      <c r="H1198" s="328" t="s">
        <v>389</v>
      </c>
      <c r="I1198" s="328" t="s">
        <v>59</v>
      </c>
      <c r="J1198" s="328" t="s">
        <v>371</v>
      </c>
      <c r="K1198" s="328">
        <v>2016</v>
      </c>
      <c r="L1198" s="328" t="s">
        <v>370</v>
      </c>
      <c r="M1198" s="328" t="s">
        <v>372</v>
      </c>
      <c r="N1198" s="328"/>
      <c r="O1198" s="330"/>
      <c r="P1198" s="328"/>
      <c r="Q1198" s="328"/>
      <c r="R1198" s="328"/>
      <c r="S1198" s="328"/>
      <c r="T1198" s="328"/>
      <c r="U1198" s="328"/>
      <c r="V1198" s="328"/>
      <c r="W1198" s="328"/>
      <c r="X1198" s="328"/>
      <c r="Y1198" s="328"/>
      <c r="Z1198" s="328"/>
      <c r="AA1198" s="328"/>
      <c r="AB1198" s="328"/>
      <c r="AC1198" s="328"/>
      <c r="AD1198" s="328"/>
      <c r="AE1198" s="328"/>
      <c r="AF1198" s="328"/>
      <c r="AG1198" s="328"/>
      <c r="AH1198" s="328"/>
      <c r="AI1198" s="328"/>
      <c r="AJ1198" s="328"/>
      <c r="AK1198" s="328"/>
      <c r="AL1198" s="328"/>
      <c r="AM1198" s="328"/>
      <c r="AN1198" s="328"/>
      <c r="AO1198" s="328"/>
      <c r="AP1198" s="328" t="s">
        <v>3374</v>
      </c>
      <c r="AQ1198" s="328">
        <v>5</v>
      </c>
    </row>
    <row r="1199" spans="1:43" ht="22.8" x14ac:dyDescent="0.4">
      <c r="A1199" s="328">
        <v>216630</v>
      </c>
      <c r="B1199" s="328" t="s">
        <v>1141</v>
      </c>
      <c r="C1199" s="328" t="s">
        <v>100</v>
      </c>
      <c r="D1199" s="328" t="s">
        <v>1085</v>
      </c>
      <c r="E1199" s="328" t="s">
        <v>387</v>
      </c>
      <c r="F1199" s="332">
        <v>0</v>
      </c>
      <c r="G1199" s="328" t="s">
        <v>393</v>
      </c>
      <c r="H1199" s="328" t="s">
        <v>389</v>
      </c>
      <c r="I1199" s="328" t="s">
        <v>484</v>
      </c>
      <c r="J1199" s="328" t="s">
        <v>1311</v>
      </c>
      <c r="K1199" s="328">
        <v>2020</v>
      </c>
      <c r="L1199" s="328" t="s">
        <v>370</v>
      </c>
      <c r="M1199" s="328" t="s">
        <v>370</v>
      </c>
      <c r="N1199" s="328"/>
      <c r="O1199" s="330"/>
      <c r="P1199" s="328"/>
      <c r="Q1199" s="328"/>
      <c r="R1199" s="328"/>
      <c r="S1199" s="328"/>
      <c r="T1199" s="328"/>
      <c r="U1199" s="328"/>
      <c r="V1199" s="328"/>
      <c r="W1199" s="328"/>
      <c r="X1199" s="328"/>
      <c r="Y1199" s="328"/>
      <c r="Z1199" s="328"/>
      <c r="AA1199" s="328"/>
      <c r="AB1199" s="328"/>
      <c r="AC1199" s="328"/>
      <c r="AD1199" s="328"/>
      <c r="AE1199" s="328"/>
      <c r="AF1199" s="328"/>
      <c r="AG1199" s="328"/>
      <c r="AH1199" s="328"/>
      <c r="AI1199" s="328"/>
      <c r="AJ1199" s="328"/>
      <c r="AK1199" s="328"/>
      <c r="AL1199" s="328" t="s">
        <v>782</v>
      </c>
      <c r="AM1199" s="328" t="s">
        <v>782</v>
      </c>
      <c r="AN1199" s="328" t="s">
        <v>782</v>
      </c>
      <c r="AO1199" s="328"/>
      <c r="AP1199" s="328" t="s">
        <v>3375</v>
      </c>
      <c r="AQ1199" s="328">
        <v>3</v>
      </c>
    </row>
    <row r="1200" spans="1:43" ht="22.8" x14ac:dyDescent="0.4">
      <c r="A1200" s="328">
        <v>216640</v>
      </c>
      <c r="B1200" s="328" t="s">
        <v>1152</v>
      </c>
      <c r="C1200" s="328" t="s">
        <v>115</v>
      </c>
      <c r="D1200" s="328" t="s">
        <v>1153</v>
      </c>
      <c r="E1200" s="328" t="s">
        <v>388</v>
      </c>
      <c r="F1200" s="330">
        <v>36063</v>
      </c>
      <c r="G1200" s="328" t="s">
        <v>1314</v>
      </c>
      <c r="H1200" s="328" t="s">
        <v>389</v>
      </c>
      <c r="I1200" s="328" t="s">
        <v>485</v>
      </c>
      <c r="J1200" s="328" t="s">
        <v>390</v>
      </c>
      <c r="K1200" s="328">
        <v>2016</v>
      </c>
      <c r="L1200" s="328" t="s">
        <v>370</v>
      </c>
      <c r="M1200" s="328"/>
      <c r="N1200" s="328"/>
      <c r="O1200" s="330"/>
      <c r="P1200" s="328"/>
      <c r="Q1200" s="328"/>
      <c r="R1200" s="328"/>
      <c r="S1200" s="328"/>
      <c r="T1200" s="328"/>
      <c r="U1200" s="328"/>
      <c r="V1200" s="328"/>
      <c r="W1200" s="328"/>
      <c r="X1200" s="328"/>
      <c r="Y1200" s="328"/>
      <c r="Z1200" s="328"/>
      <c r="AA1200" s="328"/>
      <c r="AB1200" s="328"/>
      <c r="AC1200" s="328"/>
      <c r="AD1200" s="328"/>
      <c r="AE1200" s="328"/>
      <c r="AF1200" s="328"/>
      <c r="AG1200" s="328"/>
      <c r="AH1200" s="328" t="s">
        <v>731</v>
      </c>
      <c r="AI1200" s="328"/>
      <c r="AJ1200" s="328"/>
      <c r="AK1200" s="328"/>
      <c r="AL1200" s="328"/>
      <c r="AM1200" s="328" t="s">
        <v>782</v>
      </c>
      <c r="AN1200" s="328" t="s">
        <v>782</v>
      </c>
      <c r="AO1200" s="328"/>
      <c r="AP1200" s="328" t="s">
        <v>485</v>
      </c>
      <c r="AQ1200" s="328">
        <v>2</v>
      </c>
    </row>
    <row r="1201" spans="1:43" ht="22.8" x14ac:dyDescent="0.4">
      <c r="A1201" s="328">
        <v>216641</v>
      </c>
      <c r="B1201" s="328" t="s">
        <v>1154</v>
      </c>
      <c r="C1201" s="328" t="s">
        <v>1155</v>
      </c>
      <c r="D1201" s="328" t="s">
        <v>1156</v>
      </c>
      <c r="E1201" s="328" t="s">
        <v>388</v>
      </c>
      <c r="F1201" s="330">
        <v>35818</v>
      </c>
      <c r="G1201" s="328" t="s">
        <v>395</v>
      </c>
      <c r="H1201" s="328" t="s">
        <v>389</v>
      </c>
      <c r="I1201" s="328" t="s">
        <v>485</v>
      </c>
      <c r="J1201" s="328" t="s">
        <v>371</v>
      </c>
      <c r="K1201" s="328">
        <v>2016</v>
      </c>
      <c r="L1201" s="328" t="s">
        <v>370</v>
      </c>
      <c r="M1201" s="328"/>
      <c r="N1201" s="328"/>
      <c r="O1201" s="330"/>
      <c r="P1201" s="328"/>
      <c r="Q1201" s="328"/>
      <c r="R1201" s="328"/>
      <c r="S1201" s="328"/>
      <c r="T1201" s="328"/>
      <c r="U1201" s="328"/>
      <c r="V1201" s="328"/>
      <c r="W1201" s="328"/>
      <c r="X1201" s="328"/>
      <c r="Y1201" s="328"/>
      <c r="Z1201" s="328"/>
      <c r="AA1201" s="328"/>
      <c r="AB1201" s="328"/>
      <c r="AC1201" s="328"/>
      <c r="AD1201" s="328"/>
      <c r="AE1201" s="328"/>
      <c r="AF1201" s="328"/>
      <c r="AG1201" s="328"/>
      <c r="AH1201" s="328" t="s">
        <v>731</v>
      </c>
      <c r="AI1201" s="328"/>
      <c r="AJ1201" s="328"/>
      <c r="AK1201" s="328"/>
      <c r="AL1201" s="328"/>
      <c r="AM1201" s="328" t="s">
        <v>782</v>
      </c>
      <c r="AN1201" s="328" t="s">
        <v>782</v>
      </c>
      <c r="AO1201" s="328"/>
      <c r="AP1201" s="328" t="s">
        <v>4205</v>
      </c>
      <c r="AQ1201" s="328" t="s">
        <v>3844</v>
      </c>
    </row>
    <row r="1202" spans="1:43" ht="22.8" x14ac:dyDescent="0.4">
      <c r="A1202" s="328">
        <v>216644</v>
      </c>
      <c r="B1202" s="328" t="s">
        <v>1159</v>
      </c>
      <c r="C1202" s="328" t="s">
        <v>1106</v>
      </c>
      <c r="D1202" s="328" t="s">
        <v>1160</v>
      </c>
      <c r="E1202" s="328" t="s">
        <v>388</v>
      </c>
      <c r="F1202" s="330">
        <v>36892</v>
      </c>
      <c r="G1202" s="328" t="s">
        <v>370</v>
      </c>
      <c r="H1202" s="328" t="s">
        <v>389</v>
      </c>
      <c r="I1202" s="328" t="s">
        <v>484</v>
      </c>
      <c r="J1202" s="328" t="s">
        <v>371</v>
      </c>
      <c r="K1202" s="328">
        <v>2018</v>
      </c>
      <c r="L1202" s="328" t="s">
        <v>370</v>
      </c>
      <c r="M1202" s="328"/>
      <c r="N1202" s="328"/>
      <c r="O1202" s="330"/>
      <c r="P1202" s="328"/>
      <c r="Q1202" s="328"/>
      <c r="R1202" s="328"/>
      <c r="S1202" s="328"/>
      <c r="T1202" s="328"/>
      <c r="U1202" s="328"/>
      <c r="V1202" s="328"/>
      <c r="W1202" s="328"/>
      <c r="X1202" s="328"/>
      <c r="Y1202" s="328"/>
      <c r="Z1202" s="328"/>
      <c r="AA1202" s="328"/>
      <c r="AB1202" s="328"/>
      <c r="AC1202" s="328"/>
      <c r="AD1202" s="328"/>
      <c r="AE1202" s="328"/>
      <c r="AF1202" s="328"/>
      <c r="AG1202" s="328"/>
      <c r="AH1202" s="328"/>
      <c r="AI1202" s="328"/>
      <c r="AJ1202" s="328"/>
      <c r="AK1202" s="328"/>
      <c r="AL1202" s="328"/>
      <c r="AM1202" s="328"/>
      <c r="AN1202" s="328"/>
      <c r="AO1202" s="328"/>
      <c r="AP1202" s="328" t="s">
        <v>3375</v>
      </c>
      <c r="AQ1202" s="328">
        <v>3</v>
      </c>
    </row>
    <row r="1203" spans="1:43" ht="22.8" x14ac:dyDescent="0.4">
      <c r="A1203" s="328">
        <v>216645</v>
      </c>
      <c r="B1203" s="328" t="s">
        <v>1161</v>
      </c>
      <c r="C1203" s="328" t="s">
        <v>1082</v>
      </c>
      <c r="D1203" s="328" t="s">
        <v>536</v>
      </c>
      <c r="E1203" s="328" t="s">
        <v>388</v>
      </c>
      <c r="F1203" s="332">
        <v>0</v>
      </c>
      <c r="G1203" s="328" t="s">
        <v>370</v>
      </c>
      <c r="H1203" s="328" t="s">
        <v>389</v>
      </c>
      <c r="I1203" s="328" t="s">
        <v>485</v>
      </c>
      <c r="J1203" s="328"/>
      <c r="K1203" s="328"/>
      <c r="L1203" s="328" t="s">
        <v>370</v>
      </c>
      <c r="M1203" s="328" t="s">
        <v>370</v>
      </c>
      <c r="N1203" s="328"/>
      <c r="O1203" s="330"/>
      <c r="P1203" s="328"/>
      <c r="Q1203" s="328"/>
      <c r="R1203" s="328"/>
      <c r="S1203" s="328"/>
      <c r="T1203" s="328"/>
      <c r="U1203" s="328"/>
      <c r="V1203" s="328"/>
      <c r="W1203" s="328"/>
      <c r="X1203" s="328"/>
      <c r="Y1203" s="328"/>
      <c r="Z1203" s="328"/>
      <c r="AA1203" s="328"/>
      <c r="AB1203" s="328"/>
      <c r="AC1203" s="328"/>
      <c r="AD1203" s="328"/>
      <c r="AE1203" s="328"/>
      <c r="AF1203" s="328"/>
      <c r="AG1203" s="328"/>
      <c r="AH1203" s="328" t="s">
        <v>731</v>
      </c>
      <c r="AI1203" s="328"/>
      <c r="AJ1203" s="328"/>
      <c r="AK1203" s="328"/>
      <c r="AL1203" s="328"/>
      <c r="AM1203" s="328" t="s">
        <v>782</v>
      </c>
      <c r="AN1203" s="328" t="s">
        <v>782</v>
      </c>
      <c r="AO1203" s="328"/>
      <c r="AP1203" s="328" t="s">
        <v>4205</v>
      </c>
      <c r="AQ1203" s="328" t="s">
        <v>3844</v>
      </c>
    </row>
    <row r="1204" spans="1:43" ht="22.8" x14ac:dyDescent="0.4">
      <c r="A1204" s="328">
        <v>216652</v>
      </c>
      <c r="B1204" s="328" t="s">
        <v>1169</v>
      </c>
      <c r="C1204" s="328" t="s">
        <v>1170</v>
      </c>
      <c r="D1204" s="328" t="s">
        <v>259</v>
      </c>
      <c r="E1204" s="328" t="s">
        <v>388</v>
      </c>
      <c r="F1204" s="330">
        <v>36667</v>
      </c>
      <c r="G1204" s="328" t="s">
        <v>1322</v>
      </c>
      <c r="H1204" s="328" t="s">
        <v>389</v>
      </c>
      <c r="I1204" s="328" t="s">
        <v>484</v>
      </c>
      <c r="J1204" s="328" t="s">
        <v>390</v>
      </c>
      <c r="K1204" s="328">
        <v>2018</v>
      </c>
      <c r="L1204" s="328" t="s">
        <v>370</v>
      </c>
      <c r="M1204" s="328" t="s">
        <v>382</v>
      </c>
      <c r="N1204" s="328"/>
      <c r="O1204" s="330"/>
      <c r="P1204" s="328"/>
      <c r="Q1204" s="328"/>
      <c r="R1204" s="328"/>
      <c r="S1204" s="328"/>
      <c r="T1204" s="328"/>
      <c r="U1204" s="328"/>
      <c r="V1204" s="328"/>
      <c r="W1204" s="328"/>
      <c r="X1204" s="328"/>
      <c r="Y1204" s="328"/>
      <c r="Z1204" s="328"/>
      <c r="AA1204" s="328"/>
      <c r="AB1204" s="328"/>
      <c r="AC1204" s="328"/>
      <c r="AD1204" s="328"/>
      <c r="AE1204" s="328"/>
      <c r="AF1204" s="328"/>
      <c r="AG1204" s="328"/>
      <c r="AH1204" s="328"/>
      <c r="AI1204" s="328"/>
      <c r="AJ1204" s="328"/>
      <c r="AK1204" s="328"/>
      <c r="AL1204" s="328"/>
      <c r="AM1204" s="328"/>
      <c r="AN1204" s="328" t="s">
        <v>782</v>
      </c>
      <c r="AO1204" s="328"/>
      <c r="AP1204" s="328" t="s">
        <v>3375</v>
      </c>
      <c r="AQ1204" s="328">
        <v>5</v>
      </c>
    </row>
    <row r="1205" spans="1:43" ht="22.8" x14ac:dyDescent="0.4">
      <c r="A1205" s="328">
        <v>216656</v>
      </c>
      <c r="B1205" s="328" t="s">
        <v>1175</v>
      </c>
      <c r="C1205" s="328" t="s">
        <v>1150</v>
      </c>
      <c r="D1205" s="328" t="s">
        <v>316</v>
      </c>
      <c r="E1205" s="328" t="s">
        <v>388</v>
      </c>
      <c r="F1205" s="330">
        <v>35362</v>
      </c>
      <c r="G1205" s="328" t="s">
        <v>370</v>
      </c>
      <c r="H1205" s="328" t="s">
        <v>389</v>
      </c>
      <c r="I1205" s="328" t="s">
        <v>485</v>
      </c>
      <c r="J1205" s="328" t="s">
        <v>390</v>
      </c>
      <c r="K1205" s="328">
        <v>2014</v>
      </c>
      <c r="L1205" s="328" t="s">
        <v>370</v>
      </c>
      <c r="M1205" s="328"/>
      <c r="N1205" s="328"/>
      <c r="O1205" s="330"/>
      <c r="P1205" s="328"/>
      <c r="Q1205" s="328"/>
      <c r="R1205" s="328"/>
      <c r="S1205" s="328"/>
      <c r="T1205" s="328"/>
      <c r="U1205" s="328"/>
      <c r="V1205" s="328"/>
      <c r="W1205" s="328"/>
      <c r="X1205" s="328"/>
      <c r="Y1205" s="328"/>
      <c r="Z1205" s="328"/>
      <c r="AA1205" s="328"/>
      <c r="AB1205" s="328"/>
      <c r="AC1205" s="328"/>
      <c r="AD1205" s="328"/>
      <c r="AE1205" s="328"/>
      <c r="AF1205" s="328"/>
      <c r="AG1205" s="328"/>
      <c r="AH1205" s="328" t="s">
        <v>731</v>
      </c>
      <c r="AI1205" s="328"/>
      <c r="AJ1205" s="328"/>
      <c r="AK1205" s="328"/>
      <c r="AL1205" s="328"/>
      <c r="AM1205" s="328" t="s">
        <v>782</v>
      </c>
      <c r="AN1205" s="328" t="s">
        <v>782</v>
      </c>
      <c r="AO1205" s="328"/>
      <c r="AP1205" s="328" t="s">
        <v>4205</v>
      </c>
      <c r="AQ1205" s="328" t="s">
        <v>3844</v>
      </c>
    </row>
    <row r="1206" spans="1:43" ht="22.8" x14ac:dyDescent="0.4">
      <c r="A1206" s="328">
        <v>216660</v>
      </c>
      <c r="B1206" s="328" t="s">
        <v>1181</v>
      </c>
      <c r="C1206" s="328" t="s">
        <v>75</v>
      </c>
      <c r="D1206" s="328" t="s">
        <v>242</v>
      </c>
      <c r="E1206" s="328" t="s">
        <v>388</v>
      </c>
      <c r="F1206" s="330">
        <v>34031</v>
      </c>
      <c r="G1206" s="328" t="s">
        <v>370</v>
      </c>
      <c r="H1206" s="328" t="s">
        <v>389</v>
      </c>
      <c r="I1206" s="328" t="s">
        <v>59</v>
      </c>
      <c r="J1206" s="328" t="s">
        <v>390</v>
      </c>
      <c r="K1206" s="328">
        <v>2010</v>
      </c>
      <c r="L1206" s="328" t="s">
        <v>370</v>
      </c>
      <c r="M1206" s="328" t="s">
        <v>376</v>
      </c>
      <c r="N1206" s="328"/>
      <c r="O1206" s="330"/>
      <c r="P1206" s="328"/>
      <c r="Q1206" s="328"/>
      <c r="R1206" s="328"/>
      <c r="S1206" s="328"/>
      <c r="T1206" s="328"/>
      <c r="U1206" s="328"/>
      <c r="V1206" s="328"/>
      <c r="W1206" s="328"/>
      <c r="X1206" s="328"/>
      <c r="Y1206" s="328"/>
      <c r="Z1206" s="328"/>
      <c r="AA1206" s="328"/>
      <c r="AB1206" s="328"/>
      <c r="AC1206" s="328"/>
      <c r="AD1206" s="328"/>
      <c r="AE1206" s="328"/>
      <c r="AF1206" s="328"/>
      <c r="AG1206" s="328"/>
      <c r="AH1206" s="328"/>
      <c r="AI1206" s="328"/>
      <c r="AJ1206" s="328"/>
      <c r="AK1206" s="328"/>
      <c r="AL1206" s="328"/>
      <c r="AM1206" s="328"/>
      <c r="AN1206" s="328"/>
      <c r="AO1206" s="328"/>
      <c r="AP1206" s="328" t="s">
        <v>3374</v>
      </c>
      <c r="AQ1206" s="328">
        <v>5</v>
      </c>
    </row>
    <row r="1207" spans="1:43" ht="22.8" x14ac:dyDescent="0.4">
      <c r="A1207" s="328">
        <v>216661</v>
      </c>
      <c r="B1207" s="328" t="s">
        <v>1182</v>
      </c>
      <c r="C1207" s="328" t="s">
        <v>434</v>
      </c>
      <c r="D1207" s="328" t="s">
        <v>1105</v>
      </c>
      <c r="E1207" s="328" t="s">
        <v>388</v>
      </c>
      <c r="F1207" s="330">
        <v>36311</v>
      </c>
      <c r="G1207" s="328" t="s">
        <v>370</v>
      </c>
      <c r="H1207" s="328" t="s">
        <v>389</v>
      </c>
      <c r="I1207" s="328" t="s">
        <v>486</v>
      </c>
      <c r="J1207" s="328" t="s">
        <v>390</v>
      </c>
      <c r="K1207" s="328">
        <v>2018</v>
      </c>
      <c r="L1207" s="328" t="s">
        <v>370</v>
      </c>
      <c r="M1207" s="328"/>
      <c r="N1207" s="328"/>
      <c r="O1207" s="330"/>
      <c r="P1207" s="328"/>
      <c r="Q1207" s="328"/>
      <c r="R1207" s="328"/>
      <c r="S1207" s="328"/>
      <c r="T1207" s="328"/>
      <c r="U1207" s="328"/>
      <c r="V1207" s="328"/>
      <c r="W1207" s="328"/>
      <c r="X1207" s="328"/>
      <c r="Y1207" s="328"/>
      <c r="Z1207" s="328"/>
      <c r="AA1207" s="328"/>
      <c r="AB1207" s="328"/>
      <c r="AC1207" s="328"/>
      <c r="AD1207" s="328"/>
      <c r="AE1207" s="328"/>
      <c r="AF1207" s="328"/>
      <c r="AG1207" s="328"/>
      <c r="AH1207" s="328"/>
      <c r="AI1207" s="328"/>
      <c r="AJ1207" s="328"/>
      <c r="AK1207" s="328"/>
      <c r="AL1207" s="328"/>
      <c r="AM1207" s="328" t="s">
        <v>782</v>
      </c>
      <c r="AN1207" s="328" t="s">
        <v>782</v>
      </c>
      <c r="AO1207" s="328"/>
      <c r="AP1207" s="328" t="s">
        <v>486</v>
      </c>
      <c r="AQ1207" s="328">
        <v>1</v>
      </c>
    </row>
    <row r="1208" spans="1:43" ht="22.8" x14ac:dyDescent="0.4">
      <c r="A1208" s="328">
        <v>216663</v>
      </c>
      <c r="B1208" s="328" t="s">
        <v>1185</v>
      </c>
      <c r="C1208" s="328" t="s">
        <v>115</v>
      </c>
      <c r="D1208" s="328" t="s">
        <v>1186</v>
      </c>
      <c r="E1208" s="328" t="s">
        <v>388</v>
      </c>
      <c r="F1208" s="330">
        <v>34383</v>
      </c>
      <c r="G1208" s="328" t="s">
        <v>370</v>
      </c>
      <c r="H1208" s="328" t="s">
        <v>389</v>
      </c>
      <c r="I1208" s="328" t="s">
        <v>485</v>
      </c>
      <c r="J1208" s="328" t="s">
        <v>390</v>
      </c>
      <c r="K1208" s="328">
        <v>2012</v>
      </c>
      <c r="L1208" s="328" t="s">
        <v>370</v>
      </c>
      <c r="M1208" s="328"/>
      <c r="N1208" s="328"/>
      <c r="O1208" s="330"/>
      <c r="P1208" s="328"/>
      <c r="Q1208" s="328"/>
      <c r="R1208" s="328"/>
      <c r="S1208" s="328"/>
      <c r="T1208" s="328"/>
      <c r="U1208" s="328"/>
      <c r="V1208" s="328"/>
      <c r="W1208" s="328"/>
      <c r="X1208" s="328"/>
      <c r="Y1208" s="328"/>
      <c r="Z1208" s="328"/>
      <c r="AA1208" s="328"/>
      <c r="AB1208" s="328"/>
      <c r="AC1208" s="328"/>
      <c r="AD1208" s="328"/>
      <c r="AE1208" s="328"/>
      <c r="AF1208" s="328"/>
      <c r="AG1208" s="328"/>
      <c r="AH1208" s="328" t="s">
        <v>731</v>
      </c>
      <c r="AI1208" s="328"/>
      <c r="AJ1208" s="328"/>
      <c r="AK1208" s="328"/>
      <c r="AL1208" s="328"/>
      <c r="AM1208" s="328" t="s">
        <v>782</v>
      </c>
      <c r="AN1208" s="328" t="s">
        <v>782</v>
      </c>
      <c r="AO1208" s="328"/>
      <c r="AP1208" s="328" t="s">
        <v>4205</v>
      </c>
      <c r="AQ1208" s="328" t="s">
        <v>3844</v>
      </c>
    </row>
    <row r="1209" spans="1:43" ht="22.8" x14ac:dyDescent="0.4">
      <c r="A1209" s="328">
        <v>216678</v>
      </c>
      <c r="B1209" s="328" t="s">
        <v>1207</v>
      </c>
      <c r="C1209" s="328" t="s">
        <v>1208</v>
      </c>
      <c r="D1209" s="328" t="s">
        <v>277</v>
      </c>
      <c r="E1209" s="328" t="s">
        <v>387</v>
      </c>
      <c r="F1209" s="330">
        <v>36892</v>
      </c>
      <c r="G1209" s="328" t="s">
        <v>1326</v>
      </c>
      <c r="H1209" s="328" t="s">
        <v>389</v>
      </c>
      <c r="I1209" s="328" t="s">
        <v>485</v>
      </c>
      <c r="J1209" s="328" t="s">
        <v>371</v>
      </c>
      <c r="K1209" s="328">
        <v>2019</v>
      </c>
      <c r="L1209" s="328" t="s">
        <v>370</v>
      </c>
      <c r="M1209" s="328"/>
      <c r="N1209" s="328"/>
      <c r="O1209" s="330"/>
      <c r="P1209" s="328"/>
      <c r="Q1209" s="328"/>
      <c r="R1209" s="328"/>
      <c r="S1209" s="328"/>
      <c r="T1209" s="328"/>
      <c r="U1209" s="328"/>
      <c r="V1209" s="328"/>
      <c r="W1209" s="328"/>
      <c r="X1209" s="328"/>
      <c r="Y1209" s="328"/>
      <c r="Z1209" s="328"/>
      <c r="AA1209" s="328"/>
      <c r="AB1209" s="328"/>
      <c r="AC1209" s="328"/>
      <c r="AD1209" s="328"/>
      <c r="AE1209" s="328"/>
      <c r="AF1209" s="328"/>
      <c r="AG1209" s="328"/>
      <c r="AH1209" s="328" t="s">
        <v>731</v>
      </c>
      <c r="AI1209" s="328"/>
      <c r="AJ1209" s="328"/>
      <c r="AK1209" s="328"/>
      <c r="AL1209" s="328"/>
      <c r="AM1209" s="328" t="s">
        <v>782</v>
      </c>
      <c r="AN1209" s="328" t="s">
        <v>782</v>
      </c>
      <c r="AO1209" s="328"/>
      <c r="AP1209" s="328" t="s">
        <v>4205</v>
      </c>
      <c r="AQ1209" s="328" t="s">
        <v>3844</v>
      </c>
    </row>
    <row r="1210" spans="1:43" ht="22.8" x14ac:dyDescent="0.4">
      <c r="A1210" s="328">
        <v>216679</v>
      </c>
      <c r="B1210" s="328" t="s">
        <v>1209</v>
      </c>
      <c r="C1210" s="328" t="s">
        <v>142</v>
      </c>
      <c r="D1210" s="328" t="s">
        <v>431</v>
      </c>
      <c r="E1210" s="328" t="s">
        <v>388</v>
      </c>
      <c r="F1210" s="330">
        <v>29110</v>
      </c>
      <c r="G1210" s="328" t="s">
        <v>690</v>
      </c>
      <c r="H1210" s="328" t="s">
        <v>389</v>
      </c>
      <c r="I1210" s="328" t="s">
        <v>59</v>
      </c>
      <c r="J1210" s="328" t="s">
        <v>371</v>
      </c>
      <c r="K1210" s="328">
        <v>2001</v>
      </c>
      <c r="L1210" s="328" t="s">
        <v>370</v>
      </c>
      <c r="M1210" s="328" t="s">
        <v>381</v>
      </c>
      <c r="N1210" s="328"/>
      <c r="O1210" s="330"/>
      <c r="P1210" s="328"/>
      <c r="Q1210" s="328"/>
      <c r="R1210" s="328"/>
      <c r="S1210" s="328"/>
      <c r="T1210" s="328"/>
      <c r="U1210" s="328"/>
      <c r="V1210" s="328"/>
      <c r="W1210" s="328"/>
      <c r="X1210" s="328"/>
      <c r="Y1210" s="328"/>
      <c r="Z1210" s="328"/>
      <c r="AA1210" s="328"/>
      <c r="AB1210" s="328"/>
      <c r="AC1210" s="328"/>
      <c r="AD1210" s="328"/>
      <c r="AE1210" s="328"/>
      <c r="AF1210" s="328"/>
      <c r="AG1210" s="328"/>
      <c r="AH1210" s="328"/>
      <c r="AI1210" s="328"/>
      <c r="AJ1210" s="328"/>
      <c r="AK1210" s="328"/>
      <c r="AL1210" s="328"/>
      <c r="AM1210" s="328"/>
      <c r="AN1210" s="328"/>
      <c r="AO1210" s="328"/>
      <c r="AP1210" s="328" t="s">
        <v>3374</v>
      </c>
      <c r="AQ1210" s="328">
        <v>5</v>
      </c>
    </row>
    <row r="1211" spans="1:43" ht="22.8" x14ac:dyDescent="0.4">
      <c r="A1211" s="328">
        <v>216683</v>
      </c>
      <c r="B1211" s="328" t="s">
        <v>1212</v>
      </c>
      <c r="C1211" s="328" t="s">
        <v>140</v>
      </c>
      <c r="D1211" s="328" t="s">
        <v>1091</v>
      </c>
      <c r="E1211" s="328" t="s">
        <v>387</v>
      </c>
      <c r="F1211" s="332">
        <v>0</v>
      </c>
      <c r="G1211" s="328" t="s">
        <v>673</v>
      </c>
      <c r="H1211" s="328" t="s">
        <v>389</v>
      </c>
      <c r="I1211" s="328" t="s">
        <v>485</v>
      </c>
      <c r="J1211" s="328" t="s">
        <v>390</v>
      </c>
      <c r="K1211" s="328">
        <v>2018</v>
      </c>
      <c r="L1211" s="328" t="s">
        <v>370</v>
      </c>
      <c r="M1211" s="328"/>
      <c r="N1211" s="328"/>
      <c r="O1211" s="330"/>
      <c r="P1211" s="328"/>
      <c r="Q1211" s="328"/>
      <c r="R1211" s="328"/>
      <c r="S1211" s="328"/>
      <c r="T1211" s="328"/>
      <c r="U1211" s="328"/>
      <c r="V1211" s="328"/>
      <c r="W1211" s="328"/>
      <c r="X1211" s="328"/>
      <c r="Y1211" s="328"/>
      <c r="Z1211" s="328"/>
      <c r="AA1211" s="328"/>
      <c r="AB1211" s="328"/>
      <c r="AC1211" s="328"/>
      <c r="AD1211" s="328"/>
      <c r="AE1211" s="328"/>
      <c r="AF1211" s="328"/>
      <c r="AG1211" s="328"/>
      <c r="AH1211" s="328" t="s">
        <v>731</v>
      </c>
      <c r="AI1211" s="328"/>
      <c r="AJ1211" s="328"/>
      <c r="AK1211" s="328"/>
      <c r="AL1211" s="328"/>
      <c r="AM1211" s="328" t="s">
        <v>782</v>
      </c>
      <c r="AN1211" s="328" t="s">
        <v>782</v>
      </c>
      <c r="AO1211" s="328"/>
      <c r="AP1211" s="328" t="s">
        <v>4205</v>
      </c>
      <c r="AQ1211" s="328" t="s">
        <v>3844</v>
      </c>
    </row>
    <row r="1212" spans="1:43" ht="22.8" x14ac:dyDescent="0.4">
      <c r="A1212" s="328">
        <v>216684</v>
      </c>
      <c r="B1212" s="328" t="s">
        <v>1213</v>
      </c>
      <c r="C1212" s="328" t="s">
        <v>140</v>
      </c>
      <c r="D1212" s="328" t="s">
        <v>322</v>
      </c>
      <c r="E1212" s="328" t="s">
        <v>387</v>
      </c>
      <c r="F1212" s="330">
        <v>36480</v>
      </c>
      <c r="G1212" s="328" t="s">
        <v>370</v>
      </c>
      <c r="H1212" s="328" t="s">
        <v>389</v>
      </c>
      <c r="I1212" s="328" t="s">
        <v>486</v>
      </c>
      <c r="J1212" s="328" t="s">
        <v>371</v>
      </c>
      <c r="K1212" s="328">
        <v>2017</v>
      </c>
      <c r="L1212" s="328" t="s">
        <v>370</v>
      </c>
      <c r="M1212" s="328"/>
      <c r="N1212" s="328"/>
      <c r="O1212" s="330"/>
      <c r="P1212" s="328"/>
      <c r="Q1212" s="328"/>
      <c r="R1212" s="328"/>
      <c r="S1212" s="328"/>
      <c r="T1212" s="328"/>
      <c r="U1212" s="328"/>
      <c r="V1212" s="328"/>
      <c r="W1212" s="328"/>
      <c r="X1212" s="328"/>
      <c r="Y1212" s="328"/>
      <c r="Z1212" s="328"/>
      <c r="AA1212" s="328"/>
      <c r="AB1212" s="328"/>
      <c r="AC1212" s="328"/>
      <c r="AD1212" s="328"/>
      <c r="AE1212" s="328"/>
      <c r="AF1212" s="328"/>
      <c r="AG1212" s="328"/>
      <c r="AH1212" s="328"/>
      <c r="AI1212" s="328"/>
      <c r="AJ1212" s="328"/>
      <c r="AK1212" s="328"/>
      <c r="AL1212" s="328"/>
      <c r="AM1212" s="328" t="s">
        <v>782</v>
      </c>
      <c r="AN1212" s="328" t="s">
        <v>782</v>
      </c>
      <c r="AO1212" s="328"/>
      <c r="AP1212" s="328" t="s">
        <v>486</v>
      </c>
      <c r="AQ1212" s="328">
        <v>1</v>
      </c>
    </row>
    <row r="1213" spans="1:43" ht="22.8" x14ac:dyDescent="0.4">
      <c r="A1213" s="328">
        <v>216690</v>
      </c>
      <c r="B1213" s="328" t="s">
        <v>1221</v>
      </c>
      <c r="C1213" s="328" t="s">
        <v>456</v>
      </c>
      <c r="D1213" s="328" t="s">
        <v>235</v>
      </c>
      <c r="E1213" s="328" t="s">
        <v>387</v>
      </c>
      <c r="F1213" s="330">
        <v>36161</v>
      </c>
      <c r="G1213" s="328" t="s">
        <v>370</v>
      </c>
      <c r="H1213" s="328" t="s">
        <v>389</v>
      </c>
      <c r="I1213" s="328" t="s">
        <v>485</v>
      </c>
      <c r="J1213" s="328" t="s">
        <v>371</v>
      </c>
      <c r="K1213" s="328">
        <v>2017</v>
      </c>
      <c r="L1213" s="328" t="s">
        <v>370</v>
      </c>
      <c r="M1213" s="328" t="s">
        <v>370</v>
      </c>
      <c r="N1213" s="328"/>
      <c r="O1213" s="330"/>
      <c r="P1213" s="328"/>
      <c r="Q1213" s="328"/>
      <c r="R1213" s="328"/>
      <c r="S1213" s="328"/>
      <c r="T1213" s="328"/>
      <c r="U1213" s="328"/>
      <c r="V1213" s="328"/>
      <c r="W1213" s="328"/>
      <c r="X1213" s="328"/>
      <c r="Y1213" s="328"/>
      <c r="Z1213" s="328"/>
      <c r="AA1213" s="328"/>
      <c r="AB1213" s="328"/>
      <c r="AC1213" s="328"/>
      <c r="AD1213" s="328"/>
      <c r="AE1213" s="328"/>
      <c r="AF1213" s="328"/>
      <c r="AG1213" s="328"/>
      <c r="AH1213" s="328" t="s">
        <v>731</v>
      </c>
      <c r="AI1213" s="328"/>
      <c r="AJ1213" s="328"/>
      <c r="AK1213" s="328"/>
      <c r="AL1213" s="328"/>
      <c r="AM1213" s="328" t="s">
        <v>782</v>
      </c>
      <c r="AN1213" s="328" t="s">
        <v>782</v>
      </c>
      <c r="AO1213" s="328"/>
      <c r="AP1213" s="328" t="s">
        <v>4205</v>
      </c>
      <c r="AQ1213" s="328" t="s">
        <v>3844</v>
      </c>
    </row>
    <row r="1214" spans="1:43" ht="22.8" x14ac:dyDescent="0.4">
      <c r="A1214" s="328">
        <v>216692</v>
      </c>
      <c r="B1214" s="328" t="s">
        <v>3083</v>
      </c>
      <c r="C1214" s="328" t="s">
        <v>450</v>
      </c>
      <c r="D1214" s="328" t="s">
        <v>243</v>
      </c>
      <c r="E1214" s="328" t="s">
        <v>1315</v>
      </c>
      <c r="F1214" s="330">
        <v>34629</v>
      </c>
      <c r="G1214" s="328" t="s">
        <v>370</v>
      </c>
      <c r="H1214" s="328" t="s">
        <v>389</v>
      </c>
      <c r="I1214" s="328" t="s">
        <v>485</v>
      </c>
      <c r="J1214" s="328" t="s">
        <v>390</v>
      </c>
      <c r="K1214" s="328">
        <v>2012</v>
      </c>
      <c r="L1214" s="328" t="s">
        <v>370</v>
      </c>
      <c r="M1214" s="328"/>
      <c r="N1214" s="328"/>
      <c r="O1214" s="330"/>
      <c r="P1214" s="328"/>
      <c r="Q1214" s="328"/>
      <c r="R1214" s="328"/>
      <c r="S1214" s="328"/>
      <c r="T1214" s="328"/>
      <c r="U1214" s="328"/>
      <c r="V1214" s="328"/>
      <c r="W1214" s="328"/>
      <c r="X1214" s="328"/>
      <c r="Y1214" s="328"/>
      <c r="Z1214" s="328"/>
      <c r="AA1214" s="328"/>
      <c r="AB1214" s="328"/>
      <c r="AC1214" s="328"/>
      <c r="AD1214" s="328"/>
      <c r="AE1214" s="328"/>
      <c r="AF1214" s="328"/>
      <c r="AG1214" s="328"/>
      <c r="AH1214" s="328" t="s">
        <v>731</v>
      </c>
      <c r="AI1214" s="328"/>
      <c r="AJ1214" s="328"/>
      <c r="AK1214" s="328"/>
      <c r="AL1214" s="328"/>
      <c r="AM1214" s="328" t="s">
        <v>782</v>
      </c>
      <c r="AN1214" s="328" t="s">
        <v>782</v>
      </c>
      <c r="AO1214" s="328"/>
      <c r="AP1214" s="328" t="s">
        <v>4205</v>
      </c>
      <c r="AQ1214" s="328" t="s">
        <v>3844</v>
      </c>
    </row>
    <row r="1215" spans="1:43" ht="22.8" x14ac:dyDescent="0.4">
      <c r="A1215" s="328">
        <v>216694</v>
      </c>
      <c r="B1215" s="328" t="s">
        <v>1225</v>
      </c>
      <c r="C1215" s="328" t="s">
        <v>191</v>
      </c>
      <c r="D1215" s="328" t="s">
        <v>335</v>
      </c>
      <c r="E1215" s="328" t="s">
        <v>387</v>
      </c>
      <c r="F1215" s="330">
        <v>36892</v>
      </c>
      <c r="G1215" s="328" t="s">
        <v>675</v>
      </c>
      <c r="H1215" s="328" t="s">
        <v>389</v>
      </c>
      <c r="I1215" s="328" t="s">
        <v>485</v>
      </c>
      <c r="J1215" s="328" t="s">
        <v>1312</v>
      </c>
      <c r="K1215" s="328">
        <v>2018</v>
      </c>
      <c r="L1215" s="328" t="s">
        <v>370</v>
      </c>
      <c r="M1215" s="328"/>
      <c r="N1215" s="328"/>
      <c r="O1215" s="330"/>
      <c r="P1215" s="328"/>
      <c r="Q1215" s="328"/>
      <c r="R1215" s="328"/>
      <c r="S1215" s="328"/>
      <c r="T1215" s="328"/>
      <c r="U1215" s="328"/>
      <c r="V1215" s="328"/>
      <c r="W1215" s="328"/>
      <c r="X1215" s="328"/>
      <c r="Y1215" s="328"/>
      <c r="Z1215" s="328"/>
      <c r="AA1215" s="328"/>
      <c r="AB1215" s="328"/>
      <c r="AC1215" s="328"/>
      <c r="AD1215" s="328"/>
      <c r="AE1215" s="328"/>
      <c r="AF1215" s="328"/>
      <c r="AG1215" s="328"/>
      <c r="AH1215" s="328" t="s">
        <v>731</v>
      </c>
      <c r="AI1215" s="328"/>
      <c r="AJ1215" s="328"/>
      <c r="AK1215" s="328"/>
      <c r="AL1215" s="328"/>
      <c r="AM1215" s="328" t="s">
        <v>782</v>
      </c>
      <c r="AN1215" s="328" t="s">
        <v>782</v>
      </c>
      <c r="AO1215" s="328"/>
      <c r="AP1215" s="328" t="s">
        <v>4205</v>
      </c>
      <c r="AQ1215" s="328" t="s">
        <v>3844</v>
      </c>
    </row>
    <row r="1216" spans="1:43" ht="22.8" x14ac:dyDescent="0.4">
      <c r="A1216" s="328">
        <v>216696</v>
      </c>
      <c r="B1216" s="328" t="s">
        <v>1227</v>
      </c>
      <c r="C1216" s="328" t="s">
        <v>560</v>
      </c>
      <c r="D1216" s="328" t="s">
        <v>921</v>
      </c>
      <c r="E1216" s="328" t="s">
        <v>1315</v>
      </c>
      <c r="F1216" s="330">
        <v>37257</v>
      </c>
      <c r="G1216" s="328" t="s">
        <v>1100</v>
      </c>
      <c r="H1216" s="328" t="s">
        <v>3691</v>
      </c>
      <c r="I1216" s="328" t="s">
        <v>485</v>
      </c>
      <c r="J1216" s="328" t="s">
        <v>371</v>
      </c>
      <c r="K1216" s="328">
        <v>2019</v>
      </c>
      <c r="L1216" s="328" t="s">
        <v>370</v>
      </c>
      <c r="M1216" s="328" t="s">
        <v>756</v>
      </c>
      <c r="N1216" s="328"/>
      <c r="O1216" s="330"/>
      <c r="P1216" s="328"/>
      <c r="Q1216" s="328"/>
      <c r="R1216" s="328"/>
      <c r="S1216" s="328"/>
      <c r="T1216" s="328"/>
      <c r="U1216" s="328"/>
      <c r="V1216" s="328"/>
      <c r="W1216" s="328"/>
      <c r="X1216" s="328"/>
      <c r="Y1216" s="328"/>
      <c r="Z1216" s="328"/>
      <c r="AA1216" s="328"/>
      <c r="AB1216" s="328"/>
      <c r="AC1216" s="328"/>
      <c r="AD1216" s="328"/>
      <c r="AE1216" s="328"/>
      <c r="AF1216" s="328"/>
      <c r="AG1216" s="328"/>
      <c r="AH1216" s="328" t="s">
        <v>731</v>
      </c>
      <c r="AI1216" s="328"/>
      <c r="AJ1216" s="328"/>
      <c r="AK1216" s="328"/>
      <c r="AL1216" s="328"/>
      <c r="AM1216" s="328"/>
      <c r="AN1216" s="328" t="s">
        <v>782</v>
      </c>
      <c r="AO1216" s="328"/>
      <c r="AP1216" s="328" t="s">
        <v>4115</v>
      </c>
      <c r="AQ1216" s="328" t="s">
        <v>4024</v>
      </c>
    </row>
    <row r="1217" spans="1:43" ht="22.8" x14ac:dyDescent="0.4">
      <c r="A1217" s="328">
        <v>216699</v>
      </c>
      <c r="B1217" s="328" t="s">
        <v>1231</v>
      </c>
      <c r="C1217" s="328" t="s">
        <v>61</v>
      </c>
      <c r="D1217" s="328" t="s">
        <v>539</v>
      </c>
      <c r="E1217" s="328" t="s">
        <v>388</v>
      </c>
      <c r="F1217" s="330">
        <v>28856</v>
      </c>
      <c r="G1217" s="328" t="s">
        <v>3693</v>
      </c>
      <c r="H1217" s="328" t="s">
        <v>389</v>
      </c>
      <c r="I1217" s="328" t="s">
        <v>486</v>
      </c>
      <c r="J1217" s="328" t="s">
        <v>390</v>
      </c>
      <c r="K1217" s="328">
        <v>2021</v>
      </c>
      <c r="L1217" s="328" t="s">
        <v>370</v>
      </c>
      <c r="M1217" s="328" t="s">
        <v>375</v>
      </c>
      <c r="N1217" s="328"/>
      <c r="O1217" s="330"/>
      <c r="P1217" s="328"/>
      <c r="Q1217" s="328"/>
      <c r="R1217" s="328"/>
      <c r="S1217" s="328"/>
      <c r="T1217" s="328"/>
      <c r="U1217" s="328"/>
      <c r="V1217" s="328"/>
      <c r="W1217" s="328"/>
      <c r="X1217" s="328"/>
      <c r="Y1217" s="328"/>
      <c r="Z1217" s="328"/>
      <c r="AA1217" s="328"/>
      <c r="AB1217" s="328"/>
      <c r="AC1217" s="328"/>
      <c r="AD1217" s="328"/>
      <c r="AE1217" s="328"/>
      <c r="AF1217" s="328"/>
      <c r="AG1217" s="328"/>
      <c r="AH1217" s="328"/>
      <c r="AI1217" s="328"/>
      <c r="AJ1217" s="328"/>
      <c r="AK1217" s="328"/>
      <c r="AL1217" s="328"/>
      <c r="AM1217" s="328"/>
      <c r="AN1217" s="328"/>
      <c r="AO1217" s="328"/>
      <c r="AP1217" s="328" t="s">
        <v>3377</v>
      </c>
      <c r="AQ1217" s="328">
        <v>2</v>
      </c>
    </row>
    <row r="1218" spans="1:43" ht="22.8" x14ac:dyDescent="0.4">
      <c r="A1218" s="328">
        <v>216708</v>
      </c>
      <c r="B1218" s="328" t="s">
        <v>1241</v>
      </c>
      <c r="C1218" s="328" t="s">
        <v>1242</v>
      </c>
      <c r="D1218" s="328" t="s">
        <v>1243</v>
      </c>
      <c r="E1218" s="328" t="s">
        <v>388</v>
      </c>
      <c r="F1218" s="330">
        <v>33254</v>
      </c>
      <c r="G1218" s="328" t="s">
        <v>690</v>
      </c>
      <c r="H1218" s="328" t="s">
        <v>389</v>
      </c>
      <c r="I1218" s="328" t="s">
        <v>485</v>
      </c>
      <c r="J1218" s="328" t="s">
        <v>390</v>
      </c>
      <c r="K1218" s="328"/>
      <c r="L1218" s="328" t="s">
        <v>370</v>
      </c>
      <c r="M1218" s="328" t="s">
        <v>370</v>
      </c>
      <c r="N1218" s="328"/>
      <c r="O1218" s="330"/>
      <c r="P1218" s="328"/>
      <c r="Q1218" s="328"/>
      <c r="R1218" s="328"/>
      <c r="S1218" s="328"/>
      <c r="T1218" s="328"/>
      <c r="U1218" s="328"/>
      <c r="V1218" s="328"/>
      <c r="W1218" s="328"/>
      <c r="X1218" s="328"/>
      <c r="Y1218" s="328"/>
      <c r="Z1218" s="328"/>
      <c r="AA1218" s="328"/>
      <c r="AB1218" s="328"/>
      <c r="AC1218" s="328"/>
      <c r="AD1218" s="328"/>
      <c r="AE1218" s="328"/>
      <c r="AF1218" s="328"/>
      <c r="AG1218" s="328"/>
      <c r="AH1218" s="328"/>
      <c r="AI1218" s="328"/>
      <c r="AJ1218" s="328"/>
      <c r="AK1218" s="328"/>
      <c r="AL1218" s="328"/>
      <c r="AM1218" s="328"/>
      <c r="AN1218" s="328" t="s">
        <v>782</v>
      </c>
      <c r="AO1218" s="328"/>
      <c r="AP1218" s="328" t="s">
        <v>485</v>
      </c>
      <c r="AQ1218" s="328">
        <v>1</v>
      </c>
    </row>
    <row r="1219" spans="1:43" ht="22.8" x14ac:dyDescent="0.4">
      <c r="A1219" s="328">
        <v>216712</v>
      </c>
      <c r="B1219" s="328" t="s">
        <v>1247</v>
      </c>
      <c r="C1219" s="328" t="s">
        <v>1248</v>
      </c>
      <c r="D1219" s="328" t="s">
        <v>256</v>
      </c>
      <c r="E1219" s="328" t="s">
        <v>388</v>
      </c>
      <c r="F1219" s="330">
        <v>30912</v>
      </c>
      <c r="G1219" s="328" t="s">
        <v>370</v>
      </c>
      <c r="H1219" s="328" t="s">
        <v>389</v>
      </c>
      <c r="I1219" s="328" t="s">
        <v>59</v>
      </c>
      <c r="J1219" s="328" t="s">
        <v>371</v>
      </c>
      <c r="K1219" s="328">
        <v>2001</v>
      </c>
      <c r="L1219" s="328" t="s">
        <v>370</v>
      </c>
      <c r="M1219" s="328" t="s">
        <v>370</v>
      </c>
      <c r="N1219" s="328"/>
      <c r="O1219" s="330"/>
      <c r="P1219" s="328"/>
      <c r="Q1219" s="328"/>
      <c r="R1219" s="328"/>
      <c r="S1219" s="328"/>
      <c r="T1219" s="328"/>
      <c r="U1219" s="328"/>
      <c r="V1219" s="328"/>
      <c r="W1219" s="328"/>
      <c r="X1219" s="328"/>
      <c r="Y1219" s="328"/>
      <c r="Z1219" s="328"/>
      <c r="AA1219" s="328"/>
      <c r="AB1219" s="328"/>
      <c r="AC1219" s="328"/>
      <c r="AD1219" s="328"/>
      <c r="AE1219" s="328"/>
      <c r="AF1219" s="328"/>
      <c r="AG1219" s="328"/>
      <c r="AH1219" s="328"/>
      <c r="AI1219" s="328"/>
      <c r="AJ1219" s="328"/>
      <c r="AK1219" s="328"/>
      <c r="AL1219" s="328"/>
      <c r="AM1219" s="328"/>
      <c r="AN1219" s="328"/>
      <c r="AO1219" s="328"/>
      <c r="AP1219" s="328" t="s">
        <v>59</v>
      </c>
      <c r="AQ1219" s="328">
        <v>5</v>
      </c>
    </row>
    <row r="1220" spans="1:43" ht="22.8" x14ac:dyDescent="0.4">
      <c r="A1220" s="328">
        <v>216715</v>
      </c>
      <c r="B1220" s="328" t="s">
        <v>1251</v>
      </c>
      <c r="C1220" s="328" t="s">
        <v>1252</v>
      </c>
      <c r="D1220" s="328" t="s">
        <v>288</v>
      </c>
      <c r="E1220" s="328" t="s">
        <v>388</v>
      </c>
      <c r="F1220" s="330">
        <v>32874</v>
      </c>
      <c r="G1220" s="328" t="s">
        <v>370</v>
      </c>
      <c r="H1220" s="328" t="s">
        <v>389</v>
      </c>
      <c r="I1220" s="328" t="s">
        <v>59</v>
      </c>
      <c r="J1220" s="328" t="s">
        <v>371</v>
      </c>
      <c r="K1220" s="328">
        <v>2007</v>
      </c>
      <c r="L1220" s="328" t="s">
        <v>370</v>
      </c>
      <c r="M1220" s="328" t="s">
        <v>370</v>
      </c>
      <c r="N1220" s="328"/>
      <c r="O1220" s="330"/>
      <c r="P1220" s="328"/>
      <c r="Q1220" s="328"/>
      <c r="R1220" s="328"/>
      <c r="S1220" s="328"/>
      <c r="T1220" s="328"/>
      <c r="U1220" s="328"/>
      <c r="V1220" s="328"/>
      <c r="W1220" s="328"/>
      <c r="X1220" s="328"/>
      <c r="Y1220" s="328"/>
      <c r="Z1220" s="328"/>
      <c r="AA1220" s="328"/>
      <c r="AB1220" s="328"/>
      <c r="AC1220" s="328"/>
      <c r="AD1220" s="328"/>
      <c r="AE1220" s="328"/>
      <c r="AF1220" s="328"/>
      <c r="AG1220" s="328"/>
      <c r="AH1220" s="328"/>
      <c r="AI1220" s="328"/>
      <c r="AJ1220" s="328"/>
      <c r="AK1220" s="328"/>
      <c r="AL1220" s="328"/>
      <c r="AM1220" s="328"/>
      <c r="AN1220" s="328"/>
      <c r="AO1220" s="328"/>
      <c r="AP1220" s="328" t="s">
        <v>3374</v>
      </c>
      <c r="AQ1220" s="328">
        <v>5</v>
      </c>
    </row>
    <row r="1221" spans="1:43" ht="22.8" x14ac:dyDescent="0.4">
      <c r="A1221" s="328">
        <v>216721</v>
      </c>
      <c r="B1221" s="328" t="s">
        <v>1259</v>
      </c>
      <c r="C1221" s="328" t="s">
        <v>1260</v>
      </c>
      <c r="D1221" s="328" t="s">
        <v>246</v>
      </c>
      <c r="E1221" s="328" t="s">
        <v>387</v>
      </c>
      <c r="F1221" s="332">
        <v>0</v>
      </c>
      <c r="G1221" s="328" t="s">
        <v>644</v>
      </c>
      <c r="H1221" s="328" t="s">
        <v>389</v>
      </c>
      <c r="I1221" s="328" t="s">
        <v>485</v>
      </c>
      <c r="J1221" s="328"/>
      <c r="K1221" s="328"/>
      <c r="L1221" s="328" t="s">
        <v>370</v>
      </c>
      <c r="M1221" s="328" t="s">
        <v>370</v>
      </c>
      <c r="N1221" s="328"/>
      <c r="O1221" s="330"/>
      <c r="P1221" s="328"/>
      <c r="Q1221" s="328"/>
      <c r="R1221" s="328"/>
      <c r="S1221" s="328"/>
      <c r="T1221" s="328"/>
      <c r="U1221" s="328"/>
      <c r="V1221" s="328"/>
      <c r="W1221" s="328"/>
      <c r="X1221" s="328"/>
      <c r="Y1221" s="328"/>
      <c r="Z1221" s="328"/>
      <c r="AA1221" s="328"/>
      <c r="AB1221" s="328"/>
      <c r="AC1221" s="328"/>
      <c r="AD1221" s="328"/>
      <c r="AE1221" s="328"/>
      <c r="AF1221" s="328"/>
      <c r="AG1221" s="328"/>
      <c r="AH1221" s="328" t="s">
        <v>731</v>
      </c>
      <c r="AI1221" s="328"/>
      <c r="AJ1221" s="328"/>
      <c r="AK1221" s="328"/>
      <c r="AL1221" s="328"/>
      <c r="AM1221" s="328" t="s">
        <v>782</v>
      </c>
      <c r="AN1221" s="328" t="s">
        <v>782</v>
      </c>
      <c r="AO1221" s="328"/>
      <c r="AP1221" s="328" t="s">
        <v>4205</v>
      </c>
      <c r="AQ1221" s="328" t="s">
        <v>3844</v>
      </c>
    </row>
    <row r="1222" spans="1:43" ht="22.8" x14ac:dyDescent="0.4">
      <c r="A1222" s="328">
        <v>216725</v>
      </c>
      <c r="B1222" s="328" t="s">
        <v>1264</v>
      </c>
      <c r="C1222" s="328" t="s">
        <v>177</v>
      </c>
      <c r="D1222" s="328" t="s">
        <v>615</v>
      </c>
      <c r="E1222" s="328" t="s">
        <v>387</v>
      </c>
      <c r="F1222" s="332">
        <v>0</v>
      </c>
      <c r="G1222" s="328" t="s">
        <v>1009</v>
      </c>
      <c r="H1222" s="328" t="s">
        <v>389</v>
      </c>
      <c r="I1222" s="328" t="s">
        <v>485</v>
      </c>
      <c r="J1222" s="328"/>
      <c r="K1222" s="328"/>
      <c r="L1222" s="328" t="s">
        <v>370</v>
      </c>
      <c r="M1222" s="328" t="s">
        <v>370</v>
      </c>
      <c r="N1222" s="328"/>
      <c r="O1222" s="330"/>
      <c r="P1222" s="328"/>
      <c r="Q1222" s="328"/>
      <c r="R1222" s="328"/>
      <c r="S1222" s="328"/>
      <c r="T1222" s="328"/>
      <c r="U1222" s="328"/>
      <c r="V1222" s="328"/>
      <c r="W1222" s="328"/>
      <c r="X1222" s="328"/>
      <c r="Y1222" s="328"/>
      <c r="Z1222" s="328"/>
      <c r="AA1222" s="328"/>
      <c r="AB1222" s="328"/>
      <c r="AC1222" s="328"/>
      <c r="AD1222" s="328"/>
      <c r="AE1222" s="328"/>
      <c r="AF1222" s="328"/>
      <c r="AG1222" s="328"/>
      <c r="AH1222" s="328" t="s">
        <v>731</v>
      </c>
      <c r="AI1222" s="328"/>
      <c r="AJ1222" s="328"/>
      <c r="AK1222" s="328"/>
      <c r="AL1222" s="328"/>
      <c r="AM1222" s="328" t="s">
        <v>782</v>
      </c>
      <c r="AN1222" s="328" t="s">
        <v>782</v>
      </c>
      <c r="AO1222" s="328"/>
      <c r="AP1222" s="328" t="s">
        <v>4205</v>
      </c>
      <c r="AQ1222" s="328" t="s">
        <v>3844</v>
      </c>
    </row>
    <row r="1223" spans="1:43" ht="22.8" x14ac:dyDescent="0.4">
      <c r="A1223" s="328">
        <v>216740</v>
      </c>
      <c r="B1223" s="328" t="s">
        <v>1280</v>
      </c>
      <c r="C1223" s="328" t="s">
        <v>76</v>
      </c>
      <c r="D1223" s="328" t="s">
        <v>1089</v>
      </c>
      <c r="E1223" s="328" t="s">
        <v>1315</v>
      </c>
      <c r="F1223" s="330">
        <v>31778</v>
      </c>
      <c r="G1223" s="328"/>
      <c r="H1223" s="328" t="s">
        <v>389</v>
      </c>
      <c r="I1223" s="328" t="s">
        <v>485</v>
      </c>
      <c r="J1223" s="328"/>
      <c r="K1223" s="328"/>
      <c r="L1223" s="328" t="s">
        <v>370</v>
      </c>
      <c r="M1223" s="328" t="s">
        <v>756</v>
      </c>
      <c r="N1223" s="328"/>
      <c r="O1223" s="330"/>
      <c r="P1223" s="328"/>
      <c r="Q1223" s="328"/>
      <c r="R1223" s="328"/>
      <c r="S1223" s="328"/>
      <c r="T1223" s="328"/>
      <c r="U1223" s="328"/>
      <c r="V1223" s="328"/>
      <c r="W1223" s="328"/>
      <c r="X1223" s="328"/>
      <c r="Y1223" s="328"/>
      <c r="Z1223" s="328"/>
      <c r="AA1223" s="328"/>
      <c r="AB1223" s="328"/>
      <c r="AC1223" s="328"/>
      <c r="AD1223" s="328"/>
      <c r="AE1223" s="328"/>
      <c r="AF1223" s="328"/>
      <c r="AG1223" s="328"/>
      <c r="AH1223" s="328" t="s">
        <v>731</v>
      </c>
      <c r="AI1223" s="328"/>
      <c r="AJ1223" s="328"/>
      <c r="AK1223" s="328"/>
      <c r="AL1223" s="328"/>
      <c r="AM1223" s="328"/>
      <c r="AN1223" s="328" t="s">
        <v>782</v>
      </c>
      <c r="AO1223" s="328"/>
      <c r="AP1223" s="328" t="s">
        <v>4205</v>
      </c>
      <c r="AQ1223" s="328" t="s">
        <v>3844</v>
      </c>
    </row>
    <row r="1224" spans="1:43" ht="22.8" x14ac:dyDescent="0.4">
      <c r="A1224" s="328">
        <v>216743</v>
      </c>
      <c r="B1224" s="328" t="s">
        <v>1283</v>
      </c>
      <c r="C1224" s="328" t="s">
        <v>795</v>
      </c>
      <c r="D1224" s="328" t="s">
        <v>796</v>
      </c>
      <c r="E1224" s="328" t="s">
        <v>388</v>
      </c>
      <c r="F1224" s="330">
        <v>36982</v>
      </c>
      <c r="G1224" s="328" t="s">
        <v>370</v>
      </c>
      <c r="H1224" s="328" t="s">
        <v>389</v>
      </c>
      <c r="I1224" s="328" t="s">
        <v>486</v>
      </c>
      <c r="J1224" s="328" t="s">
        <v>390</v>
      </c>
      <c r="K1224" s="328">
        <v>2019</v>
      </c>
      <c r="L1224" s="328" t="s">
        <v>370</v>
      </c>
      <c r="M1224" s="328" t="s">
        <v>370</v>
      </c>
      <c r="N1224" s="328"/>
      <c r="O1224" s="330"/>
      <c r="P1224" s="328"/>
      <c r="Q1224" s="328"/>
      <c r="R1224" s="328"/>
      <c r="S1224" s="328"/>
      <c r="T1224" s="328"/>
      <c r="U1224" s="328"/>
      <c r="V1224" s="328"/>
      <c r="W1224" s="328"/>
      <c r="X1224" s="328"/>
      <c r="Y1224" s="328"/>
      <c r="Z1224" s="328"/>
      <c r="AA1224" s="328"/>
      <c r="AB1224" s="328"/>
      <c r="AC1224" s="328"/>
      <c r="AD1224" s="328"/>
      <c r="AE1224" s="328"/>
      <c r="AF1224" s="328"/>
      <c r="AG1224" s="328"/>
      <c r="AH1224" s="328"/>
      <c r="AI1224" s="328"/>
      <c r="AJ1224" s="328"/>
      <c r="AK1224" s="328"/>
      <c r="AL1224" s="328"/>
      <c r="AM1224" s="328" t="s">
        <v>782</v>
      </c>
      <c r="AN1224" s="328" t="s">
        <v>782</v>
      </c>
      <c r="AO1224" s="328"/>
      <c r="AP1224" s="328" t="s">
        <v>486</v>
      </c>
      <c r="AQ1224" s="328">
        <v>3</v>
      </c>
    </row>
    <row r="1225" spans="1:43" ht="22.8" x14ac:dyDescent="0.4">
      <c r="A1225" s="328">
        <v>216744</v>
      </c>
      <c r="B1225" s="328" t="s">
        <v>1284</v>
      </c>
      <c r="C1225" s="328" t="s">
        <v>70</v>
      </c>
      <c r="D1225" s="328" t="s">
        <v>226</v>
      </c>
      <c r="E1225" s="328" t="s">
        <v>387</v>
      </c>
      <c r="F1225" s="330">
        <v>37082</v>
      </c>
      <c r="G1225" s="328" t="s">
        <v>370</v>
      </c>
      <c r="H1225" s="328" t="s">
        <v>3412</v>
      </c>
      <c r="I1225" s="328" t="s">
        <v>484</v>
      </c>
      <c r="J1225" s="328" t="s">
        <v>390</v>
      </c>
      <c r="K1225" s="328">
        <v>2019</v>
      </c>
      <c r="L1225" s="328" t="s">
        <v>370</v>
      </c>
      <c r="M1225" s="328" t="s">
        <v>756</v>
      </c>
      <c r="N1225" s="328"/>
      <c r="O1225" s="330"/>
      <c r="P1225" s="328"/>
      <c r="Q1225" s="328"/>
      <c r="R1225" s="328"/>
      <c r="S1225" s="328"/>
      <c r="T1225" s="328"/>
      <c r="U1225" s="328"/>
      <c r="V1225" s="328"/>
      <c r="W1225" s="328"/>
      <c r="X1225" s="328"/>
      <c r="Y1225" s="328"/>
      <c r="Z1225" s="328"/>
      <c r="AA1225" s="328"/>
      <c r="AB1225" s="328"/>
      <c r="AC1225" s="328"/>
      <c r="AD1225" s="328"/>
      <c r="AE1225" s="328"/>
      <c r="AF1225" s="328"/>
      <c r="AG1225" s="328"/>
      <c r="AH1225" s="328"/>
      <c r="AI1225" s="328"/>
      <c r="AJ1225" s="328"/>
      <c r="AK1225" s="328"/>
      <c r="AL1225" s="328"/>
      <c r="AM1225" s="328"/>
      <c r="AN1225" s="328"/>
      <c r="AO1225" s="328"/>
      <c r="AP1225" s="328" t="s">
        <v>3375</v>
      </c>
      <c r="AQ1225" s="328">
        <v>3</v>
      </c>
    </row>
    <row r="1226" spans="1:43" ht="22.8" x14ac:dyDescent="0.4">
      <c r="A1226" s="328">
        <v>216745</v>
      </c>
      <c r="B1226" s="328" t="s">
        <v>1285</v>
      </c>
      <c r="C1226" s="328" t="s">
        <v>123</v>
      </c>
      <c r="D1226" s="328" t="s">
        <v>295</v>
      </c>
      <c r="E1226" s="328" t="s">
        <v>388</v>
      </c>
      <c r="F1226" s="330">
        <v>36892</v>
      </c>
      <c r="G1226" s="328" t="s">
        <v>385</v>
      </c>
      <c r="H1226" s="328" t="s">
        <v>389</v>
      </c>
      <c r="I1226" s="328" t="s">
        <v>485</v>
      </c>
      <c r="J1226" s="328" t="s">
        <v>390</v>
      </c>
      <c r="K1226" s="328">
        <v>2019</v>
      </c>
      <c r="L1226" s="328" t="s">
        <v>370</v>
      </c>
      <c r="M1226" s="328" t="s">
        <v>370</v>
      </c>
      <c r="N1226" s="328"/>
      <c r="O1226" s="330"/>
      <c r="P1226" s="328"/>
      <c r="Q1226" s="328"/>
      <c r="R1226" s="328"/>
      <c r="S1226" s="328"/>
      <c r="T1226" s="328"/>
      <c r="U1226" s="328"/>
      <c r="V1226" s="328"/>
      <c r="W1226" s="328"/>
      <c r="X1226" s="328"/>
      <c r="Y1226" s="328"/>
      <c r="Z1226" s="328"/>
      <c r="AA1226" s="328"/>
      <c r="AB1226" s="328"/>
      <c r="AC1226" s="328"/>
      <c r="AD1226" s="328"/>
      <c r="AE1226" s="328"/>
      <c r="AF1226" s="328"/>
      <c r="AG1226" s="328"/>
      <c r="AH1226" s="328" t="s">
        <v>731</v>
      </c>
      <c r="AI1226" s="328"/>
      <c r="AJ1226" s="328"/>
      <c r="AK1226" s="328"/>
      <c r="AL1226" s="328"/>
      <c r="AM1226" s="328" t="s">
        <v>782</v>
      </c>
      <c r="AN1226" s="328" t="s">
        <v>782</v>
      </c>
      <c r="AO1226" s="328"/>
      <c r="AP1226" s="328" t="s">
        <v>4205</v>
      </c>
      <c r="AQ1226" s="328" t="s">
        <v>3844</v>
      </c>
    </row>
    <row r="1227" spans="1:43" ht="22.8" x14ac:dyDescent="0.4">
      <c r="A1227" s="328">
        <v>216761</v>
      </c>
      <c r="B1227" s="328" t="s">
        <v>1305</v>
      </c>
      <c r="C1227" s="328" t="s">
        <v>146</v>
      </c>
      <c r="D1227" s="328" t="s">
        <v>227</v>
      </c>
      <c r="E1227" s="328" t="s">
        <v>388</v>
      </c>
      <c r="F1227" s="330">
        <v>32636</v>
      </c>
      <c r="G1227" s="328" t="s">
        <v>668</v>
      </c>
      <c r="H1227" s="328" t="s">
        <v>389</v>
      </c>
      <c r="I1227" s="328" t="s">
        <v>486</v>
      </c>
      <c r="J1227" s="328"/>
      <c r="K1227" s="328"/>
      <c r="L1227" s="328" t="s">
        <v>370</v>
      </c>
      <c r="M1227" s="328" t="s">
        <v>376</v>
      </c>
      <c r="N1227" s="328"/>
      <c r="O1227" s="330"/>
      <c r="P1227" s="328"/>
      <c r="Q1227" s="328"/>
      <c r="R1227" s="328"/>
      <c r="S1227" s="328"/>
      <c r="T1227" s="328"/>
      <c r="U1227" s="328"/>
      <c r="V1227" s="328"/>
      <c r="W1227" s="328"/>
      <c r="X1227" s="328"/>
      <c r="Y1227" s="328"/>
      <c r="Z1227" s="328"/>
      <c r="AA1227" s="328"/>
      <c r="AB1227" s="328"/>
      <c r="AC1227" s="328"/>
      <c r="AD1227" s="328"/>
      <c r="AE1227" s="328"/>
      <c r="AF1227" s="328"/>
      <c r="AG1227" s="328"/>
      <c r="AH1227" s="328"/>
      <c r="AI1227" s="328"/>
      <c r="AJ1227" s="328"/>
      <c r="AK1227" s="328"/>
      <c r="AL1227" s="328"/>
      <c r="AM1227" s="328"/>
      <c r="AN1227" s="328" t="s">
        <v>782</v>
      </c>
      <c r="AO1227" s="328"/>
      <c r="AP1227" s="328" t="s">
        <v>3377</v>
      </c>
      <c r="AQ1227" s="328">
        <v>3</v>
      </c>
    </row>
    <row r="1228" spans="1:43" ht="22.8" x14ac:dyDescent="0.4">
      <c r="A1228" s="328">
        <v>216765</v>
      </c>
      <c r="B1228" s="328" t="s">
        <v>1308</v>
      </c>
      <c r="C1228" s="328" t="s">
        <v>70</v>
      </c>
      <c r="D1228" s="328" t="s">
        <v>481</v>
      </c>
      <c r="E1228" s="328" t="s">
        <v>388</v>
      </c>
      <c r="F1228" s="330">
        <v>28126</v>
      </c>
      <c r="G1228" s="328" t="s">
        <v>393</v>
      </c>
      <c r="H1228" s="328" t="s">
        <v>389</v>
      </c>
      <c r="I1228" s="328" t="s">
        <v>59</v>
      </c>
      <c r="J1228" s="328" t="s">
        <v>371</v>
      </c>
      <c r="K1228" s="328">
        <v>1997</v>
      </c>
      <c r="L1228" s="328" t="s">
        <v>370</v>
      </c>
      <c r="M1228" s="328"/>
      <c r="N1228" s="328"/>
      <c r="O1228" s="330"/>
      <c r="P1228" s="328"/>
      <c r="Q1228" s="328"/>
      <c r="R1228" s="328"/>
      <c r="S1228" s="328"/>
      <c r="T1228" s="328"/>
      <c r="U1228" s="328"/>
      <c r="V1228" s="328"/>
      <c r="W1228" s="328"/>
      <c r="X1228" s="328"/>
      <c r="Y1228" s="328"/>
      <c r="Z1228" s="328"/>
      <c r="AA1228" s="328"/>
      <c r="AB1228" s="328"/>
      <c r="AC1228" s="328"/>
      <c r="AD1228" s="328"/>
      <c r="AE1228" s="328"/>
      <c r="AF1228" s="328"/>
      <c r="AG1228" s="328"/>
      <c r="AH1228" s="328"/>
      <c r="AI1228" s="328"/>
      <c r="AJ1228" s="328"/>
      <c r="AK1228" s="328"/>
      <c r="AL1228" s="328"/>
      <c r="AM1228" s="328"/>
      <c r="AN1228" s="328"/>
      <c r="AO1228" s="328"/>
      <c r="AP1228" s="328" t="s">
        <v>59</v>
      </c>
      <c r="AQ1228" s="328">
        <v>5</v>
      </c>
    </row>
    <row r="1229" spans="1:43" ht="22.8" x14ac:dyDescent="0.4">
      <c r="A1229" s="328">
        <v>216767</v>
      </c>
      <c r="B1229" s="328" t="s">
        <v>1309</v>
      </c>
      <c r="C1229" s="328" t="s">
        <v>81</v>
      </c>
      <c r="D1229" s="328" t="s">
        <v>1310</v>
      </c>
      <c r="E1229" s="328" t="s">
        <v>388</v>
      </c>
      <c r="F1229" s="330">
        <v>36613</v>
      </c>
      <c r="G1229" s="328" t="s">
        <v>370</v>
      </c>
      <c r="H1229" s="328" t="s">
        <v>389</v>
      </c>
      <c r="I1229" s="328" t="s">
        <v>485</v>
      </c>
      <c r="J1229" s="328" t="s">
        <v>371</v>
      </c>
      <c r="K1229" s="328">
        <v>2018</v>
      </c>
      <c r="L1229" s="328" t="s">
        <v>370</v>
      </c>
      <c r="M1229" s="328" t="s">
        <v>370</v>
      </c>
      <c r="N1229" s="328"/>
      <c r="O1229" s="330"/>
      <c r="P1229" s="328"/>
      <c r="Q1229" s="328"/>
      <c r="R1229" s="328"/>
      <c r="S1229" s="328"/>
      <c r="T1229" s="328"/>
      <c r="U1229" s="328"/>
      <c r="V1229" s="328"/>
      <c r="W1229" s="328"/>
      <c r="X1229" s="328"/>
      <c r="Y1229" s="328"/>
      <c r="Z1229" s="328"/>
      <c r="AA1229" s="328"/>
      <c r="AB1229" s="328"/>
      <c r="AC1229" s="328"/>
      <c r="AD1229" s="328"/>
      <c r="AE1229" s="328"/>
      <c r="AF1229" s="328"/>
      <c r="AG1229" s="328"/>
      <c r="AH1229" s="328" t="s">
        <v>731</v>
      </c>
      <c r="AI1229" s="328"/>
      <c r="AJ1229" s="328"/>
      <c r="AK1229" s="328"/>
      <c r="AL1229" s="328"/>
      <c r="AM1229" s="328" t="s">
        <v>782</v>
      </c>
      <c r="AN1229" s="328" t="s">
        <v>782</v>
      </c>
      <c r="AO1229" s="328"/>
      <c r="AP1229" s="328" t="s">
        <v>4205</v>
      </c>
      <c r="AQ1229" s="328" t="s">
        <v>3844</v>
      </c>
    </row>
    <row r="1230" spans="1:43" ht="22.8" x14ac:dyDescent="0.4">
      <c r="A1230" s="328">
        <v>216770</v>
      </c>
      <c r="B1230" s="328" t="s">
        <v>3087</v>
      </c>
      <c r="C1230" s="328" t="s">
        <v>467</v>
      </c>
      <c r="D1230" s="328" t="s">
        <v>3088</v>
      </c>
      <c r="E1230" s="328" t="s">
        <v>387</v>
      </c>
      <c r="F1230" s="330">
        <v>33046</v>
      </c>
      <c r="G1230" s="328" t="s">
        <v>688</v>
      </c>
      <c r="H1230" s="328" t="s">
        <v>389</v>
      </c>
      <c r="I1230" s="328" t="s">
        <v>485</v>
      </c>
      <c r="J1230" s="328" t="s">
        <v>371</v>
      </c>
      <c r="K1230" s="328">
        <v>2009</v>
      </c>
      <c r="L1230" s="328" t="s">
        <v>370</v>
      </c>
      <c r="M1230" s="328" t="s">
        <v>370</v>
      </c>
      <c r="N1230" s="328"/>
      <c r="O1230" s="330"/>
      <c r="P1230" s="328"/>
      <c r="Q1230" s="328"/>
      <c r="R1230" s="328"/>
      <c r="S1230" s="328"/>
      <c r="T1230" s="328"/>
      <c r="U1230" s="328"/>
      <c r="V1230" s="328"/>
      <c r="W1230" s="328"/>
      <c r="X1230" s="328"/>
      <c r="Y1230" s="328"/>
      <c r="Z1230" s="328"/>
      <c r="AA1230" s="328"/>
      <c r="AB1230" s="328"/>
      <c r="AC1230" s="328"/>
      <c r="AD1230" s="328"/>
      <c r="AE1230" s="328"/>
      <c r="AF1230" s="328"/>
      <c r="AG1230" s="328"/>
      <c r="AH1230" s="328"/>
      <c r="AI1230" s="328"/>
      <c r="AJ1230" s="328"/>
      <c r="AK1230" s="328"/>
      <c r="AL1230" s="328" t="s">
        <v>782</v>
      </c>
      <c r="AM1230" s="328" t="s">
        <v>782</v>
      </c>
      <c r="AN1230" s="328" t="s">
        <v>782</v>
      </c>
      <c r="AO1230" s="328"/>
      <c r="AP1230" s="328" t="s">
        <v>485</v>
      </c>
      <c r="AQ1230" s="328">
        <v>1</v>
      </c>
    </row>
    <row r="1231" spans="1:43" ht="22.8" x14ac:dyDescent="0.4">
      <c r="A1231" s="328">
        <v>216772</v>
      </c>
      <c r="B1231" s="328" t="s">
        <v>3090</v>
      </c>
      <c r="C1231" s="328" t="s">
        <v>66</v>
      </c>
      <c r="D1231" s="328" t="s">
        <v>334</v>
      </c>
      <c r="E1231" s="328" t="s">
        <v>387</v>
      </c>
      <c r="F1231" s="330">
        <v>37686</v>
      </c>
      <c r="G1231" s="328">
        <v>0</v>
      </c>
      <c r="H1231" s="328" t="s">
        <v>389</v>
      </c>
      <c r="I1231" s="328" t="s">
        <v>485</v>
      </c>
      <c r="J1231" s="328" t="s">
        <v>390</v>
      </c>
      <c r="K1231" s="328">
        <v>2021</v>
      </c>
      <c r="L1231" s="328" t="s">
        <v>370</v>
      </c>
      <c r="M1231" s="328"/>
      <c r="N1231" s="328"/>
      <c r="O1231" s="330"/>
      <c r="P1231" s="328"/>
      <c r="Q1231" s="328"/>
      <c r="R1231" s="328"/>
      <c r="S1231" s="328"/>
      <c r="T1231" s="328"/>
      <c r="U1231" s="328"/>
      <c r="V1231" s="328"/>
      <c r="W1231" s="328"/>
      <c r="X1231" s="328"/>
      <c r="Y1231" s="328"/>
      <c r="Z1231" s="328"/>
      <c r="AA1231" s="328"/>
      <c r="AB1231" s="328"/>
      <c r="AC1231" s="328"/>
      <c r="AD1231" s="328"/>
      <c r="AE1231" s="328"/>
      <c r="AF1231" s="328"/>
      <c r="AG1231" s="328"/>
      <c r="AH1231" s="328"/>
      <c r="AI1231" s="328"/>
      <c r="AJ1231" s="328"/>
      <c r="AK1231" s="328"/>
      <c r="AL1231" s="328" t="s">
        <v>782</v>
      </c>
      <c r="AM1231" s="328" t="s">
        <v>782</v>
      </c>
      <c r="AN1231" s="328" t="s">
        <v>782</v>
      </c>
      <c r="AO1231" s="328"/>
      <c r="AP1231" s="328" t="s">
        <v>485</v>
      </c>
      <c r="AQ1231" s="328">
        <v>1</v>
      </c>
    </row>
    <row r="1232" spans="1:43" ht="22.8" x14ac:dyDescent="0.4">
      <c r="A1232" s="328">
        <v>216773</v>
      </c>
      <c r="B1232" s="328" t="s">
        <v>3091</v>
      </c>
      <c r="C1232" s="328" t="s">
        <v>66</v>
      </c>
      <c r="D1232" s="328" t="s">
        <v>3092</v>
      </c>
      <c r="E1232" s="328" t="s">
        <v>387</v>
      </c>
      <c r="F1232" s="330">
        <v>37633</v>
      </c>
      <c r="G1232" s="328" t="s">
        <v>4222</v>
      </c>
      <c r="H1232" s="328" t="s">
        <v>389</v>
      </c>
      <c r="I1232" s="328" t="s">
        <v>486</v>
      </c>
      <c r="J1232" s="328" t="s">
        <v>1312</v>
      </c>
      <c r="K1232" s="328">
        <v>2020</v>
      </c>
      <c r="L1232" s="328" t="s">
        <v>370</v>
      </c>
      <c r="M1232" s="328" t="s">
        <v>376</v>
      </c>
      <c r="N1232" s="328"/>
      <c r="O1232" s="330"/>
      <c r="P1232" s="328"/>
      <c r="Q1232" s="328"/>
      <c r="R1232" s="328"/>
      <c r="S1232" s="328"/>
      <c r="T1232" s="328"/>
      <c r="U1232" s="328"/>
      <c r="V1232" s="328"/>
      <c r="W1232" s="328"/>
      <c r="X1232" s="328"/>
      <c r="Y1232" s="328"/>
      <c r="Z1232" s="328"/>
      <c r="AA1232" s="328"/>
      <c r="AB1232" s="328"/>
      <c r="AC1232" s="328"/>
      <c r="AD1232" s="328"/>
      <c r="AE1232" s="328"/>
      <c r="AF1232" s="328"/>
      <c r="AG1232" s="328"/>
      <c r="AH1232" s="328"/>
      <c r="AI1232" s="328"/>
      <c r="AJ1232" s="328"/>
      <c r="AK1232" s="328"/>
      <c r="AL1232" s="328"/>
      <c r="AM1232" s="328"/>
      <c r="AN1232" s="328"/>
      <c r="AO1232" s="328"/>
      <c r="AP1232" s="328" t="s">
        <v>3377</v>
      </c>
      <c r="AQ1232" s="328">
        <v>3</v>
      </c>
    </row>
    <row r="1233" spans="1:43" ht="22.8" x14ac:dyDescent="0.4">
      <c r="A1233" s="328">
        <v>216774</v>
      </c>
      <c r="B1233" s="328" t="s">
        <v>3093</v>
      </c>
      <c r="C1233" s="328" t="s">
        <v>3094</v>
      </c>
      <c r="D1233" s="328" t="s">
        <v>268</v>
      </c>
      <c r="E1233" s="328" t="s">
        <v>387</v>
      </c>
      <c r="F1233" s="330">
        <v>36661</v>
      </c>
      <c r="G1233" s="328" t="s">
        <v>3095</v>
      </c>
      <c r="H1233" s="328" t="s">
        <v>389</v>
      </c>
      <c r="I1233" s="328" t="s">
        <v>485</v>
      </c>
      <c r="J1233" s="328" t="s">
        <v>390</v>
      </c>
      <c r="K1233" s="328">
        <v>2019</v>
      </c>
      <c r="L1233" s="328" t="s">
        <v>370</v>
      </c>
      <c r="M1233" s="328"/>
      <c r="N1233" s="328"/>
      <c r="O1233" s="330"/>
      <c r="P1233" s="328"/>
      <c r="Q1233" s="328"/>
      <c r="R1233" s="328"/>
      <c r="S1233" s="328"/>
      <c r="T1233" s="328"/>
      <c r="U1233" s="328"/>
      <c r="V1233" s="328"/>
      <c r="W1233" s="328"/>
      <c r="X1233" s="328"/>
      <c r="Y1233" s="328"/>
      <c r="Z1233" s="328"/>
      <c r="AA1233" s="328"/>
      <c r="AB1233" s="328"/>
      <c r="AC1233" s="328"/>
      <c r="AD1233" s="328"/>
      <c r="AE1233" s="328"/>
      <c r="AF1233" s="328"/>
      <c r="AG1233" s="328"/>
      <c r="AH1233" s="328"/>
      <c r="AI1233" s="328"/>
      <c r="AJ1233" s="328"/>
      <c r="AK1233" s="328"/>
      <c r="AL1233" s="328" t="s">
        <v>782</v>
      </c>
      <c r="AM1233" s="328" t="s">
        <v>782</v>
      </c>
      <c r="AN1233" s="328" t="s">
        <v>782</v>
      </c>
      <c r="AO1233" s="328"/>
      <c r="AP1233" s="328" t="s">
        <v>485</v>
      </c>
      <c r="AQ1233" s="328">
        <v>1</v>
      </c>
    </row>
    <row r="1234" spans="1:43" ht="22.8" x14ac:dyDescent="0.4">
      <c r="A1234" s="328">
        <v>216779</v>
      </c>
      <c r="B1234" s="328" t="s">
        <v>3101</v>
      </c>
      <c r="C1234" s="328" t="s">
        <v>72</v>
      </c>
      <c r="D1234" s="328" t="s">
        <v>428</v>
      </c>
      <c r="E1234" s="328" t="s">
        <v>388</v>
      </c>
      <c r="F1234" s="330">
        <v>30242</v>
      </c>
      <c r="G1234" s="328" t="s">
        <v>4225</v>
      </c>
      <c r="H1234" s="328" t="s">
        <v>389</v>
      </c>
      <c r="I1234" s="328" t="s">
        <v>486</v>
      </c>
      <c r="J1234" s="328" t="s">
        <v>371</v>
      </c>
      <c r="K1234" s="328">
        <v>2000</v>
      </c>
      <c r="L1234" s="328" t="s">
        <v>370</v>
      </c>
      <c r="M1234" s="328"/>
      <c r="N1234" s="328"/>
      <c r="O1234" s="330"/>
      <c r="P1234" s="328"/>
      <c r="Q1234" s="328"/>
      <c r="R1234" s="328"/>
      <c r="S1234" s="328"/>
      <c r="T1234" s="328"/>
      <c r="U1234" s="328"/>
      <c r="V1234" s="328"/>
      <c r="W1234" s="328"/>
      <c r="X1234" s="328"/>
      <c r="Y1234" s="328"/>
      <c r="Z1234" s="328"/>
      <c r="AA1234" s="328"/>
      <c r="AB1234" s="328"/>
      <c r="AC1234" s="328"/>
      <c r="AD1234" s="328"/>
      <c r="AE1234" s="328"/>
      <c r="AF1234" s="328"/>
      <c r="AG1234" s="328"/>
      <c r="AH1234" s="328"/>
      <c r="AI1234" s="328"/>
      <c r="AJ1234" s="328"/>
      <c r="AK1234" s="328"/>
      <c r="AL1234" s="328"/>
      <c r="AM1234" s="328"/>
      <c r="AN1234" s="328" t="s">
        <v>782</v>
      </c>
      <c r="AO1234" s="328"/>
      <c r="AP1234" s="328" t="s">
        <v>3377</v>
      </c>
      <c r="AQ1234" s="328">
        <v>3</v>
      </c>
    </row>
    <row r="1235" spans="1:43" ht="22.8" x14ac:dyDescent="0.4">
      <c r="A1235" s="328">
        <v>216792</v>
      </c>
      <c r="B1235" s="328" t="s">
        <v>3117</v>
      </c>
      <c r="C1235" s="328" t="s">
        <v>60</v>
      </c>
      <c r="D1235" s="328" t="s">
        <v>3118</v>
      </c>
      <c r="E1235" s="328" t="s">
        <v>387</v>
      </c>
      <c r="F1235" s="330">
        <v>37013</v>
      </c>
      <c r="G1235" s="328" t="s">
        <v>676</v>
      </c>
      <c r="H1235" s="328" t="s">
        <v>389</v>
      </c>
      <c r="I1235" s="328" t="s">
        <v>485</v>
      </c>
      <c r="J1235" s="328" t="s">
        <v>371</v>
      </c>
      <c r="K1235" s="328">
        <v>2019</v>
      </c>
      <c r="L1235" s="328" t="s">
        <v>370</v>
      </c>
      <c r="M1235" s="328"/>
      <c r="N1235" s="328"/>
      <c r="O1235" s="330"/>
      <c r="P1235" s="328"/>
      <c r="Q1235" s="328"/>
      <c r="R1235" s="328"/>
      <c r="S1235" s="328"/>
      <c r="T1235" s="328"/>
      <c r="U1235" s="328"/>
      <c r="V1235" s="328"/>
      <c r="W1235" s="328"/>
      <c r="X1235" s="328"/>
      <c r="Y1235" s="328"/>
      <c r="Z1235" s="328"/>
      <c r="AA1235" s="328"/>
      <c r="AB1235" s="328"/>
      <c r="AC1235" s="328"/>
      <c r="AD1235" s="328"/>
      <c r="AE1235" s="328"/>
      <c r="AF1235" s="328"/>
      <c r="AG1235" s="328"/>
      <c r="AH1235" s="328"/>
      <c r="AI1235" s="328"/>
      <c r="AJ1235" s="328"/>
      <c r="AK1235" s="328"/>
      <c r="AL1235" s="328" t="s">
        <v>782</v>
      </c>
      <c r="AM1235" s="328" t="s">
        <v>782</v>
      </c>
      <c r="AN1235" s="328" t="s">
        <v>782</v>
      </c>
      <c r="AO1235" s="328"/>
      <c r="AP1235" s="328" t="s">
        <v>485</v>
      </c>
      <c r="AQ1235" s="328">
        <v>1</v>
      </c>
    </row>
    <row r="1236" spans="1:43" ht="22.8" x14ac:dyDescent="0.4">
      <c r="A1236" s="328">
        <v>216802</v>
      </c>
      <c r="B1236" s="328" t="s">
        <v>3132</v>
      </c>
      <c r="C1236" s="328" t="s">
        <v>85</v>
      </c>
      <c r="D1236" s="328" t="s">
        <v>2213</v>
      </c>
      <c r="E1236" s="328" t="s">
        <v>388</v>
      </c>
      <c r="F1236" s="330">
        <v>31237</v>
      </c>
      <c r="G1236" s="328" t="s">
        <v>3637</v>
      </c>
      <c r="H1236" s="328" t="s">
        <v>3412</v>
      </c>
      <c r="I1236" s="328" t="s">
        <v>484</v>
      </c>
      <c r="J1236" s="328" t="s">
        <v>371</v>
      </c>
      <c r="K1236" s="328">
        <v>2003</v>
      </c>
      <c r="L1236" s="328" t="s">
        <v>370</v>
      </c>
      <c r="M1236" s="328" t="s">
        <v>756</v>
      </c>
      <c r="N1236" s="328"/>
      <c r="O1236" s="330"/>
      <c r="P1236" s="328"/>
      <c r="Q1236" s="328"/>
      <c r="R1236" s="328"/>
      <c r="S1236" s="328"/>
      <c r="T1236" s="328"/>
      <c r="U1236" s="328"/>
      <c r="V1236" s="328"/>
      <c r="W1236" s="328"/>
      <c r="X1236" s="328"/>
      <c r="Y1236" s="328"/>
      <c r="Z1236" s="328"/>
      <c r="AA1236" s="328"/>
      <c r="AB1236" s="328"/>
      <c r="AC1236" s="328"/>
      <c r="AD1236" s="328"/>
      <c r="AE1236" s="328"/>
      <c r="AF1236" s="328"/>
      <c r="AG1236" s="328"/>
      <c r="AH1236" s="328"/>
      <c r="AI1236" s="328"/>
      <c r="AJ1236" s="328"/>
      <c r="AK1236" s="328"/>
      <c r="AL1236" s="328"/>
      <c r="AM1236" s="328"/>
      <c r="AN1236" s="328"/>
      <c r="AO1236" s="328"/>
      <c r="AP1236" s="328" t="s">
        <v>3375</v>
      </c>
      <c r="AQ1236" s="328">
        <v>5</v>
      </c>
    </row>
    <row r="1237" spans="1:43" ht="22.8" x14ac:dyDescent="0.4">
      <c r="A1237" s="328">
        <v>216804</v>
      </c>
      <c r="B1237" s="328" t="s">
        <v>3135</v>
      </c>
      <c r="C1237" s="328" t="s">
        <v>513</v>
      </c>
      <c r="D1237" s="328" t="s">
        <v>249</v>
      </c>
      <c r="E1237" s="328" t="s">
        <v>388</v>
      </c>
      <c r="F1237" s="330">
        <v>37671</v>
      </c>
      <c r="G1237" s="328" t="s">
        <v>3136</v>
      </c>
      <c r="H1237" s="328" t="s">
        <v>389</v>
      </c>
      <c r="I1237" s="328" t="s">
        <v>486</v>
      </c>
      <c r="J1237" s="328" t="s">
        <v>1312</v>
      </c>
      <c r="K1237" s="328">
        <v>2021</v>
      </c>
      <c r="L1237" s="328" t="s">
        <v>370</v>
      </c>
      <c r="M1237" s="328" t="s">
        <v>370</v>
      </c>
      <c r="N1237" s="328"/>
      <c r="O1237" s="330"/>
      <c r="P1237" s="328"/>
      <c r="Q1237" s="328"/>
      <c r="R1237" s="328"/>
      <c r="S1237" s="328"/>
      <c r="T1237" s="328"/>
      <c r="U1237" s="328"/>
      <c r="V1237" s="328"/>
      <c r="W1237" s="328"/>
      <c r="X1237" s="328"/>
      <c r="Y1237" s="328"/>
      <c r="Z1237" s="328"/>
      <c r="AA1237" s="328"/>
      <c r="AB1237" s="328"/>
      <c r="AC1237" s="328"/>
      <c r="AD1237" s="328"/>
      <c r="AE1237" s="328"/>
      <c r="AF1237" s="328"/>
      <c r="AG1237" s="328"/>
      <c r="AH1237" s="328"/>
      <c r="AI1237" s="328"/>
      <c r="AJ1237" s="328"/>
      <c r="AK1237" s="328"/>
      <c r="AL1237" s="328"/>
      <c r="AM1237" s="328"/>
      <c r="AN1237" s="328"/>
      <c r="AO1237" s="328"/>
      <c r="AP1237" s="328" t="s">
        <v>3377</v>
      </c>
      <c r="AQ1237" s="328">
        <v>4</v>
      </c>
    </row>
    <row r="1238" spans="1:43" ht="22.8" x14ac:dyDescent="0.4">
      <c r="A1238" s="328">
        <v>216806</v>
      </c>
      <c r="B1238" s="328" t="s">
        <v>3139</v>
      </c>
      <c r="C1238" s="328" t="s">
        <v>88</v>
      </c>
      <c r="D1238" s="328" t="s">
        <v>463</v>
      </c>
      <c r="E1238" s="328" t="s">
        <v>388</v>
      </c>
      <c r="F1238" s="330">
        <v>38041</v>
      </c>
      <c r="G1238" s="328" t="s">
        <v>1009</v>
      </c>
      <c r="H1238" s="328" t="s">
        <v>389</v>
      </c>
      <c r="I1238" s="328" t="s">
        <v>485</v>
      </c>
      <c r="J1238" s="328" t="s">
        <v>390</v>
      </c>
      <c r="K1238" s="328">
        <v>2022</v>
      </c>
      <c r="L1238" s="328" t="s">
        <v>370</v>
      </c>
      <c r="M1238" s="328"/>
      <c r="N1238" s="328"/>
      <c r="O1238" s="330"/>
      <c r="P1238" s="328"/>
      <c r="Q1238" s="328"/>
      <c r="R1238" s="328"/>
      <c r="S1238" s="328"/>
      <c r="T1238" s="328"/>
      <c r="U1238" s="328"/>
      <c r="V1238" s="328"/>
      <c r="W1238" s="328"/>
      <c r="X1238" s="328"/>
      <c r="Y1238" s="328"/>
      <c r="Z1238" s="328"/>
      <c r="AA1238" s="328"/>
      <c r="AB1238" s="328"/>
      <c r="AC1238" s="328"/>
      <c r="AD1238" s="328"/>
      <c r="AE1238" s="328"/>
      <c r="AF1238" s="328"/>
      <c r="AG1238" s="328"/>
      <c r="AH1238" s="328"/>
      <c r="AI1238" s="328"/>
      <c r="AJ1238" s="328"/>
      <c r="AK1238" s="328"/>
      <c r="AL1238" s="328" t="s">
        <v>782</v>
      </c>
      <c r="AM1238" s="328" t="s">
        <v>782</v>
      </c>
      <c r="AN1238" s="328" t="s">
        <v>782</v>
      </c>
      <c r="AO1238" s="328"/>
      <c r="AP1238" s="328" t="s">
        <v>485</v>
      </c>
      <c r="AQ1238" s="328">
        <v>1</v>
      </c>
    </row>
    <row r="1239" spans="1:43" ht="22.8" x14ac:dyDescent="0.4">
      <c r="A1239" s="328">
        <v>216809</v>
      </c>
      <c r="B1239" s="328" t="s">
        <v>3143</v>
      </c>
      <c r="C1239" s="328" t="s">
        <v>139</v>
      </c>
      <c r="D1239" s="328" t="s">
        <v>224</v>
      </c>
      <c r="E1239" s="328" t="s">
        <v>1315</v>
      </c>
      <c r="F1239" s="330">
        <v>28126</v>
      </c>
      <c r="G1239" s="328" t="s">
        <v>4237</v>
      </c>
      <c r="H1239" s="328" t="s">
        <v>389</v>
      </c>
      <c r="I1239" s="328" t="s">
        <v>485</v>
      </c>
      <c r="J1239" s="328" t="s">
        <v>1311</v>
      </c>
      <c r="K1239" s="328">
        <v>2003</v>
      </c>
      <c r="L1239" s="328" t="s">
        <v>370</v>
      </c>
      <c r="M1239" s="328"/>
      <c r="N1239" s="328"/>
      <c r="O1239" s="330"/>
      <c r="P1239" s="328"/>
      <c r="Q1239" s="328"/>
      <c r="R1239" s="328"/>
      <c r="S1239" s="328"/>
      <c r="T1239" s="328"/>
      <c r="U1239" s="328"/>
      <c r="V1239" s="328"/>
      <c r="W1239" s="328"/>
      <c r="X1239" s="328"/>
      <c r="Y1239" s="328"/>
      <c r="Z1239" s="328"/>
      <c r="AA1239" s="328"/>
      <c r="AB1239" s="328"/>
      <c r="AC1239" s="328"/>
      <c r="AD1239" s="328"/>
      <c r="AE1239" s="328"/>
      <c r="AF1239" s="328"/>
      <c r="AG1239" s="328"/>
      <c r="AH1239" s="328"/>
      <c r="AI1239" s="328"/>
      <c r="AJ1239" s="328"/>
      <c r="AK1239" s="328"/>
      <c r="AL1239" s="328"/>
      <c r="AM1239" s="328"/>
      <c r="AN1239" s="328" t="s">
        <v>782</v>
      </c>
      <c r="AO1239" s="328"/>
      <c r="AP1239" s="328" t="s">
        <v>485</v>
      </c>
      <c r="AQ1239" s="328">
        <v>1</v>
      </c>
    </row>
    <row r="1240" spans="1:43" ht="22.8" x14ac:dyDescent="0.4">
      <c r="A1240" s="328">
        <v>216810</v>
      </c>
      <c r="B1240" s="328" t="s">
        <v>3144</v>
      </c>
      <c r="C1240" s="328" t="s">
        <v>1411</v>
      </c>
      <c r="D1240" s="328" t="s">
        <v>664</v>
      </c>
      <c r="E1240" s="328" t="s">
        <v>388</v>
      </c>
      <c r="F1240" s="330">
        <v>32942</v>
      </c>
      <c r="G1240" s="328" t="s">
        <v>4238</v>
      </c>
      <c r="H1240" s="328" t="s">
        <v>389</v>
      </c>
      <c r="I1240" s="328" t="s">
        <v>485</v>
      </c>
      <c r="J1240" s="328" t="s">
        <v>371</v>
      </c>
      <c r="K1240" s="328">
        <v>2009</v>
      </c>
      <c r="L1240" s="328" t="s">
        <v>370</v>
      </c>
      <c r="M1240" s="328"/>
      <c r="N1240" s="328"/>
      <c r="O1240" s="330"/>
      <c r="P1240" s="328"/>
      <c r="Q1240" s="328"/>
      <c r="R1240" s="328"/>
      <c r="S1240" s="328"/>
      <c r="T1240" s="328"/>
      <c r="U1240" s="328"/>
      <c r="V1240" s="328"/>
      <c r="W1240" s="328"/>
      <c r="X1240" s="328"/>
      <c r="Y1240" s="328"/>
      <c r="Z1240" s="328"/>
      <c r="AA1240" s="328"/>
      <c r="AB1240" s="328"/>
      <c r="AC1240" s="328"/>
      <c r="AD1240" s="328"/>
      <c r="AE1240" s="328"/>
      <c r="AF1240" s="328"/>
      <c r="AG1240" s="328"/>
      <c r="AH1240" s="328"/>
      <c r="AI1240" s="328"/>
      <c r="AJ1240" s="328"/>
      <c r="AK1240" s="328"/>
      <c r="AL1240" s="328"/>
      <c r="AM1240" s="328" t="s">
        <v>782</v>
      </c>
      <c r="AN1240" s="328" t="s">
        <v>782</v>
      </c>
      <c r="AO1240" s="328"/>
      <c r="AP1240" s="328" t="s">
        <v>485</v>
      </c>
      <c r="AQ1240" s="328">
        <v>1</v>
      </c>
    </row>
    <row r="1241" spans="1:43" ht="22.8" x14ac:dyDescent="0.4">
      <c r="A1241" s="328">
        <v>216813</v>
      </c>
      <c r="B1241" s="328" t="s">
        <v>3149</v>
      </c>
      <c r="C1241" s="328" t="s">
        <v>102</v>
      </c>
      <c r="D1241" s="328" t="s">
        <v>3150</v>
      </c>
      <c r="E1241" s="328" t="s">
        <v>387</v>
      </c>
      <c r="F1241" s="330">
        <v>37257</v>
      </c>
      <c r="G1241" s="328" t="s">
        <v>4240</v>
      </c>
      <c r="H1241" s="328" t="s">
        <v>389</v>
      </c>
      <c r="I1241" s="328" t="s">
        <v>485</v>
      </c>
      <c r="J1241" s="328" t="s">
        <v>371</v>
      </c>
      <c r="K1241" s="328">
        <v>2019</v>
      </c>
      <c r="L1241" s="328" t="s">
        <v>370</v>
      </c>
      <c r="M1241" s="328"/>
      <c r="N1241" s="328"/>
      <c r="O1241" s="330"/>
      <c r="P1241" s="328"/>
      <c r="Q1241" s="328"/>
      <c r="R1241" s="328"/>
      <c r="S1241" s="328"/>
      <c r="T1241" s="328"/>
      <c r="U1241" s="328"/>
      <c r="V1241" s="328"/>
      <c r="W1241" s="328"/>
      <c r="X1241" s="328"/>
      <c r="Y1241" s="328"/>
      <c r="Z1241" s="328"/>
      <c r="AA1241" s="328"/>
      <c r="AB1241" s="328"/>
      <c r="AC1241" s="328"/>
      <c r="AD1241" s="328"/>
      <c r="AE1241" s="328"/>
      <c r="AF1241" s="328"/>
      <c r="AG1241" s="328"/>
      <c r="AH1241" s="328"/>
      <c r="AI1241" s="328"/>
      <c r="AJ1241" s="328"/>
      <c r="AK1241" s="328"/>
      <c r="AL1241" s="328"/>
      <c r="AM1241" s="328"/>
      <c r="AN1241" s="328"/>
      <c r="AO1241" s="328"/>
      <c r="AP1241" s="328" t="s">
        <v>485</v>
      </c>
      <c r="AQ1241" s="328">
        <v>1</v>
      </c>
    </row>
    <row r="1242" spans="1:43" ht="22.8" x14ac:dyDescent="0.4">
      <c r="A1242" s="328">
        <v>216816</v>
      </c>
      <c r="B1242" s="328" t="s">
        <v>3153</v>
      </c>
      <c r="C1242" s="328" t="s">
        <v>583</v>
      </c>
      <c r="D1242" s="328" t="s">
        <v>470</v>
      </c>
      <c r="E1242" s="328" t="s">
        <v>388</v>
      </c>
      <c r="F1242" s="330">
        <v>37274</v>
      </c>
      <c r="G1242" s="328" t="s">
        <v>4243</v>
      </c>
      <c r="H1242" s="328" t="s">
        <v>389</v>
      </c>
      <c r="I1242" s="328" t="s">
        <v>485</v>
      </c>
      <c r="J1242" s="328" t="s">
        <v>390</v>
      </c>
      <c r="K1242" s="328">
        <v>2019</v>
      </c>
      <c r="L1242" s="328" t="s">
        <v>370</v>
      </c>
      <c r="M1242" s="328" t="s">
        <v>376</v>
      </c>
      <c r="N1242" s="328">
        <v>12</v>
      </c>
      <c r="O1242" s="330">
        <v>45712</v>
      </c>
      <c r="P1242" s="328">
        <v>50000</v>
      </c>
      <c r="Q1242" s="328"/>
      <c r="R1242" s="328"/>
      <c r="S1242" s="328"/>
      <c r="T1242" s="328"/>
      <c r="U1242" s="328"/>
      <c r="V1242" s="328"/>
      <c r="W1242" s="328"/>
      <c r="X1242" s="328"/>
      <c r="Y1242" s="328"/>
      <c r="Z1242" s="328"/>
      <c r="AA1242" s="328"/>
      <c r="AB1242" s="328"/>
      <c r="AC1242" s="328"/>
      <c r="AD1242" s="328"/>
      <c r="AE1242" s="328"/>
      <c r="AF1242" s="328"/>
      <c r="AG1242" s="328"/>
      <c r="AH1242" s="328"/>
      <c r="AI1242" s="328"/>
      <c r="AJ1242" s="328"/>
      <c r="AK1242" s="328"/>
      <c r="AL1242" s="328"/>
      <c r="AM1242" s="328"/>
      <c r="AN1242" s="328"/>
      <c r="AO1242" s="328"/>
      <c r="AP1242" s="328" t="s">
        <v>485</v>
      </c>
      <c r="AQ1242" s="328">
        <v>2</v>
      </c>
    </row>
    <row r="1243" spans="1:43" ht="22.8" x14ac:dyDescent="0.4">
      <c r="A1243" s="328">
        <v>216821</v>
      </c>
      <c r="B1243" s="328" t="s">
        <v>3159</v>
      </c>
      <c r="C1243" s="328" t="s">
        <v>63</v>
      </c>
      <c r="D1243" s="328" t="s">
        <v>231</v>
      </c>
      <c r="E1243" s="328" t="s">
        <v>388</v>
      </c>
      <c r="F1243" s="330">
        <v>34102</v>
      </c>
      <c r="G1243" s="328" t="s">
        <v>3160</v>
      </c>
      <c r="H1243" s="328" t="s">
        <v>389</v>
      </c>
      <c r="I1243" s="328" t="s">
        <v>485</v>
      </c>
      <c r="J1243" s="328"/>
      <c r="K1243" s="328"/>
      <c r="L1243" s="328" t="s">
        <v>370</v>
      </c>
      <c r="M1243" s="328"/>
      <c r="N1243" s="328"/>
      <c r="O1243" s="330"/>
      <c r="P1243" s="328"/>
      <c r="Q1243" s="328"/>
      <c r="R1243" s="328"/>
      <c r="S1243" s="328"/>
      <c r="T1243" s="328"/>
      <c r="U1243" s="328"/>
      <c r="V1243" s="328"/>
      <c r="W1243" s="328"/>
      <c r="X1243" s="328"/>
      <c r="Y1243" s="328"/>
      <c r="Z1243" s="328"/>
      <c r="AA1243" s="328"/>
      <c r="AB1243" s="328"/>
      <c r="AC1243" s="328"/>
      <c r="AD1243" s="328"/>
      <c r="AE1243" s="328"/>
      <c r="AF1243" s="328"/>
      <c r="AG1243" s="328"/>
      <c r="AH1243" s="328"/>
      <c r="AI1243" s="328"/>
      <c r="AJ1243" s="328"/>
      <c r="AK1243" s="328"/>
      <c r="AL1243" s="328"/>
      <c r="AM1243" s="328" t="s">
        <v>782</v>
      </c>
      <c r="AN1243" s="328" t="s">
        <v>782</v>
      </c>
      <c r="AO1243" s="328"/>
      <c r="AP1243" s="328" t="s">
        <v>485</v>
      </c>
      <c r="AQ1243" s="328">
        <v>1</v>
      </c>
    </row>
    <row r="1244" spans="1:43" ht="22.8" x14ac:dyDescent="0.4">
      <c r="A1244" s="328">
        <v>216825</v>
      </c>
      <c r="B1244" s="328" t="s">
        <v>3165</v>
      </c>
      <c r="C1244" s="328" t="s">
        <v>71</v>
      </c>
      <c r="D1244" s="328" t="s">
        <v>258</v>
      </c>
      <c r="E1244" s="328" t="s">
        <v>388</v>
      </c>
      <c r="F1244" s="330">
        <v>35172</v>
      </c>
      <c r="G1244" s="328" t="s">
        <v>4250</v>
      </c>
      <c r="H1244" s="328" t="s">
        <v>389</v>
      </c>
      <c r="I1244" s="328" t="s">
        <v>484</v>
      </c>
      <c r="J1244" s="328" t="s">
        <v>371</v>
      </c>
      <c r="K1244" s="328">
        <v>2014</v>
      </c>
      <c r="L1244" s="328" t="s">
        <v>370</v>
      </c>
      <c r="M1244" s="328"/>
      <c r="N1244" s="328"/>
      <c r="O1244" s="330"/>
      <c r="P1244" s="328"/>
      <c r="Q1244" s="328"/>
      <c r="R1244" s="328"/>
      <c r="S1244" s="328"/>
      <c r="T1244" s="328"/>
      <c r="U1244" s="328"/>
      <c r="V1244" s="328"/>
      <c r="W1244" s="328"/>
      <c r="X1244" s="328"/>
      <c r="Y1244" s="328"/>
      <c r="Z1244" s="328"/>
      <c r="AA1244" s="328"/>
      <c r="AB1244" s="328"/>
      <c r="AC1244" s="328"/>
      <c r="AD1244" s="328"/>
      <c r="AE1244" s="328"/>
      <c r="AF1244" s="328"/>
      <c r="AG1244" s="328"/>
      <c r="AH1244" s="328"/>
      <c r="AI1244" s="328"/>
      <c r="AJ1244" s="328"/>
      <c r="AK1244" s="328"/>
      <c r="AL1244" s="328"/>
      <c r="AM1244" s="328"/>
      <c r="AN1244" s="328"/>
      <c r="AO1244" s="328"/>
      <c r="AP1244" s="328" t="s">
        <v>3375</v>
      </c>
      <c r="AQ1244" s="328">
        <v>5</v>
      </c>
    </row>
    <row r="1245" spans="1:43" ht="22.8" x14ac:dyDescent="0.4">
      <c r="A1245" s="328">
        <v>216827</v>
      </c>
      <c r="B1245" s="328" t="s">
        <v>3169</v>
      </c>
      <c r="C1245" s="328" t="s">
        <v>70</v>
      </c>
      <c r="D1245" s="328" t="s">
        <v>921</v>
      </c>
      <c r="E1245" s="328" t="s">
        <v>388</v>
      </c>
      <c r="F1245" s="330">
        <v>38026</v>
      </c>
      <c r="G1245" s="328" t="s">
        <v>4251</v>
      </c>
      <c r="H1245" s="328" t="s">
        <v>389</v>
      </c>
      <c r="I1245" s="328" t="s">
        <v>486</v>
      </c>
      <c r="J1245" s="328" t="s">
        <v>390</v>
      </c>
      <c r="K1245" s="328">
        <v>2022</v>
      </c>
      <c r="L1245" s="328" t="s">
        <v>370</v>
      </c>
      <c r="M1245" s="328"/>
      <c r="N1245" s="328"/>
      <c r="O1245" s="330"/>
      <c r="P1245" s="328"/>
      <c r="Q1245" s="328"/>
      <c r="R1245" s="328"/>
      <c r="S1245" s="328"/>
      <c r="T1245" s="328"/>
      <c r="U1245" s="328"/>
      <c r="V1245" s="328"/>
      <c r="W1245" s="328"/>
      <c r="X1245" s="328"/>
      <c r="Y1245" s="328"/>
      <c r="Z1245" s="328"/>
      <c r="AA1245" s="328"/>
      <c r="AB1245" s="328"/>
      <c r="AC1245" s="328"/>
      <c r="AD1245" s="328"/>
      <c r="AE1245" s="328"/>
      <c r="AF1245" s="328"/>
      <c r="AG1245" s="328"/>
      <c r="AH1245" s="328"/>
      <c r="AI1245" s="328"/>
      <c r="AJ1245" s="328"/>
      <c r="AK1245" s="328"/>
      <c r="AL1245" s="328"/>
      <c r="AM1245" s="328"/>
      <c r="AN1245" s="328"/>
      <c r="AO1245" s="328"/>
      <c r="AP1245" s="328" t="s">
        <v>3377</v>
      </c>
      <c r="AQ1245" s="328">
        <v>3</v>
      </c>
    </row>
    <row r="1246" spans="1:43" ht="22.8" x14ac:dyDescent="0.4">
      <c r="A1246" s="328">
        <v>216828</v>
      </c>
      <c r="B1246" s="328" t="s">
        <v>1545</v>
      </c>
      <c r="C1246" s="328" t="s">
        <v>3170</v>
      </c>
      <c r="D1246" s="328" t="s">
        <v>231</v>
      </c>
      <c r="E1246" s="328" t="s">
        <v>1315</v>
      </c>
      <c r="F1246" s="330">
        <v>32726</v>
      </c>
      <c r="G1246" s="328" t="s">
        <v>893</v>
      </c>
      <c r="H1246" s="328" t="s">
        <v>389</v>
      </c>
      <c r="I1246" s="328" t="s">
        <v>486</v>
      </c>
      <c r="J1246" s="328" t="s">
        <v>1311</v>
      </c>
      <c r="K1246" s="328">
        <v>2012</v>
      </c>
      <c r="L1246" s="328" t="s">
        <v>370</v>
      </c>
      <c r="M1246" s="328"/>
      <c r="N1246" s="328"/>
      <c r="O1246" s="330"/>
      <c r="P1246" s="328"/>
      <c r="Q1246" s="328"/>
      <c r="R1246" s="328"/>
      <c r="S1246" s="328"/>
      <c r="T1246" s="328"/>
      <c r="U1246" s="328"/>
      <c r="V1246" s="328"/>
      <c r="W1246" s="328"/>
      <c r="X1246" s="328"/>
      <c r="Y1246" s="328"/>
      <c r="Z1246" s="328"/>
      <c r="AA1246" s="328"/>
      <c r="AB1246" s="328"/>
      <c r="AC1246" s="328"/>
      <c r="AD1246" s="328"/>
      <c r="AE1246" s="328"/>
      <c r="AF1246" s="328"/>
      <c r="AG1246" s="328"/>
      <c r="AH1246" s="328"/>
      <c r="AI1246" s="328"/>
      <c r="AJ1246" s="328"/>
      <c r="AK1246" s="328"/>
      <c r="AL1246" s="328"/>
      <c r="AM1246" s="328" t="s">
        <v>782</v>
      </c>
      <c r="AN1246" s="328" t="s">
        <v>782</v>
      </c>
      <c r="AO1246" s="328"/>
      <c r="AP1246" s="328" t="s">
        <v>3377</v>
      </c>
      <c r="AQ1246" s="328">
        <v>3</v>
      </c>
    </row>
    <row r="1247" spans="1:43" ht="22.8" x14ac:dyDescent="0.4">
      <c r="A1247" s="328">
        <v>216830</v>
      </c>
      <c r="B1247" s="328" t="s">
        <v>3172</v>
      </c>
      <c r="C1247" s="328" t="s">
        <v>442</v>
      </c>
      <c r="D1247" s="328" t="s">
        <v>263</v>
      </c>
      <c r="E1247" s="328" t="s">
        <v>388</v>
      </c>
      <c r="F1247" s="330">
        <v>38037</v>
      </c>
      <c r="G1247" s="328" t="s">
        <v>4253</v>
      </c>
      <c r="H1247" s="328" t="s">
        <v>389</v>
      </c>
      <c r="I1247" s="328" t="s">
        <v>484</v>
      </c>
      <c r="J1247" s="328" t="s">
        <v>390</v>
      </c>
      <c r="K1247" s="328">
        <v>2022</v>
      </c>
      <c r="L1247" s="328" t="s">
        <v>370</v>
      </c>
      <c r="M1247" s="328" t="s">
        <v>370</v>
      </c>
      <c r="N1247" s="328"/>
      <c r="O1247" s="330"/>
      <c r="P1247" s="328"/>
      <c r="Q1247" s="328"/>
      <c r="R1247" s="328"/>
      <c r="S1247" s="328"/>
      <c r="T1247" s="328"/>
      <c r="U1247" s="328"/>
      <c r="V1247" s="328"/>
      <c r="W1247" s="328"/>
      <c r="X1247" s="328"/>
      <c r="Y1247" s="328"/>
      <c r="Z1247" s="328"/>
      <c r="AA1247" s="328"/>
      <c r="AB1247" s="328"/>
      <c r="AC1247" s="328"/>
      <c r="AD1247" s="328"/>
      <c r="AE1247" s="328"/>
      <c r="AF1247" s="328"/>
      <c r="AG1247" s="328"/>
      <c r="AH1247" s="328"/>
      <c r="AI1247" s="328"/>
      <c r="AJ1247" s="328"/>
      <c r="AK1247" s="328"/>
      <c r="AL1247" s="328"/>
      <c r="AM1247" s="328"/>
      <c r="AN1247" s="328"/>
      <c r="AO1247" s="328"/>
      <c r="AP1247" s="328" t="s">
        <v>3375</v>
      </c>
      <c r="AQ1247" s="328">
        <v>5</v>
      </c>
    </row>
    <row r="1248" spans="1:43" ht="22.8" x14ac:dyDescent="0.4">
      <c r="A1248" s="328">
        <v>216831</v>
      </c>
      <c r="B1248" s="328" t="s">
        <v>3173</v>
      </c>
      <c r="C1248" s="328" t="s">
        <v>140</v>
      </c>
      <c r="D1248" s="328" t="s">
        <v>514</v>
      </c>
      <c r="E1248" s="328" t="s">
        <v>388</v>
      </c>
      <c r="F1248" s="330">
        <v>36967</v>
      </c>
      <c r="G1248" s="328" t="s">
        <v>4254</v>
      </c>
      <c r="H1248" s="328" t="s">
        <v>389</v>
      </c>
      <c r="I1248" s="328" t="s">
        <v>486</v>
      </c>
      <c r="J1248" s="328" t="s">
        <v>371</v>
      </c>
      <c r="K1248" s="328">
        <v>2019</v>
      </c>
      <c r="L1248" s="328" t="s">
        <v>370</v>
      </c>
      <c r="M1248" s="328" t="s">
        <v>376</v>
      </c>
      <c r="N1248" s="328"/>
      <c r="O1248" s="330"/>
      <c r="P1248" s="328"/>
      <c r="Q1248" s="328"/>
      <c r="R1248" s="328"/>
      <c r="S1248" s="328"/>
      <c r="T1248" s="328"/>
      <c r="U1248" s="328"/>
      <c r="V1248" s="328"/>
      <c r="W1248" s="328"/>
      <c r="X1248" s="328"/>
      <c r="Y1248" s="328"/>
      <c r="Z1248" s="328"/>
      <c r="AA1248" s="328"/>
      <c r="AB1248" s="328"/>
      <c r="AC1248" s="328"/>
      <c r="AD1248" s="328"/>
      <c r="AE1248" s="328"/>
      <c r="AF1248" s="328"/>
      <c r="AG1248" s="328"/>
      <c r="AH1248" s="328"/>
      <c r="AI1248" s="328"/>
      <c r="AJ1248" s="328"/>
      <c r="AK1248" s="328"/>
      <c r="AL1248" s="328"/>
      <c r="AM1248" s="328"/>
      <c r="AN1248" s="328" t="s">
        <v>782</v>
      </c>
      <c r="AO1248" s="328"/>
      <c r="AP1248" s="328" t="s">
        <v>3377</v>
      </c>
      <c r="AQ1248" s="328">
        <v>3</v>
      </c>
    </row>
    <row r="1249" spans="1:43" ht="22.8" x14ac:dyDescent="0.4">
      <c r="A1249" s="328">
        <v>216835</v>
      </c>
      <c r="B1249" s="328" t="s">
        <v>3177</v>
      </c>
      <c r="C1249" s="328" t="s">
        <v>1106</v>
      </c>
      <c r="D1249" s="328" t="s">
        <v>459</v>
      </c>
      <c r="E1249" s="328" t="s">
        <v>388</v>
      </c>
      <c r="F1249" s="330">
        <v>37482</v>
      </c>
      <c r="G1249" s="328" t="s">
        <v>4257</v>
      </c>
      <c r="H1249" s="328" t="s">
        <v>389</v>
      </c>
      <c r="I1249" s="328" t="s">
        <v>485</v>
      </c>
      <c r="J1249" s="328" t="s">
        <v>390</v>
      </c>
      <c r="K1249" s="328">
        <v>2021</v>
      </c>
      <c r="L1249" s="328" t="s">
        <v>370</v>
      </c>
      <c r="M1249" s="328"/>
      <c r="N1249" s="328"/>
      <c r="O1249" s="330"/>
      <c r="P1249" s="328"/>
      <c r="Q1249" s="328"/>
      <c r="R1249" s="328"/>
      <c r="S1249" s="328"/>
      <c r="T1249" s="328"/>
      <c r="U1249" s="328"/>
      <c r="V1249" s="328"/>
      <c r="W1249" s="328"/>
      <c r="X1249" s="328"/>
      <c r="Y1249" s="328"/>
      <c r="Z1249" s="328"/>
      <c r="AA1249" s="328"/>
      <c r="AB1249" s="328"/>
      <c r="AC1249" s="328"/>
      <c r="AD1249" s="328"/>
      <c r="AE1249" s="328"/>
      <c r="AF1249" s="328"/>
      <c r="AG1249" s="328"/>
      <c r="AH1249" s="328"/>
      <c r="AI1249" s="328"/>
      <c r="AJ1249" s="328"/>
      <c r="AK1249" s="328"/>
      <c r="AL1249" s="328"/>
      <c r="AM1249" s="328" t="s">
        <v>782</v>
      </c>
      <c r="AN1249" s="328" t="s">
        <v>782</v>
      </c>
      <c r="AO1249" s="328"/>
      <c r="AP1249" s="328" t="s">
        <v>485</v>
      </c>
      <c r="AQ1249" s="328">
        <v>2</v>
      </c>
    </row>
    <row r="1250" spans="1:43" ht="22.8" x14ac:dyDescent="0.4">
      <c r="A1250" s="328">
        <v>216837</v>
      </c>
      <c r="B1250" s="328" t="s">
        <v>3179</v>
      </c>
      <c r="C1250" s="328" t="s">
        <v>892</v>
      </c>
      <c r="D1250" s="328" t="s">
        <v>278</v>
      </c>
      <c r="E1250" s="328" t="s">
        <v>388</v>
      </c>
      <c r="F1250" s="330">
        <v>37628</v>
      </c>
      <c r="G1250" s="328" t="s">
        <v>4259</v>
      </c>
      <c r="H1250" s="328" t="s">
        <v>389</v>
      </c>
      <c r="I1250" s="328" t="s">
        <v>485</v>
      </c>
      <c r="J1250" s="328" t="s">
        <v>390</v>
      </c>
      <c r="K1250" s="328">
        <v>2022</v>
      </c>
      <c r="L1250" s="328" t="s">
        <v>370</v>
      </c>
      <c r="M1250" s="328"/>
      <c r="N1250" s="328"/>
      <c r="O1250" s="330"/>
      <c r="P1250" s="328"/>
      <c r="Q1250" s="328"/>
      <c r="R1250" s="328"/>
      <c r="S1250" s="328"/>
      <c r="T1250" s="328"/>
      <c r="U1250" s="328"/>
      <c r="V1250" s="328"/>
      <c r="W1250" s="328"/>
      <c r="X1250" s="328"/>
      <c r="Y1250" s="328"/>
      <c r="Z1250" s="328"/>
      <c r="AA1250" s="328"/>
      <c r="AB1250" s="328"/>
      <c r="AC1250" s="328"/>
      <c r="AD1250" s="328"/>
      <c r="AE1250" s="328"/>
      <c r="AF1250" s="328"/>
      <c r="AG1250" s="328"/>
      <c r="AH1250" s="328"/>
      <c r="AI1250" s="328"/>
      <c r="AJ1250" s="328"/>
      <c r="AK1250" s="328"/>
      <c r="AL1250" s="328"/>
      <c r="AM1250" s="328" t="s">
        <v>782</v>
      </c>
      <c r="AN1250" s="328" t="s">
        <v>782</v>
      </c>
      <c r="AO1250" s="328"/>
      <c r="AP1250" s="328" t="s">
        <v>485</v>
      </c>
      <c r="AQ1250" s="328">
        <v>1</v>
      </c>
    </row>
    <row r="1251" spans="1:43" ht="22.8" x14ac:dyDescent="0.4">
      <c r="A1251" s="328">
        <v>216839</v>
      </c>
      <c r="B1251" s="328" t="s">
        <v>3182</v>
      </c>
      <c r="C1251" s="328" t="s">
        <v>3183</v>
      </c>
      <c r="D1251" s="328" t="s">
        <v>231</v>
      </c>
      <c r="E1251" s="328" t="s">
        <v>388</v>
      </c>
      <c r="F1251" s="330">
        <v>38353</v>
      </c>
      <c r="G1251" s="328" t="s">
        <v>4260</v>
      </c>
      <c r="H1251" s="328" t="s">
        <v>389</v>
      </c>
      <c r="I1251" s="328" t="s">
        <v>486</v>
      </c>
      <c r="J1251" s="328" t="s">
        <v>390</v>
      </c>
      <c r="K1251" s="328">
        <v>2022</v>
      </c>
      <c r="L1251" s="328" t="s">
        <v>370</v>
      </c>
      <c r="M1251" s="328" t="s">
        <v>370</v>
      </c>
      <c r="N1251" s="328"/>
      <c r="O1251" s="330"/>
      <c r="P1251" s="328"/>
      <c r="Q1251" s="328"/>
      <c r="R1251" s="328"/>
      <c r="S1251" s="328"/>
      <c r="T1251" s="328"/>
      <c r="U1251" s="328"/>
      <c r="V1251" s="328"/>
      <c r="W1251" s="328"/>
      <c r="X1251" s="328"/>
      <c r="Y1251" s="328"/>
      <c r="Z1251" s="328"/>
      <c r="AA1251" s="328"/>
      <c r="AB1251" s="328"/>
      <c r="AC1251" s="328"/>
      <c r="AD1251" s="328"/>
      <c r="AE1251" s="328"/>
      <c r="AF1251" s="328"/>
      <c r="AG1251" s="328"/>
      <c r="AH1251" s="328"/>
      <c r="AI1251" s="328"/>
      <c r="AJ1251" s="328"/>
      <c r="AK1251" s="328"/>
      <c r="AL1251" s="328"/>
      <c r="AM1251" s="328"/>
      <c r="AN1251" s="328"/>
      <c r="AO1251" s="328"/>
      <c r="AP1251" s="328" t="s">
        <v>3377</v>
      </c>
      <c r="AQ1251" s="328">
        <v>3</v>
      </c>
    </row>
    <row r="1252" spans="1:43" ht="22.8" x14ac:dyDescent="0.4">
      <c r="A1252" s="328">
        <v>216851</v>
      </c>
      <c r="B1252" s="328" t="s">
        <v>3202</v>
      </c>
      <c r="C1252" s="328" t="s">
        <v>1621</v>
      </c>
      <c r="D1252" s="328" t="s">
        <v>289</v>
      </c>
      <c r="E1252" s="328" t="s">
        <v>387</v>
      </c>
      <c r="F1252" s="330">
        <v>37843</v>
      </c>
      <c r="G1252" s="328" t="s">
        <v>3203</v>
      </c>
      <c r="H1252" s="328" t="s">
        <v>389</v>
      </c>
      <c r="I1252" s="328" t="s">
        <v>485</v>
      </c>
      <c r="J1252" s="328" t="s">
        <v>371</v>
      </c>
      <c r="K1252" s="328">
        <v>2022</v>
      </c>
      <c r="L1252" s="328" t="s">
        <v>370</v>
      </c>
      <c r="M1252" s="328"/>
      <c r="N1252" s="328"/>
      <c r="O1252" s="330"/>
      <c r="P1252" s="328"/>
      <c r="Q1252" s="328"/>
      <c r="R1252" s="328"/>
      <c r="S1252" s="328"/>
      <c r="T1252" s="328"/>
      <c r="U1252" s="328"/>
      <c r="V1252" s="328"/>
      <c r="W1252" s="328"/>
      <c r="X1252" s="328"/>
      <c r="Y1252" s="328"/>
      <c r="Z1252" s="328"/>
      <c r="AA1252" s="328"/>
      <c r="AB1252" s="328"/>
      <c r="AC1252" s="328"/>
      <c r="AD1252" s="328"/>
      <c r="AE1252" s="328"/>
      <c r="AF1252" s="328"/>
      <c r="AG1252" s="328"/>
      <c r="AH1252" s="328"/>
      <c r="AI1252" s="328"/>
      <c r="AJ1252" s="328"/>
      <c r="AK1252" s="328"/>
      <c r="AL1252" s="328"/>
      <c r="AM1252" s="328" t="s">
        <v>782</v>
      </c>
      <c r="AN1252" s="328" t="s">
        <v>782</v>
      </c>
      <c r="AO1252" s="328"/>
      <c r="AP1252" s="328" t="s">
        <v>485</v>
      </c>
      <c r="AQ1252" s="328">
        <v>1</v>
      </c>
    </row>
    <row r="1253" spans="1:43" ht="22.8" x14ac:dyDescent="0.4">
      <c r="A1253" s="328">
        <v>216864</v>
      </c>
      <c r="B1253" s="328" t="s">
        <v>3219</v>
      </c>
      <c r="C1253" s="328" t="s">
        <v>105</v>
      </c>
      <c r="D1253" s="328" t="s">
        <v>3220</v>
      </c>
      <c r="E1253" s="328" t="s">
        <v>387</v>
      </c>
      <c r="F1253" s="330">
        <v>31835</v>
      </c>
      <c r="G1253" s="328" t="s">
        <v>3221</v>
      </c>
      <c r="H1253" s="328" t="s">
        <v>398</v>
      </c>
      <c r="I1253" s="328" t="s">
        <v>484</v>
      </c>
      <c r="J1253" s="328" t="s">
        <v>371</v>
      </c>
      <c r="K1253" s="328">
        <v>2005</v>
      </c>
      <c r="L1253" s="328" t="s">
        <v>370</v>
      </c>
      <c r="M1253" s="328" t="s">
        <v>756</v>
      </c>
      <c r="N1253" s="328"/>
      <c r="O1253" s="330"/>
      <c r="P1253" s="328"/>
      <c r="Q1253" s="328"/>
      <c r="R1253" s="328"/>
      <c r="S1253" s="328"/>
      <c r="T1253" s="328"/>
      <c r="U1253" s="328"/>
      <c r="V1253" s="328"/>
      <c r="W1253" s="328"/>
      <c r="X1253" s="328"/>
      <c r="Y1253" s="328"/>
      <c r="Z1253" s="328"/>
      <c r="AA1253" s="328"/>
      <c r="AB1253" s="328"/>
      <c r="AC1253" s="328"/>
      <c r="AD1253" s="328"/>
      <c r="AE1253" s="328"/>
      <c r="AF1253" s="328"/>
      <c r="AG1253" s="328"/>
      <c r="AH1253" s="328"/>
      <c r="AI1253" s="328"/>
      <c r="AJ1253" s="328"/>
      <c r="AK1253" s="328"/>
      <c r="AL1253" s="328"/>
      <c r="AM1253" s="328"/>
      <c r="AN1253" s="328"/>
      <c r="AO1253" s="328"/>
      <c r="AP1253" s="328" t="s">
        <v>3375</v>
      </c>
      <c r="AQ1253" s="328">
        <v>5</v>
      </c>
    </row>
    <row r="1254" spans="1:43" ht="22.8" x14ac:dyDescent="0.4">
      <c r="A1254" s="328">
        <v>216865</v>
      </c>
      <c r="B1254" s="328" t="s">
        <v>3222</v>
      </c>
      <c r="C1254" s="328" t="s">
        <v>69</v>
      </c>
      <c r="D1254" s="328" t="s">
        <v>3672</v>
      </c>
      <c r="E1254" s="328" t="s">
        <v>387</v>
      </c>
      <c r="F1254" s="330">
        <v>32432</v>
      </c>
      <c r="G1254" s="328" t="s">
        <v>370</v>
      </c>
      <c r="H1254" s="328" t="s">
        <v>389</v>
      </c>
      <c r="I1254" s="328" t="s">
        <v>484</v>
      </c>
      <c r="J1254" s="328" t="s">
        <v>371</v>
      </c>
      <c r="K1254" s="328">
        <v>2006</v>
      </c>
      <c r="L1254" s="328" t="s">
        <v>370</v>
      </c>
      <c r="M1254" s="328" t="s">
        <v>375</v>
      </c>
      <c r="N1254" s="328"/>
      <c r="O1254" s="330"/>
      <c r="P1254" s="328"/>
      <c r="Q1254" s="328"/>
      <c r="R1254" s="328"/>
      <c r="S1254" s="328"/>
      <c r="T1254" s="328"/>
      <c r="U1254" s="328"/>
      <c r="V1254" s="328"/>
      <c r="W1254" s="328"/>
      <c r="X1254" s="328"/>
      <c r="Y1254" s="328"/>
      <c r="Z1254" s="328"/>
      <c r="AA1254" s="328"/>
      <c r="AB1254" s="328"/>
      <c r="AC1254" s="328"/>
      <c r="AD1254" s="328"/>
      <c r="AE1254" s="328"/>
      <c r="AF1254" s="328"/>
      <c r="AG1254" s="328"/>
      <c r="AH1254" s="328"/>
      <c r="AI1254" s="328"/>
      <c r="AJ1254" s="328"/>
      <c r="AK1254" s="328"/>
      <c r="AL1254" s="328"/>
      <c r="AM1254" s="328"/>
      <c r="AN1254" s="328"/>
      <c r="AO1254" s="328"/>
      <c r="AP1254" s="328" t="s">
        <v>3375</v>
      </c>
      <c r="AQ1254" s="328">
        <v>5</v>
      </c>
    </row>
    <row r="1255" spans="1:43" ht="22.8" x14ac:dyDescent="0.4">
      <c r="A1255" s="328">
        <v>216867</v>
      </c>
      <c r="B1255" s="328" t="s">
        <v>3225</v>
      </c>
      <c r="C1255" s="328" t="s">
        <v>3226</v>
      </c>
      <c r="D1255" s="328" t="s">
        <v>299</v>
      </c>
      <c r="E1255" s="328" t="s">
        <v>387</v>
      </c>
      <c r="F1255" s="330">
        <v>37287</v>
      </c>
      <c r="G1255" s="328" t="s">
        <v>3227</v>
      </c>
      <c r="H1255" s="328" t="s">
        <v>389</v>
      </c>
      <c r="I1255" s="328" t="s">
        <v>484</v>
      </c>
      <c r="J1255" s="328" t="s">
        <v>371</v>
      </c>
      <c r="K1255" s="328">
        <v>2020</v>
      </c>
      <c r="L1255" s="328" t="s">
        <v>370</v>
      </c>
      <c r="M1255" s="328" t="s">
        <v>370</v>
      </c>
      <c r="N1255" s="328"/>
      <c r="O1255" s="330"/>
      <c r="P1255" s="328"/>
      <c r="Q1255" s="328"/>
      <c r="R1255" s="328"/>
      <c r="S1255" s="328"/>
      <c r="T1255" s="328"/>
      <c r="U1255" s="328"/>
      <c r="V1255" s="328"/>
      <c r="W1255" s="328"/>
      <c r="X1255" s="328"/>
      <c r="Y1255" s="328"/>
      <c r="Z1255" s="328"/>
      <c r="AA1255" s="328"/>
      <c r="AB1255" s="328"/>
      <c r="AC1255" s="328"/>
      <c r="AD1255" s="328"/>
      <c r="AE1255" s="328"/>
      <c r="AF1255" s="328"/>
      <c r="AG1255" s="328"/>
      <c r="AH1255" s="328"/>
      <c r="AI1255" s="328"/>
      <c r="AJ1255" s="328"/>
      <c r="AK1255" s="328"/>
      <c r="AL1255" s="328"/>
      <c r="AM1255" s="328"/>
      <c r="AN1255" s="328"/>
      <c r="AO1255" s="328"/>
      <c r="AP1255" s="328" t="s">
        <v>3375</v>
      </c>
      <c r="AQ1255" s="328">
        <v>5</v>
      </c>
    </row>
    <row r="1256" spans="1:43" ht="22.8" x14ac:dyDescent="0.4">
      <c r="A1256" s="328">
        <v>216875</v>
      </c>
      <c r="B1256" s="328" t="s">
        <v>3241</v>
      </c>
      <c r="C1256" s="328" t="s">
        <v>93</v>
      </c>
      <c r="D1256" s="328" t="s">
        <v>512</v>
      </c>
      <c r="E1256" s="328" t="s">
        <v>387</v>
      </c>
      <c r="F1256" s="330">
        <v>32285</v>
      </c>
      <c r="G1256" s="328" t="s">
        <v>370</v>
      </c>
      <c r="H1256" s="328" t="s">
        <v>389</v>
      </c>
      <c r="I1256" s="328" t="s">
        <v>485</v>
      </c>
      <c r="J1256" s="328" t="s">
        <v>390</v>
      </c>
      <c r="K1256" s="328">
        <v>2006</v>
      </c>
      <c r="L1256" s="328" t="s">
        <v>370</v>
      </c>
      <c r="M1256" s="328" t="s">
        <v>376</v>
      </c>
      <c r="N1256" s="328"/>
      <c r="O1256" s="330"/>
      <c r="P1256" s="328"/>
      <c r="Q1256" s="328"/>
      <c r="R1256" s="328"/>
      <c r="S1256" s="328"/>
      <c r="T1256" s="328"/>
      <c r="U1256" s="328"/>
      <c r="V1256" s="328"/>
      <c r="W1256" s="328"/>
      <c r="X1256" s="328"/>
      <c r="Y1256" s="328"/>
      <c r="Z1256" s="328"/>
      <c r="AA1256" s="328"/>
      <c r="AB1256" s="328"/>
      <c r="AC1256" s="328"/>
      <c r="AD1256" s="328"/>
      <c r="AE1256" s="328"/>
      <c r="AF1256" s="328"/>
      <c r="AG1256" s="328"/>
      <c r="AH1256" s="328"/>
      <c r="AI1256" s="328"/>
      <c r="AJ1256" s="328"/>
      <c r="AK1256" s="328"/>
      <c r="AL1256" s="328"/>
      <c r="AM1256" s="328"/>
      <c r="AN1256" s="328"/>
      <c r="AO1256" s="328"/>
      <c r="AP1256" s="328" t="s">
        <v>485</v>
      </c>
      <c r="AQ1256" s="328">
        <v>2</v>
      </c>
    </row>
    <row r="1257" spans="1:43" ht="22.8" x14ac:dyDescent="0.4">
      <c r="A1257" s="328">
        <v>216878</v>
      </c>
      <c r="B1257" s="328" t="s">
        <v>3246</v>
      </c>
      <c r="C1257" s="328" t="s">
        <v>99</v>
      </c>
      <c r="D1257" s="328" t="s">
        <v>257</v>
      </c>
      <c r="E1257" s="328" t="s">
        <v>388</v>
      </c>
      <c r="F1257" s="330">
        <v>31619</v>
      </c>
      <c r="G1257" s="328" t="s">
        <v>370</v>
      </c>
      <c r="H1257" s="328" t="s">
        <v>3412</v>
      </c>
      <c r="I1257" s="328" t="s">
        <v>484</v>
      </c>
      <c r="J1257" s="328" t="s">
        <v>390</v>
      </c>
      <c r="K1257" s="328">
        <v>2006</v>
      </c>
      <c r="L1257" s="328" t="s">
        <v>370</v>
      </c>
      <c r="M1257" s="328" t="s">
        <v>756</v>
      </c>
      <c r="N1257" s="328"/>
      <c r="O1257" s="330"/>
      <c r="P1257" s="328"/>
      <c r="Q1257" s="328"/>
      <c r="R1257" s="328"/>
      <c r="S1257" s="328"/>
      <c r="T1257" s="328"/>
      <c r="U1257" s="328"/>
      <c r="V1257" s="328"/>
      <c r="W1257" s="328"/>
      <c r="X1257" s="328"/>
      <c r="Y1257" s="328"/>
      <c r="Z1257" s="328"/>
      <c r="AA1257" s="328"/>
      <c r="AB1257" s="328"/>
      <c r="AC1257" s="328"/>
      <c r="AD1257" s="328"/>
      <c r="AE1257" s="328"/>
      <c r="AF1257" s="328"/>
      <c r="AG1257" s="328"/>
      <c r="AH1257" s="328"/>
      <c r="AI1257" s="328"/>
      <c r="AJ1257" s="328"/>
      <c r="AK1257" s="328"/>
      <c r="AL1257" s="328"/>
      <c r="AM1257" s="328"/>
      <c r="AN1257" s="328"/>
      <c r="AO1257" s="328"/>
      <c r="AP1257" s="328" t="s">
        <v>3375</v>
      </c>
      <c r="AQ1257" s="328">
        <v>5</v>
      </c>
    </row>
    <row r="1258" spans="1:43" ht="22.8" x14ac:dyDescent="0.4">
      <c r="A1258" s="328">
        <v>216879</v>
      </c>
      <c r="B1258" s="328" t="s">
        <v>3247</v>
      </c>
      <c r="C1258" s="328" t="s">
        <v>162</v>
      </c>
      <c r="D1258" s="328" t="s">
        <v>3248</v>
      </c>
      <c r="E1258" s="328" t="s">
        <v>387</v>
      </c>
      <c r="F1258" s="330">
        <v>24969</v>
      </c>
      <c r="G1258" s="328" t="s">
        <v>4276</v>
      </c>
      <c r="H1258" s="328" t="s">
        <v>389</v>
      </c>
      <c r="I1258" s="328" t="s">
        <v>486</v>
      </c>
      <c r="J1258" s="328" t="s">
        <v>371</v>
      </c>
      <c r="K1258" s="328">
        <v>1987</v>
      </c>
      <c r="L1258" s="328" t="s">
        <v>370</v>
      </c>
      <c r="M1258" s="328"/>
      <c r="N1258" s="328"/>
      <c r="O1258" s="330"/>
      <c r="P1258" s="328"/>
      <c r="Q1258" s="328"/>
      <c r="R1258" s="328"/>
      <c r="S1258" s="328"/>
      <c r="T1258" s="328"/>
      <c r="U1258" s="328"/>
      <c r="V1258" s="328"/>
      <c r="W1258" s="328"/>
      <c r="X1258" s="328"/>
      <c r="Y1258" s="328"/>
      <c r="Z1258" s="328"/>
      <c r="AA1258" s="328"/>
      <c r="AB1258" s="328"/>
      <c r="AC1258" s="328"/>
      <c r="AD1258" s="328"/>
      <c r="AE1258" s="328"/>
      <c r="AF1258" s="328"/>
      <c r="AG1258" s="328"/>
      <c r="AH1258" s="328"/>
      <c r="AI1258" s="328"/>
      <c r="AJ1258" s="328"/>
      <c r="AK1258" s="328"/>
      <c r="AL1258" s="328"/>
      <c r="AM1258" s="328" t="s">
        <v>782</v>
      </c>
      <c r="AN1258" s="328" t="s">
        <v>782</v>
      </c>
      <c r="AO1258" s="328"/>
      <c r="AP1258" s="328" t="s">
        <v>486</v>
      </c>
      <c r="AQ1258" s="328">
        <v>3</v>
      </c>
    </row>
    <row r="1259" spans="1:43" ht="22.8" x14ac:dyDescent="0.4">
      <c r="A1259" s="328">
        <v>216880</v>
      </c>
      <c r="B1259" s="328" t="s">
        <v>3249</v>
      </c>
      <c r="C1259" s="328" t="s">
        <v>113</v>
      </c>
      <c r="D1259" s="328" t="s">
        <v>271</v>
      </c>
      <c r="E1259" s="328" t="s">
        <v>387</v>
      </c>
      <c r="F1259" s="330">
        <v>37376</v>
      </c>
      <c r="G1259" s="328" t="s">
        <v>3250</v>
      </c>
      <c r="H1259" s="328" t="s">
        <v>3412</v>
      </c>
      <c r="I1259" s="328" t="s">
        <v>485</v>
      </c>
      <c r="J1259" s="328" t="s">
        <v>390</v>
      </c>
      <c r="K1259" s="328">
        <v>2022</v>
      </c>
      <c r="L1259" s="328" t="s">
        <v>370</v>
      </c>
      <c r="M1259" s="328"/>
      <c r="N1259" s="328"/>
      <c r="O1259" s="330"/>
      <c r="P1259" s="328"/>
      <c r="Q1259" s="328"/>
      <c r="R1259" s="328"/>
      <c r="S1259" s="328"/>
      <c r="T1259" s="328"/>
      <c r="U1259" s="328"/>
      <c r="V1259" s="328"/>
      <c r="W1259" s="328"/>
      <c r="X1259" s="328"/>
      <c r="Y1259" s="328"/>
      <c r="Z1259" s="328"/>
      <c r="AA1259" s="328"/>
      <c r="AB1259" s="328"/>
      <c r="AC1259" s="328"/>
      <c r="AD1259" s="328"/>
      <c r="AE1259" s="328"/>
      <c r="AF1259" s="328"/>
      <c r="AG1259" s="328"/>
      <c r="AH1259" s="328"/>
      <c r="AI1259" s="328"/>
      <c r="AJ1259" s="328"/>
      <c r="AK1259" s="328"/>
      <c r="AL1259" s="328"/>
      <c r="AM1259" s="328" t="s">
        <v>782</v>
      </c>
      <c r="AN1259" s="328" t="s">
        <v>782</v>
      </c>
      <c r="AO1259" s="328"/>
      <c r="AP1259" s="328" t="s">
        <v>485</v>
      </c>
      <c r="AQ1259" s="328">
        <v>1</v>
      </c>
    </row>
    <row r="1260" spans="1:43" ht="22.8" x14ac:dyDescent="0.4">
      <c r="A1260" s="328">
        <v>216887</v>
      </c>
      <c r="B1260" s="328" t="s">
        <v>3258</v>
      </c>
      <c r="C1260" s="328" t="s">
        <v>89</v>
      </c>
      <c r="D1260" s="328" t="s">
        <v>308</v>
      </c>
      <c r="E1260" s="328" t="s">
        <v>388</v>
      </c>
      <c r="F1260" s="332">
        <v>0</v>
      </c>
      <c r="G1260" s="328" t="s">
        <v>3259</v>
      </c>
      <c r="H1260" s="328" t="s">
        <v>389</v>
      </c>
      <c r="I1260" s="328" t="s">
        <v>485</v>
      </c>
      <c r="J1260" s="328" t="s">
        <v>390</v>
      </c>
      <c r="K1260" s="328">
        <v>2022</v>
      </c>
      <c r="L1260" s="328" t="s">
        <v>370</v>
      </c>
      <c r="M1260" s="328" t="s">
        <v>370</v>
      </c>
      <c r="N1260" s="328"/>
      <c r="O1260" s="330"/>
      <c r="P1260" s="328"/>
      <c r="Q1260" s="328"/>
      <c r="R1260" s="328"/>
      <c r="S1260" s="328"/>
      <c r="T1260" s="328"/>
      <c r="U1260" s="328"/>
      <c r="V1260" s="328"/>
      <c r="W1260" s="328"/>
      <c r="X1260" s="328"/>
      <c r="Y1260" s="328"/>
      <c r="Z1260" s="328"/>
      <c r="AA1260" s="328"/>
      <c r="AB1260" s="328"/>
      <c r="AC1260" s="328"/>
      <c r="AD1260" s="328"/>
      <c r="AE1260" s="328"/>
      <c r="AF1260" s="328"/>
      <c r="AG1260" s="328"/>
      <c r="AH1260" s="328"/>
      <c r="AI1260" s="328"/>
      <c r="AJ1260" s="328"/>
      <c r="AK1260" s="328"/>
      <c r="AL1260" s="328"/>
      <c r="AM1260" s="328"/>
      <c r="AN1260" s="328"/>
      <c r="AO1260" s="328"/>
      <c r="AP1260" s="328" t="s">
        <v>485</v>
      </c>
      <c r="AQ1260" s="328">
        <v>1</v>
      </c>
    </row>
    <row r="1261" spans="1:43" ht="22.8" x14ac:dyDescent="0.4">
      <c r="A1261" s="328">
        <v>216892</v>
      </c>
      <c r="B1261" s="328" t="s">
        <v>3263</v>
      </c>
      <c r="C1261" s="328" t="s">
        <v>564</v>
      </c>
      <c r="D1261" s="328" t="s">
        <v>266</v>
      </c>
      <c r="E1261" s="328" t="s">
        <v>387</v>
      </c>
      <c r="F1261" s="330">
        <v>32361</v>
      </c>
      <c r="G1261" s="328" t="s">
        <v>4282</v>
      </c>
      <c r="H1261" s="328" t="s">
        <v>389</v>
      </c>
      <c r="I1261" s="328" t="s">
        <v>486</v>
      </c>
      <c r="J1261" s="328" t="s">
        <v>371</v>
      </c>
      <c r="K1261" s="328">
        <v>2007</v>
      </c>
      <c r="L1261" s="328" t="s">
        <v>370</v>
      </c>
      <c r="M1261" s="328" t="s">
        <v>370</v>
      </c>
      <c r="N1261" s="328"/>
      <c r="O1261" s="330"/>
      <c r="P1261" s="328"/>
      <c r="Q1261" s="328"/>
      <c r="R1261" s="328"/>
      <c r="S1261" s="328"/>
      <c r="T1261" s="328"/>
      <c r="U1261" s="328"/>
      <c r="V1261" s="328"/>
      <c r="W1261" s="328"/>
      <c r="X1261" s="328"/>
      <c r="Y1261" s="328"/>
      <c r="Z1261" s="328"/>
      <c r="AA1261" s="328"/>
      <c r="AB1261" s="328"/>
      <c r="AC1261" s="328"/>
      <c r="AD1261" s="328"/>
      <c r="AE1261" s="328"/>
      <c r="AF1261" s="328"/>
      <c r="AG1261" s="328"/>
      <c r="AH1261" s="328"/>
      <c r="AI1261" s="328"/>
      <c r="AJ1261" s="328"/>
      <c r="AK1261" s="328"/>
      <c r="AL1261" s="328"/>
      <c r="AM1261" s="328"/>
      <c r="AN1261" s="328" t="s">
        <v>782</v>
      </c>
      <c r="AO1261" s="328"/>
      <c r="AP1261" s="328" t="s">
        <v>3377</v>
      </c>
      <c r="AQ1261" s="328">
        <v>3</v>
      </c>
    </row>
    <row r="1262" spans="1:43" ht="22.8" x14ac:dyDescent="0.4">
      <c r="A1262" s="328">
        <v>216903</v>
      </c>
      <c r="B1262" s="328" t="s">
        <v>3276</v>
      </c>
      <c r="C1262" s="328" t="s">
        <v>572</v>
      </c>
      <c r="D1262" s="328" t="s">
        <v>242</v>
      </c>
      <c r="E1262" s="328" t="s">
        <v>388</v>
      </c>
      <c r="F1262" s="330">
        <v>30324</v>
      </c>
      <c r="G1262" s="328" t="s">
        <v>4288</v>
      </c>
      <c r="H1262" s="328" t="s">
        <v>389</v>
      </c>
      <c r="I1262" s="328" t="s">
        <v>485</v>
      </c>
      <c r="J1262" s="328" t="s">
        <v>390</v>
      </c>
      <c r="K1262" s="328">
        <v>2016</v>
      </c>
      <c r="L1262" s="328" t="s">
        <v>370</v>
      </c>
      <c r="M1262" s="328" t="s">
        <v>370</v>
      </c>
      <c r="N1262" s="328"/>
      <c r="O1262" s="330"/>
      <c r="P1262" s="328"/>
      <c r="Q1262" s="328"/>
      <c r="R1262" s="328"/>
      <c r="S1262" s="328"/>
      <c r="T1262" s="328"/>
      <c r="U1262" s="328"/>
      <c r="V1262" s="328"/>
      <c r="W1262" s="328"/>
      <c r="X1262" s="328"/>
      <c r="Y1262" s="328"/>
      <c r="Z1262" s="328"/>
      <c r="AA1262" s="328"/>
      <c r="AB1262" s="328"/>
      <c r="AC1262" s="328"/>
      <c r="AD1262" s="328"/>
      <c r="AE1262" s="328"/>
      <c r="AF1262" s="328"/>
      <c r="AG1262" s="328"/>
      <c r="AH1262" s="328"/>
      <c r="AI1262" s="328"/>
      <c r="AJ1262" s="328"/>
      <c r="AK1262" s="328"/>
      <c r="AL1262" s="328"/>
      <c r="AM1262" s="328" t="s">
        <v>782</v>
      </c>
      <c r="AN1262" s="328" t="s">
        <v>782</v>
      </c>
      <c r="AO1262" s="328"/>
      <c r="AP1262" s="328" t="s">
        <v>485</v>
      </c>
      <c r="AQ1262" s="328">
        <v>1</v>
      </c>
    </row>
    <row r="1263" spans="1:43" ht="22.8" x14ac:dyDescent="0.4">
      <c r="A1263" s="328">
        <v>216905</v>
      </c>
      <c r="B1263" s="328" t="s">
        <v>3278</v>
      </c>
      <c r="C1263" s="328" t="s">
        <v>164</v>
      </c>
      <c r="D1263" s="328" t="s">
        <v>2275</v>
      </c>
      <c r="E1263" s="328" t="s">
        <v>388</v>
      </c>
      <c r="F1263" s="330">
        <v>35431</v>
      </c>
      <c r="G1263" s="328" t="s">
        <v>4290</v>
      </c>
      <c r="H1263" s="328" t="s">
        <v>389</v>
      </c>
      <c r="I1263" s="328" t="s">
        <v>485</v>
      </c>
      <c r="J1263" s="328" t="s">
        <v>390</v>
      </c>
      <c r="K1263" s="328">
        <v>2015</v>
      </c>
      <c r="L1263" s="328" t="s">
        <v>370</v>
      </c>
      <c r="M1263" s="328" t="s">
        <v>370</v>
      </c>
      <c r="N1263" s="328"/>
      <c r="O1263" s="330"/>
      <c r="P1263" s="328"/>
      <c r="Q1263" s="328"/>
      <c r="R1263" s="328"/>
      <c r="S1263" s="328"/>
      <c r="T1263" s="328"/>
      <c r="U1263" s="328"/>
      <c r="V1263" s="328"/>
      <c r="W1263" s="328"/>
      <c r="X1263" s="328"/>
      <c r="Y1263" s="328"/>
      <c r="Z1263" s="328"/>
      <c r="AA1263" s="328"/>
      <c r="AB1263" s="328"/>
      <c r="AC1263" s="328"/>
      <c r="AD1263" s="328"/>
      <c r="AE1263" s="328"/>
      <c r="AF1263" s="328"/>
      <c r="AG1263" s="328"/>
      <c r="AH1263" s="328"/>
      <c r="AI1263" s="328"/>
      <c r="AJ1263" s="328"/>
      <c r="AK1263" s="328"/>
      <c r="AL1263" s="328"/>
      <c r="AM1263" s="328" t="s">
        <v>782</v>
      </c>
      <c r="AN1263" s="328" t="s">
        <v>782</v>
      </c>
      <c r="AO1263" s="328"/>
      <c r="AP1263" s="328" t="s">
        <v>485</v>
      </c>
      <c r="AQ1263" s="328">
        <v>1</v>
      </c>
    </row>
    <row r="1264" spans="1:43" ht="22.8" x14ac:dyDescent="0.4">
      <c r="A1264" s="328">
        <v>216907</v>
      </c>
      <c r="B1264" s="328" t="s">
        <v>3281</v>
      </c>
      <c r="C1264" s="328" t="s">
        <v>189</v>
      </c>
      <c r="D1264" s="328" t="s">
        <v>3282</v>
      </c>
      <c r="E1264" s="328" t="s">
        <v>388</v>
      </c>
      <c r="F1264" s="330">
        <v>37700</v>
      </c>
      <c r="G1264" s="328" t="s">
        <v>3283</v>
      </c>
      <c r="H1264" s="328" t="s">
        <v>389</v>
      </c>
      <c r="I1264" s="328" t="s">
        <v>485</v>
      </c>
      <c r="J1264" s="328" t="s">
        <v>390</v>
      </c>
      <c r="K1264" s="328">
        <v>2021</v>
      </c>
      <c r="L1264" s="328" t="s">
        <v>370</v>
      </c>
      <c r="M1264" s="328" t="s">
        <v>370</v>
      </c>
      <c r="N1264" s="328"/>
      <c r="O1264" s="330"/>
      <c r="P1264" s="328"/>
      <c r="Q1264" s="328"/>
      <c r="R1264" s="328"/>
      <c r="S1264" s="328"/>
      <c r="T1264" s="328"/>
      <c r="U1264" s="328"/>
      <c r="V1264" s="328"/>
      <c r="W1264" s="328"/>
      <c r="X1264" s="328"/>
      <c r="Y1264" s="328"/>
      <c r="Z1264" s="328"/>
      <c r="AA1264" s="328"/>
      <c r="AB1264" s="328"/>
      <c r="AC1264" s="328"/>
      <c r="AD1264" s="328"/>
      <c r="AE1264" s="328"/>
      <c r="AF1264" s="328"/>
      <c r="AG1264" s="328"/>
      <c r="AH1264" s="328"/>
      <c r="AI1264" s="328"/>
      <c r="AJ1264" s="328"/>
      <c r="AK1264" s="328"/>
      <c r="AL1264" s="328"/>
      <c r="AM1264" s="328" t="s">
        <v>782</v>
      </c>
      <c r="AN1264" s="328" t="s">
        <v>782</v>
      </c>
      <c r="AO1264" s="328"/>
      <c r="AP1264" s="328" t="s">
        <v>485</v>
      </c>
      <c r="AQ1264" s="328">
        <v>1</v>
      </c>
    </row>
    <row r="1265" spans="1:43" ht="22.8" x14ac:dyDescent="0.4">
      <c r="A1265" s="328">
        <v>216909</v>
      </c>
      <c r="B1265" s="328" t="s">
        <v>3285</v>
      </c>
      <c r="C1265" s="328" t="s">
        <v>1573</v>
      </c>
      <c r="D1265" s="328" t="s">
        <v>2025</v>
      </c>
      <c r="E1265" s="328" t="s">
        <v>387</v>
      </c>
      <c r="F1265" s="330">
        <v>36392</v>
      </c>
      <c r="G1265" s="328" t="s">
        <v>3286</v>
      </c>
      <c r="H1265" s="328" t="s">
        <v>389</v>
      </c>
      <c r="I1265" s="328" t="s">
        <v>485</v>
      </c>
      <c r="J1265" s="328" t="s">
        <v>390</v>
      </c>
      <c r="K1265" s="328">
        <v>2016</v>
      </c>
      <c r="L1265" s="328" t="s">
        <v>370</v>
      </c>
      <c r="M1265" s="328" t="s">
        <v>370</v>
      </c>
      <c r="N1265" s="328"/>
      <c r="O1265" s="330"/>
      <c r="P1265" s="328"/>
      <c r="Q1265" s="328"/>
      <c r="R1265" s="328"/>
      <c r="S1265" s="328"/>
      <c r="T1265" s="328"/>
      <c r="U1265" s="328"/>
      <c r="V1265" s="328"/>
      <c r="W1265" s="328"/>
      <c r="X1265" s="328"/>
      <c r="Y1265" s="328"/>
      <c r="Z1265" s="328"/>
      <c r="AA1265" s="328"/>
      <c r="AB1265" s="328"/>
      <c r="AC1265" s="328"/>
      <c r="AD1265" s="328"/>
      <c r="AE1265" s="328"/>
      <c r="AF1265" s="328"/>
      <c r="AG1265" s="328"/>
      <c r="AH1265" s="328"/>
      <c r="AI1265" s="328"/>
      <c r="AJ1265" s="328"/>
      <c r="AK1265" s="328"/>
      <c r="AL1265" s="328"/>
      <c r="AM1265" s="328" t="s">
        <v>782</v>
      </c>
      <c r="AN1265" s="328" t="s">
        <v>782</v>
      </c>
      <c r="AO1265" s="328"/>
      <c r="AP1265" s="328" t="s">
        <v>485</v>
      </c>
      <c r="AQ1265" s="328">
        <v>1</v>
      </c>
    </row>
    <row r="1266" spans="1:43" ht="22.8" x14ac:dyDescent="0.4">
      <c r="A1266" s="328">
        <v>216912</v>
      </c>
      <c r="B1266" s="328" t="s">
        <v>3289</v>
      </c>
      <c r="C1266" s="328" t="s">
        <v>122</v>
      </c>
      <c r="D1266" s="328" t="s">
        <v>260</v>
      </c>
      <c r="E1266" s="328" t="s">
        <v>387</v>
      </c>
      <c r="F1266" s="330">
        <v>34714</v>
      </c>
      <c r="G1266" s="328" t="s">
        <v>4292</v>
      </c>
      <c r="H1266" s="328" t="s">
        <v>389</v>
      </c>
      <c r="I1266" s="328" t="s">
        <v>487</v>
      </c>
      <c r="J1266" s="328" t="s">
        <v>371</v>
      </c>
      <c r="K1266" s="328">
        <v>2012</v>
      </c>
      <c r="L1266" s="328" t="s">
        <v>370</v>
      </c>
      <c r="M1266" s="328" t="s">
        <v>372</v>
      </c>
      <c r="N1266" s="328"/>
      <c r="O1266" s="330"/>
      <c r="P1266" s="328"/>
      <c r="Q1266" s="328"/>
      <c r="R1266" s="328"/>
      <c r="S1266" s="328"/>
      <c r="T1266" s="328"/>
      <c r="U1266" s="328"/>
      <c r="V1266" s="328"/>
      <c r="W1266" s="328"/>
      <c r="X1266" s="328"/>
      <c r="Y1266" s="328"/>
      <c r="Z1266" s="328"/>
      <c r="AA1266" s="328"/>
      <c r="AB1266" s="328"/>
      <c r="AC1266" s="328"/>
      <c r="AD1266" s="328"/>
      <c r="AE1266" s="328"/>
      <c r="AF1266" s="328"/>
      <c r="AG1266" s="328"/>
      <c r="AH1266" s="328"/>
      <c r="AI1266" s="328"/>
      <c r="AJ1266" s="328"/>
      <c r="AK1266" s="328"/>
      <c r="AL1266" s="328"/>
      <c r="AM1266" s="328"/>
      <c r="AN1266" s="328"/>
      <c r="AO1266" s="328"/>
      <c r="AP1266" s="328" t="s">
        <v>4194</v>
      </c>
      <c r="AQ1266" s="328">
        <v>6</v>
      </c>
    </row>
    <row r="1267" spans="1:43" ht="22.8" x14ac:dyDescent="0.4">
      <c r="A1267" s="328">
        <v>216916</v>
      </c>
      <c r="B1267" s="328" t="s">
        <v>3293</v>
      </c>
      <c r="C1267" s="328" t="s">
        <v>115</v>
      </c>
      <c r="D1267" s="328" t="s">
        <v>225</v>
      </c>
      <c r="E1267" s="328" t="s">
        <v>387</v>
      </c>
      <c r="F1267" s="330">
        <v>36373</v>
      </c>
      <c r="G1267" s="328" t="s">
        <v>3294</v>
      </c>
      <c r="H1267" s="328" t="s">
        <v>389</v>
      </c>
      <c r="I1267" s="328" t="s">
        <v>485</v>
      </c>
      <c r="J1267" s="328" t="s">
        <v>390</v>
      </c>
      <c r="K1267" s="328">
        <v>2018</v>
      </c>
      <c r="L1267" s="328" t="s">
        <v>370</v>
      </c>
      <c r="M1267" s="328" t="s">
        <v>370</v>
      </c>
      <c r="N1267" s="328"/>
      <c r="O1267" s="330"/>
      <c r="P1267" s="328"/>
      <c r="Q1267" s="328"/>
      <c r="R1267" s="328"/>
      <c r="S1267" s="328"/>
      <c r="T1267" s="328"/>
      <c r="U1267" s="328"/>
      <c r="V1267" s="328"/>
      <c r="W1267" s="328"/>
      <c r="X1267" s="328"/>
      <c r="Y1267" s="328"/>
      <c r="Z1267" s="328"/>
      <c r="AA1267" s="328"/>
      <c r="AB1267" s="328"/>
      <c r="AC1267" s="328"/>
      <c r="AD1267" s="328"/>
      <c r="AE1267" s="328"/>
      <c r="AF1267" s="328"/>
      <c r="AG1267" s="328"/>
      <c r="AH1267" s="328"/>
      <c r="AI1267" s="328"/>
      <c r="AJ1267" s="328"/>
      <c r="AK1267" s="328"/>
      <c r="AL1267" s="328"/>
      <c r="AM1267" s="328" t="s">
        <v>782</v>
      </c>
      <c r="AN1267" s="328" t="s">
        <v>782</v>
      </c>
      <c r="AO1267" s="328"/>
      <c r="AP1267" s="328" t="s">
        <v>485</v>
      </c>
      <c r="AQ1267" s="328">
        <v>1</v>
      </c>
    </row>
    <row r="1268" spans="1:43" ht="22.8" x14ac:dyDescent="0.4">
      <c r="A1268" s="328">
        <v>216917</v>
      </c>
      <c r="B1268" s="328" t="s">
        <v>3295</v>
      </c>
      <c r="C1268" s="328" t="s">
        <v>66</v>
      </c>
      <c r="D1268" s="328" t="s">
        <v>114</v>
      </c>
      <c r="E1268" s="328" t="s">
        <v>387</v>
      </c>
      <c r="F1268" s="330">
        <v>37554</v>
      </c>
      <c r="G1268" s="328" t="s">
        <v>4295</v>
      </c>
      <c r="H1268" s="328" t="s">
        <v>389</v>
      </c>
      <c r="I1268" s="328" t="s">
        <v>485</v>
      </c>
      <c r="J1268" s="328" t="s">
        <v>371</v>
      </c>
      <c r="K1268" s="328">
        <v>2022</v>
      </c>
      <c r="L1268" s="328" t="s">
        <v>370</v>
      </c>
      <c r="M1268" s="328" t="s">
        <v>370</v>
      </c>
      <c r="N1268" s="328"/>
      <c r="O1268" s="330"/>
      <c r="P1268" s="328"/>
      <c r="Q1268" s="328"/>
      <c r="R1268" s="328"/>
      <c r="S1268" s="328"/>
      <c r="T1268" s="328"/>
      <c r="U1268" s="328"/>
      <c r="V1268" s="328"/>
      <c r="W1268" s="328"/>
      <c r="X1268" s="328"/>
      <c r="Y1268" s="328"/>
      <c r="Z1268" s="328"/>
      <c r="AA1268" s="328"/>
      <c r="AB1268" s="328"/>
      <c r="AC1268" s="328"/>
      <c r="AD1268" s="328"/>
      <c r="AE1268" s="328"/>
      <c r="AF1268" s="328"/>
      <c r="AG1268" s="328"/>
      <c r="AH1268" s="328"/>
      <c r="AI1268" s="328"/>
      <c r="AJ1268" s="328"/>
      <c r="AK1268" s="328"/>
      <c r="AL1268" s="328"/>
      <c r="AM1268" s="328" t="s">
        <v>782</v>
      </c>
      <c r="AN1268" s="328" t="s">
        <v>782</v>
      </c>
      <c r="AO1268" s="328"/>
      <c r="AP1268" s="328" t="s">
        <v>485</v>
      </c>
      <c r="AQ1268" s="328">
        <v>1</v>
      </c>
    </row>
    <row r="1269" spans="1:43" ht="22.8" x14ac:dyDescent="0.4">
      <c r="A1269" s="328">
        <v>216924</v>
      </c>
      <c r="B1269" s="328" t="s">
        <v>3308</v>
      </c>
      <c r="C1269" s="328" t="s">
        <v>613</v>
      </c>
      <c r="D1269" s="328" t="s">
        <v>2289</v>
      </c>
      <c r="E1269" s="328" t="s">
        <v>388</v>
      </c>
      <c r="F1269" s="330">
        <v>37622</v>
      </c>
      <c r="G1269" s="328" t="s">
        <v>4300</v>
      </c>
      <c r="H1269" s="328" t="s">
        <v>389</v>
      </c>
      <c r="I1269" s="328" t="s">
        <v>484</v>
      </c>
      <c r="J1269" s="328" t="s">
        <v>390</v>
      </c>
      <c r="K1269" s="328">
        <v>2021</v>
      </c>
      <c r="L1269" s="328" t="s">
        <v>370</v>
      </c>
      <c r="M1269" s="328" t="s">
        <v>370</v>
      </c>
      <c r="N1269" s="328"/>
      <c r="O1269" s="330"/>
      <c r="P1269" s="328"/>
      <c r="Q1269" s="328"/>
      <c r="R1269" s="328"/>
      <c r="S1269" s="328"/>
      <c r="T1269" s="328"/>
      <c r="U1269" s="328"/>
      <c r="V1269" s="328"/>
      <c r="W1269" s="328"/>
      <c r="X1269" s="328"/>
      <c r="Y1269" s="328"/>
      <c r="Z1269" s="328"/>
      <c r="AA1269" s="328"/>
      <c r="AB1269" s="328"/>
      <c r="AC1269" s="328"/>
      <c r="AD1269" s="328"/>
      <c r="AE1269" s="328"/>
      <c r="AF1269" s="328"/>
      <c r="AG1269" s="328"/>
      <c r="AH1269" s="328"/>
      <c r="AI1269" s="328"/>
      <c r="AJ1269" s="328"/>
      <c r="AK1269" s="328"/>
      <c r="AL1269" s="328"/>
      <c r="AM1269" s="328"/>
      <c r="AN1269" s="328"/>
      <c r="AO1269" s="328"/>
      <c r="AP1269" s="328" t="s">
        <v>3375</v>
      </c>
      <c r="AQ1269" s="328">
        <v>5</v>
      </c>
    </row>
    <row r="1270" spans="1:43" ht="22.8" x14ac:dyDescent="0.4">
      <c r="A1270" s="328">
        <v>216934</v>
      </c>
      <c r="B1270" s="328" t="s">
        <v>3323</v>
      </c>
      <c r="C1270" s="328" t="s">
        <v>572</v>
      </c>
      <c r="D1270" s="328" t="s">
        <v>337</v>
      </c>
      <c r="E1270" s="328" t="s">
        <v>387</v>
      </c>
      <c r="F1270" s="330">
        <v>36401</v>
      </c>
      <c r="G1270" s="328" t="s">
        <v>4308</v>
      </c>
      <c r="H1270" s="328" t="s">
        <v>389</v>
      </c>
      <c r="I1270" s="328" t="s">
        <v>485</v>
      </c>
      <c r="J1270" s="328" t="s">
        <v>371</v>
      </c>
      <c r="K1270" s="328">
        <v>2017</v>
      </c>
      <c r="L1270" s="328" t="s">
        <v>370</v>
      </c>
      <c r="M1270" s="328" t="s">
        <v>370</v>
      </c>
      <c r="N1270" s="328"/>
      <c r="O1270" s="330"/>
      <c r="P1270" s="328"/>
      <c r="Q1270" s="328"/>
      <c r="R1270" s="328"/>
      <c r="S1270" s="328"/>
      <c r="T1270" s="328"/>
      <c r="U1270" s="328"/>
      <c r="V1270" s="328"/>
      <c r="W1270" s="328"/>
      <c r="X1270" s="328"/>
      <c r="Y1270" s="328"/>
      <c r="Z1270" s="328"/>
      <c r="AA1270" s="328"/>
      <c r="AB1270" s="328"/>
      <c r="AC1270" s="328"/>
      <c r="AD1270" s="328"/>
      <c r="AE1270" s="328"/>
      <c r="AF1270" s="328"/>
      <c r="AG1270" s="328"/>
      <c r="AH1270" s="328"/>
      <c r="AI1270" s="328"/>
      <c r="AJ1270" s="328"/>
      <c r="AK1270" s="328"/>
      <c r="AL1270" s="328"/>
      <c r="AM1270" s="328" t="s">
        <v>782</v>
      </c>
      <c r="AN1270" s="328" t="s">
        <v>782</v>
      </c>
      <c r="AO1270" s="328"/>
      <c r="AP1270" s="328" t="s">
        <v>485</v>
      </c>
      <c r="AQ1270" s="328">
        <v>1</v>
      </c>
    </row>
    <row r="1271" spans="1:43" ht="22.8" x14ac:dyDescent="0.4">
      <c r="A1271" s="328">
        <v>216936</v>
      </c>
      <c r="B1271" s="328" t="s">
        <v>3326</v>
      </c>
      <c r="C1271" s="328" t="s">
        <v>495</v>
      </c>
      <c r="D1271" s="328" t="s">
        <v>598</v>
      </c>
      <c r="E1271" s="328" t="s">
        <v>387</v>
      </c>
      <c r="F1271" s="330">
        <v>37314</v>
      </c>
      <c r="G1271" s="328" t="s">
        <v>668</v>
      </c>
      <c r="H1271" s="328" t="s">
        <v>389</v>
      </c>
      <c r="I1271" s="328" t="s">
        <v>486</v>
      </c>
      <c r="J1271" s="328" t="s">
        <v>1311</v>
      </c>
      <c r="K1271" s="328">
        <v>2020</v>
      </c>
      <c r="L1271" s="328" t="s">
        <v>370</v>
      </c>
      <c r="M1271" s="328" t="s">
        <v>376</v>
      </c>
      <c r="N1271" s="328">
        <v>53</v>
      </c>
      <c r="O1271" s="330">
        <v>45722</v>
      </c>
      <c r="P1271" s="328">
        <v>50000</v>
      </c>
      <c r="Q1271" s="328"/>
      <c r="R1271" s="328"/>
      <c r="S1271" s="328"/>
      <c r="T1271" s="328"/>
      <c r="U1271" s="328"/>
      <c r="V1271" s="328"/>
      <c r="W1271" s="328"/>
      <c r="X1271" s="328"/>
      <c r="Y1271" s="328"/>
      <c r="Z1271" s="328"/>
      <c r="AA1271" s="328"/>
      <c r="AB1271" s="328"/>
      <c r="AC1271" s="328"/>
      <c r="AD1271" s="328"/>
      <c r="AE1271" s="328"/>
      <c r="AF1271" s="328"/>
      <c r="AG1271" s="328"/>
      <c r="AH1271" s="328"/>
      <c r="AI1271" s="328"/>
      <c r="AJ1271" s="328"/>
      <c r="AK1271" s="328"/>
      <c r="AL1271" s="328"/>
      <c r="AM1271" s="328"/>
      <c r="AN1271" s="328"/>
      <c r="AO1271" s="328"/>
      <c r="AP1271" s="328" t="s">
        <v>3377</v>
      </c>
      <c r="AQ1271" s="328" t="s">
        <v>4170</v>
      </c>
    </row>
    <row r="1272" spans="1:43" ht="22.8" x14ac:dyDescent="0.4">
      <c r="A1272" s="328">
        <v>216947</v>
      </c>
      <c r="B1272" s="328" t="s">
        <v>3346</v>
      </c>
      <c r="C1272" s="328" t="s">
        <v>3347</v>
      </c>
      <c r="D1272" s="328" t="s">
        <v>307</v>
      </c>
      <c r="E1272" s="328" t="s">
        <v>388</v>
      </c>
      <c r="F1272" s="330">
        <v>36526</v>
      </c>
      <c r="G1272" s="328" t="s">
        <v>4313</v>
      </c>
      <c r="H1272" s="328" t="s">
        <v>389</v>
      </c>
      <c r="I1272" s="328" t="s">
        <v>484</v>
      </c>
      <c r="J1272" s="328" t="s">
        <v>390</v>
      </c>
      <c r="K1272" s="328">
        <v>2019</v>
      </c>
      <c r="L1272" s="328" t="s">
        <v>370</v>
      </c>
      <c r="M1272" s="328" t="s">
        <v>379</v>
      </c>
      <c r="N1272" s="328"/>
      <c r="O1272" s="330"/>
      <c r="P1272" s="328"/>
      <c r="Q1272" s="328"/>
      <c r="R1272" s="328"/>
      <c r="S1272" s="328"/>
      <c r="T1272" s="328"/>
      <c r="U1272" s="328"/>
      <c r="V1272" s="328"/>
      <c r="W1272" s="328"/>
      <c r="X1272" s="328"/>
      <c r="Y1272" s="328"/>
      <c r="Z1272" s="328"/>
      <c r="AA1272" s="328"/>
      <c r="AB1272" s="328"/>
      <c r="AC1272" s="328"/>
      <c r="AD1272" s="328"/>
      <c r="AE1272" s="328"/>
      <c r="AF1272" s="328"/>
      <c r="AG1272" s="328"/>
      <c r="AH1272" s="328"/>
      <c r="AI1272" s="328"/>
      <c r="AJ1272" s="328"/>
      <c r="AK1272" s="328"/>
      <c r="AL1272" s="328"/>
      <c r="AM1272" s="328"/>
      <c r="AN1272" s="328"/>
      <c r="AO1272" s="328"/>
      <c r="AP1272" s="328" t="s">
        <v>484</v>
      </c>
      <c r="AQ1272" s="328">
        <v>5</v>
      </c>
    </row>
    <row r="1273" spans="1:43" ht="22.8" x14ac:dyDescent="0.4">
      <c r="A1273" s="328">
        <v>216948</v>
      </c>
      <c r="B1273" s="328" t="s">
        <v>3348</v>
      </c>
      <c r="C1273" s="328" t="s">
        <v>491</v>
      </c>
      <c r="D1273" s="328" t="s">
        <v>424</v>
      </c>
      <c r="E1273" s="328" t="s">
        <v>388</v>
      </c>
      <c r="F1273" s="332">
        <v>0</v>
      </c>
      <c r="G1273" s="328">
        <v>0</v>
      </c>
      <c r="H1273" s="328" t="s">
        <v>389</v>
      </c>
      <c r="I1273" s="328" t="s">
        <v>485</v>
      </c>
      <c r="J1273" s="328" t="s">
        <v>390</v>
      </c>
      <c r="K1273" s="328">
        <v>2017</v>
      </c>
      <c r="L1273" s="328" t="s">
        <v>370</v>
      </c>
      <c r="M1273" s="328" t="s">
        <v>370</v>
      </c>
      <c r="N1273" s="328"/>
      <c r="O1273" s="330"/>
      <c r="P1273" s="328"/>
      <c r="Q1273" s="328"/>
      <c r="R1273" s="328"/>
      <c r="S1273" s="328"/>
      <c r="T1273" s="328"/>
      <c r="U1273" s="328"/>
      <c r="V1273" s="328"/>
      <c r="W1273" s="328"/>
      <c r="X1273" s="328"/>
      <c r="Y1273" s="328"/>
      <c r="Z1273" s="328"/>
      <c r="AA1273" s="328"/>
      <c r="AB1273" s="328"/>
      <c r="AC1273" s="328"/>
      <c r="AD1273" s="328"/>
      <c r="AE1273" s="328"/>
      <c r="AF1273" s="328"/>
      <c r="AG1273" s="328"/>
      <c r="AH1273" s="328"/>
      <c r="AI1273" s="328"/>
      <c r="AJ1273" s="328"/>
      <c r="AK1273" s="328"/>
      <c r="AL1273" s="328"/>
      <c r="AM1273" s="328" t="s">
        <v>782</v>
      </c>
      <c r="AN1273" s="328" t="s">
        <v>782</v>
      </c>
      <c r="AO1273" s="328"/>
      <c r="AP1273" s="328" t="s">
        <v>485</v>
      </c>
      <c r="AQ1273" s="328">
        <v>2</v>
      </c>
    </row>
    <row r="1274" spans="1:43" ht="22.8" x14ac:dyDescent="0.4">
      <c r="A1274" s="328">
        <v>216952</v>
      </c>
      <c r="B1274" s="328" t="s">
        <v>3352</v>
      </c>
      <c r="C1274" s="328" t="s">
        <v>429</v>
      </c>
      <c r="D1274" s="328" t="s">
        <v>253</v>
      </c>
      <c r="E1274" s="328" t="s">
        <v>388</v>
      </c>
      <c r="F1274" s="330">
        <v>37860</v>
      </c>
      <c r="G1274" s="328" t="s">
        <v>3353</v>
      </c>
      <c r="H1274" s="328" t="s">
        <v>389</v>
      </c>
      <c r="I1274" s="328" t="s">
        <v>486</v>
      </c>
      <c r="J1274" s="328" t="s">
        <v>390</v>
      </c>
      <c r="K1274" s="328">
        <v>2021</v>
      </c>
      <c r="L1274" s="328" t="s">
        <v>370</v>
      </c>
      <c r="M1274" s="328" t="s">
        <v>375</v>
      </c>
      <c r="N1274" s="328"/>
      <c r="O1274" s="330"/>
      <c r="P1274" s="328"/>
      <c r="Q1274" s="328"/>
      <c r="R1274" s="328"/>
      <c r="S1274" s="328"/>
      <c r="T1274" s="328"/>
      <c r="U1274" s="328"/>
      <c r="V1274" s="328"/>
      <c r="W1274" s="328"/>
      <c r="X1274" s="328"/>
      <c r="Y1274" s="328"/>
      <c r="Z1274" s="328"/>
      <c r="AA1274" s="328"/>
      <c r="AB1274" s="328"/>
      <c r="AC1274" s="328"/>
      <c r="AD1274" s="328"/>
      <c r="AE1274" s="328"/>
      <c r="AF1274" s="328"/>
      <c r="AG1274" s="328"/>
      <c r="AH1274" s="328"/>
      <c r="AI1274" s="328"/>
      <c r="AJ1274" s="328"/>
      <c r="AK1274" s="328"/>
      <c r="AL1274" s="328"/>
      <c r="AM1274" s="328"/>
      <c r="AN1274" s="328" t="s">
        <v>782</v>
      </c>
      <c r="AO1274" s="328"/>
      <c r="AP1274" s="328" t="s">
        <v>3377</v>
      </c>
      <c r="AQ1274" s="328">
        <v>3</v>
      </c>
    </row>
    <row r="1275" spans="1:43" ht="22.8" x14ac:dyDescent="0.4">
      <c r="A1275" s="328">
        <v>216967</v>
      </c>
      <c r="B1275" s="328" t="s">
        <v>633</v>
      </c>
      <c r="C1275" s="328" t="s">
        <v>185</v>
      </c>
      <c r="D1275" s="328" t="s">
        <v>331</v>
      </c>
      <c r="E1275" s="328" t="s">
        <v>1315</v>
      </c>
      <c r="F1275" s="330">
        <v>36384</v>
      </c>
      <c r="G1275" s="328" t="s">
        <v>2403</v>
      </c>
      <c r="H1275" s="328" t="s">
        <v>389</v>
      </c>
      <c r="I1275" s="328" t="s">
        <v>485</v>
      </c>
      <c r="J1275" s="328" t="s">
        <v>390</v>
      </c>
      <c r="K1275" s="328">
        <v>2017</v>
      </c>
      <c r="L1275" s="328" t="s">
        <v>370</v>
      </c>
      <c r="M1275" s="328" t="s">
        <v>370</v>
      </c>
      <c r="N1275" s="328"/>
      <c r="O1275" s="330"/>
      <c r="P1275" s="328"/>
      <c r="Q1275" s="328"/>
      <c r="R1275" s="328"/>
      <c r="S1275" s="328"/>
      <c r="T1275" s="328"/>
      <c r="U1275" s="328"/>
      <c r="V1275" s="328"/>
      <c r="W1275" s="328"/>
      <c r="X1275" s="328"/>
      <c r="Y1275" s="328"/>
      <c r="Z1275" s="328"/>
      <c r="AA1275" s="328"/>
      <c r="AB1275" s="328"/>
      <c r="AC1275" s="328"/>
      <c r="AD1275" s="328"/>
      <c r="AE1275" s="328"/>
      <c r="AF1275" s="328"/>
      <c r="AG1275" s="328"/>
      <c r="AH1275" s="328"/>
      <c r="AI1275" s="328"/>
      <c r="AJ1275" s="328"/>
      <c r="AK1275" s="328"/>
      <c r="AL1275" s="328"/>
      <c r="AM1275" s="328" t="s">
        <v>782</v>
      </c>
      <c r="AN1275" s="328" t="s">
        <v>782</v>
      </c>
      <c r="AO1275" s="328"/>
      <c r="AP1275" s="328" t="s">
        <v>485</v>
      </c>
      <c r="AQ1275" s="328">
        <v>1</v>
      </c>
    </row>
    <row r="1276" spans="1:43" ht="22.8" x14ac:dyDescent="0.4">
      <c r="A1276" s="328">
        <v>216975</v>
      </c>
      <c r="B1276" s="328" t="s">
        <v>3431</v>
      </c>
      <c r="C1276" s="328" t="s">
        <v>617</v>
      </c>
      <c r="D1276" s="328" t="s">
        <v>231</v>
      </c>
      <c r="E1276" s="328" t="s">
        <v>388</v>
      </c>
      <c r="F1276" s="330">
        <v>30016</v>
      </c>
      <c r="G1276" s="328" t="s">
        <v>370</v>
      </c>
      <c r="H1276" s="328" t="s">
        <v>389</v>
      </c>
      <c r="I1276" s="328" t="s">
        <v>485</v>
      </c>
      <c r="J1276" s="328" t="s">
        <v>390</v>
      </c>
      <c r="K1276" s="328">
        <v>2007</v>
      </c>
      <c r="L1276" s="328" t="s">
        <v>370</v>
      </c>
      <c r="M1276" s="328" t="s">
        <v>370</v>
      </c>
      <c r="N1276" s="328">
        <v>47</v>
      </c>
      <c r="O1276" s="330">
        <v>45721</v>
      </c>
      <c r="P1276" s="328">
        <v>150000</v>
      </c>
      <c r="Q1276" s="328"/>
      <c r="R1276" s="328"/>
      <c r="S1276" s="328"/>
      <c r="T1276" s="328"/>
      <c r="U1276" s="328"/>
      <c r="V1276" s="328"/>
      <c r="W1276" s="328"/>
      <c r="X1276" s="328"/>
      <c r="Y1276" s="328"/>
      <c r="Z1276" s="328"/>
      <c r="AA1276" s="328"/>
      <c r="AB1276" s="328"/>
      <c r="AC1276" s="328"/>
      <c r="AD1276" s="328"/>
      <c r="AE1276" s="328"/>
      <c r="AF1276" s="328"/>
      <c r="AG1276" s="328"/>
      <c r="AH1276" s="328"/>
      <c r="AI1276" s="328"/>
      <c r="AJ1276" s="328"/>
      <c r="AK1276" s="328"/>
      <c r="AL1276" s="328"/>
      <c r="AM1276" s="328"/>
      <c r="AN1276" s="328"/>
      <c r="AO1276" s="328"/>
      <c r="AP1276" s="328" t="s">
        <v>485</v>
      </c>
      <c r="AQ1276" s="328">
        <v>4</v>
      </c>
    </row>
    <row r="1277" spans="1:43" ht="22.8" x14ac:dyDescent="0.4">
      <c r="A1277" s="328">
        <v>216980</v>
      </c>
      <c r="B1277" s="328" t="s">
        <v>4326</v>
      </c>
      <c r="C1277" s="328" t="s">
        <v>69</v>
      </c>
      <c r="D1277" s="328" t="s">
        <v>356</v>
      </c>
      <c r="E1277" s="328" t="s">
        <v>387</v>
      </c>
      <c r="F1277" s="330">
        <v>38202</v>
      </c>
      <c r="G1277" s="328" t="s">
        <v>690</v>
      </c>
      <c r="H1277" s="328" t="s">
        <v>389</v>
      </c>
      <c r="I1277" s="328" t="s">
        <v>488</v>
      </c>
      <c r="J1277" s="328" t="s">
        <v>371</v>
      </c>
      <c r="K1277" s="328"/>
      <c r="L1277" s="328" t="s">
        <v>370</v>
      </c>
      <c r="M1277" s="328" t="s">
        <v>370</v>
      </c>
      <c r="N1277" s="328"/>
      <c r="O1277" s="330"/>
      <c r="P1277" s="328"/>
      <c r="Q1277" s="328"/>
      <c r="R1277" s="328"/>
      <c r="S1277" s="328"/>
      <c r="T1277" s="328"/>
      <c r="U1277" s="328"/>
      <c r="V1277" s="328"/>
      <c r="W1277" s="328"/>
      <c r="X1277" s="328"/>
      <c r="Y1277" s="328"/>
      <c r="Z1277" s="328"/>
      <c r="AA1277" s="328"/>
      <c r="AB1277" s="328"/>
      <c r="AC1277" s="328"/>
      <c r="AD1277" s="328"/>
      <c r="AE1277" s="328"/>
      <c r="AF1277" s="328"/>
      <c r="AG1277" s="328"/>
      <c r="AH1277" s="328"/>
      <c r="AI1277" s="328"/>
      <c r="AJ1277" s="328"/>
      <c r="AK1277" s="328"/>
      <c r="AL1277" s="328"/>
      <c r="AM1277" s="328"/>
      <c r="AN1277" s="328"/>
      <c r="AO1277" s="328"/>
      <c r="AP1277" s="328" t="s">
        <v>4215</v>
      </c>
      <c r="AQ1277" s="328">
        <v>6</v>
      </c>
    </row>
    <row r="1278" spans="1:43" ht="22.8" x14ac:dyDescent="0.4">
      <c r="A1278" s="328">
        <v>216986</v>
      </c>
      <c r="B1278" s="328" t="s">
        <v>3439</v>
      </c>
      <c r="C1278" s="328" t="s">
        <v>78</v>
      </c>
      <c r="D1278" s="328" t="s">
        <v>2683</v>
      </c>
      <c r="E1278" s="328" t="s">
        <v>388</v>
      </c>
      <c r="F1278" s="330">
        <v>36694</v>
      </c>
      <c r="G1278" s="328" t="s">
        <v>370</v>
      </c>
      <c r="H1278" s="328" t="s">
        <v>389</v>
      </c>
      <c r="I1278" s="328" t="s">
        <v>486</v>
      </c>
      <c r="J1278" s="328" t="s">
        <v>390</v>
      </c>
      <c r="K1278" s="328">
        <v>2021</v>
      </c>
      <c r="L1278" s="328" t="s">
        <v>370</v>
      </c>
      <c r="M1278" s="328" t="s">
        <v>375</v>
      </c>
      <c r="N1278" s="328"/>
      <c r="O1278" s="330"/>
      <c r="P1278" s="328"/>
      <c r="Q1278" s="328"/>
      <c r="R1278" s="328"/>
      <c r="S1278" s="328"/>
      <c r="T1278" s="328"/>
      <c r="U1278" s="328"/>
      <c r="V1278" s="328"/>
      <c r="W1278" s="328"/>
      <c r="X1278" s="328"/>
      <c r="Y1278" s="328"/>
      <c r="Z1278" s="328"/>
      <c r="AA1278" s="328"/>
      <c r="AB1278" s="328"/>
      <c r="AC1278" s="328"/>
      <c r="AD1278" s="328"/>
      <c r="AE1278" s="328"/>
      <c r="AF1278" s="328"/>
      <c r="AG1278" s="328"/>
      <c r="AH1278" s="328"/>
      <c r="AI1278" s="328"/>
      <c r="AJ1278" s="328"/>
      <c r="AK1278" s="328"/>
      <c r="AL1278" s="328"/>
      <c r="AM1278" s="328"/>
      <c r="AN1278" s="328"/>
      <c r="AO1278" s="328"/>
      <c r="AP1278" s="328" t="s">
        <v>486</v>
      </c>
      <c r="AQ1278" s="328">
        <v>5</v>
      </c>
    </row>
    <row r="1279" spans="1:43" ht="22.8" x14ac:dyDescent="0.4">
      <c r="A1279" s="328">
        <v>216988</v>
      </c>
      <c r="B1279" s="328" t="s">
        <v>3441</v>
      </c>
      <c r="C1279" s="328" t="s">
        <v>3442</v>
      </c>
      <c r="D1279" s="328" t="s">
        <v>3037</v>
      </c>
      <c r="E1279" s="328" t="s">
        <v>388</v>
      </c>
      <c r="F1279" s="330">
        <v>37708</v>
      </c>
      <c r="G1279" s="328" t="s">
        <v>370</v>
      </c>
      <c r="H1279" s="328" t="s">
        <v>389</v>
      </c>
      <c r="I1279" s="328" t="s">
        <v>486</v>
      </c>
      <c r="J1279" s="328" t="s">
        <v>371</v>
      </c>
      <c r="K1279" s="328">
        <v>2021</v>
      </c>
      <c r="L1279" s="328" t="s">
        <v>370</v>
      </c>
      <c r="M1279" s="328" t="s">
        <v>376</v>
      </c>
      <c r="N1279" s="328"/>
      <c r="O1279" s="330"/>
      <c r="P1279" s="328"/>
      <c r="Q1279" s="328"/>
      <c r="R1279" s="328"/>
      <c r="S1279" s="328"/>
      <c r="T1279" s="328"/>
      <c r="U1279" s="328"/>
      <c r="V1279" s="328"/>
      <c r="W1279" s="328"/>
      <c r="X1279" s="328"/>
      <c r="Y1279" s="328"/>
      <c r="Z1279" s="328"/>
      <c r="AA1279" s="328"/>
      <c r="AB1279" s="328"/>
      <c r="AC1279" s="328"/>
      <c r="AD1279" s="328"/>
      <c r="AE1279" s="328"/>
      <c r="AF1279" s="328"/>
      <c r="AG1279" s="328"/>
      <c r="AH1279" s="328"/>
      <c r="AI1279" s="328"/>
      <c r="AJ1279" s="328"/>
      <c r="AK1279" s="328"/>
      <c r="AL1279" s="328"/>
      <c r="AM1279" s="328"/>
      <c r="AN1279" s="328"/>
      <c r="AO1279" s="328"/>
      <c r="AP1279" s="328" t="s">
        <v>486</v>
      </c>
      <c r="AQ1279" s="328">
        <v>5</v>
      </c>
    </row>
    <row r="1280" spans="1:43" ht="22.8" x14ac:dyDescent="0.4">
      <c r="A1280" s="328">
        <v>216992</v>
      </c>
      <c r="B1280" s="328" t="s">
        <v>3446</v>
      </c>
      <c r="C1280" s="328" t="s">
        <v>66</v>
      </c>
      <c r="D1280" s="328" t="s">
        <v>299</v>
      </c>
      <c r="E1280" s="328" t="s">
        <v>388</v>
      </c>
      <c r="F1280" s="330">
        <v>38413</v>
      </c>
      <c r="G1280" s="328" t="s">
        <v>1009</v>
      </c>
      <c r="H1280" s="328" t="s">
        <v>389</v>
      </c>
      <c r="I1280" s="328" t="s">
        <v>485</v>
      </c>
      <c r="J1280" s="328" t="s">
        <v>1311</v>
      </c>
      <c r="K1280" s="328">
        <v>2020</v>
      </c>
      <c r="L1280" s="328" t="s">
        <v>370</v>
      </c>
      <c r="M1280" s="328" t="s">
        <v>370</v>
      </c>
      <c r="N1280" s="328"/>
      <c r="O1280" s="330"/>
      <c r="P1280" s="328"/>
      <c r="Q1280" s="328"/>
      <c r="R1280" s="328"/>
      <c r="S1280" s="328"/>
      <c r="T1280" s="328"/>
      <c r="U1280" s="328"/>
      <c r="V1280" s="328"/>
      <c r="W1280" s="328"/>
      <c r="X1280" s="328"/>
      <c r="Y1280" s="328"/>
      <c r="Z1280" s="328"/>
      <c r="AA1280" s="328"/>
      <c r="AB1280" s="328"/>
      <c r="AC1280" s="328"/>
      <c r="AD1280" s="328"/>
      <c r="AE1280" s="328"/>
      <c r="AF1280" s="328"/>
      <c r="AG1280" s="328"/>
      <c r="AH1280" s="328"/>
      <c r="AI1280" s="328"/>
      <c r="AJ1280" s="328"/>
      <c r="AK1280" s="328"/>
      <c r="AL1280" s="328"/>
      <c r="AM1280" s="328" t="s">
        <v>782</v>
      </c>
      <c r="AN1280" s="328" t="s">
        <v>782</v>
      </c>
      <c r="AO1280" s="328"/>
      <c r="AP1280" s="328" t="s">
        <v>485</v>
      </c>
      <c r="AQ1280" s="328">
        <v>3</v>
      </c>
    </row>
    <row r="1281" spans="1:43" ht="22.8" x14ac:dyDescent="0.4">
      <c r="A1281" s="328">
        <v>216993</v>
      </c>
      <c r="B1281" s="328" t="s">
        <v>3447</v>
      </c>
      <c r="C1281" s="328" t="s">
        <v>3448</v>
      </c>
      <c r="D1281" s="328" t="s">
        <v>3449</v>
      </c>
      <c r="E1281" s="328" t="s">
        <v>388</v>
      </c>
      <c r="F1281" s="330">
        <v>37631</v>
      </c>
      <c r="G1281" s="328" t="s">
        <v>370</v>
      </c>
      <c r="H1281" s="328" t="s">
        <v>389</v>
      </c>
      <c r="I1281" s="328" t="s">
        <v>486</v>
      </c>
      <c r="J1281" s="328" t="s">
        <v>390</v>
      </c>
      <c r="K1281" s="328">
        <v>2020</v>
      </c>
      <c r="L1281" s="328" t="s">
        <v>370</v>
      </c>
      <c r="M1281" s="328" t="s">
        <v>374</v>
      </c>
      <c r="N1281" s="328"/>
      <c r="O1281" s="330"/>
      <c r="P1281" s="328"/>
      <c r="Q1281" s="328"/>
      <c r="R1281" s="328"/>
      <c r="S1281" s="328"/>
      <c r="T1281" s="328"/>
      <c r="U1281" s="328"/>
      <c r="V1281" s="328"/>
      <c r="W1281" s="328"/>
      <c r="X1281" s="328"/>
      <c r="Y1281" s="328"/>
      <c r="Z1281" s="328"/>
      <c r="AA1281" s="328"/>
      <c r="AB1281" s="328"/>
      <c r="AC1281" s="328"/>
      <c r="AD1281" s="328"/>
      <c r="AE1281" s="328"/>
      <c r="AF1281" s="328"/>
      <c r="AG1281" s="328"/>
      <c r="AH1281" s="328"/>
      <c r="AI1281" s="328"/>
      <c r="AJ1281" s="328"/>
      <c r="AK1281" s="328"/>
      <c r="AL1281" s="328"/>
      <c r="AM1281" s="328"/>
      <c r="AN1281" s="328"/>
      <c r="AO1281" s="328"/>
      <c r="AP1281" s="328" t="s">
        <v>3377</v>
      </c>
      <c r="AQ1281" s="328">
        <v>5</v>
      </c>
    </row>
    <row r="1282" spans="1:43" ht="22.8" x14ac:dyDescent="0.4">
      <c r="A1282" s="328">
        <v>216999</v>
      </c>
      <c r="B1282" s="328" t="s">
        <v>3456</v>
      </c>
      <c r="C1282" s="328" t="s">
        <v>151</v>
      </c>
      <c r="D1282" s="328" t="s">
        <v>230</v>
      </c>
      <c r="E1282" s="328" t="s">
        <v>387</v>
      </c>
      <c r="F1282" s="330">
        <v>32738</v>
      </c>
      <c r="G1282" s="328" t="s">
        <v>690</v>
      </c>
      <c r="H1282" s="328" t="s">
        <v>389</v>
      </c>
      <c r="I1282" s="328" t="s">
        <v>486</v>
      </c>
      <c r="J1282" s="328" t="s">
        <v>390</v>
      </c>
      <c r="K1282" s="328">
        <v>2007</v>
      </c>
      <c r="L1282" s="328" t="s">
        <v>370</v>
      </c>
      <c r="M1282" s="328"/>
      <c r="N1282" s="328"/>
      <c r="O1282" s="330"/>
      <c r="P1282" s="328"/>
      <c r="Q1282" s="328"/>
      <c r="R1282" s="328"/>
      <c r="S1282" s="328"/>
      <c r="T1282" s="328"/>
      <c r="U1282" s="328"/>
      <c r="V1282" s="328"/>
      <c r="W1282" s="328"/>
      <c r="X1282" s="328"/>
      <c r="Y1282" s="328"/>
      <c r="Z1282" s="328"/>
      <c r="AA1282" s="328"/>
      <c r="AB1282" s="328"/>
      <c r="AC1282" s="328"/>
      <c r="AD1282" s="328"/>
      <c r="AE1282" s="328"/>
      <c r="AF1282" s="328"/>
      <c r="AG1282" s="328"/>
      <c r="AH1282" s="328"/>
      <c r="AI1282" s="328"/>
      <c r="AJ1282" s="328"/>
      <c r="AK1282" s="328"/>
      <c r="AL1282" s="328"/>
      <c r="AM1282" s="328"/>
      <c r="AN1282" s="328"/>
      <c r="AO1282" s="328"/>
      <c r="AP1282" s="328" t="s">
        <v>486</v>
      </c>
      <c r="AQ1282" s="328">
        <v>5</v>
      </c>
    </row>
    <row r="1283" spans="1:43" ht="22.8" x14ac:dyDescent="0.4">
      <c r="A1283" s="328">
        <v>217004</v>
      </c>
      <c r="B1283" s="328" t="s">
        <v>3461</v>
      </c>
      <c r="C1283" s="328" t="s">
        <v>66</v>
      </c>
      <c r="D1283" s="328" t="s">
        <v>504</v>
      </c>
      <c r="E1283" s="328" t="s">
        <v>388</v>
      </c>
      <c r="F1283" s="330">
        <v>34910</v>
      </c>
      <c r="G1283" s="328" t="s">
        <v>370</v>
      </c>
      <c r="H1283" s="328" t="s">
        <v>389</v>
      </c>
      <c r="I1283" s="328" t="s">
        <v>485</v>
      </c>
      <c r="J1283" s="328" t="s">
        <v>390</v>
      </c>
      <c r="K1283" s="328">
        <v>2014</v>
      </c>
      <c r="L1283" s="328" t="s">
        <v>370</v>
      </c>
      <c r="M1283" s="328" t="s">
        <v>375</v>
      </c>
      <c r="N1283" s="328"/>
      <c r="O1283" s="330"/>
      <c r="P1283" s="328"/>
      <c r="Q1283" s="328"/>
      <c r="R1283" s="328"/>
      <c r="S1283" s="328"/>
      <c r="T1283" s="328"/>
      <c r="U1283" s="328"/>
      <c r="V1283" s="328"/>
      <c r="W1283" s="328"/>
      <c r="X1283" s="328"/>
      <c r="Y1283" s="328"/>
      <c r="Z1283" s="328"/>
      <c r="AA1283" s="328"/>
      <c r="AB1283" s="328"/>
      <c r="AC1283" s="328"/>
      <c r="AD1283" s="328"/>
      <c r="AE1283" s="328"/>
      <c r="AF1283" s="328"/>
      <c r="AG1283" s="328"/>
      <c r="AH1283" s="328"/>
      <c r="AI1283" s="328"/>
      <c r="AJ1283" s="328"/>
      <c r="AK1283" s="328"/>
      <c r="AL1283" s="328"/>
      <c r="AM1283" s="328"/>
      <c r="AN1283" s="328" t="s">
        <v>782</v>
      </c>
      <c r="AO1283" s="328"/>
      <c r="AP1283" s="328" t="s">
        <v>485</v>
      </c>
      <c r="AQ1283" s="328">
        <v>3</v>
      </c>
    </row>
    <row r="1284" spans="1:43" ht="22.8" x14ac:dyDescent="0.4">
      <c r="A1284" s="328">
        <v>217006</v>
      </c>
      <c r="B1284" s="328" t="s">
        <v>3464</v>
      </c>
      <c r="C1284" s="328" t="s">
        <v>102</v>
      </c>
      <c r="D1284" s="328" t="s">
        <v>3465</v>
      </c>
      <c r="E1284" s="328" t="s">
        <v>388</v>
      </c>
      <c r="F1284" s="330">
        <v>37434</v>
      </c>
      <c r="G1284" s="328" t="s">
        <v>370</v>
      </c>
      <c r="H1284" s="328" t="s">
        <v>389</v>
      </c>
      <c r="I1284" s="328" t="s">
        <v>486</v>
      </c>
      <c r="J1284" s="328" t="s">
        <v>390</v>
      </c>
      <c r="K1284" s="328">
        <v>2020</v>
      </c>
      <c r="L1284" s="328" t="s">
        <v>370</v>
      </c>
      <c r="M1284" s="328" t="s">
        <v>370</v>
      </c>
      <c r="N1284" s="328"/>
      <c r="O1284" s="330"/>
      <c r="P1284" s="328"/>
      <c r="Q1284" s="328"/>
      <c r="R1284" s="328"/>
      <c r="S1284" s="328"/>
      <c r="T1284" s="328"/>
      <c r="U1284" s="328"/>
      <c r="V1284" s="328"/>
      <c r="W1284" s="328"/>
      <c r="X1284" s="328"/>
      <c r="Y1284" s="328"/>
      <c r="Z1284" s="328"/>
      <c r="AA1284" s="328"/>
      <c r="AB1284" s="328"/>
      <c r="AC1284" s="328"/>
      <c r="AD1284" s="328"/>
      <c r="AE1284" s="328"/>
      <c r="AF1284" s="328"/>
      <c r="AG1284" s="328"/>
      <c r="AH1284" s="328"/>
      <c r="AI1284" s="328"/>
      <c r="AJ1284" s="328"/>
      <c r="AK1284" s="328"/>
      <c r="AL1284" s="328"/>
      <c r="AM1284" s="328"/>
      <c r="AN1284" s="328" t="s">
        <v>782</v>
      </c>
      <c r="AO1284" s="328"/>
      <c r="AP1284" s="328" t="s">
        <v>486</v>
      </c>
      <c r="AQ1284" s="328">
        <v>5</v>
      </c>
    </row>
    <row r="1285" spans="1:43" ht="22.8" x14ac:dyDescent="0.4">
      <c r="A1285" s="328">
        <v>217008</v>
      </c>
      <c r="B1285" s="328" t="s">
        <v>3467</v>
      </c>
      <c r="C1285" s="328" t="s">
        <v>1005</v>
      </c>
      <c r="D1285" s="328" t="s">
        <v>242</v>
      </c>
      <c r="E1285" s="328" t="s">
        <v>388</v>
      </c>
      <c r="F1285" s="330">
        <v>36670</v>
      </c>
      <c r="G1285" s="328" t="s">
        <v>687</v>
      </c>
      <c r="H1285" s="328" t="s">
        <v>389</v>
      </c>
      <c r="I1285" s="328" t="s">
        <v>486</v>
      </c>
      <c r="J1285" s="328" t="s">
        <v>390</v>
      </c>
      <c r="K1285" s="328">
        <v>2018</v>
      </c>
      <c r="L1285" s="328" t="s">
        <v>370</v>
      </c>
      <c r="M1285" s="328" t="s">
        <v>370</v>
      </c>
      <c r="N1285" s="328"/>
      <c r="O1285" s="330"/>
      <c r="P1285" s="328"/>
      <c r="Q1285" s="328"/>
      <c r="R1285" s="328"/>
      <c r="S1285" s="328"/>
      <c r="T1285" s="328"/>
      <c r="U1285" s="328"/>
      <c r="V1285" s="328"/>
      <c r="W1285" s="328"/>
      <c r="X1285" s="328"/>
      <c r="Y1285" s="328"/>
      <c r="Z1285" s="328"/>
      <c r="AA1285" s="328"/>
      <c r="AB1285" s="328"/>
      <c r="AC1285" s="328"/>
      <c r="AD1285" s="328"/>
      <c r="AE1285" s="328"/>
      <c r="AF1285" s="328"/>
      <c r="AG1285" s="328"/>
      <c r="AH1285" s="328"/>
      <c r="AI1285" s="328"/>
      <c r="AJ1285" s="328"/>
      <c r="AK1285" s="328"/>
      <c r="AL1285" s="328"/>
      <c r="AM1285" s="328"/>
      <c r="AN1285" s="328"/>
      <c r="AO1285" s="328"/>
      <c r="AP1285" s="328" t="s">
        <v>3377</v>
      </c>
      <c r="AQ1285" s="328">
        <v>5</v>
      </c>
    </row>
    <row r="1286" spans="1:43" ht="22.8" x14ac:dyDescent="0.4">
      <c r="A1286" s="328">
        <v>217014</v>
      </c>
      <c r="B1286" s="331" t="s">
        <v>2152</v>
      </c>
      <c r="C1286" s="331" t="s">
        <v>119</v>
      </c>
      <c r="D1286" s="331" t="s">
        <v>296</v>
      </c>
      <c r="E1286" s="328" t="s">
        <v>388</v>
      </c>
      <c r="F1286" s="330">
        <v>37996</v>
      </c>
      <c r="G1286" s="328" t="s">
        <v>3658</v>
      </c>
      <c r="H1286" s="328" t="s">
        <v>389</v>
      </c>
      <c r="I1286" s="328" t="s">
        <v>488</v>
      </c>
      <c r="J1286" s="328" t="s">
        <v>390</v>
      </c>
      <c r="K1286" s="328"/>
      <c r="L1286" s="328" t="s">
        <v>370</v>
      </c>
      <c r="M1286" s="328" t="s">
        <v>375</v>
      </c>
      <c r="N1286" s="328"/>
      <c r="O1286" s="330"/>
      <c r="P1286" s="328"/>
      <c r="Q1286" s="328"/>
      <c r="R1286" s="328"/>
      <c r="S1286" s="328"/>
      <c r="T1286" s="328"/>
      <c r="U1286" s="328"/>
      <c r="V1286" s="328"/>
      <c r="W1286" s="328"/>
      <c r="X1286" s="328"/>
      <c r="Y1286" s="328"/>
      <c r="Z1286" s="328"/>
      <c r="AA1286" s="328"/>
      <c r="AB1286" s="328"/>
      <c r="AC1286" s="328"/>
      <c r="AD1286" s="328"/>
      <c r="AE1286" s="328"/>
      <c r="AF1286" s="328"/>
      <c r="AG1286" s="328"/>
      <c r="AH1286" s="328"/>
      <c r="AI1286" s="328"/>
      <c r="AJ1286" s="328"/>
      <c r="AK1286" s="328"/>
      <c r="AL1286" s="328"/>
      <c r="AM1286" s="328"/>
      <c r="AN1286" s="328"/>
      <c r="AO1286" s="328"/>
      <c r="AP1286" s="328" t="s">
        <v>4215</v>
      </c>
      <c r="AQ1286" s="328">
        <v>6</v>
      </c>
    </row>
    <row r="1287" spans="1:43" ht="22.8" x14ac:dyDescent="0.4">
      <c r="A1287" s="328">
        <v>217015</v>
      </c>
      <c r="B1287" s="328" t="s">
        <v>3474</v>
      </c>
      <c r="C1287" s="328" t="s">
        <v>588</v>
      </c>
      <c r="D1287" s="328" t="s">
        <v>227</v>
      </c>
      <c r="E1287" s="328" t="s">
        <v>388</v>
      </c>
      <c r="F1287" s="330">
        <v>38615</v>
      </c>
      <c r="G1287" s="328" t="s">
        <v>3659</v>
      </c>
      <c r="H1287" s="328" t="s">
        <v>389</v>
      </c>
      <c r="I1287" s="328" t="s">
        <v>486</v>
      </c>
      <c r="J1287" s="328" t="s">
        <v>390</v>
      </c>
      <c r="K1287" s="328">
        <v>2009</v>
      </c>
      <c r="L1287" s="328" t="s">
        <v>370</v>
      </c>
      <c r="M1287" s="328" t="s">
        <v>376</v>
      </c>
      <c r="N1287" s="328"/>
      <c r="O1287" s="330"/>
      <c r="P1287" s="328"/>
      <c r="Q1287" s="328"/>
      <c r="R1287" s="328"/>
      <c r="S1287" s="328"/>
      <c r="T1287" s="328"/>
      <c r="U1287" s="328"/>
      <c r="V1287" s="328"/>
      <c r="W1287" s="328"/>
      <c r="X1287" s="328"/>
      <c r="Y1287" s="328"/>
      <c r="Z1287" s="328"/>
      <c r="AA1287" s="328"/>
      <c r="AB1287" s="328"/>
      <c r="AC1287" s="328"/>
      <c r="AD1287" s="328"/>
      <c r="AE1287" s="328"/>
      <c r="AF1287" s="328"/>
      <c r="AG1287" s="328"/>
      <c r="AH1287" s="328"/>
      <c r="AI1287" s="328"/>
      <c r="AJ1287" s="328"/>
      <c r="AK1287" s="328"/>
      <c r="AL1287" s="328"/>
      <c r="AM1287" s="328"/>
      <c r="AN1287" s="328" t="s">
        <v>782</v>
      </c>
      <c r="AO1287" s="328"/>
      <c r="AP1287" s="328" t="s">
        <v>486</v>
      </c>
      <c r="AQ1287" s="328">
        <v>5</v>
      </c>
    </row>
    <row r="1288" spans="1:43" ht="22.8" x14ac:dyDescent="0.4">
      <c r="A1288" s="328">
        <v>217016</v>
      </c>
      <c r="B1288" s="328" t="s">
        <v>3475</v>
      </c>
      <c r="C1288" s="328" t="s">
        <v>69</v>
      </c>
      <c r="D1288" s="328" t="s">
        <v>266</v>
      </c>
      <c r="E1288" s="328" t="s">
        <v>388</v>
      </c>
      <c r="F1288" s="330">
        <v>37622</v>
      </c>
      <c r="G1288" s="328" t="s">
        <v>3663</v>
      </c>
      <c r="H1288" s="328" t="s">
        <v>389</v>
      </c>
      <c r="I1288" s="328" t="s">
        <v>486</v>
      </c>
      <c r="J1288" s="328" t="s">
        <v>371</v>
      </c>
      <c r="K1288" s="328">
        <v>2021</v>
      </c>
      <c r="L1288" s="328" t="s">
        <v>370</v>
      </c>
      <c r="M1288" s="328" t="s">
        <v>378</v>
      </c>
      <c r="N1288" s="328">
        <v>157</v>
      </c>
      <c r="O1288" s="330">
        <v>45729</v>
      </c>
      <c r="P1288" s="328">
        <v>125000</v>
      </c>
      <c r="Q1288" s="328"/>
      <c r="R1288" s="328"/>
      <c r="S1288" s="328"/>
      <c r="T1288" s="328"/>
      <c r="U1288" s="328"/>
      <c r="V1288" s="328"/>
      <c r="W1288" s="328"/>
      <c r="X1288" s="328"/>
      <c r="Y1288" s="328"/>
      <c r="Z1288" s="328"/>
      <c r="AA1288" s="328"/>
      <c r="AB1288" s="328"/>
      <c r="AC1288" s="328"/>
      <c r="AD1288" s="328"/>
      <c r="AE1288" s="328"/>
      <c r="AF1288" s="328"/>
      <c r="AG1288" s="328"/>
      <c r="AH1288" s="328"/>
      <c r="AI1288" s="328"/>
      <c r="AJ1288" s="328"/>
      <c r="AK1288" s="328"/>
      <c r="AL1288" s="328"/>
      <c r="AM1288" s="328"/>
      <c r="AN1288" s="328"/>
      <c r="AO1288" s="328"/>
      <c r="AP1288" s="328" t="s">
        <v>3377</v>
      </c>
      <c r="AQ1288" s="328" t="s">
        <v>4170</v>
      </c>
    </row>
    <row r="1289" spans="1:43" ht="22.8" x14ac:dyDescent="0.4">
      <c r="A1289" s="328">
        <v>217022</v>
      </c>
      <c r="B1289" s="328" t="s">
        <v>3481</v>
      </c>
      <c r="C1289" s="328" t="s">
        <v>142</v>
      </c>
      <c r="D1289" s="328" t="s">
        <v>514</v>
      </c>
      <c r="E1289" s="328" t="s">
        <v>388</v>
      </c>
      <c r="F1289" s="330">
        <v>36952</v>
      </c>
      <c r="G1289" s="328" t="s">
        <v>370</v>
      </c>
      <c r="H1289" s="328" t="s">
        <v>389</v>
      </c>
      <c r="I1289" s="328" t="s">
        <v>486</v>
      </c>
      <c r="J1289" s="328" t="s">
        <v>390</v>
      </c>
      <c r="K1289" s="328">
        <v>2019</v>
      </c>
      <c r="L1289" s="328" t="s">
        <v>370</v>
      </c>
      <c r="M1289" s="328" t="s">
        <v>376</v>
      </c>
      <c r="N1289" s="328"/>
      <c r="O1289" s="330"/>
      <c r="P1289" s="328"/>
      <c r="Q1289" s="328"/>
      <c r="R1289" s="328"/>
      <c r="S1289" s="328"/>
      <c r="T1289" s="328"/>
      <c r="U1289" s="328"/>
      <c r="V1289" s="328"/>
      <c r="W1289" s="328"/>
      <c r="X1289" s="328"/>
      <c r="Y1289" s="328"/>
      <c r="Z1289" s="328"/>
      <c r="AA1289" s="328"/>
      <c r="AB1289" s="328"/>
      <c r="AC1289" s="328"/>
      <c r="AD1289" s="328"/>
      <c r="AE1289" s="328"/>
      <c r="AF1289" s="328"/>
      <c r="AG1289" s="328"/>
      <c r="AH1289" s="328"/>
      <c r="AI1289" s="328"/>
      <c r="AJ1289" s="328"/>
      <c r="AK1289" s="328"/>
      <c r="AL1289" s="328"/>
      <c r="AM1289" s="328"/>
      <c r="AN1289" s="328"/>
      <c r="AO1289" s="328"/>
      <c r="AP1289" s="328" t="s">
        <v>3377</v>
      </c>
      <c r="AQ1289" s="328">
        <v>5</v>
      </c>
    </row>
    <row r="1290" spans="1:43" ht="22.8" x14ac:dyDescent="0.4">
      <c r="A1290" s="328">
        <v>217026</v>
      </c>
      <c r="B1290" s="328" t="s">
        <v>3486</v>
      </c>
      <c r="C1290" s="328" t="s">
        <v>3487</v>
      </c>
      <c r="D1290" s="328" t="s">
        <v>114</v>
      </c>
      <c r="E1290" s="328" t="s">
        <v>388</v>
      </c>
      <c r="F1290" s="330">
        <v>30764</v>
      </c>
      <c r="G1290" s="328" t="s">
        <v>3666</v>
      </c>
      <c r="H1290" s="328" t="s">
        <v>389</v>
      </c>
      <c r="I1290" s="328" t="s">
        <v>486</v>
      </c>
      <c r="J1290" s="328" t="s">
        <v>390</v>
      </c>
      <c r="K1290" s="328">
        <v>2000</v>
      </c>
      <c r="L1290" s="328" t="s">
        <v>370</v>
      </c>
      <c r="M1290" s="328" t="s">
        <v>370</v>
      </c>
      <c r="N1290" s="328"/>
      <c r="O1290" s="330"/>
      <c r="P1290" s="328"/>
      <c r="Q1290" s="328"/>
      <c r="R1290" s="328"/>
      <c r="S1290" s="328"/>
      <c r="T1290" s="328"/>
      <c r="U1290" s="328"/>
      <c r="V1290" s="328"/>
      <c r="W1290" s="328"/>
      <c r="X1290" s="328"/>
      <c r="Y1290" s="328"/>
      <c r="Z1290" s="328"/>
      <c r="AA1290" s="328"/>
      <c r="AB1290" s="328"/>
      <c r="AC1290" s="328"/>
      <c r="AD1290" s="328"/>
      <c r="AE1290" s="328"/>
      <c r="AF1290" s="328"/>
      <c r="AG1290" s="328"/>
      <c r="AH1290" s="328"/>
      <c r="AI1290" s="328"/>
      <c r="AJ1290" s="328"/>
      <c r="AK1290" s="328"/>
      <c r="AL1290" s="328"/>
      <c r="AM1290" s="328"/>
      <c r="AN1290" s="328"/>
      <c r="AO1290" s="328"/>
      <c r="AP1290" s="328" t="s">
        <v>3377</v>
      </c>
      <c r="AQ1290" s="328">
        <v>5</v>
      </c>
    </row>
    <row r="1291" spans="1:43" ht="22.8" x14ac:dyDescent="0.4">
      <c r="A1291" s="328">
        <v>217028</v>
      </c>
      <c r="B1291" s="328" t="s">
        <v>3489</v>
      </c>
      <c r="C1291" s="328" t="s">
        <v>160</v>
      </c>
      <c r="D1291" s="328" t="s">
        <v>114</v>
      </c>
      <c r="E1291" s="328" t="s">
        <v>388</v>
      </c>
      <c r="F1291" s="330">
        <v>37017</v>
      </c>
      <c r="G1291" s="328" t="s">
        <v>370</v>
      </c>
      <c r="H1291" s="328" t="s">
        <v>389</v>
      </c>
      <c r="I1291" s="328" t="s">
        <v>486</v>
      </c>
      <c r="J1291" s="328" t="s">
        <v>390</v>
      </c>
      <c r="K1291" s="328">
        <v>2021</v>
      </c>
      <c r="L1291" s="328" t="s">
        <v>370</v>
      </c>
      <c r="M1291" s="328" t="s">
        <v>382</v>
      </c>
      <c r="N1291" s="328"/>
      <c r="O1291" s="330"/>
      <c r="P1291" s="328"/>
      <c r="Q1291" s="328"/>
      <c r="R1291" s="328"/>
      <c r="S1291" s="328"/>
      <c r="T1291" s="328"/>
      <c r="U1291" s="328"/>
      <c r="V1291" s="328"/>
      <c r="W1291" s="328"/>
      <c r="X1291" s="328"/>
      <c r="Y1291" s="328"/>
      <c r="Z1291" s="328"/>
      <c r="AA1291" s="328"/>
      <c r="AB1291" s="328"/>
      <c r="AC1291" s="328"/>
      <c r="AD1291" s="328"/>
      <c r="AE1291" s="328"/>
      <c r="AF1291" s="328"/>
      <c r="AG1291" s="328"/>
      <c r="AH1291" s="328"/>
      <c r="AI1291" s="328"/>
      <c r="AJ1291" s="328"/>
      <c r="AK1291" s="328"/>
      <c r="AL1291" s="328"/>
      <c r="AM1291" s="328"/>
      <c r="AN1291" s="328"/>
      <c r="AO1291" s="328"/>
      <c r="AP1291" s="328" t="s">
        <v>3377</v>
      </c>
      <c r="AQ1291" s="328">
        <v>5</v>
      </c>
    </row>
    <row r="1292" spans="1:43" ht="22.8" x14ac:dyDescent="0.4">
      <c r="A1292" s="328">
        <v>217040</v>
      </c>
      <c r="B1292" s="328" t="s">
        <v>3504</v>
      </c>
      <c r="C1292" s="328" t="s">
        <v>124</v>
      </c>
      <c r="D1292" s="328" t="s">
        <v>243</v>
      </c>
      <c r="E1292" s="328" t="s">
        <v>387</v>
      </c>
      <c r="F1292" s="330">
        <v>35445</v>
      </c>
      <c r="G1292" s="328" t="s">
        <v>370</v>
      </c>
      <c r="H1292" s="328" t="s">
        <v>389</v>
      </c>
      <c r="I1292" s="328" t="s">
        <v>485</v>
      </c>
      <c r="J1292" s="328" t="s">
        <v>390</v>
      </c>
      <c r="K1292" s="328">
        <v>2014</v>
      </c>
      <c r="L1292" s="328" t="s">
        <v>370</v>
      </c>
      <c r="M1292" s="328" t="s">
        <v>378</v>
      </c>
      <c r="N1292" s="328"/>
      <c r="O1292" s="330"/>
      <c r="P1292" s="328"/>
      <c r="Q1292" s="328"/>
      <c r="R1292" s="328"/>
      <c r="S1292" s="328"/>
      <c r="T1292" s="328"/>
      <c r="U1292" s="328"/>
      <c r="V1292" s="328"/>
      <c r="W1292" s="328"/>
      <c r="X1292" s="328"/>
      <c r="Y1292" s="328"/>
      <c r="Z1292" s="328"/>
      <c r="AA1292" s="328"/>
      <c r="AB1292" s="328"/>
      <c r="AC1292" s="328"/>
      <c r="AD1292" s="328"/>
      <c r="AE1292" s="328"/>
      <c r="AF1292" s="328"/>
      <c r="AG1292" s="328"/>
      <c r="AH1292" s="328"/>
      <c r="AI1292" s="328"/>
      <c r="AJ1292" s="328"/>
      <c r="AK1292" s="328"/>
      <c r="AL1292" s="328"/>
      <c r="AM1292" s="328"/>
      <c r="AN1292" s="328"/>
      <c r="AO1292" s="328"/>
      <c r="AP1292" s="328" t="s">
        <v>485</v>
      </c>
      <c r="AQ1292" s="328">
        <v>3</v>
      </c>
    </row>
    <row r="1293" spans="1:43" ht="22.8" x14ac:dyDescent="0.4">
      <c r="A1293" s="328">
        <v>217041</v>
      </c>
      <c r="B1293" s="328" t="s">
        <v>3505</v>
      </c>
      <c r="C1293" s="328" t="s">
        <v>69</v>
      </c>
      <c r="D1293" s="328" t="s">
        <v>242</v>
      </c>
      <c r="E1293" s="328" t="s">
        <v>387</v>
      </c>
      <c r="F1293" s="330">
        <v>34706</v>
      </c>
      <c r="G1293" s="328" t="s">
        <v>3678</v>
      </c>
      <c r="H1293" s="328" t="s">
        <v>389</v>
      </c>
      <c r="I1293" s="328" t="s">
        <v>486</v>
      </c>
      <c r="J1293" s="328" t="s">
        <v>390</v>
      </c>
      <c r="K1293" s="328">
        <v>2011</v>
      </c>
      <c r="L1293" s="328" t="s">
        <v>370</v>
      </c>
      <c r="M1293" s="328"/>
      <c r="N1293" s="328"/>
      <c r="O1293" s="330"/>
      <c r="P1293" s="328"/>
      <c r="Q1293" s="328"/>
      <c r="R1293" s="328"/>
      <c r="S1293" s="328"/>
      <c r="T1293" s="328"/>
      <c r="U1293" s="328"/>
      <c r="V1293" s="328"/>
      <c r="W1293" s="328"/>
      <c r="X1293" s="328"/>
      <c r="Y1293" s="328"/>
      <c r="Z1293" s="328"/>
      <c r="AA1293" s="328"/>
      <c r="AB1293" s="328"/>
      <c r="AC1293" s="328"/>
      <c r="AD1293" s="328"/>
      <c r="AE1293" s="328"/>
      <c r="AF1293" s="328"/>
      <c r="AG1293" s="328"/>
      <c r="AH1293" s="328"/>
      <c r="AI1293" s="328"/>
      <c r="AJ1293" s="328"/>
      <c r="AK1293" s="328"/>
      <c r="AL1293" s="328"/>
      <c r="AM1293" s="328"/>
      <c r="AN1293" s="328"/>
      <c r="AO1293" s="328"/>
      <c r="AP1293" s="328" t="s">
        <v>3377</v>
      </c>
      <c r="AQ1293" s="328">
        <v>5</v>
      </c>
    </row>
    <row r="1294" spans="1:43" ht="22.8" x14ac:dyDescent="0.4">
      <c r="A1294" s="328">
        <v>217045</v>
      </c>
      <c r="B1294" s="328" t="s">
        <v>3510</v>
      </c>
      <c r="C1294" s="328" t="s">
        <v>3511</v>
      </c>
      <c r="D1294" s="328" t="s">
        <v>525</v>
      </c>
      <c r="E1294" s="328" t="s">
        <v>387</v>
      </c>
      <c r="F1294" s="330">
        <v>37677</v>
      </c>
      <c r="G1294" s="328" t="s">
        <v>3681</v>
      </c>
      <c r="H1294" s="328" t="s">
        <v>389</v>
      </c>
      <c r="I1294" s="328" t="s">
        <v>488</v>
      </c>
      <c r="J1294" s="328" t="s">
        <v>371</v>
      </c>
      <c r="K1294" s="328">
        <v>2021</v>
      </c>
      <c r="L1294" s="328" t="s">
        <v>370</v>
      </c>
      <c r="M1294" s="328" t="s">
        <v>378</v>
      </c>
      <c r="N1294" s="328"/>
      <c r="O1294" s="330"/>
      <c r="P1294" s="328"/>
      <c r="Q1294" s="328"/>
      <c r="R1294" s="328"/>
      <c r="S1294" s="328"/>
      <c r="T1294" s="328"/>
      <c r="U1294" s="328"/>
      <c r="V1294" s="328"/>
      <c r="W1294" s="328"/>
      <c r="X1294" s="328"/>
      <c r="Y1294" s="328"/>
      <c r="Z1294" s="328"/>
      <c r="AA1294" s="328"/>
      <c r="AB1294" s="328"/>
      <c r="AC1294" s="328"/>
      <c r="AD1294" s="328"/>
      <c r="AE1294" s="328"/>
      <c r="AF1294" s="328"/>
      <c r="AG1294" s="328"/>
      <c r="AH1294" s="328"/>
      <c r="AI1294" s="328"/>
      <c r="AJ1294" s="328"/>
      <c r="AK1294" s="328"/>
      <c r="AL1294" s="328"/>
      <c r="AM1294" s="328"/>
      <c r="AN1294" s="328"/>
      <c r="AO1294" s="328"/>
      <c r="AP1294" s="328" t="s">
        <v>4215</v>
      </c>
      <c r="AQ1294" s="328">
        <v>6</v>
      </c>
    </row>
    <row r="1295" spans="1:43" ht="22.8" x14ac:dyDescent="0.4">
      <c r="A1295" s="328">
        <v>217046</v>
      </c>
      <c r="B1295" s="328" t="s">
        <v>3512</v>
      </c>
      <c r="C1295" s="328" t="s">
        <v>3513</v>
      </c>
      <c r="D1295" s="328" t="s">
        <v>3514</v>
      </c>
      <c r="E1295" s="328" t="s">
        <v>388</v>
      </c>
      <c r="F1295" s="330">
        <v>36577</v>
      </c>
      <c r="G1295" s="328" t="s">
        <v>383</v>
      </c>
      <c r="H1295" s="328" t="s">
        <v>398</v>
      </c>
      <c r="I1295" s="328" t="s">
        <v>485</v>
      </c>
      <c r="J1295" s="328" t="s">
        <v>390</v>
      </c>
      <c r="K1295" s="328">
        <v>2023</v>
      </c>
      <c r="L1295" s="328" t="s">
        <v>370</v>
      </c>
      <c r="M1295" s="328" t="s">
        <v>756</v>
      </c>
      <c r="N1295" s="328"/>
      <c r="O1295" s="330"/>
      <c r="P1295" s="328"/>
      <c r="Q1295" s="328"/>
      <c r="R1295" s="328"/>
      <c r="S1295" s="328"/>
      <c r="T1295" s="328"/>
      <c r="U1295" s="328"/>
      <c r="V1295" s="328"/>
      <c r="W1295" s="328"/>
      <c r="X1295" s="328"/>
      <c r="Y1295" s="328"/>
      <c r="Z1295" s="328"/>
      <c r="AA1295" s="328"/>
      <c r="AB1295" s="328"/>
      <c r="AC1295" s="328"/>
      <c r="AD1295" s="328"/>
      <c r="AE1295" s="328"/>
      <c r="AF1295" s="328"/>
      <c r="AG1295" s="328"/>
      <c r="AH1295" s="328"/>
      <c r="AI1295" s="328"/>
      <c r="AJ1295" s="328"/>
      <c r="AK1295" s="328"/>
      <c r="AL1295" s="328"/>
      <c r="AM1295" s="328"/>
      <c r="AN1295" s="328" t="s">
        <v>782</v>
      </c>
      <c r="AO1295" s="328"/>
      <c r="AP1295" s="328" t="s">
        <v>485</v>
      </c>
      <c r="AQ1295" s="328">
        <v>3</v>
      </c>
    </row>
    <row r="1296" spans="1:43" ht="22.8" x14ac:dyDescent="0.4">
      <c r="A1296" s="328">
        <v>217049</v>
      </c>
      <c r="B1296" s="328" t="s">
        <v>3517</v>
      </c>
      <c r="C1296" s="328" t="s">
        <v>3683</v>
      </c>
      <c r="D1296" s="328" t="s">
        <v>231</v>
      </c>
      <c r="E1296" s="328" t="s">
        <v>388</v>
      </c>
      <c r="F1296" s="330">
        <v>29952</v>
      </c>
      <c r="G1296" s="328" t="s">
        <v>370</v>
      </c>
      <c r="H1296" s="328" t="s">
        <v>3684</v>
      </c>
      <c r="I1296" s="328" t="s">
        <v>485</v>
      </c>
      <c r="J1296" s="328" t="s">
        <v>371</v>
      </c>
      <c r="K1296" s="328">
        <v>2000</v>
      </c>
      <c r="L1296" s="328" t="s">
        <v>370</v>
      </c>
      <c r="M1296" s="328" t="s">
        <v>370</v>
      </c>
      <c r="N1296" s="328"/>
      <c r="O1296" s="330"/>
      <c r="P1296" s="328"/>
      <c r="Q1296" s="328"/>
      <c r="R1296" s="328"/>
      <c r="S1296" s="328"/>
      <c r="T1296" s="328"/>
      <c r="U1296" s="328"/>
      <c r="V1296" s="328"/>
      <c r="W1296" s="328"/>
      <c r="X1296" s="328"/>
      <c r="Y1296" s="328"/>
      <c r="Z1296" s="328"/>
      <c r="AA1296" s="328"/>
      <c r="AB1296" s="328"/>
      <c r="AC1296" s="328"/>
      <c r="AD1296" s="328"/>
      <c r="AE1296" s="328"/>
      <c r="AF1296" s="328"/>
      <c r="AG1296" s="328"/>
      <c r="AH1296" s="328"/>
      <c r="AI1296" s="328"/>
      <c r="AJ1296" s="328"/>
      <c r="AK1296" s="328"/>
      <c r="AL1296" s="328"/>
      <c r="AM1296" s="328"/>
      <c r="AN1296" s="328" t="s">
        <v>782</v>
      </c>
      <c r="AO1296" s="328"/>
      <c r="AP1296" s="328" t="s">
        <v>485</v>
      </c>
      <c r="AQ1296" s="328">
        <v>4</v>
      </c>
    </row>
    <row r="1297" spans="1:43" ht="22.8" x14ac:dyDescent="0.4">
      <c r="A1297" s="328">
        <v>217069</v>
      </c>
      <c r="B1297" s="328" t="s">
        <v>3545</v>
      </c>
      <c r="C1297" s="328" t="s">
        <v>138</v>
      </c>
      <c r="D1297" s="328" t="s">
        <v>326</v>
      </c>
      <c r="E1297" s="328" t="s">
        <v>387</v>
      </c>
      <c r="F1297" s="330">
        <v>25974</v>
      </c>
      <c r="G1297" s="328" t="s">
        <v>370</v>
      </c>
      <c r="H1297" s="328" t="s">
        <v>389</v>
      </c>
      <c r="I1297" s="328" t="s">
        <v>486</v>
      </c>
      <c r="J1297" s="328" t="s">
        <v>371</v>
      </c>
      <c r="K1297" s="328">
        <v>1989</v>
      </c>
      <c r="L1297" s="328" t="s">
        <v>370</v>
      </c>
      <c r="M1297" s="328" t="s">
        <v>370</v>
      </c>
      <c r="N1297" s="328"/>
      <c r="O1297" s="330"/>
      <c r="P1297" s="328"/>
      <c r="Q1297" s="328"/>
      <c r="R1297" s="328"/>
      <c r="S1297" s="328"/>
      <c r="T1297" s="328"/>
      <c r="U1297" s="328"/>
      <c r="V1297" s="328"/>
      <c r="W1297" s="328"/>
      <c r="X1297" s="328"/>
      <c r="Y1297" s="328"/>
      <c r="Z1297" s="328"/>
      <c r="AA1297" s="328"/>
      <c r="AB1297" s="328"/>
      <c r="AC1297" s="328"/>
      <c r="AD1297" s="328"/>
      <c r="AE1297" s="328"/>
      <c r="AF1297" s="328"/>
      <c r="AG1297" s="328"/>
      <c r="AH1297" s="328"/>
      <c r="AI1297" s="328"/>
      <c r="AJ1297" s="328"/>
      <c r="AK1297" s="328"/>
      <c r="AL1297" s="328"/>
      <c r="AM1297" s="328"/>
      <c r="AN1297" s="328"/>
      <c r="AO1297" s="328"/>
      <c r="AP1297" s="328" t="s">
        <v>3377</v>
      </c>
      <c r="AQ1297" s="328">
        <v>5</v>
      </c>
    </row>
    <row r="1298" spans="1:43" ht="22.8" x14ac:dyDescent="0.4">
      <c r="A1298" s="328">
        <v>217077</v>
      </c>
      <c r="B1298" s="328" t="s">
        <v>3557</v>
      </c>
      <c r="C1298" s="328" t="s">
        <v>127</v>
      </c>
      <c r="D1298" s="328" t="s">
        <v>225</v>
      </c>
      <c r="E1298" s="328" t="s">
        <v>388</v>
      </c>
      <c r="F1298" s="330">
        <v>38443</v>
      </c>
      <c r="G1298" s="328" t="s">
        <v>385</v>
      </c>
      <c r="H1298" s="328" t="s">
        <v>389</v>
      </c>
      <c r="I1298" s="328" t="s">
        <v>485</v>
      </c>
      <c r="J1298" s="328" t="s">
        <v>390</v>
      </c>
      <c r="K1298" s="328">
        <v>2023</v>
      </c>
      <c r="L1298" s="328" t="s">
        <v>370</v>
      </c>
      <c r="M1298" s="328" t="s">
        <v>385</v>
      </c>
      <c r="N1298" s="328"/>
      <c r="O1298" s="330"/>
      <c r="P1298" s="328"/>
      <c r="Q1298" s="328"/>
      <c r="R1298" s="328"/>
      <c r="S1298" s="328"/>
      <c r="T1298" s="328"/>
      <c r="U1298" s="328"/>
      <c r="V1298" s="328"/>
      <c r="W1298" s="328"/>
      <c r="X1298" s="328"/>
      <c r="Y1298" s="328"/>
      <c r="Z1298" s="328"/>
      <c r="AA1298" s="328"/>
      <c r="AB1298" s="328"/>
      <c r="AC1298" s="328"/>
      <c r="AD1298" s="328"/>
      <c r="AE1298" s="328"/>
      <c r="AF1298" s="328"/>
      <c r="AG1298" s="328"/>
      <c r="AH1298" s="328"/>
      <c r="AI1298" s="328"/>
      <c r="AJ1298" s="328"/>
      <c r="AK1298" s="328"/>
      <c r="AL1298" s="328"/>
      <c r="AM1298" s="328"/>
      <c r="AN1298" s="328"/>
      <c r="AO1298" s="328"/>
      <c r="AP1298" s="328" t="s">
        <v>485</v>
      </c>
      <c r="AQ1298" s="328">
        <v>3</v>
      </c>
    </row>
    <row r="1299" spans="1:43" ht="22.8" x14ac:dyDescent="0.4">
      <c r="A1299" s="328">
        <v>217083</v>
      </c>
      <c r="B1299" s="328" t="s">
        <v>3564</v>
      </c>
      <c r="C1299" s="328" t="s">
        <v>3565</v>
      </c>
      <c r="D1299" s="328" t="s">
        <v>461</v>
      </c>
      <c r="E1299" s="328" t="s">
        <v>388</v>
      </c>
      <c r="F1299" s="330">
        <v>29796</v>
      </c>
      <c r="G1299" s="328" t="s">
        <v>670</v>
      </c>
      <c r="H1299" s="328" t="s">
        <v>389</v>
      </c>
      <c r="I1299" s="328" t="s">
        <v>486</v>
      </c>
      <c r="J1299" s="328" t="s">
        <v>371</v>
      </c>
      <c r="K1299" s="328">
        <v>2001</v>
      </c>
      <c r="L1299" s="328" t="s">
        <v>370</v>
      </c>
      <c r="M1299" s="328" t="s">
        <v>370</v>
      </c>
      <c r="N1299" s="328"/>
      <c r="O1299" s="330"/>
      <c r="P1299" s="328"/>
      <c r="Q1299" s="328"/>
      <c r="R1299" s="328"/>
      <c r="S1299" s="328"/>
      <c r="T1299" s="328"/>
      <c r="U1299" s="328"/>
      <c r="V1299" s="328"/>
      <c r="W1299" s="328"/>
      <c r="X1299" s="328"/>
      <c r="Y1299" s="328"/>
      <c r="Z1299" s="328"/>
      <c r="AA1299" s="328"/>
      <c r="AB1299" s="328"/>
      <c r="AC1299" s="328"/>
      <c r="AD1299" s="328"/>
      <c r="AE1299" s="328"/>
      <c r="AF1299" s="328"/>
      <c r="AG1299" s="328"/>
      <c r="AH1299" s="328"/>
      <c r="AI1299" s="328"/>
      <c r="AJ1299" s="328"/>
      <c r="AK1299" s="328"/>
      <c r="AL1299" s="328"/>
      <c r="AM1299" s="328"/>
      <c r="AN1299" s="328"/>
      <c r="AO1299" s="328"/>
      <c r="AP1299" s="328" t="s">
        <v>3377</v>
      </c>
      <c r="AQ1299" s="328">
        <v>5</v>
      </c>
    </row>
    <row r="1300" spans="1:43" ht="22.8" x14ac:dyDescent="0.4">
      <c r="A1300" s="328">
        <v>217086</v>
      </c>
      <c r="B1300" s="328" t="s">
        <v>3569</v>
      </c>
      <c r="C1300" s="328" t="s">
        <v>63</v>
      </c>
      <c r="D1300" s="328" t="s">
        <v>3570</v>
      </c>
      <c r="E1300" s="328" t="s">
        <v>388</v>
      </c>
      <c r="F1300" s="330">
        <v>33604</v>
      </c>
      <c r="G1300" s="328" t="s">
        <v>370</v>
      </c>
      <c r="H1300" s="328" t="s">
        <v>389</v>
      </c>
      <c r="I1300" s="328" t="s">
        <v>486</v>
      </c>
      <c r="J1300" s="328" t="s">
        <v>390</v>
      </c>
      <c r="K1300" s="328">
        <v>2010</v>
      </c>
      <c r="L1300" s="328" t="s">
        <v>370</v>
      </c>
      <c r="M1300" s="328" t="s">
        <v>378</v>
      </c>
      <c r="N1300" s="328"/>
      <c r="O1300" s="330"/>
      <c r="P1300" s="328"/>
      <c r="Q1300" s="328"/>
      <c r="R1300" s="328"/>
      <c r="S1300" s="328"/>
      <c r="T1300" s="328"/>
      <c r="U1300" s="328"/>
      <c r="V1300" s="328"/>
      <c r="W1300" s="328"/>
      <c r="X1300" s="328"/>
      <c r="Y1300" s="328"/>
      <c r="Z1300" s="328"/>
      <c r="AA1300" s="328"/>
      <c r="AB1300" s="328"/>
      <c r="AC1300" s="328"/>
      <c r="AD1300" s="328"/>
      <c r="AE1300" s="328"/>
      <c r="AF1300" s="328"/>
      <c r="AG1300" s="328"/>
      <c r="AH1300" s="328"/>
      <c r="AI1300" s="328"/>
      <c r="AJ1300" s="328"/>
      <c r="AK1300" s="328"/>
      <c r="AL1300" s="328"/>
      <c r="AM1300" s="328"/>
      <c r="AN1300" s="328"/>
      <c r="AO1300" s="328"/>
      <c r="AP1300" s="328" t="s">
        <v>3377</v>
      </c>
      <c r="AQ1300" s="328">
        <v>5</v>
      </c>
    </row>
    <row r="1301" spans="1:43" ht="22.8" x14ac:dyDescent="0.4">
      <c r="A1301" s="328">
        <v>217088</v>
      </c>
      <c r="B1301" s="328" t="s">
        <v>3573</v>
      </c>
      <c r="C1301" s="328" t="s">
        <v>565</v>
      </c>
      <c r="D1301" s="328" t="s">
        <v>202</v>
      </c>
      <c r="E1301" s="328" t="s">
        <v>388</v>
      </c>
      <c r="F1301" s="330">
        <v>33087</v>
      </c>
      <c r="G1301" s="328" t="s">
        <v>370</v>
      </c>
      <c r="H1301" s="328" t="s">
        <v>389</v>
      </c>
      <c r="I1301" s="328" t="s">
        <v>485</v>
      </c>
      <c r="J1301" s="328" t="s">
        <v>390</v>
      </c>
      <c r="K1301" s="328">
        <v>2009</v>
      </c>
      <c r="L1301" s="328" t="s">
        <v>370</v>
      </c>
      <c r="M1301" s="328" t="s">
        <v>376</v>
      </c>
      <c r="N1301" s="328"/>
      <c r="O1301" s="330"/>
      <c r="P1301" s="328"/>
      <c r="Q1301" s="328"/>
      <c r="R1301" s="328"/>
      <c r="S1301" s="328"/>
      <c r="T1301" s="328"/>
      <c r="U1301" s="328"/>
      <c r="V1301" s="328"/>
      <c r="W1301" s="328"/>
      <c r="X1301" s="328"/>
      <c r="Y1301" s="328"/>
      <c r="Z1301" s="328"/>
      <c r="AA1301" s="328"/>
      <c r="AB1301" s="328"/>
      <c r="AC1301" s="328"/>
      <c r="AD1301" s="328"/>
      <c r="AE1301" s="328"/>
      <c r="AF1301" s="328"/>
      <c r="AG1301" s="328"/>
      <c r="AH1301" s="328"/>
      <c r="AI1301" s="328"/>
      <c r="AJ1301" s="328"/>
      <c r="AK1301" s="328"/>
      <c r="AL1301" s="328"/>
      <c r="AM1301" s="328"/>
      <c r="AN1301" s="328" t="s">
        <v>782</v>
      </c>
      <c r="AO1301" s="328"/>
      <c r="AP1301" s="328" t="s">
        <v>485</v>
      </c>
      <c r="AQ1301" s="328">
        <v>3</v>
      </c>
    </row>
    <row r="1302" spans="1:43" ht="22.8" x14ac:dyDescent="0.4">
      <c r="A1302" s="328">
        <v>217089</v>
      </c>
      <c r="B1302" s="328" t="s">
        <v>3574</v>
      </c>
      <c r="C1302" s="328" t="s">
        <v>183</v>
      </c>
      <c r="D1302" s="328" t="s">
        <v>279</v>
      </c>
      <c r="E1302" s="328" t="s">
        <v>388</v>
      </c>
      <c r="F1302" s="330">
        <v>34724</v>
      </c>
      <c r="G1302" s="328" t="s">
        <v>370</v>
      </c>
      <c r="H1302" s="328" t="s">
        <v>389</v>
      </c>
      <c r="I1302" s="328" t="s">
        <v>485</v>
      </c>
      <c r="J1302" s="328" t="s">
        <v>390</v>
      </c>
      <c r="K1302" s="328">
        <v>2012</v>
      </c>
      <c r="L1302" s="328" t="s">
        <v>370</v>
      </c>
      <c r="M1302" s="328" t="s">
        <v>376</v>
      </c>
      <c r="N1302" s="328"/>
      <c r="O1302" s="330"/>
      <c r="P1302" s="328"/>
      <c r="Q1302" s="328"/>
      <c r="R1302" s="328"/>
      <c r="S1302" s="328"/>
      <c r="T1302" s="328"/>
      <c r="U1302" s="328"/>
      <c r="V1302" s="328"/>
      <c r="W1302" s="328"/>
      <c r="X1302" s="328"/>
      <c r="Y1302" s="328"/>
      <c r="Z1302" s="328"/>
      <c r="AA1302" s="328"/>
      <c r="AB1302" s="328"/>
      <c r="AC1302" s="328"/>
      <c r="AD1302" s="328"/>
      <c r="AE1302" s="328"/>
      <c r="AF1302" s="328"/>
      <c r="AG1302" s="328"/>
      <c r="AH1302" s="328"/>
      <c r="AI1302" s="328"/>
      <c r="AJ1302" s="328"/>
      <c r="AK1302" s="328"/>
      <c r="AL1302" s="328"/>
      <c r="AM1302" s="328"/>
      <c r="AN1302" s="328" t="s">
        <v>782</v>
      </c>
      <c r="AO1302" s="328"/>
      <c r="AP1302" s="328" t="s">
        <v>485</v>
      </c>
      <c r="AQ1302" s="328">
        <v>3</v>
      </c>
    </row>
    <row r="1303" spans="1:43" ht="22.8" x14ac:dyDescent="0.4">
      <c r="A1303" s="328">
        <v>217091</v>
      </c>
      <c r="B1303" s="331" t="s">
        <v>3576</v>
      </c>
      <c r="C1303" s="331" t="s">
        <v>570</v>
      </c>
      <c r="D1303" s="331" t="s">
        <v>3577</v>
      </c>
      <c r="E1303" s="328" t="s">
        <v>388</v>
      </c>
      <c r="F1303" s="330">
        <v>37936</v>
      </c>
      <c r="G1303" s="328" t="s">
        <v>370</v>
      </c>
      <c r="H1303" s="328" t="s">
        <v>389</v>
      </c>
      <c r="I1303" s="328" t="s">
        <v>485</v>
      </c>
      <c r="J1303" s="328" t="s">
        <v>390</v>
      </c>
      <c r="K1303" s="328">
        <v>2021</v>
      </c>
      <c r="L1303" s="328" t="s">
        <v>370</v>
      </c>
      <c r="M1303" s="328" t="s">
        <v>378</v>
      </c>
      <c r="N1303" s="328"/>
      <c r="O1303" s="330"/>
      <c r="P1303" s="328"/>
      <c r="Q1303" s="328"/>
      <c r="R1303" s="328"/>
      <c r="S1303" s="328"/>
      <c r="T1303" s="328"/>
      <c r="U1303" s="328"/>
      <c r="V1303" s="328"/>
      <c r="W1303" s="328"/>
      <c r="X1303" s="328"/>
      <c r="Y1303" s="328"/>
      <c r="Z1303" s="328"/>
      <c r="AA1303" s="328"/>
      <c r="AB1303" s="328"/>
      <c r="AC1303" s="328"/>
      <c r="AD1303" s="328"/>
      <c r="AE1303" s="328"/>
      <c r="AF1303" s="328"/>
      <c r="AG1303" s="328"/>
      <c r="AH1303" s="328"/>
      <c r="AI1303" s="328"/>
      <c r="AJ1303" s="328"/>
      <c r="AK1303" s="328"/>
      <c r="AL1303" s="328"/>
      <c r="AM1303" s="328"/>
      <c r="AN1303" s="328" t="s">
        <v>782</v>
      </c>
      <c r="AO1303" s="328"/>
      <c r="AP1303" s="328" t="s">
        <v>485</v>
      </c>
      <c r="AQ1303" s="328">
        <v>3</v>
      </c>
    </row>
    <row r="1304" spans="1:43" ht="22.8" x14ac:dyDescent="0.4">
      <c r="A1304" s="328">
        <v>217095</v>
      </c>
      <c r="B1304" s="328" t="s">
        <v>3585</v>
      </c>
      <c r="C1304" s="328" t="s">
        <v>66</v>
      </c>
      <c r="D1304" s="328" t="s">
        <v>337</v>
      </c>
      <c r="E1304" s="328" t="s">
        <v>388</v>
      </c>
      <c r="F1304" s="330">
        <v>29884</v>
      </c>
      <c r="G1304" s="328" t="s">
        <v>370</v>
      </c>
      <c r="H1304" s="328" t="s">
        <v>389</v>
      </c>
      <c r="I1304" s="328" t="s">
        <v>486</v>
      </c>
      <c r="J1304" s="328" t="s">
        <v>371</v>
      </c>
      <c r="K1304" s="328">
        <v>2007</v>
      </c>
      <c r="L1304" s="328" t="s">
        <v>370</v>
      </c>
      <c r="M1304" s="328" t="s">
        <v>376</v>
      </c>
      <c r="N1304" s="328"/>
      <c r="O1304" s="330"/>
      <c r="P1304" s="328"/>
      <c r="Q1304" s="328"/>
      <c r="R1304" s="328"/>
      <c r="S1304" s="328"/>
      <c r="T1304" s="328"/>
      <c r="U1304" s="328"/>
      <c r="V1304" s="328"/>
      <c r="W1304" s="328"/>
      <c r="X1304" s="328"/>
      <c r="Y1304" s="328"/>
      <c r="Z1304" s="328"/>
      <c r="AA1304" s="328"/>
      <c r="AB1304" s="328"/>
      <c r="AC1304" s="328"/>
      <c r="AD1304" s="328"/>
      <c r="AE1304" s="328"/>
      <c r="AF1304" s="328"/>
      <c r="AG1304" s="328"/>
      <c r="AH1304" s="328"/>
      <c r="AI1304" s="328"/>
      <c r="AJ1304" s="328"/>
      <c r="AK1304" s="328"/>
      <c r="AL1304" s="328"/>
      <c r="AM1304" s="328"/>
      <c r="AN1304" s="328" t="s">
        <v>782</v>
      </c>
      <c r="AO1304" s="328"/>
      <c r="AP1304" s="328" t="s">
        <v>3377</v>
      </c>
      <c r="AQ1304" s="328">
        <v>5</v>
      </c>
    </row>
    <row r="1305" spans="1:43" ht="22.8" x14ac:dyDescent="0.4">
      <c r="A1305" s="328">
        <v>217099</v>
      </c>
      <c r="B1305" s="328" t="s">
        <v>3588</v>
      </c>
      <c r="C1305" s="328" t="s">
        <v>1107</v>
      </c>
      <c r="D1305" s="328" t="s">
        <v>3589</v>
      </c>
      <c r="E1305" s="328" t="s">
        <v>388</v>
      </c>
      <c r="F1305" s="330">
        <v>33330</v>
      </c>
      <c r="G1305" s="328" t="s">
        <v>370</v>
      </c>
      <c r="H1305" s="328" t="s">
        <v>389</v>
      </c>
      <c r="I1305" s="328" t="s">
        <v>485</v>
      </c>
      <c r="J1305" s="328"/>
      <c r="K1305" s="328"/>
      <c r="L1305" s="328" t="s">
        <v>370</v>
      </c>
      <c r="M1305" s="328" t="s">
        <v>370</v>
      </c>
      <c r="N1305" s="328"/>
      <c r="O1305" s="330"/>
      <c r="P1305" s="328"/>
      <c r="Q1305" s="328"/>
      <c r="R1305" s="328"/>
      <c r="S1305" s="328"/>
      <c r="T1305" s="328"/>
      <c r="U1305" s="328"/>
      <c r="V1305" s="328"/>
      <c r="W1305" s="328"/>
      <c r="X1305" s="328"/>
      <c r="Y1305" s="328"/>
      <c r="Z1305" s="328"/>
      <c r="AA1305" s="328"/>
      <c r="AB1305" s="328"/>
      <c r="AC1305" s="328"/>
      <c r="AD1305" s="328"/>
      <c r="AE1305" s="328"/>
      <c r="AF1305" s="328"/>
      <c r="AG1305" s="328"/>
      <c r="AH1305" s="328"/>
      <c r="AI1305" s="328"/>
      <c r="AJ1305" s="328"/>
      <c r="AK1305" s="328"/>
      <c r="AL1305" s="328"/>
      <c r="AM1305" s="328" t="s">
        <v>782</v>
      </c>
      <c r="AN1305" s="328" t="s">
        <v>782</v>
      </c>
      <c r="AO1305" s="328"/>
      <c r="AP1305" s="328" t="s">
        <v>485</v>
      </c>
      <c r="AQ1305" s="328">
        <v>3</v>
      </c>
    </row>
    <row r="1306" spans="1:43" ht="22.8" x14ac:dyDescent="0.4">
      <c r="A1306" s="328">
        <v>217101</v>
      </c>
      <c r="B1306" s="328" t="s">
        <v>3591</v>
      </c>
      <c r="C1306" s="328" t="s">
        <v>119</v>
      </c>
      <c r="D1306" s="328" t="s">
        <v>243</v>
      </c>
      <c r="E1306" s="328" t="s">
        <v>388</v>
      </c>
      <c r="F1306" s="330">
        <v>34349</v>
      </c>
      <c r="G1306" s="328" t="s">
        <v>3747</v>
      </c>
      <c r="H1306" s="328" t="s">
        <v>389</v>
      </c>
      <c r="I1306" s="328" t="s">
        <v>485</v>
      </c>
      <c r="J1306" s="328" t="s">
        <v>390</v>
      </c>
      <c r="K1306" s="328">
        <v>2012</v>
      </c>
      <c r="L1306" s="328" t="s">
        <v>370</v>
      </c>
      <c r="M1306" s="328" t="s">
        <v>372</v>
      </c>
      <c r="N1306" s="328"/>
      <c r="O1306" s="330"/>
      <c r="P1306" s="328"/>
      <c r="Q1306" s="328"/>
      <c r="R1306" s="328"/>
      <c r="S1306" s="328"/>
      <c r="T1306" s="328"/>
      <c r="U1306" s="328"/>
      <c r="V1306" s="328"/>
      <c r="W1306" s="328"/>
      <c r="X1306" s="328"/>
      <c r="Y1306" s="328"/>
      <c r="Z1306" s="328"/>
      <c r="AA1306" s="328"/>
      <c r="AB1306" s="328"/>
      <c r="AC1306" s="328"/>
      <c r="AD1306" s="328"/>
      <c r="AE1306" s="328"/>
      <c r="AF1306" s="328"/>
      <c r="AG1306" s="328"/>
      <c r="AH1306" s="328"/>
      <c r="AI1306" s="328"/>
      <c r="AJ1306" s="328"/>
      <c r="AK1306" s="328"/>
      <c r="AL1306" s="328"/>
      <c r="AM1306" s="328"/>
      <c r="AN1306" s="328"/>
      <c r="AO1306" s="328"/>
      <c r="AP1306" s="328" t="s">
        <v>485</v>
      </c>
      <c r="AQ1306" s="328">
        <v>3</v>
      </c>
    </row>
    <row r="1307" spans="1:43" ht="22.8" x14ac:dyDescent="0.4">
      <c r="A1307" s="328">
        <v>217103</v>
      </c>
      <c r="B1307" s="328" t="s">
        <v>3593</v>
      </c>
      <c r="C1307" s="328" t="s">
        <v>85</v>
      </c>
      <c r="D1307" s="328" t="s">
        <v>258</v>
      </c>
      <c r="E1307" s="328" t="s">
        <v>388</v>
      </c>
      <c r="F1307" s="330">
        <v>38579</v>
      </c>
      <c r="G1307" s="328" t="s">
        <v>370</v>
      </c>
      <c r="H1307" s="328" t="s">
        <v>389</v>
      </c>
      <c r="I1307" s="328" t="s">
        <v>488</v>
      </c>
      <c r="J1307" s="328"/>
      <c r="K1307" s="328">
        <v>2023</v>
      </c>
      <c r="L1307" s="328" t="s">
        <v>370</v>
      </c>
      <c r="M1307" s="328" t="s">
        <v>372</v>
      </c>
      <c r="N1307" s="328"/>
      <c r="O1307" s="330"/>
      <c r="P1307" s="328"/>
      <c r="Q1307" s="328"/>
      <c r="R1307" s="328"/>
      <c r="S1307" s="328"/>
      <c r="T1307" s="328"/>
      <c r="U1307" s="328"/>
      <c r="V1307" s="328"/>
      <c r="W1307" s="328"/>
      <c r="X1307" s="328"/>
      <c r="Y1307" s="328"/>
      <c r="Z1307" s="328"/>
      <c r="AA1307" s="328"/>
      <c r="AB1307" s="328"/>
      <c r="AC1307" s="328"/>
      <c r="AD1307" s="328"/>
      <c r="AE1307" s="328"/>
      <c r="AF1307" s="328"/>
      <c r="AG1307" s="328"/>
      <c r="AH1307" s="328"/>
      <c r="AI1307" s="328"/>
      <c r="AJ1307" s="328"/>
      <c r="AK1307" s="328"/>
      <c r="AL1307" s="328"/>
      <c r="AM1307" s="328"/>
      <c r="AN1307" s="328"/>
      <c r="AO1307" s="328"/>
      <c r="AP1307" s="328" t="s">
        <v>4215</v>
      </c>
      <c r="AQ1307" s="328">
        <v>6</v>
      </c>
    </row>
    <row r="1308" spans="1:43" ht="24" x14ac:dyDescent="0.5">
      <c r="A1308" s="328">
        <v>217109</v>
      </c>
      <c r="B1308" s="278" t="s">
        <v>4340</v>
      </c>
      <c r="C1308" s="292" t="s">
        <v>105</v>
      </c>
      <c r="D1308" s="292" t="s">
        <v>640</v>
      </c>
      <c r="E1308" s="292" t="s">
        <v>388</v>
      </c>
      <c r="F1308" s="336">
        <v>37990</v>
      </c>
      <c r="G1308" s="292" t="s">
        <v>4341</v>
      </c>
      <c r="H1308" s="292" t="s">
        <v>759</v>
      </c>
      <c r="I1308" s="292" t="s">
        <v>485</v>
      </c>
      <c r="J1308" s="292" t="s">
        <v>390</v>
      </c>
      <c r="K1308" s="292">
        <v>2024</v>
      </c>
      <c r="L1308" s="292" t="s">
        <v>370</v>
      </c>
      <c r="M1308" s="292"/>
      <c r="N1308" s="292"/>
      <c r="O1308" s="336"/>
      <c r="P1308" s="292"/>
      <c r="Q1308" s="292"/>
      <c r="R1308" s="292"/>
      <c r="S1308" s="292"/>
      <c r="T1308" s="292"/>
      <c r="U1308" s="292"/>
      <c r="V1308" s="292"/>
      <c r="W1308" s="292"/>
      <c r="X1308" s="292"/>
      <c r="Y1308" s="292"/>
      <c r="Z1308" s="292"/>
      <c r="AA1308" s="292"/>
      <c r="AB1308" s="292"/>
      <c r="AC1308" s="292"/>
      <c r="AD1308" s="292"/>
      <c r="AE1308" s="292"/>
      <c r="AF1308" s="292"/>
      <c r="AG1308" s="292"/>
      <c r="AH1308" s="292"/>
      <c r="AI1308" s="292"/>
      <c r="AJ1308" s="292"/>
      <c r="AK1308" s="292"/>
      <c r="AL1308" s="292"/>
      <c r="AM1308" s="292"/>
      <c r="AN1308" s="328"/>
      <c r="AO1308" s="292"/>
      <c r="AP1308" s="292"/>
      <c r="AQ1308" s="292"/>
    </row>
    <row r="1309" spans="1:43" ht="24" x14ac:dyDescent="0.5">
      <c r="A1309" s="328">
        <v>217113</v>
      </c>
      <c r="B1309" s="278" t="s">
        <v>4351</v>
      </c>
      <c r="C1309" s="292" t="s">
        <v>522</v>
      </c>
      <c r="D1309" s="292" t="s">
        <v>312</v>
      </c>
      <c r="E1309" s="292" t="s">
        <v>388</v>
      </c>
      <c r="F1309" s="336">
        <v>37622</v>
      </c>
      <c r="G1309" s="292" t="s">
        <v>370</v>
      </c>
      <c r="H1309" s="292" t="s">
        <v>389</v>
      </c>
      <c r="I1309" s="292" t="s">
        <v>485</v>
      </c>
      <c r="J1309" s="292" t="s">
        <v>371</v>
      </c>
      <c r="K1309" s="292">
        <v>2021</v>
      </c>
      <c r="L1309" s="292" t="s">
        <v>370</v>
      </c>
      <c r="M1309" s="292"/>
      <c r="N1309" s="292"/>
      <c r="O1309" s="336"/>
      <c r="P1309" s="292"/>
      <c r="Q1309" s="292"/>
      <c r="R1309" s="292"/>
      <c r="S1309" s="292"/>
      <c r="T1309" s="292"/>
      <c r="U1309" s="292"/>
      <c r="V1309" s="292"/>
      <c r="W1309" s="292"/>
      <c r="X1309" s="292"/>
      <c r="Y1309" s="292"/>
      <c r="Z1309" s="292"/>
      <c r="AA1309" s="292"/>
      <c r="AB1309" s="292"/>
      <c r="AC1309" s="292"/>
      <c r="AD1309" s="292"/>
      <c r="AE1309" s="292"/>
      <c r="AF1309" s="292"/>
      <c r="AG1309" s="292"/>
      <c r="AH1309" s="292"/>
      <c r="AI1309" s="292"/>
      <c r="AJ1309" s="292"/>
      <c r="AK1309" s="292"/>
      <c r="AL1309" s="292"/>
      <c r="AM1309" s="292"/>
      <c r="AN1309" s="328"/>
      <c r="AO1309" s="292"/>
      <c r="AP1309" s="292"/>
      <c r="AQ1309" s="292"/>
    </row>
    <row r="1310" spans="1:43" ht="24" x14ac:dyDescent="0.5">
      <c r="A1310" s="328">
        <v>217115</v>
      </c>
      <c r="B1310" s="278" t="s">
        <v>4353</v>
      </c>
      <c r="C1310" s="292" t="s">
        <v>4354</v>
      </c>
      <c r="D1310" s="292" t="s">
        <v>562</v>
      </c>
      <c r="E1310" s="292" t="s">
        <v>387</v>
      </c>
      <c r="F1310" s="336">
        <v>33970</v>
      </c>
      <c r="G1310" s="292" t="s">
        <v>4355</v>
      </c>
      <c r="H1310" s="292" t="s">
        <v>4350</v>
      </c>
      <c r="I1310" s="292" t="s">
        <v>485</v>
      </c>
      <c r="J1310" s="292" t="s">
        <v>371</v>
      </c>
      <c r="K1310" s="292">
        <v>2010</v>
      </c>
      <c r="L1310" s="292" t="s">
        <v>370</v>
      </c>
      <c r="M1310" s="292"/>
      <c r="N1310" s="292"/>
      <c r="O1310" s="336"/>
      <c r="P1310" s="292"/>
      <c r="Q1310" s="292"/>
      <c r="R1310" s="292"/>
      <c r="S1310" s="292"/>
      <c r="T1310" s="292"/>
      <c r="U1310" s="292"/>
      <c r="V1310" s="292"/>
      <c r="W1310" s="292"/>
      <c r="X1310" s="292"/>
      <c r="Y1310" s="292"/>
      <c r="Z1310" s="292"/>
      <c r="AA1310" s="292"/>
      <c r="AB1310" s="292"/>
      <c r="AC1310" s="292"/>
      <c r="AD1310" s="292"/>
      <c r="AE1310" s="292"/>
      <c r="AF1310" s="292"/>
      <c r="AG1310" s="292"/>
      <c r="AH1310" s="292"/>
      <c r="AI1310" s="292"/>
      <c r="AJ1310" s="292"/>
      <c r="AK1310" s="292"/>
      <c r="AL1310" s="292"/>
      <c r="AM1310" s="292"/>
      <c r="AN1310" s="328"/>
      <c r="AO1310" s="292"/>
      <c r="AP1310" s="292"/>
      <c r="AQ1310" s="292"/>
    </row>
    <row r="1311" spans="1:43" ht="24" x14ac:dyDescent="0.5">
      <c r="A1311" s="328">
        <v>217116</v>
      </c>
      <c r="B1311" s="278" t="s">
        <v>4356</v>
      </c>
      <c r="C1311" s="292" t="s">
        <v>127</v>
      </c>
      <c r="D1311" s="292" t="s">
        <v>225</v>
      </c>
      <c r="E1311" s="292" t="s">
        <v>388</v>
      </c>
      <c r="F1311" s="336">
        <v>38619</v>
      </c>
      <c r="G1311" s="292" t="s">
        <v>370</v>
      </c>
      <c r="H1311" s="292" t="s">
        <v>4350</v>
      </c>
      <c r="I1311" s="292" t="s">
        <v>485</v>
      </c>
      <c r="J1311" s="292" t="s">
        <v>390</v>
      </c>
      <c r="K1311" s="292">
        <v>2023</v>
      </c>
      <c r="L1311" s="292" t="s">
        <v>370</v>
      </c>
      <c r="M1311" s="292"/>
      <c r="N1311" s="292"/>
      <c r="O1311" s="336"/>
      <c r="P1311" s="292"/>
      <c r="Q1311" s="292"/>
      <c r="R1311" s="292"/>
      <c r="S1311" s="292"/>
      <c r="T1311" s="292"/>
      <c r="U1311" s="292"/>
      <c r="V1311" s="292"/>
      <c r="W1311" s="292"/>
      <c r="X1311" s="292"/>
      <c r="Y1311" s="292"/>
      <c r="Z1311" s="292"/>
      <c r="AA1311" s="292"/>
      <c r="AB1311" s="292"/>
      <c r="AC1311" s="292"/>
      <c r="AD1311" s="292"/>
      <c r="AE1311" s="292"/>
      <c r="AF1311" s="292"/>
      <c r="AG1311" s="292"/>
      <c r="AH1311" s="292"/>
      <c r="AI1311" s="292"/>
      <c r="AJ1311" s="292"/>
      <c r="AK1311" s="292"/>
      <c r="AL1311" s="292"/>
      <c r="AM1311" s="292"/>
      <c r="AN1311" s="328"/>
      <c r="AO1311" s="292"/>
      <c r="AP1311" s="292"/>
      <c r="AQ1311" s="292"/>
    </row>
    <row r="1312" spans="1:43" ht="24" x14ac:dyDescent="0.5">
      <c r="A1312" s="328">
        <v>217117</v>
      </c>
      <c r="B1312" s="278" t="s">
        <v>4357</v>
      </c>
      <c r="C1312" s="292" t="s">
        <v>572</v>
      </c>
      <c r="D1312" s="292" t="s">
        <v>289</v>
      </c>
      <c r="E1312" s="292" t="s">
        <v>387</v>
      </c>
      <c r="F1312" s="336">
        <v>35785</v>
      </c>
      <c r="G1312" s="292" t="s">
        <v>670</v>
      </c>
      <c r="H1312" s="292" t="s">
        <v>4334</v>
      </c>
      <c r="I1312" s="292" t="s">
        <v>485</v>
      </c>
      <c r="J1312" s="292" t="s">
        <v>390</v>
      </c>
      <c r="K1312" s="292">
        <v>2015</v>
      </c>
      <c r="L1312" s="292" t="s">
        <v>370</v>
      </c>
      <c r="M1312" s="292"/>
      <c r="N1312" s="292"/>
      <c r="O1312" s="336"/>
      <c r="P1312" s="292"/>
      <c r="Q1312" s="292"/>
      <c r="R1312" s="292"/>
      <c r="S1312" s="292"/>
      <c r="T1312" s="292"/>
      <c r="U1312" s="292"/>
      <c r="V1312" s="292"/>
      <c r="W1312" s="292"/>
      <c r="X1312" s="292"/>
      <c r="Y1312" s="292"/>
      <c r="Z1312" s="292"/>
      <c r="AA1312" s="292"/>
      <c r="AB1312" s="292"/>
      <c r="AC1312" s="292"/>
      <c r="AD1312" s="292"/>
      <c r="AE1312" s="292"/>
      <c r="AF1312" s="292"/>
      <c r="AG1312" s="292"/>
      <c r="AH1312" s="292"/>
      <c r="AI1312" s="292"/>
      <c r="AJ1312" s="292"/>
      <c r="AK1312" s="292"/>
      <c r="AL1312" s="292"/>
      <c r="AM1312" s="292"/>
      <c r="AN1312" s="328"/>
      <c r="AO1312" s="292"/>
      <c r="AP1312" s="292"/>
      <c r="AQ1312" s="292"/>
    </row>
    <row r="1313" spans="1:43" ht="24" x14ac:dyDescent="0.5">
      <c r="A1313" s="328">
        <v>217119</v>
      </c>
      <c r="B1313" s="278" t="s">
        <v>4361</v>
      </c>
      <c r="C1313" s="292" t="s">
        <v>4362</v>
      </c>
      <c r="D1313" s="292" t="s">
        <v>4363</v>
      </c>
      <c r="E1313" s="292" t="s">
        <v>388</v>
      </c>
      <c r="F1313" s="336">
        <v>37421</v>
      </c>
      <c r="G1313" s="292" t="s">
        <v>671</v>
      </c>
      <c r="H1313" s="292" t="s">
        <v>4364</v>
      </c>
      <c r="I1313" s="292" t="s">
        <v>485</v>
      </c>
      <c r="J1313" s="292" t="s">
        <v>390</v>
      </c>
      <c r="K1313" s="292">
        <v>2020</v>
      </c>
      <c r="L1313" s="292" t="s">
        <v>370</v>
      </c>
      <c r="M1313" s="292"/>
      <c r="N1313" s="292"/>
      <c r="O1313" s="336"/>
      <c r="P1313" s="292"/>
      <c r="Q1313" s="292"/>
      <c r="R1313" s="292"/>
      <c r="S1313" s="292"/>
      <c r="T1313" s="292"/>
      <c r="U1313" s="292"/>
      <c r="V1313" s="292"/>
      <c r="W1313" s="292"/>
      <c r="X1313" s="292"/>
      <c r="Y1313" s="292"/>
      <c r="Z1313" s="292"/>
      <c r="AA1313" s="292"/>
      <c r="AB1313" s="292"/>
      <c r="AC1313" s="292"/>
      <c r="AD1313" s="292"/>
      <c r="AE1313" s="292"/>
      <c r="AF1313" s="292"/>
      <c r="AG1313" s="292"/>
      <c r="AH1313" s="292"/>
      <c r="AI1313" s="292"/>
      <c r="AJ1313" s="292"/>
      <c r="AK1313" s="292"/>
      <c r="AL1313" s="292"/>
      <c r="AM1313" s="292"/>
      <c r="AN1313" s="328"/>
      <c r="AO1313" s="292"/>
      <c r="AP1313" s="292"/>
      <c r="AQ1313" s="292"/>
    </row>
    <row r="1314" spans="1:43" ht="24" x14ac:dyDescent="0.5">
      <c r="A1314" s="328">
        <v>217120</v>
      </c>
      <c r="B1314" s="278" t="s">
        <v>4365</v>
      </c>
      <c r="C1314" s="292" t="s">
        <v>4366</v>
      </c>
      <c r="D1314" s="292" t="s">
        <v>2688</v>
      </c>
      <c r="E1314" s="292" t="s">
        <v>388</v>
      </c>
      <c r="F1314" s="336">
        <v>35431</v>
      </c>
      <c r="G1314" s="292" t="s">
        <v>370</v>
      </c>
      <c r="H1314" s="292" t="s">
        <v>4334</v>
      </c>
      <c r="I1314" s="292" t="s">
        <v>485</v>
      </c>
      <c r="J1314" s="292" t="s">
        <v>390</v>
      </c>
      <c r="K1314" s="292">
        <v>2014</v>
      </c>
      <c r="L1314" s="292" t="s">
        <v>370</v>
      </c>
      <c r="M1314" s="292"/>
      <c r="N1314" s="292"/>
      <c r="O1314" s="336"/>
      <c r="P1314" s="292"/>
      <c r="Q1314" s="292"/>
      <c r="R1314" s="292"/>
      <c r="S1314" s="292"/>
      <c r="T1314" s="292"/>
      <c r="U1314" s="292"/>
      <c r="V1314" s="292"/>
      <c r="W1314" s="292"/>
      <c r="X1314" s="292"/>
      <c r="Y1314" s="292"/>
      <c r="Z1314" s="292"/>
      <c r="AA1314" s="292"/>
      <c r="AB1314" s="292"/>
      <c r="AC1314" s="292"/>
      <c r="AD1314" s="292"/>
      <c r="AE1314" s="292"/>
      <c r="AF1314" s="292"/>
      <c r="AG1314" s="292"/>
      <c r="AH1314" s="292"/>
      <c r="AI1314" s="292"/>
      <c r="AJ1314" s="292"/>
      <c r="AK1314" s="292"/>
      <c r="AL1314" s="292"/>
      <c r="AM1314" s="292"/>
      <c r="AN1314" s="328"/>
      <c r="AO1314" s="292"/>
      <c r="AP1314" s="292"/>
      <c r="AQ1314" s="292"/>
    </row>
    <row r="1315" spans="1:43" ht="24" x14ac:dyDescent="0.5">
      <c r="A1315" s="328">
        <v>217121</v>
      </c>
      <c r="B1315" s="278" t="s">
        <v>4367</v>
      </c>
      <c r="C1315" s="292" t="s">
        <v>4368</v>
      </c>
      <c r="D1315" s="292" t="s">
        <v>282</v>
      </c>
      <c r="E1315" s="292" t="s">
        <v>388</v>
      </c>
      <c r="F1315" s="336">
        <v>35663</v>
      </c>
      <c r="G1315" s="292" t="s">
        <v>370</v>
      </c>
      <c r="H1315" s="292" t="s">
        <v>3691</v>
      </c>
      <c r="I1315" s="292" t="s">
        <v>485</v>
      </c>
      <c r="J1315" s="292" t="s">
        <v>390</v>
      </c>
      <c r="K1315" s="292">
        <v>2023</v>
      </c>
      <c r="L1315" s="292" t="s">
        <v>370</v>
      </c>
      <c r="M1315" s="292"/>
      <c r="N1315" s="292"/>
      <c r="O1315" s="336"/>
      <c r="P1315" s="292"/>
      <c r="Q1315" s="292"/>
      <c r="R1315" s="292"/>
      <c r="S1315" s="292"/>
      <c r="T1315" s="292"/>
      <c r="U1315" s="292"/>
      <c r="V1315" s="292"/>
      <c r="W1315" s="292"/>
      <c r="X1315" s="292"/>
      <c r="Y1315" s="292"/>
      <c r="Z1315" s="292"/>
      <c r="AA1315" s="292"/>
      <c r="AB1315" s="292"/>
      <c r="AC1315" s="292"/>
      <c r="AD1315" s="292"/>
      <c r="AE1315" s="292"/>
      <c r="AF1315" s="292"/>
      <c r="AG1315" s="292"/>
      <c r="AH1315" s="292"/>
      <c r="AI1315" s="292"/>
      <c r="AJ1315" s="292"/>
      <c r="AK1315" s="292"/>
      <c r="AL1315" s="292"/>
      <c r="AM1315" s="292"/>
      <c r="AN1315" s="328"/>
      <c r="AO1315" s="292"/>
      <c r="AP1315" s="292"/>
      <c r="AQ1315" s="292"/>
    </row>
    <row r="1316" spans="1:43" ht="24" x14ac:dyDescent="0.5">
      <c r="A1316" s="328">
        <v>217124</v>
      </c>
      <c r="B1316" s="278" t="s">
        <v>4373</v>
      </c>
      <c r="C1316" s="292" t="s">
        <v>4374</v>
      </c>
      <c r="D1316" s="292" t="s">
        <v>4375</v>
      </c>
      <c r="E1316" s="292" t="s">
        <v>388</v>
      </c>
      <c r="F1316" s="336">
        <v>37433</v>
      </c>
      <c r="G1316" s="292" t="s">
        <v>370</v>
      </c>
      <c r="H1316" s="292" t="s">
        <v>4334</v>
      </c>
      <c r="I1316" s="292" t="s">
        <v>485</v>
      </c>
      <c r="J1316" s="292" t="s">
        <v>390</v>
      </c>
      <c r="K1316" s="292">
        <v>2021</v>
      </c>
      <c r="L1316" s="292" t="s">
        <v>370</v>
      </c>
      <c r="M1316" s="292"/>
      <c r="N1316" s="292"/>
      <c r="O1316" s="336"/>
      <c r="P1316" s="292"/>
      <c r="Q1316" s="292"/>
      <c r="R1316" s="292"/>
      <c r="S1316" s="292"/>
      <c r="T1316" s="292"/>
      <c r="U1316" s="292"/>
      <c r="V1316" s="292"/>
      <c r="W1316" s="292"/>
      <c r="X1316" s="292"/>
      <c r="Y1316" s="292"/>
      <c r="Z1316" s="292"/>
      <c r="AA1316" s="292"/>
      <c r="AB1316" s="292"/>
      <c r="AC1316" s="292"/>
      <c r="AD1316" s="292"/>
      <c r="AE1316" s="292"/>
      <c r="AF1316" s="292"/>
      <c r="AG1316" s="292"/>
      <c r="AH1316" s="292"/>
      <c r="AI1316" s="292"/>
      <c r="AJ1316" s="292"/>
      <c r="AK1316" s="292"/>
      <c r="AL1316" s="292"/>
      <c r="AM1316" s="292"/>
      <c r="AN1316" s="328"/>
      <c r="AO1316" s="292"/>
      <c r="AP1316" s="292"/>
      <c r="AQ1316" s="292"/>
    </row>
    <row r="1317" spans="1:43" ht="24" x14ac:dyDescent="0.5">
      <c r="A1317" s="328">
        <v>217126</v>
      </c>
      <c r="B1317" s="278" t="s">
        <v>4378</v>
      </c>
      <c r="C1317" s="292" t="s">
        <v>63</v>
      </c>
      <c r="D1317" s="292" t="s">
        <v>305</v>
      </c>
      <c r="E1317" s="292" t="s">
        <v>388</v>
      </c>
      <c r="F1317" s="336" t="s">
        <v>4379</v>
      </c>
      <c r="G1317" s="292" t="s">
        <v>370</v>
      </c>
      <c r="H1317" s="292" t="s">
        <v>389</v>
      </c>
      <c r="I1317" s="292" t="s">
        <v>485</v>
      </c>
      <c r="J1317" s="292" t="s">
        <v>390</v>
      </c>
      <c r="K1317" s="292">
        <v>2023</v>
      </c>
      <c r="L1317" s="292" t="s">
        <v>370</v>
      </c>
      <c r="M1317" s="292"/>
      <c r="N1317" s="292"/>
      <c r="O1317" s="336"/>
      <c r="P1317" s="292"/>
      <c r="Q1317" s="292"/>
      <c r="R1317" s="292"/>
      <c r="S1317" s="292"/>
      <c r="T1317" s="292"/>
      <c r="U1317" s="292"/>
      <c r="V1317" s="292"/>
      <c r="W1317" s="292"/>
      <c r="X1317" s="292"/>
      <c r="Y1317" s="292"/>
      <c r="Z1317" s="292"/>
      <c r="AA1317" s="292"/>
      <c r="AB1317" s="292"/>
      <c r="AC1317" s="292"/>
      <c r="AD1317" s="292"/>
      <c r="AE1317" s="292"/>
      <c r="AF1317" s="292"/>
      <c r="AG1317" s="292"/>
      <c r="AH1317" s="292"/>
      <c r="AI1317" s="292"/>
      <c r="AJ1317" s="292"/>
      <c r="AK1317" s="292"/>
      <c r="AL1317" s="292"/>
      <c r="AM1317" s="292"/>
      <c r="AN1317" s="328"/>
      <c r="AO1317" s="292"/>
      <c r="AP1317" s="292"/>
      <c r="AQ1317" s="292"/>
    </row>
    <row r="1318" spans="1:43" ht="24" x14ac:dyDescent="0.5">
      <c r="A1318" s="328">
        <v>217129</v>
      </c>
      <c r="B1318" s="278" t="s">
        <v>4383</v>
      </c>
      <c r="C1318" s="292" t="s">
        <v>63</v>
      </c>
      <c r="D1318" s="292" t="s">
        <v>4384</v>
      </c>
      <c r="E1318" s="292" t="s">
        <v>388</v>
      </c>
      <c r="F1318" s="336">
        <v>38962</v>
      </c>
      <c r="G1318" s="292" t="s">
        <v>370</v>
      </c>
      <c r="H1318" s="292" t="s">
        <v>3691</v>
      </c>
      <c r="I1318" s="292" t="s">
        <v>485</v>
      </c>
      <c r="J1318" s="292" t="s">
        <v>390</v>
      </c>
      <c r="K1318" s="292">
        <v>2024</v>
      </c>
      <c r="L1318" s="292" t="s">
        <v>370</v>
      </c>
      <c r="M1318" s="292"/>
      <c r="N1318" s="292" t="s">
        <v>4385</v>
      </c>
      <c r="O1318" s="336">
        <v>45659</v>
      </c>
      <c r="P1318" s="292">
        <v>125000</v>
      </c>
      <c r="Q1318" s="292"/>
      <c r="R1318" s="292"/>
      <c r="S1318" s="292"/>
      <c r="T1318" s="292"/>
      <c r="U1318" s="292"/>
      <c r="V1318" s="292"/>
      <c r="W1318" s="292"/>
      <c r="X1318" s="292"/>
      <c r="Y1318" s="292"/>
      <c r="Z1318" s="292"/>
      <c r="AA1318" s="292"/>
      <c r="AB1318" s="292"/>
      <c r="AC1318" s="292"/>
      <c r="AD1318" s="292"/>
      <c r="AE1318" s="292"/>
      <c r="AF1318" s="292"/>
      <c r="AG1318" s="292"/>
      <c r="AH1318" s="292"/>
      <c r="AI1318" s="292"/>
      <c r="AJ1318" s="292"/>
      <c r="AK1318" s="292"/>
      <c r="AL1318" s="292"/>
      <c r="AM1318" s="292"/>
      <c r="AN1318" s="328"/>
      <c r="AO1318" s="292"/>
      <c r="AP1318" s="292"/>
      <c r="AQ1318" s="292"/>
    </row>
    <row r="1319" spans="1:43" ht="24" x14ac:dyDescent="0.5">
      <c r="A1319" s="328">
        <v>217131</v>
      </c>
      <c r="B1319" s="278" t="s">
        <v>4387</v>
      </c>
      <c r="C1319" s="292" t="s">
        <v>4388</v>
      </c>
      <c r="D1319" s="292" t="s">
        <v>331</v>
      </c>
      <c r="E1319" s="292" t="s">
        <v>388</v>
      </c>
      <c r="F1319" s="336">
        <v>30346</v>
      </c>
      <c r="G1319" s="292" t="s">
        <v>374</v>
      </c>
      <c r="H1319" s="292" t="s">
        <v>389</v>
      </c>
      <c r="I1319" s="292" t="s">
        <v>485</v>
      </c>
      <c r="J1319" s="292" t="s">
        <v>390</v>
      </c>
      <c r="K1319" s="292">
        <v>2010</v>
      </c>
      <c r="L1319" s="292" t="s">
        <v>370</v>
      </c>
      <c r="M1319" s="292"/>
      <c r="N1319" s="292"/>
      <c r="O1319" s="336"/>
      <c r="P1319" s="292"/>
      <c r="Q1319" s="292"/>
      <c r="R1319" s="292"/>
      <c r="S1319" s="292"/>
      <c r="T1319" s="292"/>
      <c r="U1319" s="292"/>
      <c r="V1319" s="292"/>
      <c r="W1319" s="292"/>
      <c r="X1319" s="292"/>
      <c r="Y1319" s="292"/>
      <c r="Z1319" s="292"/>
      <c r="AA1319" s="292"/>
      <c r="AB1319" s="292"/>
      <c r="AC1319" s="292"/>
      <c r="AD1319" s="292"/>
      <c r="AE1319" s="292"/>
      <c r="AF1319" s="292"/>
      <c r="AG1319" s="292"/>
      <c r="AH1319" s="292"/>
      <c r="AI1319" s="292"/>
      <c r="AJ1319" s="292"/>
      <c r="AK1319" s="292"/>
      <c r="AL1319" s="292"/>
      <c r="AM1319" s="292"/>
      <c r="AN1319" s="328"/>
      <c r="AO1319" s="292"/>
      <c r="AP1319" s="292"/>
      <c r="AQ1319" s="292"/>
    </row>
    <row r="1320" spans="1:43" ht="24" x14ac:dyDescent="0.5">
      <c r="A1320" s="328">
        <v>217134</v>
      </c>
      <c r="B1320" s="278" t="s">
        <v>4392</v>
      </c>
      <c r="C1320" s="292" t="s">
        <v>4393</v>
      </c>
      <c r="D1320" s="292" t="s">
        <v>242</v>
      </c>
      <c r="E1320" s="292" t="s">
        <v>388</v>
      </c>
      <c r="F1320" s="336">
        <v>38718</v>
      </c>
      <c r="G1320" s="292" t="s">
        <v>370</v>
      </c>
      <c r="H1320" s="292" t="s">
        <v>389</v>
      </c>
      <c r="I1320" s="292" t="s">
        <v>485</v>
      </c>
      <c r="J1320" s="292" t="s">
        <v>390</v>
      </c>
      <c r="K1320" s="292">
        <v>2023</v>
      </c>
      <c r="L1320" s="292" t="s">
        <v>370</v>
      </c>
      <c r="M1320" s="292"/>
      <c r="N1320" s="292"/>
      <c r="O1320" s="336"/>
      <c r="P1320" s="292"/>
      <c r="Q1320" s="292"/>
      <c r="R1320" s="292"/>
      <c r="S1320" s="292"/>
      <c r="T1320" s="292"/>
      <c r="U1320" s="292"/>
      <c r="V1320" s="292"/>
      <c r="W1320" s="292"/>
      <c r="X1320" s="292"/>
      <c r="Y1320" s="292"/>
      <c r="Z1320" s="292"/>
      <c r="AA1320" s="292"/>
      <c r="AB1320" s="292"/>
      <c r="AC1320" s="292"/>
      <c r="AD1320" s="292"/>
      <c r="AE1320" s="292"/>
      <c r="AF1320" s="292"/>
      <c r="AG1320" s="292"/>
      <c r="AH1320" s="292"/>
      <c r="AI1320" s="292"/>
      <c r="AJ1320" s="292"/>
      <c r="AK1320" s="292"/>
      <c r="AL1320" s="292"/>
      <c r="AM1320" s="292"/>
      <c r="AN1320" s="328"/>
      <c r="AO1320" s="292"/>
      <c r="AP1320" s="292"/>
      <c r="AQ1320" s="292"/>
    </row>
    <row r="1321" spans="1:43" ht="24" x14ac:dyDescent="0.5">
      <c r="A1321" s="328">
        <v>217136</v>
      </c>
      <c r="B1321" s="278" t="s">
        <v>4395</v>
      </c>
      <c r="C1321" s="292" t="s">
        <v>169</v>
      </c>
      <c r="D1321" s="292" t="s">
        <v>4396</v>
      </c>
      <c r="E1321" s="292" t="s">
        <v>388</v>
      </c>
      <c r="F1321" s="336">
        <v>38813</v>
      </c>
      <c r="G1321" s="292" t="s">
        <v>370</v>
      </c>
      <c r="H1321" s="292" t="s">
        <v>4350</v>
      </c>
      <c r="I1321" s="292" t="s">
        <v>485</v>
      </c>
      <c r="J1321" s="292" t="s">
        <v>390</v>
      </c>
      <c r="K1321" s="292">
        <v>2024</v>
      </c>
      <c r="L1321" s="292" t="s">
        <v>370</v>
      </c>
      <c r="M1321" s="292"/>
      <c r="N1321" s="292"/>
      <c r="O1321" s="336"/>
      <c r="P1321" s="292"/>
      <c r="Q1321" s="292"/>
      <c r="R1321" s="292"/>
      <c r="S1321" s="292"/>
      <c r="T1321" s="292"/>
      <c r="U1321" s="292"/>
      <c r="V1321" s="292"/>
      <c r="W1321" s="292"/>
      <c r="X1321" s="292"/>
      <c r="Y1321" s="292"/>
      <c r="Z1321" s="292"/>
      <c r="AA1321" s="292"/>
      <c r="AB1321" s="292"/>
      <c r="AC1321" s="292"/>
      <c r="AD1321" s="292"/>
      <c r="AE1321" s="292"/>
      <c r="AF1321" s="292"/>
      <c r="AG1321" s="292"/>
      <c r="AH1321" s="292"/>
      <c r="AI1321" s="292"/>
      <c r="AJ1321" s="292"/>
      <c r="AK1321" s="292"/>
      <c r="AL1321" s="292"/>
      <c r="AM1321" s="292"/>
      <c r="AN1321" s="328"/>
      <c r="AO1321" s="292"/>
      <c r="AP1321" s="292"/>
      <c r="AQ1321" s="292"/>
    </row>
    <row r="1322" spans="1:43" ht="24" x14ac:dyDescent="0.5">
      <c r="A1322" s="328">
        <v>217140</v>
      </c>
      <c r="B1322" s="278" t="s">
        <v>4403</v>
      </c>
      <c r="C1322" s="292" t="s">
        <v>66</v>
      </c>
      <c r="D1322" s="292" t="s">
        <v>291</v>
      </c>
      <c r="E1322" s="292" t="s">
        <v>388</v>
      </c>
      <c r="F1322" s="336" t="s">
        <v>4404</v>
      </c>
      <c r="G1322" s="292" t="s">
        <v>4405</v>
      </c>
      <c r="H1322" s="292" t="s">
        <v>389</v>
      </c>
      <c r="I1322" s="292" t="s">
        <v>485</v>
      </c>
      <c r="J1322" s="292" t="s">
        <v>371</v>
      </c>
      <c r="K1322" s="292">
        <v>2023</v>
      </c>
      <c r="L1322" s="292" t="s">
        <v>370</v>
      </c>
      <c r="M1322" s="292"/>
      <c r="N1322" s="292"/>
      <c r="O1322" s="336"/>
      <c r="P1322" s="292"/>
      <c r="Q1322" s="292"/>
      <c r="R1322" s="292"/>
      <c r="S1322" s="292"/>
      <c r="T1322" s="292"/>
      <c r="U1322" s="292"/>
      <c r="V1322" s="292"/>
      <c r="W1322" s="292"/>
      <c r="X1322" s="292"/>
      <c r="Y1322" s="292"/>
      <c r="Z1322" s="292"/>
      <c r="AA1322" s="292"/>
      <c r="AB1322" s="292"/>
      <c r="AC1322" s="292"/>
      <c r="AD1322" s="292"/>
      <c r="AE1322" s="292"/>
      <c r="AF1322" s="292"/>
      <c r="AG1322" s="292"/>
      <c r="AH1322" s="292"/>
      <c r="AI1322" s="292"/>
      <c r="AJ1322" s="292"/>
      <c r="AK1322" s="292"/>
      <c r="AL1322" s="292"/>
      <c r="AM1322" s="292"/>
      <c r="AN1322" s="328"/>
      <c r="AO1322" s="292"/>
      <c r="AP1322" s="292"/>
      <c r="AQ1322" s="292"/>
    </row>
    <row r="1323" spans="1:43" ht="24" x14ac:dyDescent="0.5">
      <c r="A1323" s="328">
        <v>217142</v>
      </c>
      <c r="B1323" s="278" t="s">
        <v>4407</v>
      </c>
      <c r="C1323" s="292" t="s">
        <v>66</v>
      </c>
      <c r="D1323" s="292" t="s">
        <v>277</v>
      </c>
      <c r="E1323" s="292" t="s">
        <v>387</v>
      </c>
      <c r="F1323" s="336">
        <v>31848</v>
      </c>
      <c r="G1323" s="292" t="s">
        <v>4408</v>
      </c>
      <c r="H1323" s="292" t="s">
        <v>399</v>
      </c>
      <c r="I1323" s="292" t="s">
        <v>485</v>
      </c>
      <c r="J1323" s="292" t="s">
        <v>371</v>
      </c>
      <c r="K1323" s="292">
        <v>2005</v>
      </c>
      <c r="L1323" s="292" t="s">
        <v>370</v>
      </c>
      <c r="M1323" s="292"/>
      <c r="N1323" s="292"/>
      <c r="O1323" s="336"/>
      <c r="P1323" s="292"/>
      <c r="Q1323" s="292"/>
      <c r="R1323" s="292"/>
      <c r="S1323" s="292"/>
      <c r="T1323" s="292"/>
      <c r="U1323" s="292"/>
      <c r="V1323" s="292"/>
      <c r="W1323" s="292"/>
      <c r="X1323" s="292"/>
      <c r="Y1323" s="292"/>
      <c r="Z1323" s="292"/>
      <c r="AA1323" s="292"/>
      <c r="AB1323" s="292"/>
      <c r="AC1323" s="292"/>
      <c r="AD1323" s="292"/>
      <c r="AE1323" s="292"/>
      <c r="AF1323" s="292"/>
      <c r="AG1323" s="292"/>
      <c r="AH1323" s="292"/>
      <c r="AI1323" s="292"/>
      <c r="AJ1323" s="292"/>
      <c r="AK1323" s="292"/>
      <c r="AL1323" s="292"/>
      <c r="AM1323" s="292"/>
      <c r="AN1323" s="328"/>
      <c r="AO1323" s="292"/>
      <c r="AP1323" s="292"/>
      <c r="AQ1323" s="292"/>
    </row>
    <row r="1324" spans="1:43" ht="24" x14ac:dyDescent="0.5">
      <c r="A1324" s="328">
        <v>217145</v>
      </c>
      <c r="B1324" s="278" t="s">
        <v>4415</v>
      </c>
      <c r="C1324" s="292" t="s">
        <v>69</v>
      </c>
      <c r="D1324" s="292" t="s">
        <v>4416</v>
      </c>
      <c r="E1324" s="292" t="s">
        <v>388</v>
      </c>
      <c r="F1324" s="336">
        <v>38814</v>
      </c>
      <c r="G1324" s="292" t="s">
        <v>370</v>
      </c>
      <c r="H1324" s="292" t="s">
        <v>3691</v>
      </c>
      <c r="I1324" s="292" t="s">
        <v>485</v>
      </c>
      <c r="J1324" s="292" t="s">
        <v>390</v>
      </c>
      <c r="K1324" s="292">
        <v>2024</v>
      </c>
      <c r="L1324" s="292" t="s">
        <v>370</v>
      </c>
      <c r="M1324" s="292"/>
      <c r="N1324" s="292"/>
      <c r="O1324" s="336"/>
      <c r="P1324" s="292"/>
      <c r="Q1324" s="292"/>
      <c r="R1324" s="292"/>
      <c r="S1324" s="292"/>
      <c r="T1324" s="292"/>
      <c r="U1324" s="292"/>
      <c r="V1324" s="292"/>
      <c r="W1324" s="292"/>
      <c r="X1324" s="292"/>
      <c r="Y1324" s="292"/>
      <c r="Z1324" s="292"/>
      <c r="AA1324" s="292"/>
      <c r="AB1324" s="292"/>
      <c r="AC1324" s="292"/>
      <c r="AD1324" s="292"/>
      <c r="AE1324" s="292"/>
      <c r="AF1324" s="292"/>
      <c r="AG1324" s="292"/>
      <c r="AH1324" s="292"/>
      <c r="AI1324" s="292"/>
      <c r="AJ1324" s="292"/>
      <c r="AK1324" s="292"/>
      <c r="AL1324" s="292"/>
      <c r="AM1324" s="292"/>
      <c r="AN1324" s="328"/>
      <c r="AO1324" s="292"/>
      <c r="AP1324" s="292"/>
      <c r="AQ1324" s="292"/>
    </row>
    <row r="1325" spans="1:43" ht="24" x14ac:dyDescent="0.5">
      <c r="A1325" s="328">
        <v>217149</v>
      </c>
      <c r="B1325" s="278" t="s">
        <v>4423</v>
      </c>
      <c r="C1325" s="292" t="s">
        <v>4424</v>
      </c>
      <c r="D1325" s="292" t="s">
        <v>2688</v>
      </c>
      <c r="E1325" s="292" t="s">
        <v>388</v>
      </c>
      <c r="F1325" s="336">
        <v>32874</v>
      </c>
      <c r="G1325" s="292" t="s">
        <v>370</v>
      </c>
      <c r="H1325" s="292" t="s">
        <v>3691</v>
      </c>
      <c r="I1325" s="292" t="s">
        <v>485</v>
      </c>
      <c r="J1325" s="292" t="s">
        <v>390</v>
      </c>
      <c r="K1325" s="292">
        <v>2007</v>
      </c>
      <c r="L1325" s="292" t="s">
        <v>370</v>
      </c>
      <c r="M1325" s="292"/>
      <c r="N1325" s="292"/>
      <c r="O1325" s="336"/>
      <c r="P1325" s="292"/>
      <c r="Q1325" s="292"/>
      <c r="R1325" s="292"/>
      <c r="S1325" s="292"/>
      <c r="T1325" s="292"/>
      <c r="U1325" s="292"/>
      <c r="V1325" s="292"/>
      <c r="W1325" s="292"/>
      <c r="X1325" s="292"/>
      <c r="Y1325" s="292"/>
      <c r="Z1325" s="292"/>
      <c r="AA1325" s="292"/>
      <c r="AB1325" s="292"/>
      <c r="AC1325" s="292"/>
      <c r="AD1325" s="292"/>
      <c r="AE1325" s="292"/>
      <c r="AF1325" s="292"/>
      <c r="AG1325" s="292"/>
      <c r="AH1325" s="292"/>
      <c r="AI1325" s="292"/>
      <c r="AJ1325" s="292"/>
      <c r="AK1325" s="292"/>
      <c r="AL1325" s="292"/>
      <c r="AM1325" s="292"/>
      <c r="AN1325" s="328"/>
      <c r="AO1325" s="292"/>
      <c r="AP1325" s="292"/>
      <c r="AQ1325" s="292"/>
    </row>
    <row r="1326" spans="1:43" ht="24" x14ac:dyDescent="0.5">
      <c r="A1326" s="328">
        <v>217150</v>
      </c>
      <c r="B1326" s="278" t="s">
        <v>4425</v>
      </c>
      <c r="C1326" s="292" t="s">
        <v>1627</v>
      </c>
      <c r="D1326" s="292" t="s">
        <v>253</v>
      </c>
      <c r="E1326" s="292" t="s">
        <v>388</v>
      </c>
      <c r="F1326" s="336">
        <v>110789</v>
      </c>
      <c r="G1326" s="292" t="s">
        <v>370</v>
      </c>
      <c r="H1326" s="292" t="s">
        <v>3691</v>
      </c>
      <c r="I1326" s="292" t="s">
        <v>485</v>
      </c>
      <c r="J1326" s="292" t="s">
        <v>390</v>
      </c>
      <c r="K1326" s="292">
        <v>2021</v>
      </c>
      <c r="L1326" s="292" t="s">
        <v>370</v>
      </c>
      <c r="M1326" s="292"/>
      <c r="N1326" s="292"/>
      <c r="O1326" s="336"/>
      <c r="P1326" s="292"/>
      <c r="Q1326" s="292"/>
      <c r="R1326" s="292"/>
      <c r="S1326" s="292"/>
      <c r="T1326" s="292"/>
      <c r="U1326" s="292"/>
      <c r="V1326" s="292"/>
      <c r="W1326" s="292"/>
      <c r="X1326" s="292"/>
      <c r="Y1326" s="292"/>
      <c r="Z1326" s="292"/>
      <c r="AA1326" s="292"/>
      <c r="AB1326" s="292"/>
      <c r="AC1326" s="292"/>
      <c r="AD1326" s="292"/>
      <c r="AE1326" s="292"/>
      <c r="AF1326" s="292"/>
      <c r="AG1326" s="292"/>
      <c r="AH1326" s="292"/>
      <c r="AI1326" s="292"/>
      <c r="AJ1326" s="292"/>
      <c r="AK1326" s="292"/>
      <c r="AL1326" s="292"/>
      <c r="AM1326" s="292"/>
      <c r="AN1326" s="328"/>
      <c r="AO1326" s="292"/>
      <c r="AP1326" s="292"/>
      <c r="AQ1326" s="292"/>
    </row>
    <row r="1327" spans="1:43" ht="24" x14ac:dyDescent="0.5">
      <c r="A1327" s="328">
        <v>217151</v>
      </c>
      <c r="B1327" s="278" t="s">
        <v>4426</v>
      </c>
      <c r="C1327" s="292" t="s">
        <v>4427</v>
      </c>
      <c r="D1327" s="292" t="s">
        <v>259</v>
      </c>
      <c r="E1327" s="292" t="s">
        <v>388</v>
      </c>
      <c r="F1327" s="336">
        <v>34294</v>
      </c>
      <c r="G1327" s="292" t="s">
        <v>370</v>
      </c>
      <c r="H1327" s="292" t="s">
        <v>3691</v>
      </c>
      <c r="I1327" s="292" t="s">
        <v>485</v>
      </c>
      <c r="J1327" s="292" t="s">
        <v>390</v>
      </c>
      <c r="K1327" s="292">
        <v>2011</v>
      </c>
      <c r="L1327" s="292" t="s">
        <v>370</v>
      </c>
      <c r="M1327" s="292"/>
      <c r="N1327" s="292"/>
      <c r="O1327" s="336"/>
      <c r="P1327" s="292"/>
      <c r="Q1327" s="292"/>
      <c r="R1327" s="292"/>
      <c r="S1327" s="292"/>
      <c r="T1327" s="292"/>
      <c r="U1327" s="292"/>
      <c r="V1327" s="292"/>
      <c r="W1327" s="292"/>
      <c r="X1327" s="292"/>
      <c r="Y1327" s="292"/>
      <c r="Z1327" s="292"/>
      <c r="AA1327" s="292"/>
      <c r="AB1327" s="292"/>
      <c r="AC1327" s="292"/>
      <c r="AD1327" s="292"/>
      <c r="AE1327" s="292"/>
      <c r="AF1327" s="292"/>
      <c r="AG1327" s="292"/>
      <c r="AH1327" s="292"/>
      <c r="AI1327" s="292"/>
      <c r="AJ1327" s="292"/>
      <c r="AK1327" s="292"/>
      <c r="AL1327" s="292"/>
      <c r="AM1327" s="292"/>
      <c r="AN1327" s="328"/>
      <c r="AO1327" s="292"/>
      <c r="AP1327" s="292"/>
      <c r="AQ1327" s="292"/>
    </row>
    <row r="1328" spans="1:43" ht="24" x14ac:dyDescent="0.5">
      <c r="A1328" s="328">
        <v>217152</v>
      </c>
      <c r="B1328" s="278" t="s">
        <v>4428</v>
      </c>
      <c r="C1328" s="292" t="s">
        <v>609</v>
      </c>
      <c r="D1328" s="292" t="s">
        <v>256</v>
      </c>
      <c r="E1328" s="292" t="s">
        <v>388</v>
      </c>
      <c r="F1328" s="336">
        <v>36292</v>
      </c>
      <c r="G1328" s="292" t="s">
        <v>370</v>
      </c>
      <c r="H1328" s="292" t="s">
        <v>389</v>
      </c>
      <c r="I1328" s="292" t="s">
        <v>485</v>
      </c>
      <c r="J1328" s="292" t="s">
        <v>390</v>
      </c>
      <c r="K1328" s="292">
        <v>2017</v>
      </c>
      <c r="L1328" s="292" t="s">
        <v>370</v>
      </c>
      <c r="M1328" s="292"/>
      <c r="N1328" s="292"/>
      <c r="O1328" s="336"/>
      <c r="P1328" s="292"/>
      <c r="Q1328" s="292"/>
      <c r="R1328" s="292"/>
      <c r="S1328" s="292"/>
      <c r="T1328" s="292"/>
      <c r="U1328" s="292"/>
      <c r="V1328" s="292"/>
      <c r="W1328" s="292"/>
      <c r="X1328" s="292"/>
      <c r="Y1328" s="292"/>
      <c r="Z1328" s="292"/>
      <c r="AA1328" s="292"/>
      <c r="AB1328" s="292"/>
      <c r="AC1328" s="292"/>
      <c r="AD1328" s="292"/>
      <c r="AE1328" s="292"/>
      <c r="AF1328" s="292"/>
      <c r="AG1328" s="292"/>
      <c r="AH1328" s="292"/>
      <c r="AI1328" s="292"/>
      <c r="AJ1328" s="292"/>
      <c r="AK1328" s="292"/>
      <c r="AL1328" s="292"/>
      <c r="AM1328" s="292"/>
      <c r="AN1328" s="328"/>
      <c r="AO1328" s="292"/>
      <c r="AP1328" s="292"/>
      <c r="AQ1328" s="292"/>
    </row>
    <row r="1329" spans="1:43" ht="24" x14ac:dyDescent="0.5">
      <c r="A1329" s="328">
        <v>217154</v>
      </c>
      <c r="B1329" s="278" t="s">
        <v>4431</v>
      </c>
      <c r="C1329" s="292" t="s">
        <v>806</v>
      </c>
      <c r="D1329" s="292" t="s">
        <v>529</v>
      </c>
      <c r="E1329" s="292" t="s">
        <v>387</v>
      </c>
      <c r="F1329" s="336">
        <v>38508</v>
      </c>
      <c r="G1329" s="292" t="s">
        <v>4432</v>
      </c>
      <c r="H1329" s="292" t="s">
        <v>399</v>
      </c>
      <c r="I1329" s="292" t="s">
        <v>485</v>
      </c>
      <c r="J1329" s="292" t="s">
        <v>390</v>
      </c>
      <c r="K1329" s="292">
        <v>2024</v>
      </c>
      <c r="L1329" s="292" t="s">
        <v>370</v>
      </c>
      <c r="M1329" s="292"/>
      <c r="N1329" s="292"/>
      <c r="O1329" s="336"/>
      <c r="P1329" s="292"/>
      <c r="Q1329" s="292"/>
      <c r="R1329" s="292"/>
      <c r="S1329" s="292"/>
      <c r="T1329" s="292"/>
      <c r="U1329" s="292"/>
      <c r="V1329" s="292"/>
      <c r="W1329" s="292"/>
      <c r="X1329" s="292"/>
      <c r="Y1329" s="292"/>
      <c r="Z1329" s="292"/>
      <c r="AA1329" s="292"/>
      <c r="AB1329" s="292"/>
      <c r="AC1329" s="292"/>
      <c r="AD1329" s="292"/>
      <c r="AE1329" s="292"/>
      <c r="AF1329" s="292"/>
      <c r="AG1329" s="292"/>
      <c r="AH1329" s="292"/>
      <c r="AI1329" s="292"/>
      <c r="AJ1329" s="292"/>
      <c r="AK1329" s="292"/>
      <c r="AL1329" s="292"/>
      <c r="AM1329" s="292"/>
      <c r="AN1329" s="328"/>
      <c r="AO1329" s="292"/>
      <c r="AP1329" s="292"/>
      <c r="AQ1329" s="292"/>
    </row>
    <row r="1330" spans="1:43" ht="24" x14ac:dyDescent="0.5">
      <c r="A1330" s="328">
        <v>217157</v>
      </c>
      <c r="B1330" s="278" t="s">
        <v>4437</v>
      </c>
      <c r="C1330" s="292" t="s">
        <v>4438</v>
      </c>
      <c r="D1330" s="292" t="s">
        <v>322</v>
      </c>
      <c r="E1330" s="292" t="s">
        <v>387</v>
      </c>
      <c r="F1330" s="336" t="s">
        <v>4439</v>
      </c>
      <c r="G1330" s="292" t="s">
        <v>370</v>
      </c>
      <c r="H1330" s="292" t="s">
        <v>4350</v>
      </c>
      <c r="I1330" s="292" t="s">
        <v>485</v>
      </c>
      <c r="J1330" s="292" t="s">
        <v>371</v>
      </c>
      <c r="K1330" s="292">
        <v>2002</v>
      </c>
      <c r="L1330" s="292" t="s">
        <v>370</v>
      </c>
      <c r="M1330" s="292"/>
      <c r="N1330" s="292"/>
      <c r="O1330" s="336"/>
      <c r="P1330" s="292"/>
      <c r="Q1330" s="292"/>
      <c r="R1330" s="292"/>
      <c r="S1330" s="292"/>
      <c r="T1330" s="292"/>
      <c r="U1330" s="292"/>
      <c r="V1330" s="292"/>
      <c r="W1330" s="292"/>
      <c r="X1330" s="292"/>
      <c r="Y1330" s="292"/>
      <c r="Z1330" s="292"/>
      <c r="AA1330" s="292"/>
      <c r="AB1330" s="292"/>
      <c r="AC1330" s="292"/>
      <c r="AD1330" s="292"/>
      <c r="AE1330" s="292"/>
      <c r="AF1330" s="292"/>
      <c r="AG1330" s="292"/>
      <c r="AH1330" s="292"/>
      <c r="AI1330" s="292"/>
      <c r="AJ1330" s="292"/>
      <c r="AK1330" s="292"/>
      <c r="AL1330" s="292"/>
      <c r="AM1330" s="292"/>
      <c r="AN1330" s="328"/>
      <c r="AO1330" s="292"/>
      <c r="AP1330" s="292"/>
      <c r="AQ1330" s="292"/>
    </row>
    <row r="1331" spans="1:43" ht="24" x14ac:dyDescent="0.5">
      <c r="A1331" s="328">
        <v>217162</v>
      </c>
      <c r="B1331" s="278" t="s">
        <v>4446</v>
      </c>
      <c r="C1331" s="292" t="s">
        <v>1999</v>
      </c>
      <c r="D1331" s="292" t="s">
        <v>3397</v>
      </c>
      <c r="E1331" s="292" t="s">
        <v>388</v>
      </c>
      <c r="F1331" s="336">
        <v>32583</v>
      </c>
      <c r="G1331" s="292" t="s">
        <v>370</v>
      </c>
      <c r="H1331" s="292" t="s">
        <v>3691</v>
      </c>
      <c r="I1331" s="292" t="s">
        <v>485</v>
      </c>
      <c r="J1331" s="292" t="s">
        <v>371</v>
      </c>
      <c r="K1331" s="292">
        <v>2008</v>
      </c>
      <c r="L1331" s="292" t="s">
        <v>370</v>
      </c>
      <c r="M1331" s="292"/>
      <c r="N1331" s="292" t="s">
        <v>4447</v>
      </c>
      <c r="O1331" s="336">
        <v>45722</v>
      </c>
      <c r="P1331" s="292">
        <v>75000</v>
      </c>
      <c r="Q1331" s="292"/>
      <c r="R1331" s="292"/>
      <c r="S1331" s="292"/>
      <c r="T1331" s="292"/>
      <c r="U1331" s="292"/>
      <c r="V1331" s="292"/>
      <c r="W1331" s="292"/>
      <c r="X1331" s="292"/>
      <c r="Y1331" s="292"/>
      <c r="Z1331" s="292"/>
      <c r="AA1331" s="292"/>
      <c r="AB1331" s="292"/>
      <c r="AC1331" s="292"/>
      <c r="AD1331" s="292"/>
      <c r="AE1331" s="292"/>
      <c r="AF1331" s="292"/>
      <c r="AG1331" s="292"/>
      <c r="AH1331" s="292"/>
      <c r="AI1331" s="292"/>
      <c r="AJ1331" s="292"/>
      <c r="AK1331" s="292"/>
      <c r="AL1331" s="292"/>
      <c r="AM1331" s="292"/>
      <c r="AN1331" s="328"/>
      <c r="AO1331" s="292"/>
      <c r="AP1331" s="292"/>
      <c r="AQ1331" s="292"/>
    </row>
    <row r="1332" spans="1:43" ht="24" x14ac:dyDescent="0.5">
      <c r="A1332" s="328">
        <v>217166</v>
      </c>
      <c r="B1332" s="278" t="s">
        <v>1280</v>
      </c>
      <c r="C1332" s="292" t="s">
        <v>76</v>
      </c>
      <c r="D1332" s="292" t="s">
        <v>1089</v>
      </c>
      <c r="E1332" s="292" t="s">
        <v>388</v>
      </c>
      <c r="F1332" s="336">
        <v>31780</v>
      </c>
      <c r="G1332" s="292" t="s">
        <v>4454</v>
      </c>
      <c r="H1332" s="292" t="s">
        <v>3691</v>
      </c>
      <c r="I1332" s="292" t="s">
        <v>485</v>
      </c>
      <c r="J1332" s="292" t="s">
        <v>390</v>
      </c>
      <c r="K1332" s="292">
        <v>2004</v>
      </c>
      <c r="L1332" s="292" t="s">
        <v>370</v>
      </c>
      <c r="M1332" s="292"/>
      <c r="N1332" s="292"/>
      <c r="O1332" s="336"/>
      <c r="P1332" s="292"/>
      <c r="Q1332" s="292"/>
      <c r="R1332" s="292"/>
      <c r="S1332" s="292"/>
      <c r="T1332" s="292"/>
      <c r="U1332" s="292"/>
      <c r="V1332" s="292"/>
      <c r="W1332" s="292"/>
      <c r="X1332" s="292"/>
      <c r="Y1332" s="292"/>
      <c r="Z1332" s="292"/>
      <c r="AA1332" s="292"/>
      <c r="AB1332" s="292"/>
      <c r="AC1332" s="292"/>
      <c r="AD1332" s="292"/>
      <c r="AE1332" s="292"/>
      <c r="AF1332" s="292"/>
      <c r="AG1332" s="292"/>
      <c r="AH1332" s="292"/>
      <c r="AI1332" s="292"/>
      <c r="AJ1332" s="292"/>
      <c r="AK1332" s="292"/>
      <c r="AL1332" s="292"/>
      <c r="AM1332" s="292"/>
      <c r="AN1332" s="328"/>
      <c r="AO1332" s="292"/>
      <c r="AP1332" s="292"/>
      <c r="AQ1332" s="292"/>
    </row>
    <row r="1333" spans="1:43" ht="24" x14ac:dyDescent="0.5">
      <c r="A1333" s="328">
        <v>217167</v>
      </c>
      <c r="B1333" s="278" t="s">
        <v>4455</v>
      </c>
      <c r="C1333" s="292" t="s">
        <v>1005</v>
      </c>
      <c r="D1333" s="292" t="s">
        <v>285</v>
      </c>
      <c r="E1333" s="292" t="s">
        <v>388</v>
      </c>
      <c r="F1333" s="336">
        <v>34459</v>
      </c>
      <c r="G1333" s="292" t="s">
        <v>370</v>
      </c>
      <c r="H1333" s="292" t="s">
        <v>3691</v>
      </c>
      <c r="I1333" s="292" t="s">
        <v>485</v>
      </c>
      <c r="J1333" s="292" t="s">
        <v>390</v>
      </c>
      <c r="K1333" s="292">
        <v>2012</v>
      </c>
      <c r="L1333" s="292" t="s">
        <v>370</v>
      </c>
      <c r="M1333" s="292"/>
      <c r="N1333" s="292"/>
      <c r="O1333" s="336"/>
      <c r="P1333" s="292"/>
      <c r="Q1333" s="292"/>
      <c r="R1333" s="292"/>
      <c r="S1333" s="292"/>
      <c r="T1333" s="292"/>
      <c r="U1333" s="292"/>
      <c r="V1333" s="292"/>
      <c r="W1333" s="292"/>
      <c r="X1333" s="292"/>
      <c r="Y1333" s="292"/>
      <c r="Z1333" s="292"/>
      <c r="AA1333" s="292"/>
      <c r="AB1333" s="292"/>
      <c r="AC1333" s="292"/>
      <c r="AD1333" s="292"/>
      <c r="AE1333" s="292"/>
      <c r="AF1333" s="292"/>
      <c r="AG1333" s="292"/>
      <c r="AH1333" s="292"/>
      <c r="AI1333" s="292"/>
      <c r="AJ1333" s="292"/>
      <c r="AK1333" s="292"/>
      <c r="AL1333" s="292"/>
      <c r="AM1333" s="292"/>
      <c r="AN1333" s="328"/>
      <c r="AO1333" s="292"/>
      <c r="AP1333" s="292"/>
      <c r="AQ1333" s="292"/>
    </row>
    <row r="1334" spans="1:43" ht="24" x14ac:dyDescent="0.5">
      <c r="A1334" s="328">
        <v>217171</v>
      </c>
      <c r="B1334" s="278" t="s">
        <v>4461</v>
      </c>
      <c r="C1334" s="292" t="s">
        <v>66</v>
      </c>
      <c r="D1334" s="292" t="s">
        <v>323</v>
      </c>
      <c r="E1334" s="292" t="s">
        <v>1315</v>
      </c>
      <c r="F1334" s="336">
        <v>33604</v>
      </c>
      <c r="G1334" s="292"/>
      <c r="H1334" s="292" t="s">
        <v>4334</v>
      </c>
      <c r="I1334" s="292" t="s">
        <v>485</v>
      </c>
      <c r="J1334" s="292" t="s">
        <v>1311</v>
      </c>
      <c r="K1334" s="292">
        <v>2019</v>
      </c>
      <c r="L1334" s="292" t="s">
        <v>370</v>
      </c>
      <c r="M1334" s="292"/>
      <c r="N1334" s="292"/>
      <c r="O1334" s="336"/>
      <c r="P1334" s="292"/>
      <c r="Q1334" s="292"/>
      <c r="R1334" s="292"/>
      <c r="S1334" s="292"/>
      <c r="T1334" s="292"/>
      <c r="U1334" s="292"/>
      <c r="V1334" s="292"/>
      <c r="W1334" s="292"/>
      <c r="X1334" s="292"/>
      <c r="Y1334" s="292"/>
      <c r="Z1334" s="292"/>
      <c r="AA1334" s="292"/>
      <c r="AB1334" s="292"/>
      <c r="AC1334" s="292"/>
      <c r="AD1334" s="292"/>
      <c r="AE1334" s="292"/>
      <c r="AF1334" s="292"/>
      <c r="AG1334" s="292"/>
      <c r="AH1334" s="292"/>
      <c r="AI1334" s="292"/>
      <c r="AJ1334" s="292"/>
      <c r="AK1334" s="292"/>
      <c r="AL1334" s="292"/>
      <c r="AM1334" s="292"/>
      <c r="AN1334" s="328"/>
      <c r="AO1334" s="292"/>
      <c r="AP1334" s="292"/>
      <c r="AQ1334" s="292"/>
    </row>
    <row r="1335" spans="1:43" ht="24" x14ac:dyDescent="0.5">
      <c r="A1335" s="328">
        <v>217174</v>
      </c>
      <c r="B1335" s="278" t="s">
        <v>4465</v>
      </c>
      <c r="C1335" s="292" t="s">
        <v>191</v>
      </c>
      <c r="D1335" s="292" t="s">
        <v>537</v>
      </c>
      <c r="E1335" s="292" t="s">
        <v>387</v>
      </c>
      <c r="F1335" s="336">
        <v>38398</v>
      </c>
      <c r="G1335" s="292" t="s">
        <v>373</v>
      </c>
      <c r="H1335" s="292" t="s">
        <v>3691</v>
      </c>
      <c r="I1335" s="292" t="s">
        <v>485</v>
      </c>
      <c r="J1335" s="292" t="s">
        <v>390</v>
      </c>
      <c r="K1335" s="292">
        <v>2023</v>
      </c>
      <c r="L1335" s="292" t="s">
        <v>370</v>
      </c>
      <c r="M1335" s="292"/>
      <c r="N1335" s="292"/>
      <c r="O1335" s="336"/>
      <c r="P1335" s="292"/>
      <c r="Q1335" s="292"/>
      <c r="R1335" s="292"/>
      <c r="S1335" s="292"/>
      <c r="T1335" s="292"/>
      <c r="U1335" s="292"/>
      <c r="V1335" s="292"/>
      <c r="W1335" s="292"/>
      <c r="X1335" s="292"/>
      <c r="Y1335" s="292"/>
      <c r="Z1335" s="292"/>
      <c r="AA1335" s="292"/>
      <c r="AB1335" s="292"/>
      <c r="AC1335" s="292"/>
      <c r="AD1335" s="292"/>
      <c r="AE1335" s="292"/>
      <c r="AF1335" s="292"/>
      <c r="AG1335" s="292"/>
      <c r="AH1335" s="292"/>
      <c r="AI1335" s="292"/>
      <c r="AJ1335" s="292"/>
      <c r="AK1335" s="292"/>
      <c r="AL1335" s="292"/>
      <c r="AM1335" s="292"/>
      <c r="AN1335" s="328"/>
      <c r="AO1335" s="292"/>
      <c r="AP1335" s="292"/>
      <c r="AQ1335" s="292"/>
    </row>
    <row r="1336" spans="1:43" ht="24" x14ac:dyDescent="0.5">
      <c r="A1336" s="328">
        <v>217175</v>
      </c>
      <c r="B1336" s="278" t="s">
        <v>4466</v>
      </c>
      <c r="C1336" s="292" t="s">
        <v>63</v>
      </c>
      <c r="D1336" s="292" t="s">
        <v>231</v>
      </c>
      <c r="E1336" s="292" t="s">
        <v>388</v>
      </c>
      <c r="F1336" s="336">
        <v>32875</v>
      </c>
      <c r="G1336" s="292" t="s">
        <v>370</v>
      </c>
      <c r="H1336" s="292" t="s">
        <v>4334</v>
      </c>
      <c r="I1336" s="292" t="s">
        <v>485</v>
      </c>
      <c r="J1336" s="292" t="s">
        <v>390</v>
      </c>
      <c r="K1336" s="292">
        <v>2008</v>
      </c>
      <c r="L1336" s="292" t="s">
        <v>370</v>
      </c>
      <c r="M1336" s="292"/>
      <c r="N1336" s="292" t="s">
        <v>4467</v>
      </c>
      <c r="O1336" s="336">
        <v>45726</v>
      </c>
      <c r="P1336" s="292">
        <v>125000</v>
      </c>
      <c r="Q1336" s="292"/>
      <c r="R1336" s="292"/>
      <c r="S1336" s="292"/>
      <c r="T1336" s="292"/>
      <c r="U1336" s="292"/>
      <c r="V1336" s="292"/>
      <c r="W1336" s="292"/>
      <c r="X1336" s="292"/>
      <c r="Y1336" s="292"/>
      <c r="Z1336" s="292"/>
      <c r="AA1336" s="292"/>
      <c r="AB1336" s="292"/>
      <c r="AC1336" s="292"/>
      <c r="AD1336" s="292"/>
      <c r="AE1336" s="292"/>
      <c r="AF1336" s="292"/>
      <c r="AG1336" s="292"/>
      <c r="AH1336" s="292"/>
      <c r="AI1336" s="292"/>
      <c r="AJ1336" s="292"/>
      <c r="AK1336" s="292"/>
      <c r="AL1336" s="292"/>
      <c r="AM1336" s="292"/>
      <c r="AN1336" s="328"/>
      <c r="AO1336" s="292"/>
      <c r="AP1336" s="292"/>
      <c r="AQ1336" s="292"/>
    </row>
    <row r="1337" spans="1:43" ht="24" x14ac:dyDescent="0.5">
      <c r="A1337" s="328">
        <v>217176</v>
      </c>
      <c r="B1337" s="278" t="s">
        <v>4468</v>
      </c>
      <c r="C1337" s="292" t="s">
        <v>108</v>
      </c>
      <c r="D1337" s="292" t="s">
        <v>4398</v>
      </c>
      <c r="E1337" s="292" t="s">
        <v>387</v>
      </c>
      <c r="F1337" s="336">
        <v>37136</v>
      </c>
      <c r="G1337" s="292" t="s">
        <v>4469</v>
      </c>
      <c r="H1337" s="292" t="s">
        <v>389</v>
      </c>
      <c r="I1337" s="292" t="s">
        <v>485</v>
      </c>
      <c r="J1337" s="292" t="s">
        <v>371</v>
      </c>
      <c r="K1337" s="292">
        <v>2018</v>
      </c>
      <c r="L1337" s="292" t="s">
        <v>370</v>
      </c>
      <c r="M1337" s="292"/>
      <c r="N1337" s="292"/>
      <c r="O1337" s="336"/>
      <c r="P1337" s="292"/>
      <c r="Q1337" s="292"/>
      <c r="R1337" s="292"/>
      <c r="S1337" s="292"/>
      <c r="T1337" s="292"/>
      <c r="U1337" s="292"/>
      <c r="V1337" s="292"/>
      <c r="W1337" s="292"/>
      <c r="X1337" s="292"/>
      <c r="Y1337" s="292"/>
      <c r="Z1337" s="292"/>
      <c r="AA1337" s="292"/>
      <c r="AB1337" s="292"/>
      <c r="AC1337" s="292"/>
      <c r="AD1337" s="292"/>
      <c r="AE1337" s="292"/>
      <c r="AF1337" s="292"/>
      <c r="AG1337" s="292"/>
      <c r="AH1337" s="292"/>
      <c r="AI1337" s="292"/>
      <c r="AJ1337" s="292"/>
      <c r="AK1337" s="292"/>
      <c r="AL1337" s="292"/>
      <c r="AM1337" s="292"/>
      <c r="AN1337" s="328"/>
      <c r="AO1337" s="292"/>
      <c r="AP1337" s="292"/>
      <c r="AQ1337" s="292"/>
    </row>
    <row r="1338" spans="1:43" ht="22.8" x14ac:dyDescent="0.4">
      <c r="A1338" s="328">
        <v>203311</v>
      </c>
      <c r="B1338" s="328" t="s">
        <v>3899</v>
      </c>
      <c r="C1338" s="328" t="s">
        <v>2018</v>
      </c>
      <c r="D1338" s="328" t="s">
        <v>3900</v>
      </c>
      <c r="E1338" s="328" t="s">
        <v>1315</v>
      </c>
      <c r="F1338" s="330">
        <v>27098</v>
      </c>
      <c r="G1338" s="328" t="s">
        <v>676</v>
      </c>
      <c r="H1338" s="328" t="s">
        <v>389</v>
      </c>
      <c r="I1338" s="328" t="s">
        <v>59</v>
      </c>
      <c r="J1338" s="328" t="s">
        <v>371</v>
      </c>
      <c r="K1338" s="328">
        <v>1992</v>
      </c>
      <c r="L1338" s="328" t="s">
        <v>3901</v>
      </c>
      <c r="M1338" s="328" t="s">
        <v>3901</v>
      </c>
      <c r="N1338" s="328"/>
      <c r="O1338" s="330"/>
      <c r="P1338" s="328"/>
      <c r="Q1338" s="328"/>
      <c r="R1338" s="328"/>
      <c r="S1338" s="328"/>
      <c r="T1338" s="328"/>
      <c r="U1338" s="328"/>
      <c r="V1338" s="328"/>
      <c r="W1338" s="328"/>
      <c r="X1338" s="328"/>
      <c r="Y1338" s="328"/>
      <c r="Z1338" s="328"/>
      <c r="AA1338" s="328"/>
      <c r="AB1338" s="328"/>
      <c r="AC1338" s="328"/>
      <c r="AD1338" s="328"/>
      <c r="AE1338" s="328"/>
      <c r="AF1338" s="328"/>
      <c r="AG1338" s="328"/>
      <c r="AH1338" s="328" t="s">
        <v>731</v>
      </c>
      <c r="AI1338" s="328"/>
      <c r="AJ1338" s="328"/>
      <c r="AK1338" s="328"/>
      <c r="AL1338" s="328"/>
      <c r="AM1338" s="328"/>
      <c r="AN1338" s="328"/>
      <c r="AO1338" s="328"/>
      <c r="AP1338" s="328" t="s">
        <v>3843</v>
      </c>
      <c r="AQ1338" s="328" t="s">
        <v>3844</v>
      </c>
    </row>
    <row r="1339" spans="1:43" ht="27.6" x14ac:dyDescent="0.4">
      <c r="A1339" s="328">
        <v>201591</v>
      </c>
      <c r="B1339" s="340" t="s">
        <v>3862</v>
      </c>
      <c r="C1339" s="340" t="s">
        <v>82</v>
      </c>
      <c r="D1339" s="340" t="s">
        <v>3863</v>
      </c>
      <c r="E1339" s="328" t="s">
        <v>387</v>
      </c>
      <c r="F1339" s="330">
        <v>31046</v>
      </c>
      <c r="G1339" s="328" t="s">
        <v>3864</v>
      </c>
      <c r="H1339" s="328" t="s">
        <v>389</v>
      </c>
      <c r="I1339" s="328" t="s">
        <v>59</v>
      </c>
      <c r="J1339" s="328" t="s">
        <v>371</v>
      </c>
      <c r="K1339" s="328">
        <v>2003</v>
      </c>
      <c r="L1339" s="328" t="s">
        <v>385</v>
      </c>
      <c r="M1339" s="328" t="s">
        <v>385</v>
      </c>
      <c r="N1339" s="328"/>
      <c r="O1339" s="330"/>
      <c r="P1339" s="328"/>
      <c r="Q1339" s="328"/>
      <c r="R1339" s="328"/>
      <c r="S1339" s="328"/>
      <c r="T1339" s="328"/>
      <c r="U1339" s="328"/>
      <c r="V1339" s="328"/>
      <c r="W1339" s="328"/>
      <c r="X1339" s="328"/>
      <c r="Y1339" s="328"/>
      <c r="Z1339" s="328"/>
      <c r="AA1339" s="328"/>
      <c r="AB1339" s="328"/>
      <c r="AC1339" s="328"/>
      <c r="AD1339" s="328"/>
      <c r="AE1339" s="328"/>
      <c r="AF1339" s="328"/>
      <c r="AG1339" s="328"/>
      <c r="AH1339" s="328"/>
      <c r="AI1339" s="328"/>
      <c r="AJ1339" s="328"/>
      <c r="AK1339" s="328"/>
      <c r="AL1339" s="328"/>
      <c r="AM1339" s="328"/>
      <c r="AN1339" s="328" t="s">
        <v>782</v>
      </c>
      <c r="AO1339" s="328"/>
      <c r="AP1339" s="328" t="s">
        <v>3847</v>
      </c>
      <c r="AQ1339" s="328">
        <v>6</v>
      </c>
    </row>
    <row r="1340" spans="1:43" ht="22.8" x14ac:dyDescent="0.4">
      <c r="A1340" s="328">
        <v>202937</v>
      </c>
      <c r="B1340" s="328" t="s">
        <v>3814</v>
      </c>
      <c r="C1340" s="328" t="s">
        <v>105</v>
      </c>
      <c r="D1340" s="328" t="s">
        <v>337</v>
      </c>
      <c r="E1340" s="328" t="s">
        <v>387</v>
      </c>
      <c r="F1340" s="330">
        <v>30682</v>
      </c>
      <c r="G1340" s="328" t="s">
        <v>385</v>
      </c>
      <c r="H1340" s="328" t="s">
        <v>389</v>
      </c>
      <c r="I1340" s="328" t="s">
        <v>59</v>
      </c>
      <c r="J1340" s="328" t="s">
        <v>1311</v>
      </c>
      <c r="K1340" s="328">
        <v>2004</v>
      </c>
      <c r="L1340" s="328" t="s">
        <v>385</v>
      </c>
      <c r="M1340" s="328" t="s">
        <v>385</v>
      </c>
      <c r="N1340" s="328"/>
      <c r="O1340" s="330"/>
      <c r="P1340" s="328"/>
      <c r="Q1340" s="328"/>
      <c r="R1340" s="328"/>
      <c r="S1340" s="328"/>
      <c r="T1340" s="328"/>
      <c r="U1340" s="328"/>
      <c r="V1340" s="328"/>
      <c r="W1340" s="328"/>
      <c r="X1340" s="328"/>
      <c r="Y1340" s="328"/>
      <c r="Z1340" s="328"/>
      <c r="AA1340" s="328"/>
      <c r="AB1340" s="328"/>
      <c r="AC1340" s="328"/>
      <c r="AD1340" s="328"/>
      <c r="AE1340" s="328"/>
      <c r="AF1340" s="328"/>
      <c r="AG1340" s="328"/>
      <c r="AH1340" s="328"/>
      <c r="AI1340" s="328"/>
      <c r="AJ1340" s="328"/>
      <c r="AK1340" s="328"/>
      <c r="AL1340" s="328"/>
      <c r="AM1340" s="328"/>
      <c r="AN1340" s="328"/>
      <c r="AO1340" s="328"/>
      <c r="AP1340" s="328" t="s">
        <v>3849</v>
      </c>
      <c r="AQ1340" s="328">
        <v>5</v>
      </c>
    </row>
    <row r="1341" spans="1:43" ht="22.8" x14ac:dyDescent="0.4">
      <c r="A1341" s="328">
        <v>206066</v>
      </c>
      <c r="B1341" s="328" t="s">
        <v>3950</v>
      </c>
      <c r="C1341" s="328" t="s">
        <v>105</v>
      </c>
      <c r="D1341" s="328" t="s">
        <v>264</v>
      </c>
      <c r="E1341" s="328" t="s">
        <v>387</v>
      </c>
      <c r="F1341" s="330">
        <v>31048</v>
      </c>
      <c r="G1341" s="328" t="s">
        <v>3951</v>
      </c>
      <c r="H1341" s="328" t="s">
        <v>389</v>
      </c>
      <c r="I1341" s="328" t="s">
        <v>486</v>
      </c>
      <c r="J1341" s="328" t="s">
        <v>390</v>
      </c>
      <c r="K1341" s="328">
        <v>2004</v>
      </c>
      <c r="L1341" s="328" t="s">
        <v>385</v>
      </c>
      <c r="M1341" s="328" t="s">
        <v>385</v>
      </c>
      <c r="N1341" s="328"/>
      <c r="O1341" s="330"/>
      <c r="P1341" s="328"/>
      <c r="Q1341" s="328"/>
      <c r="R1341" s="328"/>
      <c r="S1341" s="328"/>
      <c r="T1341" s="328"/>
      <c r="U1341" s="328"/>
      <c r="V1341" s="328"/>
      <c r="W1341" s="328"/>
      <c r="X1341" s="328"/>
      <c r="Y1341" s="328"/>
      <c r="Z1341" s="328"/>
      <c r="AA1341" s="328"/>
      <c r="AB1341" s="328"/>
      <c r="AC1341" s="328"/>
      <c r="AD1341" s="328"/>
      <c r="AE1341" s="328"/>
      <c r="AF1341" s="328"/>
      <c r="AG1341" s="328"/>
      <c r="AH1341" s="328"/>
      <c r="AI1341" s="328"/>
      <c r="AJ1341" s="328"/>
      <c r="AK1341" s="328"/>
      <c r="AL1341" s="328"/>
      <c r="AM1341" s="328"/>
      <c r="AN1341" s="328" t="s">
        <v>782</v>
      </c>
      <c r="AO1341" s="328"/>
      <c r="AP1341" s="328" t="s">
        <v>3952</v>
      </c>
      <c r="AQ1341" s="328">
        <v>6</v>
      </c>
    </row>
    <row r="1342" spans="1:43" ht="22.8" x14ac:dyDescent="0.4">
      <c r="A1342" s="328">
        <v>206357</v>
      </c>
      <c r="B1342" s="328" t="s">
        <v>3790</v>
      </c>
      <c r="C1342" s="328" t="s">
        <v>66</v>
      </c>
      <c r="D1342" s="328" t="s">
        <v>275</v>
      </c>
      <c r="E1342" s="328" t="s">
        <v>387</v>
      </c>
      <c r="F1342" s="330">
        <v>31778</v>
      </c>
      <c r="G1342" s="328" t="s">
        <v>385</v>
      </c>
      <c r="H1342" s="328" t="s">
        <v>389</v>
      </c>
      <c r="I1342" s="328" t="s">
        <v>484</v>
      </c>
      <c r="J1342" s="328" t="s">
        <v>1311</v>
      </c>
      <c r="K1342" s="328">
        <v>2005</v>
      </c>
      <c r="L1342" s="328" t="s">
        <v>385</v>
      </c>
      <c r="M1342" s="328" t="s">
        <v>385</v>
      </c>
      <c r="N1342" s="328"/>
      <c r="O1342" s="330"/>
      <c r="P1342" s="328"/>
      <c r="Q1342" s="328"/>
      <c r="R1342" s="328"/>
      <c r="S1342" s="328"/>
      <c r="T1342" s="328"/>
      <c r="U1342" s="328"/>
      <c r="V1342" s="328"/>
      <c r="W1342" s="328"/>
      <c r="X1342" s="328"/>
      <c r="Y1342" s="328"/>
      <c r="Z1342" s="328"/>
      <c r="AA1342" s="328"/>
      <c r="AB1342" s="328"/>
      <c r="AC1342" s="328"/>
      <c r="AD1342" s="328"/>
      <c r="AE1342" s="328"/>
      <c r="AF1342" s="328"/>
      <c r="AG1342" s="328"/>
      <c r="AH1342" s="328" t="s">
        <v>731</v>
      </c>
      <c r="AI1342" s="328"/>
      <c r="AJ1342" s="328"/>
      <c r="AK1342" s="328"/>
      <c r="AL1342" s="328"/>
      <c r="AM1342" s="328"/>
      <c r="AN1342" s="328"/>
      <c r="AO1342" s="328"/>
      <c r="AP1342" s="328" t="s">
        <v>3856</v>
      </c>
      <c r="AQ1342" s="328">
        <v>5</v>
      </c>
    </row>
    <row r="1343" spans="1:43" ht="22.8" x14ac:dyDescent="0.4">
      <c r="A1343" s="328">
        <v>206740</v>
      </c>
      <c r="B1343" s="328" t="s">
        <v>3969</v>
      </c>
      <c r="C1343" s="328" t="s">
        <v>1621</v>
      </c>
      <c r="D1343" s="328" t="s">
        <v>303</v>
      </c>
      <c r="E1343" s="328" t="s">
        <v>387</v>
      </c>
      <c r="F1343" s="330">
        <v>30088</v>
      </c>
      <c r="G1343" s="328" t="s">
        <v>385</v>
      </c>
      <c r="H1343" s="328" t="s">
        <v>389</v>
      </c>
      <c r="I1343" s="328" t="s">
        <v>59</v>
      </c>
      <c r="J1343" s="328" t="s">
        <v>371</v>
      </c>
      <c r="K1343" s="328">
        <v>2002</v>
      </c>
      <c r="L1343" s="328" t="s">
        <v>385</v>
      </c>
      <c r="M1343" s="328" t="s">
        <v>385</v>
      </c>
      <c r="N1343" s="328"/>
      <c r="O1343" s="330"/>
      <c r="P1343" s="328"/>
      <c r="Q1343" s="328"/>
      <c r="R1343" s="328"/>
      <c r="S1343" s="328"/>
      <c r="T1343" s="328"/>
      <c r="U1343" s="328"/>
      <c r="V1343" s="328"/>
      <c r="W1343" s="328"/>
      <c r="X1343" s="328"/>
      <c r="Y1343" s="328"/>
      <c r="Z1343" s="328"/>
      <c r="AA1343" s="328"/>
      <c r="AB1343" s="328"/>
      <c r="AC1343" s="328"/>
      <c r="AD1343" s="328"/>
      <c r="AE1343" s="328"/>
      <c r="AF1343" s="328"/>
      <c r="AG1343" s="328"/>
      <c r="AH1343" s="328"/>
      <c r="AI1343" s="328"/>
      <c r="AJ1343" s="328"/>
      <c r="AK1343" s="328"/>
      <c r="AL1343" s="328"/>
      <c r="AM1343" s="328"/>
      <c r="AN1343" s="328" t="s">
        <v>782</v>
      </c>
      <c r="AO1343" s="328"/>
      <c r="AP1343" s="328" t="s">
        <v>3849</v>
      </c>
      <c r="AQ1343" s="328">
        <v>6</v>
      </c>
    </row>
    <row r="1344" spans="1:43" ht="22.8" x14ac:dyDescent="0.4">
      <c r="A1344" s="328">
        <v>208134</v>
      </c>
      <c r="B1344" s="328" t="s">
        <v>3995</v>
      </c>
      <c r="C1344" s="328" t="s">
        <v>3996</v>
      </c>
      <c r="D1344" s="328" t="s">
        <v>1775</v>
      </c>
      <c r="E1344" s="328" t="s">
        <v>387</v>
      </c>
      <c r="F1344" s="330">
        <v>31785</v>
      </c>
      <c r="G1344" s="328" t="s">
        <v>3997</v>
      </c>
      <c r="H1344" s="328" t="s">
        <v>389</v>
      </c>
      <c r="I1344" s="328" t="s">
        <v>59</v>
      </c>
      <c r="J1344" s="328" t="s">
        <v>1311</v>
      </c>
      <c r="K1344" s="328">
        <v>2005</v>
      </c>
      <c r="L1344" s="328" t="s">
        <v>385</v>
      </c>
      <c r="M1344" s="328" t="s">
        <v>385</v>
      </c>
      <c r="N1344" s="328"/>
      <c r="O1344" s="330"/>
      <c r="P1344" s="328"/>
      <c r="Q1344" s="328"/>
      <c r="R1344" s="328"/>
      <c r="S1344" s="328"/>
      <c r="T1344" s="328"/>
      <c r="U1344" s="328"/>
      <c r="V1344" s="328"/>
      <c r="W1344" s="328"/>
      <c r="X1344" s="328"/>
      <c r="Y1344" s="328"/>
      <c r="Z1344" s="328"/>
      <c r="AA1344" s="328"/>
      <c r="AB1344" s="328"/>
      <c r="AC1344" s="328"/>
      <c r="AD1344" s="328"/>
      <c r="AE1344" s="328"/>
      <c r="AF1344" s="328"/>
      <c r="AG1344" s="328"/>
      <c r="AH1344" s="328"/>
      <c r="AI1344" s="328"/>
      <c r="AJ1344" s="328"/>
      <c r="AK1344" s="328"/>
      <c r="AL1344" s="328"/>
      <c r="AM1344" s="328"/>
      <c r="AN1344" s="328" t="s">
        <v>782</v>
      </c>
      <c r="AO1344" s="328"/>
      <c r="AP1344" s="328" t="s">
        <v>3849</v>
      </c>
      <c r="AQ1344" s="328">
        <v>6</v>
      </c>
    </row>
    <row r="1345" spans="1:43" ht="22.8" x14ac:dyDescent="0.4">
      <c r="A1345" s="328">
        <v>209121</v>
      </c>
      <c r="B1345" s="328" t="s">
        <v>3798</v>
      </c>
      <c r="C1345" s="328" t="s">
        <v>3799</v>
      </c>
      <c r="D1345" s="328" t="s">
        <v>231</v>
      </c>
      <c r="E1345" s="328" t="s">
        <v>1315</v>
      </c>
      <c r="F1345" s="330">
        <v>30561</v>
      </c>
      <c r="G1345" s="328" t="s">
        <v>385</v>
      </c>
      <c r="H1345" s="328" t="s">
        <v>389</v>
      </c>
      <c r="I1345" s="328" t="s">
        <v>59</v>
      </c>
      <c r="J1345" s="328" t="s">
        <v>371</v>
      </c>
      <c r="K1345" s="328">
        <v>2007</v>
      </c>
      <c r="L1345" s="328" t="s">
        <v>385</v>
      </c>
      <c r="M1345" s="328" t="s">
        <v>385</v>
      </c>
      <c r="N1345" s="328"/>
      <c r="O1345" s="330"/>
      <c r="P1345" s="328"/>
      <c r="Q1345" s="328"/>
      <c r="R1345" s="328"/>
      <c r="S1345" s="328"/>
      <c r="T1345" s="328"/>
      <c r="U1345" s="328"/>
      <c r="V1345" s="328"/>
      <c r="W1345" s="328"/>
      <c r="X1345" s="328"/>
      <c r="Y1345" s="328"/>
      <c r="Z1345" s="328"/>
      <c r="AA1345" s="328"/>
      <c r="AB1345" s="328"/>
      <c r="AC1345" s="328"/>
      <c r="AD1345" s="328"/>
      <c r="AE1345" s="328"/>
      <c r="AF1345" s="328"/>
      <c r="AG1345" s="328"/>
      <c r="AH1345" s="328" t="s">
        <v>731</v>
      </c>
      <c r="AI1345" s="328"/>
      <c r="AJ1345" s="328"/>
      <c r="AK1345" s="328"/>
      <c r="AL1345" s="328"/>
      <c r="AM1345" s="328" t="s">
        <v>782</v>
      </c>
      <c r="AN1345" s="328" t="s">
        <v>782</v>
      </c>
      <c r="AO1345" s="328"/>
      <c r="AP1345" s="328" t="s">
        <v>3849</v>
      </c>
      <c r="AQ1345" s="328">
        <v>6</v>
      </c>
    </row>
    <row r="1346" spans="1:43" ht="22.8" x14ac:dyDescent="0.4">
      <c r="A1346" s="328">
        <v>210220</v>
      </c>
      <c r="B1346" s="328" t="s">
        <v>4033</v>
      </c>
      <c r="C1346" s="328" t="s">
        <v>4034</v>
      </c>
      <c r="D1346" s="328" t="s">
        <v>282</v>
      </c>
      <c r="E1346" s="328" t="s">
        <v>1315</v>
      </c>
      <c r="F1346" s="330">
        <v>31625</v>
      </c>
      <c r="G1346" s="328" t="s">
        <v>4035</v>
      </c>
      <c r="H1346" s="328" t="s">
        <v>389</v>
      </c>
      <c r="I1346" s="328" t="s">
        <v>485</v>
      </c>
      <c r="J1346" s="328" t="s">
        <v>390</v>
      </c>
      <c r="K1346" s="328">
        <v>2012</v>
      </c>
      <c r="L1346" s="328" t="s">
        <v>385</v>
      </c>
      <c r="M1346" s="328" t="s">
        <v>385</v>
      </c>
      <c r="N1346" s="328"/>
      <c r="O1346" s="330"/>
      <c r="P1346" s="328"/>
      <c r="Q1346" s="328"/>
      <c r="R1346" s="328"/>
      <c r="S1346" s="328"/>
      <c r="T1346" s="328"/>
      <c r="U1346" s="328"/>
      <c r="V1346" s="328"/>
      <c r="W1346" s="328"/>
      <c r="X1346" s="328"/>
      <c r="Y1346" s="328"/>
      <c r="Z1346" s="328"/>
      <c r="AA1346" s="328"/>
      <c r="AB1346" s="328"/>
      <c r="AC1346" s="328"/>
      <c r="AD1346" s="328"/>
      <c r="AE1346" s="328"/>
      <c r="AF1346" s="328"/>
      <c r="AG1346" s="328"/>
      <c r="AH1346" s="328"/>
      <c r="AI1346" s="328"/>
      <c r="AJ1346" s="328"/>
      <c r="AK1346" s="328"/>
      <c r="AL1346" s="328"/>
      <c r="AM1346" s="328"/>
      <c r="AN1346" s="328" t="s">
        <v>782</v>
      </c>
      <c r="AO1346" s="328"/>
      <c r="AP1346" s="328" t="s">
        <v>4036</v>
      </c>
      <c r="AQ1346" s="328">
        <v>6</v>
      </c>
    </row>
    <row r="1347" spans="1:43" ht="22.8" x14ac:dyDescent="0.4">
      <c r="A1347" s="328">
        <v>212444</v>
      </c>
      <c r="B1347" s="328" t="s">
        <v>1748</v>
      </c>
      <c r="C1347" s="328" t="s">
        <v>60</v>
      </c>
      <c r="D1347" s="328" t="s">
        <v>242</v>
      </c>
      <c r="E1347" s="328" t="s">
        <v>388</v>
      </c>
      <c r="F1347" s="330">
        <v>35126</v>
      </c>
      <c r="G1347" s="328" t="s">
        <v>1580</v>
      </c>
      <c r="H1347" s="328" t="s">
        <v>389</v>
      </c>
      <c r="I1347" s="328" t="s">
        <v>59</v>
      </c>
      <c r="J1347" s="328" t="s">
        <v>371</v>
      </c>
      <c r="K1347" s="328">
        <v>2014</v>
      </c>
      <c r="L1347" s="328" t="s">
        <v>385</v>
      </c>
      <c r="M1347" s="328"/>
      <c r="N1347" s="328"/>
      <c r="O1347" s="330"/>
      <c r="P1347" s="328"/>
      <c r="Q1347" s="328"/>
      <c r="R1347" s="328"/>
      <c r="S1347" s="328"/>
      <c r="T1347" s="328"/>
      <c r="U1347" s="328"/>
      <c r="V1347" s="328"/>
      <c r="W1347" s="328"/>
      <c r="X1347" s="328"/>
      <c r="Y1347" s="328"/>
      <c r="Z1347" s="328"/>
      <c r="AA1347" s="328"/>
      <c r="AB1347" s="328"/>
      <c r="AC1347" s="328"/>
      <c r="AD1347" s="328"/>
      <c r="AE1347" s="328"/>
      <c r="AF1347" s="328"/>
      <c r="AG1347" s="328"/>
      <c r="AH1347" s="328"/>
      <c r="AI1347" s="328"/>
      <c r="AJ1347" s="328"/>
      <c r="AK1347" s="328"/>
      <c r="AL1347" s="328"/>
      <c r="AM1347" s="328" t="s">
        <v>782</v>
      </c>
      <c r="AN1347" s="328" t="s">
        <v>782</v>
      </c>
      <c r="AO1347" s="328"/>
      <c r="AP1347" s="328" t="s">
        <v>3374</v>
      </c>
      <c r="AQ1347" s="328">
        <v>2</v>
      </c>
    </row>
    <row r="1348" spans="1:43" ht="22.8" x14ac:dyDescent="0.4">
      <c r="A1348" s="328">
        <v>212948</v>
      </c>
      <c r="B1348" s="328" t="s">
        <v>2740</v>
      </c>
      <c r="C1348" s="328" t="s">
        <v>2560</v>
      </c>
      <c r="D1348" s="328" t="s">
        <v>271</v>
      </c>
      <c r="E1348" s="328" t="s">
        <v>388</v>
      </c>
      <c r="F1348" s="330">
        <v>33970</v>
      </c>
      <c r="G1348" s="328" t="s">
        <v>2561</v>
      </c>
      <c r="H1348" s="328" t="s">
        <v>389</v>
      </c>
      <c r="I1348" s="328" t="s">
        <v>59</v>
      </c>
      <c r="J1348" s="328" t="s">
        <v>390</v>
      </c>
      <c r="K1348" s="328">
        <v>2011</v>
      </c>
      <c r="L1348" s="328" t="s">
        <v>385</v>
      </c>
      <c r="M1348" s="328" t="s">
        <v>877</v>
      </c>
      <c r="N1348" s="328"/>
      <c r="O1348" s="330"/>
      <c r="P1348" s="328"/>
      <c r="Q1348" s="328"/>
      <c r="R1348" s="328"/>
      <c r="S1348" s="328"/>
      <c r="T1348" s="328"/>
      <c r="U1348" s="328"/>
      <c r="V1348" s="328"/>
      <c r="W1348" s="328"/>
      <c r="X1348" s="328"/>
      <c r="Y1348" s="328"/>
      <c r="Z1348" s="328"/>
      <c r="AA1348" s="328"/>
      <c r="AB1348" s="328"/>
      <c r="AC1348" s="328"/>
      <c r="AD1348" s="328"/>
      <c r="AE1348" s="328"/>
      <c r="AF1348" s="328"/>
      <c r="AG1348" s="328"/>
      <c r="AH1348" s="328"/>
      <c r="AI1348" s="328"/>
      <c r="AJ1348" s="328"/>
      <c r="AK1348" s="328"/>
      <c r="AL1348" s="328"/>
      <c r="AM1348" s="328"/>
      <c r="AN1348" s="328"/>
      <c r="AO1348" s="328"/>
      <c r="AP1348" s="328" t="s">
        <v>59</v>
      </c>
      <c r="AQ1348" s="328">
        <v>1</v>
      </c>
    </row>
    <row r="1349" spans="1:43" ht="22.8" x14ac:dyDescent="0.4">
      <c r="A1349" s="328">
        <v>213719</v>
      </c>
      <c r="B1349" s="328" t="s">
        <v>2176</v>
      </c>
      <c r="C1349" s="328" t="s">
        <v>494</v>
      </c>
      <c r="D1349" s="328" t="s">
        <v>2795</v>
      </c>
      <c r="E1349" s="328" t="s">
        <v>388</v>
      </c>
      <c r="F1349" s="330">
        <v>34700</v>
      </c>
      <c r="G1349" s="328" t="s">
        <v>2177</v>
      </c>
      <c r="H1349" s="328" t="s">
        <v>389</v>
      </c>
      <c r="I1349" s="328" t="s">
        <v>59</v>
      </c>
      <c r="J1349" s="328" t="s">
        <v>390</v>
      </c>
      <c r="K1349" s="328">
        <v>2013</v>
      </c>
      <c r="L1349" s="328" t="s">
        <v>385</v>
      </c>
      <c r="M1349" s="328" t="s">
        <v>386</v>
      </c>
      <c r="N1349" s="328"/>
      <c r="O1349" s="330"/>
      <c r="P1349" s="328"/>
      <c r="Q1349" s="328"/>
      <c r="R1349" s="328"/>
      <c r="S1349" s="328"/>
      <c r="T1349" s="328"/>
      <c r="U1349" s="328"/>
      <c r="V1349" s="328"/>
      <c r="W1349" s="328"/>
      <c r="X1349" s="328"/>
      <c r="Y1349" s="328"/>
      <c r="Z1349" s="328"/>
      <c r="AA1349" s="328"/>
      <c r="AB1349" s="328"/>
      <c r="AC1349" s="328"/>
      <c r="AD1349" s="328"/>
      <c r="AE1349" s="328"/>
      <c r="AF1349" s="328"/>
      <c r="AG1349" s="328"/>
      <c r="AH1349" s="328"/>
      <c r="AI1349" s="328"/>
      <c r="AJ1349" s="328"/>
      <c r="AK1349" s="328"/>
      <c r="AL1349" s="328"/>
      <c r="AM1349" s="328"/>
      <c r="AN1349" s="328"/>
      <c r="AO1349" s="328"/>
      <c r="AP1349" s="328" t="s">
        <v>3374</v>
      </c>
      <c r="AQ1349" s="328">
        <v>5</v>
      </c>
    </row>
    <row r="1350" spans="1:43" ht="22.8" x14ac:dyDescent="0.4">
      <c r="A1350" s="328">
        <v>213927</v>
      </c>
      <c r="B1350" s="328" t="s">
        <v>2221</v>
      </c>
      <c r="C1350" s="328" t="s">
        <v>102</v>
      </c>
      <c r="D1350" s="328" t="s">
        <v>305</v>
      </c>
      <c r="E1350" s="328" t="s">
        <v>388</v>
      </c>
      <c r="F1350" s="330">
        <v>35072</v>
      </c>
      <c r="G1350" s="328" t="s">
        <v>877</v>
      </c>
      <c r="H1350" s="328" t="s">
        <v>389</v>
      </c>
      <c r="I1350" s="328" t="s">
        <v>484</v>
      </c>
      <c r="J1350" s="328" t="s">
        <v>371</v>
      </c>
      <c r="K1350" s="328">
        <v>2013</v>
      </c>
      <c r="L1350" s="328" t="s">
        <v>385</v>
      </c>
      <c r="M1350" s="328" t="s">
        <v>385</v>
      </c>
      <c r="N1350" s="328"/>
      <c r="O1350" s="330"/>
      <c r="P1350" s="328"/>
      <c r="Q1350" s="328"/>
      <c r="R1350" s="328"/>
      <c r="S1350" s="328"/>
      <c r="T1350" s="328"/>
      <c r="U1350" s="328"/>
      <c r="V1350" s="328"/>
      <c r="W1350" s="328"/>
      <c r="X1350" s="328"/>
      <c r="Y1350" s="328"/>
      <c r="Z1350" s="328"/>
      <c r="AA1350" s="328"/>
      <c r="AB1350" s="328"/>
      <c r="AC1350" s="328"/>
      <c r="AD1350" s="328"/>
      <c r="AE1350" s="328"/>
      <c r="AF1350" s="328"/>
      <c r="AG1350" s="328"/>
      <c r="AH1350" s="328"/>
      <c r="AI1350" s="328"/>
      <c r="AJ1350" s="328"/>
      <c r="AK1350" s="328"/>
      <c r="AL1350" s="328"/>
      <c r="AM1350" s="328"/>
      <c r="AN1350" s="328"/>
      <c r="AO1350" s="328"/>
      <c r="AP1350" s="328" t="s">
        <v>3375</v>
      </c>
      <c r="AQ1350" s="328">
        <v>3</v>
      </c>
    </row>
    <row r="1351" spans="1:43" ht="22.8" x14ac:dyDescent="0.4">
      <c r="A1351" s="328">
        <v>214886</v>
      </c>
      <c r="B1351" s="328" t="s">
        <v>2039</v>
      </c>
      <c r="C1351" s="328" t="s">
        <v>116</v>
      </c>
      <c r="D1351" s="328" t="s">
        <v>436</v>
      </c>
      <c r="E1351" s="328" t="s">
        <v>388</v>
      </c>
      <c r="F1351" s="330">
        <v>34385</v>
      </c>
      <c r="G1351" s="328" t="s">
        <v>1409</v>
      </c>
      <c r="H1351" s="328" t="s">
        <v>389</v>
      </c>
      <c r="I1351" s="328" t="s">
        <v>486</v>
      </c>
      <c r="J1351" s="328" t="s">
        <v>371</v>
      </c>
      <c r="K1351" s="328">
        <v>2013</v>
      </c>
      <c r="L1351" s="328" t="s">
        <v>385</v>
      </c>
      <c r="M1351" s="328"/>
      <c r="N1351" s="328"/>
      <c r="O1351" s="330"/>
      <c r="P1351" s="328"/>
      <c r="Q1351" s="328"/>
      <c r="R1351" s="328"/>
      <c r="S1351" s="328"/>
      <c r="T1351" s="328"/>
      <c r="U1351" s="328"/>
      <c r="V1351" s="328"/>
      <c r="W1351" s="328"/>
      <c r="X1351" s="328"/>
      <c r="Y1351" s="328"/>
      <c r="Z1351" s="328"/>
      <c r="AA1351" s="328"/>
      <c r="AB1351" s="328"/>
      <c r="AC1351" s="328"/>
      <c r="AD1351" s="328"/>
      <c r="AE1351" s="328"/>
      <c r="AF1351" s="328"/>
      <c r="AG1351" s="328"/>
      <c r="AH1351" s="328" t="s">
        <v>731</v>
      </c>
      <c r="AI1351" s="328"/>
      <c r="AJ1351" s="328"/>
      <c r="AK1351" s="328"/>
      <c r="AL1351" s="328"/>
      <c r="AM1351" s="328" t="s">
        <v>782</v>
      </c>
      <c r="AN1351" s="328" t="s">
        <v>782</v>
      </c>
      <c r="AO1351" s="328"/>
      <c r="AP1351" s="328" t="s">
        <v>4167</v>
      </c>
      <c r="AQ1351" s="328" t="s">
        <v>3844</v>
      </c>
    </row>
    <row r="1352" spans="1:43" ht="22.8" x14ac:dyDescent="0.4">
      <c r="A1352" s="328">
        <v>214947</v>
      </c>
      <c r="B1352" s="328" t="s">
        <v>1623</v>
      </c>
      <c r="C1352" s="328" t="s">
        <v>69</v>
      </c>
      <c r="D1352" s="328" t="s">
        <v>482</v>
      </c>
      <c r="E1352" s="328" t="s">
        <v>1315</v>
      </c>
      <c r="F1352" s="330">
        <v>33970</v>
      </c>
      <c r="G1352" s="328" t="s">
        <v>1624</v>
      </c>
      <c r="H1352" s="328" t="s">
        <v>389</v>
      </c>
      <c r="I1352" s="328" t="s">
        <v>59</v>
      </c>
      <c r="J1352" s="328" t="s">
        <v>371</v>
      </c>
      <c r="K1352" s="328">
        <v>2011</v>
      </c>
      <c r="L1352" s="328" t="s">
        <v>385</v>
      </c>
      <c r="M1352" s="328" t="s">
        <v>385</v>
      </c>
      <c r="N1352" s="328"/>
      <c r="O1352" s="330"/>
      <c r="P1352" s="328"/>
      <c r="Q1352" s="328"/>
      <c r="R1352" s="328"/>
      <c r="S1352" s="328"/>
      <c r="T1352" s="328"/>
      <c r="U1352" s="328"/>
      <c r="V1352" s="328"/>
      <c r="W1352" s="328"/>
      <c r="X1352" s="328"/>
      <c r="Y1352" s="328"/>
      <c r="Z1352" s="328"/>
      <c r="AA1352" s="328"/>
      <c r="AB1352" s="328"/>
      <c r="AC1352" s="328"/>
      <c r="AD1352" s="328"/>
      <c r="AE1352" s="328"/>
      <c r="AF1352" s="328"/>
      <c r="AG1352" s="328"/>
      <c r="AH1352" s="328"/>
      <c r="AI1352" s="328"/>
      <c r="AJ1352" s="328"/>
      <c r="AK1352" s="328"/>
      <c r="AL1352" s="328"/>
      <c r="AM1352" s="328"/>
      <c r="AN1352" s="328"/>
      <c r="AO1352" s="328"/>
      <c r="AP1352" s="328" t="s">
        <v>59</v>
      </c>
      <c r="AQ1352" s="328">
        <v>2</v>
      </c>
    </row>
    <row r="1353" spans="1:43" ht="22.8" x14ac:dyDescent="0.4">
      <c r="A1353" s="328">
        <v>215360</v>
      </c>
      <c r="B1353" s="328" t="s">
        <v>1679</v>
      </c>
      <c r="C1353" s="328" t="s">
        <v>69</v>
      </c>
      <c r="D1353" s="328" t="s">
        <v>2786</v>
      </c>
      <c r="E1353" s="328" t="s">
        <v>388</v>
      </c>
      <c r="F1353" s="330">
        <v>34658</v>
      </c>
      <c r="G1353" s="328" t="s">
        <v>1680</v>
      </c>
      <c r="H1353" s="328" t="s">
        <v>389</v>
      </c>
      <c r="I1353" s="328" t="s">
        <v>59</v>
      </c>
      <c r="J1353" s="328" t="s">
        <v>371</v>
      </c>
      <c r="K1353" s="328">
        <v>2014</v>
      </c>
      <c r="L1353" s="328" t="s">
        <v>385</v>
      </c>
      <c r="M1353" s="328" t="s">
        <v>385</v>
      </c>
      <c r="N1353" s="328"/>
      <c r="O1353" s="330"/>
      <c r="P1353" s="328"/>
      <c r="Q1353" s="328"/>
      <c r="R1353" s="328"/>
      <c r="S1353" s="328"/>
      <c r="T1353" s="328"/>
      <c r="U1353" s="328"/>
      <c r="V1353" s="328"/>
      <c r="W1353" s="328"/>
      <c r="X1353" s="328"/>
      <c r="Y1353" s="328"/>
      <c r="Z1353" s="328"/>
      <c r="AA1353" s="328"/>
      <c r="AB1353" s="328"/>
      <c r="AC1353" s="328"/>
      <c r="AD1353" s="328"/>
      <c r="AE1353" s="328"/>
      <c r="AF1353" s="328"/>
      <c r="AG1353" s="328"/>
      <c r="AH1353" s="328"/>
      <c r="AI1353" s="328"/>
      <c r="AJ1353" s="328"/>
      <c r="AK1353" s="328"/>
      <c r="AL1353" s="328"/>
      <c r="AM1353" s="328"/>
      <c r="AN1353" s="328"/>
      <c r="AO1353" s="328"/>
      <c r="AP1353" s="328" t="s">
        <v>59</v>
      </c>
      <c r="AQ1353" s="328">
        <v>2</v>
      </c>
    </row>
    <row r="1354" spans="1:43" ht="22.8" x14ac:dyDescent="0.4">
      <c r="A1354" s="328">
        <v>215653</v>
      </c>
      <c r="B1354" s="328" t="s">
        <v>2938</v>
      </c>
      <c r="C1354" s="328" t="s">
        <v>2205</v>
      </c>
      <c r="D1354" s="328" t="s">
        <v>230</v>
      </c>
      <c r="E1354" s="328" t="s">
        <v>388</v>
      </c>
      <c r="F1354" s="330">
        <v>35065</v>
      </c>
      <c r="G1354" s="328" t="s">
        <v>1070</v>
      </c>
      <c r="H1354" s="328" t="s">
        <v>389</v>
      </c>
      <c r="I1354" s="328" t="s">
        <v>484</v>
      </c>
      <c r="J1354" s="328" t="s">
        <v>390</v>
      </c>
      <c r="K1354" s="328">
        <v>2013</v>
      </c>
      <c r="L1354" s="328" t="s">
        <v>385</v>
      </c>
      <c r="M1354" s="328" t="s">
        <v>385</v>
      </c>
      <c r="N1354" s="328"/>
      <c r="O1354" s="330"/>
      <c r="P1354" s="328"/>
      <c r="Q1354" s="328"/>
      <c r="R1354" s="328"/>
      <c r="S1354" s="328"/>
      <c r="T1354" s="328"/>
      <c r="U1354" s="328"/>
      <c r="V1354" s="328"/>
      <c r="W1354" s="328"/>
      <c r="X1354" s="328"/>
      <c r="Y1354" s="328"/>
      <c r="Z1354" s="328"/>
      <c r="AA1354" s="328"/>
      <c r="AB1354" s="328"/>
      <c r="AC1354" s="328"/>
      <c r="AD1354" s="328"/>
      <c r="AE1354" s="328"/>
      <c r="AF1354" s="328"/>
      <c r="AG1354" s="328"/>
      <c r="AH1354" s="328"/>
      <c r="AI1354" s="328"/>
      <c r="AJ1354" s="328"/>
      <c r="AK1354" s="328"/>
      <c r="AL1354" s="328"/>
      <c r="AM1354" s="328"/>
      <c r="AN1354" s="328"/>
      <c r="AO1354" s="328"/>
      <c r="AP1354" s="328" t="s">
        <v>484</v>
      </c>
      <c r="AQ1354" s="328">
        <v>1</v>
      </c>
    </row>
    <row r="1355" spans="1:43" ht="22.8" x14ac:dyDescent="0.4">
      <c r="A1355" s="328">
        <v>215773</v>
      </c>
      <c r="B1355" s="328" t="s">
        <v>2035</v>
      </c>
      <c r="C1355" s="328" t="s">
        <v>600</v>
      </c>
      <c r="D1355" s="328" t="s">
        <v>1080</v>
      </c>
      <c r="E1355" s="328" t="s">
        <v>388</v>
      </c>
      <c r="F1355" s="330">
        <v>36175</v>
      </c>
      <c r="G1355" s="328" t="s">
        <v>692</v>
      </c>
      <c r="H1355" s="328" t="s">
        <v>389</v>
      </c>
      <c r="I1355" s="328" t="s">
        <v>486</v>
      </c>
      <c r="J1355" s="328" t="s">
        <v>1311</v>
      </c>
      <c r="K1355" s="328">
        <v>2017</v>
      </c>
      <c r="L1355" s="328" t="s">
        <v>385</v>
      </c>
      <c r="M1355" s="328" t="s">
        <v>385</v>
      </c>
      <c r="N1355" s="328"/>
      <c r="O1355" s="330"/>
      <c r="P1355" s="328"/>
      <c r="Q1355" s="328"/>
      <c r="R1355" s="328"/>
      <c r="S1355" s="328"/>
      <c r="T1355" s="328"/>
      <c r="U1355" s="328"/>
      <c r="V1355" s="328"/>
      <c r="W1355" s="328"/>
      <c r="X1355" s="328"/>
      <c r="Y1355" s="328"/>
      <c r="Z1355" s="328"/>
      <c r="AA1355" s="328"/>
      <c r="AB1355" s="328"/>
      <c r="AC1355" s="328"/>
      <c r="AD1355" s="328"/>
      <c r="AE1355" s="328"/>
      <c r="AF1355" s="328"/>
      <c r="AG1355" s="328"/>
      <c r="AH1355" s="328" t="s">
        <v>731</v>
      </c>
      <c r="AI1355" s="328"/>
      <c r="AJ1355" s="328"/>
      <c r="AK1355" s="328"/>
      <c r="AL1355" s="328"/>
      <c r="AM1355" s="328" t="s">
        <v>782</v>
      </c>
      <c r="AN1355" s="328" t="s">
        <v>782</v>
      </c>
      <c r="AO1355" s="328"/>
      <c r="AP1355" s="328" t="s">
        <v>4068</v>
      </c>
      <c r="AQ1355" s="328" t="s">
        <v>3844</v>
      </c>
    </row>
    <row r="1356" spans="1:43" ht="22.8" x14ac:dyDescent="0.4">
      <c r="A1356" s="328">
        <v>216155</v>
      </c>
      <c r="B1356" s="328" t="s">
        <v>3008</v>
      </c>
      <c r="C1356" s="328" t="s">
        <v>1757</v>
      </c>
      <c r="D1356" s="328" t="s">
        <v>793</v>
      </c>
      <c r="E1356" s="328" t="s">
        <v>388</v>
      </c>
      <c r="F1356" s="330">
        <v>35297</v>
      </c>
      <c r="G1356" s="328" t="s">
        <v>1578</v>
      </c>
      <c r="H1356" s="328" t="s">
        <v>389</v>
      </c>
      <c r="I1356" s="328" t="s">
        <v>59</v>
      </c>
      <c r="J1356" s="328" t="s">
        <v>371</v>
      </c>
      <c r="K1356" s="328">
        <v>2014</v>
      </c>
      <c r="L1356" s="328" t="s">
        <v>385</v>
      </c>
      <c r="M1356" s="328" t="s">
        <v>385</v>
      </c>
      <c r="N1356" s="328"/>
      <c r="O1356" s="330"/>
      <c r="P1356" s="328"/>
      <c r="Q1356" s="328"/>
      <c r="R1356" s="328"/>
      <c r="S1356" s="328"/>
      <c r="T1356" s="328"/>
      <c r="U1356" s="328"/>
      <c r="V1356" s="328"/>
      <c r="W1356" s="328"/>
      <c r="X1356" s="328"/>
      <c r="Y1356" s="328"/>
      <c r="Z1356" s="328"/>
      <c r="AA1356" s="328"/>
      <c r="AB1356" s="328"/>
      <c r="AC1356" s="328"/>
      <c r="AD1356" s="328"/>
      <c r="AE1356" s="328"/>
      <c r="AF1356" s="328"/>
      <c r="AG1356" s="328"/>
      <c r="AH1356" s="328"/>
      <c r="AI1356" s="328"/>
      <c r="AJ1356" s="328"/>
      <c r="AK1356" s="328"/>
      <c r="AL1356" s="328"/>
      <c r="AM1356" s="328"/>
      <c r="AN1356" s="328"/>
      <c r="AO1356" s="328"/>
      <c r="AP1356" s="328" t="s">
        <v>59</v>
      </c>
      <c r="AQ1356" s="328">
        <v>1</v>
      </c>
    </row>
    <row r="1357" spans="1:43" ht="22.8" x14ac:dyDescent="0.4">
      <c r="A1357" s="328">
        <v>216184</v>
      </c>
      <c r="B1357" s="328" t="s">
        <v>2043</v>
      </c>
      <c r="C1357" s="328" t="s">
        <v>1316</v>
      </c>
      <c r="D1357" s="328" t="s">
        <v>3011</v>
      </c>
      <c r="E1357" s="328" t="s">
        <v>388</v>
      </c>
      <c r="F1357" s="330">
        <v>35461</v>
      </c>
      <c r="G1357" s="328" t="s">
        <v>2420</v>
      </c>
      <c r="H1357" s="328" t="s">
        <v>389</v>
      </c>
      <c r="I1357" s="328" t="s">
        <v>486</v>
      </c>
      <c r="J1357" s="328" t="s">
        <v>371</v>
      </c>
      <c r="K1357" s="328">
        <v>2014</v>
      </c>
      <c r="L1357" s="328" t="s">
        <v>385</v>
      </c>
      <c r="M1357" s="328" t="s">
        <v>385</v>
      </c>
      <c r="N1357" s="328"/>
      <c r="O1357" s="330"/>
      <c r="P1357" s="328"/>
      <c r="Q1357" s="328"/>
      <c r="R1357" s="328"/>
      <c r="S1357" s="328"/>
      <c r="T1357" s="328"/>
      <c r="U1357" s="328"/>
      <c r="V1357" s="328"/>
      <c r="W1357" s="328"/>
      <c r="X1357" s="328"/>
      <c r="Y1357" s="328"/>
      <c r="Z1357" s="328"/>
      <c r="AA1357" s="328"/>
      <c r="AB1357" s="328"/>
      <c r="AC1357" s="328"/>
      <c r="AD1357" s="328"/>
      <c r="AE1357" s="328"/>
      <c r="AF1357" s="328"/>
      <c r="AG1357" s="328"/>
      <c r="AH1357" s="328" t="s">
        <v>731</v>
      </c>
      <c r="AI1357" s="328"/>
      <c r="AJ1357" s="328"/>
      <c r="AK1357" s="328"/>
      <c r="AL1357" s="328"/>
      <c r="AM1357" s="328" t="s">
        <v>782</v>
      </c>
      <c r="AN1357" s="328" t="s">
        <v>782</v>
      </c>
      <c r="AO1357" s="328"/>
      <c r="AP1357" s="328" t="s">
        <v>4022</v>
      </c>
      <c r="AQ1357" s="328" t="s">
        <v>4024</v>
      </c>
    </row>
    <row r="1358" spans="1:43" ht="22.8" x14ac:dyDescent="0.4">
      <c r="A1358" s="328">
        <v>216254</v>
      </c>
      <c r="B1358" s="328" t="s">
        <v>932</v>
      </c>
      <c r="C1358" s="328" t="s">
        <v>66</v>
      </c>
      <c r="D1358" s="328" t="s">
        <v>258</v>
      </c>
      <c r="E1358" s="328" t="s">
        <v>388</v>
      </c>
      <c r="F1358" s="330">
        <v>35487</v>
      </c>
      <c r="G1358" s="328" t="s">
        <v>385</v>
      </c>
      <c r="H1358" s="328" t="s">
        <v>389</v>
      </c>
      <c r="I1358" s="328" t="s">
        <v>485</v>
      </c>
      <c r="J1358" s="328" t="s">
        <v>371</v>
      </c>
      <c r="K1358" s="328">
        <v>2014</v>
      </c>
      <c r="L1358" s="328" t="s">
        <v>385</v>
      </c>
      <c r="M1358" s="328"/>
      <c r="N1358" s="328"/>
      <c r="O1358" s="330"/>
      <c r="P1358" s="328"/>
      <c r="Q1358" s="328"/>
      <c r="R1358" s="328"/>
      <c r="S1358" s="328"/>
      <c r="T1358" s="328"/>
      <c r="U1358" s="328"/>
      <c r="V1358" s="328"/>
      <c r="W1358" s="328"/>
      <c r="X1358" s="328"/>
      <c r="Y1358" s="328"/>
      <c r="Z1358" s="328"/>
      <c r="AA1358" s="328"/>
      <c r="AB1358" s="328"/>
      <c r="AC1358" s="328"/>
      <c r="AD1358" s="328"/>
      <c r="AE1358" s="328"/>
      <c r="AF1358" s="328"/>
      <c r="AG1358" s="328"/>
      <c r="AH1358" s="328" t="s">
        <v>731</v>
      </c>
      <c r="AI1358" s="328"/>
      <c r="AJ1358" s="328"/>
      <c r="AK1358" s="328"/>
      <c r="AL1358" s="328"/>
      <c r="AM1358" s="328" t="s">
        <v>782</v>
      </c>
      <c r="AN1358" s="328" t="s">
        <v>782</v>
      </c>
      <c r="AO1358" s="328"/>
      <c r="AP1358" s="328" t="s">
        <v>4205</v>
      </c>
      <c r="AQ1358" s="328" t="s">
        <v>3844</v>
      </c>
    </row>
    <row r="1359" spans="1:43" ht="22.8" x14ac:dyDescent="0.4">
      <c r="A1359" s="328">
        <v>216275</v>
      </c>
      <c r="B1359" s="328" t="s">
        <v>838</v>
      </c>
      <c r="C1359" s="328" t="s">
        <v>77</v>
      </c>
      <c r="D1359" s="328" t="s">
        <v>449</v>
      </c>
      <c r="E1359" s="328" t="s">
        <v>388</v>
      </c>
      <c r="F1359" s="330">
        <v>33420</v>
      </c>
      <c r="G1359" s="328" t="s">
        <v>1046</v>
      </c>
      <c r="H1359" s="328" t="s">
        <v>389</v>
      </c>
      <c r="I1359" s="328" t="s">
        <v>486</v>
      </c>
      <c r="J1359" s="328" t="s">
        <v>371</v>
      </c>
      <c r="K1359" s="328">
        <v>2010</v>
      </c>
      <c r="L1359" s="328" t="s">
        <v>385</v>
      </c>
      <c r="M1359" s="328" t="s">
        <v>385</v>
      </c>
      <c r="N1359" s="328"/>
      <c r="O1359" s="330"/>
      <c r="P1359" s="328"/>
      <c r="Q1359" s="328"/>
      <c r="R1359" s="328"/>
      <c r="S1359" s="328"/>
      <c r="T1359" s="328"/>
      <c r="U1359" s="328"/>
      <c r="V1359" s="328"/>
      <c r="W1359" s="328"/>
      <c r="X1359" s="328"/>
      <c r="Y1359" s="328"/>
      <c r="Z1359" s="328"/>
      <c r="AA1359" s="328"/>
      <c r="AB1359" s="328"/>
      <c r="AC1359" s="328"/>
      <c r="AD1359" s="328"/>
      <c r="AE1359" s="328"/>
      <c r="AF1359" s="328"/>
      <c r="AG1359" s="328"/>
      <c r="AH1359" s="328"/>
      <c r="AI1359" s="328"/>
      <c r="AJ1359" s="328"/>
      <c r="AK1359" s="328"/>
      <c r="AL1359" s="328" t="s">
        <v>782</v>
      </c>
      <c r="AM1359" s="328"/>
      <c r="AN1359" s="328" t="s">
        <v>782</v>
      </c>
      <c r="AO1359" s="328"/>
      <c r="AP1359" s="328" t="s">
        <v>486</v>
      </c>
      <c r="AQ1359" s="328">
        <v>1</v>
      </c>
    </row>
    <row r="1360" spans="1:43" ht="22.8" x14ac:dyDescent="0.4">
      <c r="A1360" s="328">
        <v>216513</v>
      </c>
      <c r="B1360" s="328" t="s">
        <v>3054</v>
      </c>
      <c r="C1360" s="328" t="s">
        <v>3055</v>
      </c>
      <c r="D1360" s="328" t="s">
        <v>2884</v>
      </c>
      <c r="E1360" s="328" t="s">
        <v>388</v>
      </c>
      <c r="F1360" s="330">
        <v>36362</v>
      </c>
      <c r="G1360" s="328" t="s">
        <v>370</v>
      </c>
      <c r="H1360" s="328" t="s">
        <v>863</v>
      </c>
      <c r="I1360" s="328" t="s">
        <v>484</v>
      </c>
      <c r="J1360" s="328" t="s">
        <v>390</v>
      </c>
      <c r="K1360" s="328">
        <v>2018</v>
      </c>
      <c r="L1360" s="328" t="s">
        <v>385</v>
      </c>
      <c r="M1360" s="328" t="s">
        <v>756</v>
      </c>
      <c r="N1360" s="328"/>
      <c r="O1360" s="330"/>
      <c r="P1360" s="328"/>
      <c r="Q1360" s="328"/>
      <c r="R1360" s="328"/>
      <c r="S1360" s="328"/>
      <c r="T1360" s="328"/>
      <c r="U1360" s="328"/>
      <c r="V1360" s="328"/>
      <c r="W1360" s="328"/>
      <c r="X1360" s="328"/>
      <c r="Y1360" s="328"/>
      <c r="Z1360" s="328"/>
      <c r="AA1360" s="328"/>
      <c r="AB1360" s="328"/>
      <c r="AC1360" s="328"/>
      <c r="AD1360" s="328"/>
      <c r="AE1360" s="328"/>
      <c r="AF1360" s="328"/>
      <c r="AG1360" s="328"/>
      <c r="AH1360" s="328"/>
      <c r="AI1360" s="328"/>
      <c r="AJ1360" s="328"/>
      <c r="AK1360" s="328"/>
      <c r="AL1360" s="328"/>
      <c r="AM1360" s="328"/>
      <c r="AN1360" s="328"/>
      <c r="AO1360" s="328"/>
      <c r="AP1360" s="328" t="s">
        <v>3375</v>
      </c>
      <c r="AQ1360" s="328">
        <v>2</v>
      </c>
    </row>
    <row r="1361" spans="1:43" ht="22.8" x14ac:dyDescent="0.4">
      <c r="A1361" s="328">
        <v>216528</v>
      </c>
      <c r="B1361" s="328" t="s">
        <v>2301</v>
      </c>
      <c r="C1361" s="328" t="s">
        <v>66</v>
      </c>
      <c r="D1361" s="328" t="s">
        <v>569</v>
      </c>
      <c r="E1361" s="328" t="s">
        <v>388</v>
      </c>
      <c r="F1361" s="330">
        <v>35796</v>
      </c>
      <c r="G1361" s="328" t="s">
        <v>1046</v>
      </c>
      <c r="H1361" s="328" t="s">
        <v>389</v>
      </c>
      <c r="I1361" s="328" t="s">
        <v>65</v>
      </c>
      <c r="J1361" s="328" t="s">
        <v>371</v>
      </c>
      <c r="K1361" s="328"/>
      <c r="L1361" s="328" t="s">
        <v>385</v>
      </c>
      <c r="M1361" s="328" t="s">
        <v>385</v>
      </c>
      <c r="N1361" s="328"/>
      <c r="O1361" s="330"/>
      <c r="P1361" s="328"/>
      <c r="Q1361" s="328"/>
      <c r="R1361" s="328"/>
      <c r="S1361" s="328"/>
      <c r="T1361" s="328"/>
      <c r="U1361" s="328"/>
      <c r="V1361" s="328"/>
      <c r="W1361" s="328"/>
      <c r="X1361" s="328"/>
      <c r="Y1361" s="328"/>
      <c r="Z1361" s="328"/>
      <c r="AA1361" s="328"/>
      <c r="AB1361" s="328"/>
      <c r="AC1361" s="328"/>
      <c r="AD1361" s="328"/>
      <c r="AE1361" s="328"/>
      <c r="AF1361" s="328"/>
      <c r="AG1361" s="328"/>
      <c r="AH1361" s="328"/>
      <c r="AI1361" s="328"/>
      <c r="AJ1361" s="328"/>
      <c r="AK1361" s="328"/>
      <c r="AL1361" s="328"/>
      <c r="AM1361" s="328"/>
      <c r="AN1361" s="328"/>
      <c r="AO1361" s="328"/>
      <c r="AP1361" s="328" t="s">
        <v>4055</v>
      </c>
      <c r="AQ1361" s="328">
        <v>6</v>
      </c>
    </row>
    <row r="1362" spans="1:43" ht="22.8" x14ac:dyDescent="0.4">
      <c r="A1362" s="328">
        <v>216617</v>
      </c>
      <c r="B1362" s="328" t="s">
        <v>1124</v>
      </c>
      <c r="C1362" s="328" t="s">
        <v>75</v>
      </c>
      <c r="D1362" s="328" t="s">
        <v>584</v>
      </c>
      <c r="E1362" s="328" t="s">
        <v>388</v>
      </c>
      <c r="F1362" s="330">
        <v>36526</v>
      </c>
      <c r="G1362" s="328" t="s">
        <v>385</v>
      </c>
      <c r="H1362" s="328" t="s">
        <v>389</v>
      </c>
      <c r="I1362" s="328" t="s">
        <v>487</v>
      </c>
      <c r="J1362" s="328" t="s">
        <v>390</v>
      </c>
      <c r="K1362" s="328">
        <v>2018</v>
      </c>
      <c r="L1362" s="328" t="s">
        <v>385</v>
      </c>
      <c r="M1362" s="328" t="s">
        <v>385</v>
      </c>
      <c r="N1362" s="328"/>
      <c r="O1362" s="330"/>
      <c r="P1362" s="328"/>
      <c r="Q1362" s="328"/>
      <c r="R1362" s="328"/>
      <c r="S1362" s="328"/>
      <c r="T1362" s="328"/>
      <c r="U1362" s="328"/>
      <c r="V1362" s="328"/>
      <c r="W1362" s="328"/>
      <c r="X1362" s="328"/>
      <c r="Y1362" s="328"/>
      <c r="Z1362" s="328"/>
      <c r="AA1362" s="328"/>
      <c r="AB1362" s="328"/>
      <c r="AC1362" s="328"/>
      <c r="AD1362" s="328"/>
      <c r="AE1362" s="328"/>
      <c r="AF1362" s="328"/>
      <c r="AG1362" s="328"/>
      <c r="AH1362" s="328"/>
      <c r="AI1362" s="328"/>
      <c r="AJ1362" s="328"/>
      <c r="AK1362" s="328"/>
      <c r="AL1362" s="328"/>
      <c r="AM1362" s="328"/>
      <c r="AN1362" s="328"/>
      <c r="AO1362" s="328"/>
      <c r="AP1362" s="328" t="s">
        <v>4194</v>
      </c>
      <c r="AQ1362" s="328">
        <v>6</v>
      </c>
    </row>
    <row r="1363" spans="1:43" ht="22.8" x14ac:dyDescent="0.4">
      <c r="A1363" s="328">
        <v>216697</v>
      </c>
      <c r="B1363" s="328" t="s">
        <v>1228</v>
      </c>
      <c r="C1363" s="328" t="s">
        <v>1093</v>
      </c>
      <c r="D1363" s="328" t="s">
        <v>302</v>
      </c>
      <c r="E1363" s="328" t="s">
        <v>387</v>
      </c>
      <c r="F1363" s="330">
        <v>36175</v>
      </c>
      <c r="G1363" s="328" t="s">
        <v>384</v>
      </c>
      <c r="H1363" s="328" t="s">
        <v>389</v>
      </c>
      <c r="I1363" s="328" t="s">
        <v>486</v>
      </c>
      <c r="J1363" s="328" t="s">
        <v>371</v>
      </c>
      <c r="K1363" s="328">
        <v>2018</v>
      </c>
      <c r="L1363" s="328" t="s">
        <v>385</v>
      </c>
      <c r="M1363" s="328" t="s">
        <v>384</v>
      </c>
      <c r="N1363" s="328"/>
      <c r="O1363" s="330"/>
      <c r="P1363" s="328"/>
      <c r="Q1363" s="328"/>
      <c r="R1363" s="328"/>
      <c r="S1363" s="328"/>
      <c r="T1363" s="328"/>
      <c r="U1363" s="328"/>
      <c r="V1363" s="328"/>
      <c r="W1363" s="328"/>
      <c r="X1363" s="328"/>
      <c r="Y1363" s="328"/>
      <c r="Z1363" s="328"/>
      <c r="AA1363" s="328"/>
      <c r="AB1363" s="328"/>
      <c r="AC1363" s="328"/>
      <c r="AD1363" s="328"/>
      <c r="AE1363" s="328"/>
      <c r="AF1363" s="328"/>
      <c r="AG1363" s="328"/>
      <c r="AH1363" s="328"/>
      <c r="AI1363" s="328"/>
      <c r="AJ1363" s="328"/>
      <c r="AK1363" s="328"/>
      <c r="AL1363" s="328"/>
      <c r="AM1363" s="328"/>
      <c r="AN1363" s="328"/>
      <c r="AO1363" s="328"/>
      <c r="AP1363" s="328" t="s">
        <v>3377</v>
      </c>
      <c r="AQ1363" s="328">
        <v>3</v>
      </c>
    </row>
    <row r="1364" spans="1:43" ht="22.8" x14ac:dyDescent="0.4">
      <c r="A1364" s="328">
        <v>216723</v>
      </c>
      <c r="B1364" s="328" t="s">
        <v>1262</v>
      </c>
      <c r="C1364" s="328" t="s">
        <v>115</v>
      </c>
      <c r="D1364" s="328" t="s">
        <v>1263</v>
      </c>
      <c r="E1364" s="328" t="s">
        <v>387</v>
      </c>
      <c r="F1364" s="330">
        <v>36526</v>
      </c>
      <c r="G1364" s="328" t="s">
        <v>385</v>
      </c>
      <c r="H1364" s="328" t="s">
        <v>389</v>
      </c>
      <c r="I1364" s="328" t="s">
        <v>485</v>
      </c>
      <c r="J1364" s="328" t="s">
        <v>390</v>
      </c>
      <c r="K1364" s="328">
        <v>2018</v>
      </c>
      <c r="L1364" s="328" t="s">
        <v>385</v>
      </c>
      <c r="M1364" s="328" t="s">
        <v>385</v>
      </c>
      <c r="N1364" s="328"/>
      <c r="O1364" s="330"/>
      <c r="P1364" s="328"/>
      <c r="Q1364" s="328"/>
      <c r="R1364" s="328"/>
      <c r="S1364" s="328"/>
      <c r="T1364" s="328"/>
      <c r="U1364" s="328"/>
      <c r="V1364" s="328"/>
      <c r="W1364" s="328"/>
      <c r="X1364" s="328"/>
      <c r="Y1364" s="328"/>
      <c r="Z1364" s="328"/>
      <c r="AA1364" s="328"/>
      <c r="AB1364" s="328"/>
      <c r="AC1364" s="328"/>
      <c r="AD1364" s="328"/>
      <c r="AE1364" s="328"/>
      <c r="AF1364" s="328"/>
      <c r="AG1364" s="328"/>
      <c r="AH1364" s="328" t="s">
        <v>731</v>
      </c>
      <c r="AI1364" s="328"/>
      <c r="AJ1364" s="328"/>
      <c r="AK1364" s="328"/>
      <c r="AL1364" s="328"/>
      <c r="AM1364" s="328" t="s">
        <v>782</v>
      </c>
      <c r="AN1364" s="328" t="s">
        <v>782</v>
      </c>
      <c r="AO1364" s="328"/>
      <c r="AP1364" s="328" t="s">
        <v>4205</v>
      </c>
      <c r="AQ1364" s="328" t="s">
        <v>3844</v>
      </c>
    </row>
    <row r="1365" spans="1:43" ht="22.8" x14ac:dyDescent="0.4">
      <c r="A1365" s="328">
        <v>216728</v>
      </c>
      <c r="B1365" s="328" t="s">
        <v>1265</v>
      </c>
      <c r="C1365" s="328" t="s">
        <v>489</v>
      </c>
      <c r="D1365" s="328" t="s">
        <v>314</v>
      </c>
      <c r="E1365" s="328" t="s">
        <v>387</v>
      </c>
      <c r="F1365" s="332">
        <v>0</v>
      </c>
      <c r="G1365" s="328">
        <v>0</v>
      </c>
      <c r="H1365" s="328" t="s">
        <v>389</v>
      </c>
      <c r="I1365" s="328" t="s">
        <v>486</v>
      </c>
      <c r="J1365" s="328" t="s">
        <v>371</v>
      </c>
      <c r="K1365" s="328">
        <v>2018</v>
      </c>
      <c r="L1365" s="328" t="s">
        <v>385</v>
      </c>
      <c r="M1365" s="328" t="s">
        <v>385</v>
      </c>
      <c r="N1365" s="328"/>
      <c r="O1365" s="330"/>
      <c r="P1365" s="328"/>
      <c r="Q1365" s="328"/>
      <c r="R1365" s="328"/>
      <c r="S1365" s="328"/>
      <c r="T1365" s="328"/>
      <c r="U1365" s="328"/>
      <c r="V1365" s="328"/>
      <c r="W1365" s="328"/>
      <c r="X1365" s="328"/>
      <c r="Y1365" s="328"/>
      <c r="Z1365" s="328"/>
      <c r="AA1365" s="328"/>
      <c r="AB1365" s="328"/>
      <c r="AC1365" s="328"/>
      <c r="AD1365" s="328"/>
      <c r="AE1365" s="328"/>
      <c r="AF1365" s="328"/>
      <c r="AG1365" s="328"/>
      <c r="AH1365" s="328"/>
      <c r="AI1365" s="328"/>
      <c r="AJ1365" s="328"/>
      <c r="AK1365" s="328"/>
      <c r="AL1365" s="328"/>
      <c r="AM1365" s="328"/>
      <c r="AN1365" s="328" t="s">
        <v>782</v>
      </c>
      <c r="AO1365" s="328"/>
      <c r="AP1365" s="328" t="s">
        <v>3377</v>
      </c>
      <c r="AQ1365" s="328">
        <v>3</v>
      </c>
    </row>
    <row r="1366" spans="1:43" ht="22.8" x14ac:dyDescent="0.4">
      <c r="A1366" s="328">
        <v>216866</v>
      </c>
      <c r="B1366" s="328" t="s">
        <v>3223</v>
      </c>
      <c r="C1366" s="328" t="s">
        <v>153</v>
      </c>
      <c r="D1366" s="328" t="s">
        <v>525</v>
      </c>
      <c r="E1366" s="328" t="s">
        <v>387</v>
      </c>
      <c r="F1366" s="330">
        <v>32143</v>
      </c>
      <c r="G1366" s="328" t="s">
        <v>3224</v>
      </c>
      <c r="H1366" s="328" t="s">
        <v>389</v>
      </c>
      <c r="I1366" s="328" t="s">
        <v>485</v>
      </c>
      <c r="J1366" s="328" t="s">
        <v>371</v>
      </c>
      <c r="K1366" s="328">
        <v>2007</v>
      </c>
      <c r="L1366" s="328" t="s">
        <v>385</v>
      </c>
      <c r="M1366" s="328"/>
      <c r="N1366" s="328"/>
      <c r="O1366" s="330"/>
      <c r="P1366" s="328"/>
      <c r="Q1366" s="328"/>
      <c r="R1366" s="328"/>
      <c r="S1366" s="328"/>
      <c r="T1366" s="328"/>
      <c r="U1366" s="328"/>
      <c r="V1366" s="328"/>
      <c r="W1366" s="328"/>
      <c r="X1366" s="328"/>
      <c r="Y1366" s="328"/>
      <c r="Z1366" s="328"/>
      <c r="AA1366" s="328"/>
      <c r="AB1366" s="328"/>
      <c r="AC1366" s="328"/>
      <c r="AD1366" s="328"/>
      <c r="AE1366" s="328"/>
      <c r="AF1366" s="328"/>
      <c r="AG1366" s="328"/>
      <c r="AH1366" s="328"/>
      <c r="AI1366" s="328"/>
      <c r="AJ1366" s="328"/>
      <c r="AK1366" s="328"/>
      <c r="AL1366" s="328"/>
      <c r="AM1366" s="328" t="s">
        <v>782</v>
      </c>
      <c r="AN1366" s="328" t="s">
        <v>782</v>
      </c>
      <c r="AO1366" s="328"/>
      <c r="AP1366" s="328" t="s">
        <v>485</v>
      </c>
      <c r="AQ1366" s="328">
        <v>1</v>
      </c>
    </row>
    <row r="1367" spans="1:43" ht="22.8" x14ac:dyDescent="0.4">
      <c r="A1367" s="328">
        <v>216891</v>
      </c>
      <c r="B1367" s="328" t="s">
        <v>3262</v>
      </c>
      <c r="C1367" s="328" t="s">
        <v>526</v>
      </c>
      <c r="D1367" s="328" t="s">
        <v>2883</v>
      </c>
      <c r="E1367" s="328" t="s">
        <v>387</v>
      </c>
      <c r="F1367" s="330">
        <v>33604</v>
      </c>
      <c r="G1367" s="328" t="s">
        <v>4281</v>
      </c>
      <c r="H1367" s="328" t="s">
        <v>389</v>
      </c>
      <c r="I1367" s="328" t="s">
        <v>485</v>
      </c>
      <c r="J1367" s="328" t="s">
        <v>390</v>
      </c>
      <c r="K1367" s="328">
        <v>2012</v>
      </c>
      <c r="L1367" s="328" t="s">
        <v>385</v>
      </c>
      <c r="M1367" s="328" t="s">
        <v>385</v>
      </c>
      <c r="N1367" s="328">
        <v>23</v>
      </c>
      <c r="O1367" s="330">
        <v>45718</v>
      </c>
      <c r="P1367" s="328">
        <v>90000</v>
      </c>
      <c r="Q1367" s="328"/>
      <c r="R1367" s="328"/>
      <c r="S1367" s="328"/>
      <c r="T1367" s="328"/>
      <c r="U1367" s="328"/>
      <c r="V1367" s="328"/>
      <c r="W1367" s="328"/>
      <c r="X1367" s="328"/>
      <c r="Y1367" s="328"/>
      <c r="Z1367" s="328"/>
      <c r="AA1367" s="328"/>
      <c r="AB1367" s="328"/>
      <c r="AC1367" s="328"/>
      <c r="AD1367" s="328"/>
      <c r="AE1367" s="328"/>
      <c r="AF1367" s="328"/>
      <c r="AG1367" s="328"/>
      <c r="AH1367" s="328"/>
      <c r="AI1367" s="328"/>
      <c r="AJ1367" s="328"/>
      <c r="AK1367" s="328"/>
      <c r="AL1367" s="328"/>
      <c r="AM1367" s="328"/>
      <c r="AN1367" s="328"/>
      <c r="AO1367" s="328"/>
      <c r="AP1367" s="328" t="s">
        <v>485</v>
      </c>
      <c r="AQ1367" s="328">
        <v>3</v>
      </c>
    </row>
    <row r="1368" spans="1:43" ht="22.8" x14ac:dyDescent="0.4">
      <c r="A1368" s="328">
        <v>216957</v>
      </c>
      <c r="B1368" s="328" t="s">
        <v>3358</v>
      </c>
      <c r="C1368" s="328" t="s">
        <v>440</v>
      </c>
      <c r="D1368" s="328" t="s">
        <v>2669</v>
      </c>
      <c r="E1368" s="328" t="s">
        <v>388</v>
      </c>
      <c r="F1368" s="330">
        <v>34517</v>
      </c>
      <c r="G1368" s="328" t="s">
        <v>3359</v>
      </c>
      <c r="H1368" s="328" t="s">
        <v>389</v>
      </c>
      <c r="I1368" s="328" t="s">
        <v>485</v>
      </c>
      <c r="J1368" s="328" t="s">
        <v>390</v>
      </c>
      <c r="K1368" s="328">
        <v>2012</v>
      </c>
      <c r="L1368" s="328" t="s">
        <v>385</v>
      </c>
      <c r="M1368" s="328" t="s">
        <v>385</v>
      </c>
      <c r="N1368" s="328">
        <v>21</v>
      </c>
      <c r="O1368" s="330">
        <v>45715</v>
      </c>
      <c r="P1368" s="328">
        <v>70000</v>
      </c>
      <c r="Q1368" s="328"/>
      <c r="R1368" s="328"/>
      <c r="S1368" s="328"/>
      <c r="T1368" s="328"/>
      <c r="U1368" s="328"/>
      <c r="V1368" s="328"/>
      <c r="W1368" s="328"/>
      <c r="X1368" s="328"/>
      <c r="Y1368" s="328"/>
      <c r="Z1368" s="328"/>
      <c r="AA1368" s="328"/>
      <c r="AB1368" s="328"/>
      <c r="AC1368" s="328"/>
      <c r="AD1368" s="328"/>
      <c r="AE1368" s="328"/>
      <c r="AF1368" s="328"/>
      <c r="AG1368" s="328"/>
      <c r="AH1368" s="328"/>
      <c r="AI1368" s="328"/>
      <c r="AJ1368" s="328"/>
      <c r="AK1368" s="328"/>
      <c r="AL1368" s="328"/>
      <c r="AM1368" s="328"/>
      <c r="AN1368" s="328"/>
      <c r="AO1368" s="328"/>
      <c r="AP1368" s="328" t="s">
        <v>3376</v>
      </c>
      <c r="AQ1368" s="328">
        <v>2</v>
      </c>
    </row>
    <row r="1369" spans="1:43" ht="22.8" x14ac:dyDescent="0.4">
      <c r="A1369" s="328">
        <v>216995</v>
      </c>
      <c r="B1369" s="328" t="s">
        <v>3451</v>
      </c>
      <c r="C1369" s="328" t="s">
        <v>606</v>
      </c>
      <c r="D1369" s="328" t="s">
        <v>296</v>
      </c>
      <c r="E1369" s="328" t="s">
        <v>387</v>
      </c>
      <c r="F1369" s="330">
        <v>36091</v>
      </c>
      <c r="G1369" s="328" t="s">
        <v>385</v>
      </c>
      <c r="H1369" s="328" t="s">
        <v>389</v>
      </c>
      <c r="I1369" s="328" t="s">
        <v>485</v>
      </c>
      <c r="J1369" s="328"/>
      <c r="K1369" s="328"/>
      <c r="L1369" s="328" t="s">
        <v>385</v>
      </c>
      <c r="M1369" s="328" t="s">
        <v>385</v>
      </c>
      <c r="N1369" s="328"/>
      <c r="O1369" s="330"/>
      <c r="P1369" s="328"/>
      <c r="Q1369" s="328"/>
      <c r="R1369" s="328"/>
      <c r="S1369" s="328"/>
      <c r="T1369" s="328"/>
      <c r="U1369" s="328"/>
      <c r="V1369" s="328"/>
      <c r="W1369" s="328"/>
      <c r="X1369" s="328"/>
      <c r="Y1369" s="328"/>
      <c r="Z1369" s="328"/>
      <c r="AA1369" s="328"/>
      <c r="AB1369" s="328"/>
      <c r="AC1369" s="328"/>
      <c r="AD1369" s="328"/>
      <c r="AE1369" s="328"/>
      <c r="AF1369" s="328"/>
      <c r="AG1369" s="328"/>
      <c r="AH1369" s="328"/>
      <c r="AI1369" s="328"/>
      <c r="AJ1369" s="328"/>
      <c r="AK1369" s="328"/>
      <c r="AL1369" s="328"/>
      <c r="AM1369" s="328"/>
      <c r="AN1369" s="328"/>
      <c r="AO1369" s="328"/>
      <c r="AP1369" s="328" t="s">
        <v>485</v>
      </c>
      <c r="AQ1369" s="328">
        <v>3</v>
      </c>
    </row>
    <row r="1370" spans="1:43" ht="22.8" x14ac:dyDescent="0.4">
      <c r="A1370" s="328">
        <v>217064</v>
      </c>
      <c r="B1370" s="328" t="s">
        <v>3538</v>
      </c>
      <c r="C1370" s="328" t="s">
        <v>3539</v>
      </c>
      <c r="D1370" s="328" t="s">
        <v>3540</v>
      </c>
      <c r="E1370" s="328" t="s">
        <v>388</v>
      </c>
      <c r="F1370" s="330">
        <v>33604</v>
      </c>
      <c r="G1370" s="328" t="s">
        <v>3708</v>
      </c>
      <c r="H1370" s="328"/>
      <c r="I1370" s="328" t="s">
        <v>488</v>
      </c>
      <c r="J1370" s="328" t="s">
        <v>390</v>
      </c>
      <c r="K1370" s="328">
        <v>2012</v>
      </c>
      <c r="L1370" s="328" t="s">
        <v>385</v>
      </c>
      <c r="M1370" s="328" t="s">
        <v>756</v>
      </c>
      <c r="N1370" s="328"/>
      <c r="O1370" s="330"/>
      <c r="P1370" s="328"/>
      <c r="Q1370" s="328"/>
      <c r="R1370" s="328"/>
      <c r="S1370" s="328"/>
      <c r="T1370" s="328"/>
      <c r="U1370" s="328"/>
      <c r="V1370" s="328"/>
      <c r="W1370" s="328"/>
      <c r="X1370" s="328"/>
      <c r="Y1370" s="328"/>
      <c r="Z1370" s="328"/>
      <c r="AA1370" s="328"/>
      <c r="AB1370" s="328"/>
      <c r="AC1370" s="328"/>
      <c r="AD1370" s="328"/>
      <c r="AE1370" s="328"/>
      <c r="AF1370" s="328"/>
      <c r="AG1370" s="328"/>
      <c r="AH1370" s="328"/>
      <c r="AI1370" s="328"/>
      <c r="AJ1370" s="328"/>
      <c r="AK1370" s="328"/>
      <c r="AL1370" s="328"/>
      <c r="AM1370" s="328"/>
      <c r="AN1370" s="328"/>
      <c r="AO1370" s="328"/>
      <c r="AP1370" s="328" t="s">
        <v>4215</v>
      </c>
      <c r="AQ1370" s="328">
        <v>6</v>
      </c>
    </row>
    <row r="1371" spans="1:43" ht="22.8" x14ac:dyDescent="0.4">
      <c r="A1371" s="328">
        <v>217068</v>
      </c>
      <c r="B1371" s="328" t="s">
        <v>3544</v>
      </c>
      <c r="C1371" s="328" t="s">
        <v>63</v>
      </c>
      <c r="D1371" s="328" t="s">
        <v>224</v>
      </c>
      <c r="E1371" s="328" t="s">
        <v>387</v>
      </c>
      <c r="F1371" s="328" t="s">
        <v>3713</v>
      </c>
      <c r="G1371" s="328" t="s">
        <v>692</v>
      </c>
      <c r="H1371" s="328" t="s">
        <v>389</v>
      </c>
      <c r="I1371" s="328" t="s">
        <v>485</v>
      </c>
      <c r="J1371" s="328"/>
      <c r="K1371" s="328"/>
      <c r="L1371" s="328" t="s">
        <v>385</v>
      </c>
      <c r="M1371" s="328" t="s">
        <v>385</v>
      </c>
      <c r="N1371" s="328"/>
      <c r="O1371" s="330"/>
      <c r="P1371" s="328"/>
      <c r="Q1371" s="328"/>
      <c r="R1371" s="328"/>
      <c r="S1371" s="328"/>
      <c r="T1371" s="328"/>
      <c r="U1371" s="328"/>
      <c r="V1371" s="328"/>
      <c r="W1371" s="328"/>
      <c r="X1371" s="328"/>
      <c r="Y1371" s="328"/>
      <c r="Z1371" s="328"/>
      <c r="AA1371" s="328"/>
      <c r="AB1371" s="328"/>
      <c r="AC1371" s="328"/>
      <c r="AD1371" s="328"/>
      <c r="AE1371" s="328"/>
      <c r="AF1371" s="328"/>
      <c r="AG1371" s="328"/>
      <c r="AH1371" s="328"/>
      <c r="AI1371" s="328"/>
      <c r="AJ1371" s="328"/>
      <c r="AK1371" s="328"/>
      <c r="AL1371" s="328"/>
      <c r="AM1371" s="328" t="s">
        <v>782</v>
      </c>
      <c r="AN1371" s="328" t="s">
        <v>782</v>
      </c>
      <c r="AO1371" s="328"/>
      <c r="AP1371" s="328" t="s">
        <v>485</v>
      </c>
      <c r="AQ1371" s="328">
        <v>3</v>
      </c>
    </row>
    <row r="1372" spans="1:43" ht="24" x14ac:dyDescent="0.5">
      <c r="A1372" s="328">
        <v>217130</v>
      </c>
      <c r="B1372" s="278" t="s">
        <v>4386</v>
      </c>
      <c r="C1372" s="292" t="s">
        <v>66</v>
      </c>
      <c r="D1372" s="292" t="s">
        <v>584</v>
      </c>
      <c r="E1372" s="292" t="s">
        <v>388</v>
      </c>
      <c r="F1372" s="336">
        <v>38596</v>
      </c>
      <c r="G1372" s="292" t="s">
        <v>385</v>
      </c>
      <c r="H1372" s="292" t="s">
        <v>389</v>
      </c>
      <c r="I1372" s="292" t="s">
        <v>485</v>
      </c>
      <c r="J1372" s="292" t="s">
        <v>390</v>
      </c>
      <c r="K1372" s="292">
        <v>2023</v>
      </c>
      <c r="L1372" s="292" t="s">
        <v>385</v>
      </c>
      <c r="M1372" s="292"/>
      <c r="N1372" s="292"/>
      <c r="O1372" s="336"/>
      <c r="P1372" s="292"/>
      <c r="Q1372" s="292"/>
      <c r="R1372" s="292"/>
      <c r="S1372" s="292"/>
      <c r="T1372" s="292"/>
      <c r="U1372" s="292"/>
      <c r="V1372" s="292"/>
      <c r="W1372" s="292"/>
      <c r="X1372" s="292"/>
      <c r="Y1372" s="292"/>
      <c r="Z1372" s="292"/>
      <c r="AA1372" s="292"/>
      <c r="AB1372" s="292"/>
      <c r="AC1372" s="292"/>
      <c r="AD1372" s="292"/>
      <c r="AE1372" s="292"/>
      <c r="AF1372" s="292"/>
      <c r="AG1372" s="292"/>
      <c r="AH1372" s="292"/>
      <c r="AI1372" s="292"/>
      <c r="AJ1372" s="292"/>
      <c r="AK1372" s="292"/>
      <c r="AL1372" s="292"/>
      <c r="AM1372" s="292"/>
      <c r="AN1372" s="328"/>
      <c r="AO1372" s="292"/>
      <c r="AP1372" s="292"/>
      <c r="AQ1372" s="292"/>
    </row>
    <row r="1373" spans="1:43" ht="22.8" x14ac:dyDescent="0.4">
      <c r="A1373" s="328">
        <v>205030</v>
      </c>
      <c r="B1373" s="328" t="s">
        <v>3939</v>
      </c>
      <c r="C1373" s="328" t="s">
        <v>579</v>
      </c>
      <c r="D1373" s="328" t="s">
        <v>256</v>
      </c>
      <c r="E1373" s="328" t="s">
        <v>387</v>
      </c>
      <c r="F1373" s="330">
        <v>30407</v>
      </c>
      <c r="G1373" s="328" t="s">
        <v>385</v>
      </c>
      <c r="H1373" s="328" t="s">
        <v>389</v>
      </c>
      <c r="I1373" s="328" t="s">
        <v>59</v>
      </c>
      <c r="J1373" s="328" t="s">
        <v>1311</v>
      </c>
      <c r="K1373" s="328">
        <v>2000</v>
      </c>
      <c r="L1373" s="328" t="s">
        <v>3940</v>
      </c>
      <c r="M1373" s="328" t="s">
        <v>385</v>
      </c>
      <c r="N1373" s="328"/>
      <c r="O1373" s="330"/>
      <c r="P1373" s="328"/>
      <c r="Q1373" s="328"/>
      <c r="R1373" s="328"/>
      <c r="S1373" s="328"/>
      <c r="T1373" s="328"/>
      <c r="U1373" s="328"/>
      <c r="V1373" s="328"/>
      <c r="W1373" s="328"/>
      <c r="X1373" s="328"/>
      <c r="Y1373" s="328"/>
      <c r="Z1373" s="328"/>
      <c r="AA1373" s="328"/>
      <c r="AB1373" s="328"/>
      <c r="AC1373" s="328"/>
      <c r="AD1373" s="328"/>
      <c r="AE1373" s="328"/>
      <c r="AF1373" s="328"/>
      <c r="AG1373" s="328"/>
      <c r="AH1373" s="328"/>
      <c r="AI1373" s="328"/>
      <c r="AJ1373" s="328"/>
      <c r="AK1373" s="328"/>
      <c r="AL1373" s="328"/>
      <c r="AM1373" s="328"/>
      <c r="AN1373" s="328" t="s">
        <v>782</v>
      </c>
      <c r="AO1373" s="328"/>
      <c r="AP1373" s="328" t="s">
        <v>3849</v>
      </c>
      <c r="AQ1373" s="328">
        <v>6</v>
      </c>
    </row>
    <row r="1374" spans="1:43" ht="22.8" x14ac:dyDescent="0.4">
      <c r="A1374" s="328">
        <v>202268</v>
      </c>
      <c r="B1374" s="328" t="s">
        <v>3826</v>
      </c>
      <c r="C1374" s="328" t="s">
        <v>442</v>
      </c>
      <c r="D1374" s="328" t="s">
        <v>305</v>
      </c>
      <c r="E1374" s="328" t="s">
        <v>1315</v>
      </c>
      <c r="F1374" s="330">
        <v>30600</v>
      </c>
      <c r="G1374" s="328" t="s">
        <v>3340</v>
      </c>
      <c r="H1374" s="328" t="s">
        <v>389</v>
      </c>
      <c r="I1374" s="328" t="s">
        <v>59</v>
      </c>
      <c r="J1374" s="328" t="s">
        <v>371</v>
      </c>
      <c r="K1374" s="328">
        <v>2002</v>
      </c>
      <c r="L1374" s="328" t="s">
        <v>372</v>
      </c>
      <c r="M1374" s="328" t="s">
        <v>372</v>
      </c>
      <c r="N1374" s="328"/>
      <c r="O1374" s="330"/>
      <c r="P1374" s="328"/>
      <c r="Q1374" s="328"/>
      <c r="R1374" s="328"/>
      <c r="S1374" s="328"/>
      <c r="T1374" s="328"/>
      <c r="U1374" s="328"/>
      <c r="V1374" s="328"/>
      <c r="W1374" s="328"/>
      <c r="X1374" s="328"/>
      <c r="Y1374" s="328"/>
      <c r="Z1374" s="328"/>
      <c r="AA1374" s="328"/>
      <c r="AB1374" s="328"/>
      <c r="AC1374" s="328"/>
      <c r="AD1374" s="328"/>
      <c r="AE1374" s="328"/>
      <c r="AF1374" s="328"/>
      <c r="AG1374" s="328"/>
      <c r="AH1374" s="328"/>
      <c r="AI1374" s="328"/>
      <c r="AJ1374" s="328"/>
      <c r="AK1374" s="328"/>
      <c r="AL1374" s="328"/>
      <c r="AM1374" s="328"/>
      <c r="AN1374" s="328" t="s">
        <v>782</v>
      </c>
      <c r="AO1374" s="328"/>
      <c r="AP1374" s="328" t="s">
        <v>3849</v>
      </c>
      <c r="AQ1374" s="328">
        <v>6</v>
      </c>
    </row>
    <row r="1375" spans="1:43" ht="22.8" x14ac:dyDescent="0.4">
      <c r="A1375" s="328">
        <v>202666</v>
      </c>
      <c r="B1375" s="328" t="s">
        <v>3884</v>
      </c>
      <c r="C1375" s="328" t="s">
        <v>93</v>
      </c>
      <c r="D1375" s="328" t="s">
        <v>3885</v>
      </c>
      <c r="E1375" s="328" t="s">
        <v>1315</v>
      </c>
      <c r="F1375" s="330">
        <v>30932</v>
      </c>
      <c r="G1375" s="328" t="s">
        <v>694</v>
      </c>
      <c r="H1375" s="328" t="s">
        <v>389</v>
      </c>
      <c r="I1375" s="328" t="s">
        <v>59</v>
      </c>
      <c r="J1375" s="328" t="s">
        <v>1311</v>
      </c>
      <c r="K1375" s="328">
        <v>2005</v>
      </c>
      <c r="L1375" s="328" t="s">
        <v>372</v>
      </c>
      <c r="M1375" s="328" t="s">
        <v>372</v>
      </c>
      <c r="N1375" s="328"/>
      <c r="O1375" s="330"/>
      <c r="P1375" s="328"/>
      <c r="Q1375" s="328"/>
      <c r="R1375" s="328"/>
      <c r="S1375" s="328"/>
      <c r="T1375" s="328"/>
      <c r="U1375" s="328"/>
      <c r="V1375" s="328"/>
      <c r="W1375" s="328"/>
      <c r="X1375" s="328"/>
      <c r="Y1375" s="328"/>
      <c r="Z1375" s="328"/>
      <c r="AA1375" s="328"/>
      <c r="AB1375" s="328"/>
      <c r="AC1375" s="328"/>
      <c r="AD1375" s="328"/>
      <c r="AE1375" s="328"/>
      <c r="AF1375" s="328"/>
      <c r="AG1375" s="328"/>
      <c r="AH1375" s="328" t="s">
        <v>731</v>
      </c>
      <c r="AI1375" s="328"/>
      <c r="AJ1375" s="328"/>
      <c r="AK1375" s="328"/>
      <c r="AL1375" s="328"/>
      <c r="AM1375" s="328"/>
      <c r="AN1375" s="328"/>
      <c r="AO1375" s="328"/>
      <c r="AP1375" s="328" t="s">
        <v>3886</v>
      </c>
      <c r="AQ1375" s="328" t="s">
        <v>3844</v>
      </c>
    </row>
    <row r="1376" spans="1:43" ht="22.8" x14ac:dyDescent="0.4">
      <c r="A1376" s="328">
        <v>202732</v>
      </c>
      <c r="B1376" s="328" t="s">
        <v>3887</v>
      </c>
      <c r="C1376" s="328" t="s">
        <v>62</v>
      </c>
      <c r="D1376" s="328" t="s">
        <v>3888</v>
      </c>
      <c r="E1376" s="328" t="s">
        <v>387</v>
      </c>
      <c r="F1376" s="330">
        <v>27593</v>
      </c>
      <c r="G1376" s="328" t="s">
        <v>370</v>
      </c>
      <c r="H1376" s="328" t="s">
        <v>389</v>
      </c>
      <c r="I1376" s="328" t="s">
        <v>484</v>
      </c>
      <c r="J1376" s="328" t="s">
        <v>1311</v>
      </c>
      <c r="K1376" s="328">
        <v>2004</v>
      </c>
      <c r="L1376" s="328" t="s">
        <v>372</v>
      </c>
      <c r="M1376" s="328" t="s">
        <v>372</v>
      </c>
      <c r="N1376" s="328"/>
      <c r="O1376" s="330"/>
      <c r="P1376" s="328"/>
      <c r="Q1376" s="328"/>
      <c r="R1376" s="328"/>
      <c r="S1376" s="328"/>
      <c r="T1376" s="328"/>
      <c r="U1376" s="328"/>
      <c r="V1376" s="328"/>
      <c r="W1376" s="328"/>
      <c r="X1376" s="328"/>
      <c r="Y1376" s="328"/>
      <c r="Z1376" s="328"/>
      <c r="AA1376" s="328"/>
      <c r="AB1376" s="328"/>
      <c r="AC1376" s="328"/>
      <c r="AD1376" s="328"/>
      <c r="AE1376" s="328"/>
      <c r="AF1376" s="328"/>
      <c r="AG1376" s="328"/>
      <c r="AH1376" s="328"/>
      <c r="AI1376" s="328"/>
      <c r="AJ1376" s="328"/>
      <c r="AK1376" s="328"/>
      <c r="AL1376" s="328"/>
      <c r="AM1376" s="328"/>
      <c r="AN1376" s="328" t="s">
        <v>782</v>
      </c>
      <c r="AO1376" s="328"/>
      <c r="AP1376" s="328" t="s">
        <v>3889</v>
      </c>
      <c r="AQ1376" s="328">
        <v>6</v>
      </c>
    </row>
    <row r="1377" spans="1:43" ht="22.8" x14ac:dyDescent="0.4">
      <c r="A1377" s="328">
        <v>203229</v>
      </c>
      <c r="B1377" s="328" t="s">
        <v>3753</v>
      </c>
      <c r="C1377" s="328" t="s">
        <v>79</v>
      </c>
      <c r="D1377" s="328" t="s">
        <v>1013</v>
      </c>
      <c r="E1377" s="328" t="s">
        <v>387</v>
      </c>
      <c r="F1377" s="330">
        <v>30756</v>
      </c>
      <c r="G1377" s="328" t="s">
        <v>675</v>
      </c>
      <c r="H1377" s="328" t="s">
        <v>389</v>
      </c>
      <c r="I1377" s="328" t="s">
        <v>59</v>
      </c>
      <c r="J1377" s="328" t="s">
        <v>1311</v>
      </c>
      <c r="K1377" s="328">
        <v>2004</v>
      </c>
      <c r="L1377" s="328" t="s">
        <v>372</v>
      </c>
      <c r="M1377" s="328" t="s">
        <v>372</v>
      </c>
      <c r="N1377" s="328"/>
      <c r="O1377" s="330"/>
      <c r="P1377" s="328"/>
      <c r="Q1377" s="328"/>
      <c r="R1377" s="328"/>
      <c r="S1377" s="328"/>
      <c r="T1377" s="328"/>
      <c r="U1377" s="328"/>
      <c r="V1377" s="328"/>
      <c r="W1377" s="328"/>
      <c r="X1377" s="328"/>
      <c r="Y1377" s="328"/>
      <c r="Z1377" s="328"/>
      <c r="AA1377" s="328"/>
      <c r="AB1377" s="328"/>
      <c r="AC1377" s="328"/>
      <c r="AD1377" s="328"/>
      <c r="AE1377" s="328"/>
      <c r="AF1377" s="328"/>
      <c r="AG1377" s="328"/>
      <c r="AH1377" s="328" t="s">
        <v>731</v>
      </c>
      <c r="AI1377" s="328"/>
      <c r="AJ1377" s="328"/>
      <c r="AK1377" s="328"/>
      <c r="AL1377" s="328"/>
      <c r="AM1377" s="328" t="s">
        <v>782</v>
      </c>
      <c r="AN1377" s="328" t="s">
        <v>782</v>
      </c>
      <c r="AO1377" s="328"/>
      <c r="AP1377" s="328" t="s">
        <v>3849</v>
      </c>
      <c r="AQ1377" s="328">
        <v>6</v>
      </c>
    </row>
    <row r="1378" spans="1:43" ht="22.8" x14ac:dyDescent="0.4">
      <c r="A1378" s="328">
        <v>203564</v>
      </c>
      <c r="B1378" s="328" t="s">
        <v>3909</v>
      </c>
      <c r="C1378" s="328" t="s">
        <v>100</v>
      </c>
      <c r="D1378" s="328" t="s">
        <v>3910</v>
      </c>
      <c r="E1378" s="328" t="s">
        <v>387</v>
      </c>
      <c r="F1378" s="330">
        <v>31594</v>
      </c>
      <c r="G1378" s="328" t="s">
        <v>3911</v>
      </c>
      <c r="H1378" s="328" t="s">
        <v>389</v>
      </c>
      <c r="I1378" s="328" t="s">
        <v>59</v>
      </c>
      <c r="J1378" s="328" t="s">
        <v>1311</v>
      </c>
      <c r="K1378" s="328">
        <v>2005</v>
      </c>
      <c r="L1378" s="328" t="s">
        <v>372</v>
      </c>
      <c r="M1378" s="328" t="s">
        <v>372</v>
      </c>
      <c r="N1378" s="328"/>
      <c r="O1378" s="330"/>
      <c r="P1378" s="328"/>
      <c r="Q1378" s="328"/>
      <c r="R1378" s="328"/>
      <c r="S1378" s="328"/>
      <c r="T1378" s="328"/>
      <c r="U1378" s="328"/>
      <c r="V1378" s="328"/>
      <c r="W1378" s="328"/>
      <c r="X1378" s="328"/>
      <c r="Y1378" s="328"/>
      <c r="Z1378" s="328"/>
      <c r="AA1378" s="328"/>
      <c r="AB1378" s="328"/>
      <c r="AC1378" s="328"/>
      <c r="AD1378" s="328"/>
      <c r="AE1378" s="328"/>
      <c r="AF1378" s="328"/>
      <c r="AG1378" s="328"/>
      <c r="AH1378" s="328"/>
      <c r="AI1378" s="328"/>
      <c r="AJ1378" s="328"/>
      <c r="AK1378" s="328"/>
      <c r="AL1378" s="328"/>
      <c r="AM1378" s="328"/>
      <c r="AN1378" s="328" t="s">
        <v>782</v>
      </c>
      <c r="AO1378" s="328"/>
      <c r="AP1378" s="328" t="s">
        <v>3908</v>
      </c>
      <c r="AQ1378" s="328">
        <v>6</v>
      </c>
    </row>
    <row r="1379" spans="1:43" ht="22.8" x14ac:dyDescent="0.4">
      <c r="A1379" s="328">
        <v>203647</v>
      </c>
      <c r="B1379" s="328" t="s">
        <v>3912</v>
      </c>
      <c r="C1379" s="328" t="s">
        <v>74</v>
      </c>
      <c r="D1379" s="328" t="s">
        <v>267</v>
      </c>
      <c r="E1379" s="328" t="s">
        <v>387</v>
      </c>
      <c r="F1379" s="330">
        <v>31048</v>
      </c>
      <c r="G1379" s="328" t="s">
        <v>370</v>
      </c>
      <c r="H1379" s="328" t="s">
        <v>389</v>
      </c>
      <c r="I1379" s="328" t="s">
        <v>59</v>
      </c>
      <c r="J1379" s="328" t="s">
        <v>1311</v>
      </c>
      <c r="K1379" s="328">
        <v>2004</v>
      </c>
      <c r="L1379" s="328" t="s">
        <v>372</v>
      </c>
      <c r="M1379" s="328" t="s">
        <v>372</v>
      </c>
      <c r="N1379" s="328"/>
      <c r="O1379" s="330"/>
      <c r="P1379" s="328"/>
      <c r="Q1379" s="328"/>
      <c r="R1379" s="328"/>
      <c r="S1379" s="328"/>
      <c r="T1379" s="328"/>
      <c r="U1379" s="328"/>
      <c r="V1379" s="328"/>
      <c r="W1379" s="328"/>
      <c r="X1379" s="328"/>
      <c r="Y1379" s="328"/>
      <c r="Z1379" s="328"/>
      <c r="AA1379" s="328"/>
      <c r="AB1379" s="328"/>
      <c r="AC1379" s="328"/>
      <c r="AD1379" s="328"/>
      <c r="AE1379" s="328"/>
      <c r="AF1379" s="328"/>
      <c r="AG1379" s="328"/>
      <c r="AH1379" s="328"/>
      <c r="AI1379" s="328"/>
      <c r="AJ1379" s="328"/>
      <c r="AK1379" s="328"/>
      <c r="AL1379" s="328"/>
      <c r="AM1379" s="328"/>
      <c r="AN1379" s="328" t="s">
        <v>782</v>
      </c>
      <c r="AO1379" s="328"/>
      <c r="AP1379" s="328" t="s">
        <v>3849</v>
      </c>
      <c r="AQ1379" s="328">
        <v>6</v>
      </c>
    </row>
    <row r="1380" spans="1:43" ht="22.8" x14ac:dyDescent="0.4">
      <c r="A1380" s="328">
        <v>203669</v>
      </c>
      <c r="B1380" s="328" t="s">
        <v>3838</v>
      </c>
      <c r="C1380" s="328" t="s">
        <v>105</v>
      </c>
      <c r="D1380" s="328" t="s">
        <v>3913</v>
      </c>
      <c r="E1380" s="328" t="s">
        <v>387</v>
      </c>
      <c r="F1380" s="330">
        <v>30682</v>
      </c>
      <c r="G1380" s="328" t="s">
        <v>704</v>
      </c>
      <c r="H1380" s="328" t="s">
        <v>389</v>
      </c>
      <c r="I1380" s="328" t="s">
        <v>59</v>
      </c>
      <c r="J1380" s="328" t="s">
        <v>1311</v>
      </c>
      <c r="K1380" s="328">
        <v>2005</v>
      </c>
      <c r="L1380" s="328" t="s">
        <v>372</v>
      </c>
      <c r="M1380" s="328" t="s">
        <v>372</v>
      </c>
      <c r="N1380" s="328"/>
      <c r="O1380" s="330"/>
      <c r="P1380" s="328"/>
      <c r="Q1380" s="328"/>
      <c r="R1380" s="328"/>
      <c r="S1380" s="328"/>
      <c r="T1380" s="328"/>
      <c r="U1380" s="328"/>
      <c r="V1380" s="328"/>
      <c r="W1380" s="328"/>
      <c r="X1380" s="328"/>
      <c r="Y1380" s="328"/>
      <c r="Z1380" s="328"/>
      <c r="AA1380" s="328"/>
      <c r="AB1380" s="328"/>
      <c r="AC1380" s="328"/>
      <c r="AD1380" s="328"/>
      <c r="AE1380" s="328"/>
      <c r="AF1380" s="328"/>
      <c r="AG1380" s="328"/>
      <c r="AH1380" s="328"/>
      <c r="AI1380" s="328"/>
      <c r="AJ1380" s="328"/>
      <c r="AK1380" s="328"/>
      <c r="AL1380" s="328"/>
      <c r="AM1380" s="328"/>
      <c r="AN1380" s="328" t="s">
        <v>782</v>
      </c>
      <c r="AO1380" s="328"/>
      <c r="AP1380" s="328" t="s">
        <v>3849</v>
      </c>
      <c r="AQ1380" s="328">
        <v>6</v>
      </c>
    </row>
    <row r="1381" spans="1:43" ht="22.8" x14ac:dyDescent="0.4">
      <c r="A1381" s="328">
        <v>204343</v>
      </c>
      <c r="B1381" s="328" t="s">
        <v>3923</v>
      </c>
      <c r="C1381" s="328" t="s">
        <v>69</v>
      </c>
      <c r="D1381" s="328" t="s">
        <v>284</v>
      </c>
      <c r="E1381" s="328" t="s">
        <v>387</v>
      </c>
      <c r="F1381" s="330">
        <v>30790</v>
      </c>
      <c r="G1381" s="328" t="s">
        <v>3924</v>
      </c>
      <c r="H1381" s="328" t="s">
        <v>389</v>
      </c>
      <c r="I1381" s="328" t="s">
        <v>59</v>
      </c>
      <c r="J1381" s="328" t="s">
        <v>1311</v>
      </c>
      <c r="K1381" s="328">
        <v>2003</v>
      </c>
      <c r="L1381" s="328" t="s">
        <v>372</v>
      </c>
      <c r="M1381" s="328" t="s">
        <v>372</v>
      </c>
      <c r="N1381" s="328"/>
      <c r="O1381" s="330"/>
      <c r="P1381" s="328"/>
      <c r="Q1381" s="328"/>
      <c r="R1381" s="328"/>
      <c r="S1381" s="328"/>
      <c r="T1381" s="328"/>
      <c r="U1381" s="328"/>
      <c r="V1381" s="328"/>
      <c r="W1381" s="328"/>
      <c r="X1381" s="328"/>
      <c r="Y1381" s="328"/>
      <c r="Z1381" s="328"/>
      <c r="AA1381" s="328"/>
      <c r="AB1381" s="328"/>
      <c r="AC1381" s="328"/>
      <c r="AD1381" s="328"/>
      <c r="AE1381" s="328"/>
      <c r="AF1381" s="328"/>
      <c r="AG1381" s="328"/>
      <c r="AH1381" s="328"/>
      <c r="AI1381" s="328"/>
      <c r="AJ1381" s="328"/>
      <c r="AK1381" s="328"/>
      <c r="AL1381" s="328"/>
      <c r="AM1381" s="328"/>
      <c r="AN1381" s="328" t="s">
        <v>782</v>
      </c>
      <c r="AO1381" s="328"/>
      <c r="AP1381" s="328" t="s">
        <v>3849</v>
      </c>
      <c r="AQ1381" s="328">
        <v>6</v>
      </c>
    </row>
    <row r="1382" spans="1:43" ht="22.8" x14ac:dyDescent="0.4">
      <c r="A1382" s="328">
        <v>204827</v>
      </c>
      <c r="B1382" s="328" t="s">
        <v>3930</v>
      </c>
      <c r="C1382" s="328" t="s">
        <v>66</v>
      </c>
      <c r="D1382" s="328" t="s">
        <v>3931</v>
      </c>
      <c r="E1382" s="328" t="s">
        <v>1315</v>
      </c>
      <c r="F1382" s="330">
        <v>30773</v>
      </c>
      <c r="G1382" s="328" t="s">
        <v>3932</v>
      </c>
      <c r="H1382" s="328" t="s">
        <v>389</v>
      </c>
      <c r="I1382" s="328" t="s">
        <v>486</v>
      </c>
      <c r="J1382" s="328" t="s">
        <v>1311</v>
      </c>
      <c r="K1382" s="328">
        <v>2004</v>
      </c>
      <c r="L1382" s="328" t="s">
        <v>372</v>
      </c>
      <c r="M1382" s="328" t="s">
        <v>372</v>
      </c>
      <c r="N1382" s="328"/>
      <c r="O1382" s="330"/>
      <c r="P1382" s="328"/>
      <c r="Q1382" s="328"/>
      <c r="R1382" s="328"/>
      <c r="S1382" s="328"/>
      <c r="T1382" s="328"/>
      <c r="U1382" s="328"/>
      <c r="V1382" s="328"/>
      <c r="W1382" s="328"/>
      <c r="X1382" s="328"/>
      <c r="Y1382" s="328"/>
      <c r="Z1382" s="328"/>
      <c r="AA1382" s="328"/>
      <c r="AB1382" s="328"/>
      <c r="AC1382" s="328"/>
      <c r="AD1382" s="328"/>
      <c r="AE1382" s="328"/>
      <c r="AF1382" s="328"/>
      <c r="AG1382" s="328"/>
      <c r="AH1382" s="328"/>
      <c r="AI1382" s="328"/>
      <c r="AJ1382" s="328"/>
      <c r="AK1382" s="328"/>
      <c r="AL1382" s="328"/>
      <c r="AM1382" s="328"/>
      <c r="AN1382" s="328" t="s">
        <v>782</v>
      </c>
      <c r="AO1382" s="328"/>
      <c r="AP1382" s="328" t="s">
        <v>3922</v>
      </c>
      <c r="AQ1382" s="328">
        <v>6</v>
      </c>
    </row>
    <row r="1383" spans="1:43" ht="22.8" x14ac:dyDescent="0.4">
      <c r="A1383" s="328">
        <v>204850</v>
      </c>
      <c r="B1383" s="328" t="s">
        <v>3933</v>
      </c>
      <c r="C1383" s="328" t="s">
        <v>3934</v>
      </c>
      <c r="D1383" s="328" t="s">
        <v>305</v>
      </c>
      <c r="E1383" s="328" t="s">
        <v>1315</v>
      </c>
      <c r="F1383" s="330">
        <v>31172</v>
      </c>
      <c r="G1383" s="328" t="s">
        <v>3935</v>
      </c>
      <c r="H1383" s="328" t="s">
        <v>389</v>
      </c>
      <c r="I1383" s="328" t="s">
        <v>484</v>
      </c>
      <c r="J1383" s="328" t="s">
        <v>1311</v>
      </c>
      <c r="K1383" s="328">
        <v>2003</v>
      </c>
      <c r="L1383" s="328" t="s">
        <v>372</v>
      </c>
      <c r="M1383" s="328" t="s">
        <v>372</v>
      </c>
      <c r="N1383" s="328"/>
      <c r="O1383" s="330"/>
      <c r="P1383" s="328"/>
      <c r="Q1383" s="328"/>
      <c r="R1383" s="328"/>
      <c r="S1383" s="328"/>
      <c r="T1383" s="328"/>
      <c r="U1383" s="328"/>
      <c r="V1383" s="328"/>
      <c r="W1383" s="328"/>
      <c r="X1383" s="328"/>
      <c r="Y1383" s="328"/>
      <c r="Z1383" s="328"/>
      <c r="AA1383" s="328"/>
      <c r="AB1383" s="328"/>
      <c r="AC1383" s="328"/>
      <c r="AD1383" s="328"/>
      <c r="AE1383" s="328"/>
      <c r="AF1383" s="328"/>
      <c r="AG1383" s="328"/>
      <c r="AH1383" s="328"/>
      <c r="AI1383" s="328"/>
      <c r="AJ1383" s="328"/>
      <c r="AK1383" s="328"/>
      <c r="AL1383" s="328"/>
      <c r="AM1383" s="328"/>
      <c r="AN1383" s="328"/>
      <c r="AO1383" s="328"/>
      <c r="AP1383" s="328" t="s">
        <v>3893</v>
      </c>
      <c r="AQ1383" s="328">
        <v>5</v>
      </c>
    </row>
    <row r="1384" spans="1:43" ht="22.8" x14ac:dyDescent="0.4">
      <c r="A1384" s="328">
        <v>206491</v>
      </c>
      <c r="B1384" s="328" t="s">
        <v>3834</v>
      </c>
      <c r="C1384" s="328" t="s">
        <v>3835</v>
      </c>
      <c r="D1384" s="328" t="s">
        <v>2069</v>
      </c>
      <c r="E1384" s="328" t="s">
        <v>387</v>
      </c>
      <c r="F1384" s="330">
        <v>32143</v>
      </c>
      <c r="G1384" s="328" t="s">
        <v>694</v>
      </c>
      <c r="H1384" s="328" t="s">
        <v>389</v>
      </c>
      <c r="I1384" s="328" t="s">
        <v>484</v>
      </c>
      <c r="J1384" s="328" t="s">
        <v>1311</v>
      </c>
      <c r="K1384" s="328">
        <v>2005</v>
      </c>
      <c r="L1384" s="328" t="s">
        <v>372</v>
      </c>
      <c r="M1384" s="328" t="s">
        <v>372</v>
      </c>
      <c r="N1384" s="328">
        <v>157</v>
      </c>
      <c r="O1384" s="330">
        <v>45729</v>
      </c>
      <c r="P1384" s="328">
        <v>15000</v>
      </c>
      <c r="Q1384" s="328"/>
      <c r="R1384" s="328"/>
      <c r="S1384" s="328"/>
      <c r="T1384" s="328"/>
      <c r="U1384" s="328"/>
      <c r="V1384" s="328"/>
      <c r="W1384" s="328"/>
      <c r="X1384" s="328"/>
      <c r="Y1384" s="328"/>
      <c r="Z1384" s="328"/>
      <c r="AA1384" s="328"/>
      <c r="AB1384" s="328"/>
      <c r="AC1384" s="328"/>
      <c r="AD1384" s="328"/>
      <c r="AE1384" s="328"/>
      <c r="AF1384" s="328"/>
      <c r="AG1384" s="328"/>
      <c r="AH1384" s="328"/>
      <c r="AI1384" s="328"/>
      <c r="AJ1384" s="328"/>
      <c r="AK1384" s="328"/>
      <c r="AL1384" s="328"/>
      <c r="AM1384" s="328"/>
      <c r="AN1384" s="328"/>
      <c r="AO1384" s="328"/>
      <c r="AP1384" s="328" t="s">
        <v>3856</v>
      </c>
      <c r="AQ1384" s="328" t="s">
        <v>3964</v>
      </c>
    </row>
    <row r="1385" spans="1:43" ht="22.8" x14ac:dyDescent="0.4">
      <c r="A1385" s="328">
        <v>207917</v>
      </c>
      <c r="B1385" s="328" t="s">
        <v>3992</v>
      </c>
      <c r="C1385" s="328" t="s">
        <v>66</v>
      </c>
      <c r="D1385" s="328" t="s">
        <v>3993</v>
      </c>
      <c r="E1385" s="328" t="s">
        <v>387</v>
      </c>
      <c r="F1385" s="330">
        <v>31107</v>
      </c>
      <c r="G1385" s="328" t="s">
        <v>3994</v>
      </c>
      <c r="H1385" s="328" t="s">
        <v>389</v>
      </c>
      <c r="I1385" s="328" t="s">
        <v>59</v>
      </c>
      <c r="J1385" s="328" t="s">
        <v>390</v>
      </c>
      <c r="K1385" s="328">
        <v>2006</v>
      </c>
      <c r="L1385" s="328" t="s">
        <v>372</v>
      </c>
      <c r="M1385" s="328" t="s">
        <v>372</v>
      </c>
      <c r="N1385" s="328"/>
      <c r="O1385" s="330"/>
      <c r="P1385" s="328"/>
      <c r="Q1385" s="328"/>
      <c r="R1385" s="328"/>
      <c r="S1385" s="328"/>
      <c r="T1385" s="328"/>
      <c r="U1385" s="328"/>
      <c r="V1385" s="328"/>
      <c r="W1385" s="328"/>
      <c r="X1385" s="328"/>
      <c r="Y1385" s="328"/>
      <c r="Z1385" s="328"/>
      <c r="AA1385" s="328"/>
      <c r="AB1385" s="328"/>
      <c r="AC1385" s="328"/>
      <c r="AD1385" s="328"/>
      <c r="AE1385" s="328"/>
      <c r="AF1385" s="328"/>
      <c r="AG1385" s="328"/>
      <c r="AH1385" s="328"/>
      <c r="AI1385" s="328"/>
      <c r="AJ1385" s="328"/>
      <c r="AK1385" s="328"/>
      <c r="AL1385" s="328"/>
      <c r="AM1385" s="328"/>
      <c r="AN1385" s="328" t="s">
        <v>782</v>
      </c>
      <c r="AO1385" s="328"/>
      <c r="AP1385" s="328" t="s">
        <v>3849</v>
      </c>
      <c r="AQ1385" s="328">
        <v>5</v>
      </c>
    </row>
    <row r="1386" spans="1:43" ht="22.8" x14ac:dyDescent="0.4">
      <c r="A1386" s="328">
        <v>208137</v>
      </c>
      <c r="B1386" s="328" t="s">
        <v>2629</v>
      </c>
      <c r="C1386" s="328" t="s">
        <v>145</v>
      </c>
      <c r="D1386" s="328" t="s">
        <v>2457</v>
      </c>
      <c r="E1386" s="328" t="s">
        <v>387</v>
      </c>
      <c r="F1386" s="330">
        <v>29547</v>
      </c>
      <c r="G1386" s="328" t="s">
        <v>370</v>
      </c>
      <c r="H1386" s="328" t="s">
        <v>389</v>
      </c>
      <c r="I1386" s="328" t="s">
        <v>59</v>
      </c>
      <c r="J1386" s="328" t="s">
        <v>390</v>
      </c>
      <c r="K1386" s="328">
        <v>2006</v>
      </c>
      <c r="L1386" s="328" t="s">
        <v>372</v>
      </c>
      <c r="M1386" s="328" t="s">
        <v>372</v>
      </c>
      <c r="N1386" s="328"/>
      <c r="O1386" s="330"/>
      <c r="P1386" s="328"/>
      <c r="Q1386" s="328"/>
      <c r="R1386" s="328"/>
      <c r="S1386" s="328"/>
      <c r="T1386" s="328"/>
      <c r="U1386" s="328"/>
      <c r="V1386" s="328"/>
      <c r="W1386" s="328"/>
      <c r="X1386" s="328"/>
      <c r="Y1386" s="328"/>
      <c r="Z1386" s="328"/>
      <c r="AA1386" s="328"/>
      <c r="AB1386" s="328"/>
      <c r="AC1386" s="328"/>
      <c r="AD1386" s="328"/>
      <c r="AE1386" s="328"/>
      <c r="AF1386" s="328"/>
      <c r="AG1386" s="328"/>
      <c r="AH1386" s="328" t="s">
        <v>1451</v>
      </c>
      <c r="AI1386" s="328"/>
      <c r="AJ1386" s="328"/>
      <c r="AK1386" s="328"/>
      <c r="AL1386" s="328"/>
      <c r="AM1386" s="328"/>
      <c r="AN1386" s="328"/>
      <c r="AO1386" s="328"/>
      <c r="AP1386" s="328" t="s">
        <v>3998</v>
      </c>
      <c r="AQ1386" s="328" t="s">
        <v>3999</v>
      </c>
    </row>
    <row r="1387" spans="1:43" ht="27.6" x14ac:dyDescent="0.4">
      <c r="A1387" s="328">
        <v>209037</v>
      </c>
      <c r="B1387" s="329" t="s">
        <v>4010</v>
      </c>
      <c r="C1387" s="329" t="s">
        <v>198</v>
      </c>
      <c r="D1387" s="329" t="s">
        <v>4011</v>
      </c>
      <c r="E1387" s="329" t="s">
        <v>4012</v>
      </c>
      <c r="F1387" s="330">
        <v>28976</v>
      </c>
      <c r="G1387" s="328" t="s">
        <v>644</v>
      </c>
      <c r="H1387" s="328" t="s">
        <v>389</v>
      </c>
      <c r="I1387" s="328" t="s">
        <v>59</v>
      </c>
      <c r="J1387" s="328" t="s">
        <v>1311</v>
      </c>
      <c r="K1387" s="328">
        <v>2005</v>
      </c>
      <c r="L1387" s="328" t="s">
        <v>372</v>
      </c>
      <c r="M1387" s="328" t="s">
        <v>372</v>
      </c>
      <c r="N1387" s="328"/>
      <c r="O1387" s="330"/>
      <c r="P1387" s="328"/>
      <c r="Q1387" s="328"/>
      <c r="R1387" s="328"/>
      <c r="S1387" s="328"/>
      <c r="T1387" s="328"/>
      <c r="U1387" s="328"/>
      <c r="V1387" s="328"/>
      <c r="W1387" s="328"/>
      <c r="X1387" s="328"/>
      <c r="Y1387" s="328"/>
      <c r="Z1387" s="328"/>
      <c r="AA1387" s="328"/>
      <c r="AB1387" s="328"/>
      <c r="AC1387" s="328"/>
      <c r="AD1387" s="328"/>
      <c r="AE1387" s="328"/>
      <c r="AF1387" s="328"/>
      <c r="AG1387" s="328"/>
      <c r="AH1387" s="328"/>
      <c r="AI1387" s="328"/>
      <c r="AJ1387" s="328"/>
      <c r="AK1387" s="328"/>
      <c r="AL1387" s="328"/>
      <c r="AM1387" s="328"/>
      <c r="AN1387" s="328" t="s">
        <v>782</v>
      </c>
      <c r="AO1387" s="328"/>
      <c r="AP1387" s="328" t="s">
        <v>3859</v>
      </c>
      <c r="AQ1387" s="328">
        <v>6</v>
      </c>
    </row>
    <row r="1388" spans="1:43" ht="22.8" x14ac:dyDescent="0.4">
      <c r="A1388" s="328">
        <v>209827</v>
      </c>
      <c r="B1388" s="328" t="s">
        <v>4025</v>
      </c>
      <c r="C1388" s="328" t="s">
        <v>611</v>
      </c>
      <c r="D1388" s="328" t="s">
        <v>424</v>
      </c>
      <c r="E1388" s="328" t="s">
        <v>387</v>
      </c>
      <c r="F1388" s="330" t="s">
        <v>4026</v>
      </c>
      <c r="G1388" s="328" t="s">
        <v>644</v>
      </c>
      <c r="H1388" s="328" t="s">
        <v>389</v>
      </c>
      <c r="I1388" s="328" t="s">
        <v>485</v>
      </c>
      <c r="J1388" s="328" t="s">
        <v>390</v>
      </c>
      <c r="K1388" s="328">
        <v>2012</v>
      </c>
      <c r="L1388" s="328" t="s">
        <v>372</v>
      </c>
      <c r="M1388" s="328" t="s">
        <v>372</v>
      </c>
      <c r="N1388" s="328"/>
      <c r="O1388" s="330"/>
      <c r="P1388" s="328"/>
      <c r="Q1388" s="328"/>
      <c r="R1388" s="328"/>
      <c r="S1388" s="328"/>
      <c r="T1388" s="328"/>
      <c r="U1388" s="328"/>
      <c r="V1388" s="328"/>
      <c r="W1388" s="328"/>
      <c r="X1388" s="328"/>
      <c r="Y1388" s="328"/>
      <c r="Z1388" s="328"/>
      <c r="AA1388" s="328"/>
      <c r="AB1388" s="328"/>
      <c r="AC1388" s="328"/>
      <c r="AD1388" s="328"/>
      <c r="AE1388" s="328"/>
      <c r="AF1388" s="328"/>
      <c r="AG1388" s="328"/>
      <c r="AH1388" s="328"/>
      <c r="AI1388" s="328"/>
      <c r="AJ1388" s="328"/>
      <c r="AK1388" s="328"/>
      <c r="AL1388" s="328"/>
      <c r="AM1388" s="328"/>
      <c r="AN1388" s="328" t="s">
        <v>782</v>
      </c>
      <c r="AO1388" s="328"/>
      <c r="AP1388" s="328" t="s">
        <v>4027</v>
      </c>
      <c r="AQ1388" s="328">
        <v>6</v>
      </c>
    </row>
    <row r="1389" spans="1:43" ht="22.8" x14ac:dyDescent="0.4">
      <c r="A1389" s="328">
        <v>210186</v>
      </c>
      <c r="B1389" s="328" t="s">
        <v>4032</v>
      </c>
      <c r="C1389" s="328" t="s">
        <v>443</v>
      </c>
      <c r="D1389" s="328" t="s">
        <v>437</v>
      </c>
      <c r="E1389" s="328"/>
      <c r="F1389" s="330"/>
      <c r="G1389" s="328"/>
      <c r="H1389" s="328"/>
      <c r="I1389" s="328" t="s">
        <v>485</v>
      </c>
      <c r="J1389" s="328" t="s">
        <v>371</v>
      </c>
      <c r="K1389" s="328">
        <v>1996</v>
      </c>
      <c r="L1389" s="328" t="s">
        <v>372</v>
      </c>
      <c r="M1389" s="328" t="s">
        <v>372</v>
      </c>
      <c r="N1389" s="328"/>
      <c r="O1389" s="330"/>
      <c r="P1389" s="328"/>
      <c r="Q1389" s="328"/>
      <c r="R1389" s="328"/>
      <c r="S1389" s="328"/>
      <c r="T1389" s="328"/>
      <c r="U1389" s="328"/>
      <c r="V1389" s="328"/>
      <c r="W1389" s="328"/>
      <c r="X1389" s="328"/>
      <c r="Y1389" s="328"/>
      <c r="Z1389" s="328"/>
      <c r="AA1389" s="328"/>
      <c r="AB1389" s="328"/>
      <c r="AC1389" s="328"/>
      <c r="AD1389" s="328"/>
      <c r="AE1389" s="328"/>
      <c r="AF1389" s="328"/>
      <c r="AG1389" s="328"/>
      <c r="AH1389" s="328"/>
      <c r="AI1389" s="328"/>
      <c r="AJ1389" s="328"/>
      <c r="AK1389" s="328"/>
      <c r="AL1389" s="328"/>
      <c r="AM1389" s="328"/>
      <c r="AN1389" s="328" t="s">
        <v>782</v>
      </c>
      <c r="AO1389" s="328"/>
      <c r="AP1389" s="328" t="s">
        <v>4029</v>
      </c>
      <c r="AQ1389" s="328">
        <v>6</v>
      </c>
    </row>
    <row r="1390" spans="1:43" ht="22.8" x14ac:dyDescent="0.4">
      <c r="A1390" s="328">
        <v>210223</v>
      </c>
      <c r="B1390" s="328" t="s">
        <v>802</v>
      </c>
      <c r="C1390" s="328" t="s">
        <v>604</v>
      </c>
      <c r="D1390" s="328" t="s">
        <v>542</v>
      </c>
      <c r="E1390" s="328" t="s">
        <v>388</v>
      </c>
      <c r="F1390" s="330">
        <v>34096</v>
      </c>
      <c r="G1390" s="328" t="s">
        <v>886</v>
      </c>
      <c r="H1390" s="328" t="s">
        <v>389</v>
      </c>
      <c r="I1390" s="328" t="s">
        <v>486</v>
      </c>
      <c r="J1390" s="328" t="s">
        <v>390</v>
      </c>
      <c r="K1390" s="328">
        <v>2013</v>
      </c>
      <c r="L1390" s="328" t="s">
        <v>372</v>
      </c>
      <c r="M1390" s="328" t="s">
        <v>374</v>
      </c>
      <c r="N1390" s="328"/>
      <c r="O1390" s="330"/>
      <c r="P1390" s="328"/>
      <c r="Q1390" s="328"/>
      <c r="R1390" s="328"/>
      <c r="S1390" s="328"/>
      <c r="T1390" s="328"/>
      <c r="U1390" s="328"/>
      <c r="V1390" s="328"/>
      <c r="W1390" s="328"/>
      <c r="X1390" s="328"/>
      <c r="Y1390" s="328"/>
      <c r="Z1390" s="328"/>
      <c r="AA1390" s="328"/>
      <c r="AB1390" s="328"/>
      <c r="AC1390" s="328"/>
      <c r="AD1390" s="328"/>
      <c r="AE1390" s="328"/>
      <c r="AF1390" s="328"/>
      <c r="AG1390" s="328"/>
      <c r="AH1390" s="328" t="s">
        <v>731</v>
      </c>
      <c r="AI1390" s="328"/>
      <c r="AJ1390" s="328"/>
      <c r="AK1390" s="328"/>
      <c r="AL1390" s="328"/>
      <c r="AM1390" s="328"/>
      <c r="AN1390" s="328"/>
      <c r="AO1390" s="328"/>
      <c r="AP1390" s="328" t="s">
        <v>4037</v>
      </c>
      <c r="AQ1390" s="328">
        <v>3</v>
      </c>
    </row>
    <row r="1391" spans="1:43" ht="22.8" x14ac:dyDescent="0.4">
      <c r="A1391" s="328">
        <v>210358</v>
      </c>
      <c r="B1391" s="328" t="s">
        <v>3785</v>
      </c>
      <c r="C1391" s="328" t="s">
        <v>105</v>
      </c>
      <c r="D1391" s="328" t="s">
        <v>265</v>
      </c>
      <c r="E1391" s="328" t="s">
        <v>1315</v>
      </c>
      <c r="F1391" s="330">
        <v>28567</v>
      </c>
      <c r="G1391" s="328" t="s">
        <v>893</v>
      </c>
      <c r="H1391" s="328" t="s">
        <v>389</v>
      </c>
      <c r="I1391" s="328" t="s">
        <v>486</v>
      </c>
      <c r="J1391" s="328" t="s">
        <v>1311</v>
      </c>
      <c r="K1391" s="328">
        <v>2000</v>
      </c>
      <c r="L1391" s="328" t="s">
        <v>372</v>
      </c>
      <c r="M1391" s="328" t="s">
        <v>372</v>
      </c>
      <c r="N1391" s="328"/>
      <c r="O1391" s="330"/>
      <c r="P1391" s="328"/>
      <c r="Q1391" s="328"/>
      <c r="R1391" s="328"/>
      <c r="S1391" s="328"/>
      <c r="T1391" s="328"/>
      <c r="U1391" s="328"/>
      <c r="V1391" s="328"/>
      <c r="W1391" s="328"/>
      <c r="X1391" s="328"/>
      <c r="Y1391" s="328"/>
      <c r="Z1391" s="328"/>
      <c r="AA1391" s="328"/>
      <c r="AB1391" s="328"/>
      <c r="AC1391" s="328"/>
      <c r="AD1391" s="328"/>
      <c r="AE1391" s="328"/>
      <c r="AF1391" s="328"/>
      <c r="AG1391" s="328"/>
      <c r="AH1391" s="328" t="s">
        <v>731</v>
      </c>
      <c r="AI1391" s="328"/>
      <c r="AJ1391" s="328"/>
      <c r="AK1391" s="328"/>
      <c r="AL1391" s="328"/>
      <c r="AM1391" s="328" t="s">
        <v>782</v>
      </c>
      <c r="AN1391" s="328" t="s">
        <v>782</v>
      </c>
      <c r="AO1391" s="328"/>
      <c r="AP1391" s="328" t="s">
        <v>4039</v>
      </c>
      <c r="AQ1391" s="328">
        <v>6</v>
      </c>
    </row>
    <row r="1392" spans="1:43" ht="22.8" x14ac:dyDescent="0.4">
      <c r="A1392" s="328">
        <v>210362</v>
      </c>
      <c r="B1392" s="328" t="s">
        <v>2639</v>
      </c>
      <c r="C1392" s="328" t="s">
        <v>101</v>
      </c>
      <c r="D1392" s="328" t="s">
        <v>2640</v>
      </c>
      <c r="E1392" s="328" t="s">
        <v>388</v>
      </c>
      <c r="F1392" s="330">
        <v>33944</v>
      </c>
      <c r="G1392" s="328" t="s">
        <v>689</v>
      </c>
      <c r="H1392" s="328" t="s">
        <v>389</v>
      </c>
      <c r="I1392" s="328" t="s">
        <v>59</v>
      </c>
      <c r="J1392" s="328" t="s">
        <v>390</v>
      </c>
      <c r="K1392" s="328">
        <v>2015</v>
      </c>
      <c r="L1392" s="328" t="s">
        <v>372</v>
      </c>
      <c r="M1392" s="328"/>
      <c r="N1392" s="328"/>
      <c r="O1392" s="330"/>
      <c r="P1392" s="328"/>
      <c r="Q1392" s="328"/>
      <c r="R1392" s="328"/>
      <c r="S1392" s="328"/>
      <c r="T1392" s="328"/>
      <c r="U1392" s="328"/>
      <c r="V1392" s="328"/>
      <c r="W1392" s="328"/>
      <c r="X1392" s="328"/>
      <c r="Y1392" s="328"/>
      <c r="Z1392" s="328"/>
      <c r="AA1392" s="328"/>
      <c r="AB1392" s="328"/>
      <c r="AC1392" s="328"/>
      <c r="AD1392" s="328"/>
      <c r="AE1392" s="328"/>
      <c r="AF1392" s="328"/>
      <c r="AG1392" s="328"/>
      <c r="AH1392" s="328" t="s">
        <v>731</v>
      </c>
      <c r="AI1392" s="328"/>
      <c r="AJ1392" s="328"/>
      <c r="AK1392" s="328"/>
      <c r="AL1392" s="328"/>
      <c r="AM1392" s="328"/>
      <c r="AN1392" s="328" t="s">
        <v>782</v>
      </c>
      <c r="AO1392" s="328"/>
      <c r="AP1392" s="328" t="s">
        <v>3843</v>
      </c>
      <c r="AQ1392" s="328" t="s">
        <v>3844</v>
      </c>
    </row>
    <row r="1393" spans="1:43" ht="22.8" x14ac:dyDescent="0.4">
      <c r="A1393" s="328">
        <v>210428</v>
      </c>
      <c r="B1393" s="328" t="s">
        <v>1006</v>
      </c>
      <c r="C1393" s="328" t="s">
        <v>69</v>
      </c>
      <c r="D1393" s="328" t="s">
        <v>2644</v>
      </c>
      <c r="E1393" s="328" t="s">
        <v>388</v>
      </c>
      <c r="F1393" s="330">
        <v>27395</v>
      </c>
      <c r="G1393" s="328" t="s">
        <v>1037</v>
      </c>
      <c r="H1393" s="328" t="s">
        <v>389</v>
      </c>
      <c r="I1393" s="328" t="s">
        <v>486</v>
      </c>
      <c r="J1393" s="328" t="s">
        <v>390</v>
      </c>
      <c r="K1393" s="328">
        <v>1997</v>
      </c>
      <c r="L1393" s="328" t="s">
        <v>372</v>
      </c>
      <c r="M1393" s="328" t="s">
        <v>378</v>
      </c>
      <c r="N1393" s="328"/>
      <c r="O1393" s="330"/>
      <c r="P1393" s="328"/>
      <c r="Q1393" s="328"/>
      <c r="R1393" s="328"/>
      <c r="S1393" s="328"/>
      <c r="T1393" s="328"/>
      <c r="U1393" s="328"/>
      <c r="V1393" s="328"/>
      <c r="W1393" s="328"/>
      <c r="X1393" s="328"/>
      <c r="Y1393" s="328"/>
      <c r="Z1393" s="328"/>
      <c r="AA1393" s="328"/>
      <c r="AB1393" s="328"/>
      <c r="AC1393" s="328"/>
      <c r="AD1393" s="328"/>
      <c r="AE1393" s="328"/>
      <c r="AF1393" s="328"/>
      <c r="AG1393" s="328"/>
      <c r="AH1393" s="328" t="s">
        <v>731</v>
      </c>
      <c r="AI1393" s="328"/>
      <c r="AJ1393" s="328"/>
      <c r="AK1393" s="328"/>
      <c r="AL1393" s="328"/>
      <c r="AM1393" s="328"/>
      <c r="AN1393" s="328"/>
      <c r="AO1393" s="328"/>
      <c r="AP1393" s="328" t="s">
        <v>486</v>
      </c>
      <c r="AQ1393" s="328">
        <v>2</v>
      </c>
    </row>
    <row r="1394" spans="1:43" ht="22.8" x14ac:dyDescent="0.4">
      <c r="A1394" s="328">
        <v>210529</v>
      </c>
      <c r="B1394" s="328" t="s">
        <v>2646</v>
      </c>
      <c r="C1394" s="328" t="s">
        <v>83</v>
      </c>
      <c r="D1394" s="328" t="s">
        <v>463</v>
      </c>
      <c r="E1394" s="328" t="s">
        <v>388</v>
      </c>
      <c r="F1394" s="330">
        <v>34419</v>
      </c>
      <c r="G1394" s="328" t="s">
        <v>370</v>
      </c>
      <c r="H1394" s="328" t="s">
        <v>389</v>
      </c>
      <c r="I1394" s="328" t="s">
        <v>484</v>
      </c>
      <c r="J1394" s="328" t="s">
        <v>390</v>
      </c>
      <c r="K1394" s="328">
        <v>2013</v>
      </c>
      <c r="L1394" s="328" t="s">
        <v>372</v>
      </c>
      <c r="M1394" s="328" t="s">
        <v>372</v>
      </c>
      <c r="N1394" s="328"/>
      <c r="O1394" s="330"/>
      <c r="P1394" s="328"/>
      <c r="Q1394" s="328"/>
      <c r="R1394" s="328"/>
      <c r="S1394" s="328"/>
      <c r="T1394" s="328"/>
      <c r="U1394" s="328"/>
      <c r="V1394" s="328"/>
      <c r="W1394" s="328"/>
      <c r="X1394" s="328"/>
      <c r="Y1394" s="328"/>
      <c r="Z1394" s="328"/>
      <c r="AA1394" s="328"/>
      <c r="AB1394" s="328"/>
      <c r="AC1394" s="328"/>
      <c r="AD1394" s="328"/>
      <c r="AE1394" s="328"/>
      <c r="AF1394" s="328"/>
      <c r="AG1394" s="328"/>
      <c r="AH1394" s="328"/>
      <c r="AI1394" s="328"/>
      <c r="AJ1394" s="328"/>
      <c r="AK1394" s="328"/>
      <c r="AL1394" s="328"/>
      <c r="AM1394" s="328"/>
      <c r="AN1394" s="328"/>
      <c r="AO1394" s="328"/>
      <c r="AP1394" s="328" t="s">
        <v>484</v>
      </c>
      <c r="AQ1394" s="328">
        <v>4</v>
      </c>
    </row>
    <row r="1395" spans="1:43" ht="22.8" x14ac:dyDescent="0.4">
      <c r="A1395" s="328">
        <v>210607</v>
      </c>
      <c r="B1395" s="328" t="s">
        <v>2647</v>
      </c>
      <c r="C1395" s="328" t="s">
        <v>133</v>
      </c>
      <c r="D1395" s="328" t="s">
        <v>318</v>
      </c>
      <c r="E1395" s="328" t="s">
        <v>1315</v>
      </c>
      <c r="F1395" s="328" t="s">
        <v>3698</v>
      </c>
      <c r="G1395" s="328" t="s">
        <v>370</v>
      </c>
      <c r="H1395" s="328" t="s">
        <v>389</v>
      </c>
      <c r="I1395" s="328" t="s">
        <v>59</v>
      </c>
      <c r="J1395" s="328" t="s">
        <v>371</v>
      </c>
      <c r="K1395" s="328">
        <v>2013</v>
      </c>
      <c r="L1395" s="328" t="s">
        <v>372</v>
      </c>
      <c r="M1395" s="328" t="s">
        <v>372</v>
      </c>
      <c r="N1395" s="328"/>
      <c r="O1395" s="330"/>
      <c r="P1395" s="328"/>
      <c r="Q1395" s="328"/>
      <c r="R1395" s="328"/>
      <c r="S1395" s="328"/>
      <c r="T1395" s="328"/>
      <c r="U1395" s="328"/>
      <c r="V1395" s="328"/>
      <c r="W1395" s="328"/>
      <c r="X1395" s="328"/>
      <c r="Y1395" s="328"/>
      <c r="Z1395" s="328"/>
      <c r="AA1395" s="328"/>
      <c r="AB1395" s="328"/>
      <c r="AC1395" s="328"/>
      <c r="AD1395" s="328"/>
      <c r="AE1395" s="328"/>
      <c r="AF1395" s="328"/>
      <c r="AG1395" s="328"/>
      <c r="AH1395" s="328"/>
      <c r="AI1395" s="328"/>
      <c r="AJ1395" s="328"/>
      <c r="AK1395" s="328"/>
      <c r="AL1395" s="328"/>
      <c r="AM1395" s="328" t="s">
        <v>782</v>
      </c>
      <c r="AN1395" s="328" t="s">
        <v>782</v>
      </c>
      <c r="AO1395" s="328"/>
      <c r="AP1395" s="328" t="s">
        <v>59</v>
      </c>
      <c r="AQ1395" s="328">
        <v>3</v>
      </c>
    </row>
    <row r="1396" spans="1:43" ht="22.8" x14ac:dyDescent="0.4">
      <c r="A1396" s="328">
        <v>210664</v>
      </c>
      <c r="B1396" s="328" t="s">
        <v>2648</v>
      </c>
      <c r="C1396" s="328" t="s">
        <v>91</v>
      </c>
      <c r="D1396" s="328" t="s">
        <v>2626</v>
      </c>
      <c r="E1396" s="328" t="s">
        <v>388</v>
      </c>
      <c r="F1396" s="330">
        <v>34482</v>
      </c>
      <c r="G1396" s="328" t="s">
        <v>701</v>
      </c>
      <c r="H1396" s="328" t="s">
        <v>389</v>
      </c>
      <c r="I1396" s="328" t="s">
        <v>59</v>
      </c>
      <c r="J1396" s="328" t="s">
        <v>390</v>
      </c>
      <c r="K1396" s="328">
        <v>2012</v>
      </c>
      <c r="L1396" s="328" t="s">
        <v>372</v>
      </c>
      <c r="M1396" s="328" t="s">
        <v>372</v>
      </c>
      <c r="N1396" s="328"/>
      <c r="O1396" s="330"/>
      <c r="P1396" s="328"/>
      <c r="Q1396" s="328"/>
      <c r="R1396" s="328"/>
      <c r="S1396" s="328"/>
      <c r="T1396" s="328"/>
      <c r="U1396" s="328"/>
      <c r="V1396" s="328"/>
      <c r="W1396" s="328"/>
      <c r="X1396" s="328"/>
      <c r="Y1396" s="328"/>
      <c r="Z1396" s="328"/>
      <c r="AA1396" s="328"/>
      <c r="AB1396" s="328"/>
      <c r="AC1396" s="328"/>
      <c r="AD1396" s="328"/>
      <c r="AE1396" s="328"/>
      <c r="AF1396" s="328"/>
      <c r="AG1396" s="328"/>
      <c r="AH1396" s="328" t="s">
        <v>731</v>
      </c>
      <c r="AI1396" s="328"/>
      <c r="AJ1396" s="328"/>
      <c r="AK1396" s="328"/>
      <c r="AL1396" s="328"/>
      <c r="AM1396" s="328" t="s">
        <v>782</v>
      </c>
      <c r="AN1396" s="328" t="s">
        <v>782</v>
      </c>
      <c r="AO1396" s="328"/>
      <c r="AP1396" s="328" t="s">
        <v>3998</v>
      </c>
      <c r="AQ1396" s="328" t="s">
        <v>4024</v>
      </c>
    </row>
    <row r="1397" spans="1:43" ht="22.8" x14ac:dyDescent="0.4">
      <c r="A1397" s="328">
        <v>210708</v>
      </c>
      <c r="B1397" s="328" t="s">
        <v>1668</v>
      </c>
      <c r="C1397" s="328" t="s">
        <v>115</v>
      </c>
      <c r="D1397" s="328" t="s">
        <v>224</v>
      </c>
      <c r="E1397" s="328" t="s">
        <v>388</v>
      </c>
      <c r="F1397" s="330">
        <v>34454</v>
      </c>
      <c r="G1397" s="328" t="s">
        <v>1042</v>
      </c>
      <c r="H1397" s="328" t="s">
        <v>389</v>
      </c>
      <c r="I1397" s="328" t="s">
        <v>59</v>
      </c>
      <c r="J1397" s="328" t="s">
        <v>371</v>
      </c>
      <c r="K1397" s="328">
        <v>2011</v>
      </c>
      <c r="L1397" s="328" t="s">
        <v>372</v>
      </c>
      <c r="M1397" s="328" t="s">
        <v>372</v>
      </c>
      <c r="N1397" s="328"/>
      <c r="O1397" s="330"/>
      <c r="P1397" s="328"/>
      <c r="Q1397" s="328"/>
      <c r="R1397" s="328"/>
      <c r="S1397" s="328"/>
      <c r="T1397" s="328"/>
      <c r="U1397" s="328"/>
      <c r="V1397" s="328"/>
      <c r="W1397" s="328"/>
      <c r="X1397" s="328"/>
      <c r="Y1397" s="328"/>
      <c r="Z1397" s="328"/>
      <c r="AA1397" s="328"/>
      <c r="AB1397" s="328"/>
      <c r="AC1397" s="328"/>
      <c r="AD1397" s="328"/>
      <c r="AE1397" s="328"/>
      <c r="AF1397" s="328"/>
      <c r="AG1397" s="328"/>
      <c r="AH1397" s="328"/>
      <c r="AI1397" s="328"/>
      <c r="AJ1397" s="328"/>
      <c r="AK1397" s="328"/>
      <c r="AL1397" s="328"/>
      <c r="AM1397" s="328"/>
      <c r="AN1397" s="328"/>
      <c r="AO1397" s="328"/>
      <c r="AP1397" s="328" t="s">
        <v>59</v>
      </c>
      <c r="AQ1397" s="328">
        <v>1</v>
      </c>
    </row>
    <row r="1398" spans="1:43" ht="22.8" x14ac:dyDescent="0.4">
      <c r="A1398" s="328">
        <v>210790</v>
      </c>
      <c r="B1398" s="328" t="s">
        <v>2650</v>
      </c>
      <c r="C1398" s="328" t="s">
        <v>2651</v>
      </c>
      <c r="D1398" s="328" t="s">
        <v>516</v>
      </c>
      <c r="E1398" s="328" t="s">
        <v>388</v>
      </c>
      <c r="F1398" s="330">
        <v>33604</v>
      </c>
      <c r="G1398" s="328" t="s">
        <v>675</v>
      </c>
      <c r="H1398" s="328" t="s">
        <v>389</v>
      </c>
      <c r="I1398" s="328" t="s">
        <v>65</v>
      </c>
      <c r="J1398" s="328" t="s">
        <v>371</v>
      </c>
      <c r="K1398" s="328"/>
      <c r="L1398" s="328" t="s">
        <v>372</v>
      </c>
      <c r="M1398" s="328" t="s">
        <v>372</v>
      </c>
      <c r="N1398" s="328"/>
      <c r="O1398" s="330"/>
      <c r="P1398" s="328"/>
      <c r="Q1398" s="328"/>
      <c r="R1398" s="328"/>
      <c r="S1398" s="328"/>
      <c r="T1398" s="328"/>
      <c r="U1398" s="328"/>
      <c r="V1398" s="328"/>
      <c r="W1398" s="328"/>
      <c r="X1398" s="328"/>
      <c r="Y1398" s="328"/>
      <c r="Z1398" s="328"/>
      <c r="AA1398" s="328"/>
      <c r="AB1398" s="328"/>
      <c r="AC1398" s="328"/>
      <c r="AD1398" s="328"/>
      <c r="AE1398" s="328"/>
      <c r="AF1398" s="328"/>
      <c r="AG1398" s="328"/>
      <c r="AH1398" s="328" t="s">
        <v>731</v>
      </c>
      <c r="AI1398" s="328"/>
      <c r="AJ1398" s="328"/>
      <c r="AK1398" s="328"/>
      <c r="AL1398" s="328"/>
      <c r="AM1398" s="328"/>
      <c r="AN1398" s="328"/>
      <c r="AO1398" s="328"/>
      <c r="AP1398" s="328" t="s">
        <v>4047</v>
      </c>
      <c r="AQ1398" s="328">
        <v>6</v>
      </c>
    </row>
    <row r="1399" spans="1:43" ht="22.8" x14ac:dyDescent="0.4">
      <c r="A1399" s="328">
        <v>210799</v>
      </c>
      <c r="B1399" s="328" t="s">
        <v>4048</v>
      </c>
      <c r="C1399" s="328" t="s">
        <v>153</v>
      </c>
      <c r="D1399" s="328" t="s">
        <v>4049</v>
      </c>
      <c r="E1399" s="328" t="s">
        <v>1315</v>
      </c>
      <c r="F1399" s="330">
        <v>35331</v>
      </c>
      <c r="G1399" s="328" t="s">
        <v>4050</v>
      </c>
      <c r="H1399" s="328" t="s">
        <v>3412</v>
      </c>
      <c r="I1399" s="328" t="s">
        <v>486</v>
      </c>
      <c r="J1399" s="328" t="s">
        <v>1311</v>
      </c>
      <c r="K1399" s="328">
        <v>2013</v>
      </c>
      <c r="L1399" s="328" t="s">
        <v>372</v>
      </c>
      <c r="M1399" s="328" t="s">
        <v>372</v>
      </c>
      <c r="N1399" s="328"/>
      <c r="O1399" s="330"/>
      <c r="P1399" s="328"/>
      <c r="Q1399" s="328"/>
      <c r="R1399" s="328"/>
      <c r="S1399" s="328"/>
      <c r="T1399" s="328"/>
      <c r="U1399" s="328"/>
      <c r="V1399" s="328"/>
      <c r="W1399" s="328"/>
      <c r="X1399" s="328"/>
      <c r="Y1399" s="328"/>
      <c r="Z1399" s="328"/>
      <c r="AA1399" s="328"/>
      <c r="AB1399" s="328"/>
      <c r="AC1399" s="328"/>
      <c r="AD1399" s="328"/>
      <c r="AE1399" s="328"/>
      <c r="AF1399" s="328"/>
      <c r="AG1399" s="328"/>
      <c r="AH1399" s="328"/>
      <c r="AI1399" s="328"/>
      <c r="AJ1399" s="328"/>
      <c r="AK1399" s="328"/>
      <c r="AL1399" s="328"/>
      <c r="AM1399" s="328"/>
      <c r="AN1399" s="328" t="s">
        <v>782</v>
      </c>
      <c r="AO1399" s="328"/>
      <c r="AP1399" s="333" t="s">
        <v>3952</v>
      </c>
      <c r="AQ1399" s="328">
        <v>6</v>
      </c>
    </row>
    <row r="1400" spans="1:43" ht="22.8" x14ac:dyDescent="0.4">
      <c r="A1400" s="328">
        <v>210886</v>
      </c>
      <c r="B1400" s="328" t="s">
        <v>1753</v>
      </c>
      <c r="C1400" s="328" t="s">
        <v>458</v>
      </c>
      <c r="D1400" s="328" t="s">
        <v>231</v>
      </c>
      <c r="E1400" s="328" t="s">
        <v>387</v>
      </c>
      <c r="F1400" s="330">
        <v>35243</v>
      </c>
      <c r="G1400" s="328" t="s">
        <v>1033</v>
      </c>
      <c r="H1400" s="328" t="s">
        <v>389</v>
      </c>
      <c r="I1400" s="328" t="s">
        <v>59</v>
      </c>
      <c r="J1400" s="328" t="s">
        <v>390</v>
      </c>
      <c r="K1400" s="328">
        <v>2015</v>
      </c>
      <c r="L1400" s="328" t="s">
        <v>372</v>
      </c>
      <c r="M1400" s="328" t="s">
        <v>372</v>
      </c>
      <c r="N1400" s="328"/>
      <c r="O1400" s="330"/>
      <c r="P1400" s="328"/>
      <c r="Q1400" s="328"/>
      <c r="R1400" s="328"/>
      <c r="S1400" s="328"/>
      <c r="T1400" s="328"/>
      <c r="U1400" s="328"/>
      <c r="V1400" s="328"/>
      <c r="W1400" s="328"/>
      <c r="X1400" s="328"/>
      <c r="Y1400" s="328"/>
      <c r="Z1400" s="328"/>
      <c r="AA1400" s="328"/>
      <c r="AB1400" s="328"/>
      <c r="AC1400" s="328"/>
      <c r="AD1400" s="328"/>
      <c r="AE1400" s="328"/>
      <c r="AF1400" s="328"/>
      <c r="AG1400" s="328"/>
      <c r="AH1400" s="328"/>
      <c r="AI1400" s="328"/>
      <c r="AJ1400" s="328"/>
      <c r="AK1400" s="328"/>
      <c r="AL1400" s="328"/>
      <c r="AM1400" s="328"/>
      <c r="AN1400" s="328"/>
      <c r="AO1400" s="328"/>
      <c r="AP1400" s="328" t="s">
        <v>3374</v>
      </c>
      <c r="AQ1400" s="328">
        <v>3</v>
      </c>
    </row>
    <row r="1401" spans="1:43" ht="22.8" x14ac:dyDescent="0.4">
      <c r="A1401" s="328">
        <v>210930</v>
      </c>
      <c r="B1401" s="328" t="s">
        <v>2653</v>
      </c>
      <c r="C1401" s="328" t="s">
        <v>88</v>
      </c>
      <c r="D1401" s="328" t="s">
        <v>1440</v>
      </c>
      <c r="E1401" s="328" t="s">
        <v>388</v>
      </c>
      <c r="F1401" s="330">
        <v>33770</v>
      </c>
      <c r="G1401" s="328" t="s">
        <v>393</v>
      </c>
      <c r="H1401" s="328" t="s">
        <v>389</v>
      </c>
      <c r="I1401" s="328" t="s">
        <v>59</v>
      </c>
      <c r="J1401" s="328" t="s">
        <v>390</v>
      </c>
      <c r="K1401" s="328">
        <v>2011</v>
      </c>
      <c r="L1401" s="328" t="s">
        <v>372</v>
      </c>
      <c r="M1401" s="328" t="s">
        <v>372</v>
      </c>
      <c r="N1401" s="328"/>
      <c r="O1401" s="330"/>
      <c r="P1401" s="328"/>
      <c r="Q1401" s="328"/>
      <c r="R1401" s="328"/>
      <c r="S1401" s="328"/>
      <c r="T1401" s="328"/>
      <c r="U1401" s="328"/>
      <c r="V1401" s="328"/>
      <c r="W1401" s="328"/>
      <c r="X1401" s="328"/>
      <c r="Y1401" s="328"/>
      <c r="Z1401" s="328"/>
      <c r="AA1401" s="328"/>
      <c r="AB1401" s="328"/>
      <c r="AC1401" s="328"/>
      <c r="AD1401" s="328"/>
      <c r="AE1401" s="328"/>
      <c r="AF1401" s="328"/>
      <c r="AG1401" s="328"/>
      <c r="AH1401" s="328" t="s">
        <v>731</v>
      </c>
      <c r="AI1401" s="328"/>
      <c r="AJ1401" s="328"/>
      <c r="AK1401" s="328"/>
      <c r="AL1401" s="328"/>
      <c r="AM1401" s="328"/>
      <c r="AN1401" s="328"/>
      <c r="AO1401" s="328"/>
      <c r="AP1401" s="328" t="s">
        <v>3861</v>
      </c>
      <c r="AQ1401" s="328">
        <v>2</v>
      </c>
    </row>
    <row r="1402" spans="1:43" ht="22.8" x14ac:dyDescent="0.4">
      <c r="A1402" s="328">
        <v>210938</v>
      </c>
      <c r="B1402" s="328" t="s">
        <v>2491</v>
      </c>
      <c r="C1402" s="328" t="s">
        <v>66</v>
      </c>
      <c r="D1402" s="328" t="s">
        <v>315</v>
      </c>
      <c r="E1402" s="328" t="s">
        <v>388</v>
      </c>
      <c r="F1402" s="330">
        <v>35215</v>
      </c>
      <c r="G1402" s="328" t="s">
        <v>370</v>
      </c>
      <c r="H1402" s="328" t="s">
        <v>389</v>
      </c>
      <c r="I1402" s="328" t="s">
        <v>59</v>
      </c>
      <c r="J1402" s="328" t="s">
        <v>390</v>
      </c>
      <c r="K1402" s="328">
        <v>2015</v>
      </c>
      <c r="L1402" s="328" t="s">
        <v>372</v>
      </c>
      <c r="M1402" s="328"/>
      <c r="N1402" s="328"/>
      <c r="O1402" s="330"/>
      <c r="P1402" s="328"/>
      <c r="Q1402" s="328"/>
      <c r="R1402" s="328"/>
      <c r="S1402" s="328"/>
      <c r="T1402" s="328"/>
      <c r="U1402" s="328"/>
      <c r="V1402" s="328"/>
      <c r="W1402" s="328"/>
      <c r="X1402" s="328"/>
      <c r="Y1402" s="328"/>
      <c r="Z1402" s="328"/>
      <c r="AA1402" s="328"/>
      <c r="AB1402" s="328"/>
      <c r="AC1402" s="328"/>
      <c r="AD1402" s="328"/>
      <c r="AE1402" s="328"/>
      <c r="AF1402" s="328"/>
      <c r="AG1402" s="328"/>
      <c r="AH1402" s="328" t="s">
        <v>731</v>
      </c>
      <c r="AI1402" s="328"/>
      <c r="AJ1402" s="328"/>
      <c r="AK1402" s="328"/>
      <c r="AL1402" s="328"/>
      <c r="AM1402" s="328"/>
      <c r="AN1402" s="328"/>
      <c r="AO1402" s="328"/>
      <c r="AP1402" s="328" t="s">
        <v>3998</v>
      </c>
      <c r="AQ1402" s="328" t="s">
        <v>4024</v>
      </c>
    </row>
    <row r="1403" spans="1:43" ht="22.8" x14ac:dyDescent="0.4">
      <c r="A1403" s="328">
        <v>211018</v>
      </c>
      <c r="B1403" s="328" t="s">
        <v>1443</v>
      </c>
      <c r="C1403" s="328" t="s">
        <v>1444</v>
      </c>
      <c r="D1403" s="328" t="s">
        <v>293</v>
      </c>
      <c r="E1403" s="328" t="s">
        <v>388</v>
      </c>
      <c r="F1403" s="330">
        <v>34633</v>
      </c>
      <c r="G1403" s="328" t="s">
        <v>1445</v>
      </c>
      <c r="H1403" s="328" t="s">
        <v>389</v>
      </c>
      <c r="I1403" s="328" t="s">
        <v>59</v>
      </c>
      <c r="J1403" s="328" t="s">
        <v>371</v>
      </c>
      <c r="K1403" s="328">
        <v>2013</v>
      </c>
      <c r="L1403" s="328" t="s">
        <v>372</v>
      </c>
      <c r="M1403" s="328" t="s">
        <v>372</v>
      </c>
      <c r="N1403" s="328"/>
      <c r="O1403" s="330"/>
      <c r="P1403" s="328"/>
      <c r="Q1403" s="328"/>
      <c r="R1403" s="328"/>
      <c r="S1403" s="328"/>
      <c r="T1403" s="328"/>
      <c r="U1403" s="328"/>
      <c r="V1403" s="328"/>
      <c r="W1403" s="328"/>
      <c r="X1403" s="328"/>
      <c r="Y1403" s="328"/>
      <c r="Z1403" s="328"/>
      <c r="AA1403" s="328"/>
      <c r="AB1403" s="328"/>
      <c r="AC1403" s="328"/>
      <c r="AD1403" s="328"/>
      <c r="AE1403" s="328"/>
      <c r="AF1403" s="328"/>
      <c r="AG1403" s="328"/>
      <c r="AH1403" s="328" t="s">
        <v>731</v>
      </c>
      <c r="AI1403" s="328"/>
      <c r="AJ1403" s="328"/>
      <c r="AK1403" s="328"/>
      <c r="AL1403" s="328"/>
      <c r="AM1403" s="328" t="s">
        <v>782</v>
      </c>
      <c r="AN1403" s="328" t="s">
        <v>782</v>
      </c>
      <c r="AO1403" s="328"/>
      <c r="AP1403" s="328" t="s">
        <v>3879</v>
      </c>
      <c r="AQ1403" s="328">
        <v>3</v>
      </c>
    </row>
    <row r="1404" spans="1:43" ht="22.8" x14ac:dyDescent="0.4">
      <c r="A1404" s="328">
        <v>211027</v>
      </c>
      <c r="B1404" s="328" t="s">
        <v>2490</v>
      </c>
      <c r="C1404" s="328" t="s">
        <v>125</v>
      </c>
      <c r="D1404" s="328" t="s">
        <v>225</v>
      </c>
      <c r="E1404" s="328" t="s">
        <v>388</v>
      </c>
      <c r="F1404" s="330">
        <v>35074</v>
      </c>
      <c r="G1404" s="328" t="s">
        <v>1009</v>
      </c>
      <c r="H1404" s="328" t="s">
        <v>389</v>
      </c>
      <c r="I1404" s="328" t="s">
        <v>59</v>
      </c>
      <c r="J1404" s="328" t="s">
        <v>390</v>
      </c>
      <c r="K1404" s="328">
        <v>2013</v>
      </c>
      <c r="L1404" s="328" t="s">
        <v>372</v>
      </c>
      <c r="M1404" s="328" t="s">
        <v>370</v>
      </c>
      <c r="N1404" s="328"/>
      <c r="O1404" s="330"/>
      <c r="P1404" s="328"/>
      <c r="Q1404" s="328"/>
      <c r="R1404" s="328"/>
      <c r="S1404" s="328"/>
      <c r="T1404" s="328"/>
      <c r="U1404" s="328"/>
      <c r="V1404" s="328"/>
      <c r="W1404" s="328"/>
      <c r="X1404" s="328"/>
      <c r="Y1404" s="328"/>
      <c r="Z1404" s="328"/>
      <c r="AA1404" s="328"/>
      <c r="AB1404" s="328"/>
      <c r="AC1404" s="328"/>
      <c r="AD1404" s="328"/>
      <c r="AE1404" s="328"/>
      <c r="AF1404" s="328"/>
      <c r="AG1404" s="328"/>
      <c r="AH1404" s="328" t="s">
        <v>731</v>
      </c>
      <c r="AI1404" s="328"/>
      <c r="AJ1404" s="328"/>
      <c r="AK1404" s="328"/>
      <c r="AL1404" s="328"/>
      <c r="AM1404" s="328"/>
      <c r="AN1404" s="328"/>
      <c r="AO1404" s="328"/>
      <c r="AP1404" s="328" t="s">
        <v>3998</v>
      </c>
      <c r="AQ1404" s="328" t="s">
        <v>4024</v>
      </c>
    </row>
    <row r="1405" spans="1:43" ht="22.8" x14ac:dyDescent="0.4">
      <c r="A1405" s="328">
        <v>211124</v>
      </c>
      <c r="B1405" s="328" t="s">
        <v>4054</v>
      </c>
      <c r="C1405" s="328" t="s">
        <v>71</v>
      </c>
      <c r="D1405" s="328" t="s">
        <v>338</v>
      </c>
      <c r="E1405" s="328" t="s">
        <v>387</v>
      </c>
      <c r="F1405" s="330">
        <v>34128</v>
      </c>
      <c r="G1405" s="328" t="s">
        <v>1734</v>
      </c>
      <c r="H1405" s="328" t="s">
        <v>389</v>
      </c>
      <c r="I1405" s="328" t="s">
        <v>59</v>
      </c>
      <c r="J1405" s="328" t="s">
        <v>371</v>
      </c>
      <c r="K1405" s="328">
        <v>2013</v>
      </c>
      <c r="L1405" s="328" t="s">
        <v>372</v>
      </c>
      <c r="M1405" s="328" t="s">
        <v>372</v>
      </c>
      <c r="N1405" s="328"/>
      <c r="O1405" s="330"/>
      <c r="P1405" s="328"/>
      <c r="Q1405" s="328"/>
      <c r="R1405" s="328"/>
      <c r="S1405" s="328"/>
      <c r="T1405" s="328"/>
      <c r="U1405" s="328"/>
      <c r="V1405" s="328"/>
      <c r="W1405" s="328"/>
      <c r="X1405" s="328"/>
      <c r="Y1405" s="328"/>
      <c r="Z1405" s="328"/>
      <c r="AA1405" s="328"/>
      <c r="AB1405" s="328"/>
      <c r="AC1405" s="328"/>
      <c r="AD1405" s="328"/>
      <c r="AE1405" s="328"/>
      <c r="AF1405" s="328"/>
      <c r="AG1405" s="328"/>
      <c r="AH1405" s="328"/>
      <c r="AI1405" s="328"/>
      <c r="AJ1405" s="328"/>
      <c r="AK1405" s="328"/>
      <c r="AL1405" s="328"/>
      <c r="AM1405" s="328"/>
      <c r="AN1405" s="328" t="s">
        <v>782</v>
      </c>
      <c r="AO1405" s="328"/>
      <c r="AP1405" s="328" t="s">
        <v>3849</v>
      </c>
      <c r="AQ1405" s="328">
        <v>6</v>
      </c>
    </row>
    <row r="1406" spans="1:43" ht="22.8" x14ac:dyDescent="0.4">
      <c r="A1406" s="328">
        <v>211125</v>
      </c>
      <c r="B1406" s="328" t="s">
        <v>1776</v>
      </c>
      <c r="C1406" s="328" t="s">
        <v>148</v>
      </c>
      <c r="D1406" s="328" t="s">
        <v>1687</v>
      </c>
      <c r="E1406" s="328" t="s">
        <v>387</v>
      </c>
      <c r="F1406" s="330">
        <v>35446</v>
      </c>
      <c r="G1406" s="328" t="s">
        <v>370</v>
      </c>
      <c r="H1406" s="328" t="s">
        <v>389</v>
      </c>
      <c r="I1406" s="328" t="s">
        <v>484</v>
      </c>
      <c r="J1406" s="328" t="s">
        <v>1311</v>
      </c>
      <c r="K1406" s="328">
        <v>2012</v>
      </c>
      <c r="L1406" s="328" t="s">
        <v>372</v>
      </c>
      <c r="M1406" s="328" t="s">
        <v>372</v>
      </c>
      <c r="N1406" s="328"/>
      <c r="O1406" s="330"/>
      <c r="P1406" s="328"/>
      <c r="Q1406" s="328"/>
      <c r="R1406" s="328"/>
      <c r="S1406" s="328"/>
      <c r="T1406" s="328"/>
      <c r="U1406" s="328"/>
      <c r="V1406" s="328"/>
      <c r="W1406" s="328"/>
      <c r="X1406" s="328"/>
      <c r="Y1406" s="328"/>
      <c r="Z1406" s="328"/>
      <c r="AA1406" s="328"/>
      <c r="AB1406" s="328"/>
      <c r="AC1406" s="328"/>
      <c r="AD1406" s="328"/>
      <c r="AE1406" s="328"/>
      <c r="AF1406" s="328"/>
      <c r="AG1406" s="328"/>
      <c r="AH1406" s="328" t="s">
        <v>731</v>
      </c>
      <c r="AI1406" s="328"/>
      <c r="AJ1406" s="328"/>
      <c r="AK1406" s="328"/>
      <c r="AL1406" s="328"/>
      <c r="AM1406" s="328"/>
      <c r="AN1406" s="328"/>
      <c r="AO1406" s="328"/>
      <c r="AP1406" s="328" t="s">
        <v>3865</v>
      </c>
      <c r="AQ1406" s="328" t="s">
        <v>3844</v>
      </c>
    </row>
    <row r="1407" spans="1:43" ht="22.8" x14ac:dyDescent="0.4">
      <c r="A1407" s="328">
        <v>211259</v>
      </c>
      <c r="B1407" s="328" t="s">
        <v>924</v>
      </c>
      <c r="C1407" s="328" t="s">
        <v>155</v>
      </c>
      <c r="D1407" s="328" t="s">
        <v>2536</v>
      </c>
      <c r="E1407" s="328" t="s">
        <v>387</v>
      </c>
      <c r="F1407" s="330">
        <v>34384</v>
      </c>
      <c r="G1407" s="328" t="s">
        <v>677</v>
      </c>
      <c r="H1407" s="328" t="s">
        <v>389</v>
      </c>
      <c r="I1407" s="328" t="s">
        <v>59</v>
      </c>
      <c r="J1407" s="328" t="s">
        <v>390</v>
      </c>
      <c r="K1407" s="328">
        <v>2014</v>
      </c>
      <c r="L1407" s="328" t="s">
        <v>372</v>
      </c>
      <c r="M1407" s="328" t="s">
        <v>375</v>
      </c>
      <c r="N1407" s="328"/>
      <c r="O1407" s="330"/>
      <c r="P1407" s="328"/>
      <c r="Q1407" s="328"/>
      <c r="R1407" s="328"/>
      <c r="S1407" s="328"/>
      <c r="T1407" s="328"/>
      <c r="U1407" s="328"/>
      <c r="V1407" s="328"/>
      <c r="W1407" s="328"/>
      <c r="X1407" s="328"/>
      <c r="Y1407" s="328"/>
      <c r="Z1407" s="328"/>
      <c r="AA1407" s="328"/>
      <c r="AB1407" s="328"/>
      <c r="AC1407" s="328"/>
      <c r="AD1407" s="328"/>
      <c r="AE1407" s="328"/>
      <c r="AF1407" s="328"/>
      <c r="AG1407" s="328"/>
      <c r="AH1407" s="328" t="s">
        <v>731</v>
      </c>
      <c r="AI1407" s="328"/>
      <c r="AJ1407" s="328"/>
      <c r="AK1407" s="328"/>
      <c r="AL1407" s="328"/>
      <c r="AM1407" s="328"/>
      <c r="AN1407" s="328" t="s">
        <v>782</v>
      </c>
      <c r="AO1407" s="328"/>
      <c r="AP1407" s="328" t="s">
        <v>3843</v>
      </c>
      <c r="AQ1407" s="328" t="s">
        <v>3844</v>
      </c>
    </row>
    <row r="1408" spans="1:43" ht="22.8" x14ac:dyDescent="0.4">
      <c r="A1408" s="328">
        <v>211319</v>
      </c>
      <c r="B1408" s="328" t="s">
        <v>2529</v>
      </c>
      <c r="C1408" s="328" t="s">
        <v>70</v>
      </c>
      <c r="D1408" s="328" t="s">
        <v>224</v>
      </c>
      <c r="E1408" s="328" t="s">
        <v>387</v>
      </c>
      <c r="F1408" s="330">
        <v>34700</v>
      </c>
      <c r="G1408" s="328" t="s">
        <v>2530</v>
      </c>
      <c r="H1408" s="328" t="s">
        <v>389</v>
      </c>
      <c r="I1408" s="328" t="s">
        <v>59</v>
      </c>
      <c r="J1408" s="328" t="s">
        <v>390</v>
      </c>
      <c r="K1408" s="328">
        <v>2014</v>
      </c>
      <c r="L1408" s="328" t="s">
        <v>372</v>
      </c>
      <c r="M1408" s="328" t="s">
        <v>372</v>
      </c>
      <c r="N1408" s="328"/>
      <c r="O1408" s="330"/>
      <c r="P1408" s="328"/>
      <c r="Q1408" s="328"/>
      <c r="R1408" s="328"/>
      <c r="S1408" s="328"/>
      <c r="T1408" s="328"/>
      <c r="U1408" s="328"/>
      <c r="V1408" s="328"/>
      <c r="W1408" s="328"/>
      <c r="X1408" s="328"/>
      <c r="Y1408" s="328"/>
      <c r="Z1408" s="328"/>
      <c r="AA1408" s="328"/>
      <c r="AB1408" s="328"/>
      <c r="AC1408" s="328"/>
      <c r="AD1408" s="328"/>
      <c r="AE1408" s="328"/>
      <c r="AF1408" s="328"/>
      <c r="AG1408" s="328"/>
      <c r="AH1408" s="328"/>
      <c r="AI1408" s="328"/>
      <c r="AJ1408" s="328"/>
      <c r="AK1408" s="328"/>
      <c r="AL1408" s="328"/>
      <c r="AM1408" s="328" t="s">
        <v>782</v>
      </c>
      <c r="AN1408" s="328" t="s">
        <v>782</v>
      </c>
      <c r="AO1408" s="328"/>
      <c r="AP1408" s="328" t="s">
        <v>59</v>
      </c>
      <c r="AQ1408" s="328">
        <v>1</v>
      </c>
    </row>
    <row r="1409" spans="1:43" ht="22.8" x14ac:dyDescent="0.4">
      <c r="A1409" s="328">
        <v>211374</v>
      </c>
      <c r="B1409" s="328" t="s">
        <v>1523</v>
      </c>
      <c r="C1409" s="328" t="s">
        <v>66</v>
      </c>
      <c r="D1409" s="328" t="s">
        <v>308</v>
      </c>
      <c r="E1409" s="328" t="s">
        <v>388</v>
      </c>
      <c r="F1409" s="330">
        <v>32004</v>
      </c>
      <c r="G1409" s="328" t="s">
        <v>1524</v>
      </c>
      <c r="H1409" s="328" t="s">
        <v>389</v>
      </c>
      <c r="I1409" s="328" t="s">
        <v>59</v>
      </c>
      <c r="J1409" s="328" t="s">
        <v>390</v>
      </c>
      <c r="K1409" s="328">
        <v>2006</v>
      </c>
      <c r="L1409" s="328" t="s">
        <v>372</v>
      </c>
      <c r="M1409" s="328" t="s">
        <v>376</v>
      </c>
      <c r="N1409" s="328"/>
      <c r="O1409" s="330"/>
      <c r="P1409" s="328"/>
      <c r="Q1409" s="328"/>
      <c r="R1409" s="328"/>
      <c r="S1409" s="328"/>
      <c r="T1409" s="328"/>
      <c r="U1409" s="328"/>
      <c r="V1409" s="328"/>
      <c r="W1409" s="328"/>
      <c r="X1409" s="328"/>
      <c r="Y1409" s="328"/>
      <c r="Z1409" s="328"/>
      <c r="AA1409" s="328"/>
      <c r="AB1409" s="328"/>
      <c r="AC1409" s="328"/>
      <c r="AD1409" s="328"/>
      <c r="AE1409" s="328"/>
      <c r="AF1409" s="328"/>
      <c r="AG1409" s="328"/>
      <c r="AH1409" s="328"/>
      <c r="AI1409" s="328"/>
      <c r="AJ1409" s="328"/>
      <c r="AK1409" s="328"/>
      <c r="AL1409" s="328"/>
      <c r="AM1409" s="328"/>
      <c r="AN1409" s="328"/>
      <c r="AO1409" s="328"/>
      <c r="AP1409" s="328" t="s">
        <v>3374</v>
      </c>
      <c r="AQ1409" s="328">
        <v>4</v>
      </c>
    </row>
    <row r="1410" spans="1:43" ht="22.8" x14ac:dyDescent="0.4">
      <c r="A1410" s="328">
        <v>211545</v>
      </c>
      <c r="B1410" s="328" t="s">
        <v>2563</v>
      </c>
      <c r="C1410" s="328" t="s">
        <v>60</v>
      </c>
      <c r="D1410" s="328" t="s">
        <v>239</v>
      </c>
      <c r="E1410" s="328" t="s">
        <v>388</v>
      </c>
      <c r="F1410" s="330">
        <v>34204</v>
      </c>
      <c r="G1410" s="328" t="s">
        <v>1009</v>
      </c>
      <c r="H1410" s="328" t="s">
        <v>389</v>
      </c>
      <c r="I1410" s="328" t="s">
        <v>59</v>
      </c>
      <c r="J1410" s="328" t="s">
        <v>390</v>
      </c>
      <c r="K1410" s="328">
        <v>2013</v>
      </c>
      <c r="L1410" s="328" t="s">
        <v>372</v>
      </c>
      <c r="M1410" s="328"/>
      <c r="N1410" s="328"/>
      <c r="O1410" s="330"/>
      <c r="P1410" s="328"/>
      <c r="Q1410" s="328"/>
      <c r="R1410" s="328"/>
      <c r="S1410" s="328"/>
      <c r="T1410" s="328"/>
      <c r="U1410" s="328"/>
      <c r="V1410" s="328"/>
      <c r="W1410" s="328"/>
      <c r="X1410" s="328"/>
      <c r="Y1410" s="328"/>
      <c r="Z1410" s="328"/>
      <c r="AA1410" s="328"/>
      <c r="AB1410" s="328"/>
      <c r="AC1410" s="328"/>
      <c r="AD1410" s="328"/>
      <c r="AE1410" s="328"/>
      <c r="AF1410" s="328"/>
      <c r="AG1410" s="328"/>
      <c r="AH1410" s="328" t="s">
        <v>731</v>
      </c>
      <c r="AI1410" s="328"/>
      <c r="AJ1410" s="328"/>
      <c r="AK1410" s="328"/>
      <c r="AL1410" s="328"/>
      <c r="AM1410" s="328" t="s">
        <v>782</v>
      </c>
      <c r="AN1410" s="328" t="s">
        <v>782</v>
      </c>
      <c r="AO1410" s="328"/>
      <c r="AP1410" s="328" t="s">
        <v>3998</v>
      </c>
      <c r="AQ1410" s="328" t="s">
        <v>4024</v>
      </c>
    </row>
    <row r="1411" spans="1:43" ht="22.8" x14ac:dyDescent="0.4">
      <c r="A1411" s="328">
        <v>211584</v>
      </c>
      <c r="B1411" s="328" t="s">
        <v>4069</v>
      </c>
      <c r="C1411" s="328" t="s">
        <v>100</v>
      </c>
      <c r="D1411" s="328" t="s">
        <v>439</v>
      </c>
      <c r="E1411" s="328" t="s">
        <v>387</v>
      </c>
      <c r="F1411" s="330">
        <v>35294</v>
      </c>
      <c r="G1411" s="328" t="s">
        <v>685</v>
      </c>
      <c r="H1411" s="328" t="s">
        <v>389</v>
      </c>
      <c r="I1411" s="328" t="s">
        <v>484</v>
      </c>
      <c r="J1411" s="328" t="s">
        <v>4070</v>
      </c>
      <c r="K1411" s="328">
        <v>2003</v>
      </c>
      <c r="L1411" s="328" t="s">
        <v>372</v>
      </c>
      <c r="M1411" s="328" t="s">
        <v>372</v>
      </c>
      <c r="N1411" s="328"/>
      <c r="O1411" s="330"/>
      <c r="P1411" s="328"/>
      <c r="Q1411" s="328"/>
      <c r="R1411" s="328"/>
      <c r="S1411" s="328"/>
      <c r="T1411" s="328"/>
      <c r="U1411" s="328"/>
      <c r="V1411" s="328"/>
      <c r="W1411" s="328"/>
      <c r="X1411" s="328"/>
      <c r="Y1411" s="328"/>
      <c r="Z1411" s="328"/>
      <c r="AA1411" s="328"/>
      <c r="AB1411" s="328"/>
      <c r="AC1411" s="328"/>
      <c r="AD1411" s="328"/>
      <c r="AE1411" s="328"/>
      <c r="AF1411" s="328"/>
      <c r="AG1411" s="328"/>
      <c r="AH1411" s="328"/>
      <c r="AI1411" s="328"/>
      <c r="AJ1411" s="328"/>
      <c r="AK1411" s="328"/>
      <c r="AL1411" s="328"/>
      <c r="AM1411" s="328"/>
      <c r="AN1411" s="328" t="s">
        <v>782</v>
      </c>
      <c r="AO1411" s="328"/>
      <c r="AP1411" s="328" t="s">
        <v>3856</v>
      </c>
      <c r="AQ1411" s="328">
        <v>6</v>
      </c>
    </row>
    <row r="1412" spans="1:43" ht="22.8" x14ac:dyDescent="0.4">
      <c r="A1412" s="328">
        <v>211596</v>
      </c>
      <c r="B1412" s="328" t="s">
        <v>1424</v>
      </c>
      <c r="C1412" s="328" t="s">
        <v>105</v>
      </c>
      <c r="D1412" s="328" t="s">
        <v>274</v>
      </c>
      <c r="E1412" s="328" t="s">
        <v>388</v>
      </c>
      <c r="F1412" s="330">
        <v>35435</v>
      </c>
      <c r="G1412" s="328" t="s">
        <v>1425</v>
      </c>
      <c r="H1412" s="328" t="s">
        <v>389</v>
      </c>
      <c r="I1412" s="328" t="s">
        <v>59</v>
      </c>
      <c r="J1412" s="328" t="s">
        <v>390</v>
      </c>
      <c r="K1412" s="328">
        <v>2014</v>
      </c>
      <c r="L1412" s="328" t="s">
        <v>372</v>
      </c>
      <c r="M1412" s="328"/>
      <c r="N1412" s="328"/>
      <c r="O1412" s="330"/>
      <c r="P1412" s="328"/>
      <c r="Q1412" s="328"/>
      <c r="R1412" s="328"/>
      <c r="S1412" s="328"/>
      <c r="T1412" s="328"/>
      <c r="U1412" s="328"/>
      <c r="V1412" s="328"/>
      <c r="W1412" s="328"/>
      <c r="X1412" s="328"/>
      <c r="Y1412" s="328"/>
      <c r="Z1412" s="328"/>
      <c r="AA1412" s="328"/>
      <c r="AB1412" s="328"/>
      <c r="AC1412" s="328"/>
      <c r="AD1412" s="328"/>
      <c r="AE1412" s="328"/>
      <c r="AF1412" s="328"/>
      <c r="AG1412" s="328"/>
      <c r="AH1412" s="328" t="s">
        <v>731</v>
      </c>
      <c r="AI1412" s="328"/>
      <c r="AJ1412" s="328"/>
      <c r="AK1412" s="328"/>
      <c r="AL1412" s="328"/>
      <c r="AM1412" s="328"/>
      <c r="AN1412" s="328"/>
      <c r="AO1412" s="328"/>
      <c r="AP1412" s="328" t="s">
        <v>3861</v>
      </c>
      <c r="AQ1412" s="328">
        <v>1</v>
      </c>
    </row>
    <row r="1413" spans="1:43" ht="22.8" x14ac:dyDescent="0.4">
      <c r="A1413" s="328">
        <v>211629</v>
      </c>
      <c r="B1413" s="328" t="s">
        <v>1778</v>
      </c>
      <c r="C1413" s="328" t="s">
        <v>88</v>
      </c>
      <c r="D1413" s="328" t="s">
        <v>468</v>
      </c>
      <c r="E1413" s="328" t="s">
        <v>388</v>
      </c>
      <c r="F1413" s="330">
        <v>35458</v>
      </c>
      <c r="G1413" s="328" t="s">
        <v>1779</v>
      </c>
      <c r="H1413" s="328" t="s">
        <v>389</v>
      </c>
      <c r="I1413" s="328" t="s">
        <v>484</v>
      </c>
      <c r="J1413" s="328" t="s">
        <v>390</v>
      </c>
      <c r="K1413" s="328">
        <v>2014</v>
      </c>
      <c r="L1413" s="328" t="s">
        <v>372</v>
      </c>
      <c r="M1413" s="328"/>
      <c r="N1413" s="328"/>
      <c r="O1413" s="330"/>
      <c r="P1413" s="328"/>
      <c r="Q1413" s="328"/>
      <c r="R1413" s="328"/>
      <c r="S1413" s="328"/>
      <c r="T1413" s="328"/>
      <c r="U1413" s="328"/>
      <c r="V1413" s="328"/>
      <c r="W1413" s="328"/>
      <c r="X1413" s="328"/>
      <c r="Y1413" s="328"/>
      <c r="Z1413" s="328"/>
      <c r="AA1413" s="328"/>
      <c r="AB1413" s="328"/>
      <c r="AC1413" s="328"/>
      <c r="AD1413" s="328"/>
      <c r="AE1413" s="328"/>
      <c r="AF1413" s="328"/>
      <c r="AG1413" s="328"/>
      <c r="AH1413" s="328" t="s">
        <v>731</v>
      </c>
      <c r="AI1413" s="328"/>
      <c r="AJ1413" s="328"/>
      <c r="AK1413" s="328"/>
      <c r="AL1413" s="328"/>
      <c r="AM1413" s="328"/>
      <c r="AN1413" s="328" t="s">
        <v>782</v>
      </c>
      <c r="AO1413" s="328"/>
      <c r="AP1413" s="328" t="s">
        <v>3865</v>
      </c>
      <c r="AQ1413" s="328" t="s">
        <v>3844</v>
      </c>
    </row>
    <row r="1414" spans="1:43" ht="22.8" x14ac:dyDescent="0.4">
      <c r="A1414" s="328">
        <v>211630</v>
      </c>
      <c r="B1414" s="328" t="s">
        <v>2677</v>
      </c>
      <c r="C1414" s="328" t="s">
        <v>895</v>
      </c>
      <c r="D1414" s="328" t="s">
        <v>271</v>
      </c>
      <c r="E1414" s="328" t="s">
        <v>388</v>
      </c>
      <c r="F1414" s="330">
        <v>35092</v>
      </c>
      <c r="G1414" s="328" t="s">
        <v>1016</v>
      </c>
      <c r="H1414" s="328" t="s">
        <v>3412</v>
      </c>
      <c r="I1414" s="328" t="s">
        <v>484</v>
      </c>
      <c r="J1414" s="328" t="s">
        <v>1311</v>
      </c>
      <c r="K1414" s="328">
        <v>2015</v>
      </c>
      <c r="L1414" s="328" t="s">
        <v>372</v>
      </c>
      <c r="M1414" s="328" t="s">
        <v>756</v>
      </c>
      <c r="N1414" s="328"/>
      <c r="O1414" s="330"/>
      <c r="P1414" s="328"/>
      <c r="Q1414" s="328"/>
      <c r="R1414" s="328"/>
      <c r="S1414" s="328"/>
      <c r="T1414" s="328"/>
      <c r="U1414" s="328"/>
      <c r="V1414" s="328"/>
      <c r="W1414" s="328"/>
      <c r="X1414" s="328"/>
      <c r="Y1414" s="328"/>
      <c r="Z1414" s="328"/>
      <c r="AA1414" s="328"/>
      <c r="AB1414" s="328"/>
      <c r="AC1414" s="328"/>
      <c r="AD1414" s="328"/>
      <c r="AE1414" s="328"/>
      <c r="AF1414" s="328"/>
      <c r="AG1414" s="328"/>
      <c r="AH1414" s="328" t="s">
        <v>731</v>
      </c>
      <c r="AI1414" s="328"/>
      <c r="AJ1414" s="328"/>
      <c r="AK1414" s="328"/>
      <c r="AL1414" s="328"/>
      <c r="AM1414" s="328" t="s">
        <v>782</v>
      </c>
      <c r="AN1414" s="328" t="s">
        <v>782</v>
      </c>
      <c r="AO1414" s="328"/>
      <c r="AP1414" s="328" t="s">
        <v>4067</v>
      </c>
      <c r="AQ1414" s="328" t="s">
        <v>4024</v>
      </c>
    </row>
    <row r="1415" spans="1:43" ht="22.8" x14ac:dyDescent="0.4">
      <c r="A1415" s="328">
        <v>211659</v>
      </c>
      <c r="B1415" s="328" t="s">
        <v>2026</v>
      </c>
      <c r="C1415" s="328" t="s">
        <v>636</v>
      </c>
      <c r="D1415" s="328" t="s">
        <v>242</v>
      </c>
      <c r="E1415" s="328" t="s">
        <v>388</v>
      </c>
      <c r="F1415" s="330">
        <v>35112</v>
      </c>
      <c r="G1415" s="328" t="s">
        <v>1042</v>
      </c>
      <c r="H1415" s="328" t="s">
        <v>389</v>
      </c>
      <c r="I1415" s="328" t="s">
        <v>484</v>
      </c>
      <c r="J1415" s="328" t="s">
        <v>1311</v>
      </c>
      <c r="K1415" s="328">
        <v>2014</v>
      </c>
      <c r="L1415" s="328" t="s">
        <v>372</v>
      </c>
      <c r="M1415" s="328" t="s">
        <v>372</v>
      </c>
      <c r="N1415" s="328"/>
      <c r="O1415" s="330"/>
      <c r="P1415" s="328"/>
      <c r="Q1415" s="328"/>
      <c r="R1415" s="328"/>
      <c r="S1415" s="328"/>
      <c r="T1415" s="328"/>
      <c r="U1415" s="328"/>
      <c r="V1415" s="328"/>
      <c r="W1415" s="328"/>
      <c r="X1415" s="328"/>
      <c r="Y1415" s="328"/>
      <c r="Z1415" s="328"/>
      <c r="AA1415" s="328"/>
      <c r="AB1415" s="328"/>
      <c r="AC1415" s="328"/>
      <c r="AD1415" s="328"/>
      <c r="AE1415" s="328"/>
      <c r="AF1415" s="328"/>
      <c r="AG1415" s="328"/>
      <c r="AH1415" s="328" t="s">
        <v>731</v>
      </c>
      <c r="AI1415" s="328"/>
      <c r="AJ1415" s="328"/>
      <c r="AK1415" s="328"/>
      <c r="AL1415" s="328"/>
      <c r="AM1415" s="328"/>
      <c r="AN1415" s="328"/>
      <c r="AO1415" s="328"/>
      <c r="AP1415" s="328" t="s">
        <v>3870</v>
      </c>
      <c r="AQ1415" s="328">
        <v>2</v>
      </c>
    </row>
    <row r="1416" spans="1:43" ht="22.8" x14ac:dyDescent="0.4">
      <c r="A1416" s="328">
        <v>211687</v>
      </c>
      <c r="B1416" s="328" t="s">
        <v>2024</v>
      </c>
      <c r="C1416" s="328" t="s">
        <v>69</v>
      </c>
      <c r="D1416" s="328" t="s">
        <v>2025</v>
      </c>
      <c r="E1416" s="328" t="s">
        <v>388</v>
      </c>
      <c r="F1416" s="330">
        <v>34031</v>
      </c>
      <c r="G1416" s="328" t="s">
        <v>679</v>
      </c>
      <c r="H1416" s="328" t="s">
        <v>389</v>
      </c>
      <c r="I1416" s="328" t="s">
        <v>65</v>
      </c>
      <c r="J1416" s="328" t="s">
        <v>371</v>
      </c>
      <c r="K1416" s="328">
        <v>2011</v>
      </c>
      <c r="L1416" s="328" t="s">
        <v>372</v>
      </c>
      <c r="M1416" s="328" t="s">
        <v>376</v>
      </c>
      <c r="N1416" s="328"/>
      <c r="O1416" s="330"/>
      <c r="P1416" s="328"/>
      <c r="Q1416" s="328"/>
      <c r="R1416" s="328"/>
      <c r="S1416" s="328"/>
      <c r="T1416" s="328"/>
      <c r="U1416" s="328"/>
      <c r="V1416" s="328"/>
      <c r="W1416" s="328"/>
      <c r="X1416" s="328"/>
      <c r="Y1416" s="328"/>
      <c r="Z1416" s="328"/>
      <c r="AA1416" s="328"/>
      <c r="AB1416" s="328"/>
      <c r="AC1416" s="328"/>
      <c r="AD1416" s="328"/>
      <c r="AE1416" s="328"/>
      <c r="AF1416" s="328"/>
      <c r="AG1416" s="328"/>
      <c r="AH1416" s="328" t="s">
        <v>731</v>
      </c>
      <c r="AI1416" s="328"/>
      <c r="AJ1416" s="328"/>
      <c r="AK1416" s="328"/>
      <c r="AL1416" s="328"/>
      <c r="AM1416" s="328"/>
      <c r="AN1416" s="328"/>
      <c r="AO1416" s="328"/>
      <c r="AP1416" s="328" t="s">
        <v>4074</v>
      </c>
      <c r="AQ1416" s="328">
        <v>6</v>
      </c>
    </row>
    <row r="1417" spans="1:43" ht="22.8" x14ac:dyDescent="0.4">
      <c r="A1417" s="328">
        <v>211717</v>
      </c>
      <c r="B1417" s="328" t="s">
        <v>4075</v>
      </c>
      <c r="C1417" s="328" t="s">
        <v>62</v>
      </c>
      <c r="D1417" s="328" t="s">
        <v>305</v>
      </c>
      <c r="E1417" s="328" t="s">
        <v>387</v>
      </c>
      <c r="F1417" s="330">
        <v>35065</v>
      </c>
      <c r="G1417" s="328" t="s">
        <v>4076</v>
      </c>
      <c r="H1417" s="328" t="s">
        <v>389</v>
      </c>
      <c r="I1417" s="328" t="s">
        <v>485</v>
      </c>
      <c r="J1417" s="328" t="s">
        <v>1311</v>
      </c>
      <c r="K1417" s="328">
        <v>2015</v>
      </c>
      <c r="L1417" s="328" t="s">
        <v>372</v>
      </c>
      <c r="M1417" s="328" t="s">
        <v>372</v>
      </c>
      <c r="N1417" s="328"/>
      <c r="O1417" s="330"/>
      <c r="P1417" s="328"/>
      <c r="Q1417" s="328"/>
      <c r="R1417" s="328"/>
      <c r="S1417" s="328"/>
      <c r="T1417" s="328"/>
      <c r="U1417" s="328"/>
      <c r="V1417" s="328"/>
      <c r="W1417" s="328"/>
      <c r="X1417" s="328"/>
      <c r="Y1417" s="328"/>
      <c r="Z1417" s="328"/>
      <c r="AA1417" s="328"/>
      <c r="AB1417" s="328"/>
      <c r="AC1417" s="328"/>
      <c r="AD1417" s="328"/>
      <c r="AE1417" s="328"/>
      <c r="AF1417" s="328"/>
      <c r="AG1417" s="328"/>
      <c r="AH1417" s="328"/>
      <c r="AI1417" s="328"/>
      <c r="AJ1417" s="328"/>
      <c r="AK1417" s="328"/>
      <c r="AL1417" s="328"/>
      <c r="AM1417" s="328"/>
      <c r="AN1417" s="328" t="s">
        <v>782</v>
      </c>
      <c r="AO1417" s="328"/>
      <c r="AP1417" s="328" t="s">
        <v>4029</v>
      </c>
      <c r="AQ1417" s="328">
        <v>6</v>
      </c>
    </row>
    <row r="1418" spans="1:43" ht="22.8" x14ac:dyDescent="0.4">
      <c r="A1418" s="328">
        <v>211821</v>
      </c>
      <c r="B1418" s="328" t="s">
        <v>2472</v>
      </c>
      <c r="C1418" s="328" t="s">
        <v>66</v>
      </c>
      <c r="D1418" s="328" t="s">
        <v>345</v>
      </c>
      <c r="E1418" s="328" t="s">
        <v>388</v>
      </c>
      <c r="F1418" s="330">
        <v>33977</v>
      </c>
      <c r="G1418" s="328" t="s">
        <v>1787</v>
      </c>
      <c r="H1418" s="328" t="s">
        <v>389</v>
      </c>
      <c r="I1418" s="328" t="s">
        <v>59</v>
      </c>
      <c r="J1418" s="328" t="s">
        <v>371</v>
      </c>
      <c r="K1418" s="328">
        <v>2010</v>
      </c>
      <c r="L1418" s="328" t="s">
        <v>372</v>
      </c>
      <c r="M1418" s="328" t="s">
        <v>372</v>
      </c>
      <c r="N1418" s="328"/>
      <c r="O1418" s="330"/>
      <c r="P1418" s="328"/>
      <c r="Q1418" s="328"/>
      <c r="R1418" s="328"/>
      <c r="S1418" s="328"/>
      <c r="T1418" s="328"/>
      <c r="U1418" s="328"/>
      <c r="V1418" s="328"/>
      <c r="W1418" s="328"/>
      <c r="X1418" s="328"/>
      <c r="Y1418" s="328"/>
      <c r="Z1418" s="328"/>
      <c r="AA1418" s="328"/>
      <c r="AB1418" s="328"/>
      <c r="AC1418" s="328"/>
      <c r="AD1418" s="328"/>
      <c r="AE1418" s="328"/>
      <c r="AF1418" s="328"/>
      <c r="AG1418" s="328"/>
      <c r="AH1418" s="328" t="s">
        <v>731</v>
      </c>
      <c r="AI1418" s="328"/>
      <c r="AJ1418" s="328"/>
      <c r="AK1418" s="328"/>
      <c r="AL1418" s="328"/>
      <c r="AM1418" s="328" t="s">
        <v>782</v>
      </c>
      <c r="AN1418" s="328" t="s">
        <v>782</v>
      </c>
      <c r="AO1418" s="328"/>
      <c r="AP1418" s="328" t="s">
        <v>3998</v>
      </c>
      <c r="AQ1418" s="328" t="s">
        <v>4024</v>
      </c>
    </row>
    <row r="1419" spans="1:43" ht="22.8" x14ac:dyDescent="0.4">
      <c r="A1419" s="328">
        <v>211843</v>
      </c>
      <c r="B1419" s="328" t="s">
        <v>2572</v>
      </c>
      <c r="C1419" s="328" t="s">
        <v>60</v>
      </c>
      <c r="D1419" s="328" t="s">
        <v>232</v>
      </c>
      <c r="E1419" s="328" t="s">
        <v>388</v>
      </c>
      <c r="F1419" s="330">
        <v>34525</v>
      </c>
      <c r="G1419" s="328" t="s">
        <v>1392</v>
      </c>
      <c r="H1419" s="328" t="s">
        <v>389</v>
      </c>
      <c r="I1419" s="328" t="s">
        <v>59</v>
      </c>
      <c r="J1419" s="328" t="s">
        <v>390</v>
      </c>
      <c r="K1419" s="328">
        <v>2017</v>
      </c>
      <c r="L1419" s="328" t="s">
        <v>372</v>
      </c>
      <c r="M1419" s="328" t="s">
        <v>372</v>
      </c>
      <c r="N1419" s="328"/>
      <c r="O1419" s="330"/>
      <c r="P1419" s="328"/>
      <c r="Q1419" s="328"/>
      <c r="R1419" s="328"/>
      <c r="S1419" s="328"/>
      <c r="T1419" s="328"/>
      <c r="U1419" s="328"/>
      <c r="V1419" s="328"/>
      <c r="W1419" s="328"/>
      <c r="X1419" s="328"/>
      <c r="Y1419" s="328"/>
      <c r="Z1419" s="328"/>
      <c r="AA1419" s="328"/>
      <c r="AB1419" s="328"/>
      <c r="AC1419" s="328"/>
      <c r="AD1419" s="328"/>
      <c r="AE1419" s="328"/>
      <c r="AF1419" s="328"/>
      <c r="AG1419" s="328"/>
      <c r="AH1419" s="328" t="s">
        <v>731</v>
      </c>
      <c r="AI1419" s="328"/>
      <c r="AJ1419" s="328"/>
      <c r="AK1419" s="328"/>
      <c r="AL1419" s="328"/>
      <c r="AM1419" s="328"/>
      <c r="AN1419" s="328" t="s">
        <v>782</v>
      </c>
      <c r="AO1419" s="328"/>
      <c r="AP1419" s="328" t="s">
        <v>3998</v>
      </c>
      <c r="AQ1419" s="328" t="s">
        <v>4024</v>
      </c>
    </row>
    <row r="1420" spans="1:43" ht="22.8" x14ac:dyDescent="0.4">
      <c r="A1420" s="328">
        <v>211906</v>
      </c>
      <c r="B1420" s="328" t="s">
        <v>2553</v>
      </c>
      <c r="C1420" s="328" t="s">
        <v>78</v>
      </c>
      <c r="D1420" s="328" t="s">
        <v>518</v>
      </c>
      <c r="E1420" s="328" t="s">
        <v>387</v>
      </c>
      <c r="F1420" s="330">
        <v>33617</v>
      </c>
      <c r="G1420" s="328" t="s">
        <v>704</v>
      </c>
      <c r="H1420" s="328" t="s">
        <v>389</v>
      </c>
      <c r="I1420" s="328" t="s">
        <v>59</v>
      </c>
      <c r="J1420" s="328" t="s">
        <v>390</v>
      </c>
      <c r="K1420" s="328">
        <v>2012</v>
      </c>
      <c r="L1420" s="328" t="s">
        <v>372</v>
      </c>
      <c r="M1420" s="328" t="s">
        <v>372</v>
      </c>
      <c r="N1420" s="328"/>
      <c r="O1420" s="330"/>
      <c r="P1420" s="328"/>
      <c r="Q1420" s="328"/>
      <c r="R1420" s="328"/>
      <c r="S1420" s="328"/>
      <c r="T1420" s="328"/>
      <c r="U1420" s="328"/>
      <c r="V1420" s="328"/>
      <c r="W1420" s="328"/>
      <c r="X1420" s="328"/>
      <c r="Y1420" s="328"/>
      <c r="Z1420" s="328"/>
      <c r="AA1420" s="328"/>
      <c r="AB1420" s="328"/>
      <c r="AC1420" s="328"/>
      <c r="AD1420" s="328"/>
      <c r="AE1420" s="328"/>
      <c r="AF1420" s="328"/>
      <c r="AG1420" s="328"/>
      <c r="AH1420" s="328" t="s">
        <v>731</v>
      </c>
      <c r="AI1420" s="328"/>
      <c r="AJ1420" s="328"/>
      <c r="AK1420" s="328"/>
      <c r="AL1420" s="328"/>
      <c r="AM1420" s="328"/>
      <c r="AN1420" s="328"/>
      <c r="AO1420" s="328"/>
      <c r="AP1420" s="328" t="s">
        <v>3843</v>
      </c>
      <c r="AQ1420" s="328" t="s">
        <v>3844</v>
      </c>
    </row>
    <row r="1421" spans="1:43" ht="22.8" x14ac:dyDescent="0.4">
      <c r="A1421" s="328">
        <v>211956</v>
      </c>
      <c r="B1421" s="328" t="s">
        <v>2489</v>
      </c>
      <c r="C1421" s="328" t="s">
        <v>912</v>
      </c>
      <c r="D1421" s="328" t="s">
        <v>247</v>
      </c>
      <c r="E1421" s="328" t="s">
        <v>388</v>
      </c>
      <c r="F1421" s="330">
        <v>35065</v>
      </c>
      <c r="G1421" s="328" t="s">
        <v>1548</v>
      </c>
      <c r="H1421" s="328" t="s">
        <v>389</v>
      </c>
      <c r="I1421" s="328" t="s">
        <v>59</v>
      </c>
      <c r="J1421" s="328" t="s">
        <v>390</v>
      </c>
      <c r="K1421" s="328">
        <v>2014</v>
      </c>
      <c r="L1421" s="328" t="s">
        <v>372</v>
      </c>
      <c r="M1421" s="328" t="s">
        <v>372</v>
      </c>
      <c r="N1421" s="328"/>
      <c r="O1421" s="330"/>
      <c r="P1421" s="328"/>
      <c r="Q1421" s="328"/>
      <c r="R1421" s="328"/>
      <c r="S1421" s="328"/>
      <c r="T1421" s="328"/>
      <c r="U1421" s="328"/>
      <c r="V1421" s="328"/>
      <c r="W1421" s="328"/>
      <c r="X1421" s="328"/>
      <c r="Y1421" s="328"/>
      <c r="Z1421" s="328"/>
      <c r="AA1421" s="328"/>
      <c r="AB1421" s="328"/>
      <c r="AC1421" s="328"/>
      <c r="AD1421" s="328"/>
      <c r="AE1421" s="328"/>
      <c r="AF1421" s="328"/>
      <c r="AG1421" s="328"/>
      <c r="AH1421" s="328" t="s">
        <v>731</v>
      </c>
      <c r="AI1421" s="328"/>
      <c r="AJ1421" s="328"/>
      <c r="AK1421" s="328"/>
      <c r="AL1421" s="328"/>
      <c r="AM1421" s="328" t="s">
        <v>782</v>
      </c>
      <c r="AN1421" s="328" t="s">
        <v>782</v>
      </c>
      <c r="AO1421" s="328"/>
      <c r="AP1421" s="328" t="s">
        <v>3998</v>
      </c>
      <c r="AQ1421" s="328" t="s">
        <v>4024</v>
      </c>
    </row>
    <row r="1422" spans="1:43" ht="22.8" x14ac:dyDescent="0.4">
      <c r="A1422" s="328">
        <v>212024</v>
      </c>
      <c r="B1422" s="328" t="s">
        <v>4080</v>
      </c>
      <c r="C1422" s="328" t="s">
        <v>66</v>
      </c>
      <c r="D1422" s="328" t="s">
        <v>518</v>
      </c>
      <c r="E1422" s="328" t="s">
        <v>388</v>
      </c>
      <c r="F1422" s="330">
        <v>34233</v>
      </c>
      <c r="G1422" s="328" t="s">
        <v>685</v>
      </c>
      <c r="H1422" s="328" t="s">
        <v>389</v>
      </c>
      <c r="I1422" s="328" t="s">
        <v>485</v>
      </c>
      <c r="J1422" s="328" t="s">
        <v>390</v>
      </c>
      <c r="K1422" s="328">
        <v>2012</v>
      </c>
      <c r="L1422" s="328" t="s">
        <v>372</v>
      </c>
      <c r="M1422" s="328" t="s">
        <v>372</v>
      </c>
      <c r="N1422" s="328"/>
      <c r="O1422" s="330"/>
      <c r="P1422" s="328"/>
      <c r="Q1422" s="328"/>
      <c r="R1422" s="328"/>
      <c r="S1422" s="328"/>
      <c r="T1422" s="328"/>
      <c r="U1422" s="328"/>
      <c r="V1422" s="328"/>
      <c r="W1422" s="328"/>
      <c r="X1422" s="328"/>
      <c r="Y1422" s="328"/>
      <c r="Z1422" s="328"/>
      <c r="AA1422" s="328"/>
      <c r="AB1422" s="328"/>
      <c r="AC1422" s="328"/>
      <c r="AD1422" s="328"/>
      <c r="AE1422" s="328"/>
      <c r="AF1422" s="328"/>
      <c r="AG1422" s="328"/>
      <c r="AH1422" s="328"/>
      <c r="AI1422" s="328"/>
      <c r="AJ1422" s="328"/>
      <c r="AK1422" s="328"/>
      <c r="AL1422" s="328"/>
      <c r="AM1422" s="328"/>
      <c r="AN1422" s="328" t="s">
        <v>782</v>
      </c>
      <c r="AO1422" s="328"/>
      <c r="AP1422" s="328" t="s">
        <v>3981</v>
      </c>
      <c r="AQ1422" s="328">
        <v>6</v>
      </c>
    </row>
    <row r="1423" spans="1:43" ht="22.8" x14ac:dyDescent="0.4">
      <c r="A1423" s="328">
        <v>212048</v>
      </c>
      <c r="B1423" s="328" t="s">
        <v>3408</v>
      </c>
      <c r="C1423" s="328" t="s">
        <v>3409</v>
      </c>
      <c r="D1423" s="328" t="s">
        <v>2803</v>
      </c>
      <c r="E1423" s="328" t="s">
        <v>388</v>
      </c>
      <c r="F1423" s="330">
        <v>27935</v>
      </c>
      <c r="G1423" s="328" t="s">
        <v>3743</v>
      </c>
      <c r="H1423" s="328" t="s">
        <v>389</v>
      </c>
      <c r="I1423" s="328" t="s">
        <v>486</v>
      </c>
      <c r="J1423" s="328" t="s">
        <v>371</v>
      </c>
      <c r="K1423" s="328">
        <v>1996</v>
      </c>
      <c r="L1423" s="328" t="s">
        <v>372</v>
      </c>
      <c r="M1423" s="328" t="s">
        <v>382</v>
      </c>
      <c r="N1423" s="328"/>
      <c r="O1423" s="330"/>
      <c r="P1423" s="328"/>
      <c r="Q1423" s="328"/>
      <c r="R1423" s="328"/>
      <c r="S1423" s="328"/>
      <c r="T1423" s="328"/>
      <c r="U1423" s="328"/>
      <c r="V1423" s="328"/>
      <c r="W1423" s="328"/>
      <c r="X1423" s="328"/>
      <c r="Y1423" s="328"/>
      <c r="Z1423" s="328"/>
      <c r="AA1423" s="328"/>
      <c r="AB1423" s="328"/>
      <c r="AC1423" s="328"/>
      <c r="AD1423" s="328"/>
      <c r="AE1423" s="328"/>
      <c r="AF1423" s="328"/>
      <c r="AG1423" s="328"/>
      <c r="AH1423" s="328" t="s">
        <v>731</v>
      </c>
      <c r="AI1423" s="328"/>
      <c r="AJ1423" s="328"/>
      <c r="AK1423" s="328"/>
      <c r="AL1423" s="328"/>
      <c r="AM1423" s="328"/>
      <c r="AN1423" s="328" t="s">
        <v>782</v>
      </c>
      <c r="AO1423" s="328"/>
      <c r="AP1423" s="328" t="s">
        <v>4037</v>
      </c>
      <c r="AQ1423" s="328">
        <v>4</v>
      </c>
    </row>
    <row r="1424" spans="1:43" ht="22.8" x14ac:dyDescent="0.4">
      <c r="A1424" s="328">
        <v>212053</v>
      </c>
      <c r="B1424" s="328" t="s">
        <v>2696</v>
      </c>
      <c r="C1424" s="328" t="s">
        <v>191</v>
      </c>
      <c r="D1424" s="328" t="s">
        <v>507</v>
      </c>
      <c r="E1424" s="328" t="s">
        <v>387</v>
      </c>
      <c r="F1424" s="330">
        <v>35630</v>
      </c>
      <c r="G1424" s="328" t="s">
        <v>1033</v>
      </c>
      <c r="H1424" s="328" t="s">
        <v>389</v>
      </c>
      <c r="I1424" s="328" t="s">
        <v>59</v>
      </c>
      <c r="J1424" s="328" t="s">
        <v>390</v>
      </c>
      <c r="K1424" s="328">
        <v>2015</v>
      </c>
      <c r="L1424" s="328" t="s">
        <v>372</v>
      </c>
      <c r="M1424" s="328" t="s">
        <v>372</v>
      </c>
      <c r="N1424" s="328"/>
      <c r="O1424" s="330"/>
      <c r="P1424" s="328"/>
      <c r="Q1424" s="328"/>
      <c r="R1424" s="328"/>
      <c r="S1424" s="328"/>
      <c r="T1424" s="328"/>
      <c r="U1424" s="328"/>
      <c r="V1424" s="328"/>
      <c r="W1424" s="328"/>
      <c r="X1424" s="328"/>
      <c r="Y1424" s="328"/>
      <c r="Z1424" s="328"/>
      <c r="AA1424" s="328"/>
      <c r="AB1424" s="328"/>
      <c r="AC1424" s="328"/>
      <c r="AD1424" s="328"/>
      <c r="AE1424" s="328"/>
      <c r="AF1424" s="328"/>
      <c r="AG1424" s="328"/>
      <c r="AH1424" s="328"/>
      <c r="AI1424" s="328"/>
      <c r="AJ1424" s="328"/>
      <c r="AK1424" s="328"/>
      <c r="AL1424" s="328"/>
      <c r="AM1424" s="328"/>
      <c r="AN1424" s="328"/>
      <c r="AO1424" s="328"/>
      <c r="AP1424" s="328" t="s">
        <v>3374</v>
      </c>
      <c r="AQ1424" s="328">
        <v>3</v>
      </c>
    </row>
    <row r="1425" spans="1:43" ht="22.8" x14ac:dyDescent="0.4">
      <c r="A1425" s="328">
        <v>212135</v>
      </c>
      <c r="B1425" s="328" t="s">
        <v>1850</v>
      </c>
      <c r="C1425" s="328" t="s">
        <v>635</v>
      </c>
      <c r="D1425" s="328" t="s">
        <v>476</v>
      </c>
      <c r="E1425" s="328" t="s">
        <v>387</v>
      </c>
      <c r="F1425" s="330">
        <v>35983</v>
      </c>
      <c r="G1425" s="328" t="s">
        <v>1851</v>
      </c>
      <c r="H1425" s="328" t="s">
        <v>389</v>
      </c>
      <c r="I1425" s="328" t="s">
        <v>59</v>
      </c>
      <c r="J1425" s="328" t="s">
        <v>390</v>
      </c>
      <c r="K1425" s="328">
        <v>2017</v>
      </c>
      <c r="L1425" s="328" t="s">
        <v>372</v>
      </c>
      <c r="M1425" s="328" t="s">
        <v>372</v>
      </c>
      <c r="N1425" s="328"/>
      <c r="O1425" s="330"/>
      <c r="P1425" s="328"/>
      <c r="Q1425" s="328"/>
      <c r="R1425" s="328"/>
      <c r="S1425" s="328"/>
      <c r="T1425" s="328"/>
      <c r="U1425" s="328"/>
      <c r="V1425" s="328"/>
      <c r="W1425" s="328"/>
      <c r="X1425" s="328"/>
      <c r="Y1425" s="328"/>
      <c r="Z1425" s="328"/>
      <c r="AA1425" s="328"/>
      <c r="AB1425" s="328"/>
      <c r="AC1425" s="328"/>
      <c r="AD1425" s="328"/>
      <c r="AE1425" s="328"/>
      <c r="AF1425" s="328"/>
      <c r="AG1425" s="328"/>
      <c r="AH1425" s="328"/>
      <c r="AI1425" s="328"/>
      <c r="AJ1425" s="328"/>
      <c r="AK1425" s="328"/>
      <c r="AL1425" s="328"/>
      <c r="AM1425" s="328"/>
      <c r="AN1425" s="328"/>
      <c r="AO1425" s="328"/>
      <c r="AP1425" s="328" t="s">
        <v>3374</v>
      </c>
      <c r="AQ1425" s="328">
        <v>3</v>
      </c>
    </row>
    <row r="1426" spans="1:43" ht="22.8" x14ac:dyDescent="0.4">
      <c r="A1426" s="328">
        <v>212156</v>
      </c>
      <c r="B1426" s="328" t="s">
        <v>1685</v>
      </c>
      <c r="C1426" s="328" t="s">
        <v>1000</v>
      </c>
      <c r="D1426" s="328" t="s">
        <v>628</v>
      </c>
      <c r="E1426" s="328" t="s">
        <v>388</v>
      </c>
      <c r="F1426" s="330">
        <v>34700</v>
      </c>
      <c r="G1426" s="328" t="s">
        <v>1686</v>
      </c>
      <c r="H1426" s="328" t="s">
        <v>389</v>
      </c>
      <c r="I1426" s="328" t="s">
        <v>59</v>
      </c>
      <c r="J1426" s="328" t="s">
        <v>390</v>
      </c>
      <c r="K1426" s="328">
        <v>2013</v>
      </c>
      <c r="L1426" s="328" t="s">
        <v>372</v>
      </c>
      <c r="M1426" s="328" t="s">
        <v>372</v>
      </c>
      <c r="N1426" s="328"/>
      <c r="O1426" s="330"/>
      <c r="P1426" s="328"/>
      <c r="Q1426" s="328"/>
      <c r="R1426" s="328"/>
      <c r="S1426" s="328"/>
      <c r="T1426" s="328"/>
      <c r="U1426" s="328"/>
      <c r="V1426" s="328"/>
      <c r="W1426" s="328"/>
      <c r="X1426" s="328"/>
      <c r="Y1426" s="328"/>
      <c r="Z1426" s="328"/>
      <c r="AA1426" s="328"/>
      <c r="AB1426" s="328"/>
      <c r="AC1426" s="328"/>
      <c r="AD1426" s="328"/>
      <c r="AE1426" s="328"/>
      <c r="AF1426" s="328"/>
      <c r="AG1426" s="328"/>
      <c r="AH1426" s="328"/>
      <c r="AI1426" s="328"/>
      <c r="AJ1426" s="328"/>
      <c r="AK1426" s="328"/>
      <c r="AL1426" s="328"/>
      <c r="AM1426" s="328"/>
      <c r="AN1426" s="328"/>
      <c r="AO1426" s="328"/>
      <c r="AP1426" s="328" t="s">
        <v>59</v>
      </c>
      <c r="AQ1426" s="328">
        <v>4</v>
      </c>
    </row>
    <row r="1427" spans="1:43" ht="22.8" x14ac:dyDescent="0.4">
      <c r="A1427" s="328">
        <v>212403</v>
      </c>
      <c r="B1427" s="328" t="s">
        <v>2708</v>
      </c>
      <c r="C1427" s="328" t="s">
        <v>557</v>
      </c>
      <c r="D1427" s="328" t="s">
        <v>814</v>
      </c>
      <c r="E1427" s="328" t="s">
        <v>388</v>
      </c>
      <c r="F1427" s="330">
        <v>36074</v>
      </c>
      <c r="G1427" s="328" t="s">
        <v>1033</v>
      </c>
      <c r="H1427" s="328" t="s">
        <v>389</v>
      </c>
      <c r="I1427" s="328" t="s">
        <v>484</v>
      </c>
      <c r="J1427" s="328" t="s">
        <v>390</v>
      </c>
      <c r="K1427" s="328">
        <v>2016</v>
      </c>
      <c r="L1427" s="328" t="s">
        <v>372</v>
      </c>
      <c r="M1427" s="328" t="s">
        <v>372</v>
      </c>
      <c r="N1427" s="328"/>
      <c r="O1427" s="330"/>
      <c r="P1427" s="328"/>
      <c r="Q1427" s="328"/>
      <c r="R1427" s="328"/>
      <c r="S1427" s="328"/>
      <c r="T1427" s="328"/>
      <c r="U1427" s="328"/>
      <c r="V1427" s="328"/>
      <c r="W1427" s="328"/>
      <c r="X1427" s="328"/>
      <c r="Y1427" s="328"/>
      <c r="Z1427" s="328"/>
      <c r="AA1427" s="328"/>
      <c r="AB1427" s="328"/>
      <c r="AC1427" s="328"/>
      <c r="AD1427" s="328"/>
      <c r="AE1427" s="328"/>
      <c r="AF1427" s="328"/>
      <c r="AG1427" s="328"/>
      <c r="AH1427" s="328" t="s">
        <v>731</v>
      </c>
      <c r="AI1427" s="328"/>
      <c r="AJ1427" s="328"/>
      <c r="AK1427" s="328"/>
      <c r="AL1427" s="328"/>
      <c r="AM1427" s="328"/>
      <c r="AN1427" s="328"/>
      <c r="AO1427" s="328"/>
      <c r="AP1427" s="328" t="s">
        <v>4067</v>
      </c>
      <c r="AQ1427" s="328" t="s">
        <v>4024</v>
      </c>
    </row>
    <row r="1428" spans="1:43" ht="22.8" x14ac:dyDescent="0.4">
      <c r="A1428" s="328">
        <v>212432</v>
      </c>
      <c r="B1428" s="328" t="s">
        <v>1684</v>
      </c>
      <c r="C1428" s="328" t="s">
        <v>807</v>
      </c>
      <c r="D1428" s="328" t="s">
        <v>529</v>
      </c>
      <c r="E1428" s="328" t="s">
        <v>388</v>
      </c>
      <c r="F1428" s="330">
        <v>34700</v>
      </c>
      <c r="G1428" s="328" t="s">
        <v>1009</v>
      </c>
      <c r="H1428" s="328" t="s">
        <v>389</v>
      </c>
      <c r="I1428" s="328" t="s">
        <v>59</v>
      </c>
      <c r="J1428" s="328" t="s">
        <v>390</v>
      </c>
      <c r="K1428" s="328">
        <v>2015</v>
      </c>
      <c r="L1428" s="328" t="s">
        <v>372</v>
      </c>
      <c r="M1428" s="328" t="s">
        <v>370</v>
      </c>
      <c r="N1428" s="328"/>
      <c r="O1428" s="330"/>
      <c r="P1428" s="328"/>
      <c r="Q1428" s="328"/>
      <c r="R1428" s="328"/>
      <c r="S1428" s="328"/>
      <c r="T1428" s="328"/>
      <c r="U1428" s="328"/>
      <c r="V1428" s="328"/>
      <c r="W1428" s="328"/>
      <c r="X1428" s="328"/>
      <c r="Y1428" s="328"/>
      <c r="Z1428" s="328"/>
      <c r="AA1428" s="328"/>
      <c r="AB1428" s="328"/>
      <c r="AC1428" s="328"/>
      <c r="AD1428" s="328"/>
      <c r="AE1428" s="328"/>
      <c r="AF1428" s="328"/>
      <c r="AG1428" s="328"/>
      <c r="AH1428" s="328" t="s">
        <v>731</v>
      </c>
      <c r="AI1428" s="328"/>
      <c r="AJ1428" s="328"/>
      <c r="AK1428" s="328"/>
      <c r="AL1428" s="328"/>
      <c r="AM1428" s="328"/>
      <c r="AN1428" s="328"/>
      <c r="AO1428" s="328"/>
      <c r="AP1428" s="328" t="s">
        <v>3879</v>
      </c>
      <c r="AQ1428" s="328">
        <v>3</v>
      </c>
    </row>
    <row r="1429" spans="1:43" ht="22.8" x14ac:dyDescent="0.4">
      <c r="A1429" s="328">
        <v>212461</v>
      </c>
      <c r="B1429" s="328" t="s">
        <v>1901</v>
      </c>
      <c r="C1429" s="328" t="s">
        <v>145</v>
      </c>
      <c r="D1429" s="328" t="s">
        <v>203</v>
      </c>
      <c r="E1429" s="328" t="s">
        <v>387</v>
      </c>
      <c r="F1429" s="330">
        <v>36170</v>
      </c>
      <c r="G1429" s="328" t="s">
        <v>709</v>
      </c>
      <c r="H1429" s="328" t="s">
        <v>389</v>
      </c>
      <c r="I1429" s="328" t="s">
        <v>59</v>
      </c>
      <c r="J1429" s="328" t="s">
        <v>390</v>
      </c>
      <c r="K1429" s="328">
        <v>2016</v>
      </c>
      <c r="L1429" s="328" t="s">
        <v>372</v>
      </c>
      <c r="M1429" s="328" t="s">
        <v>372</v>
      </c>
      <c r="N1429" s="328"/>
      <c r="O1429" s="330"/>
      <c r="P1429" s="328"/>
      <c r="Q1429" s="328"/>
      <c r="R1429" s="328"/>
      <c r="S1429" s="328"/>
      <c r="T1429" s="328"/>
      <c r="U1429" s="328"/>
      <c r="V1429" s="328"/>
      <c r="W1429" s="328"/>
      <c r="X1429" s="328"/>
      <c r="Y1429" s="328"/>
      <c r="Z1429" s="328"/>
      <c r="AA1429" s="328"/>
      <c r="AB1429" s="328"/>
      <c r="AC1429" s="328"/>
      <c r="AD1429" s="328"/>
      <c r="AE1429" s="328"/>
      <c r="AF1429" s="328"/>
      <c r="AG1429" s="328"/>
      <c r="AH1429" s="328"/>
      <c r="AI1429" s="328"/>
      <c r="AJ1429" s="328"/>
      <c r="AK1429" s="328"/>
      <c r="AL1429" s="328"/>
      <c r="AM1429" s="328"/>
      <c r="AN1429" s="328" t="s">
        <v>782</v>
      </c>
      <c r="AO1429" s="328"/>
      <c r="AP1429" s="328" t="s">
        <v>59</v>
      </c>
      <c r="AQ1429" s="328">
        <v>3</v>
      </c>
    </row>
    <row r="1430" spans="1:43" ht="22.8" x14ac:dyDescent="0.4">
      <c r="A1430" s="328">
        <v>212463</v>
      </c>
      <c r="B1430" s="328" t="s">
        <v>4088</v>
      </c>
      <c r="C1430" s="328" t="s">
        <v>1988</v>
      </c>
      <c r="D1430" s="328" t="s">
        <v>4089</v>
      </c>
      <c r="E1430" s="328" t="s">
        <v>1315</v>
      </c>
      <c r="F1430" s="330">
        <v>32143</v>
      </c>
      <c r="G1430" s="328" t="s">
        <v>4090</v>
      </c>
      <c r="H1430" s="328" t="s">
        <v>389</v>
      </c>
      <c r="I1430" s="328" t="s">
        <v>486</v>
      </c>
      <c r="J1430" s="328" t="s">
        <v>390</v>
      </c>
      <c r="K1430" s="328">
        <v>2016</v>
      </c>
      <c r="L1430" s="328" t="s">
        <v>372</v>
      </c>
      <c r="M1430" s="328" t="s">
        <v>372</v>
      </c>
      <c r="N1430" s="328"/>
      <c r="O1430" s="330"/>
      <c r="P1430" s="328"/>
      <c r="Q1430" s="328"/>
      <c r="R1430" s="328"/>
      <c r="S1430" s="328"/>
      <c r="T1430" s="328"/>
      <c r="U1430" s="328"/>
      <c r="V1430" s="328"/>
      <c r="W1430" s="328"/>
      <c r="X1430" s="328"/>
      <c r="Y1430" s="328"/>
      <c r="Z1430" s="328"/>
      <c r="AA1430" s="328"/>
      <c r="AB1430" s="328"/>
      <c r="AC1430" s="328"/>
      <c r="AD1430" s="328"/>
      <c r="AE1430" s="328"/>
      <c r="AF1430" s="328"/>
      <c r="AG1430" s="328"/>
      <c r="AH1430" s="328"/>
      <c r="AI1430" s="328"/>
      <c r="AJ1430" s="328"/>
      <c r="AK1430" s="328"/>
      <c r="AL1430" s="328"/>
      <c r="AM1430" s="328"/>
      <c r="AN1430" s="328" t="s">
        <v>782</v>
      </c>
      <c r="AO1430" s="328"/>
      <c r="AP1430" s="328" t="s">
        <v>3944</v>
      </c>
      <c r="AQ1430" s="328">
        <v>6</v>
      </c>
    </row>
    <row r="1431" spans="1:43" ht="22.8" x14ac:dyDescent="0.4">
      <c r="A1431" s="328">
        <v>212464</v>
      </c>
      <c r="B1431" s="328" t="s">
        <v>1822</v>
      </c>
      <c r="C1431" s="328" t="s">
        <v>2710</v>
      </c>
      <c r="D1431" s="328" t="s">
        <v>293</v>
      </c>
      <c r="E1431" s="328" t="s">
        <v>388</v>
      </c>
      <c r="F1431" s="330">
        <v>35801</v>
      </c>
      <c r="G1431" s="328" t="s">
        <v>385</v>
      </c>
      <c r="H1431" s="328" t="s">
        <v>389</v>
      </c>
      <c r="I1431" s="328" t="s">
        <v>484</v>
      </c>
      <c r="J1431" s="328" t="s">
        <v>390</v>
      </c>
      <c r="K1431" s="328">
        <v>2017</v>
      </c>
      <c r="L1431" s="328" t="s">
        <v>372</v>
      </c>
      <c r="M1431" s="328"/>
      <c r="N1431" s="328"/>
      <c r="O1431" s="330"/>
      <c r="P1431" s="328"/>
      <c r="Q1431" s="328"/>
      <c r="R1431" s="328"/>
      <c r="S1431" s="328"/>
      <c r="T1431" s="328"/>
      <c r="U1431" s="328"/>
      <c r="V1431" s="328"/>
      <c r="W1431" s="328"/>
      <c r="X1431" s="328"/>
      <c r="Y1431" s="328"/>
      <c r="Z1431" s="328"/>
      <c r="AA1431" s="328"/>
      <c r="AB1431" s="328"/>
      <c r="AC1431" s="328"/>
      <c r="AD1431" s="328"/>
      <c r="AE1431" s="328"/>
      <c r="AF1431" s="328"/>
      <c r="AG1431" s="328"/>
      <c r="AH1431" s="328" t="s">
        <v>731</v>
      </c>
      <c r="AI1431" s="328"/>
      <c r="AJ1431" s="328"/>
      <c r="AK1431" s="328"/>
      <c r="AL1431" s="328"/>
      <c r="AM1431" s="328" t="s">
        <v>782</v>
      </c>
      <c r="AN1431" s="328" t="s">
        <v>782</v>
      </c>
      <c r="AO1431" s="328"/>
      <c r="AP1431" s="328" t="s">
        <v>3865</v>
      </c>
      <c r="AQ1431" s="328" t="s">
        <v>3844</v>
      </c>
    </row>
    <row r="1432" spans="1:43" ht="22.8" x14ac:dyDescent="0.4">
      <c r="A1432" s="328">
        <v>212487</v>
      </c>
      <c r="B1432" s="328" t="s">
        <v>909</v>
      </c>
      <c r="C1432" s="328" t="s">
        <v>66</v>
      </c>
      <c r="D1432" s="328" t="s">
        <v>229</v>
      </c>
      <c r="E1432" s="328" t="s">
        <v>388</v>
      </c>
      <c r="F1432" s="330">
        <v>35285</v>
      </c>
      <c r="G1432" s="328" t="s">
        <v>1009</v>
      </c>
      <c r="H1432" s="328" t="s">
        <v>389</v>
      </c>
      <c r="I1432" s="328" t="s">
        <v>65</v>
      </c>
      <c r="J1432" s="328" t="s">
        <v>390</v>
      </c>
      <c r="K1432" s="328">
        <v>2015</v>
      </c>
      <c r="L1432" s="328" t="s">
        <v>372</v>
      </c>
      <c r="M1432" s="328" t="s">
        <v>376</v>
      </c>
      <c r="N1432" s="328"/>
      <c r="O1432" s="330"/>
      <c r="P1432" s="328"/>
      <c r="Q1432" s="328"/>
      <c r="R1432" s="328"/>
      <c r="S1432" s="328"/>
      <c r="T1432" s="328"/>
      <c r="U1432" s="328"/>
      <c r="V1432" s="328"/>
      <c r="W1432" s="328"/>
      <c r="X1432" s="328"/>
      <c r="Y1432" s="328"/>
      <c r="Z1432" s="328"/>
      <c r="AA1432" s="328"/>
      <c r="AB1432" s="328"/>
      <c r="AC1432" s="328"/>
      <c r="AD1432" s="328"/>
      <c r="AE1432" s="328"/>
      <c r="AF1432" s="328"/>
      <c r="AG1432" s="328"/>
      <c r="AH1432" s="328"/>
      <c r="AI1432" s="328"/>
      <c r="AJ1432" s="328"/>
      <c r="AK1432" s="328"/>
      <c r="AL1432" s="328"/>
      <c r="AM1432" s="328"/>
      <c r="AN1432" s="328"/>
      <c r="AO1432" s="328"/>
      <c r="AP1432" s="328" t="s">
        <v>4083</v>
      </c>
      <c r="AQ1432" s="328">
        <v>6</v>
      </c>
    </row>
    <row r="1433" spans="1:43" ht="22.8" x14ac:dyDescent="0.4">
      <c r="A1433" s="328">
        <v>212508</v>
      </c>
      <c r="B1433" s="328" t="s">
        <v>3773</v>
      </c>
      <c r="C1433" s="328" t="s">
        <v>140</v>
      </c>
      <c r="D1433" s="328" t="s">
        <v>331</v>
      </c>
      <c r="E1433" s="328" t="s">
        <v>1315</v>
      </c>
      <c r="F1433" s="330">
        <v>32902</v>
      </c>
      <c r="G1433" s="328" t="s">
        <v>378</v>
      </c>
      <c r="H1433" s="328" t="s">
        <v>389</v>
      </c>
      <c r="I1433" s="328" t="s">
        <v>485</v>
      </c>
      <c r="J1433" s="328" t="s">
        <v>1311</v>
      </c>
      <c r="K1433" s="328">
        <v>2008</v>
      </c>
      <c r="L1433" s="328" t="s">
        <v>372</v>
      </c>
      <c r="M1433" s="328" t="s">
        <v>372</v>
      </c>
      <c r="N1433" s="328"/>
      <c r="O1433" s="330"/>
      <c r="P1433" s="328"/>
      <c r="Q1433" s="328"/>
      <c r="R1433" s="328"/>
      <c r="S1433" s="328"/>
      <c r="T1433" s="328"/>
      <c r="U1433" s="328"/>
      <c r="V1433" s="328"/>
      <c r="W1433" s="328"/>
      <c r="X1433" s="328"/>
      <c r="Y1433" s="328"/>
      <c r="Z1433" s="328"/>
      <c r="AA1433" s="328"/>
      <c r="AB1433" s="328"/>
      <c r="AC1433" s="328"/>
      <c r="AD1433" s="328"/>
      <c r="AE1433" s="328"/>
      <c r="AF1433" s="328"/>
      <c r="AG1433" s="328"/>
      <c r="AH1433" s="328" t="s">
        <v>731</v>
      </c>
      <c r="AI1433" s="328"/>
      <c r="AJ1433" s="328"/>
      <c r="AK1433" s="328"/>
      <c r="AL1433" s="328"/>
      <c r="AM1433" s="328" t="s">
        <v>782</v>
      </c>
      <c r="AN1433" s="328" t="s">
        <v>782</v>
      </c>
      <c r="AO1433" s="328"/>
      <c r="AP1433" s="328" t="s">
        <v>3981</v>
      </c>
      <c r="AQ1433" s="328">
        <v>6</v>
      </c>
    </row>
    <row r="1434" spans="1:43" ht="22.8" x14ac:dyDescent="0.4">
      <c r="A1434" s="328">
        <v>212514</v>
      </c>
      <c r="B1434" s="328" t="s">
        <v>2715</v>
      </c>
      <c r="C1434" s="328" t="s">
        <v>146</v>
      </c>
      <c r="D1434" s="328" t="s">
        <v>504</v>
      </c>
      <c r="E1434" s="328" t="s">
        <v>388</v>
      </c>
      <c r="F1434" s="330">
        <v>34425</v>
      </c>
      <c r="G1434" s="328" t="s">
        <v>1052</v>
      </c>
      <c r="H1434" s="328" t="s">
        <v>389</v>
      </c>
      <c r="I1434" s="328" t="s">
        <v>59</v>
      </c>
      <c r="J1434" s="328" t="s">
        <v>390</v>
      </c>
      <c r="K1434" s="328">
        <v>2012</v>
      </c>
      <c r="L1434" s="328" t="s">
        <v>372</v>
      </c>
      <c r="M1434" s="328" t="s">
        <v>372</v>
      </c>
      <c r="N1434" s="328"/>
      <c r="O1434" s="330"/>
      <c r="P1434" s="328"/>
      <c r="Q1434" s="328"/>
      <c r="R1434" s="328"/>
      <c r="S1434" s="328"/>
      <c r="T1434" s="328"/>
      <c r="U1434" s="328"/>
      <c r="V1434" s="328"/>
      <c r="W1434" s="328"/>
      <c r="X1434" s="328"/>
      <c r="Y1434" s="328"/>
      <c r="Z1434" s="328"/>
      <c r="AA1434" s="328"/>
      <c r="AB1434" s="328"/>
      <c r="AC1434" s="328"/>
      <c r="AD1434" s="328"/>
      <c r="AE1434" s="328"/>
      <c r="AF1434" s="328"/>
      <c r="AG1434" s="328"/>
      <c r="AH1434" s="328" t="s">
        <v>731</v>
      </c>
      <c r="AI1434" s="328"/>
      <c r="AJ1434" s="328"/>
      <c r="AK1434" s="328"/>
      <c r="AL1434" s="328"/>
      <c r="AM1434" s="328"/>
      <c r="AN1434" s="328"/>
      <c r="AO1434" s="328"/>
      <c r="AP1434" s="328" t="s">
        <v>3998</v>
      </c>
      <c r="AQ1434" s="328" t="s">
        <v>4082</v>
      </c>
    </row>
    <row r="1435" spans="1:43" ht="22.8" x14ac:dyDescent="0.4">
      <c r="A1435" s="328">
        <v>212537</v>
      </c>
      <c r="B1435" s="328" t="s">
        <v>1764</v>
      </c>
      <c r="C1435" s="328" t="s">
        <v>127</v>
      </c>
      <c r="D1435" s="328" t="s">
        <v>444</v>
      </c>
      <c r="E1435" s="328" t="s">
        <v>388</v>
      </c>
      <c r="F1435" s="330">
        <v>35343</v>
      </c>
      <c r="G1435" s="328" t="s">
        <v>370</v>
      </c>
      <c r="H1435" s="328" t="s">
        <v>389</v>
      </c>
      <c r="I1435" s="328" t="s">
        <v>59</v>
      </c>
      <c r="J1435" s="328" t="s">
        <v>371</v>
      </c>
      <c r="K1435" s="328">
        <v>2014</v>
      </c>
      <c r="L1435" s="328" t="s">
        <v>372</v>
      </c>
      <c r="M1435" s="328"/>
      <c r="N1435" s="328"/>
      <c r="O1435" s="330"/>
      <c r="P1435" s="328"/>
      <c r="Q1435" s="328"/>
      <c r="R1435" s="328"/>
      <c r="S1435" s="328"/>
      <c r="T1435" s="328"/>
      <c r="U1435" s="328"/>
      <c r="V1435" s="328"/>
      <c r="W1435" s="328"/>
      <c r="X1435" s="328"/>
      <c r="Y1435" s="328"/>
      <c r="Z1435" s="328"/>
      <c r="AA1435" s="328"/>
      <c r="AB1435" s="328"/>
      <c r="AC1435" s="328"/>
      <c r="AD1435" s="328"/>
      <c r="AE1435" s="328"/>
      <c r="AF1435" s="328"/>
      <c r="AG1435" s="328"/>
      <c r="AH1435" s="328"/>
      <c r="AI1435" s="328"/>
      <c r="AJ1435" s="328"/>
      <c r="AK1435" s="328"/>
      <c r="AL1435" s="328"/>
      <c r="AM1435" s="328" t="s">
        <v>782</v>
      </c>
      <c r="AN1435" s="328" t="s">
        <v>782</v>
      </c>
      <c r="AO1435" s="328"/>
      <c r="AP1435" s="328" t="s">
        <v>3374</v>
      </c>
      <c r="AQ1435" s="328">
        <v>2</v>
      </c>
    </row>
    <row r="1436" spans="1:43" ht="22.8" x14ac:dyDescent="0.4">
      <c r="A1436" s="328">
        <v>212554</v>
      </c>
      <c r="B1436" s="328" t="s">
        <v>2596</v>
      </c>
      <c r="C1436" s="328" t="s">
        <v>61</v>
      </c>
      <c r="D1436" s="328" t="s">
        <v>2718</v>
      </c>
      <c r="E1436" s="328" t="s">
        <v>388</v>
      </c>
      <c r="F1436" s="330">
        <v>35560</v>
      </c>
      <c r="G1436" s="328" t="s">
        <v>2083</v>
      </c>
      <c r="H1436" s="328" t="s">
        <v>389</v>
      </c>
      <c r="I1436" s="328" t="s">
        <v>59</v>
      </c>
      <c r="J1436" s="328" t="s">
        <v>371</v>
      </c>
      <c r="K1436" s="328">
        <v>2017</v>
      </c>
      <c r="L1436" s="328" t="s">
        <v>372</v>
      </c>
      <c r="M1436" s="328"/>
      <c r="N1436" s="328"/>
      <c r="O1436" s="330"/>
      <c r="P1436" s="328"/>
      <c r="Q1436" s="328"/>
      <c r="R1436" s="328"/>
      <c r="S1436" s="328"/>
      <c r="T1436" s="328"/>
      <c r="U1436" s="328"/>
      <c r="V1436" s="328"/>
      <c r="W1436" s="328"/>
      <c r="X1436" s="328"/>
      <c r="Y1436" s="328"/>
      <c r="Z1436" s="328"/>
      <c r="AA1436" s="328"/>
      <c r="AB1436" s="328"/>
      <c r="AC1436" s="328"/>
      <c r="AD1436" s="328"/>
      <c r="AE1436" s="328"/>
      <c r="AF1436" s="328"/>
      <c r="AG1436" s="328"/>
      <c r="AH1436" s="328" t="s">
        <v>731</v>
      </c>
      <c r="AI1436" s="328"/>
      <c r="AJ1436" s="328"/>
      <c r="AK1436" s="328"/>
      <c r="AL1436" s="328"/>
      <c r="AM1436" s="328" t="s">
        <v>782</v>
      </c>
      <c r="AN1436" s="328" t="s">
        <v>782</v>
      </c>
      <c r="AO1436" s="328"/>
      <c r="AP1436" s="328" t="s">
        <v>3998</v>
      </c>
      <c r="AQ1436" s="328" t="s">
        <v>4024</v>
      </c>
    </row>
    <row r="1437" spans="1:43" ht="22.8" x14ac:dyDescent="0.4">
      <c r="A1437" s="328">
        <v>212574</v>
      </c>
      <c r="B1437" s="328" t="s">
        <v>3821</v>
      </c>
      <c r="C1437" s="328" t="s">
        <v>111</v>
      </c>
      <c r="D1437" s="328" t="s">
        <v>329</v>
      </c>
      <c r="E1437" s="328" t="s">
        <v>387</v>
      </c>
      <c r="F1437" s="330">
        <v>35065</v>
      </c>
      <c r="G1437" s="328" t="s">
        <v>675</v>
      </c>
      <c r="H1437" s="328" t="s">
        <v>389</v>
      </c>
      <c r="I1437" s="328" t="s">
        <v>484</v>
      </c>
      <c r="J1437" s="328" t="s">
        <v>1311</v>
      </c>
      <c r="K1437" s="328">
        <v>2015</v>
      </c>
      <c r="L1437" s="328" t="s">
        <v>372</v>
      </c>
      <c r="M1437" s="328" t="s">
        <v>372</v>
      </c>
      <c r="N1437" s="328"/>
      <c r="O1437" s="330"/>
      <c r="P1437" s="328"/>
      <c r="Q1437" s="328"/>
      <c r="R1437" s="328"/>
      <c r="S1437" s="328"/>
      <c r="T1437" s="328"/>
      <c r="U1437" s="328"/>
      <c r="V1437" s="328"/>
      <c r="W1437" s="328"/>
      <c r="X1437" s="328"/>
      <c r="Y1437" s="328"/>
      <c r="Z1437" s="328"/>
      <c r="AA1437" s="328"/>
      <c r="AB1437" s="328"/>
      <c r="AC1437" s="328"/>
      <c r="AD1437" s="328"/>
      <c r="AE1437" s="328"/>
      <c r="AF1437" s="328"/>
      <c r="AG1437" s="328"/>
      <c r="AH1437" s="328"/>
      <c r="AI1437" s="328"/>
      <c r="AJ1437" s="328"/>
      <c r="AK1437" s="328"/>
      <c r="AL1437" s="328"/>
      <c r="AM1437" s="328"/>
      <c r="AN1437" s="328"/>
      <c r="AO1437" s="328"/>
      <c r="AP1437" s="328" t="s">
        <v>3893</v>
      </c>
      <c r="AQ1437" s="328">
        <v>5</v>
      </c>
    </row>
    <row r="1438" spans="1:43" ht="22.8" x14ac:dyDescent="0.4">
      <c r="A1438" s="328">
        <v>212576</v>
      </c>
      <c r="B1438" s="328" t="s">
        <v>2571</v>
      </c>
      <c r="C1438" s="328" t="s">
        <v>102</v>
      </c>
      <c r="D1438" s="328" t="s">
        <v>224</v>
      </c>
      <c r="E1438" s="328" t="s">
        <v>387</v>
      </c>
      <c r="F1438" s="330">
        <v>34505</v>
      </c>
      <c r="G1438" s="328" t="s">
        <v>1033</v>
      </c>
      <c r="H1438" s="328" t="s">
        <v>389</v>
      </c>
      <c r="I1438" s="328" t="s">
        <v>59</v>
      </c>
      <c r="J1438" s="328" t="s">
        <v>371</v>
      </c>
      <c r="K1438" s="328">
        <v>2014</v>
      </c>
      <c r="L1438" s="328" t="s">
        <v>372</v>
      </c>
      <c r="M1438" s="328"/>
      <c r="N1438" s="328"/>
      <c r="O1438" s="330"/>
      <c r="P1438" s="328"/>
      <c r="Q1438" s="328"/>
      <c r="R1438" s="328"/>
      <c r="S1438" s="328"/>
      <c r="T1438" s="328"/>
      <c r="U1438" s="328"/>
      <c r="V1438" s="328"/>
      <c r="W1438" s="328"/>
      <c r="X1438" s="328"/>
      <c r="Y1438" s="328"/>
      <c r="Z1438" s="328"/>
      <c r="AA1438" s="328"/>
      <c r="AB1438" s="328"/>
      <c r="AC1438" s="328"/>
      <c r="AD1438" s="328"/>
      <c r="AE1438" s="328"/>
      <c r="AF1438" s="328"/>
      <c r="AG1438" s="328"/>
      <c r="AH1438" s="328" t="s">
        <v>731</v>
      </c>
      <c r="AI1438" s="328"/>
      <c r="AJ1438" s="328"/>
      <c r="AK1438" s="328"/>
      <c r="AL1438" s="328"/>
      <c r="AM1438" s="328" t="s">
        <v>782</v>
      </c>
      <c r="AN1438" s="328" t="s">
        <v>782</v>
      </c>
      <c r="AO1438" s="328"/>
      <c r="AP1438" s="328" t="s">
        <v>3843</v>
      </c>
      <c r="AQ1438" s="328" t="s">
        <v>3844</v>
      </c>
    </row>
    <row r="1439" spans="1:43" ht="22.8" x14ac:dyDescent="0.4">
      <c r="A1439" s="328">
        <v>212622</v>
      </c>
      <c r="B1439" s="328" t="s">
        <v>2151</v>
      </c>
      <c r="C1439" s="328" t="s">
        <v>173</v>
      </c>
      <c r="D1439" s="328" t="s">
        <v>2722</v>
      </c>
      <c r="E1439" s="328" t="s">
        <v>388</v>
      </c>
      <c r="F1439" s="330">
        <v>34210</v>
      </c>
      <c r="G1439" s="328" t="s">
        <v>1010</v>
      </c>
      <c r="H1439" s="328" t="s">
        <v>389</v>
      </c>
      <c r="I1439" s="328" t="s">
        <v>486</v>
      </c>
      <c r="J1439" s="328" t="s">
        <v>371</v>
      </c>
      <c r="K1439" s="328">
        <v>2012</v>
      </c>
      <c r="L1439" s="328" t="s">
        <v>372</v>
      </c>
      <c r="M1439" s="328" t="s">
        <v>372</v>
      </c>
      <c r="N1439" s="328"/>
      <c r="O1439" s="330"/>
      <c r="P1439" s="328"/>
      <c r="Q1439" s="328"/>
      <c r="R1439" s="328"/>
      <c r="S1439" s="328"/>
      <c r="T1439" s="328"/>
      <c r="U1439" s="328"/>
      <c r="V1439" s="328"/>
      <c r="W1439" s="328"/>
      <c r="X1439" s="328"/>
      <c r="Y1439" s="328"/>
      <c r="Z1439" s="328"/>
      <c r="AA1439" s="328"/>
      <c r="AB1439" s="328"/>
      <c r="AC1439" s="328"/>
      <c r="AD1439" s="328"/>
      <c r="AE1439" s="328"/>
      <c r="AF1439" s="328"/>
      <c r="AG1439" s="328"/>
      <c r="AH1439" s="328" t="s">
        <v>731</v>
      </c>
      <c r="AI1439" s="328"/>
      <c r="AJ1439" s="328"/>
      <c r="AK1439" s="328"/>
      <c r="AL1439" s="328"/>
      <c r="AM1439" s="328"/>
      <c r="AN1439" s="328"/>
      <c r="AO1439" s="328"/>
      <c r="AP1439" s="328" t="s">
        <v>4022</v>
      </c>
      <c r="AQ1439" s="328" t="s">
        <v>4082</v>
      </c>
    </row>
    <row r="1440" spans="1:43" ht="22.8" x14ac:dyDescent="0.4">
      <c r="A1440" s="328">
        <v>212625</v>
      </c>
      <c r="B1440" s="328" t="s">
        <v>2565</v>
      </c>
      <c r="C1440" s="328" t="s">
        <v>61</v>
      </c>
      <c r="D1440" s="328" t="s">
        <v>294</v>
      </c>
      <c r="E1440" s="328" t="s">
        <v>388</v>
      </c>
      <c r="F1440" s="330">
        <v>34328</v>
      </c>
      <c r="G1440" s="328" t="s">
        <v>1042</v>
      </c>
      <c r="H1440" s="328" t="s">
        <v>389</v>
      </c>
      <c r="I1440" s="328" t="s">
        <v>59</v>
      </c>
      <c r="J1440" s="328" t="s">
        <v>390</v>
      </c>
      <c r="K1440" s="328">
        <v>2016</v>
      </c>
      <c r="L1440" s="328" t="s">
        <v>372</v>
      </c>
      <c r="M1440" s="328" t="s">
        <v>372</v>
      </c>
      <c r="N1440" s="328"/>
      <c r="O1440" s="330"/>
      <c r="P1440" s="328"/>
      <c r="Q1440" s="328"/>
      <c r="R1440" s="328"/>
      <c r="S1440" s="328"/>
      <c r="T1440" s="328"/>
      <c r="U1440" s="328"/>
      <c r="V1440" s="328"/>
      <c r="W1440" s="328"/>
      <c r="X1440" s="328"/>
      <c r="Y1440" s="328"/>
      <c r="Z1440" s="328"/>
      <c r="AA1440" s="328"/>
      <c r="AB1440" s="328"/>
      <c r="AC1440" s="328"/>
      <c r="AD1440" s="328"/>
      <c r="AE1440" s="328"/>
      <c r="AF1440" s="328"/>
      <c r="AG1440" s="328"/>
      <c r="AH1440" s="328" t="s">
        <v>731</v>
      </c>
      <c r="AI1440" s="328"/>
      <c r="AJ1440" s="328"/>
      <c r="AK1440" s="328"/>
      <c r="AL1440" s="328"/>
      <c r="AM1440" s="328"/>
      <c r="AN1440" s="328"/>
      <c r="AO1440" s="328"/>
      <c r="AP1440" s="328" t="s">
        <v>3843</v>
      </c>
      <c r="AQ1440" s="328" t="s">
        <v>3844</v>
      </c>
    </row>
    <row r="1441" spans="1:43" ht="22.8" x14ac:dyDescent="0.4">
      <c r="A1441" s="328">
        <v>212661</v>
      </c>
      <c r="B1441" s="328" t="s">
        <v>1782</v>
      </c>
      <c r="C1441" s="328" t="s">
        <v>64</v>
      </c>
      <c r="D1441" s="328" t="s">
        <v>1783</v>
      </c>
      <c r="E1441" s="328" t="s">
        <v>388</v>
      </c>
      <c r="F1441" s="330">
        <v>35481</v>
      </c>
      <c r="G1441" s="328" t="s">
        <v>685</v>
      </c>
      <c r="H1441" s="328" t="s">
        <v>3413</v>
      </c>
      <c r="I1441" s="328" t="s">
        <v>59</v>
      </c>
      <c r="J1441" s="328" t="s">
        <v>390</v>
      </c>
      <c r="K1441" s="328">
        <v>2015</v>
      </c>
      <c r="L1441" s="328" t="s">
        <v>372</v>
      </c>
      <c r="M1441" s="328" t="s">
        <v>756</v>
      </c>
      <c r="N1441" s="328"/>
      <c r="O1441" s="330"/>
      <c r="P1441" s="328"/>
      <c r="Q1441" s="328"/>
      <c r="R1441" s="328"/>
      <c r="S1441" s="328"/>
      <c r="T1441" s="328"/>
      <c r="U1441" s="328"/>
      <c r="V1441" s="328"/>
      <c r="W1441" s="328"/>
      <c r="X1441" s="328"/>
      <c r="Y1441" s="328"/>
      <c r="Z1441" s="328"/>
      <c r="AA1441" s="328"/>
      <c r="AB1441" s="328"/>
      <c r="AC1441" s="328"/>
      <c r="AD1441" s="328"/>
      <c r="AE1441" s="328"/>
      <c r="AF1441" s="328"/>
      <c r="AG1441" s="328"/>
      <c r="AH1441" s="328"/>
      <c r="AI1441" s="328"/>
      <c r="AJ1441" s="328"/>
      <c r="AK1441" s="328"/>
      <c r="AL1441" s="328"/>
      <c r="AM1441" s="328"/>
      <c r="AN1441" s="328"/>
      <c r="AO1441" s="328"/>
      <c r="AP1441" s="328" t="s">
        <v>3374</v>
      </c>
      <c r="AQ1441" s="328">
        <v>2</v>
      </c>
    </row>
    <row r="1442" spans="1:43" ht="22.8" x14ac:dyDescent="0.4">
      <c r="A1442" s="328">
        <v>212676</v>
      </c>
      <c r="B1442" s="328" t="s">
        <v>2602</v>
      </c>
      <c r="C1442" s="328" t="s">
        <v>140</v>
      </c>
      <c r="D1442" s="328" t="s">
        <v>242</v>
      </c>
      <c r="E1442" s="328" t="s">
        <v>387</v>
      </c>
      <c r="F1442" s="330">
        <v>35770</v>
      </c>
      <c r="G1442" s="328" t="s">
        <v>1009</v>
      </c>
      <c r="H1442" s="328" t="s">
        <v>389</v>
      </c>
      <c r="I1442" s="328" t="s">
        <v>59</v>
      </c>
      <c r="J1442" s="328" t="s">
        <v>390</v>
      </c>
      <c r="K1442" s="328">
        <v>2017</v>
      </c>
      <c r="L1442" s="328" t="s">
        <v>372</v>
      </c>
      <c r="M1442" s="328"/>
      <c r="N1442" s="328"/>
      <c r="O1442" s="330"/>
      <c r="P1442" s="328"/>
      <c r="Q1442" s="328"/>
      <c r="R1442" s="328"/>
      <c r="S1442" s="328"/>
      <c r="T1442" s="328"/>
      <c r="U1442" s="328"/>
      <c r="V1442" s="328"/>
      <c r="W1442" s="328"/>
      <c r="X1442" s="328"/>
      <c r="Y1442" s="328"/>
      <c r="Z1442" s="328"/>
      <c r="AA1442" s="328"/>
      <c r="AB1442" s="328"/>
      <c r="AC1442" s="328"/>
      <c r="AD1442" s="328"/>
      <c r="AE1442" s="328"/>
      <c r="AF1442" s="328"/>
      <c r="AG1442" s="328"/>
      <c r="AH1442" s="328" t="s">
        <v>731</v>
      </c>
      <c r="AI1442" s="328"/>
      <c r="AJ1442" s="328"/>
      <c r="AK1442" s="328"/>
      <c r="AL1442" s="328"/>
      <c r="AM1442" s="328" t="s">
        <v>782</v>
      </c>
      <c r="AN1442" s="328" t="s">
        <v>782</v>
      </c>
      <c r="AO1442" s="328"/>
      <c r="AP1442" s="328" t="s">
        <v>3998</v>
      </c>
      <c r="AQ1442" s="328" t="s">
        <v>4024</v>
      </c>
    </row>
    <row r="1443" spans="1:43" ht="22.8" x14ac:dyDescent="0.4">
      <c r="A1443" s="328">
        <v>212691</v>
      </c>
      <c r="B1443" s="328" t="s">
        <v>2725</v>
      </c>
      <c r="C1443" s="328" t="s">
        <v>66</v>
      </c>
      <c r="D1443" s="328" t="s">
        <v>449</v>
      </c>
      <c r="E1443" s="328" t="s">
        <v>388</v>
      </c>
      <c r="F1443" s="330">
        <v>34858</v>
      </c>
      <c r="G1443" s="328" t="s">
        <v>1031</v>
      </c>
      <c r="H1443" s="328" t="s">
        <v>3412</v>
      </c>
      <c r="I1443" s="328" t="s">
        <v>59</v>
      </c>
      <c r="J1443" s="328" t="s">
        <v>390</v>
      </c>
      <c r="K1443" s="328">
        <v>2014</v>
      </c>
      <c r="L1443" s="328" t="s">
        <v>372</v>
      </c>
      <c r="M1443" s="328" t="s">
        <v>756</v>
      </c>
      <c r="N1443" s="328"/>
      <c r="O1443" s="330"/>
      <c r="P1443" s="328"/>
      <c r="Q1443" s="328"/>
      <c r="R1443" s="328"/>
      <c r="S1443" s="328"/>
      <c r="T1443" s="328"/>
      <c r="U1443" s="328"/>
      <c r="V1443" s="328"/>
      <c r="W1443" s="328"/>
      <c r="X1443" s="328"/>
      <c r="Y1443" s="328"/>
      <c r="Z1443" s="328"/>
      <c r="AA1443" s="328"/>
      <c r="AB1443" s="328"/>
      <c r="AC1443" s="328"/>
      <c r="AD1443" s="328"/>
      <c r="AE1443" s="328"/>
      <c r="AF1443" s="328"/>
      <c r="AG1443" s="328"/>
      <c r="AH1443" s="328"/>
      <c r="AI1443" s="328"/>
      <c r="AJ1443" s="328"/>
      <c r="AK1443" s="328"/>
      <c r="AL1443" s="328"/>
      <c r="AM1443" s="328"/>
      <c r="AN1443" s="328"/>
      <c r="AO1443" s="328"/>
      <c r="AP1443" s="328" t="s">
        <v>3374</v>
      </c>
      <c r="AQ1443" s="328">
        <v>3</v>
      </c>
    </row>
    <row r="1444" spans="1:43" ht="22.8" x14ac:dyDescent="0.4">
      <c r="A1444" s="328">
        <v>212700</v>
      </c>
      <c r="B1444" s="328" t="s">
        <v>3824</v>
      </c>
      <c r="C1444" s="328" t="s">
        <v>141</v>
      </c>
      <c r="D1444" s="328" t="s">
        <v>345</v>
      </c>
      <c r="E1444" s="328" t="s">
        <v>387</v>
      </c>
      <c r="F1444" s="330">
        <v>34335</v>
      </c>
      <c r="G1444" s="328" t="s">
        <v>685</v>
      </c>
      <c r="H1444" s="328" t="s">
        <v>389</v>
      </c>
      <c r="I1444" s="328" t="s">
        <v>59</v>
      </c>
      <c r="J1444" s="328" t="s">
        <v>371</v>
      </c>
      <c r="K1444" s="328">
        <v>2012</v>
      </c>
      <c r="L1444" s="328" t="s">
        <v>372</v>
      </c>
      <c r="M1444" s="328" t="s">
        <v>372</v>
      </c>
      <c r="N1444" s="328"/>
      <c r="O1444" s="330"/>
      <c r="P1444" s="328"/>
      <c r="Q1444" s="328"/>
      <c r="R1444" s="328"/>
      <c r="S1444" s="328"/>
      <c r="T1444" s="328"/>
      <c r="U1444" s="328"/>
      <c r="V1444" s="328"/>
      <c r="W1444" s="328"/>
      <c r="X1444" s="328"/>
      <c r="Y1444" s="328"/>
      <c r="Z1444" s="328"/>
      <c r="AA1444" s="328"/>
      <c r="AB1444" s="328"/>
      <c r="AC1444" s="328"/>
      <c r="AD1444" s="328"/>
      <c r="AE1444" s="328"/>
      <c r="AF1444" s="328"/>
      <c r="AG1444" s="328"/>
      <c r="AH1444" s="328"/>
      <c r="AI1444" s="328"/>
      <c r="AJ1444" s="328"/>
      <c r="AK1444" s="328"/>
      <c r="AL1444" s="328"/>
      <c r="AM1444" s="328"/>
      <c r="AN1444" s="328" t="s">
        <v>782</v>
      </c>
      <c r="AO1444" s="328"/>
      <c r="AP1444" s="328" t="s">
        <v>3849</v>
      </c>
      <c r="AQ1444" s="328">
        <v>6</v>
      </c>
    </row>
    <row r="1445" spans="1:43" ht="22.8" x14ac:dyDescent="0.4">
      <c r="A1445" s="328">
        <v>212759</v>
      </c>
      <c r="B1445" s="328" t="s">
        <v>2343</v>
      </c>
      <c r="C1445" s="328" t="s">
        <v>115</v>
      </c>
      <c r="D1445" s="328" t="s">
        <v>318</v>
      </c>
      <c r="E1445" s="328" t="s">
        <v>388</v>
      </c>
      <c r="F1445" s="330">
        <v>36017</v>
      </c>
      <c r="G1445" s="328" t="s">
        <v>1033</v>
      </c>
      <c r="H1445" s="328" t="s">
        <v>389</v>
      </c>
      <c r="I1445" s="328" t="s">
        <v>484</v>
      </c>
      <c r="J1445" s="328" t="s">
        <v>390</v>
      </c>
      <c r="K1445" s="328">
        <v>2016</v>
      </c>
      <c r="L1445" s="328" t="s">
        <v>372</v>
      </c>
      <c r="M1445" s="328" t="s">
        <v>372</v>
      </c>
      <c r="N1445" s="328"/>
      <c r="O1445" s="330"/>
      <c r="P1445" s="328"/>
      <c r="Q1445" s="328"/>
      <c r="R1445" s="328"/>
      <c r="S1445" s="328"/>
      <c r="T1445" s="328"/>
      <c r="U1445" s="328"/>
      <c r="V1445" s="328"/>
      <c r="W1445" s="328"/>
      <c r="X1445" s="328"/>
      <c r="Y1445" s="328"/>
      <c r="Z1445" s="328"/>
      <c r="AA1445" s="328"/>
      <c r="AB1445" s="328"/>
      <c r="AC1445" s="328"/>
      <c r="AD1445" s="328"/>
      <c r="AE1445" s="328"/>
      <c r="AF1445" s="328"/>
      <c r="AG1445" s="328"/>
      <c r="AH1445" s="328"/>
      <c r="AI1445" s="328"/>
      <c r="AJ1445" s="328"/>
      <c r="AK1445" s="328"/>
      <c r="AL1445" s="328"/>
      <c r="AM1445" s="328"/>
      <c r="AN1445" s="328"/>
      <c r="AO1445" s="328"/>
      <c r="AP1445" s="328" t="s">
        <v>484</v>
      </c>
      <c r="AQ1445" s="328">
        <v>1</v>
      </c>
    </row>
    <row r="1446" spans="1:43" ht="22.8" x14ac:dyDescent="0.4">
      <c r="A1446" s="328">
        <v>212765</v>
      </c>
      <c r="B1446" s="328" t="s">
        <v>2731</v>
      </c>
      <c r="C1446" s="328" t="s">
        <v>68</v>
      </c>
      <c r="D1446" s="328" t="s">
        <v>469</v>
      </c>
      <c r="E1446" s="328" t="s">
        <v>388</v>
      </c>
      <c r="F1446" s="330">
        <v>34143</v>
      </c>
      <c r="G1446" s="328" t="s">
        <v>370</v>
      </c>
      <c r="H1446" s="328" t="s">
        <v>389</v>
      </c>
      <c r="I1446" s="328" t="s">
        <v>486</v>
      </c>
      <c r="J1446" s="328" t="s">
        <v>390</v>
      </c>
      <c r="K1446" s="328">
        <v>2015</v>
      </c>
      <c r="L1446" s="328" t="s">
        <v>372</v>
      </c>
      <c r="M1446" s="328" t="s">
        <v>376</v>
      </c>
      <c r="N1446" s="328"/>
      <c r="O1446" s="330"/>
      <c r="P1446" s="328"/>
      <c r="Q1446" s="328"/>
      <c r="R1446" s="328"/>
      <c r="S1446" s="328"/>
      <c r="T1446" s="328"/>
      <c r="U1446" s="328"/>
      <c r="V1446" s="328"/>
      <c r="W1446" s="328"/>
      <c r="X1446" s="328"/>
      <c r="Y1446" s="328"/>
      <c r="Z1446" s="328"/>
      <c r="AA1446" s="328"/>
      <c r="AB1446" s="328"/>
      <c r="AC1446" s="328"/>
      <c r="AD1446" s="328"/>
      <c r="AE1446" s="328"/>
      <c r="AF1446" s="328"/>
      <c r="AG1446" s="328"/>
      <c r="AH1446" s="328" t="s">
        <v>731</v>
      </c>
      <c r="AI1446" s="328"/>
      <c r="AJ1446" s="328"/>
      <c r="AK1446" s="328"/>
      <c r="AL1446" s="328"/>
      <c r="AM1446" s="328"/>
      <c r="AN1446" s="328" t="s">
        <v>782</v>
      </c>
      <c r="AO1446" s="328"/>
      <c r="AP1446" s="328" t="s">
        <v>4068</v>
      </c>
      <c r="AQ1446" s="328" t="s">
        <v>3844</v>
      </c>
    </row>
    <row r="1447" spans="1:43" ht="22.8" x14ac:dyDescent="0.4">
      <c r="A1447" s="328">
        <v>212769</v>
      </c>
      <c r="B1447" s="328" t="s">
        <v>2019</v>
      </c>
      <c r="C1447" s="328" t="s">
        <v>1063</v>
      </c>
      <c r="D1447" s="328" t="s">
        <v>628</v>
      </c>
      <c r="E1447" s="328" t="s">
        <v>388</v>
      </c>
      <c r="F1447" s="330">
        <v>31778</v>
      </c>
      <c r="G1447" s="328" t="s">
        <v>671</v>
      </c>
      <c r="H1447" s="328" t="s">
        <v>3413</v>
      </c>
      <c r="I1447" s="328" t="s">
        <v>484</v>
      </c>
      <c r="J1447" s="328" t="s">
        <v>1311</v>
      </c>
      <c r="K1447" s="328">
        <v>2016</v>
      </c>
      <c r="L1447" s="328" t="s">
        <v>372</v>
      </c>
      <c r="M1447" s="328" t="s">
        <v>756</v>
      </c>
      <c r="N1447" s="328"/>
      <c r="O1447" s="330"/>
      <c r="P1447" s="328"/>
      <c r="Q1447" s="328"/>
      <c r="R1447" s="328"/>
      <c r="S1447" s="328"/>
      <c r="T1447" s="328"/>
      <c r="U1447" s="328"/>
      <c r="V1447" s="328"/>
      <c r="W1447" s="328"/>
      <c r="X1447" s="328"/>
      <c r="Y1447" s="328"/>
      <c r="Z1447" s="328"/>
      <c r="AA1447" s="328"/>
      <c r="AB1447" s="328"/>
      <c r="AC1447" s="328"/>
      <c r="AD1447" s="328"/>
      <c r="AE1447" s="328"/>
      <c r="AF1447" s="328"/>
      <c r="AG1447" s="328"/>
      <c r="AH1447" s="328"/>
      <c r="AI1447" s="328"/>
      <c r="AJ1447" s="328"/>
      <c r="AK1447" s="328"/>
      <c r="AL1447" s="328"/>
      <c r="AM1447" s="328" t="s">
        <v>782</v>
      </c>
      <c r="AN1447" s="328" t="s">
        <v>782</v>
      </c>
      <c r="AO1447" s="328"/>
      <c r="AP1447" s="328" t="s">
        <v>484</v>
      </c>
      <c r="AQ1447" s="328">
        <v>1</v>
      </c>
    </row>
    <row r="1448" spans="1:43" ht="22.8" x14ac:dyDescent="0.4">
      <c r="A1448" s="328">
        <v>212888</v>
      </c>
      <c r="B1448" s="328" t="s">
        <v>2735</v>
      </c>
      <c r="C1448" s="328" t="s">
        <v>434</v>
      </c>
      <c r="D1448" s="328" t="s">
        <v>267</v>
      </c>
      <c r="E1448" s="328" t="s">
        <v>388</v>
      </c>
      <c r="F1448" s="330">
        <v>33521</v>
      </c>
      <c r="G1448" s="328" t="s">
        <v>2549</v>
      </c>
      <c r="H1448" s="328" t="s">
        <v>389</v>
      </c>
      <c r="I1448" s="328" t="s">
        <v>59</v>
      </c>
      <c r="J1448" s="328" t="s">
        <v>390</v>
      </c>
      <c r="K1448" s="328">
        <v>2011</v>
      </c>
      <c r="L1448" s="328" t="s">
        <v>372</v>
      </c>
      <c r="M1448" s="328" t="s">
        <v>372</v>
      </c>
      <c r="N1448" s="328">
        <v>43</v>
      </c>
      <c r="O1448" s="330">
        <v>45721</v>
      </c>
      <c r="P1448" s="328">
        <v>50000</v>
      </c>
      <c r="Q1448" s="328"/>
      <c r="R1448" s="328"/>
      <c r="S1448" s="328"/>
      <c r="T1448" s="328"/>
      <c r="U1448" s="328"/>
      <c r="V1448" s="328"/>
      <c r="W1448" s="328"/>
      <c r="X1448" s="328"/>
      <c r="Y1448" s="328"/>
      <c r="Z1448" s="328"/>
      <c r="AA1448" s="328"/>
      <c r="AB1448" s="328"/>
      <c r="AC1448" s="328"/>
      <c r="AD1448" s="328"/>
      <c r="AE1448" s="328"/>
      <c r="AF1448" s="328"/>
      <c r="AG1448" s="328"/>
      <c r="AH1448" s="328"/>
      <c r="AI1448" s="328"/>
      <c r="AJ1448" s="328"/>
      <c r="AK1448" s="328"/>
      <c r="AL1448" s="328"/>
      <c r="AM1448" s="328"/>
      <c r="AN1448" s="328"/>
      <c r="AO1448" s="328"/>
      <c r="AP1448" s="328" t="s">
        <v>59</v>
      </c>
      <c r="AQ1448" s="328">
        <v>1</v>
      </c>
    </row>
    <row r="1449" spans="1:43" ht="22.8" x14ac:dyDescent="0.4">
      <c r="A1449" s="328">
        <v>212908</v>
      </c>
      <c r="B1449" s="328" t="s">
        <v>1515</v>
      </c>
      <c r="C1449" s="328" t="s">
        <v>152</v>
      </c>
      <c r="D1449" s="328" t="s">
        <v>452</v>
      </c>
      <c r="E1449" s="328" t="s">
        <v>388</v>
      </c>
      <c r="F1449" s="330">
        <v>31715</v>
      </c>
      <c r="G1449" s="328" t="s">
        <v>644</v>
      </c>
      <c r="H1449" s="328" t="s">
        <v>389</v>
      </c>
      <c r="I1449" s="328" t="s">
        <v>484</v>
      </c>
      <c r="J1449" s="328" t="s">
        <v>1311</v>
      </c>
      <c r="K1449" s="328">
        <v>2006</v>
      </c>
      <c r="L1449" s="328" t="s">
        <v>372</v>
      </c>
      <c r="M1449" s="328" t="s">
        <v>372</v>
      </c>
      <c r="N1449" s="328"/>
      <c r="O1449" s="330"/>
      <c r="P1449" s="328"/>
      <c r="Q1449" s="328"/>
      <c r="R1449" s="328"/>
      <c r="S1449" s="328"/>
      <c r="T1449" s="328"/>
      <c r="U1449" s="328"/>
      <c r="V1449" s="328"/>
      <c r="W1449" s="328"/>
      <c r="X1449" s="328"/>
      <c r="Y1449" s="328"/>
      <c r="Z1449" s="328"/>
      <c r="AA1449" s="328"/>
      <c r="AB1449" s="328"/>
      <c r="AC1449" s="328"/>
      <c r="AD1449" s="328"/>
      <c r="AE1449" s="328"/>
      <c r="AF1449" s="328"/>
      <c r="AG1449" s="328"/>
      <c r="AH1449" s="328" t="s">
        <v>731</v>
      </c>
      <c r="AI1449" s="328"/>
      <c r="AJ1449" s="328"/>
      <c r="AK1449" s="328"/>
      <c r="AL1449" s="328"/>
      <c r="AM1449" s="328" t="s">
        <v>782</v>
      </c>
      <c r="AN1449" s="328" t="s">
        <v>782</v>
      </c>
      <c r="AO1449" s="328"/>
      <c r="AP1449" s="328" t="s">
        <v>3865</v>
      </c>
      <c r="AQ1449" s="328" t="s">
        <v>3844</v>
      </c>
    </row>
    <row r="1450" spans="1:43" ht="22.8" x14ac:dyDescent="0.4">
      <c r="A1450" s="328">
        <v>212924</v>
      </c>
      <c r="B1450" s="328" t="s">
        <v>803</v>
      </c>
      <c r="C1450" s="328" t="s">
        <v>71</v>
      </c>
      <c r="D1450" s="328" t="s">
        <v>227</v>
      </c>
      <c r="E1450" s="328" t="s">
        <v>388</v>
      </c>
      <c r="F1450" s="330">
        <v>33201</v>
      </c>
      <c r="G1450" s="328" t="s">
        <v>1014</v>
      </c>
      <c r="H1450" s="328" t="s">
        <v>389</v>
      </c>
      <c r="I1450" s="328" t="s">
        <v>486</v>
      </c>
      <c r="J1450" s="328" t="s">
        <v>390</v>
      </c>
      <c r="K1450" s="328">
        <v>2013</v>
      </c>
      <c r="L1450" s="328" t="s">
        <v>372</v>
      </c>
      <c r="M1450" s="328" t="s">
        <v>372</v>
      </c>
      <c r="N1450" s="328"/>
      <c r="O1450" s="330"/>
      <c r="P1450" s="328"/>
      <c r="Q1450" s="328"/>
      <c r="R1450" s="328"/>
      <c r="S1450" s="328"/>
      <c r="T1450" s="328"/>
      <c r="U1450" s="328"/>
      <c r="V1450" s="328"/>
      <c r="W1450" s="328"/>
      <c r="X1450" s="328"/>
      <c r="Y1450" s="328"/>
      <c r="Z1450" s="328"/>
      <c r="AA1450" s="328"/>
      <c r="AB1450" s="328"/>
      <c r="AC1450" s="328"/>
      <c r="AD1450" s="328"/>
      <c r="AE1450" s="328"/>
      <c r="AF1450" s="328"/>
      <c r="AG1450" s="328"/>
      <c r="AH1450" s="328" t="s">
        <v>731</v>
      </c>
      <c r="AI1450" s="328"/>
      <c r="AJ1450" s="328"/>
      <c r="AK1450" s="328"/>
      <c r="AL1450" s="328"/>
      <c r="AM1450" s="328"/>
      <c r="AN1450" s="328" t="s">
        <v>782</v>
      </c>
      <c r="AO1450" s="328"/>
      <c r="AP1450" s="328" t="s">
        <v>486</v>
      </c>
      <c r="AQ1450" s="328">
        <v>1</v>
      </c>
    </row>
    <row r="1451" spans="1:43" ht="22.8" x14ac:dyDescent="0.4">
      <c r="A1451" s="328">
        <v>212931</v>
      </c>
      <c r="B1451" s="328" t="s">
        <v>2738</v>
      </c>
      <c r="C1451" s="328" t="s">
        <v>2224</v>
      </c>
      <c r="D1451" s="328" t="s">
        <v>285</v>
      </c>
      <c r="E1451" s="328" t="s">
        <v>1315</v>
      </c>
      <c r="F1451" s="330">
        <v>35095</v>
      </c>
      <c r="G1451" s="328" t="s">
        <v>1990</v>
      </c>
      <c r="H1451" s="328" t="s">
        <v>389</v>
      </c>
      <c r="I1451" s="328" t="s">
        <v>484</v>
      </c>
      <c r="J1451" s="328" t="s">
        <v>371</v>
      </c>
      <c r="K1451" s="328">
        <v>2014</v>
      </c>
      <c r="L1451" s="328" t="s">
        <v>372</v>
      </c>
      <c r="M1451" s="328" t="s">
        <v>372</v>
      </c>
      <c r="N1451" s="328"/>
      <c r="O1451" s="330"/>
      <c r="P1451" s="328"/>
      <c r="Q1451" s="328"/>
      <c r="R1451" s="328"/>
      <c r="S1451" s="328"/>
      <c r="T1451" s="328"/>
      <c r="U1451" s="328"/>
      <c r="V1451" s="328"/>
      <c r="W1451" s="328"/>
      <c r="X1451" s="328"/>
      <c r="Y1451" s="328"/>
      <c r="Z1451" s="328"/>
      <c r="AA1451" s="328"/>
      <c r="AB1451" s="328"/>
      <c r="AC1451" s="328"/>
      <c r="AD1451" s="328"/>
      <c r="AE1451" s="328"/>
      <c r="AF1451" s="328"/>
      <c r="AG1451" s="328"/>
      <c r="AH1451" s="328" t="s">
        <v>731</v>
      </c>
      <c r="AI1451" s="328"/>
      <c r="AJ1451" s="328"/>
      <c r="AK1451" s="328"/>
      <c r="AL1451" s="328"/>
      <c r="AM1451" s="328"/>
      <c r="AN1451" s="328"/>
      <c r="AO1451" s="328"/>
      <c r="AP1451" s="328" t="s">
        <v>4071</v>
      </c>
      <c r="AQ1451" s="328">
        <v>3</v>
      </c>
    </row>
    <row r="1452" spans="1:43" ht="22.8" x14ac:dyDescent="0.4">
      <c r="A1452" s="328">
        <v>212941</v>
      </c>
      <c r="B1452" s="328" t="s">
        <v>2046</v>
      </c>
      <c r="C1452" s="328" t="s">
        <v>548</v>
      </c>
      <c r="D1452" s="328" t="s">
        <v>266</v>
      </c>
      <c r="E1452" s="328" t="s">
        <v>388</v>
      </c>
      <c r="F1452" s="330">
        <v>35614</v>
      </c>
      <c r="G1452" s="328" t="s">
        <v>370</v>
      </c>
      <c r="H1452" s="328" t="s">
        <v>389</v>
      </c>
      <c r="I1452" s="328" t="s">
        <v>484</v>
      </c>
      <c r="J1452" s="328" t="s">
        <v>371</v>
      </c>
      <c r="K1452" s="328">
        <v>2016</v>
      </c>
      <c r="L1452" s="328" t="s">
        <v>372</v>
      </c>
      <c r="M1452" s="328" t="s">
        <v>382</v>
      </c>
      <c r="N1452" s="328">
        <v>157</v>
      </c>
      <c r="O1452" s="330">
        <v>45729</v>
      </c>
      <c r="P1452" s="328">
        <v>120000</v>
      </c>
      <c r="Q1452" s="328"/>
      <c r="R1452" s="328"/>
      <c r="S1452" s="328"/>
      <c r="T1452" s="328"/>
      <c r="U1452" s="328"/>
      <c r="V1452" s="328"/>
      <c r="W1452" s="328"/>
      <c r="X1452" s="328"/>
      <c r="Y1452" s="328"/>
      <c r="Z1452" s="328"/>
      <c r="AA1452" s="328"/>
      <c r="AB1452" s="328"/>
      <c r="AC1452" s="328"/>
      <c r="AD1452" s="328"/>
      <c r="AE1452" s="328"/>
      <c r="AF1452" s="328"/>
      <c r="AG1452" s="328"/>
      <c r="AH1452" s="328"/>
      <c r="AI1452" s="328"/>
      <c r="AJ1452" s="328"/>
      <c r="AK1452" s="328"/>
      <c r="AL1452" s="328"/>
      <c r="AM1452" s="328"/>
      <c r="AN1452" s="328"/>
      <c r="AO1452" s="328"/>
      <c r="AP1452" s="328" t="s">
        <v>3375</v>
      </c>
      <c r="AQ1452" s="328">
        <v>6</v>
      </c>
    </row>
    <row r="1453" spans="1:43" ht="22.8" x14ac:dyDescent="0.4">
      <c r="A1453" s="328">
        <v>213008</v>
      </c>
      <c r="B1453" s="328" t="s">
        <v>1614</v>
      </c>
      <c r="C1453" s="328" t="s">
        <v>1615</v>
      </c>
      <c r="D1453" s="328" t="s">
        <v>2742</v>
      </c>
      <c r="E1453" s="328" t="s">
        <v>388</v>
      </c>
      <c r="F1453" s="330">
        <v>33785</v>
      </c>
      <c r="G1453" s="328" t="s">
        <v>1028</v>
      </c>
      <c r="H1453" s="328" t="s">
        <v>389</v>
      </c>
      <c r="I1453" s="328" t="s">
        <v>59</v>
      </c>
      <c r="J1453" s="328" t="s">
        <v>390</v>
      </c>
      <c r="K1453" s="328">
        <v>2010</v>
      </c>
      <c r="L1453" s="328" t="s">
        <v>372</v>
      </c>
      <c r="M1453" s="328" t="s">
        <v>372</v>
      </c>
      <c r="N1453" s="328"/>
      <c r="O1453" s="330"/>
      <c r="P1453" s="328"/>
      <c r="Q1453" s="328"/>
      <c r="R1453" s="328"/>
      <c r="S1453" s="328"/>
      <c r="T1453" s="328"/>
      <c r="U1453" s="328"/>
      <c r="V1453" s="328"/>
      <c r="W1453" s="328"/>
      <c r="X1453" s="328"/>
      <c r="Y1453" s="328"/>
      <c r="Z1453" s="328"/>
      <c r="AA1453" s="328"/>
      <c r="AB1453" s="328"/>
      <c r="AC1453" s="328"/>
      <c r="AD1453" s="328"/>
      <c r="AE1453" s="328"/>
      <c r="AF1453" s="328"/>
      <c r="AG1453" s="328"/>
      <c r="AH1453" s="328"/>
      <c r="AI1453" s="328"/>
      <c r="AJ1453" s="328"/>
      <c r="AK1453" s="328"/>
      <c r="AL1453" s="328"/>
      <c r="AM1453" s="328" t="s">
        <v>782</v>
      </c>
      <c r="AN1453" s="328" t="s">
        <v>782</v>
      </c>
      <c r="AO1453" s="328"/>
      <c r="AP1453" s="328" t="s">
        <v>3374</v>
      </c>
      <c r="AQ1453" s="328">
        <v>3</v>
      </c>
    </row>
    <row r="1454" spans="1:43" ht="22.8" x14ac:dyDescent="0.4">
      <c r="A1454" s="328">
        <v>213024</v>
      </c>
      <c r="B1454" s="328" t="s">
        <v>1381</v>
      </c>
      <c r="C1454" s="328" t="s">
        <v>136</v>
      </c>
      <c r="D1454" s="328" t="s">
        <v>2672</v>
      </c>
      <c r="E1454" s="328" t="s">
        <v>388</v>
      </c>
      <c r="F1454" s="330">
        <v>36162</v>
      </c>
      <c r="G1454" s="328" t="s">
        <v>1010</v>
      </c>
      <c r="H1454" s="328" t="s">
        <v>389</v>
      </c>
      <c r="I1454" s="328" t="s">
        <v>65</v>
      </c>
      <c r="J1454" s="328" t="s">
        <v>390</v>
      </c>
      <c r="K1454" s="328">
        <v>2016</v>
      </c>
      <c r="L1454" s="328" t="s">
        <v>372</v>
      </c>
      <c r="M1454" s="328" t="s">
        <v>372</v>
      </c>
      <c r="N1454" s="328"/>
      <c r="O1454" s="330"/>
      <c r="P1454" s="328"/>
      <c r="Q1454" s="328"/>
      <c r="R1454" s="328"/>
      <c r="S1454" s="328"/>
      <c r="T1454" s="328"/>
      <c r="U1454" s="328"/>
      <c r="V1454" s="328"/>
      <c r="W1454" s="328"/>
      <c r="X1454" s="328"/>
      <c r="Y1454" s="328"/>
      <c r="Z1454" s="328"/>
      <c r="AA1454" s="328"/>
      <c r="AB1454" s="328"/>
      <c r="AC1454" s="328"/>
      <c r="AD1454" s="328"/>
      <c r="AE1454" s="328"/>
      <c r="AF1454" s="328"/>
      <c r="AG1454" s="328"/>
      <c r="AH1454" s="328"/>
      <c r="AI1454" s="328"/>
      <c r="AJ1454" s="328"/>
      <c r="AK1454" s="328"/>
      <c r="AL1454" s="328"/>
      <c r="AM1454" s="328"/>
      <c r="AN1454" s="328"/>
      <c r="AO1454" s="328"/>
      <c r="AP1454" s="328" t="s">
        <v>4083</v>
      </c>
      <c r="AQ1454" s="328">
        <v>6</v>
      </c>
    </row>
    <row r="1455" spans="1:43" ht="22.8" x14ac:dyDescent="0.4">
      <c r="A1455" s="328">
        <v>213031</v>
      </c>
      <c r="B1455" s="328" t="s">
        <v>2471</v>
      </c>
      <c r="C1455" s="328" t="s">
        <v>63</v>
      </c>
      <c r="D1455" s="328" t="s">
        <v>278</v>
      </c>
      <c r="E1455" s="328" t="s">
        <v>388</v>
      </c>
      <c r="F1455" s="330">
        <v>33711</v>
      </c>
      <c r="G1455" s="328" t="s">
        <v>1009</v>
      </c>
      <c r="H1455" s="328" t="s">
        <v>389</v>
      </c>
      <c r="I1455" s="328" t="s">
        <v>59</v>
      </c>
      <c r="J1455" s="328" t="s">
        <v>390</v>
      </c>
      <c r="K1455" s="328">
        <v>2011</v>
      </c>
      <c r="L1455" s="328" t="s">
        <v>372</v>
      </c>
      <c r="M1455" s="328" t="s">
        <v>372</v>
      </c>
      <c r="N1455" s="328"/>
      <c r="O1455" s="330"/>
      <c r="P1455" s="328"/>
      <c r="Q1455" s="328"/>
      <c r="R1455" s="328"/>
      <c r="S1455" s="328"/>
      <c r="T1455" s="328"/>
      <c r="U1455" s="328"/>
      <c r="V1455" s="328"/>
      <c r="W1455" s="328"/>
      <c r="X1455" s="328"/>
      <c r="Y1455" s="328"/>
      <c r="Z1455" s="328"/>
      <c r="AA1455" s="328"/>
      <c r="AB1455" s="328"/>
      <c r="AC1455" s="328"/>
      <c r="AD1455" s="328"/>
      <c r="AE1455" s="328"/>
      <c r="AF1455" s="328"/>
      <c r="AG1455" s="328"/>
      <c r="AH1455" s="328" t="s">
        <v>731</v>
      </c>
      <c r="AI1455" s="328"/>
      <c r="AJ1455" s="328"/>
      <c r="AK1455" s="328"/>
      <c r="AL1455" s="328"/>
      <c r="AM1455" s="328"/>
      <c r="AN1455" s="328"/>
      <c r="AO1455" s="328"/>
      <c r="AP1455" s="328" t="s">
        <v>3998</v>
      </c>
      <c r="AQ1455" s="328" t="s">
        <v>3999</v>
      </c>
    </row>
    <row r="1456" spans="1:43" ht="22.8" x14ac:dyDescent="0.4">
      <c r="A1456" s="328">
        <v>213039</v>
      </c>
      <c r="B1456" s="328" t="s">
        <v>1475</v>
      </c>
      <c r="C1456" s="328" t="s">
        <v>78</v>
      </c>
      <c r="D1456" s="328" t="s">
        <v>225</v>
      </c>
      <c r="E1456" s="328" t="s">
        <v>388</v>
      </c>
      <c r="F1456" s="330">
        <v>35942</v>
      </c>
      <c r="G1456" s="328" t="s">
        <v>1033</v>
      </c>
      <c r="H1456" s="328" t="s">
        <v>389</v>
      </c>
      <c r="I1456" s="328" t="s">
        <v>484</v>
      </c>
      <c r="J1456" s="328" t="s">
        <v>390</v>
      </c>
      <c r="K1456" s="328">
        <v>2017</v>
      </c>
      <c r="L1456" s="328" t="s">
        <v>372</v>
      </c>
      <c r="M1456" s="328" t="s">
        <v>372</v>
      </c>
      <c r="N1456" s="328"/>
      <c r="O1456" s="330"/>
      <c r="P1456" s="328"/>
      <c r="Q1456" s="328"/>
      <c r="R1456" s="328"/>
      <c r="S1456" s="328"/>
      <c r="T1456" s="328"/>
      <c r="U1456" s="328"/>
      <c r="V1456" s="328"/>
      <c r="W1456" s="328"/>
      <c r="X1456" s="328"/>
      <c r="Y1456" s="328"/>
      <c r="Z1456" s="328"/>
      <c r="AA1456" s="328"/>
      <c r="AB1456" s="328"/>
      <c r="AC1456" s="328"/>
      <c r="AD1456" s="328"/>
      <c r="AE1456" s="328"/>
      <c r="AF1456" s="328"/>
      <c r="AG1456" s="328"/>
      <c r="AH1456" s="328" t="s">
        <v>731</v>
      </c>
      <c r="AI1456" s="328"/>
      <c r="AJ1456" s="328"/>
      <c r="AK1456" s="328"/>
      <c r="AL1456" s="328"/>
      <c r="AM1456" s="328"/>
      <c r="AN1456" s="328"/>
      <c r="AO1456" s="328"/>
      <c r="AP1456" s="328" t="s">
        <v>3865</v>
      </c>
      <c r="AQ1456" s="328" t="s">
        <v>3844</v>
      </c>
    </row>
    <row r="1457" spans="1:43" ht="22.8" x14ac:dyDescent="0.4">
      <c r="A1457" s="328">
        <v>213060</v>
      </c>
      <c r="B1457" s="328" t="s">
        <v>2531</v>
      </c>
      <c r="C1457" s="328" t="s">
        <v>182</v>
      </c>
      <c r="D1457" s="328" t="s">
        <v>229</v>
      </c>
      <c r="E1457" s="328" t="s">
        <v>387</v>
      </c>
      <c r="F1457" s="330">
        <v>35551</v>
      </c>
      <c r="G1457" s="328" t="s">
        <v>1009</v>
      </c>
      <c r="H1457" s="328" t="s">
        <v>389</v>
      </c>
      <c r="I1457" s="328" t="s">
        <v>59</v>
      </c>
      <c r="J1457" s="328" t="s">
        <v>371</v>
      </c>
      <c r="K1457" s="328">
        <v>2016</v>
      </c>
      <c r="L1457" s="328" t="s">
        <v>372</v>
      </c>
      <c r="M1457" s="328" t="s">
        <v>372</v>
      </c>
      <c r="N1457" s="328"/>
      <c r="O1457" s="330"/>
      <c r="P1457" s="328"/>
      <c r="Q1457" s="328"/>
      <c r="R1457" s="328"/>
      <c r="S1457" s="328"/>
      <c r="T1457" s="328"/>
      <c r="U1457" s="328"/>
      <c r="V1457" s="328"/>
      <c r="W1457" s="328"/>
      <c r="X1457" s="328"/>
      <c r="Y1457" s="328"/>
      <c r="Z1457" s="328"/>
      <c r="AA1457" s="328"/>
      <c r="AB1457" s="328"/>
      <c r="AC1457" s="328"/>
      <c r="AD1457" s="328"/>
      <c r="AE1457" s="328"/>
      <c r="AF1457" s="328"/>
      <c r="AG1457" s="328"/>
      <c r="AH1457" s="328" t="s">
        <v>731</v>
      </c>
      <c r="AI1457" s="328"/>
      <c r="AJ1457" s="328"/>
      <c r="AK1457" s="328"/>
      <c r="AL1457" s="328"/>
      <c r="AM1457" s="328" t="s">
        <v>782</v>
      </c>
      <c r="AN1457" s="328" t="s">
        <v>782</v>
      </c>
      <c r="AO1457" s="328"/>
      <c r="AP1457" s="328" t="s">
        <v>3998</v>
      </c>
      <c r="AQ1457" s="328" t="s">
        <v>4024</v>
      </c>
    </row>
    <row r="1458" spans="1:43" ht="22.8" x14ac:dyDescent="0.4">
      <c r="A1458" s="328">
        <v>213064</v>
      </c>
      <c r="B1458" s="328" t="s">
        <v>4108</v>
      </c>
      <c r="C1458" s="328" t="s">
        <v>105</v>
      </c>
      <c r="D1458" s="328" t="s">
        <v>258</v>
      </c>
      <c r="E1458" s="328" t="s">
        <v>1315</v>
      </c>
      <c r="F1458" s="330">
        <v>32752</v>
      </c>
      <c r="G1458" s="328" t="s">
        <v>4109</v>
      </c>
      <c r="H1458" s="328" t="s">
        <v>389</v>
      </c>
      <c r="I1458" s="328" t="s">
        <v>485</v>
      </c>
      <c r="J1458" s="328" t="s">
        <v>1311</v>
      </c>
      <c r="K1458" s="328">
        <v>2016</v>
      </c>
      <c r="L1458" s="328" t="s">
        <v>372</v>
      </c>
      <c r="M1458" s="328" t="s">
        <v>372</v>
      </c>
      <c r="N1458" s="328"/>
      <c r="O1458" s="330"/>
      <c r="P1458" s="328"/>
      <c r="Q1458" s="328"/>
      <c r="R1458" s="328"/>
      <c r="S1458" s="328"/>
      <c r="T1458" s="328"/>
      <c r="U1458" s="328"/>
      <c r="V1458" s="328"/>
      <c r="W1458" s="328"/>
      <c r="X1458" s="328"/>
      <c r="Y1458" s="328"/>
      <c r="Z1458" s="328"/>
      <c r="AA1458" s="328"/>
      <c r="AB1458" s="328"/>
      <c r="AC1458" s="328"/>
      <c r="AD1458" s="328"/>
      <c r="AE1458" s="328"/>
      <c r="AF1458" s="328"/>
      <c r="AG1458" s="328"/>
      <c r="AH1458" s="328" t="s">
        <v>731</v>
      </c>
      <c r="AI1458" s="328"/>
      <c r="AJ1458" s="328"/>
      <c r="AK1458" s="328"/>
      <c r="AL1458" s="328"/>
      <c r="AM1458" s="328"/>
      <c r="AN1458" s="328"/>
      <c r="AO1458" s="328"/>
      <c r="AP1458" s="328" t="s">
        <v>4110</v>
      </c>
      <c r="AQ1458" s="328" t="s">
        <v>3844</v>
      </c>
    </row>
    <row r="1459" spans="1:43" ht="22.8" x14ac:dyDescent="0.4">
      <c r="A1459" s="328">
        <v>213103</v>
      </c>
      <c r="B1459" s="328" t="s">
        <v>2577</v>
      </c>
      <c r="C1459" s="328" t="s">
        <v>89</v>
      </c>
      <c r="D1459" s="328" t="s">
        <v>258</v>
      </c>
      <c r="E1459" s="328" t="s">
        <v>388</v>
      </c>
      <c r="F1459" s="330">
        <v>34820</v>
      </c>
      <c r="G1459" s="328" t="s">
        <v>2578</v>
      </c>
      <c r="H1459" s="328" t="s">
        <v>389</v>
      </c>
      <c r="I1459" s="328" t="s">
        <v>59</v>
      </c>
      <c r="J1459" s="328" t="s">
        <v>390</v>
      </c>
      <c r="K1459" s="328">
        <v>2013</v>
      </c>
      <c r="L1459" s="328" t="s">
        <v>372</v>
      </c>
      <c r="M1459" s="328" t="s">
        <v>372</v>
      </c>
      <c r="N1459" s="328"/>
      <c r="O1459" s="330"/>
      <c r="P1459" s="328"/>
      <c r="Q1459" s="328"/>
      <c r="R1459" s="328"/>
      <c r="S1459" s="328"/>
      <c r="T1459" s="328"/>
      <c r="U1459" s="328"/>
      <c r="V1459" s="328"/>
      <c r="W1459" s="328"/>
      <c r="X1459" s="328"/>
      <c r="Y1459" s="328"/>
      <c r="Z1459" s="328"/>
      <c r="AA1459" s="328"/>
      <c r="AB1459" s="328"/>
      <c r="AC1459" s="328"/>
      <c r="AD1459" s="328"/>
      <c r="AE1459" s="328"/>
      <c r="AF1459" s="328"/>
      <c r="AG1459" s="328"/>
      <c r="AH1459" s="328" t="s">
        <v>731</v>
      </c>
      <c r="AI1459" s="328"/>
      <c r="AJ1459" s="328"/>
      <c r="AK1459" s="328"/>
      <c r="AL1459" s="328"/>
      <c r="AM1459" s="328" t="s">
        <v>782</v>
      </c>
      <c r="AN1459" s="328" t="s">
        <v>782</v>
      </c>
      <c r="AO1459" s="328"/>
      <c r="AP1459" s="328" t="s">
        <v>3998</v>
      </c>
      <c r="AQ1459" s="328" t="s">
        <v>4024</v>
      </c>
    </row>
    <row r="1460" spans="1:43" ht="22.8" x14ac:dyDescent="0.4">
      <c r="A1460" s="328">
        <v>213113</v>
      </c>
      <c r="B1460" s="328" t="s">
        <v>2482</v>
      </c>
      <c r="C1460" s="328" t="s">
        <v>165</v>
      </c>
      <c r="D1460" s="328" t="s">
        <v>278</v>
      </c>
      <c r="E1460" s="328" t="s">
        <v>388</v>
      </c>
      <c r="F1460" s="330">
        <v>34507</v>
      </c>
      <c r="G1460" s="328" t="s">
        <v>1009</v>
      </c>
      <c r="H1460" s="328" t="s">
        <v>389</v>
      </c>
      <c r="I1460" s="328" t="s">
        <v>59</v>
      </c>
      <c r="J1460" s="328" t="s">
        <v>390</v>
      </c>
      <c r="K1460" s="328">
        <v>2015</v>
      </c>
      <c r="L1460" s="328" t="s">
        <v>372</v>
      </c>
      <c r="M1460" s="328" t="s">
        <v>370</v>
      </c>
      <c r="N1460" s="328"/>
      <c r="O1460" s="330"/>
      <c r="P1460" s="328"/>
      <c r="Q1460" s="328"/>
      <c r="R1460" s="328"/>
      <c r="S1460" s="328"/>
      <c r="T1460" s="328"/>
      <c r="U1460" s="328"/>
      <c r="V1460" s="328"/>
      <c r="W1460" s="328"/>
      <c r="X1460" s="328"/>
      <c r="Y1460" s="328"/>
      <c r="Z1460" s="328"/>
      <c r="AA1460" s="328"/>
      <c r="AB1460" s="328"/>
      <c r="AC1460" s="328"/>
      <c r="AD1460" s="328"/>
      <c r="AE1460" s="328"/>
      <c r="AF1460" s="328"/>
      <c r="AG1460" s="328"/>
      <c r="AH1460" s="328"/>
      <c r="AI1460" s="328"/>
      <c r="AJ1460" s="328"/>
      <c r="AK1460" s="328"/>
      <c r="AL1460" s="328"/>
      <c r="AM1460" s="328"/>
      <c r="AN1460" s="328"/>
      <c r="AO1460" s="328"/>
      <c r="AP1460" s="328" t="s">
        <v>59</v>
      </c>
      <c r="AQ1460" s="328">
        <v>3</v>
      </c>
    </row>
    <row r="1461" spans="1:43" ht="22.8" x14ac:dyDescent="0.4">
      <c r="A1461" s="328">
        <v>213192</v>
      </c>
      <c r="B1461" s="328" t="s">
        <v>4119</v>
      </c>
      <c r="C1461" s="328" t="s">
        <v>66</v>
      </c>
      <c r="D1461" s="328" t="s">
        <v>202</v>
      </c>
      <c r="E1461" s="328" t="s">
        <v>388</v>
      </c>
      <c r="F1461" s="330">
        <v>36100</v>
      </c>
      <c r="G1461" s="328" t="s">
        <v>385</v>
      </c>
      <c r="H1461" s="328" t="s">
        <v>389</v>
      </c>
      <c r="I1461" s="328" t="s">
        <v>486</v>
      </c>
      <c r="J1461" s="328" t="s">
        <v>390</v>
      </c>
      <c r="K1461" s="328"/>
      <c r="L1461" s="328" t="s">
        <v>372</v>
      </c>
      <c r="M1461" s="328" t="s">
        <v>385</v>
      </c>
      <c r="N1461" s="328"/>
      <c r="O1461" s="330"/>
      <c r="P1461" s="328"/>
      <c r="Q1461" s="328"/>
      <c r="R1461" s="328"/>
      <c r="S1461" s="328"/>
      <c r="T1461" s="328"/>
      <c r="U1461" s="328"/>
      <c r="V1461" s="328"/>
      <c r="W1461" s="328"/>
      <c r="X1461" s="328"/>
      <c r="Y1461" s="328"/>
      <c r="Z1461" s="328"/>
      <c r="AA1461" s="328"/>
      <c r="AB1461" s="328"/>
      <c r="AC1461" s="328"/>
      <c r="AD1461" s="328"/>
      <c r="AE1461" s="328"/>
      <c r="AF1461" s="328"/>
      <c r="AG1461" s="328"/>
      <c r="AH1461" s="328" t="s">
        <v>731</v>
      </c>
      <c r="AI1461" s="328"/>
      <c r="AJ1461" s="328"/>
      <c r="AK1461" s="328"/>
      <c r="AL1461" s="328"/>
      <c r="AM1461" s="328"/>
      <c r="AN1461" s="328"/>
      <c r="AO1461" s="328"/>
      <c r="AP1461" s="328" t="s">
        <v>4037</v>
      </c>
      <c r="AQ1461" s="328">
        <v>3</v>
      </c>
    </row>
    <row r="1462" spans="1:43" ht="22.8" x14ac:dyDescent="0.4">
      <c r="A1462" s="328">
        <v>213255</v>
      </c>
      <c r="B1462" s="328" t="s">
        <v>1821</v>
      </c>
      <c r="C1462" s="328" t="s">
        <v>64</v>
      </c>
      <c r="D1462" s="328" t="s">
        <v>523</v>
      </c>
      <c r="E1462" s="328" t="s">
        <v>388</v>
      </c>
      <c r="F1462" s="330">
        <v>35800</v>
      </c>
      <c r="G1462" s="328" t="s">
        <v>1752</v>
      </c>
      <c r="H1462" s="328" t="s">
        <v>389</v>
      </c>
      <c r="I1462" s="328" t="s">
        <v>59</v>
      </c>
      <c r="J1462" s="328" t="s">
        <v>390</v>
      </c>
      <c r="K1462" s="328">
        <v>2015</v>
      </c>
      <c r="L1462" s="328" t="s">
        <v>372</v>
      </c>
      <c r="M1462" s="328" t="s">
        <v>372</v>
      </c>
      <c r="N1462" s="328"/>
      <c r="O1462" s="330"/>
      <c r="P1462" s="328"/>
      <c r="Q1462" s="328"/>
      <c r="R1462" s="328"/>
      <c r="S1462" s="328"/>
      <c r="T1462" s="328"/>
      <c r="U1462" s="328"/>
      <c r="V1462" s="328"/>
      <c r="W1462" s="328"/>
      <c r="X1462" s="328"/>
      <c r="Y1462" s="328"/>
      <c r="Z1462" s="328"/>
      <c r="AA1462" s="328"/>
      <c r="AB1462" s="328"/>
      <c r="AC1462" s="328"/>
      <c r="AD1462" s="328"/>
      <c r="AE1462" s="328"/>
      <c r="AF1462" s="328"/>
      <c r="AG1462" s="328"/>
      <c r="AH1462" s="328"/>
      <c r="AI1462" s="328"/>
      <c r="AJ1462" s="328"/>
      <c r="AK1462" s="328"/>
      <c r="AL1462" s="328"/>
      <c r="AM1462" s="328"/>
      <c r="AN1462" s="328"/>
      <c r="AO1462" s="328"/>
      <c r="AP1462" s="328" t="s">
        <v>3374</v>
      </c>
      <c r="AQ1462" s="328">
        <v>3</v>
      </c>
    </row>
    <row r="1463" spans="1:43" ht="22.8" x14ac:dyDescent="0.4">
      <c r="A1463" s="328">
        <v>213275</v>
      </c>
      <c r="B1463" s="328" t="s">
        <v>1756</v>
      </c>
      <c r="C1463" s="328" t="s">
        <v>591</v>
      </c>
      <c r="D1463" s="328" t="s">
        <v>337</v>
      </c>
      <c r="E1463" s="328" t="s">
        <v>387</v>
      </c>
      <c r="F1463" s="330">
        <v>35292</v>
      </c>
      <c r="G1463" s="328" t="s">
        <v>1033</v>
      </c>
      <c r="H1463" s="328" t="s">
        <v>398</v>
      </c>
      <c r="I1463" s="328" t="s">
        <v>484</v>
      </c>
      <c r="J1463" s="328" t="s">
        <v>390</v>
      </c>
      <c r="K1463" s="328">
        <v>2014</v>
      </c>
      <c r="L1463" s="328" t="s">
        <v>372</v>
      </c>
      <c r="M1463" s="328" t="s">
        <v>756</v>
      </c>
      <c r="N1463" s="328"/>
      <c r="O1463" s="330"/>
      <c r="P1463" s="328"/>
      <c r="Q1463" s="328"/>
      <c r="R1463" s="328"/>
      <c r="S1463" s="328"/>
      <c r="T1463" s="328"/>
      <c r="U1463" s="328"/>
      <c r="V1463" s="328"/>
      <c r="W1463" s="328"/>
      <c r="X1463" s="328"/>
      <c r="Y1463" s="328"/>
      <c r="Z1463" s="328"/>
      <c r="AA1463" s="328"/>
      <c r="AB1463" s="328"/>
      <c r="AC1463" s="328"/>
      <c r="AD1463" s="328"/>
      <c r="AE1463" s="328"/>
      <c r="AF1463" s="328"/>
      <c r="AG1463" s="328"/>
      <c r="AH1463" s="328" t="s">
        <v>731</v>
      </c>
      <c r="AI1463" s="328"/>
      <c r="AJ1463" s="328"/>
      <c r="AK1463" s="328"/>
      <c r="AL1463" s="328"/>
      <c r="AM1463" s="328"/>
      <c r="AN1463" s="328" t="s">
        <v>782</v>
      </c>
      <c r="AO1463" s="328"/>
      <c r="AP1463" s="328" t="s">
        <v>3865</v>
      </c>
      <c r="AQ1463" s="328" t="s">
        <v>3844</v>
      </c>
    </row>
    <row r="1464" spans="1:43" ht="22.8" x14ac:dyDescent="0.4">
      <c r="A1464" s="328">
        <v>213320</v>
      </c>
      <c r="B1464" s="328" t="s">
        <v>1526</v>
      </c>
      <c r="C1464" s="328" t="s">
        <v>127</v>
      </c>
      <c r="D1464" s="328" t="s">
        <v>233</v>
      </c>
      <c r="E1464" s="328" t="s">
        <v>388</v>
      </c>
      <c r="F1464" s="330">
        <v>32152</v>
      </c>
      <c r="G1464" s="328" t="s">
        <v>1008</v>
      </c>
      <c r="H1464" s="328" t="s">
        <v>389</v>
      </c>
      <c r="I1464" s="328" t="s">
        <v>59</v>
      </c>
      <c r="J1464" s="328" t="s">
        <v>371</v>
      </c>
      <c r="K1464" s="328">
        <v>2005</v>
      </c>
      <c r="L1464" s="328" t="s">
        <v>372</v>
      </c>
      <c r="M1464" s="328" t="s">
        <v>376</v>
      </c>
      <c r="N1464" s="328"/>
      <c r="O1464" s="330"/>
      <c r="P1464" s="328"/>
      <c r="Q1464" s="328"/>
      <c r="R1464" s="328"/>
      <c r="S1464" s="328"/>
      <c r="T1464" s="328"/>
      <c r="U1464" s="328"/>
      <c r="V1464" s="328"/>
      <c r="W1464" s="328"/>
      <c r="X1464" s="328"/>
      <c r="Y1464" s="328"/>
      <c r="Z1464" s="328"/>
      <c r="AA1464" s="328"/>
      <c r="AB1464" s="328"/>
      <c r="AC1464" s="328"/>
      <c r="AD1464" s="328"/>
      <c r="AE1464" s="328"/>
      <c r="AF1464" s="328"/>
      <c r="AG1464" s="328"/>
      <c r="AH1464" s="328"/>
      <c r="AI1464" s="328"/>
      <c r="AJ1464" s="328"/>
      <c r="AK1464" s="328"/>
      <c r="AL1464" s="328"/>
      <c r="AM1464" s="328"/>
      <c r="AN1464" s="328"/>
      <c r="AO1464" s="328"/>
      <c r="AP1464" s="328" t="s">
        <v>3374</v>
      </c>
      <c r="AQ1464" s="328">
        <v>2</v>
      </c>
    </row>
    <row r="1465" spans="1:43" ht="22.8" x14ac:dyDescent="0.4">
      <c r="A1465" s="328">
        <v>213328</v>
      </c>
      <c r="B1465" s="328" t="s">
        <v>2772</v>
      </c>
      <c r="C1465" s="328" t="s">
        <v>66</v>
      </c>
      <c r="D1465" s="328" t="s">
        <v>293</v>
      </c>
      <c r="E1465" s="328" t="s">
        <v>388</v>
      </c>
      <c r="F1465" s="330">
        <v>34110</v>
      </c>
      <c r="G1465" s="328" t="s">
        <v>705</v>
      </c>
      <c r="H1465" s="328" t="s">
        <v>389</v>
      </c>
      <c r="I1465" s="328" t="s">
        <v>59</v>
      </c>
      <c r="J1465" s="328" t="s">
        <v>1311</v>
      </c>
      <c r="K1465" s="328">
        <v>2011</v>
      </c>
      <c r="L1465" s="328" t="s">
        <v>372</v>
      </c>
      <c r="M1465" s="328" t="s">
        <v>375</v>
      </c>
      <c r="N1465" s="328"/>
      <c r="O1465" s="330"/>
      <c r="P1465" s="328"/>
      <c r="Q1465" s="328"/>
      <c r="R1465" s="328"/>
      <c r="S1465" s="328"/>
      <c r="T1465" s="328"/>
      <c r="U1465" s="328"/>
      <c r="V1465" s="328"/>
      <c r="W1465" s="328"/>
      <c r="X1465" s="328"/>
      <c r="Y1465" s="328"/>
      <c r="Z1465" s="328"/>
      <c r="AA1465" s="328"/>
      <c r="AB1465" s="328"/>
      <c r="AC1465" s="328"/>
      <c r="AD1465" s="328"/>
      <c r="AE1465" s="328"/>
      <c r="AF1465" s="328"/>
      <c r="AG1465" s="328"/>
      <c r="AH1465" s="328"/>
      <c r="AI1465" s="328"/>
      <c r="AJ1465" s="328"/>
      <c r="AK1465" s="328"/>
      <c r="AL1465" s="328"/>
      <c r="AM1465" s="328"/>
      <c r="AN1465" s="328" t="s">
        <v>782</v>
      </c>
      <c r="AO1465" s="328"/>
      <c r="AP1465" s="328" t="s">
        <v>59</v>
      </c>
      <c r="AQ1465" s="328">
        <v>1</v>
      </c>
    </row>
    <row r="1466" spans="1:43" ht="22.8" x14ac:dyDescent="0.4">
      <c r="A1466" s="328">
        <v>213370</v>
      </c>
      <c r="B1466" s="328" t="s">
        <v>1859</v>
      </c>
      <c r="C1466" s="328" t="s">
        <v>60</v>
      </c>
      <c r="D1466" s="328" t="s">
        <v>299</v>
      </c>
      <c r="E1466" s="328" t="s">
        <v>388</v>
      </c>
      <c r="F1466" s="330">
        <v>36047</v>
      </c>
      <c r="G1466" s="328" t="s">
        <v>1035</v>
      </c>
      <c r="H1466" s="328" t="s">
        <v>389</v>
      </c>
      <c r="I1466" s="328" t="s">
        <v>59</v>
      </c>
      <c r="J1466" s="328" t="s">
        <v>390</v>
      </c>
      <c r="K1466" s="328">
        <v>2016</v>
      </c>
      <c r="L1466" s="328" t="s">
        <v>372</v>
      </c>
      <c r="M1466" s="328" t="s">
        <v>375</v>
      </c>
      <c r="N1466" s="328"/>
      <c r="O1466" s="330"/>
      <c r="P1466" s="328"/>
      <c r="Q1466" s="328"/>
      <c r="R1466" s="328"/>
      <c r="S1466" s="328"/>
      <c r="T1466" s="328"/>
      <c r="U1466" s="328"/>
      <c r="V1466" s="328"/>
      <c r="W1466" s="328"/>
      <c r="X1466" s="328"/>
      <c r="Y1466" s="328"/>
      <c r="Z1466" s="328"/>
      <c r="AA1466" s="328"/>
      <c r="AB1466" s="328"/>
      <c r="AC1466" s="328"/>
      <c r="AD1466" s="328"/>
      <c r="AE1466" s="328"/>
      <c r="AF1466" s="328"/>
      <c r="AG1466" s="328"/>
      <c r="AH1466" s="328"/>
      <c r="AI1466" s="328"/>
      <c r="AJ1466" s="328"/>
      <c r="AK1466" s="328"/>
      <c r="AL1466" s="328"/>
      <c r="AM1466" s="328"/>
      <c r="AN1466" s="328"/>
      <c r="AO1466" s="328"/>
      <c r="AP1466" s="328" t="s">
        <v>3374</v>
      </c>
      <c r="AQ1466" s="328">
        <v>3</v>
      </c>
    </row>
    <row r="1467" spans="1:43" ht="22.8" x14ac:dyDescent="0.4">
      <c r="A1467" s="328">
        <v>213396</v>
      </c>
      <c r="B1467" s="328" t="s">
        <v>1909</v>
      </c>
      <c r="C1467" s="328" t="s">
        <v>69</v>
      </c>
      <c r="D1467" s="328" t="s">
        <v>514</v>
      </c>
      <c r="E1467" s="328" t="s">
        <v>388</v>
      </c>
      <c r="F1467" s="330">
        <v>36190</v>
      </c>
      <c r="G1467" s="328" t="s">
        <v>1037</v>
      </c>
      <c r="H1467" s="328" t="s">
        <v>389</v>
      </c>
      <c r="I1467" s="328" t="s">
        <v>59</v>
      </c>
      <c r="J1467" s="328" t="s">
        <v>371</v>
      </c>
      <c r="K1467" s="328">
        <v>2016</v>
      </c>
      <c r="L1467" s="328" t="s">
        <v>372</v>
      </c>
      <c r="M1467" s="328" t="s">
        <v>372</v>
      </c>
      <c r="N1467" s="328"/>
      <c r="O1467" s="330"/>
      <c r="P1467" s="328"/>
      <c r="Q1467" s="328"/>
      <c r="R1467" s="328"/>
      <c r="S1467" s="328"/>
      <c r="T1467" s="328"/>
      <c r="U1467" s="328"/>
      <c r="V1467" s="328"/>
      <c r="W1467" s="328"/>
      <c r="X1467" s="328"/>
      <c r="Y1467" s="328"/>
      <c r="Z1467" s="328"/>
      <c r="AA1467" s="328"/>
      <c r="AB1467" s="328"/>
      <c r="AC1467" s="328"/>
      <c r="AD1467" s="328"/>
      <c r="AE1467" s="328"/>
      <c r="AF1467" s="328"/>
      <c r="AG1467" s="328"/>
      <c r="AH1467" s="328" t="s">
        <v>731</v>
      </c>
      <c r="AI1467" s="328"/>
      <c r="AJ1467" s="328"/>
      <c r="AK1467" s="328"/>
      <c r="AL1467" s="328"/>
      <c r="AM1467" s="328"/>
      <c r="AN1467" s="328"/>
      <c r="AO1467" s="328"/>
      <c r="AP1467" s="328" t="s">
        <v>3879</v>
      </c>
      <c r="AQ1467" s="328">
        <v>3</v>
      </c>
    </row>
    <row r="1468" spans="1:43" ht="22.8" x14ac:dyDescent="0.4">
      <c r="A1468" s="328">
        <v>213403</v>
      </c>
      <c r="B1468" s="328" t="s">
        <v>2247</v>
      </c>
      <c r="C1468" s="328" t="s">
        <v>321</v>
      </c>
      <c r="D1468" s="328" t="s">
        <v>2690</v>
      </c>
      <c r="E1468" s="328" t="s">
        <v>388</v>
      </c>
      <c r="F1468" s="330">
        <v>35341</v>
      </c>
      <c r="G1468" s="328" t="s">
        <v>1009</v>
      </c>
      <c r="H1468" s="328" t="s">
        <v>389</v>
      </c>
      <c r="I1468" s="328" t="s">
        <v>484</v>
      </c>
      <c r="J1468" s="328" t="s">
        <v>390</v>
      </c>
      <c r="K1468" s="328">
        <v>2017</v>
      </c>
      <c r="L1468" s="328" t="s">
        <v>372</v>
      </c>
      <c r="M1468" s="328" t="s">
        <v>382</v>
      </c>
      <c r="N1468" s="328"/>
      <c r="O1468" s="330"/>
      <c r="P1468" s="328"/>
      <c r="Q1468" s="328"/>
      <c r="R1468" s="328"/>
      <c r="S1468" s="328"/>
      <c r="T1468" s="328"/>
      <c r="U1468" s="328"/>
      <c r="V1468" s="328"/>
      <c r="W1468" s="328"/>
      <c r="X1468" s="328"/>
      <c r="Y1468" s="328"/>
      <c r="Z1468" s="328"/>
      <c r="AA1468" s="328"/>
      <c r="AB1468" s="328"/>
      <c r="AC1468" s="328"/>
      <c r="AD1468" s="328"/>
      <c r="AE1468" s="328"/>
      <c r="AF1468" s="328"/>
      <c r="AG1468" s="328"/>
      <c r="AH1468" s="328"/>
      <c r="AI1468" s="328"/>
      <c r="AJ1468" s="328"/>
      <c r="AK1468" s="328"/>
      <c r="AL1468" s="328"/>
      <c r="AM1468" s="328"/>
      <c r="AN1468" s="328" t="s">
        <v>782</v>
      </c>
      <c r="AO1468" s="328"/>
      <c r="AP1468" s="328" t="s">
        <v>484</v>
      </c>
      <c r="AQ1468" s="328">
        <v>2</v>
      </c>
    </row>
    <row r="1469" spans="1:43" ht="22.8" x14ac:dyDescent="0.4">
      <c r="A1469" s="328">
        <v>213422</v>
      </c>
      <c r="B1469" s="328" t="s">
        <v>1737</v>
      </c>
      <c r="C1469" s="328" t="s">
        <v>1738</v>
      </c>
      <c r="D1469" s="328" t="s">
        <v>258</v>
      </c>
      <c r="E1469" s="328" t="s">
        <v>388</v>
      </c>
      <c r="F1469" s="330">
        <v>35084</v>
      </c>
      <c r="G1469" s="328" t="s">
        <v>1009</v>
      </c>
      <c r="H1469" s="328" t="s">
        <v>389</v>
      </c>
      <c r="I1469" s="328" t="s">
        <v>59</v>
      </c>
      <c r="J1469" s="328" t="s">
        <v>390</v>
      </c>
      <c r="K1469" s="328">
        <v>2014</v>
      </c>
      <c r="L1469" s="328" t="s">
        <v>372</v>
      </c>
      <c r="M1469" s="328" t="s">
        <v>370</v>
      </c>
      <c r="N1469" s="328"/>
      <c r="O1469" s="330"/>
      <c r="P1469" s="328"/>
      <c r="Q1469" s="328"/>
      <c r="R1469" s="328"/>
      <c r="S1469" s="328"/>
      <c r="T1469" s="328"/>
      <c r="U1469" s="328"/>
      <c r="V1469" s="328"/>
      <c r="W1469" s="328"/>
      <c r="X1469" s="328"/>
      <c r="Y1469" s="328"/>
      <c r="Z1469" s="328"/>
      <c r="AA1469" s="328"/>
      <c r="AB1469" s="328"/>
      <c r="AC1469" s="328"/>
      <c r="AD1469" s="328"/>
      <c r="AE1469" s="328"/>
      <c r="AF1469" s="328"/>
      <c r="AG1469" s="328"/>
      <c r="AH1469" s="328"/>
      <c r="AI1469" s="328"/>
      <c r="AJ1469" s="328"/>
      <c r="AK1469" s="328"/>
      <c r="AL1469" s="328"/>
      <c r="AM1469" s="328"/>
      <c r="AN1469" s="328"/>
      <c r="AO1469" s="328"/>
      <c r="AP1469" s="328" t="s">
        <v>3374</v>
      </c>
      <c r="AQ1469" s="328">
        <v>4</v>
      </c>
    </row>
    <row r="1470" spans="1:43" ht="22.8" x14ac:dyDescent="0.4">
      <c r="A1470" s="328">
        <v>213445</v>
      </c>
      <c r="B1470" s="328" t="s">
        <v>2611</v>
      </c>
      <c r="C1470" s="328" t="s">
        <v>1056</v>
      </c>
      <c r="D1470" s="328" t="s">
        <v>231</v>
      </c>
      <c r="E1470" s="328" t="s">
        <v>388</v>
      </c>
      <c r="F1470" s="330">
        <v>36265</v>
      </c>
      <c r="G1470" s="328" t="s">
        <v>1018</v>
      </c>
      <c r="H1470" s="328" t="s">
        <v>389</v>
      </c>
      <c r="I1470" s="328" t="s">
        <v>59</v>
      </c>
      <c r="J1470" s="328" t="s">
        <v>390</v>
      </c>
      <c r="K1470" s="328">
        <v>2017</v>
      </c>
      <c r="L1470" s="328" t="s">
        <v>372</v>
      </c>
      <c r="M1470" s="328" t="s">
        <v>372</v>
      </c>
      <c r="N1470" s="328"/>
      <c r="O1470" s="330"/>
      <c r="P1470" s="328"/>
      <c r="Q1470" s="328"/>
      <c r="R1470" s="328"/>
      <c r="S1470" s="328"/>
      <c r="T1470" s="328"/>
      <c r="U1470" s="328"/>
      <c r="V1470" s="328"/>
      <c r="W1470" s="328"/>
      <c r="X1470" s="328"/>
      <c r="Y1470" s="328"/>
      <c r="Z1470" s="328"/>
      <c r="AA1470" s="328"/>
      <c r="AB1470" s="328"/>
      <c r="AC1470" s="328"/>
      <c r="AD1470" s="328"/>
      <c r="AE1470" s="328"/>
      <c r="AF1470" s="328"/>
      <c r="AG1470" s="328"/>
      <c r="AH1470" s="328" t="s">
        <v>731</v>
      </c>
      <c r="AI1470" s="328"/>
      <c r="AJ1470" s="328"/>
      <c r="AK1470" s="328"/>
      <c r="AL1470" s="328"/>
      <c r="AM1470" s="328"/>
      <c r="AN1470" s="328"/>
      <c r="AO1470" s="328"/>
      <c r="AP1470" s="328" t="s">
        <v>3843</v>
      </c>
      <c r="AQ1470" s="328" t="s">
        <v>3844</v>
      </c>
    </row>
    <row r="1471" spans="1:43" ht="22.8" x14ac:dyDescent="0.4">
      <c r="A1471" s="328">
        <v>213450</v>
      </c>
      <c r="B1471" s="328" t="s">
        <v>2243</v>
      </c>
      <c r="C1471" s="328" t="s">
        <v>49</v>
      </c>
      <c r="D1471" s="328" t="s">
        <v>580</v>
      </c>
      <c r="E1471" s="328" t="s">
        <v>1315</v>
      </c>
      <c r="F1471" s="330">
        <v>35321</v>
      </c>
      <c r="G1471" s="328" t="s">
        <v>3643</v>
      </c>
      <c r="H1471" s="328" t="s">
        <v>389</v>
      </c>
      <c r="I1471" s="328" t="s">
        <v>486</v>
      </c>
      <c r="J1471" s="328" t="s">
        <v>371</v>
      </c>
      <c r="K1471" s="328">
        <v>2014</v>
      </c>
      <c r="L1471" s="328" t="s">
        <v>372</v>
      </c>
      <c r="M1471" s="328" t="s">
        <v>372</v>
      </c>
      <c r="N1471" s="328"/>
      <c r="O1471" s="330"/>
      <c r="P1471" s="328"/>
      <c r="Q1471" s="328"/>
      <c r="R1471" s="328"/>
      <c r="S1471" s="328"/>
      <c r="T1471" s="328"/>
      <c r="U1471" s="328"/>
      <c r="V1471" s="328"/>
      <c r="W1471" s="328"/>
      <c r="X1471" s="328"/>
      <c r="Y1471" s="328"/>
      <c r="Z1471" s="328"/>
      <c r="AA1471" s="328"/>
      <c r="AB1471" s="328"/>
      <c r="AC1471" s="328"/>
      <c r="AD1471" s="328"/>
      <c r="AE1471" s="328"/>
      <c r="AF1471" s="328"/>
      <c r="AG1471" s="328"/>
      <c r="AH1471" s="328" t="s">
        <v>731</v>
      </c>
      <c r="AI1471" s="328"/>
      <c r="AJ1471" s="328"/>
      <c r="AK1471" s="328"/>
      <c r="AL1471" s="328"/>
      <c r="AM1471" s="328"/>
      <c r="AN1471" s="328"/>
      <c r="AO1471" s="328"/>
      <c r="AP1471" s="328" t="s">
        <v>4068</v>
      </c>
      <c r="AQ1471" s="328" t="s">
        <v>3844</v>
      </c>
    </row>
    <row r="1472" spans="1:43" ht="22.8" x14ac:dyDescent="0.4">
      <c r="A1472" s="328">
        <v>213486</v>
      </c>
      <c r="B1472" s="328" t="s">
        <v>1780</v>
      </c>
      <c r="C1472" s="328" t="s">
        <v>69</v>
      </c>
      <c r="D1472" s="328" t="s">
        <v>282</v>
      </c>
      <c r="E1472" s="328" t="s">
        <v>388</v>
      </c>
      <c r="F1472" s="330">
        <v>35473</v>
      </c>
      <c r="G1472" s="328" t="s">
        <v>1781</v>
      </c>
      <c r="H1472" s="328" t="s">
        <v>389</v>
      </c>
      <c r="I1472" s="328" t="s">
        <v>59</v>
      </c>
      <c r="J1472" s="328" t="s">
        <v>390</v>
      </c>
      <c r="K1472" s="328">
        <v>2015</v>
      </c>
      <c r="L1472" s="328" t="s">
        <v>372</v>
      </c>
      <c r="M1472" s="328" t="s">
        <v>378</v>
      </c>
      <c r="N1472" s="328">
        <v>45</v>
      </c>
      <c r="O1472" s="330">
        <v>45719</v>
      </c>
      <c r="P1472" s="328">
        <v>50000</v>
      </c>
      <c r="Q1472" s="328"/>
      <c r="R1472" s="328"/>
      <c r="S1472" s="328"/>
      <c r="T1472" s="328"/>
      <c r="U1472" s="328"/>
      <c r="V1472" s="328"/>
      <c r="W1472" s="328"/>
      <c r="X1472" s="328"/>
      <c r="Y1472" s="328"/>
      <c r="Z1472" s="328"/>
      <c r="AA1472" s="328"/>
      <c r="AB1472" s="328"/>
      <c r="AC1472" s="328"/>
      <c r="AD1472" s="328"/>
      <c r="AE1472" s="328"/>
      <c r="AF1472" s="328"/>
      <c r="AG1472" s="328"/>
      <c r="AH1472" s="328"/>
      <c r="AI1472" s="328"/>
      <c r="AJ1472" s="328"/>
      <c r="AK1472" s="328"/>
      <c r="AL1472" s="328"/>
      <c r="AM1472" s="328"/>
      <c r="AN1472" s="328"/>
      <c r="AO1472" s="328"/>
      <c r="AP1472" s="328" t="s">
        <v>59</v>
      </c>
      <c r="AQ1472" s="328">
        <v>5</v>
      </c>
    </row>
    <row r="1473" spans="1:43" ht="22.8" x14ac:dyDescent="0.4">
      <c r="A1473" s="328">
        <v>213510</v>
      </c>
      <c r="B1473" s="328" t="s">
        <v>1854</v>
      </c>
      <c r="C1473" s="328" t="s">
        <v>1840</v>
      </c>
      <c r="D1473" s="328" t="s">
        <v>2724</v>
      </c>
      <c r="E1473" s="328" t="s">
        <v>388</v>
      </c>
      <c r="F1473" s="330">
        <v>36008</v>
      </c>
      <c r="G1473" s="328" t="s">
        <v>1054</v>
      </c>
      <c r="H1473" s="328" t="s">
        <v>3412</v>
      </c>
      <c r="I1473" s="328" t="s">
        <v>484</v>
      </c>
      <c r="J1473" s="328" t="s">
        <v>390</v>
      </c>
      <c r="K1473" s="328">
        <v>2017</v>
      </c>
      <c r="L1473" s="328" t="s">
        <v>372</v>
      </c>
      <c r="M1473" s="328"/>
      <c r="N1473" s="328"/>
      <c r="O1473" s="330"/>
      <c r="P1473" s="328"/>
      <c r="Q1473" s="328"/>
      <c r="R1473" s="328"/>
      <c r="S1473" s="328"/>
      <c r="T1473" s="328"/>
      <c r="U1473" s="328"/>
      <c r="V1473" s="328"/>
      <c r="W1473" s="328"/>
      <c r="X1473" s="328"/>
      <c r="Y1473" s="328"/>
      <c r="Z1473" s="328"/>
      <c r="AA1473" s="328"/>
      <c r="AB1473" s="328"/>
      <c r="AC1473" s="328"/>
      <c r="AD1473" s="328"/>
      <c r="AE1473" s="328"/>
      <c r="AF1473" s="328"/>
      <c r="AG1473" s="328"/>
      <c r="AH1473" s="328" t="s">
        <v>731</v>
      </c>
      <c r="AI1473" s="328"/>
      <c r="AJ1473" s="328"/>
      <c r="AK1473" s="328"/>
      <c r="AL1473" s="328"/>
      <c r="AM1473" s="328" t="s">
        <v>782</v>
      </c>
      <c r="AN1473" s="328" t="s">
        <v>782</v>
      </c>
      <c r="AO1473" s="328"/>
      <c r="AP1473" s="328" t="s">
        <v>4067</v>
      </c>
      <c r="AQ1473" s="328" t="s">
        <v>4024</v>
      </c>
    </row>
    <row r="1474" spans="1:43" ht="22.8" x14ac:dyDescent="0.4">
      <c r="A1474" s="328">
        <v>213514</v>
      </c>
      <c r="B1474" s="328" t="s">
        <v>2284</v>
      </c>
      <c r="C1474" s="328" t="s">
        <v>105</v>
      </c>
      <c r="D1474" s="328" t="s">
        <v>286</v>
      </c>
      <c r="E1474" s="328" t="s">
        <v>388</v>
      </c>
      <c r="F1474" s="330">
        <v>35638</v>
      </c>
      <c r="G1474" s="328" t="s">
        <v>1637</v>
      </c>
      <c r="H1474" s="328" t="s">
        <v>389</v>
      </c>
      <c r="I1474" s="328" t="s">
        <v>484</v>
      </c>
      <c r="J1474" s="328" t="s">
        <v>390</v>
      </c>
      <c r="K1474" s="328">
        <v>2016</v>
      </c>
      <c r="L1474" s="328" t="s">
        <v>372</v>
      </c>
      <c r="M1474" s="328" t="s">
        <v>698</v>
      </c>
      <c r="N1474" s="328"/>
      <c r="O1474" s="330"/>
      <c r="P1474" s="328"/>
      <c r="Q1474" s="328"/>
      <c r="R1474" s="328"/>
      <c r="S1474" s="328"/>
      <c r="T1474" s="328"/>
      <c r="U1474" s="328"/>
      <c r="V1474" s="328"/>
      <c r="W1474" s="328"/>
      <c r="X1474" s="328"/>
      <c r="Y1474" s="328"/>
      <c r="Z1474" s="328"/>
      <c r="AA1474" s="328"/>
      <c r="AB1474" s="328"/>
      <c r="AC1474" s="328"/>
      <c r="AD1474" s="328"/>
      <c r="AE1474" s="328"/>
      <c r="AF1474" s="328"/>
      <c r="AG1474" s="328"/>
      <c r="AH1474" s="328"/>
      <c r="AI1474" s="328"/>
      <c r="AJ1474" s="328"/>
      <c r="AK1474" s="328"/>
      <c r="AL1474" s="328"/>
      <c r="AM1474" s="328" t="s">
        <v>782</v>
      </c>
      <c r="AN1474" s="328" t="s">
        <v>782</v>
      </c>
      <c r="AO1474" s="328"/>
      <c r="AP1474" s="328" t="s">
        <v>3375</v>
      </c>
      <c r="AQ1474" s="328">
        <v>3</v>
      </c>
    </row>
    <row r="1475" spans="1:43" ht="22.8" x14ac:dyDescent="0.4">
      <c r="A1475" s="328">
        <v>213519</v>
      </c>
      <c r="B1475" s="328" t="s">
        <v>1873</v>
      </c>
      <c r="C1475" s="328" t="s">
        <v>140</v>
      </c>
      <c r="D1475" s="328" t="s">
        <v>470</v>
      </c>
      <c r="E1475" s="328" t="s">
        <v>388</v>
      </c>
      <c r="F1475" s="330">
        <v>36102</v>
      </c>
      <c r="G1475" s="328" t="s">
        <v>1009</v>
      </c>
      <c r="H1475" s="328" t="s">
        <v>3412</v>
      </c>
      <c r="I1475" s="328" t="s">
        <v>59</v>
      </c>
      <c r="J1475" s="328" t="s">
        <v>1311</v>
      </c>
      <c r="K1475" s="328">
        <v>2017</v>
      </c>
      <c r="L1475" s="328" t="s">
        <v>372</v>
      </c>
      <c r="M1475" s="328" t="s">
        <v>756</v>
      </c>
      <c r="N1475" s="328"/>
      <c r="O1475" s="330"/>
      <c r="P1475" s="328"/>
      <c r="Q1475" s="328"/>
      <c r="R1475" s="328"/>
      <c r="S1475" s="328"/>
      <c r="T1475" s="328"/>
      <c r="U1475" s="328"/>
      <c r="V1475" s="328"/>
      <c r="W1475" s="328"/>
      <c r="X1475" s="328"/>
      <c r="Y1475" s="328"/>
      <c r="Z1475" s="328"/>
      <c r="AA1475" s="328"/>
      <c r="AB1475" s="328"/>
      <c r="AC1475" s="328"/>
      <c r="AD1475" s="328"/>
      <c r="AE1475" s="328"/>
      <c r="AF1475" s="328"/>
      <c r="AG1475" s="328"/>
      <c r="AH1475" s="328"/>
      <c r="AI1475" s="328"/>
      <c r="AJ1475" s="328"/>
      <c r="AK1475" s="328"/>
      <c r="AL1475" s="328"/>
      <c r="AM1475" s="328"/>
      <c r="AN1475" s="328"/>
      <c r="AO1475" s="328"/>
      <c r="AP1475" s="328" t="s">
        <v>3374</v>
      </c>
      <c r="AQ1475" s="328">
        <v>2</v>
      </c>
    </row>
    <row r="1476" spans="1:43" ht="22.8" x14ac:dyDescent="0.4">
      <c r="A1476" s="328">
        <v>213523</v>
      </c>
      <c r="B1476" s="328" t="s">
        <v>2604</v>
      </c>
      <c r="C1476" s="328" t="s">
        <v>2782</v>
      </c>
      <c r="D1476" s="328" t="s">
        <v>272</v>
      </c>
      <c r="E1476" s="328" t="s">
        <v>388</v>
      </c>
      <c r="F1476" s="330">
        <v>35796</v>
      </c>
      <c r="G1476" s="328" t="s">
        <v>1009</v>
      </c>
      <c r="H1476" s="328" t="s">
        <v>389</v>
      </c>
      <c r="I1476" s="328" t="s">
        <v>59</v>
      </c>
      <c r="J1476" s="328" t="s">
        <v>371</v>
      </c>
      <c r="K1476" s="328">
        <v>2017</v>
      </c>
      <c r="L1476" s="328" t="s">
        <v>372</v>
      </c>
      <c r="M1476" s="328"/>
      <c r="N1476" s="328"/>
      <c r="O1476" s="330"/>
      <c r="P1476" s="328"/>
      <c r="Q1476" s="328"/>
      <c r="R1476" s="328"/>
      <c r="S1476" s="328"/>
      <c r="T1476" s="328"/>
      <c r="U1476" s="328"/>
      <c r="V1476" s="328"/>
      <c r="W1476" s="328"/>
      <c r="X1476" s="328"/>
      <c r="Y1476" s="328"/>
      <c r="Z1476" s="328"/>
      <c r="AA1476" s="328"/>
      <c r="AB1476" s="328"/>
      <c r="AC1476" s="328"/>
      <c r="AD1476" s="328"/>
      <c r="AE1476" s="328"/>
      <c r="AF1476" s="328"/>
      <c r="AG1476" s="328"/>
      <c r="AH1476" s="328" t="s">
        <v>731</v>
      </c>
      <c r="AI1476" s="328"/>
      <c r="AJ1476" s="328"/>
      <c r="AK1476" s="328"/>
      <c r="AL1476" s="328"/>
      <c r="AM1476" s="328"/>
      <c r="AN1476" s="328" t="s">
        <v>782</v>
      </c>
      <c r="AO1476" s="328"/>
      <c r="AP1476" s="328" t="s">
        <v>3843</v>
      </c>
      <c r="AQ1476" s="328" t="s">
        <v>3844</v>
      </c>
    </row>
    <row r="1477" spans="1:43" ht="22.8" x14ac:dyDescent="0.4">
      <c r="A1477" s="328">
        <v>213526</v>
      </c>
      <c r="B1477" s="328" t="s">
        <v>2783</v>
      </c>
      <c r="C1477" s="328" t="s">
        <v>64</v>
      </c>
      <c r="D1477" s="328" t="s">
        <v>277</v>
      </c>
      <c r="E1477" s="328" t="s">
        <v>388</v>
      </c>
      <c r="F1477" s="330">
        <v>34135</v>
      </c>
      <c r="G1477" s="328" t="s">
        <v>370</v>
      </c>
      <c r="H1477" s="328" t="s">
        <v>389</v>
      </c>
      <c r="I1477" s="328" t="s">
        <v>486</v>
      </c>
      <c r="J1477" s="328"/>
      <c r="K1477" s="328">
        <v>2012</v>
      </c>
      <c r="L1477" s="328" t="s">
        <v>372</v>
      </c>
      <c r="M1477" s="328" t="s">
        <v>372</v>
      </c>
      <c r="N1477" s="328"/>
      <c r="O1477" s="330"/>
      <c r="P1477" s="328"/>
      <c r="Q1477" s="328"/>
      <c r="R1477" s="328"/>
      <c r="S1477" s="328"/>
      <c r="T1477" s="328"/>
      <c r="U1477" s="328"/>
      <c r="V1477" s="328"/>
      <c r="W1477" s="328"/>
      <c r="X1477" s="328"/>
      <c r="Y1477" s="328"/>
      <c r="Z1477" s="328"/>
      <c r="AA1477" s="328"/>
      <c r="AB1477" s="328"/>
      <c r="AC1477" s="328"/>
      <c r="AD1477" s="328"/>
      <c r="AE1477" s="328"/>
      <c r="AF1477" s="328"/>
      <c r="AG1477" s="328"/>
      <c r="AH1477" s="328" t="s">
        <v>731</v>
      </c>
      <c r="AI1477" s="328"/>
      <c r="AJ1477" s="328"/>
      <c r="AK1477" s="328"/>
      <c r="AL1477" s="328"/>
      <c r="AM1477" s="328"/>
      <c r="AN1477" s="328"/>
      <c r="AO1477" s="328"/>
      <c r="AP1477" s="328" t="s">
        <v>4077</v>
      </c>
      <c r="AQ1477" s="328">
        <v>3</v>
      </c>
    </row>
    <row r="1478" spans="1:43" ht="22.8" x14ac:dyDescent="0.4">
      <c r="A1478" s="328">
        <v>213560</v>
      </c>
      <c r="B1478" s="328" t="s">
        <v>2517</v>
      </c>
      <c r="C1478" s="328" t="s">
        <v>519</v>
      </c>
      <c r="D1478" s="328" t="s">
        <v>275</v>
      </c>
      <c r="E1478" s="328" t="s">
        <v>388</v>
      </c>
      <c r="F1478" s="330">
        <v>36535</v>
      </c>
      <c r="G1478" s="328" t="s">
        <v>1020</v>
      </c>
      <c r="H1478" s="328" t="s">
        <v>389</v>
      </c>
      <c r="I1478" s="328" t="s">
        <v>59</v>
      </c>
      <c r="J1478" s="328" t="s">
        <v>371</v>
      </c>
      <c r="K1478" s="328">
        <v>2018</v>
      </c>
      <c r="L1478" s="328" t="s">
        <v>372</v>
      </c>
      <c r="M1478" s="328" t="s">
        <v>373</v>
      </c>
      <c r="N1478" s="328">
        <v>19</v>
      </c>
      <c r="O1478" s="330">
        <v>45714</v>
      </c>
      <c r="P1478" s="328">
        <v>80000</v>
      </c>
      <c r="Q1478" s="328"/>
      <c r="R1478" s="328"/>
      <c r="S1478" s="328"/>
      <c r="T1478" s="328"/>
      <c r="U1478" s="328"/>
      <c r="V1478" s="328"/>
      <c r="W1478" s="328"/>
      <c r="X1478" s="328"/>
      <c r="Y1478" s="328"/>
      <c r="Z1478" s="328"/>
      <c r="AA1478" s="328"/>
      <c r="AB1478" s="328"/>
      <c r="AC1478" s="328"/>
      <c r="AD1478" s="328"/>
      <c r="AE1478" s="328"/>
      <c r="AF1478" s="328"/>
      <c r="AG1478" s="328"/>
      <c r="AH1478" s="328"/>
      <c r="AI1478" s="328"/>
      <c r="AJ1478" s="328"/>
      <c r="AK1478" s="328"/>
      <c r="AL1478" s="328"/>
      <c r="AM1478" s="328"/>
      <c r="AN1478" s="328"/>
      <c r="AO1478" s="328"/>
      <c r="AP1478" s="328" t="s">
        <v>59</v>
      </c>
      <c r="AQ1478" s="328">
        <v>1</v>
      </c>
    </row>
    <row r="1479" spans="1:43" ht="22.8" x14ac:dyDescent="0.4">
      <c r="A1479" s="328">
        <v>213581</v>
      </c>
      <c r="B1479" s="328" t="s">
        <v>1726</v>
      </c>
      <c r="C1479" s="328" t="s">
        <v>1727</v>
      </c>
      <c r="D1479" s="328" t="s">
        <v>319</v>
      </c>
      <c r="E1479" s="328" t="s">
        <v>388</v>
      </c>
      <c r="F1479" s="330">
        <v>35065</v>
      </c>
      <c r="G1479" s="328" t="s">
        <v>1507</v>
      </c>
      <c r="H1479" s="328" t="s">
        <v>389</v>
      </c>
      <c r="I1479" s="328" t="s">
        <v>484</v>
      </c>
      <c r="J1479" s="328" t="s">
        <v>390</v>
      </c>
      <c r="K1479" s="328">
        <v>2014</v>
      </c>
      <c r="L1479" s="328" t="s">
        <v>372</v>
      </c>
      <c r="M1479" s="328" t="s">
        <v>372</v>
      </c>
      <c r="N1479" s="328"/>
      <c r="O1479" s="330"/>
      <c r="P1479" s="328"/>
      <c r="Q1479" s="328"/>
      <c r="R1479" s="328"/>
      <c r="S1479" s="328"/>
      <c r="T1479" s="328"/>
      <c r="U1479" s="328"/>
      <c r="V1479" s="328"/>
      <c r="W1479" s="328"/>
      <c r="X1479" s="328"/>
      <c r="Y1479" s="328"/>
      <c r="Z1479" s="328"/>
      <c r="AA1479" s="328"/>
      <c r="AB1479" s="328"/>
      <c r="AC1479" s="328"/>
      <c r="AD1479" s="328"/>
      <c r="AE1479" s="328"/>
      <c r="AF1479" s="328"/>
      <c r="AG1479" s="328"/>
      <c r="AH1479" s="328" t="s">
        <v>731</v>
      </c>
      <c r="AI1479" s="328"/>
      <c r="AJ1479" s="328"/>
      <c r="AK1479" s="328"/>
      <c r="AL1479" s="328"/>
      <c r="AM1479" s="328"/>
      <c r="AN1479" s="328"/>
      <c r="AO1479" s="328"/>
      <c r="AP1479" s="328" t="s">
        <v>4067</v>
      </c>
      <c r="AQ1479" s="328" t="s">
        <v>4024</v>
      </c>
    </row>
    <row r="1480" spans="1:43" ht="22.8" x14ac:dyDescent="0.4">
      <c r="A1480" s="328">
        <v>213583</v>
      </c>
      <c r="B1480" s="328" t="s">
        <v>2787</v>
      </c>
      <c r="C1480" s="328" t="s">
        <v>495</v>
      </c>
      <c r="D1480" s="328" t="s">
        <v>2034</v>
      </c>
      <c r="E1480" s="328" t="s">
        <v>388</v>
      </c>
      <c r="F1480" s="330">
        <v>36342</v>
      </c>
      <c r="G1480" s="328" t="s">
        <v>689</v>
      </c>
      <c r="H1480" s="328" t="s">
        <v>389</v>
      </c>
      <c r="I1480" s="328" t="s">
        <v>484</v>
      </c>
      <c r="J1480" s="328" t="s">
        <v>371</v>
      </c>
      <c r="K1480" s="328">
        <v>2017</v>
      </c>
      <c r="L1480" s="328" t="s">
        <v>372</v>
      </c>
      <c r="M1480" s="328" t="s">
        <v>372</v>
      </c>
      <c r="N1480" s="328"/>
      <c r="O1480" s="330"/>
      <c r="P1480" s="328"/>
      <c r="Q1480" s="328"/>
      <c r="R1480" s="328"/>
      <c r="S1480" s="328"/>
      <c r="T1480" s="328"/>
      <c r="U1480" s="328"/>
      <c r="V1480" s="328"/>
      <c r="W1480" s="328"/>
      <c r="X1480" s="328"/>
      <c r="Y1480" s="328"/>
      <c r="Z1480" s="328"/>
      <c r="AA1480" s="328"/>
      <c r="AB1480" s="328"/>
      <c r="AC1480" s="328"/>
      <c r="AD1480" s="328"/>
      <c r="AE1480" s="328"/>
      <c r="AF1480" s="328"/>
      <c r="AG1480" s="328"/>
      <c r="AH1480" s="328"/>
      <c r="AI1480" s="328"/>
      <c r="AJ1480" s="328"/>
      <c r="AK1480" s="328"/>
      <c r="AL1480" s="328"/>
      <c r="AM1480" s="328"/>
      <c r="AN1480" s="328"/>
      <c r="AO1480" s="328"/>
      <c r="AP1480" s="328" t="s">
        <v>3375</v>
      </c>
      <c r="AQ1480" s="328">
        <v>3</v>
      </c>
    </row>
    <row r="1481" spans="1:43" ht="22.8" x14ac:dyDescent="0.4">
      <c r="A1481" s="328">
        <v>213592</v>
      </c>
      <c r="B1481" s="328" t="s">
        <v>3819</v>
      </c>
      <c r="C1481" s="328" t="s">
        <v>136</v>
      </c>
      <c r="D1481" s="328" t="s">
        <v>610</v>
      </c>
      <c r="E1481" s="328" t="s">
        <v>1315</v>
      </c>
      <c r="F1481" s="330" t="s">
        <v>3698</v>
      </c>
      <c r="G1481" s="328" t="s">
        <v>3648</v>
      </c>
      <c r="H1481" s="328" t="s">
        <v>389</v>
      </c>
      <c r="I1481" s="328" t="s">
        <v>488</v>
      </c>
      <c r="J1481" s="328" t="s">
        <v>371</v>
      </c>
      <c r="K1481" s="328">
        <v>2017</v>
      </c>
      <c r="L1481" s="328" t="s">
        <v>372</v>
      </c>
      <c r="M1481" s="328" t="s">
        <v>372</v>
      </c>
      <c r="N1481" s="328"/>
      <c r="O1481" s="330"/>
      <c r="P1481" s="328"/>
      <c r="Q1481" s="328"/>
      <c r="R1481" s="328"/>
      <c r="S1481" s="328"/>
      <c r="T1481" s="328"/>
      <c r="U1481" s="328"/>
      <c r="V1481" s="328"/>
      <c r="W1481" s="328"/>
      <c r="X1481" s="328"/>
      <c r="Y1481" s="328"/>
      <c r="Z1481" s="328"/>
      <c r="AA1481" s="328"/>
      <c r="AB1481" s="328"/>
      <c r="AC1481" s="328"/>
      <c r="AD1481" s="328"/>
      <c r="AE1481" s="328"/>
      <c r="AF1481" s="328"/>
      <c r="AG1481" s="328"/>
      <c r="AH1481" s="328"/>
      <c r="AI1481" s="328"/>
      <c r="AJ1481" s="328"/>
      <c r="AK1481" s="328"/>
      <c r="AL1481" s="328"/>
      <c r="AM1481" s="328"/>
      <c r="AN1481" s="328"/>
      <c r="AO1481" s="328"/>
      <c r="AP1481" s="328" t="s">
        <v>4125</v>
      </c>
      <c r="AQ1481" s="328">
        <v>6</v>
      </c>
    </row>
    <row r="1482" spans="1:43" ht="22.8" x14ac:dyDescent="0.4">
      <c r="A1482" s="328">
        <v>213593</v>
      </c>
      <c r="B1482" s="328" t="s">
        <v>2406</v>
      </c>
      <c r="C1482" s="328" t="s">
        <v>161</v>
      </c>
      <c r="D1482" s="328" t="s">
        <v>329</v>
      </c>
      <c r="E1482" s="328" t="s">
        <v>388</v>
      </c>
      <c r="F1482" s="330">
        <v>36392</v>
      </c>
      <c r="G1482" s="328" t="s">
        <v>1035</v>
      </c>
      <c r="H1482" s="328" t="s">
        <v>389</v>
      </c>
      <c r="I1482" s="328" t="s">
        <v>484</v>
      </c>
      <c r="J1482" s="328" t="s">
        <v>371</v>
      </c>
      <c r="K1482" s="328">
        <v>2017</v>
      </c>
      <c r="L1482" s="328" t="s">
        <v>372</v>
      </c>
      <c r="M1482" s="328" t="s">
        <v>375</v>
      </c>
      <c r="N1482" s="328"/>
      <c r="O1482" s="330"/>
      <c r="P1482" s="328"/>
      <c r="Q1482" s="328"/>
      <c r="R1482" s="328"/>
      <c r="S1482" s="328"/>
      <c r="T1482" s="328"/>
      <c r="U1482" s="328"/>
      <c r="V1482" s="328"/>
      <c r="W1482" s="328"/>
      <c r="X1482" s="328"/>
      <c r="Y1482" s="328"/>
      <c r="Z1482" s="328"/>
      <c r="AA1482" s="328"/>
      <c r="AB1482" s="328"/>
      <c r="AC1482" s="328"/>
      <c r="AD1482" s="328"/>
      <c r="AE1482" s="328"/>
      <c r="AF1482" s="328"/>
      <c r="AG1482" s="328"/>
      <c r="AH1482" s="328"/>
      <c r="AI1482" s="328"/>
      <c r="AJ1482" s="328"/>
      <c r="AK1482" s="328"/>
      <c r="AL1482" s="328"/>
      <c r="AM1482" s="328"/>
      <c r="AN1482" s="328"/>
      <c r="AO1482" s="328"/>
      <c r="AP1482" s="328" t="s">
        <v>484</v>
      </c>
      <c r="AQ1482" s="328">
        <v>1</v>
      </c>
    </row>
    <row r="1483" spans="1:43" ht="22.8" x14ac:dyDescent="0.4">
      <c r="A1483" s="328">
        <v>213597</v>
      </c>
      <c r="B1483" s="328" t="s">
        <v>1723</v>
      </c>
      <c r="C1483" s="328" t="s">
        <v>2788</v>
      </c>
      <c r="D1483" s="328" t="s">
        <v>231</v>
      </c>
      <c r="E1483" s="328" t="s">
        <v>388</v>
      </c>
      <c r="F1483" s="330">
        <v>35000</v>
      </c>
      <c r="G1483" s="328" t="s">
        <v>1470</v>
      </c>
      <c r="H1483" s="328" t="s">
        <v>389</v>
      </c>
      <c r="I1483" s="328" t="s">
        <v>59</v>
      </c>
      <c r="J1483" s="328" t="s">
        <v>371</v>
      </c>
      <c r="K1483" s="328">
        <v>2013</v>
      </c>
      <c r="L1483" s="328" t="s">
        <v>372</v>
      </c>
      <c r="M1483" s="328" t="s">
        <v>372</v>
      </c>
      <c r="N1483" s="328"/>
      <c r="O1483" s="330"/>
      <c r="P1483" s="328"/>
      <c r="Q1483" s="328"/>
      <c r="R1483" s="328"/>
      <c r="S1483" s="328"/>
      <c r="T1483" s="328"/>
      <c r="U1483" s="328"/>
      <c r="V1483" s="328"/>
      <c r="W1483" s="328"/>
      <c r="X1483" s="328"/>
      <c r="Y1483" s="328"/>
      <c r="Z1483" s="328"/>
      <c r="AA1483" s="328"/>
      <c r="AB1483" s="328"/>
      <c r="AC1483" s="328"/>
      <c r="AD1483" s="328"/>
      <c r="AE1483" s="328"/>
      <c r="AF1483" s="328"/>
      <c r="AG1483" s="328"/>
      <c r="AH1483" s="328"/>
      <c r="AI1483" s="328"/>
      <c r="AJ1483" s="328"/>
      <c r="AK1483" s="328"/>
      <c r="AL1483" s="328"/>
      <c r="AM1483" s="328"/>
      <c r="AN1483" s="328"/>
      <c r="AO1483" s="328"/>
      <c r="AP1483" s="328" t="s">
        <v>3374</v>
      </c>
      <c r="AQ1483" s="328">
        <v>2</v>
      </c>
    </row>
    <row r="1484" spans="1:43" ht="22.8" x14ac:dyDescent="0.4">
      <c r="A1484" s="328">
        <v>213626</v>
      </c>
      <c r="B1484" s="328" t="s">
        <v>1878</v>
      </c>
      <c r="C1484" s="328" t="s">
        <v>1879</v>
      </c>
      <c r="D1484" s="328" t="s">
        <v>1880</v>
      </c>
      <c r="E1484" s="328" t="s">
        <v>388</v>
      </c>
      <c r="F1484" s="330">
        <v>36161</v>
      </c>
      <c r="G1484" s="328" t="s">
        <v>1033</v>
      </c>
      <c r="H1484" s="328" t="s">
        <v>389</v>
      </c>
      <c r="I1484" s="328" t="s">
        <v>59</v>
      </c>
      <c r="J1484" s="328" t="s">
        <v>390</v>
      </c>
      <c r="K1484" s="328">
        <v>2017</v>
      </c>
      <c r="L1484" s="328" t="s">
        <v>372</v>
      </c>
      <c r="M1484" s="328" t="s">
        <v>372</v>
      </c>
      <c r="N1484" s="328"/>
      <c r="O1484" s="330"/>
      <c r="P1484" s="328"/>
      <c r="Q1484" s="328"/>
      <c r="R1484" s="328"/>
      <c r="S1484" s="328"/>
      <c r="T1484" s="328"/>
      <c r="U1484" s="328"/>
      <c r="V1484" s="328"/>
      <c r="W1484" s="328"/>
      <c r="X1484" s="328"/>
      <c r="Y1484" s="328"/>
      <c r="Z1484" s="328"/>
      <c r="AA1484" s="328"/>
      <c r="AB1484" s="328"/>
      <c r="AC1484" s="328"/>
      <c r="AD1484" s="328"/>
      <c r="AE1484" s="328"/>
      <c r="AF1484" s="328"/>
      <c r="AG1484" s="328"/>
      <c r="AH1484" s="328"/>
      <c r="AI1484" s="328"/>
      <c r="AJ1484" s="328"/>
      <c r="AK1484" s="328"/>
      <c r="AL1484" s="328"/>
      <c r="AM1484" s="328"/>
      <c r="AN1484" s="328"/>
      <c r="AO1484" s="328"/>
      <c r="AP1484" s="328" t="s">
        <v>3374</v>
      </c>
      <c r="AQ1484" s="328">
        <v>3</v>
      </c>
    </row>
    <row r="1485" spans="1:43" ht="22.8" x14ac:dyDescent="0.4">
      <c r="A1485" s="328">
        <v>213653</v>
      </c>
      <c r="B1485" s="328" t="s">
        <v>1616</v>
      </c>
      <c r="C1485" s="328" t="s">
        <v>1617</v>
      </c>
      <c r="D1485" s="328" t="s">
        <v>2791</v>
      </c>
      <c r="E1485" s="328" t="s">
        <v>388</v>
      </c>
      <c r="F1485" s="330">
        <v>33792</v>
      </c>
      <c r="G1485" s="328" t="s">
        <v>1009</v>
      </c>
      <c r="H1485" s="328" t="s">
        <v>389</v>
      </c>
      <c r="I1485" s="328" t="s">
        <v>59</v>
      </c>
      <c r="J1485" s="328" t="s">
        <v>390</v>
      </c>
      <c r="K1485" s="328">
        <v>2013</v>
      </c>
      <c r="L1485" s="328" t="s">
        <v>372</v>
      </c>
      <c r="M1485" s="328" t="s">
        <v>370</v>
      </c>
      <c r="N1485" s="328"/>
      <c r="O1485" s="330"/>
      <c r="P1485" s="328"/>
      <c r="Q1485" s="328"/>
      <c r="R1485" s="328"/>
      <c r="S1485" s="328"/>
      <c r="T1485" s="328"/>
      <c r="U1485" s="328"/>
      <c r="V1485" s="328"/>
      <c r="W1485" s="328"/>
      <c r="X1485" s="328"/>
      <c r="Y1485" s="328"/>
      <c r="Z1485" s="328"/>
      <c r="AA1485" s="328"/>
      <c r="AB1485" s="328"/>
      <c r="AC1485" s="328"/>
      <c r="AD1485" s="328"/>
      <c r="AE1485" s="328"/>
      <c r="AF1485" s="328"/>
      <c r="AG1485" s="328"/>
      <c r="AH1485" s="328"/>
      <c r="AI1485" s="328"/>
      <c r="AJ1485" s="328"/>
      <c r="AK1485" s="328"/>
      <c r="AL1485" s="328"/>
      <c r="AM1485" s="328"/>
      <c r="AN1485" s="328" t="s">
        <v>782</v>
      </c>
      <c r="AO1485" s="328"/>
      <c r="AP1485" s="328" t="s">
        <v>3374</v>
      </c>
      <c r="AQ1485" s="328">
        <v>3</v>
      </c>
    </row>
    <row r="1486" spans="1:43" ht="22.8" x14ac:dyDescent="0.4">
      <c r="A1486" s="328">
        <v>213654</v>
      </c>
      <c r="B1486" s="328" t="s">
        <v>1755</v>
      </c>
      <c r="C1486" s="328" t="s">
        <v>123</v>
      </c>
      <c r="D1486" s="328" t="s">
        <v>291</v>
      </c>
      <c r="E1486" s="328" t="s">
        <v>388</v>
      </c>
      <c r="F1486" s="330">
        <v>35274</v>
      </c>
      <c r="G1486" s="328" t="s">
        <v>1009</v>
      </c>
      <c r="H1486" s="328" t="s">
        <v>389</v>
      </c>
      <c r="I1486" s="328" t="s">
        <v>59</v>
      </c>
      <c r="J1486" s="328" t="s">
        <v>371</v>
      </c>
      <c r="K1486" s="328">
        <v>2014</v>
      </c>
      <c r="L1486" s="328" t="s">
        <v>372</v>
      </c>
      <c r="M1486" s="328" t="s">
        <v>379</v>
      </c>
      <c r="N1486" s="328"/>
      <c r="O1486" s="330"/>
      <c r="P1486" s="328"/>
      <c r="Q1486" s="328"/>
      <c r="R1486" s="328"/>
      <c r="S1486" s="328"/>
      <c r="T1486" s="328"/>
      <c r="U1486" s="328"/>
      <c r="V1486" s="328"/>
      <c r="W1486" s="328"/>
      <c r="X1486" s="328"/>
      <c r="Y1486" s="328"/>
      <c r="Z1486" s="328"/>
      <c r="AA1486" s="328"/>
      <c r="AB1486" s="328"/>
      <c r="AC1486" s="328"/>
      <c r="AD1486" s="328"/>
      <c r="AE1486" s="328"/>
      <c r="AF1486" s="328"/>
      <c r="AG1486" s="328"/>
      <c r="AH1486" s="328"/>
      <c r="AI1486" s="328"/>
      <c r="AJ1486" s="328"/>
      <c r="AK1486" s="328"/>
      <c r="AL1486" s="328"/>
      <c r="AM1486" s="328"/>
      <c r="AN1486" s="328"/>
      <c r="AO1486" s="328"/>
      <c r="AP1486" s="328" t="s">
        <v>3374</v>
      </c>
      <c r="AQ1486" s="328">
        <v>3</v>
      </c>
    </row>
    <row r="1487" spans="1:43" ht="22.8" x14ac:dyDescent="0.4">
      <c r="A1487" s="328">
        <v>213669</v>
      </c>
      <c r="B1487" s="328" t="s">
        <v>2478</v>
      </c>
      <c r="C1487" s="328" t="s">
        <v>115</v>
      </c>
      <c r="D1487" s="328" t="s">
        <v>306</v>
      </c>
      <c r="E1487" s="328" t="s">
        <v>1315</v>
      </c>
      <c r="F1487" s="330">
        <v>34195</v>
      </c>
      <c r="G1487" s="328" t="s">
        <v>370</v>
      </c>
      <c r="H1487" s="328" t="s">
        <v>389</v>
      </c>
      <c r="I1487" s="328" t="s">
        <v>59</v>
      </c>
      <c r="J1487" s="328" t="s">
        <v>1311</v>
      </c>
      <c r="K1487" s="328">
        <v>2014</v>
      </c>
      <c r="L1487" s="328" t="s">
        <v>372</v>
      </c>
      <c r="M1487" s="328" t="s">
        <v>372</v>
      </c>
      <c r="N1487" s="328"/>
      <c r="O1487" s="330"/>
      <c r="P1487" s="328"/>
      <c r="Q1487" s="328"/>
      <c r="R1487" s="328"/>
      <c r="S1487" s="328"/>
      <c r="T1487" s="328"/>
      <c r="U1487" s="328"/>
      <c r="V1487" s="328"/>
      <c r="W1487" s="328"/>
      <c r="X1487" s="328"/>
      <c r="Y1487" s="328"/>
      <c r="Z1487" s="328"/>
      <c r="AA1487" s="328"/>
      <c r="AB1487" s="328"/>
      <c r="AC1487" s="328"/>
      <c r="AD1487" s="328"/>
      <c r="AE1487" s="328"/>
      <c r="AF1487" s="328"/>
      <c r="AG1487" s="328"/>
      <c r="AH1487" s="328"/>
      <c r="AI1487" s="328"/>
      <c r="AJ1487" s="328"/>
      <c r="AK1487" s="328"/>
      <c r="AL1487" s="328"/>
      <c r="AM1487" s="328"/>
      <c r="AN1487" s="328"/>
      <c r="AO1487" s="328"/>
      <c r="AP1487" s="328" t="s">
        <v>59</v>
      </c>
      <c r="AQ1487" s="328">
        <v>2</v>
      </c>
    </row>
    <row r="1488" spans="1:43" ht="22.8" x14ac:dyDescent="0.4">
      <c r="A1488" s="328">
        <v>213681</v>
      </c>
      <c r="B1488" s="328" t="s">
        <v>2385</v>
      </c>
      <c r="C1488" s="328" t="s">
        <v>520</v>
      </c>
      <c r="D1488" s="328" t="s">
        <v>318</v>
      </c>
      <c r="E1488" s="328" t="s">
        <v>388</v>
      </c>
      <c r="F1488" s="330">
        <v>36281</v>
      </c>
      <c r="G1488" s="328" t="s">
        <v>716</v>
      </c>
      <c r="H1488" s="328" t="s">
        <v>389</v>
      </c>
      <c r="I1488" s="328" t="s">
        <v>484</v>
      </c>
      <c r="J1488" s="328" t="s">
        <v>390</v>
      </c>
      <c r="K1488" s="328">
        <v>2018</v>
      </c>
      <c r="L1488" s="328" t="s">
        <v>372</v>
      </c>
      <c r="M1488" s="328"/>
      <c r="N1488" s="328"/>
      <c r="O1488" s="330"/>
      <c r="P1488" s="328"/>
      <c r="Q1488" s="328"/>
      <c r="R1488" s="328"/>
      <c r="S1488" s="328"/>
      <c r="T1488" s="328"/>
      <c r="U1488" s="328"/>
      <c r="V1488" s="328"/>
      <c r="W1488" s="328"/>
      <c r="X1488" s="328"/>
      <c r="Y1488" s="328"/>
      <c r="Z1488" s="328"/>
      <c r="AA1488" s="328"/>
      <c r="AB1488" s="328"/>
      <c r="AC1488" s="328"/>
      <c r="AD1488" s="328"/>
      <c r="AE1488" s="328"/>
      <c r="AF1488" s="328"/>
      <c r="AG1488" s="328"/>
      <c r="AH1488" s="328" t="s">
        <v>731</v>
      </c>
      <c r="AI1488" s="328"/>
      <c r="AJ1488" s="328"/>
      <c r="AK1488" s="328"/>
      <c r="AL1488" s="328"/>
      <c r="AM1488" s="328" t="s">
        <v>782</v>
      </c>
      <c r="AN1488" s="328" t="s">
        <v>782</v>
      </c>
      <c r="AO1488" s="328"/>
      <c r="AP1488" s="328" t="s">
        <v>4071</v>
      </c>
      <c r="AQ1488" s="328">
        <v>3</v>
      </c>
    </row>
    <row r="1489" spans="1:43" ht="22.8" x14ac:dyDescent="0.4">
      <c r="A1489" s="328">
        <v>213683</v>
      </c>
      <c r="B1489" s="328" t="s">
        <v>2407</v>
      </c>
      <c r="C1489" s="328" t="s">
        <v>89</v>
      </c>
      <c r="D1489" s="328" t="s">
        <v>253</v>
      </c>
      <c r="E1489" s="328" t="s">
        <v>388</v>
      </c>
      <c r="F1489" s="330">
        <v>36413</v>
      </c>
      <c r="G1489" s="328" t="s">
        <v>1009</v>
      </c>
      <c r="H1489" s="328" t="s">
        <v>389</v>
      </c>
      <c r="I1489" s="328" t="s">
        <v>484</v>
      </c>
      <c r="J1489" s="328" t="s">
        <v>371</v>
      </c>
      <c r="K1489" s="328">
        <v>2017</v>
      </c>
      <c r="L1489" s="328" t="s">
        <v>372</v>
      </c>
      <c r="M1489" s="328"/>
      <c r="N1489" s="328"/>
      <c r="O1489" s="330"/>
      <c r="P1489" s="328"/>
      <c r="Q1489" s="328"/>
      <c r="R1489" s="328"/>
      <c r="S1489" s="328"/>
      <c r="T1489" s="328"/>
      <c r="U1489" s="328"/>
      <c r="V1489" s="328"/>
      <c r="W1489" s="328"/>
      <c r="X1489" s="328"/>
      <c r="Y1489" s="328"/>
      <c r="Z1489" s="328"/>
      <c r="AA1489" s="328"/>
      <c r="AB1489" s="328"/>
      <c r="AC1489" s="328"/>
      <c r="AD1489" s="328"/>
      <c r="AE1489" s="328"/>
      <c r="AF1489" s="328"/>
      <c r="AG1489" s="328"/>
      <c r="AH1489" s="328"/>
      <c r="AI1489" s="328"/>
      <c r="AJ1489" s="328"/>
      <c r="AK1489" s="328"/>
      <c r="AL1489" s="328"/>
      <c r="AM1489" s="328" t="s">
        <v>782</v>
      </c>
      <c r="AN1489" s="328" t="s">
        <v>782</v>
      </c>
      <c r="AO1489" s="328"/>
      <c r="AP1489" s="328" t="s">
        <v>3375</v>
      </c>
      <c r="AQ1489" s="328">
        <v>2</v>
      </c>
    </row>
    <row r="1490" spans="1:43" ht="22.8" x14ac:dyDescent="0.4">
      <c r="A1490" s="328">
        <v>213694</v>
      </c>
      <c r="B1490" s="328" t="s">
        <v>1921</v>
      </c>
      <c r="C1490" s="328" t="s">
        <v>457</v>
      </c>
      <c r="D1490" s="328" t="s">
        <v>455</v>
      </c>
      <c r="E1490" s="328" t="s">
        <v>388</v>
      </c>
      <c r="F1490" s="330">
        <v>36302</v>
      </c>
      <c r="G1490" s="328" t="s">
        <v>1009</v>
      </c>
      <c r="H1490" s="328" t="s">
        <v>389</v>
      </c>
      <c r="I1490" s="328" t="s">
        <v>59</v>
      </c>
      <c r="J1490" s="328" t="s">
        <v>390</v>
      </c>
      <c r="K1490" s="328">
        <v>2017</v>
      </c>
      <c r="L1490" s="328" t="s">
        <v>372</v>
      </c>
      <c r="M1490" s="328" t="s">
        <v>374</v>
      </c>
      <c r="N1490" s="328"/>
      <c r="O1490" s="330"/>
      <c r="P1490" s="328"/>
      <c r="Q1490" s="328"/>
      <c r="R1490" s="328"/>
      <c r="S1490" s="328"/>
      <c r="T1490" s="328"/>
      <c r="U1490" s="328"/>
      <c r="V1490" s="328"/>
      <c r="W1490" s="328"/>
      <c r="X1490" s="328"/>
      <c r="Y1490" s="328"/>
      <c r="Z1490" s="328"/>
      <c r="AA1490" s="328"/>
      <c r="AB1490" s="328"/>
      <c r="AC1490" s="328"/>
      <c r="AD1490" s="328"/>
      <c r="AE1490" s="328"/>
      <c r="AF1490" s="328"/>
      <c r="AG1490" s="328"/>
      <c r="AH1490" s="328"/>
      <c r="AI1490" s="328"/>
      <c r="AJ1490" s="328"/>
      <c r="AK1490" s="328"/>
      <c r="AL1490" s="328"/>
      <c r="AM1490" s="328"/>
      <c r="AN1490" s="328"/>
      <c r="AO1490" s="328"/>
      <c r="AP1490" s="328" t="s">
        <v>59</v>
      </c>
      <c r="AQ1490" s="328">
        <v>1</v>
      </c>
    </row>
    <row r="1491" spans="1:43" ht="22.8" x14ac:dyDescent="0.4">
      <c r="A1491" s="328">
        <v>213703</v>
      </c>
      <c r="B1491" s="328" t="s">
        <v>1660</v>
      </c>
      <c r="C1491" s="328" t="s">
        <v>451</v>
      </c>
      <c r="D1491" s="328" t="s">
        <v>307</v>
      </c>
      <c r="E1491" s="328" t="s">
        <v>388</v>
      </c>
      <c r="F1491" s="330">
        <v>34348</v>
      </c>
      <c r="G1491" s="328" t="s">
        <v>373</v>
      </c>
      <c r="H1491" s="328" t="s">
        <v>389</v>
      </c>
      <c r="I1491" s="328" t="s">
        <v>59</v>
      </c>
      <c r="J1491" s="328" t="s">
        <v>390</v>
      </c>
      <c r="K1491" s="328">
        <v>2014</v>
      </c>
      <c r="L1491" s="328" t="s">
        <v>372</v>
      </c>
      <c r="M1491" s="328" t="s">
        <v>373</v>
      </c>
      <c r="N1491" s="328"/>
      <c r="O1491" s="330"/>
      <c r="P1491" s="328"/>
      <c r="Q1491" s="328"/>
      <c r="R1491" s="328"/>
      <c r="S1491" s="328"/>
      <c r="T1491" s="328"/>
      <c r="U1491" s="328"/>
      <c r="V1491" s="328"/>
      <c r="W1491" s="328"/>
      <c r="X1491" s="328"/>
      <c r="Y1491" s="328"/>
      <c r="Z1491" s="328"/>
      <c r="AA1491" s="328"/>
      <c r="AB1491" s="328"/>
      <c r="AC1491" s="328"/>
      <c r="AD1491" s="328"/>
      <c r="AE1491" s="328"/>
      <c r="AF1491" s="328"/>
      <c r="AG1491" s="328"/>
      <c r="AH1491" s="328" t="s">
        <v>731</v>
      </c>
      <c r="AI1491" s="328"/>
      <c r="AJ1491" s="328"/>
      <c r="AK1491" s="328"/>
      <c r="AL1491" s="328"/>
      <c r="AM1491" s="328"/>
      <c r="AN1491" s="328"/>
      <c r="AO1491" s="328"/>
      <c r="AP1491" s="328" t="s">
        <v>3374</v>
      </c>
      <c r="AQ1491" s="328">
        <v>3</v>
      </c>
    </row>
    <row r="1492" spans="1:43" ht="22.8" x14ac:dyDescent="0.4">
      <c r="A1492" s="328">
        <v>213715</v>
      </c>
      <c r="B1492" s="328" t="s">
        <v>2794</v>
      </c>
      <c r="C1492" s="328" t="s">
        <v>1861</v>
      </c>
      <c r="D1492" s="328" t="s">
        <v>267</v>
      </c>
      <c r="E1492" s="328" t="s">
        <v>388</v>
      </c>
      <c r="F1492" s="330">
        <v>36062</v>
      </c>
      <c r="G1492" s="328" t="s">
        <v>1009</v>
      </c>
      <c r="H1492" s="328" t="s">
        <v>389</v>
      </c>
      <c r="I1492" s="328" t="s">
        <v>59</v>
      </c>
      <c r="J1492" s="328"/>
      <c r="K1492" s="328">
        <v>2016</v>
      </c>
      <c r="L1492" s="328" t="s">
        <v>372</v>
      </c>
      <c r="M1492" s="328" t="s">
        <v>373</v>
      </c>
      <c r="N1492" s="328"/>
      <c r="O1492" s="330"/>
      <c r="P1492" s="328"/>
      <c r="Q1492" s="328"/>
      <c r="R1492" s="328"/>
      <c r="S1492" s="328"/>
      <c r="T1492" s="328"/>
      <c r="U1492" s="328"/>
      <c r="V1492" s="328"/>
      <c r="W1492" s="328"/>
      <c r="X1492" s="328"/>
      <c r="Y1492" s="328"/>
      <c r="Z1492" s="328"/>
      <c r="AA1492" s="328"/>
      <c r="AB1492" s="328"/>
      <c r="AC1492" s="328"/>
      <c r="AD1492" s="328"/>
      <c r="AE1492" s="328"/>
      <c r="AF1492" s="328"/>
      <c r="AG1492" s="328"/>
      <c r="AH1492" s="328"/>
      <c r="AI1492" s="328"/>
      <c r="AJ1492" s="328"/>
      <c r="AK1492" s="328"/>
      <c r="AL1492" s="328"/>
      <c r="AM1492" s="328"/>
      <c r="AN1492" s="328"/>
      <c r="AO1492" s="328"/>
      <c r="AP1492" s="328" t="s">
        <v>3374</v>
      </c>
      <c r="AQ1492" s="328">
        <v>3</v>
      </c>
    </row>
    <row r="1493" spans="1:43" ht="22.8" x14ac:dyDescent="0.4">
      <c r="A1493" s="328">
        <v>213745</v>
      </c>
      <c r="B1493" s="328" t="s">
        <v>1895</v>
      </c>
      <c r="C1493" s="328" t="s">
        <v>66</v>
      </c>
      <c r="D1493" s="328" t="s">
        <v>267</v>
      </c>
      <c r="E1493" s="328" t="s">
        <v>388</v>
      </c>
      <c r="F1493" s="330">
        <v>36163</v>
      </c>
      <c r="G1493" s="328" t="s">
        <v>1896</v>
      </c>
      <c r="H1493" s="328" t="s">
        <v>389</v>
      </c>
      <c r="I1493" s="328" t="s">
        <v>59</v>
      </c>
      <c r="J1493" s="328" t="s">
        <v>371</v>
      </c>
      <c r="K1493" s="328">
        <v>2018</v>
      </c>
      <c r="L1493" s="328" t="s">
        <v>372</v>
      </c>
      <c r="M1493" s="328"/>
      <c r="N1493" s="328"/>
      <c r="O1493" s="330"/>
      <c r="P1493" s="328"/>
      <c r="Q1493" s="328"/>
      <c r="R1493" s="328"/>
      <c r="S1493" s="328"/>
      <c r="T1493" s="328"/>
      <c r="U1493" s="328"/>
      <c r="V1493" s="328"/>
      <c r="W1493" s="328"/>
      <c r="X1493" s="328"/>
      <c r="Y1493" s="328"/>
      <c r="Z1493" s="328"/>
      <c r="AA1493" s="328"/>
      <c r="AB1493" s="328"/>
      <c r="AC1493" s="328"/>
      <c r="AD1493" s="328"/>
      <c r="AE1493" s="328"/>
      <c r="AF1493" s="328"/>
      <c r="AG1493" s="328"/>
      <c r="AH1493" s="328"/>
      <c r="AI1493" s="328"/>
      <c r="AJ1493" s="328"/>
      <c r="AK1493" s="328"/>
      <c r="AL1493" s="328"/>
      <c r="AM1493" s="328" t="s">
        <v>782</v>
      </c>
      <c r="AN1493" s="328" t="s">
        <v>782</v>
      </c>
      <c r="AO1493" s="328"/>
      <c r="AP1493" s="328" t="s">
        <v>59</v>
      </c>
      <c r="AQ1493" s="328">
        <v>1</v>
      </c>
    </row>
    <row r="1494" spans="1:43" ht="22.8" x14ac:dyDescent="0.4">
      <c r="A1494" s="328">
        <v>213829</v>
      </c>
      <c r="B1494" s="328" t="s">
        <v>1554</v>
      </c>
      <c r="C1494" s="328" t="s">
        <v>462</v>
      </c>
      <c r="D1494" s="328" t="s">
        <v>303</v>
      </c>
      <c r="E1494" s="328" t="s">
        <v>388</v>
      </c>
      <c r="F1494" s="330">
        <v>32877</v>
      </c>
      <c r="G1494" s="328" t="s">
        <v>1032</v>
      </c>
      <c r="H1494" s="328" t="s">
        <v>389</v>
      </c>
      <c r="I1494" s="328" t="s">
        <v>59</v>
      </c>
      <c r="J1494" s="328" t="s">
        <v>390</v>
      </c>
      <c r="K1494" s="328">
        <v>2007</v>
      </c>
      <c r="L1494" s="328" t="s">
        <v>372</v>
      </c>
      <c r="M1494" s="328" t="s">
        <v>372</v>
      </c>
      <c r="N1494" s="328"/>
      <c r="O1494" s="330"/>
      <c r="P1494" s="328"/>
      <c r="Q1494" s="328"/>
      <c r="R1494" s="328"/>
      <c r="S1494" s="328"/>
      <c r="T1494" s="328"/>
      <c r="U1494" s="328"/>
      <c r="V1494" s="328"/>
      <c r="W1494" s="328"/>
      <c r="X1494" s="328"/>
      <c r="Y1494" s="328"/>
      <c r="Z1494" s="328"/>
      <c r="AA1494" s="328"/>
      <c r="AB1494" s="328"/>
      <c r="AC1494" s="328"/>
      <c r="AD1494" s="328"/>
      <c r="AE1494" s="328"/>
      <c r="AF1494" s="328"/>
      <c r="AG1494" s="328"/>
      <c r="AH1494" s="328"/>
      <c r="AI1494" s="328"/>
      <c r="AJ1494" s="328"/>
      <c r="AK1494" s="328"/>
      <c r="AL1494" s="328"/>
      <c r="AM1494" s="328"/>
      <c r="AN1494" s="328"/>
      <c r="AO1494" s="328"/>
      <c r="AP1494" s="328" t="s">
        <v>3374</v>
      </c>
      <c r="AQ1494" s="328">
        <v>3</v>
      </c>
    </row>
    <row r="1495" spans="1:43" ht="22.8" x14ac:dyDescent="0.4">
      <c r="A1495" s="328">
        <v>213878</v>
      </c>
      <c r="B1495" s="328" t="s">
        <v>1842</v>
      </c>
      <c r="C1495" s="328" t="s">
        <v>63</v>
      </c>
      <c r="D1495" s="328" t="s">
        <v>274</v>
      </c>
      <c r="E1495" s="328" t="s">
        <v>387</v>
      </c>
      <c r="F1495" s="330">
        <v>35942</v>
      </c>
      <c r="G1495" s="328" t="s">
        <v>1020</v>
      </c>
      <c r="H1495" s="328" t="s">
        <v>389</v>
      </c>
      <c r="I1495" s="328" t="s">
        <v>59</v>
      </c>
      <c r="J1495" s="328" t="s">
        <v>371</v>
      </c>
      <c r="K1495" s="328">
        <v>2016</v>
      </c>
      <c r="L1495" s="328" t="s">
        <v>372</v>
      </c>
      <c r="M1495" s="328" t="s">
        <v>372</v>
      </c>
      <c r="N1495" s="328"/>
      <c r="O1495" s="330"/>
      <c r="P1495" s="328"/>
      <c r="Q1495" s="328"/>
      <c r="R1495" s="328"/>
      <c r="S1495" s="328"/>
      <c r="T1495" s="328"/>
      <c r="U1495" s="328"/>
      <c r="V1495" s="328"/>
      <c r="W1495" s="328"/>
      <c r="X1495" s="328"/>
      <c r="Y1495" s="328"/>
      <c r="Z1495" s="328"/>
      <c r="AA1495" s="328"/>
      <c r="AB1495" s="328"/>
      <c r="AC1495" s="328"/>
      <c r="AD1495" s="328"/>
      <c r="AE1495" s="328"/>
      <c r="AF1495" s="328"/>
      <c r="AG1495" s="328"/>
      <c r="AH1495" s="328"/>
      <c r="AI1495" s="328"/>
      <c r="AJ1495" s="328"/>
      <c r="AK1495" s="328"/>
      <c r="AL1495" s="328"/>
      <c r="AM1495" s="328"/>
      <c r="AN1495" s="328"/>
      <c r="AO1495" s="328"/>
      <c r="AP1495" s="328" t="s">
        <v>3374</v>
      </c>
      <c r="AQ1495" s="328">
        <v>3</v>
      </c>
    </row>
    <row r="1496" spans="1:43" ht="22.8" x14ac:dyDescent="0.4">
      <c r="A1496" s="328">
        <v>213909</v>
      </c>
      <c r="B1496" s="328" t="s">
        <v>2335</v>
      </c>
      <c r="C1496" s="328" t="s">
        <v>467</v>
      </c>
      <c r="D1496" s="328" t="s">
        <v>2336</v>
      </c>
      <c r="E1496" s="328" t="s">
        <v>387</v>
      </c>
      <c r="F1496" s="330">
        <v>35960</v>
      </c>
      <c r="G1496" s="328" t="s">
        <v>704</v>
      </c>
      <c r="H1496" s="328" t="s">
        <v>389</v>
      </c>
      <c r="I1496" s="328" t="s">
        <v>484</v>
      </c>
      <c r="J1496" s="328" t="s">
        <v>390</v>
      </c>
      <c r="K1496" s="328">
        <v>2017</v>
      </c>
      <c r="L1496" s="328" t="s">
        <v>372</v>
      </c>
      <c r="M1496" s="328" t="s">
        <v>372</v>
      </c>
      <c r="N1496" s="328"/>
      <c r="O1496" s="330"/>
      <c r="P1496" s="328"/>
      <c r="Q1496" s="328"/>
      <c r="R1496" s="328"/>
      <c r="S1496" s="328"/>
      <c r="T1496" s="328"/>
      <c r="U1496" s="328"/>
      <c r="V1496" s="328"/>
      <c r="W1496" s="328"/>
      <c r="X1496" s="328"/>
      <c r="Y1496" s="328"/>
      <c r="Z1496" s="328"/>
      <c r="AA1496" s="328"/>
      <c r="AB1496" s="328"/>
      <c r="AC1496" s="328"/>
      <c r="AD1496" s="328"/>
      <c r="AE1496" s="328"/>
      <c r="AF1496" s="328"/>
      <c r="AG1496" s="328"/>
      <c r="AH1496" s="328"/>
      <c r="AI1496" s="328"/>
      <c r="AJ1496" s="328"/>
      <c r="AK1496" s="328"/>
      <c r="AL1496" s="328"/>
      <c r="AM1496" s="328" t="s">
        <v>782</v>
      </c>
      <c r="AN1496" s="328" t="s">
        <v>782</v>
      </c>
      <c r="AO1496" s="328"/>
      <c r="AP1496" s="328" t="s">
        <v>484</v>
      </c>
      <c r="AQ1496" s="328">
        <v>1</v>
      </c>
    </row>
    <row r="1497" spans="1:43" ht="22.8" x14ac:dyDescent="0.4">
      <c r="A1497" s="328">
        <v>213919</v>
      </c>
      <c r="B1497" s="328" t="s">
        <v>2360</v>
      </c>
      <c r="C1497" s="328" t="s">
        <v>609</v>
      </c>
      <c r="D1497" s="328" t="s">
        <v>2805</v>
      </c>
      <c r="E1497" s="328" t="s">
        <v>388</v>
      </c>
      <c r="F1497" s="330">
        <v>36161</v>
      </c>
      <c r="G1497" s="328" t="s">
        <v>1622</v>
      </c>
      <c r="H1497" s="328" t="s">
        <v>389</v>
      </c>
      <c r="I1497" s="328" t="s">
        <v>484</v>
      </c>
      <c r="J1497" s="328" t="s">
        <v>1311</v>
      </c>
      <c r="K1497" s="328">
        <v>2017</v>
      </c>
      <c r="L1497" s="328" t="s">
        <v>372</v>
      </c>
      <c r="M1497" s="328" t="s">
        <v>372</v>
      </c>
      <c r="N1497" s="328"/>
      <c r="O1497" s="330"/>
      <c r="P1497" s="328"/>
      <c r="Q1497" s="328"/>
      <c r="R1497" s="328"/>
      <c r="S1497" s="328"/>
      <c r="T1497" s="328"/>
      <c r="U1497" s="328"/>
      <c r="V1497" s="328"/>
      <c r="W1497" s="328"/>
      <c r="X1497" s="328"/>
      <c r="Y1497" s="328"/>
      <c r="Z1497" s="328"/>
      <c r="AA1497" s="328"/>
      <c r="AB1497" s="328"/>
      <c r="AC1497" s="328"/>
      <c r="AD1497" s="328"/>
      <c r="AE1497" s="328"/>
      <c r="AF1497" s="328"/>
      <c r="AG1497" s="328"/>
      <c r="AH1497" s="328" t="s">
        <v>731</v>
      </c>
      <c r="AI1497" s="328"/>
      <c r="AJ1497" s="328"/>
      <c r="AK1497" s="328"/>
      <c r="AL1497" s="328"/>
      <c r="AM1497" s="328"/>
      <c r="AN1497" s="328"/>
      <c r="AO1497" s="328"/>
      <c r="AP1497" s="328" t="s">
        <v>4071</v>
      </c>
      <c r="AQ1497" s="328">
        <v>3</v>
      </c>
    </row>
    <row r="1498" spans="1:43" ht="27.6" x14ac:dyDescent="0.4">
      <c r="A1498" s="328">
        <v>213979</v>
      </c>
      <c r="B1498" s="340" t="s">
        <v>4132</v>
      </c>
      <c r="C1498" s="340" t="s">
        <v>127</v>
      </c>
      <c r="D1498" s="340" t="s">
        <v>2672</v>
      </c>
      <c r="E1498" s="328" t="s">
        <v>388</v>
      </c>
      <c r="F1498" s="330">
        <v>36150</v>
      </c>
      <c r="G1498" s="328" t="s">
        <v>4133</v>
      </c>
      <c r="H1498" s="328" t="s">
        <v>389</v>
      </c>
      <c r="I1498" s="328" t="s">
        <v>486</v>
      </c>
      <c r="J1498" s="328" t="s">
        <v>1311</v>
      </c>
      <c r="K1498" s="328">
        <v>2016</v>
      </c>
      <c r="L1498" s="328" t="s">
        <v>372</v>
      </c>
      <c r="M1498" s="328" t="s">
        <v>372</v>
      </c>
      <c r="N1498" s="328"/>
      <c r="O1498" s="330"/>
      <c r="P1498" s="328"/>
      <c r="Q1498" s="328"/>
      <c r="R1498" s="328"/>
      <c r="S1498" s="328"/>
      <c r="T1498" s="328"/>
      <c r="U1498" s="328"/>
      <c r="V1498" s="328"/>
      <c r="W1498" s="328"/>
      <c r="X1498" s="328"/>
      <c r="Y1498" s="328"/>
      <c r="Z1498" s="328"/>
      <c r="AA1498" s="328"/>
      <c r="AB1498" s="328"/>
      <c r="AC1498" s="328"/>
      <c r="AD1498" s="328"/>
      <c r="AE1498" s="328"/>
      <c r="AF1498" s="328"/>
      <c r="AG1498" s="328"/>
      <c r="AH1498" s="328" t="s">
        <v>731</v>
      </c>
      <c r="AI1498" s="328"/>
      <c r="AJ1498" s="328"/>
      <c r="AK1498" s="328"/>
      <c r="AL1498" s="328"/>
      <c r="AM1498" s="328"/>
      <c r="AN1498" s="328"/>
      <c r="AO1498" s="328"/>
      <c r="AP1498" s="328" t="s">
        <v>3918</v>
      </c>
      <c r="AQ1498" s="328" t="s">
        <v>3844</v>
      </c>
    </row>
    <row r="1499" spans="1:43" ht="22.8" x14ac:dyDescent="0.4">
      <c r="A1499" s="328">
        <v>213983</v>
      </c>
      <c r="B1499" s="328" t="s">
        <v>1887</v>
      </c>
      <c r="C1499" s="328" t="s">
        <v>66</v>
      </c>
      <c r="D1499" s="328" t="s">
        <v>269</v>
      </c>
      <c r="E1499" s="328" t="s">
        <v>387</v>
      </c>
      <c r="F1499" s="330">
        <v>36161</v>
      </c>
      <c r="G1499" s="328" t="s">
        <v>1888</v>
      </c>
      <c r="H1499" s="328" t="s">
        <v>389</v>
      </c>
      <c r="I1499" s="328" t="s">
        <v>59</v>
      </c>
      <c r="J1499" s="328" t="s">
        <v>390</v>
      </c>
      <c r="K1499" s="328">
        <v>2017</v>
      </c>
      <c r="L1499" s="328" t="s">
        <v>372</v>
      </c>
      <c r="M1499" s="328" t="s">
        <v>372</v>
      </c>
      <c r="N1499" s="328"/>
      <c r="O1499" s="330"/>
      <c r="P1499" s="328"/>
      <c r="Q1499" s="328"/>
      <c r="R1499" s="328"/>
      <c r="S1499" s="328"/>
      <c r="T1499" s="328"/>
      <c r="U1499" s="328"/>
      <c r="V1499" s="328"/>
      <c r="W1499" s="328"/>
      <c r="X1499" s="328"/>
      <c r="Y1499" s="328"/>
      <c r="Z1499" s="328"/>
      <c r="AA1499" s="328"/>
      <c r="AB1499" s="328"/>
      <c r="AC1499" s="328"/>
      <c r="AD1499" s="328"/>
      <c r="AE1499" s="328"/>
      <c r="AF1499" s="328"/>
      <c r="AG1499" s="328"/>
      <c r="AH1499" s="328"/>
      <c r="AI1499" s="328"/>
      <c r="AJ1499" s="328"/>
      <c r="AK1499" s="328"/>
      <c r="AL1499" s="328"/>
      <c r="AM1499" s="328"/>
      <c r="AN1499" s="328"/>
      <c r="AO1499" s="328"/>
      <c r="AP1499" s="328" t="s">
        <v>3374</v>
      </c>
      <c r="AQ1499" s="328">
        <v>4</v>
      </c>
    </row>
    <row r="1500" spans="1:43" ht="22.8" x14ac:dyDescent="0.4">
      <c r="A1500" s="328">
        <v>214013</v>
      </c>
      <c r="B1500" s="328" t="s">
        <v>2539</v>
      </c>
      <c r="C1500" s="328" t="s">
        <v>66</v>
      </c>
      <c r="D1500" s="328" t="s">
        <v>2771</v>
      </c>
      <c r="E1500" s="328" t="s">
        <v>388</v>
      </c>
      <c r="F1500" s="330">
        <v>36109</v>
      </c>
      <c r="G1500" s="328" t="s">
        <v>1070</v>
      </c>
      <c r="H1500" s="328" t="s">
        <v>389</v>
      </c>
      <c r="I1500" s="328" t="s">
        <v>59</v>
      </c>
      <c r="J1500" s="328" t="s">
        <v>371</v>
      </c>
      <c r="K1500" s="328">
        <v>2018</v>
      </c>
      <c r="L1500" s="328" t="s">
        <v>372</v>
      </c>
      <c r="M1500" s="328" t="s">
        <v>386</v>
      </c>
      <c r="N1500" s="328">
        <v>20</v>
      </c>
      <c r="O1500" s="330">
        <v>45714</v>
      </c>
      <c r="P1500" s="328">
        <v>70000</v>
      </c>
      <c r="Q1500" s="328"/>
      <c r="R1500" s="328"/>
      <c r="S1500" s="328"/>
      <c r="T1500" s="328"/>
      <c r="U1500" s="328"/>
      <c r="V1500" s="328"/>
      <c r="W1500" s="328"/>
      <c r="X1500" s="328"/>
      <c r="Y1500" s="328"/>
      <c r="Z1500" s="328"/>
      <c r="AA1500" s="328"/>
      <c r="AB1500" s="328"/>
      <c r="AC1500" s="328"/>
      <c r="AD1500" s="328"/>
      <c r="AE1500" s="328"/>
      <c r="AF1500" s="328"/>
      <c r="AG1500" s="328"/>
      <c r="AH1500" s="328"/>
      <c r="AI1500" s="328"/>
      <c r="AJ1500" s="328"/>
      <c r="AK1500" s="328"/>
      <c r="AL1500" s="328"/>
      <c r="AM1500" s="328"/>
      <c r="AN1500" s="328"/>
      <c r="AO1500" s="328"/>
      <c r="AP1500" s="328" t="s">
        <v>59</v>
      </c>
      <c r="AQ1500" s="328">
        <v>1</v>
      </c>
    </row>
    <row r="1501" spans="1:43" ht="22.8" x14ac:dyDescent="0.4">
      <c r="A1501" s="328">
        <v>214032</v>
      </c>
      <c r="B1501" s="328" t="s">
        <v>3692</v>
      </c>
      <c r="C1501" s="328" t="s">
        <v>165</v>
      </c>
      <c r="D1501" s="328" t="s">
        <v>3662</v>
      </c>
      <c r="E1501" s="328" t="s">
        <v>388</v>
      </c>
      <c r="F1501" s="330">
        <v>35950</v>
      </c>
      <c r="G1501" s="328" t="s">
        <v>1009</v>
      </c>
      <c r="H1501" s="328" t="s">
        <v>389</v>
      </c>
      <c r="I1501" s="328" t="s">
        <v>484</v>
      </c>
      <c r="J1501" s="328" t="s">
        <v>371</v>
      </c>
      <c r="K1501" s="328">
        <v>2014</v>
      </c>
      <c r="L1501" s="328" t="s">
        <v>372</v>
      </c>
      <c r="M1501" s="328" t="s">
        <v>385</v>
      </c>
      <c r="N1501" s="328"/>
      <c r="O1501" s="330"/>
      <c r="P1501" s="328"/>
      <c r="Q1501" s="328"/>
      <c r="R1501" s="328"/>
      <c r="S1501" s="328"/>
      <c r="T1501" s="328"/>
      <c r="U1501" s="328"/>
      <c r="V1501" s="328"/>
      <c r="W1501" s="328"/>
      <c r="X1501" s="328"/>
      <c r="Y1501" s="328"/>
      <c r="Z1501" s="328"/>
      <c r="AA1501" s="328"/>
      <c r="AB1501" s="328"/>
      <c r="AC1501" s="328"/>
      <c r="AD1501" s="328"/>
      <c r="AE1501" s="328"/>
      <c r="AF1501" s="328"/>
      <c r="AG1501" s="328"/>
      <c r="AH1501" s="328" t="s">
        <v>731</v>
      </c>
      <c r="AI1501" s="328"/>
      <c r="AJ1501" s="328"/>
      <c r="AK1501" s="328"/>
      <c r="AL1501" s="328"/>
      <c r="AM1501" s="328" t="s">
        <v>782</v>
      </c>
      <c r="AN1501" s="328" t="s">
        <v>782</v>
      </c>
      <c r="AO1501" s="328"/>
      <c r="AP1501" s="328" t="s">
        <v>4135</v>
      </c>
      <c r="AQ1501" s="328" t="s">
        <v>3844</v>
      </c>
    </row>
    <row r="1502" spans="1:43" ht="22.8" x14ac:dyDescent="0.4">
      <c r="A1502" s="328">
        <v>214036</v>
      </c>
      <c r="B1502" s="328" t="s">
        <v>885</v>
      </c>
      <c r="C1502" s="328" t="s">
        <v>106</v>
      </c>
      <c r="D1502" s="328" t="s">
        <v>642</v>
      </c>
      <c r="E1502" s="328" t="s">
        <v>388</v>
      </c>
      <c r="F1502" s="330">
        <v>32874</v>
      </c>
      <c r="G1502" s="328" t="s">
        <v>4136</v>
      </c>
      <c r="H1502" s="328" t="s">
        <v>389</v>
      </c>
      <c r="I1502" s="328" t="s">
        <v>486</v>
      </c>
      <c r="J1502" s="328" t="s">
        <v>1311</v>
      </c>
      <c r="K1502" s="328">
        <v>2017</v>
      </c>
      <c r="L1502" s="328" t="s">
        <v>372</v>
      </c>
      <c r="M1502" s="328" t="s">
        <v>372</v>
      </c>
      <c r="N1502" s="328"/>
      <c r="O1502" s="330"/>
      <c r="P1502" s="328"/>
      <c r="Q1502" s="328"/>
      <c r="R1502" s="328"/>
      <c r="S1502" s="328"/>
      <c r="T1502" s="328"/>
      <c r="U1502" s="328"/>
      <c r="V1502" s="328"/>
      <c r="W1502" s="328"/>
      <c r="X1502" s="328"/>
      <c r="Y1502" s="328"/>
      <c r="Z1502" s="328"/>
      <c r="AA1502" s="328"/>
      <c r="AB1502" s="328"/>
      <c r="AC1502" s="328"/>
      <c r="AD1502" s="328"/>
      <c r="AE1502" s="328"/>
      <c r="AF1502" s="328"/>
      <c r="AG1502" s="328"/>
      <c r="AH1502" s="328" t="s">
        <v>731</v>
      </c>
      <c r="AI1502" s="328"/>
      <c r="AJ1502" s="328"/>
      <c r="AK1502" s="328"/>
      <c r="AL1502" s="328"/>
      <c r="AM1502" s="328"/>
      <c r="AN1502" s="328"/>
      <c r="AO1502" s="328"/>
      <c r="AP1502" s="328" t="s">
        <v>4077</v>
      </c>
      <c r="AQ1502" s="328">
        <v>1</v>
      </c>
    </row>
    <row r="1503" spans="1:43" ht="22.8" x14ac:dyDescent="0.4">
      <c r="A1503" s="328">
        <v>214048</v>
      </c>
      <c r="B1503" s="328" t="s">
        <v>1488</v>
      </c>
      <c r="C1503" s="328" t="s">
        <v>105</v>
      </c>
      <c r="D1503" s="328" t="s">
        <v>278</v>
      </c>
      <c r="E1503" s="328" t="s">
        <v>388</v>
      </c>
      <c r="F1503" s="330">
        <v>27540</v>
      </c>
      <c r="G1503" s="328" t="s">
        <v>1489</v>
      </c>
      <c r="H1503" s="328" t="s">
        <v>389</v>
      </c>
      <c r="I1503" s="328" t="s">
        <v>59</v>
      </c>
      <c r="J1503" s="328" t="s">
        <v>371</v>
      </c>
      <c r="K1503" s="328">
        <v>1994</v>
      </c>
      <c r="L1503" s="328" t="s">
        <v>372</v>
      </c>
      <c r="M1503" s="328" t="s">
        <v>372</v>
      </c>
      <c r="N1503" s="328"/>
      <c r="O1503" s="330"/>
      <c r="P1503" s="328"/>
      <c r="Q1503" s="328"/>
      <c r="R1503" s="328"/>
      <c r="S1503" s="328"/>
      <c r="T1503" s="328"/>
      <c r="U1503" s="328"/>
      <c r="V1503" s="328"/>
      <c r="W1503" s="328"/>
      <c r="X1503" s="328"/>
      <c r="Y1503" s="328"/>
      <c r="Z1503" s="328"/>
      <c r="AA1503" s="328"/>
      <c r="AB1503" s="328"/>
      <c r="AC1503" s="328"/>
      <c r="AD1503" s="328"/>
      <c r="AE1503" s="328"/>
      <c r="AF1503" s="328"/>
      <c r="AG1503" s="328"/>
      <c r="AH1503" s="328"/>
      <c r="AI1503" s="328"/>
      <c r="AJ1503" s="328"/>
      <c r="AK1503" s="328"/>
      <c r="AL1503" s="328"/>
      <c r="AM1503" s="328"/>
      <c r="AN1503" s="328"/>
      <c r="AO1503" s="328"/>
      <c r="AP1503" s="328" t="s">
        <v>59</v>
      </c>
      <c r="AQ1503" s="328">
        <v>1</v>
      </c>
    </row>
    <row r="1504" spans="1:43" ht="22.8" x14ac:dyDescent="0.4">
      <c r="A1504" s="328">
        <v>214101</v>
      </c>
      <c r="B1504" s="328" t="s">
        <v>1572</v>
      </c>
      <c r="C1504" s="328" t="s">
        <v>1573</v>
      </c>
      <c r="D1504" s="328" t="s">
        <v>2821</v>
      </c>
      <c r="E1504" s="328" t="s">
        <v>388</v>
      </c>
      <c r="F1504" s="330">
        <v>33144</v>
      </c>
      <c r="G1504" s="328" t="s">
        <v>1574</v>
      </c>
      <c r="H1504" s="328" t="s">
        <v>389</v>
      </c>
      <c r="I1504" s="328" t="s">
        <v>59</v>
      </c>
      <c r="J1504" s="328" t="s">
        <v>371</v>
      </c>
      <c r="K1504" s="328">
        <v>2012</v>
      </c>
      <c r="L1504" s="328" t="s">
        <v>372</v>
      </c>
      <c r="M1504" s="328" t="s">
        <v>375</v>
      </c>
      <c r="N1504" s="328"/>
      <c r="O1504" s="330"/>
      <c r="P1504" s="328"/>
      <c r="Q1504" s="328"/>
      <c r="R1504" s="328"/>
      <c r="S1504" s="328"/>
      <c r="T1504" s="328"/>
      <c r="U1504" s="328"/>
      <c r="V1504" s="328"/>
      <c r="W1504" s="328"/>
      <c r="X1504" s="328"/>
      <c r="Y1504" s="328"/>
      <c r="Z1504" s="328"/>
      <c r="AA1504" s="328"/>
      <c r="AB1504" s="328"/>
      <c r="AC1504" s="328"/>
      <c r="AD1504" s="328"/>
      <c r="AE1504" s="328"/>
      <c r="AF1504" s="328"/>
      <c r="AG1504" s="328"/>
      <c r="AH1504" s="328"/>
      <c r="AI1504" s="328"/>
      <c r="AJ1504" s="328"/>
      <c r="AK1504" s="328"/>
      <c r="AL1504" s="328"/>
      <c r="AM1504" s="328"/>
      <c r="AN1504" s="328" t="s">
        <v>782</v>
      </c>
      <c r="AO1504" s="328"/>
      <c r="AP1504" s="328" t="s">
        <v>3374</v>
      </c>
      <c r="AQ1504" s="328">
        <v>3</v>
      </c>
    </row>
    <row r="1505" spans="1:43" ht="22.8" x14ac:dyDescent="0.4">
      <c r="A1505" s="328">
        <v>214102</v>
      </c>
      <c r="B1505" s="328" t="s">
        <v>1349</v>
      </c>
      <c r="C1505" s="328" t="s">
        <v>92</v>
      </c>
      <c r="D1505" s="328" t="s">
        <v>269</v>
      </c>
      <c r="E1505" s="328" t="s">
        <v>388</v>
      </c>
      <c r="F1505" s="330">
        <v>33707</v>
      </c>
      <c r="G1505" s="328" t="s">
        <v>1350</v>
      </c>
      <c r="H1505" s="328" t="s">
        <v>389</v>
      </c>
      <c r="I1505" s="328" t="s">
        <v>484</v>
      </c>
      <c r="J1505" s="328" t="s">
        <v>390</v>
      </c>
      <c r="K1505" s="328">
        <v>2011</v>
      </c>
      <c r="L1505" s="328" t="s">
        <v>372</v>
      </c>
      <c r="M1505" s="328" t="s">
        <v>374</v>
      </c>
      <c r="N1505" s="328"/>
      <c r="O1505" s="330"/>
      <c r="P1505" s="328"/>
      <c r="Q1505" s="328"/>
      <c r="R1505" s="328"/>
      <c r="S1505" s="328"/>
      <c r="T1505" s="328"/>
      <c r="U1505" s="328"/>
      <c r="V1505" s="328"/>
      <c r="W1505" s="328"/>
      <c r="X1505" s="328"/>
      <c r="Y1505" s="328"/>
      <c r="Z1505" s="328"/>
      <c r="AA1505" s="328"/>
      <c r="AB1505" s="328"/>
      <c r="AC1505" s="328"/>
      <c r="AD1505" s="328"/>
      <c r="AE1505" s="328"/>
      <c r="AF1505" s="328"/>
      <c r="AG1505" s="328"/>
      <c r="AH1505" s="328"/>
      <c r="AI1505" s="328"/>
      <c r="AJ1505" s="328"/>
      <c r="AK1505" s="328"/>
      <c r="AL1505" s="328"/>
      <c r="AM1505" s="328"/>
      <c r="AN1505" s="328"/>
      <c r="AO1505" s="328"/>
      <c r="AP1505" s="328" t="s">
        <v>484</v>
      </c>
      <c r="AQ1505" s="328">
        <v>1</v>
      </c>
    </row>
    <row r="1506" spans="1:43" ht="22.8" x14ac:dyDescent="0.4">
      <c r="A1506" s="328">
        <v>214108</v>
      </c>
      <c r="B1506" s="328" t="s">
        <v>2509</v>
      </c>
      <c r="C1506" s="328" t="s">
        <v>68</v>
      </c>
      <c r="D1506" s="328" t="s">
        <v>334</v>
      </c>
      <c r="E1506" s="328" t="s">
        <v>388</v>
      </c>
      <c r="F1506" s="330">
        <v>35956</v>
      </c>
      <c r="G1506" s="328" t="s">
        <v>393</v>
      </c>
      <c r="H1506" s="328" t="s">
        <v>389</v>
      </c>
      <c r="I1506" s="328" t="s">
        <v>59</v>
      </c>
      <c r="J1506" s="328" t="s">
        <v>371</v>
      </c>
      <c r="K1506" s="328">
        <v>2015</v>
      </c>
      <c r="L1506" s="328" t="s">
        <v>372</v>
      </c>
      <c r="M1506" s="328" t="s">
        <v>372</v>
      </c>
      <c r="N1506" s="328"/>
      <c r="O1506" s="330"/>
      <c r="P1506" s="328"/>
      <c r="Q1506" s="328"/>
      <c r="R1506" s="328"/>
      <c r="S1506" s="328"/>
      <c r="T1506" s="328"/>
      <c r="U1506" s="328"/>
      <c r="V1506" s="328"/>
      <c r="W1506" s="328"/>
      <c r="X1506" s="328"/>
      <c r="Y1506" s="328"/>
      <c r="Z1506" s="328"/>
      <c r="AA1506" s="328"/>
      <c r="AB1506" s="328"/>
      <c r="AC1506" s="328"/>
      <c r="AD1506" s="328"/>
      <c r="AE1506" s="328"/>
      <c r="AF1506" s="328"/>
      <c r="AG1506" s="328"/>
      <c r="AH1506" s="328"/>
      <c r="AI1506" s="328"/>
      <c r="AJ1506" s="328"/>
      <c r="AK1506" s="328"/>
      <c r="AL1506" s="328"/>
      <c r="AM1506" s="328"/>
      <c r="AN1506" s="328"/>
      <c r="AO1506" s="328"/>
      <c r="AP1506" s="328" t="s">
        <v>59</v>
      </c>
      <c r="AQ1506" s="328">
        <v>2</v>
      </c>
    </row>
    <row r="1507" spans="1:43" ht="22.8" x14ac:dyDescent="0.4">
      <c r="A1507" s="328">
        <v>214115</v>
      </c>
      <c r="B1507" s="328" t="s">
        <v>2012</v>
      </c>
      <c r="C1507" s="328" t="s">
        <v>2013</v>
      </c>
      <c r="D1507" s="328" t="s">
        <v>2014</v>
      </c>
      <c r="E1507" s="328" t="s">
        <v>388</v>
      </c>
      <c r="F1507" s="330">
        <v>36075</v>
      </c>
      <c r="G1507" s="328" t="s">
        <v>394</v>
      </c>
      <c r="H1507" s="328" t="s">
        <v>389</v>
      </c>
      <c r="I1507" s="328" t="s">
        <v>484</v>
      </c>
      <c r="J1507" s="328" t="s">
        <v>390</v>
      </c>
      <c r="K1507" s="328">
        <v>2017</v>
      </c>
      <c r="L1507" s="328" t="s">
        <v>372</v>
      </c>
      <c r="M1507" s="328" t="s">
        <v>384</v>
      </c>
      <c r="N1507" s="328">
        <v>38</v>
      </c>
      <c r="O1507" s="330">
        <v>45720</v>
      </c>
      <c r="P1507" s="328">
        <v>300000</v>
      </c>
      <c r="Q1507" s="328"/>
      <c r="R1507" s="328"/>
      <c r="S1507" s="328"/>
      <c r="T1507" s="328"/>
      <c r="U1507" s="328"/>
      <c r="V1507" s="328"/>
      <c r="W1507" s="328"/>
      <c r="X1507" s="328"/>
      <c r="Y1507" s="328"/>
      <c r="Z1507" s="328"/>
      <c r="AA1507" s="328"/>
      <c r="AB1507" s="328"/>
      <c r="AC1507" s="328"/>
      <c r="AD1507" s="328"/>
      <c r="AE1507" s="328"/>
      <c r="AF1507" s="328"/>
      <c r="AG1507" s="328"/>
      <c r="AH1507" s="328" t="s">
        <v>731</v>
      </c>
      <c r="AI1507" s="328"/>
      <c r="AJ1507" s="328"/>
      <c r="AK1507" s="328"/>
      <c r="AL1507" s="328"/>
      <c r="AM1507" s="328"/>
      <c r="AN1507" s="328"/>
      <c r="AO1507" s="328"/>
      <c r="AP1507" s="328" t="s">
        <v>3870</v>
      </c>
      <c r="AQ1507" s="328">
        <v>3</v>
      </c>
    </row>
    <row r="1508" spans="1:43" ht="22.8" x14ac:dyDescent="0.4">
      <c r="A1508" s="328">
        <v>214123</v>
      </c>
      <c r="B1508" s="328" t="s">
        <v>2610</v>
      </c>
      <c r="C1508" s="328" t="s">
        <v>1651</v>
      </c>
      <c r="D1508" s="328" t="s">
        <v>2825</v>
      </c>
      <c r="E1508" s="328" t="s">
        <v>388</v>
      </c>
      <c r="F1508" s="330">
        <v>36172</v>
      </c>
      <c r="G1508" s="328" t="s">
        <v>1031</v>
      </c>
      <c r="H1508" s="328" t="s">
        <v>3412</v>
      </c>
      <c r="I1508" s="328" t="s">
        <v>59</v>
      </c>
      <c r="J1508" s="328" t="s">
        <v>390</v>
      </c>
      <c r="K1508" s="328">
        <v>2017</v>
      </c>
      <c r="L1508" s="328" t="s">
        <v>372</v>
      </c>
      <c r="M1508" s="328" t="s">
        <v>372</v>
      </c>
      <c r="N1508" s="328"/>
      <c r="O1508" s="330"/>
      <c r="P1508" s="328"/>
      <c r="Q1508" s="328"/>
      <c r="R1508" s="328"/>
      <c r="S1508" s="328"/>
      <c r="T1508" s="328"/>
      <c r="U1508" s="328"/>
      <c r="V1508" s="328"/>
      <c r="W1508" s="328"/>
      <c r="X1508" s="328"/>
      <c r="Y1508" s="328"/>
      <c r="Z1508" s="328"/>
      <c r="AA1508" s="328"/>
      <c r="AB1508" s="328"/>
      <c r="AC1508" s="328"/>
      <c r="AD1508" s="328"/>
      <c r="AE1508" s="328"/>
      <c r="AF1508" s="328"/>
      <c r="AG1508" s="328"/>
      <c r="AH1508" s="328" t="s">
        <v>731</v>
      </c>
      <c r="AI1508" s="328"/>
      <c r="AJ1508" s="328"/>
      <c r="AK1508" s="328"/>
      <c r="AL1508" s="328"/>
      <c r="AM1508" s="328" t="s">
        <v>782</v>
      </c>
      <c r="AN1508" s="328" t="s">
        <v>782</v>
      </c>
      <c r="AO1508" s="328"/>
      <c r="AP1508" s="328" t="s">
        <v>3843</v>
      </c>
      <c r="AQ1508" s="328" t="s">
        <v>3844</v>
      </c>
    </row>
    <row r="1509" spans="1:43" ht="22.8" x14ac:dyDescent="0.4">
      <c r="A1509" s="328">
        <v>214124</v>
      </c>
      <c r="B1509" s="328" t="s">
        <v>1798</v>
      </c>
      <c r="C1509" s="328" t="s">
        <v>88</v>
      </c>
      <c r="D1509" s="328" t="s">
        <v>278</v>
      </c>
      <c r="E1509" s="328" t="s">
        <v>388</v>
      </c>
      <c r="F1509" s="330">
        <v>35606</v>
      </c>
      <c r="G1509" s="328" t="s">
        <v>1033</v>
      </c>
      <c r="H1509" s="328" t="s">
        <v>389</v>
      </c>
      <c r="I1509" s="328" t="s">
        <v>59</v>
      </c>
      <c r="J1509" s="328" t="s">
        <v>390</v>
      </c>
      <c r="K1509" s="328">
        <v>2015</v>
      </c>
      <c r="L1509" s="328" t="s">
        <v>372</v>
      </c>
      <c r="M1509" s="328" t="s">
        <v>372</v>
      </c>
      <c r="N1509" s="328"/>
      <c r="O1509" s="330"/>
      <c r="P1509" s="328"/>
      <c r="Q1509" s="328"/>
      <c r="R1509" s="328"/>
      <c r="S1509" s="328"/>
      <c r="T1509" s="328"/>
      <c r="U1509" s="328"/>
      <c r="V1509" s="328"/>
      <c r="W1509" s="328"/>
      <c r="X1509" s="328"/>
      <c r="Y1509" s="328"/>
      <c r="Z1509" s="328"/>
      <c r="AA1509" s="328"/>
      <c r="AB1509" s="328"/>
      <c r="AC1509" s="328"/>
      <c r="AD1509" s="328"/>
      <c r="AE1509" s="328"/>
      <c r="AF1509" s="328"/>
      <c r="AG1509" s="328"/>
      <c r="AH1509" s="328"/>
      <c r="AI1509" s="328"/>
      <c r="AJ1509" s="328"/>
      <c r="AK1509" s="328"/>
      <c r="AL1509" s="328"/>
      <c r="AM1509" s="328"/>
      <c r="AN1509" s="328"/>
      <c r="AO1509" s="328"/>
      <c r="AP1509" s="328" t="s">
        <v>3374</v>
      </c>
      <c r="AQ1509" s="328">
        <v>5</v>
      </c>
    </row>
    <row r="1510" spans="1:43" ht="27.6" x14ac:dyDescent="0.4">
      <c r="A1510" s="328">
        <v>214136</v>
      </c>
      <c r="B1510" s="340" t="s">
        <v>4137</v>
      </c>
      <c r="C1510" s="340" t="s">
        <v>105</v>
      </c>
      <c r="D1510" s="340" t="s">
        <v>71</v>
      </c>
      <c r="E1510" s="328"/>
      <c r="F1510" s="330"/>
      <c r="G1510" s="328"/>
      <c r="H1510" s="328"/>
      <c r="I1510" s="328" t="s">
        <v>484</v>
      </c>
      <c r="J1510" s="328" t="s">
        <v>1311</v>
      </c>
      <c r="K1510" s="328">
        <v>2017</v>
      </c>
      <c r="L1510" s="328" t="s">
        <v>372</v>
      </c>
      <c r="M1510" s="328" t="s">
        <v>372</v>
      </c>
      <c r="N1510" s="328"/>
      <c r="O1510" s="330"/>
      <c r="P1510" s="328"/>
      <c r="Q1510" s="328"/>
      <c r="R1510" s="328"/>
      <c r="S1510" s="328"/>
      <c r="T1510" s="328"/>
      <c r="U1510" s="328"/>
      <c r="V1510" s="328"/>
      <c r="W1510" s="328"/>
      <c r="X1510" s="328"/>
      <c r="Y1510" s="328"/>
      <c r="Z1510" s="328"/>
      <c r="AA1510" s="328"/>
      <c r="AB1510" s="328"/>
      <c r="AC1510" s="328"/>
      <c r="AD1510" s="328"/>
      <c r="AE1510" s="328"/>
      <c r="AF1510" s="328"/>
      <c r="AG1510" s="328"/>
      <c r="AH1510" s="328"/>
      <c r="AI1510" s="328"/>
      <c r="AJ1510" s="328"/>
      <c r="AK1510" s="328"/>
      <c r="AL1510" s="328"/>
      <c r="AM1510" s="328"/>
      <c r="AN1510" s="328" t="s">
        <v>782</v>
      </c>
      <c r="AO1510" s="328"/>
      <c r="AP1510" s="328" t="s">
        <v>484</v>
      </c>
      <c r="AQ1510" s="328">
        <v>3</v>
      </c>
    </row>
    <row r="1511" spans="1:43" ht="22.8" x14ac:dyDescent="0.4">
      <c r="A1511" s="328">
        <v>214172</v>
      </c>
      <c r="B1511" s="328" t="s">
        <v>1681</v>
      </c>
      <c r="C1511" s="328" t="s">
        <v>105</v>
      </c>
      <c r="D1511" s="328" t="s">
        <v>502</v>
      </c>
      <c r="E1511" s="328" t="s">
        <v>388</v>
      </c>
      <c r="F1511" s="330">
        <v>34685</v>
      </c>
      <c r="G1511" s="328" t="s">
        <v>1010</v>
      </c>
      <c r="H1511" s="328" t="s">
        <v>389</v>
      </c>
      <c r="I1511" s="328" t="s">
        <v>484</v>
      </c>
      <c r="J1511" s="328" t="s">
        <v>390</v>
      </c>
      <c r="K1511" s="328">
        <v>2016</v>
      </c>
      <c r="L1511" s="328" t="s">
        <v>372</v>
      </c>
      <c r="M1511" s="328" t="s">
        <v>372</v>
      </c>
      <c r="N1511" s="328"/>
      <c r="O1511" s="330"/>
      <c r="P1511" s="328"/>
      <c r="Q1511" s="328"/>
      <c r="R1511" s="328"/>
      <c r="S1511" s="328"/>
      <c r="T1511" s="328"/>
      <c r="U1511" s="328"/>
      <c r="V1511" s="328"/>
      <c r="W1511" s="328"/>
      <c r="X1511" s="328"/>
      <c r="Y1511" s="328"/>
      <c r="Z1511" s="328"/>
      <c r="AA1511" s="328"/>
      <c r="AB1511" s="328"/>
      <c r="AC1511" s="328"/>
      <c r="AD1511" s="328"/>
      <c r="AE1511" s="328"/>
      <c r="AF1511" s="328"/>
      <c r="AG1511" s="328"/>
      <c r="AH1511" s="328" t="s">
        <v>731</v>
      </c>
      <c r="AI1511" s="328"/>
      <c r="AJ1511" s="328"/>
      <c r="AK1511" s="328"/>
      <c r="AL1511" s="328"/>
      <c r="AM1511" s="328"/>
      <c r="AN1511" s="328"/>
      <c r="AO1511" s="328"/>
      <c r="AP1511" s="328" t="s">
        <v>4139</v>
      </c>
      <c r="AQ1511" s="328" t="s">
        <v>3844</v>
      </c>
    </row>
    <row r="1512" spans="1:43" ht="22.8" x14ac:dyDescent="0.4">
      <c r="A1512" s="328">
        <v>214244</v>
      </c>
      <c r="B1512" s="328" t="s">
        <v>2834</v>
      </c>
      <c r="C1512" s="328" t="s">
        <v>82</v>
      </c>
      <c r="D1512" s="328" t="s">
        <v>243</v>
      </c>
      <c r="E1512" s="328" t="s">
        <v>387</v>
      </c>
      <c r="F1512" s="330">
        <v>36411</v>
      </c>
      <c r="G1512" s="328" t="s">
        <v>1923</v>
      </c>
      <c r="H1512" s="328" t="s">
        <v>389</v>
      </c>
      <c r="I1512" s="328" t="s">
        <v>59</v>
      </c>
      <c r="J1512" s="328" t="s">
        <v>390</v>
      </c>
      <c r="K1512" s="328">
        <v>2016</v>
      </c>
      <c r="L1512" s="328" t="s">
        <v>372</v>
      </c>
      <c r="M1512" s="328" t="s">
        <v>372</v>
      </c>
      <c r="N1512" s="328"/>
      <c r="O1512" s="330"/>
      <c r="P1512" s="328"/>
      <c r="Q1512" s="328"/>
      <c r="R1512" s="328"/>
      <c r="S1512" s="328"/>
      <c r="T1512" s="328"/>
      <c r="U1512" s="328"/>
      <c r="V1512" s="328"/>
      <c r="W1512" s="328"/>
      <c r="X1512" s="328"/>
      <c r="Y1512" s="328"/>
      <c r="Z1512" s="328"/>
      <c r="AA1512" s="328"/>
      <c r="AB1512" s="328"/>
      <c r="AC1512" s="328"/>
      <c r="AD1512" s="328"/>
      <c r="AE1512" s="328"/>
      <c r="AF1512" s="328"/>
      <c r="AG1512" s="328"/>
      <c r="AH1512" s="328"/>
      <c r="AI1512" s="328"/>
      <c r="AJ1512" s="328"/>
      <c r="AK1512" s="328"/>
      <c r="AL1512" s="328"/>
      <c r="AM1512" s="328"/>
      <c r="AN1512" s="328"/>
      <c r="AO1512" s="328"/>
      <c r="AP1512" s="328" t="s">
        <v>3374</v>
      </c>
      <c r="AQ1512" s="328">
        <v>2</v>
      </c>
    </row>
    <row r="1513" spans="1:43" ht="22.8" x14ac:dyDescent="0.4">
      <c r="A1513" s="328">
        <v>214302</v>
      </c>
      <c r="B1513" s="328" t="s">
        <v>2836</v>
      </c>
      <c r="C1513" s="328" t="s">
        <v>64</v>
      </c>
      <c r="D1513" s="328" t="s">
        <v>281</v>
      </c>
      <c r="E1513" s="328" t="s">
        <v>388</v>
      </c>
      <c r="F1513" s="330">
        <v>35115</v>
      </c>
      <c r="G1513" s="328" t="s">
        <v>694</v>
      </c>
      <c r="H1513" s="328" t="s">
        <v>389</v>
      </c>
      <c r="I1513" s="328" t="s">
        <v>484</v>
      </c>
      <c r="J1513" s="328" t="s">
        <v>390</v>
      </c>
      <c r="K1513" s="328">
        <v>2014</v>
      </c>
      <c r="L1513" s="328" t="s">
        <v>372</v>
      </c>
      <c r="M1513" s="328" t="s">
        <v>372</v>
      </c>
      <c r="N1513" s="328"/>
      <c r="O1513" s="330"/>
      <c r="P1513" s="328"/>
      <c r="Q1513" s="328"/>
      <c r="R1513" s="328"/>
      <c r="S1513" s="328"/>
      <c r="T1513" s="328"/>
      <c r="U1513" s="328"/>
      <c r="V1513" s="328"/>
      <c r="W1513" s="328"/>
      <c r="X1513" s="328"/>
      <c r="Y1513" s="328"/>
      <c r="Z1513" s="328"/>
      <c r="AA1513" s="328"/>
      <c r="AB1513" s="328"/>
      <c r="AC1513" s="328"/>
      <c r="AD1513" s="328"/>
      <c r="AE1513" s="328"/>
      <c r="AF1513" s="328"/>
      <c r="AG1513" s="328"/>
      <c r="AH1513" s="328" t="s">
        <v>731</v>
      </c>
      <c r="AI1513" s="328"/>
      <c r="AJ1513" s="328"/>
      <c r="AK1513" s="328"/>
      <c r="AL1513" s="328"/>
      <c r="AM1513" s="328" t="s">
        <v>782</v>
      </c>
      <c r="AN1513" s="328" t="s">
        <v>782</v>
      </c>
      <c r="AO1513" s="328"/>
      <c r="AP1513" s="328" t="s">
        <v>3865</v>
      </c>
      <c r="AQ1513" s="328" t="s">
        <v>3844</v>
      </c>
    </row>
    <row r="1514" spans="1:43" ht="22.8" x14ac:dyDescent="0.4">
      <c r="A1514" s="328">
        <v>214317</v>
      </c>
      <c r="B1514" s="328" t="s">
        <v>2838</v>
      </c>
      <c r="C1514" s="328" t="s">
        <v>1699</v>
      </c>
      <c r="D1514" s="328" t="s">
        <v>523</v>
      </c>
      <c r="E1514" s="328" t="s">
        <v>388</v>
      </c>
      <c r="F1514" s="330">
        <v>34828</v>
      </c>
      <c r="G1514" s="328" t="s">
        <v>1392</v>
      </c>
      <c r="H1514" s="328" t="s">
        <v>389</v>
      </c>
      <c r="I1514" s="328" t="s">
        <v>484</v>
      </c>
      <c r="J1514" s="328" t="s">
        <v>390</v>
      </c>
      <c r="K1514" s="328">
        <v>2013</v>
      </c>
      <c r="L1514" s="328" t="s">
        <v>372</v>
      </c>
      <c r="M1514" s="328" t="s">
        <v>372</v>
      </c>
      <c r="N1514" s="328"/>
      <c r="O1514" s="330"/>
      <c r="P1514" s="328"/>
      <c r="Q1514" s="328"/>
      <c r="R1514" s="328"/>
      <c r="S1514" s="328"/>
      <c r="T1514" s="328"/>
      <c r="U1514" s="328"/>
      <c r="V1514" s="328"/>
      <c r="W1514" s="328"/>
      <c r="X1514" s="328"/>
      <c r="Y1514" s="328"/>
      <c r="Z1514" s="328"/>
      <c r="AA1514" s="328"/>
      <c r="AB1514" s="328"/>
      <c r="AC1514" s="328"/>
      <c r="AD1514" s="328"/>
      <c r="AE1514" s="328"/>
      <c r="AF1514" s="328"/>
      <c r="AG1514" s="328"/>
      <c r="AH1514" s="328" t="s">
        <v>731</v>
      </c>
      <c r="AI1514" s="328"/>
      <c r="AJ1514" s="328"/>
      <c r="AK1514" s="328"/>
      <c r="AL1514" s="328"/>
      <c r="AM1514" s="328" t="s">
        <v>782</v>
      </c>
      <c r="AN1514" s="328" t="s">
        <v>782</v>
      </c>
      <c r="AO1514" s="328"/>
      <c r="AP1514" s="328" t="s">
        <v>3865</v>
      </c>
      <c r="AQ1514" s="328" t="s">
        <v>3844</v>
      </c>
    </row>
    <row r="1515" spans="1:43" ht="22.8" x14ac:dyDescent="0.4">
      <c r="A1515" s="328">
        <v>214325</v>
      </c>
      <c r="B1515" s="328" t="s">
        <v>1547</v>
      </c>
      <c r="C1515" s="328" t="s">
        <v>157</v>
      </c>
      <c r="D1515" s="328" t="s">
        <v>246</v>
      </c>
      <c r="E1515" s="328" t="s">
        <v>388</v>
      </c>
      <c r="F1515" s="330">
        <v>32743</v>
      </c>
      <c r="G1515" s="328" t="s">
        <v>1548</v>
      </c>
      <c r="H1515" s="328" t="s">
        <v>389</v>
      </c>
      <c r="I1515" s="328" t="s">
        <v>484</v>
      </c>
      <c r="J1515" s="328" t="s">
        <v>390</v>
      </c>
      <c r="K1515" s="328">
        <v>2010</v>
      </c>
      <c r="L1515" s="328" t="s">
        <v>372</v>
      </c>
      <c r="M1515" s="328" t="s">
        <v>372</v>
      </c>
      <c r="N1515" s="328"/>
      <c r="O1515" s="330"/>
      <c r="P1515" s="328"/>
      <c r="Q1515" s="328"/>
      <c r="R1515" s="328"/>
      <c r="S1515" s="328"/>
      <c r="T1515" s="328"/>
      <c r="U1515" s="328"/>
      <c r="V1515" s="328"/>
      <c r="W1515" s="328"/>
      <c r="X1515" s="328"/>
      <c r="Y1515" s="328"/>
      <c r="Z1515" s="328"/>
      <c r="AA1515" s="328"/>
      <c r="AB1515" s="328"/>
      <c r="AC1515" s="328"/>
      <c r="AD1515" s="328"/>
      <c r="AE1515" s="328"/>
      <c r="AF1515" s="328"/>
      <c r="AG1515" s="328"/>
      <c r="AH1515" s="328" t="s">
        <v>731</v>
      </c>
      <c r="AI1515" s="328"/>
      <c r="AJ1515" s="328"/>
      <c r="AK1515" s="328"/>
      <c r="AL1515" s="328"/>
      <c r="AM1515" s="328"/>
      <c r="AN1515" s="328"/>
      <c r="AO1515" s="328"/>
      <c r="AP1515" s="328" t="s">
        <v>3865</v>
      </c>
      <c r="AQ1515" s="328" t="s">
        <v>3844</v>
      </c>
    </row>
    <row r="1516" spans="1:43" ht="22.8" x14ac:dyDescent="0.4">
      <c r="A1516" s="328">
        <v>214329</v>
      </c>
      <c r="B1516" s="328" t="s">
        <v>2022</v>
      </c>
      <c r="C1516" s="328" t="s">
        <v>69</v>
      </c>
      <c r="D1516" s="328" t="s">
        <v>880</v>
      </c>
      <c r="E1516" s="328" t="s">
        <v>388</v>
      </c>
      <c r="F1516" s="330">
        <v>32533</v>
      </c>
      <c r="G1516" s="328" t="s">
        <v>2023</v>
      </c>
      <c r="H1516" s="328" t="s">
        <v>389</v>
      </c>
      <c r="I1516" s="328" t="s">
        <v>484</v>
      </c>
      <c r="J1516" s="328" t="s">
        <v>1311</v>
      </c>
      <c r="K1516" s="328">
        <v>2007</v>
      </c>
      <c r="L1516" s="328" t="s">
        <v>372</v>
      </c>
      <c r="M1516" s="328" t="s">
        <v>372</v>
      </c>
      <c r="N1516" s="328"/>
      <c r="O1516" s="330"/>
      <c r="P1516" s="328"/>
      <c r="Q1516" s="328"/>
      <c r="R1516" s="328"/>
      <c r="S1516" s="328"/>
      <c r="T1516" s="328"/>
      <c r="U1516" s="328"/>
      <c r="V1516" s="328"/>
      <c r="W1516" s="328"/>
      <c r="X1516" s="328"/>
      <c r="Y1516" s="328"/>
      <c r="Z1516" s="328"/>
      <c r="AA1516" s="328"/>
      <c r="AB1516" s="328"/>
      <c r="AC1516" s="328"/>
      <c r="AD1516" s="328"/>
      <c r="AE1516" s="328"/>
      <c r="AF1516" s="328"/>
      <c r="AG1516" s="328"/>
      <c r="AH1516" s="328" t="s">
        <v>731</v>
      </c>
      <c r="AI1516" s="328"/>
      <c r="AJ1516" s="328"/>
      <c r="AK1516" s="328"/>
      <c r="AL1516" s="328"/>
      <c r="AM1516" s="328" t="s">
        <v>782</v>
      </c>
      <c r="AN1516" s="328" t="s">
        <v>782</v>
      </c>
      <c r="AO1516" s="328"/>
      <c r="AP1516" s="328" t="s">
        <v>3870</v>
      </c>
      <c r="AQ1516" s="328">
        <v>2</v>
      </c>
    </row>
    <row r="1517" spans="1:43" ht="22.8" x14ac:dyDescent="0.4">
      <c r="A1517" s="328">
        <v>214333</v>
      </c>
      <c r="B1517" s="328" t="s">
        <v>3786</v>
      </c>
      <c r="C1517" s="328" t="s">
        <v>66</v>
      </c>
      <c r="D1517" s="328" t="s">
        <v>2839</v>
      </c>
      <c r="E1517" s="328" t="s">
        <v>1315</v>
      </c>
      <c r="F1517" s="330">
        <v>31291</v>
      </c>
      <c r="G1517" s="328" t="s">
        <v>3787</v>
      </c>
      <c r="H1517" s="328" t="s">
        <v>389</v>
      </c>
      <c r="I1517" s="328" t="s">
        <v>484</v>
      </c>
      <c r="J1517" s="328" t="s">
        <v>1311</v>
      </c>
      <c r="K1517" s="328">
        <v>2009</v>
      </c>
      <c r="L1517" s="328" t="s">
        <v>372</v>
      </c>
      <c r="M1517" s="328" t="s">
        <v>372</v>
      </c>
      <c r="N1517" s="328"/>
      <c r="O1517" s="330"/>
      <c r="P1517" s="328"/>
      <c r="Q1517" s="328"/>
      <c r="R1517" s="328"/>
      <c r="S1517" s="328"/>
      <c r="T1517" s="328"/>
      <c r="U1517" s="328"/>
      <c r="V1517" s="328"/>
      <c r="W1517" s="328"/>
      <c r="X1517" s="328"/>
      <c r="Y1517" s="328"/>
      <c r="Z1517" s="328"/>
      <c r="AA1517" s="328"/>
      <c r="AB1517" s="328"/>
      <c r="AC1517" s="328"/>
      <c r="AD1517" s="328"/>
      <c r="AE1517" s="328"/>
      <c r="AF1517" s="328"/>
      <c r="AG1517" s="328"/>
      <c r="AH1517" s="328" t="s">
        <v>731</v>
      </c>
      <c r="AI1517" s="328"/>
      <c r="AJ1517" s="328"/>
      <c r="AK1517" s="328"/>
      <c r="AL1517" s="328"/>
      <c r="AM1517" s="328" t="s">
        <v>782</v>
      </c>
      <c r="AN1517" s="328" t="s">
        <v>782</v>
      </c>
      <c r="AO1517" s="328"/>
      <c r="AP1517" s="328" t="s">
        <v>3856</v>
      </c>
      <c r="AQ1517" s="328">
        <v>6</v>
      </c>
    </row>
    <row r="1518" spans="1:43" ht="22.8" x14ac:dyDescent="0.4">
      <c r="A1518" s="328">
        <v>214348</v>
      </c>
      <c r="B1518" s="328" t="s">
        <v>1472</v>
      </c>
      <c r="C1518" s="328" t="s">
        <v>139</v>
      </c>
      <c r="D1518" s="328" t="s">
        <v>243</v>
      </c>
      <c r="E1518" s="328" t="s">
        <v>388</v>
      </c>
      <c r="F1518" s="330">
        <v>33818</v>
      </c>
      <c r="G1518" s="328" t="s">
        <v>1473</v>
      </c>
      <c r="H1518" s="328" t="s">
        <v>389</v>
      </c>
      <c r="I1518" s="328" t="s">
        <v>484</v>
      </c>
      <c r="J1518" s="328" t="s">
        <v>371</v>
      </c>
      <c r="K1518" s="328">
        <v>2013</v>
      </c>
      <c r="L1518" s="328" t="s">
        <v>372</v>
      </c>
      <c r="M1518" s="328" t="s">
        <v>372</v>
      </c>
      <c r="N1518" s="328"/>
      <c r="O1518" s="330"/>
      <c r="P1518" s="328"/>
      <c r="Q1518" s="328"/>
      <c r="R1518" s="328"/>
      <c r="S1518" s="328"/>
      <c r="T1518" s="328"/>
      <c r="U1518" s="328"/>
      <c r="V1518" s="328"/>
      <c r="W1518" s="328"/>
      <c r="X1518" s="328"/>
      <c r="Y1518" s="328"/>
      <c r="Z1518" s="328"/>
      <c r="AA1518" s="328"/>
      <c r="AB1518" s="328"/>
      <c r="AC1518" s="328"/>
      <c r="AD1518" s="328"/>
      <c r="AE1518" s="328"/>
      <c r="AF1518" s="328"/>
      <c r="AG1518" s="328"/>
      <c r="AH1518" s="328" t="s">
        <v>731</v>
      </c>
      <c r="AI1518" s="328"/>
      <c r="AJ1518" s="328"/>
      <c r="AK1518" s="328"/>
      <c r="AL1518" s="328"/>
      <c r="AM1518" s="328" t="s">
        <v>782</v>
      </c>
      <c r="AN1518" s="328" t="s">
        <v>782</v>
      </c>
      <c r="AO1518" s="328"/>
      <c r="AP1518" s="328" t="s">
        <v>3865</v>
      </c>
      <c r="AQ1518" s="328" t="s">
        <v>3844</v>
      </c>
    </row>
    <row r="1519" spans="1:43" ht="22.8" x14ac:dyDescent="0.4">
      <c r="A1519" s="328">
        <v>214358</v>
      </c>
      <c r="B1519" s="328" t="s">
        <v>1479</v>
      </c>
      <c r="C1519" s="328" t="s">
        <v>430</v>
      </c>
      <c r="D1519" s="328" t="s">
        <v>258</v>
      </c>
      <c r="E1519" s="328" t="s">
        <v>388</v>
      </c>
      <c r="F1519" s="330">
        <v>33324</v>
      </c>
      <c r="G1519" s="328" t="s">
        <v>1480</v>
      </c>
      <c r="H1519" s="328" t="s">
        <v>389</v>
      </c>
      <c r="I1519" s="328" t="s">
        <v>484</v>
      </c>
      <c r="J1519" s="328" t="s">
        <v>390</v>
      </c>
      <c r="K1519" s="328">
        <v>2010</v>
      </c>
      <c r="L1519" s="328" t="s">
        <v>372</v>
      </c>
      <c r="M1519" s="328" t="s">
        <v>372</v>
      </c>
      <c r="N1519" s="328"/>
      <c r="O1519" s="330"/>
      <c r="P1519" s="328"/>
      <c r="Q1519" s="328"/>
      <c r="R1519" s="328"/>
      <c r="S1519" s="328"/>
      <c r="T1519" s="328"/>
      <c r="U1519" s="328"/>
      <c r="V1519" s="328"/>
      <c r="W1519" s="328"/>
      <c r="X1519" s="328"/>
      <c r="Y1519" s="328"/>
      <c r="Z1519" s="328"/>
      <c r="AA1519" s="328"/>
      <c r="AB1519" s="328"/>
      <c r="AC1519" s="328"/>
      <c r="AD1519" s="328"/>
      <c r="AE1519" s="328"/>
      <c r="AF1519" s="328"/>
      <c r="AG1519" s="328"/>
      <c r="AH1519" s="328" t="s">
        <v>731</v>
      </c>
      <c r="AI1519" s="328"/>
      <c r="AJ1519" s="328"/>
      <c r="AK1519" s="328"/>
      <c r="AL1519" s="328"/>
      <c r="AM1519" s="328" t="s">
        <v>782</v>
      </c>
      <c r="AN1519" s="328" t="s">
        <v>782</v>
      </c>
      <c r="AO1519" s="328"/>
      <c r="AP1519" s="328" t="s">
        <v>3865</v>
      </c>
      <c r="AQ1519" s="328" t="s">
        <v>3844</v>
      </c>
    </row>
    <row r="1520" spans="1:43" ht="22.8" x14ac:dyDescent="0.4">
      <c r="A1520" s="328">
        <v>214369</v>
      </c>
      <c r="B1520" s="328" t="s">
        <v>1620</v>
      </c>
      <c r="C1520" s="328" t="s">
        <v>1621</v>
      </c>
      <c r="D1520" s="328" t="s">
        <v>2840</v>
      </c>
      <c r="E1520" s="328" t="s">
        <v>388</v>
      </c>
      <c r="F1520" s="330">
        <v>33970</v>
      </c>
      <c r="G1520" s="328" t="s">
        <v>1622</v>
      </c>
      <c r="H1520" s="328" t="s">
        <v>389</v>
      </c>
      <c r="I1520" s="328" t="s">
        <v>484</v>
      </c>
      <c r="J1520" s="328" t="s">
        <v>371</v>
      </c>
      <c r="K1520" s="328"/>
      <c r="L1520" s="328" t="s">
        <v>372</v>
      </c>
      <c r="M1520" s="328" t="s">
        <v>372</v>
      </c>
      <c r="N1520" s="328"/>
      <c r="O1520" s="330"/>
      <c r="P1520" s="328"/>
      <c r="Q1520" s="328"/>
      <c r="R1520" s="328"/>
      <c r="S1520" s="328"/>
      <c r="T1520" s="328"/>
      <c r="U1520" s="328"/>
      <c r="V1520" s="328"/>
      <c r="W1520" s="328"/>
      <c r="X1520" s="328"/>
      <c r="Y1520" s="328"/>
      <c r="Z1520" s="328"/>
      <c r="AA1520" s="328"/>
      <c r="AB1520" s="328"/>
      <c r="AC1520" s="328"/>
      <c r="AD1520" s="328"/>
      <c r="AE1520" s="328"/>
      <c r="AF1520" s="328"/>
      <c r="AG1520" s="328"/>
      <c r="AH1520" s="328"/>
      <c r="AI1520" s="328"/>
      <c r="AJ1520" s="328"/>
      <c r="AK1520" s="328"/>
      <c r="AL1520" s="328"/>
      <c r="AM1520" s="328" t="s">
        <v>782</v>
      </c>
      <c r="AN1520" s="328" t="s">
        <v>782</v>
      </c>
      <c r="AO1520" s="328"/>
      <c r="AP1520" s="328" t="s">
        <v>484</v>
      </c>
      <c r="AQ1520" s="328">
        <v>1</v>
      </c>
    </row>
    <row r="1521" spans="1:43" ht="22.8" x14ac:dyDescent="0.4">
      <c r="A1521" s="328">
        <v>214384</v>
      </c>
      <c r="B1521" s="328" t="s">
        <v>2841</v>
      </c>
      <c r="C1521" s="328" t="s">
        <v>85</v>
      </c>
      <c r="D1521" s="328" t="s">
        <v>227</v>
      </c>
      <c r="E1521" s="328" t="s">
        <v>388</v>
      </c>
      <c r="F1521" s="330">
        <v>35958</v>
      </c>
      <c r="G1521" s="328" t="s">
        <v>370</v>
      </c>
      <c r="H1521" s="328" t="s">
        <v>389</v>
      </c>
      <c r="I1521" s="328" t="s">
        <v>484</v>
      </c>
      <c r="J1521" s="328" t="s">
        <v>390</v>
      </c>
      <c r="K1521" s="328">
        <v>2017</v>
      </c>
      <c r="L1521" s="328" t="s">
        <v>372</v>
      </c>
      <c r="M1521" s="328" t="s">
        <v>372</v>
      </c>
      <c r="N1521" s="328"/>
      <c r="O1521" s="330"/>
      <c r="P1521" s="328"/>
      <c r="Q1521" s="328"/>
      <c r="R1521" s="328"/>
      <c r="S1521" s="328"/>
      <c r="T1521" s="328"/>
      <c r="U1521" s="328"/>
      <c r="V1521" s="328"/>
      <c r="W1521" s="328"/>
      <c r="X1521" s="328"/>
      <c r="Y1521" s="328"/>
      <c r="Z1521" s="328"/>
      <c r="AA1521" s="328"/>
      <c r="AB1521" s="328"/>
      <c r="AC1521" s="328"/>
      <c r="AD1521" s="328"/>
      <c r="AE1521" s="328"/>
      <c r="AF1521" s="328"/>
      <c r="AG1521" s="328"/>
      <c r="AH1521" s="328" t="s">
        <v>731</v>
      </c>
      <c r="AI1521" s="328"/>
      <c r="AJ1521" s="328"/>
      <c r="AK1521" s="328"/>
      <c r="AL1521" s="328"/>
      <c r="AM1521" s="328"/>
      <c r="AN1521" s="328"/>
      <c r="AO1521" s="328"/>
      <c r="AP1521" s="328" t="s">
        <v>4067</v>
      </c>
      <c r="AQ1521" s="328" t="s">
        <v>3999</v>
      </c>
    </row>
    <row r="1522" spans="1:43" ht="22.8" x14ac:dyDescent="0.4">
      <c r="A1522" s="328">
        <v>214441</v>
      </c>
      <c r="B1522" s="331" t="s">
        <v>4145</v>
      </c>
      <c r="C1522" s="331" t="s">
        <v>115</v>
      </c>
      <c r="D1522" s="331" t="s">
        <v>4146</v>
      </c>
      <c r="E1522" s="328" t="s">
        <v>1315</v>
      </c>
      <c r="F1522" s="330">
        <v>36100</v>
      </c>
      <c r="G1522" s="328" t="s">
        <v>3340</v>
      </c>
      <c r="H1522" s="328" t="s">
        <v>389</v>
      </c>
      <c r="I1522" s="328" t="s">
        <v>485</v>
      </c>
      <c r="J1522" s="328" t="s">
        <v>1311</v>
      </c>
      <c r="K1522" s="328">
        <v>2008</v>
      </c>
      <c r="L1522" s="328" t="s">
        <v>372</v>
      </c>
      <c r="M1522" s="328" t="s">
        <v>372</v>
      </c>
      <c r="N1522" s="328"/>
      <c r="O1522" s="330"/>
      <c r="P1522" s="328"/>
      <c r="Q1522" s="328"/>
      <c r="R1522" s="328"/>
      <c r="S1522" s="328"/>
      <c r="T1522" s="328"/>
      <c r="U1522" s="328"/>
      <c r="V1522" s="328"/>
      <c r="W1522" s="328"/>
      <c r="X1522" s="328"/>
      <c r="Y1522" s="328"/>
      <c r="Z1522" s="328"/>
      <c r="AA1522" s="328"/>
      <c r="AB1522" s="328"/>
      <c r="AC1522" s="328"/>
      <c r="AD1522" s="328"/>
      <c r="AE1522" s="328"/>
      <c r="AF1522" s="328"/>
      <c r="AG1522" s="328"/>
      <c r="AH1522" s="328"/>
      <c r="AI1522" s="328"/>
      <c r="AJ1522" s="328"/>
      <c r="AK1522" s="328"/>
      <c r="AL1522" s="328"/>
      <c r="AM1522" s="328"/>
      <c r="AN1522" s="328" t="s">
        <v>782</v>
      </c>
      <c r="AO1522" s="328"/>
      <c r="AP1522" s="328" t="s">
        <v>4147</v>
      </c>
      <c r="AQ1522" s="328">
        <v>6</v>
      </c>
    </row>
    <row r="1523" spans="1:43" ht="22.8" x14ac:dyDescent="0.4">
      <c r="A1523" s="328">
        <v>214452</v>
      </c>
      <c r="B1523" s="328" t="s">
        <v>1502</v>
      </c>
      <c r="C1523" s="328" t="s">
        <v>63</v>
      </c>
      <c r="D1523" s="328" t="s">
        <v>227</v>
      </c>
      <c r="E1523" s="328" t="s">
        <v>388</v>
      </c>
      <c r="F1523" s="330">
        <v>30799</v>
      </c>
      <c r="G1523" s="328" t="s">
        <v>1009</v>
      </c>
      <c r="H1523" s="328" t="s">
        <v>389</v>
      </c>
      <c r="I1523" s="328" t="s">
        <v>59</v>
      </c>
      <c r="J1523" s="328" t="s">
        <v>390</v>
      </c>
      <c r="K1523" s="328">
        <v>2013</v>
      </c>
      <c r="L1523" s="328" t="s">
        <v>372</v>
      </c>
      <c r="M1523" s="328" t="s">
        <v>382</v>
      </c>
      <c r="N1523" s="328"/>
      <c r="O1523" s="330"/>
      <c r="P1523" s="328"/>
      <c r="Q1523" s="328"/>
      <c r="R1523" s="328"/>
      <c r="S1523" s="328"/>
      <c r="T1523" s="328"/>
      <c r="U1523" s="328"/>
      <c r="V1523" s="328"/>
      <c r="W1523" s="328"/>
      <c r="X1523" s="328"/>
      <c r="Y1523" s="328"/>
      <c r="Z1523" s="328"/>
      <c r="AA1523" s="328"/>
      <c r="AB1523" s="328"/>
      <c r="AC1523" s="328"/>
      <c r="AD1523" s="328"/>
      <c r="AE1523" s="328"/>
      <c r="AF1523" s="328"/>
      <c r="AG1523" s="328"/>
      <c r="AH1523" s="328"/>
      <c r="AI1523" s="328"/>
      <c r="AJ1523" s="328"/>
      <c r="AK1523" s="328"/>
      <c r="AL1523" s="328"/>
      <c r="AM1523" s="328"/>
      <c r="AN1523" s="328"/>
      <c r="AO1523" s="328"/>
      <c r="AP1523" s="328" t="s">
        <v>3374</v>
      </c>
      <c r="AQ1523" s="328">
        <v>2</v>
      </c>
    </row>
    <row r="1524" spans="1:43" ht="22.8" x14ac:dyDescent="0.4">
      <c r="A1524" s="328">
        <v>214453</v>
      </c>
      <c r="B1524" s="328" t="s">
        <v>2198</v>
      </c>
      <c r="C1524" s="328" t="s">
        <v>120</v>
      </c>
      <c r="D1524" s="328" t="s">
        <v>342</v>
      </c>
      <c r="E1524" s="328" t="s">
        <v>388</v>
      </c>
      <c r="F1524" s="330">
        <v>34918</v>
      </c>
      <c r="G1524" s="328" t="s">
        <v>1009</v>
      </c>
      <c r="H1524" s="328" t="s">
        <v>389</v>
      </c>
      <c r="I1524" s="328" t="s">
        <v>484</v>
      </c>
      <c r="J1524" s="328" t="s">
        <v>390</v>
      </c>
      <c r="K1524" s="328">
        <v>2016</v>
      </c>
      <c r="L1524" s="328" t="s">
        <v>372</v>
      </c>
      <c r="M1524" s="328" t="s">
        <v>370</v>
      </c>
      <c r="N1524" s="328"/>
      <c r="O1524" s="330"/>
      <c r="P1524" s="328"/>
      <c r="Q1524" s="328"/>
      <c r="R1524" s="328"/>
      <c r="S1524" s="328"/>
      <c r="T1524" s="328"/>
      <c r="U1524" s="328"/>
      <c r="V1524" s="328"/>
      <c r="W1524" s="328"/>
      <c r="X1524" s="328"/>
      <c r="Y1524" s="328"/>
      <c r="Z1524" s="328"/>
      <c r="AA1524" s="328"/>
      <c r="AB1524" s="328"/>
      <c r="AC1524" s="328"/>
      <c r="AD1524" s="328"/>
      <c r="AE1524" s="328"/>
      <c r="AF1524" s="328"/>
      <c r="AG1524" s="328"/>
      <c r="AH1524" s="328" t="s">
        <v>731</v>
      </c>
      <c r="AI1524" s="328"/>
      <c r="AJ1524" s="328"/>
      <c r="AK1524" s="328"/>
      <c r="AL1524" s="328"/>
      <c r="AM1524" s="328"/>
      <c r="AN1524" s="328" t="s">
        <v>782</v>
      </c>
      <c r="AO1524" s="328"/>
      <c r="AP1524" s="328" t="s">
        <v>4071</v>
      </c>
      <c r="AQ1524" s="328">
        <v>3</v>
      </c>
    </row>
    <row r="1525" spans="1:43" ht="22.8" x14ac:dyDescent="0.4">
      <c r="A1525" s="328">
        <v>214456</v>
      </c>
      <c r="B1525" s="328" t="s">
        <v>2550</v>
      </c>
      <c r="C1525" s="328" t="s">
        <v>1735</v>
      </c>
      <c r="D1525" s="328" t="s">
        <v>303</v>
      </c>
      <c r="E1525" s="328" t="s">
        <v>388</v>
      </c>
      <c r="F1525" s="330">
        <v>33529</v>
      </c>
      <c r="G1525" s="328" t="s">
        <v>2551</v>
      </c>
      <c r="H1525" s="328" t="s">
        <v>389</v>
      </c>
      <c r="I1525" s="328" t="s">
        <v>59</v>
      </c>
      <c r="J1525" s="328" t="s">
        <v>390</v>
      </c>
      <c r="K1525" s="328">
        <v>2011</v>
      </c>
      <c r="L1525" s="328" t="s">
        <v>372</v>
      </c>
      <c r="M1525" s="328" t="s">
        <v>372</v>
      </c>
      <c r="N1525" s="328"/>
      <c r="O1525" s="330"/>
      <c r="P1525" s="328"/>
      <c r="Q1525" s="328"/>
      <c r="R1525" s="328"/>
      <c r="S1525" s="328"/>
      <c r="T1525" s="328"/>
      <c r="U1525" s="328"/>
      <c r="V1525" s="328"/>
      <c r="W1525" s="328"/>
      <c r="X1525" s="328"/>
      <c r="Y1525" s="328"/>
      <c r="Z1525" s="328"/>
      <c r="AA1525" s="328"/>
      <c r="AB1525" s="328"/>
      <c r="AC1525" s="328"/>
      <c r="AD1525" s="328"/>
      <c r="AE1525" s="328"/>
      <c r="AF1525" s="328"/>
      <c r="AG1525" s="328"/>
      <c r="AH1525" s="328" t="s">
        <v>731</v>
      </c>
      <c r="AI1525" s="328"/>
      <c r="AJ1525" s="328"/>
      <c r="AK1525" s="328"/>
      <c r="AL1525" s="328"/>
      <c r="AM1525" s="328"/>
      <c r="AN1525" s="328"/>
      <c r="AO1525" s="328"/>
      <c r="AP1525" s="328" t="s">
        <v>3843</v>
      </c>
      <c r="AQ1525" s="328" t="s">
        <v>3844</v>
      </c>
    </row>
    <row r="1526" spans="1:43" ht="22.8" x14ac:dyDescent="0.4">
      <c r="A1526" s="328">
        <v>214463</v>
      </c>
      <c r="B1526" s="328" t="s">
        <v>2078</v>
      </c>
      <c r="C1526" s="328" t="s">
        <v>1414</v>
      </c>
      <c r="D1526" s="328" t="s">
        <v>1415</v>
      </c>
      <c r="E1526" s="328" t="s">
        <v>388</v>
      </c>
      <c r="F1526" s="330">
        <v>31994</v>
      </c>
      <c r="G1526" s="328" t="s">
        <v>370</v>
      </c>
      <c r="H1526" s="328" t="s">
        <v>389</v>
      </c>
      <c r="I1526" s="328" t="s">
        <v>484</v>
      </c>
      <c r="J1526" s="328" t="s">
        <v>1311</v>
      </c>
      <c r="K1526" s="328">
        <v>2008</v>
      </c>
      <c r="L1526" s="328" t="s">
        <v>372</v>
      </c>
      <c r="M1526" s="328" t="s">
        <v>370</v>
      </c>
      <c r="N1526" s="328"/>
      <c r="O1526" s="330"/>
      <c r="P1526" s="328"/>
      <c r="Q1526" s="328"/>
      <c r="R1526" s="328"/>
      <c r="S1526" s="328"/>
      <c r="T1526" s="328"/>
      <c r="U1526" s="328"/>
      <c r="V1526" s="328"/>
      <c r="W1526" s="328"/>
      <c r="X1526" s="328"/>
      <c r="Y1526" s="328"/>
      <c r="Z1526" s="328"/>
      <c r="AA1526" s="328"/>
      <c r="AB1526" s="328"/>
      <c r="AC1526" s="328"/>
      <c r="AD1526" s="328"/>
      <c r="AE1526" s="328"/>
      <c r="AF1526" s="328"/>
      <c r="AG1526" s="328"/>
      <c r="AH1526" s="328"/>
      <c r="AI1526" s="328"/>
      <c r="AJ1526" s="328"/>
      <c r="AK1526" s="328"/>
      <c r="AL1526" s="328"/>
      <c r="AM1526" s="328"/>
      <c r="AN1526" s="328"/>
      <c r="AO1526" s="328"/>
      <c r="AP1526" s="328" t="s">
        <v>3375</v>
      </c>
      <c r="AQ1526" s="328">
        <v>2</v>
      </c>
    </row>
    <row r="1527" spans="1:43" ht="22.8" x14ac:dyDescent="0.4">
      <c r="A1527" s="328">
        <v>214479</v>
      </c>
      <c r="B1527" s="331" t="s">
        <v>1918</v>
      </c>
      <c r="C1527" s="331" t="s">
        <v>173</v>
      </c>
      <c r="D1527" s="331" t="s">
        <v>306</v>
      </c>
      <c r="E1527" s="328" t="s">
        <v>388</v>
      </c>
      <c r="F1527" s="330">
        <v>36278</v>
      </c>
      <c r="G1527" s="328" t="s">
        <v>370</v>
      </c>
      <c r="H1527" s="328" t="s">
        <v>389</v>
      </c>
      <c r="I1527" s="328" t="s">
        <v>59</v>
      </c>
      <c r="J1527" s="328" t="s">
        <v>371</v>
      </c>
      <c r="K1527" s="328">
        <v>2017</v>
      </c>
      <c r="L1527" s="328" t="s">
        <v>372</v>
      </c>
      <c r="M1527" s="328" t="s">
        <v>382</v>
      </c>
      <c r="N1527" s="328"/>
      <c r="O1527" s="330"/>
      <c r="P1527" s="328"/>
      <c r="Q1527" s="328"/>
      <c r="R1527" s="328"/>
      <c r="S1527" s="328"/>
      <c r="T1527" s="328"/>
      <c r="U1527" s="328"/>
      <c r="V1527" s="328"/>
      <c r="W1527" s="328"/>
      <c r="X1527" s="328"/>
      <c r="Y1527" s="328"/>
      <c r="Z1527" s="328"/>
      <c r="AA1527" s="328"/>
      <c r="AB1527" s="328"/>
      <c r="AC1527" s="328"/>
      <c r="AD1527" s="328"/>
      <c r="AE1527" s="328"/>
      <c r="AF1527" s="328"/>
      <c r="AG1527" s="328"/>
      <c r="AH1527" s="328" t="s">
        <v>731</v>
      </c>
      <c r="AI1527" s="328"/>
      <c r="AJ1527" s="328"/>
      <c r="AK1527" s="328"/>
      <c r="AL1527" s="328"/>
      <c r="AM1527" s="328"/>
      <c r="AN1527" s="328"/>
      <c r="AO1527" s="328"/>
      <c r="AP1527" s="328" t="s">
        <v>3879</v>
      </c>
      <c r="AQ1527" s="328">
        <v>3</v>
      </c>
    </row>
    <row r="1528" spans="1:43" ht="22.8" x14ac:dyDescent="0.4">
      <c r="A1528" s="328">
        <v>214482</v>
      </c>
      <c r="B1528" s="328" t="s">
        <v>1570</v>
      </c>
      <c r="C1528" s="328" t="s">
        <v>475</v>
      </c>
      <c r="D1528" s="328" t="s">
        <v>317</v>
      </c>
      <c r="E1528" s="328" t="s">
        <v>388</v>
      </c>
      <c r="F1528" s="330">
        <v>33118</v>
      </c>
      <c r="G1528" s="328" t="s">
        <v>1037</v>
      </c>
      <c r="H1528" s="328" t="s">
        <v>389</v>
      </c>
      <c r="I1528" s="328" t="s">
        <v>59</v>
      </c>
      <c r="J1528" s="328" t="s">
        <v>390</v>
      </c>
      <c r="K1528" s="328">
        <v>2008</v>
      </c>
      <c r="L1528" s="328" t="s">
        <v>372</v>
      </c>
      <c r="M1528" s="328" t="s">
        <v>372</v>
      </c>
      <c r="N1528" s="328"/>
      <c r="O1528" s="330"/>
      <c r="P1528" s="328"/>
      <c r="Q1528" s="328"/>
      <c r="R1528" s="328"/>
      <c r="S1528" s="328"/>
      <c r="T1528" s="328"/>
      <c r="U1528" s="328"/>
      <c r="V1528" s="328"/>
      <c r="W1528" s="328"/>
      <c r="X1528" s="328"/>
      <c r="Y1528" s="328"/>
      <c r="Z1528" s="328"/>
      <c r="AA1528" s="328"/>
      <c r="AB1528" s="328"/>
      <c r="AC1528" s="328"/>
      <c r="AD1528" s="328"/>
      <c r="AE1528" s="328"/>
      <c r="AF1528" s="328"/>
      <c r="AG1528" s="328"/>
      <c r="AH1528" s="328"/>
      <c r="AI1528" s="328"/>
      <c r="AJ1528" s="328"/>
      <c r="AK1528" s="328"/>
      <c r="AL1528" s="328"/>
      <c r="AM1528" s="328" t="s">
        <v>782</v>
      </c>
      <c r="AN1528" s="328" t="s">
        <v>782</v>
      </c>
      <c r="AO1528" s="328"/>
      <c r="AP1528" s="328" t="s">
        <v>59</v>
      </c>
      <c r="AQ1528" s="328">
        <v>1</v>
      </c>
    </row>
    <row r="1529" spans="1:43" ht="22.8" x14ac:dyDescent="0.4">
      <c r="A1529" s="328">
        <v>214487</v>
      </c>
      <c r="B1529" s="328" t="s">
        <v>1514</v>
      </c>
      <c r="C1529" s="328" t="s">
        <v>454</v>
      </c>
      <c r="D1529" s="328" t="s">
        <v>2847</v>
      </c>
      <c r="E1529" s="328" t="s">
        <v>388</v>
      </c>
      <c r="F1529" s="330">
        <v>31556</v>
      </c>
      <c r="G1529" s="328" t="s">
        <v>1009</v>
      </c>
      <c r="H1529" s="328" t="s">
        <v>389</v>
      </c>
      <c r="I1529" s="328" t="s">
        <v>59</v>
      </c>
      <c r="J1529" s="328" t="s">
        <v>390</v>
      </c>
      <c r="K1529" s="328">
        <v>2004</v>
      </c>
      <c r="L1529" s="328" t="s">
        <v>372</v>
      </c>
      <c r="M1529" s="328" t="s">
        <v>376</v>
      </c>
      <c r="N1529" s="328"/>
      <c r="O1529" s="330"/>
      <c r="P1529" s="328"/>
      <c r="Q1529" s="328"/>
      <c r="R1529" s="328"/>
      <c r="S1529" s="328"/>
      <c r="T1529" s="328"/>
      <c r="U1529" s="328"/>
      <c r="V1529" s="328"/>
      <c r="W1529" s="328"/>
      <c r="X1529" s="328"/>
      <c r="Y1529" s="328"/>
      <c r="Z1529" s="328"/>
      <c r="AA1529" s="328"/>
      <c r="AB1529" s="328"/>
      <c r="AC1529" s="328"/>
      <c r="AD1529" s="328"/>
      <c r="AE1529" s="328"/>
      <c r="AF1529" s="328"/>
      <c r="AG1529" s="328"/>
      <c r="AH1529" s="328" t="s">
        <v>731</v>
      </c>
      <c r="AI1529" s="328"/>
      <c r="AJ1529" s="328"/>
      <c r="AK1529" s="328"/>
      <c r="AL1529" s="328"/>
      <c r="AM1529" s="328"/>
      <c r="AN1529" s="328" t="s">
        <v>782</v>
      </c>
      <c r="AO1529" s="328"/>
      <c r="AP1529" s="328" t="s">
        <v>3861</v>
      </c>
      <c r="AQ1529" s="328">
        <v>2</v>
      </c>
    </row>
    <row r="1530" spans="1:43" ht="22.8" x14ac:dyDescent="0.4">
      <c r="A1530" s="328">
        <v>214488</v>
      </c>
      <c r="B1530" s="328" t="s">
        <v>2505</v>
      </c>
      <c r="C1530" s="328" t="s">
        <v>1101</v>
      </c>
      <c r="D1530" s="328" t="s">
        <v>239</v>
      </c>
      <c r="E1530" s="328" t="s">
        <v>388</v>
      </c>
      <c r="F1530" s="330">
        <v>35820</v>
      </c>
      <c r="G1530" s="328" t="s">
        <v>2506</v>
      </c>
      <c r="H1530" s="328" t="s">
        <v>389</v>
      </c>
      <c r="I1530" s="328" t="s">
        <v>59</v>
      </c>
      <c r="J1530" s="328" t="s">
        <v>371</v>
      </c>
      <c r="K1530" s="328">
        <v>2017</v>
      </c>
      <c r="L1530" s="328" t="s">
        <v>372</v>
      </c>
      <c r="M1530" s="328" t="s">
        <v>372</v>
      </c>
      <c r="N1530" s="328"/>
      <c r="O1530" s="330"/>
      <c r="P1530" s="328"/>
      <c r="Q1530" s="328"/>
      <c r="R1530" s="328"/>
      <c r="S1530" s="328"/>
      <c r="T1530" s="328"/>
      <c r="U1530" s="328"/>
      <c r="V1530" s="328"/>
      <c r="W1530" s="328"/>
      <c r="X1530" s="328"/>
      <c r="Y1530" s="328"/>
      <c r="Z1530" s="328"/>
      <c r="AA1530" s="328"/>
      <c r="AB1530" s="328"/>
      <c r="AC1530" s="328"/>
      <c r="AD1530" s="328"/>
      <c r="AE1530" s="328"/>
      <c r="AF1530" s="328"/>
      <c r="AG1530" s="328"/>
      <c r="AH1530" s="328" t="s">
        <v>731</v>
      </c>
      <c r="AI1530" s="328"/>
      <c r="AJ1530" s="328"/>
      <c r="AK1530" s="328"/>
      <c r="AL1530" s="328"/>
      <c r="AM1530" s="328"/>
      <c r="AN1530" s="328" t="s">
        <v>782</v>
      </c>
      <c r="AO1530" s="328"/>
      <c r="AP1530" s="328" t="s">
        <v>3998</v>
      </c>
      <c r="AQ1530" s="328" t="s">
        <v>4024</v>
      </c>
    </row>
    <row r="1531" spans="1:43" ht="22.8" x14ac:dyDescent="0.4">
      <c r="A1531" s="328">
        <v>214511</v>
      </c>
      <c r="B1531" s="328" t="s">
        <v>2849</v>
      </c>
      <c r="C1531" s="328" t="s">
        <v>1852</v>
      </c>
      <c r="D1531" s="328" t="s">
        <v>278</v>
      </c>
      <c r="E1531" s="328" t="s">
        <v>388</v>
      </c>
      <c r="F1531" s="330">
        <v>36000</v>
      </c>
      <c r="G1531" s="328" t="s">
        <v>1037</v>
      </c>
      <c r="H1531" s="328" t="s">
        <v>389</v>
      </c>
      <c r="I1531" s="328" t="s">
        <v>484</v>
      </c>
      <c r="J1531" s="328" t="s">
        <v>371</v>
      </c>
      <c r="K1531" s="328">
        <v>2017</v>
      </c>
      <c r="L1531" s="328" t="s">
        <v>372</v>
      </c>
      <c r="M1531" s="328" t="s">
        <v>372</v>
      </c>
      <c r="N1531" s="328"/>
      <c r="O1531" s="330"/>
      <c r="P1531" s="328"/>
      <c r="Q1531" s="328"/>
      <c r="R1531" s="328"/>
      <c r="S1531" s="328"/>
      <c r="T1531" s="328"/>
      <c r="U1531" s="328"/>
      <c r="V1531" s="328"/>
      <c r="W1531" s="328"/>
      <c r="X1531" s="328"/>
      <c r="Y1531" s="328"/>
      <c r="Z1531" s="328"/>
      <c r="AA1531" s="328"/>
      <c r="AB1531" s="328"/>
      <c r="AC1531" s="328"/>
      <c r="AD1531" s="328"/>
      <c r="AE1531" s="328"/>
      <c r="AF1531" s="328"/>
      <c r="AG1531" s="328"/>
      <c r="AH1531" s="328" t="s">
        <v>731</v>
      </c>
      <c r="AI1531" s="328"/>
      <c r="AJ1531" s="328"/>
      <c r="AK1531" s="328"/>
      <c r="AL1531" s="328"/>
      <c r="AM1531" s="328" t="s">
        <v>782</v>
      </c>
      <c r="AN1531" s="328" t="s">
        <v>782</v>
      </c>
      <c r="AO1531" s="328"/>
      <c r="AP1531" s="328" t="s">
        <v>3865</v>
      </c>
      <c r="AQ1531" s="328" t="s">
        <v>3844</v>
      </c>
    </row>
    <row r="1532" spans="1:43" ht="22.8" x14ac:dyDescent="0.4">
      <c r="A1532" s="328">
        <v>214513</v>
      </c>
      <c r="B1532" s="328" t="s">
        <v>2850</v>
      </c>
      <c r="C1532" s="328" t="s">
        <v>93</v>
      </c>
      <c r="D1532" s="328" t="s">
        <v>260</v>
      </c>
      <c r="E1532" s="328" t="s">
        <v>388</v>
      </c>
      <c r="F1532" s="330">
        <v>34359</v>
      </c>
      <c r="G1532" s="328" t="s">
        <v>2480</v>
      </c>
      <c r="H1532" s="328" t="s">
        <v>389</v>
      </c>
      <c r="I1532" s="328" t="s">
        <v>59</v>
      </c>
      <c r="J1532" s="328" t="s">
        <v>390</v>
      </c>
      <c r="K1532" s="328">
        <v>2011</v>
      </c>
      <c r="L1532" s="328" t="s">
        <v>372</v>
      </c>
      <c r="M1532" s="328" t="s">
        <v>372</v>
      </c>
      <c r="N1532" s="328"/>
      <c r="O1532" s="330"/>
      <c r="P1532" s="328"/>
      <c r="Q1532" s="328"/>
      <c r="R1532" s="328"/>
      <c r="S1532" s="328"/>
      <c r="T1532" s="328"/>
      <c r="U1532" s="328"/>
      <c r="V1532" s="328"/>
      <c r="W1532" s="328"/>
      <c r="X1532" s="328"/>
      <c r="Y1532" s="328"/>
      <c r="Z1532" s="328"/>
      <c r="AA1532" s="328"/>
      <c r="AB1532" s="328"/>
      <c r="AC1532" s="328"/>
      <c r="AD1532" s="328"/>
      <c r="AE1532" s="328"/>
      <c r="AF1532" s="328"/>
      <c r="AG1532" s="328"/>
      <c r="AH1532" s="328" t="s">
        <v>731</v>
      </c>
      <c r="AI1532" s="328"/>
      <c r="AJ1532" s="328"/>
      <c r="AK1532" s="328"/>
      <c r="AL1532" s="328"/>
      <c r="AM1532" s="328"/>
      <c r="AN1532" s="328"/>
      <c r="AO1532" s="328"/>
      <c r="AP1532" s="328" t="s">
        <v>3998</v>
      </c>
      <c r="AQ1532" s="328" t="s">
        <v>3999</v>
      </c>
    </row>
    <row r="1533" spans="1:43" ht="22.8" x14ac:dyDescent="0.4">
      <c r="A1533" s="328">
        <v>214514</v>
      </c>
      <c r="B1533" s="328" t="s">
        <v>2465</v>
      </c>
      <c r="C1533" s="328" t="s">
        <v>93</v>
      </c>
      <c r="D1533" s="328" t="s">
        <v>246</v>
      </c>
      <c r="E1533" s="328" t="s">
        <v>388</v>
      </c>
      <c r="F1533" s="330">
        <v>32763</v>
      </c>
      <c r="G1533" s="328" t="s">
        <v>2466</v>
      </c>
      <c r="H1533" s="328" t="s">
        <v>389</v>
      </c>
      <c r="I1533" s="328" t="s">
        <v>59</v>
      </c>
      <c r="J1533" s="328" t="s">
        <v>390</v>
      </c>
      <c r="K1533" s="328">
        <v>2007</v>
      </c>
      <c r="L1533" s="328" t="s">
        <v>372</v>
      </c>
      <c r="M1533" s="328" t="s">
        <v>372</v>
      </c>
      <c r="N1533" s="328"/>
      <c r="O1533" s="330"/>
      <c r="P1533" s="328"/>
      <c r="Q1533" s="328"/>
      <c r="R1533" s="328"/>
      <c r="S1533" s="328"/>
      <c r="T1533" s="328"/>
      <c r="U1533" s="328"/>
      <c r="V1533" s="328"/>
      <c r="W1533" s="328"/>
      <c r="X1533" s="328"/>
      <c r="Y1533" s="328"/>
      <c r="Z1533" s="328"/>
      <c r="AA1533" s="328"/>
      <c r="AB1533" s="328"/>
      <c r="AC1533" s="328"/>
      <c r="AD1533" s="328"/>
      <c r="AE1533" s="328"/>
      <c r="AF1533" s="328"/>
      <c r="AG1533" s="328"/>
      <c r="AH1533" s="328"/>
      <c r="AI1533" s="328"/>
      <c r="AJ1533" s="328"/>
      <c r="AK1533" s="328"/>
      <c r="AL1533" s="328"/>
      <c r="AM1533" s="328" t="s">
        <v>782</v>
      </c>
      <c r="AN1533" s="328" t="s">
        <v>782</v>
      </c>
      <c r="AO1533" s="328"/>
      <c r="AP1533" s="328" t="s">
        <v>59</v>
      </c>
      <c r="AQ1533" s="328">
        <v>3</v>
      </c>
    </row>
    <row r="1534" spans="1:43" ht="22.8" x14ac:dyDescent="0.4">
      <c r="A1534" s="328">
        <v>214525</v>
      </c>
      <c r="B1534" s="328" t="s">
        <v>1925</v>
      </c>
      <c r="C1534" s="328" t="s">
        <v>75</v>
      </c>
      <c r="D1534" s="328" t="s">
        <v>291</v>
      </c>
      <c r="E1534" s="328" t="s">
        <v>388</v>
      </c>
      <c r="F1534" s="330">
        <v>36526</v>
      </c>
      <c r="G1534" s="328" t="s">
        <v>1926</v>
      </c>
      <c r="H1534" s="328" t="s">
        <v>389</v>
      </c>
      <c r="I1534" s="328" t="s">
        <v>59</v>
      </c>
      <c r="J1534" s="328" t="s">
        <v>390</v>
      </c>
      <c r="K1534" s="328">
        <v>2017</v>
      </c>
      <c r="L1534" s="328" t="s">
        <v>372</v>
      </c>
      <c r="M1534" s="328" t="s">
        <v>372</v>
      </c>
      <c r="N1534" s="328"/>
      <c r="O1534" s="330"/>
      <c r="P1534" s="328"/>
      <c r="Q1534" s="328"/>
      <c r="R1534" s="328"/>
      <c r="S1534" s="328"/>
      <c r="T1534" s="328"/>
      <c r="U1534" s="328"/>
      <c r="V1534" s="328"/>
      <c r="W1534" s="328"/>
      <c r="X1534" s="328"/>
      <c r="Y1534" s="328"/>
      <c r="Z1534" s="328"/>
      <c r="AA1534" s="328"/>
      <c r="AB1534" s="328"/>
      <c r="AC1534" s="328"/>
      <c r="AD1534" s="328"/>
      <c r="AE1534" s="328"/>
      <c r="AF1534" s="328"/>
      <c r="AG1534" s="328"/>
      <c r="AH1534" s="328"/>
      <c r="AI1534" s="328"/>
      <c r="AJ1534" s="328"/>
      <c r="AK1534" s="328"/>
      <c r="AL1534" s="328"/>
      <c r="AM1534" s="328"/>
      <c r="AN1534" s="328"/>
      <c r="AO1534" s="328"/>
      <c r="AP1534" s="328" t="s">
        <v>3374</v>
      </c>
      <c r="AQ1534" s="328">
        <v>3</v>
      </c>
    </row>
    <row r="1535" spans="1:43" ht="22.8" x14ac:dyDescent="0.4">
      <c r="A1535" s="328">
        <v>214553</v>
      </c>
      <c r="B1535" s="328" t="s">
        <v>2852</v>
      </c>
      <c r="C1535" s="328" t="s">
        <v>541</v>
      </c>
      <c r="D1535" s="328" t="s">
        <v>2594</v>
      </c>
      <c r="E1535" s="328" t="s">
        <v>388</v>
      </c>
      <c r="F1535" s="330">
        <v>35465</v>
      </c>
      <c r="G1535" s="328" t="s">
        <v>691</v>
      </c>
      <c r="H1535" s="328" t="s">
        <v>389</v>
      </c>
      <c r="I1535" s="328" t="s">
        <v>59</v>
      </c>
      <c r="J1535" s="328" t="s">
        <v>371</v>
      </c>
      <c r="K1535" s="328">
        <v>2015</v>
      </c>
      <c r="L1535" s="328" t="s">
        <v>372</v>
      </c>
      <c r="M1535" s="328" t="s">
        <v>375</v>
      </c>
      <c r="N1535" s="328"/>
      <c r="O1535" s="330"/>
      <c r="P1535" s="328"/>
      <c r="Q1535" s="328"/>
      <c r="R1535" s="328"/>
      <c r="S1535" s="328"/>
      <c r="T1535" s="328"/>
      <c r="U1535" s="328"/>
      <c r="V1535" s="328"/>
      <c r="W1535" s="328"/>
      <c r="X1535" s="328"/>
      <c r="Y1535" s="328"/>
      <c r="Z1535" s="328"/>
      <c r="AA1535" s="328"/>
      <c r="AB1535" s="328"/>
      <c r="AC1535" s="328"/>
      <c r="AD1535" s="328"/>
      <c r="AE1535" s="328"/>
      <c r="AF1535" s="328"/>
      <c r="AG1535" s="328"/>
      <c r="AH1535" s="328"/>
      <c r="AI1535" s="328"/>
      <c r="AJ1535" s="328"/>
      <c r="AK1535" s="328"/>
      <c r="AL1535" s="328"/>
      <c r="AM1535" s="328"/>
      <c r="AN1535" s="328"/>
      <c r="AO1535" s="328"/>
      <c r="AP1535" s="328" t="s">
        <v>59</v>
      </c>
      <c r="AQ1535" s="328">
        <v>1</v>
      </c>
    </row>
    <row r="1536" spans="1:43" ht="22.8" x14ac:dyDescent="0.4">
      <c r="A1536" s="328">
        <v>214588</v>
      </c>
      <c r="B1536" s="328" t="s">
        <v>1777</v>
      </c>
      <c r="C1536" s="328" t="s">
        <v>85</v>
      </c>
      <c r="D1536" s="328" t="s">
        <v>614</v>
      </c>
      <c r="E1536" s="328" t="s">
        <v>387</v>
      </c>
      <c r="F1536" s="330">
        <v>35449</v>
      </c>
      <c r="G1536" s="328" t="s">
        <v>370</v>
      </c>
      <c r="H1536" s="328" t="s">
        <v>389</v>
      </c>
      <c r="I1536" s="328" t="s">
        <v>59</v>
      </c>
      <c r="J1536" s="328" t="s">
        <v>371</v>
      </c>
      <c r="K1536" s="328">
        <v>2014</v>
      </c>
      <c r="L1536" s="328" t="s">
        <v>372</v>
      </c>
      <c r="M1536" s="328" t="s">
        <v>370</v>
      </c>
      <c r="N1536" s="328"/>
      <c r="O1536" s="330"/>
      <c r="P1536" s="328"/>
      <c r="Q1536" s="328"/>
      <c r="R1536" s="328"/>
      <c r="S1536" s="328"/>
      <c r="T1536" s="328"/>
      <c r="U1536" s="328"/>
      <c r="V1536" s="328"/>
      <c r="W1536" s="328"/>
      <c r="X1536" s="328"/>
      <c r="Y1536" s="328"/>
      <c r="Z1536" s="328"/>
      <c r="AA1536" s="328"/>
      <c r="AB1536" s="328"/>
      <c r="AC1536" s="328"/>
      <c r="AD1536" s="328"/>
      <c r="AE1536" s="328"/>
      <c r="AF1536" s="328"/>
      <c r="AG1536" s="328"/>
      <c r="AH1536" s="328"/>
      <c r="AI1536" s="328"/>
      <c r="AJ1536" s="328"/>
      <c r="AK1536" s="328"/>
      <c r="AL1536" s="328"/>
      <c r="AM1536" s="328" t="s">
        <v>782</v>
      </c>
      <c r="AN1536" s="328" t="s">
        <v>782</v>
      </c>
      <c r="AO1536" s="328"/>
      <c r="AP1536" s="328" t="s">
        <v>3374</v>
      </c>
      <c r="AQ1536" s="328">
        <v>3</v>
      </c>
    </row>
    <row r="1537" spans="1:43" ht="22.8" x14ac:dyDescent="0.4">
      <c r="A1537" s="328">
        <v>214596</v>
      </c>
      <c r="B1537" s="328" t="s">
        <v>2042</v>
      </c>
      <c r="C1537" s="328" t="s">
        <v>177</v>
      </c>
      <c r="D1537" s="328" t="s">
        <v>263</v>
      </c>
      <c r="E1537" s="328" t="s">
        <v>388</v>
      </c>
      <c r="F1537" s="330">
        <v>36545</v>
      </c>
      <c r="G1537" s="328" t="s">
        <v>1009</v>
      </c>
      <c r="H1537" s="328" t="s">
        <v>389</v>
      </c>
      <c r="I1537" s="328" t="s">
        <v>484</v>
      </c>
      <c r="J1537" s="328" t="s">
        <v>390</v>
      </c>
      <c r="K1537" s="328">
        <v>2018</v>
      </c>
      <c r="L1537" s="328" t="s">
        <v>372</v>
      </c>
      <c r="M1537" s="328" t="s">
        <v>370</v>
      </c>
      <c r="N1537" s="328"/>
      <c r="O1537" s="330"/>
      <c r="P1537" s="328"/>
      <c r="Q1537" s="328"/>
      <c r="R1537" s="328"/>
      <c r="S1537" s="328"/>
      <c r="T1537" s="328"/>
      <c r="U1537" s="328"/>
      <c r="V1537" s="328"/>
      <c r="W1537" s="328"/>
      <c r="X1537" s="328"/>
      <c r="Y1537" s="328"/>
      <c r="Z1537" s="328"/>
      <c r="AA1537" s="328"/>
      <c r="AB1537" s="328"/>
      <c r="AC1537" s="328"/>
      <c r="AD1537" s="328"/>
      <c r="AE1537" s="328"/>
      <c r="AF1537" s="328"/>
      <c r="AG1537" s="328"/>
      <c r="AH1537" s="328" t="s">
        <v>731</v>
      </c>
      <c r="AI1537" s="328"/>
      <c r="AJ1537" s="328"/>
      <c r="AK1537" s="328"/>
      <c r="AL1537" s="328"/>
      <c r="AM1537" s="328"/>
      <c r="AN1537" s="328" t="s">
        <v>782</v>
      </c>
      <c r="AO1537" s="328"/>
      <c r="AP1537" s="328" t="s">
        <v>3870</v>
      </c>
      <c r="AQ1537" s="328">
        <v>5</v>
      </c>
    </row>
    <row r="1538" spans="1:43" ht="22.8" x14ac:dyDescent="0.4">
      <c r="A1538" s="328">
        <v>214599</v>
      </c>
      <c r="B1538" s="328" t="s">
        <v>2395</v>
      </c>
      <c r="C1538" s="328" t="s">
        <v>166</v>
      </c>
      <c r="D1538" s="328" t="s">
        <v>322</v>
      </c>
      <c r="E1538" s="328" t="s">
        <v>388</v>
      </c>
      <c r="F1538" s="330">
        <v>36331</v>
      </c>
      <c r="G1538" s="328" t="s">
        <v>1033</v>
      </c>
      <c r="H1538" s="328" t="s">
        <v>389</v>
      </c>
      <c r="I1538" s="328" t="s">
        <v>59</v>
      </c>
      <c r="J1538" s="328" t="s">
        <v>371</v>
      </c>
      <c r="K1538" s="328">
        <v>2017</v>
      </c>
      <c r="L1538" s="328" t="s">
        <v>372</v>
      </c>
      <c r="M1538" s="328" t="s">
        <v>372</v>
      </c>
      <c r="N1538" s="328"/>
      <c r="O1538" s="330"/>
      <c r="P1538" s="328"/>
      <c r="Q1538" s="328"/>
      <c r="R1538" s="328"/>
      <c r="S1538" s="328"/>
      <c r="T1538" s="328"/>
      <c r="U1538" s="328"/>
      <c r="V1538" s="328"/>
      <c r="W1538" s="328"/>
      <c r="X1538" s="328"/>
      <c r="Y1538" s="328"/>
      <c r="Z1538" s="328"/>
      <c r="AA1538" s="328"/>
      <c r="AB1538" s="328"/>
      <c r="AC1538" s="328"/>
      <c r="AD1538" s="328"/>
      <c r="AE1538" s="328"/>
      <c r="AF1538" s="328"/>
      <c r="AG1538" s="328"/>
      <c r="AH1538" s="328"/>
      <c r="AI1538" s="328"/>
      <c r="AJ1538" s="328"/>
      <c r="AK1538" s="328"/>
      <c r="AL1538" s="328"/>
      <c r="AM1538" s="328"/>
      <c r="AN1538" s="328"/>
      <c r="AO1538" s="328"/>
      <c r="AP1538" s="328" t="s">
        <v>3374</v>
      </c>
      <c r="AQ1538" s="328">
        <v>3</v>
      </c>
    </row>
    <row r="1539" spans="1:43" ht="22.8" x14ac:dyDescent="0.4">
      <c r="A1539" s="328">
        <v>214623</v>
      </c>
      <c r="B1539" s="328" t="s">
        <v>1390</v>
      </c>
      <c r="C1539" s="328" t="s">
        <v>1391</v>
      </c>
      <c r="D1539" s="328" t="s">
        <v>224</v>
      </c>
      <c r="E1539" s="328" t="s">
        <v>387</v>
      </c>
      <c r="F1539" s="330">
        <v>36244</v>
      </c>
      <c r="G1539" s="328" t="s">
        <v>1392</v>
      </c>
      <c r="H1539" s="328" t="s">
        <v>389</v>
      </c>
      <c r="I1539" s="328" t="s">
        <v>484</v>
      </c>
      <c r="J1539" s="328" t="s">
        <v>371</v>
      </c>
      <c r="K1539" s="328">
        <v>2018</v>
      </c>
      <c r="L1539" s="328" t="s">
        <v>372</v>
      </c>
      <c r="M1539" s="328" t="s">
        <v>372</v>
      </c>
      <c r="N1539" s="328"/>
      <c r="O1539" s="330"/>
      <c r="P1539" s="328"/>
      <c r="Q1539" s="328"/>
      <c r="R1539" s="328"/>
      <c r="S1539" s="328"/>
      <c r="T1539" s="328"/>
      <c r="U1539" s="328"/>
      <c r="V1539" s="328"/>
      <c r="W1539" s="328"/>
      <c r="X1539" s="328"/>
      <c r="Y1539" s="328"/>
      <c r="Z1539" s="328"/>
      <c r="AA1539" s="328"/>
      <c r="AB1539" s="328"/>
      <c r="AC1539" s="328"/>
      <c r="AD1539" s="328"/>
      <c r="AE1539" s="328"/>
      <c r="AF1539" s="328"/>
      <c r="AG1539" s="328"/>
      <c r="AH1539" s="328" t="s">
        <v>731</v>
      </c>
      <c r="AI1539" s="328"/>
      <c r="AJ1539" s="328"/>
      <c r="AK1539" s="328"/>
      <c r="AL1539" s="328"/>
      <c r="AM1539" s="328" t="s">
        <v>782</v>
      </c>
      <c r="AN1539" s="328" t="s">
        <v>782</v>
      </c>
      <c r="AO1539" s="328"/>
      <c r="AP1539" s="328" t="s">
        <v>4067</v>
      </c>
      <c r="AQ1539" s="328" t="s">
        <v>4024</v>
      </c>
    </row>
    <row r="1540" spans="1:43" ht="22.8" x14ac:dyDescent="0.4">
      <c r="A1540" s="328">
        <v>214663</v>
      </c>
      <c r="B1540" s="328" t="s">
        <v>4159</v>
      </c>
      <c r="C1540" s="328" t="s">
        <v>61</v>
      </c>
      <c r="D1540" s="328" t="s">
        <v>295</v>
      </c>
      <c r="E1540" s="328" t="s">
        <v>387</v>
      </c>
      <c r="F1540" s="330">
        <v>35796</v>
      </c>
      <c r="G1540" s="328" t="s">
        <v>4160</v>
      </c>
      <c r="H1540" s="328" t="s">
        <v>389</v>
      </c>
      <c r="I1540" s="328" t="s">
        <v>485</v>
      </c>
      <c r="J1540" s="328" t="s">
        <v>371</v>
      </c>
      <c r="K1540" s="328">
        <v>2016</v>
      </c>
      <c r="L1540" s="328" t="s">
        <v>372</v>
      </c>
      <c r="M1540" s="328" t="s">
        <v>372</v>
      </c>
      <c r="N1540" s="328"/>
      <c r="O1540" s="330"/>
      <c r="P1540" s="328"/>
      <c r="Q1540" s="328"/>
      <c r="R1540" s="328"/>
      <c r="S1540" s="328"/>
      <c r="T1540" s="328"/>
      <c r="U1540" s="328"/>
      <c r="V1540" s="328"/>
      <c r="W1540" s="328"/>
      <c r="X1540" s="328"/>
      <c r="Y1540" s="328"/>
      <c r="Z1540" s="328"/>
      <c r="AA1540" s="328"/>
      <c r="AB1540" s="328"/>
      <c r="AC1540" s="328"/>
      <c r="AD1540" s="328"/>
      <c r="AE1540" s="328"/>
      <c r="AF1540" s="328"/>
      <c r="AG1540" s="328"/>
      <c r="AH1540" s="328"/>
      <c r="AI1540" s="328"/>
      <c r="AJ1540" s="328"/>
      <c r="AK1540" s="328"/>
      <c r="AL1540" s="328"/>
      <c r="AM1540" s="328"/>
      <c r="AN1540" s="328" t="s">
        <v>782</v>
      </c>
      <c r="AO1540" s="328"/>
      <c r="AP1540" s="328" t="s">
        <v>4027</v>
      </c>
      <c r="AQ1540" s="328">
        <v>6</v>
      </c>
    </row>
    <row r="1541" spans="1:43" ht="22.8" x14ac:dyDescent="0.4">
      <c r="A1541" s="328">
        <v>214686</v>
      </c>
      <c r="B1541" s="328" t="s">
        <v>2367</v>
      </c>
      <c r="C1541" s="328" t="s">
        <v>137</v>
      </c>
      <c r="D1541" s="328" t="s">
        <v>294</v>
      </c>
      <c r="E1541" s="328" t="s">
        <v>388</v>
      </c>
      <c r="F1541" s="330">
        <v>36165</v>
      </c>
      <c r="G1541" s="328" t="s">
        <v>1501</v>
      </c>
      <c r="H1541" s="328" t="s">
        <v>389</v>
      </c>
      <c r="I1541" s="328" t="s">
        <v>484</v>
      </c>
      <c r="J1541" s="328" t="s">
        <v>371</v>
      </c>
      <c r="K1541" s="328">
        <v>2016</v>
      </c>
      <c r="L1541" s="328" t="s">
        <v>372</v>
      </c>
      <c r="M1541" s="328" t="s">
        <v>372</v>
      </c>
      <c r="N1541" s="328"/>
      <c r="O1541" s="330"/>
      <c r="P1541" s="328"/>
      <c r="Q1541" s="328"/>
      <c r="R1541" s="328"/>
      <c r="S1541" s="328"/>
      <c r="T1541" s="328"/>
      <c r="U1541" s="328"/>
      <c r="V1541" s="328"/>
      <c r="W1541" s="328"/>
      <c r="X1541" s="328"/>
      <c r="Y1541" s="328"/>
      <c r="Z1541" s="328"/>
      <c r="AA1541" s="328"/>
      <c r="AB1541" s="328"/>
      <c r="AC1541" s="328"/>
      <c r="AD1541" s="328"/>
      <c r="AE1541" s="328"/>
      <c r="AF1541" s="328"/>
      <c r="AG1541" s="328"/>
      <c r="AH1541" s="328" t="s">
        <v>731</v>
      </c>
      <c r="AI1541" s="328"/>
      <c r="AJ1541" s="328"/>
      <c r="AK1541" s="328"/>
      <c r="AL1541" s="328"/>
      <c r="AM1541" s="328"/>
      <c r="AN1541" s="328"/>
      <c r="AO1541" s="328"/>
      <c r="AP1541" s="328" t="s">
        <v>4065</v>
      </c>
      <c r="AQ1541" s="328">
        <v>5</v>
      </c>
    </row>
    <row r="1542" spans="1:43" ht="22.8" x14ac:dyDescent="0.4">
      <c r="A1542" s="328">
        <v>214779</v>
      </c>
      <c r="B1542" s="328" t="s">
        <v>1590</v>
      </c>
      <c r="C1542" s="328" t="s">
        <v>160</v>
      </c>
      <c r="D1542" s="328" t="s">
        <v>1591</v>
      </c>
      <c r="E1542" s="328" t="s">
        <v>388</v>
      </c>
      <c r="F1542" s="330">
        <v>33388</v>
      </c>
      <c r="G1542" s="328" t="s">
        <v>370</v>
      </c>
      <c r="H1542" s="328" t="s">
        <v>389</v>
      </c>
      <c r="I1542" s="328" t="s">
        <v>59</v>
      </c>
      <c r="J1542" s="328" t="s">
        <v>390</v>
      </c>
      <c r="K1542" s="328">
        <v>2009</v>
      </c>
      <c r="L1542" s="328" t="s">
        <v>372</v>
      </c>
      <c r="M1542" s="328" t="s">
        <v>370</v>
      </c>
      <c r="N1542" s="328"/>
      <c r="O1542" s="330"/>
      <c r="P1542" s="328"/>
      <c r="Q1542" s="328"/>
      <c r="R1542" s="328"/>
      <c r="S1542" s="328"/>
      <c r="T1542" s="328"/>
      <c r="U1542" s="328"/>
      <c r="V1542" s="328"/>
      <c r="W1542" s="328"/>
      <c r="X1542" s="328"/>
      <c r="Y1542" s="328"/>
      <c r="Z1542" s="328"/>
      <c r="AA1542" s="328"/>
      <c r="AB1542" s="328"/>
      <c r="AC1542" s="328"/>
      <c r="AD1542" s="328"/>
      <c r="AE1542" s="328"/>
      <c r="AF1542" s="328"/>
      <c r="AG1542" s="328"/>
      <c r="AH1542" s="328"/>
      <c r="AI1542" s="328"/>
      <c r="AJ1542" s="328"/>
      <c r="AK1542" s="328"/>
      <c r="AL1542" s="328"/>
      <c r="AM1542" s="328"/>
      <c r="AN1542" s="328"/>
      <c r="AO1542" s="328"/>
      <c r="AP1542" s="328" t="s">
        <v>3374</v>
      </c>
      <c r="AQ1542" s="328">
        <v>4</v>
      </c>
    </row>
    <row r="1543" spans="1:43" ht="22.8" x14ac:dyDescent="0.4">
      <c r="A1543" s="328">
        <v>214802</v>
      </c>
      <c r="B1543" s="328" t="s">
        <v>2351</v>
      </c>
      <c r="C1543" s="328" t="s">
        <v>75</v>
      </c>
      <c r="D1543" s="328" t="s">
        <v>291</v>
      </c>
      <c r="E1543" s="328" t="s">
        <v>388</v>
      </c>
      <c r="F1543" s="330">
        <v>36053</v>
      </c>
      <c r="G1543" s="328" t="s">
        <v>1009</v>
      </c>
      <c r="H1543" s="328" t="s">
        <v>389</v>
      </c>
      <c r="I1543" s="328" t="s">
        <v>484</v>
      </c>
      <c r="J1543" s="328" t="s">
        <v>390</v>
      </c>
      <c r="K1543" s="328">
        <v>2016</v>
      </c>
      <c r="L1543" s="328" t="s">
        <v>372</v>
      </c>
      <c r="M1543" s="328" t="s">
        <v>375</v>
      </c>
      <c r="N1543" s="328">
        <v>46</v>
      </c>
      <c r="O1543" s="330">
        <v>45721</v>
      </c>
      <c r="P1543" s="328">
        <v>50000</v>
      </c>
      <c r="Q1543" s="328"/>
      <c r="R1543" s="328"/>
      <c r="S1543" s="328"/>
      <c r="T1543" s="328"/>
      <c r="U1543" s="328"/>
      <c r="V1543" s="328"/>
      <c r="W1543" s="328"/>
      <c r="X1543" s="328"/>
      <c r="Y1543" s="328"/>
      <c r="Z1543" s="328"/>
      <c r="AA1543" s="328"/>
      <c r="AB1543" s="328"/>
      <c r="AC1543" s="328"/>
      <c r="AD1543" s="328"/>
      <c r="AE1543" s="328"/>
      <c r="AF1543" s="328"/>
      <c r="AG1543" s="328"/>
      <c r="AH1543" s="328"/>
      <c r="AI1543" s="328"/>
      <c r="AJ1543" s="328"/>
      <c r="AK1543" s="328"/>
      <c r="AL1543" s="328"/>
      <c r="AM1543" s="328"/>
      <c r="AN1543" s="328"/>
      <c r="AO1543" s="328"/>
      <c r="AP1543" s="328" t="s">
        <v>3375</v>
      </c>
      <c r="AQ1543" s="328">
        <v>4</v>
      </c>
    </row>
    <row r="1544" spans="1:43" ht="22.8" x14ac:dyDescent="0.4">
      <c r="A1544" s="328">
        <v>214808</v>
      </c>
      <c r="B1544" s="328" t="s">
        <v>1339</v>
      </c>
      <c r="C1544" s="328" t="s">
        <v>149</v>
      </c>
      <c r="D1544" s="328" t="s">
        <v>257</v>
      </c>
      <c r="E1544" s="328" t="s">
        <v>388</v>
      </c>
      <c r="F1544" s="330">
        <v>32352</v>
      </c>
      <c r="G1544" s="328" t="s">
        <v>1032</v>
      </c>
      <c r="H1544" s="328" t="s">
        <v>389</v>
      </c>
      <c r="I1544" s="328" t="s">
        <v>59</v>
      </c>
      <c r="J1544" s="328" t="s">
        <v>390</v>
      </c>
      <c r="K1544" s="328">
        <v>2009</v>
      </c>
      <c r="L1544" s="328" t="s">
        <v>372</v>
      </c>
      <c r="M1544" s="328" t="s">
        <v>372</v>
      </c>
      <c r="N1544" s="328"/>
      <c r="O1544" s="330"/>
      <c r="P1544" s="328"/>
      <c r="Q1544" s="328"/>
      <c r="R1544" s="328"/>
      <c r="S1544" s="328"/>
      <c r="T1544" s="328"/>
      <c r="U1544" s="328"/>
      <c r="V1544" s="328"/>
      <c r="W1544" s="328"/>
      <c r="X1544" s="328"/>
      <c r="Y1544" s="328"/>
      <c r="Z1544" s="328"/>
      <c r="AA1544" s="328"/>
      <c r="AB1544" s="328"/>
      <c r="AC1544" s="328"/>
      <c r="AD1544" s="328"/>
      <c r="AE1544" s="328"/>
      <c r="AF1544" s="328"/>
      <c r="AG1544" s="328"/>
      <c r="AH1544" s="328"/>
      <c r="AI1544" s="328"/>
      <c r="AJ1544" s="328"/>
      <c r="AK1544" s="328"/>
      <c r="AL1544" s="328"/>
      <c r="AM1544" s="328"/>
      <c r="AN1544" s="328"/>
      <c r="AO1544" s="328"/>
      <c r="AP1544" s="328" t="s">
        <v>3374</v>
      </c>
      <c r="AQ1544" s="328">
        <v>3</v>
      </c>
    </row>
    <row r="1545" spans="1:43" ht="22.8" x14ac:dyDescent="0.4">
      <c r="A1545" s="328">
        <v>214888</v>
      </c>
      <c r="B1545" s="328" t="s">
        <v>2865</v>
      </c>
      <c r="C1545" s="328" t="s">
        <v>66</v>
      </c>
      <c r="D1545" s="328" t="s">
        <v>298</v>
      </c>
      <c r="E1545" s="328" t="s">
        <v>388</v>
      </c>
      <c r="F1545" s="332">
        <v>0</v>
      </c>
      <c r="G1545" s="328" t="s">
        <v>710</v>
      </c>
      <c r="H1545" s="328" t="s">
        <v>389</v>
      </c>
      <c r="I1545" s="328" t="s">
        <v>59</v>
      </c>
      <c r="J1545" s="328" t="s">
        <v>1311</v>
      </c>
      <c r="K1545" s="328">
        <v>2012</v>
      </c>
      <c r="L1545" s="328" t="s">
        <v>372</v>
      </c>
      <c r="M1545" s="328" t="s">
        <v>372</v>
      </c>
      <c r="N1545" s="328"/>
      <c r="O1545" s="330"/>
      <c r="P1545" s="328"/>
      <c r="Q1545" s="328"/>
      <c r="R1545" s="328"/>
      <c r="S1545" s="328"/>
      <c r="T1545" s="328"/>
      <c r="U1545" s="328"/>
      <c r="V1545" s="328"/>
      <c r="W1545" s="328"/>
      <c r="X1545" s="328"/>
      <c r="Y1545" s="328"/>
      <c r="Z1545" s="328"/>
      <c r="AA1545" s="328"/>
      <c r="AB1545" s="328"/>
      <c r="AC1545" s="328"/>
      <c r="AD1545" s="328"/>
      <c r="AE1545" s="328"/>
      <c r="AF1545" s="328"/>
      <c r="AG1545" s="328"/>
      <c r="AH1545" s="328" t="s">
        <v>731</v>
      </c>
      <c r="AI1545" s="328"/>
      <c r="AJ1545" s="328"/>
      <c r="AK1545" s="328"/>
      <c r="AL1545" s="328"/>
      <c r="AM1545" s="328" t="s">
        <v>782</v>
      </c>
      <c r="AN1545" s="328" t="s">
        <v>782</v>
      </c>
      <c r="AO1545" s="328"/>
      <c r="AP1545" s="328" t="s">
        <v>3998</v>
      </c>
      <c r="AQ1545" s="328" t="s">
        <v>4024</v>
      </c>
    </row>
    <row r="1546" spans="1:43" ht="22.8" x14ac:dyDescent="0.4">
      <c r="A1546" s="328">
        <v>214889</v>
      </c>
      <c r="B1546" s="328" t="s">
        <v>2866</v>
      </c>
      <c r="C1546" s="328" t="s">
        <v>89</v>
      </c>
      <c r="D1546" s="328" t="s">
        <v>337</v>
      </c>
      <c r="E1546" s="328" t="s">
        <v>388</v>
      </c>
      <c r="F1546" s="330">
        <v>34780</v>
      </c>
      <c r="G1546" s="328" t="s">
        <v>1650</v>
      </c>
      <c r="H1546" s="328" t="s">
        <v>399</v>
      </c>
      <c r="I1546" s="328" t="s">
        <v>484</v>
      </c>
      <c r="J1546" s="328" t="s">
        <v>371</v>
      </c>
      <c r="K1546" s="328">
        <v>2015</v>
      </c>
      <c r="L1546" s="328" t="s">
        <v>372</v>
      </c>
      <c r="M1546" s="328" t="s">
        <v>756</v>
      </c>
      <c r="N1546" s="328"/>
      <c r="O1546" s="330"/>
      <c r="P1546" s="328"/>
      <c r="Q1546" s="328"/>
      <c r="R1546" s="328"/>
      <c r="S1546" s="328"/>
      <c r="T1546" s="328"/>
      <c r="U1546" s="328"/>
      <c r="V1546" s="328"/>
      <c r="W1546" s="328"/>
      <c r="X1546" s="328"/>
      <c r="Y1546" s="328"/>
      <c r="Z1546" s="328"/>
      <c r="AA1546" s="328"/>
      <c r="AB1546" s="328"/>
      <c r="AC1546" s="328"/>
      <c r="AD1546" s="328"/>
      <c r="AE1546" s="328"/>
      <c r="AF1546" s="328"/>
      <c r="AG1546" s="328"/>
      <c r="AH1546" s="328"/>
      <c r="AI1546" s="328"/>
      <c r="AJ1546" s="328"/>
      <c r="AK1546" s="328"/>
      <c r="AL1546" s="328"/>
      <c r="AM1546" s="328"/>
      <c r="AN1546" s="328"/>
      <c r="AO1546" s="328"/>
      <c r="AP1546" s="328" t="s">
        <v>3375</v>
      </c>
      <c r="AQ1546" s="328">
        <v>3</v>
      </c>
    </row>
    <row r="1547" spans="1:43" ht="22.8" x14ac:dyDescent="0.4">
      <c r="A1547" s="328">
        <v>214893</v>
      </c>
      <c r="B1547" s="328" t="s">
        <v>1335</v>
      </c>
      <c r="C1547" s="328" t="s">
        <v>1796</v>
      </c>
      <c r="D1547" s="328" t="s">
        <v>518</v>
      </c>
      <c r="E1547" s="328" t="s">
        <v>388</v>
      </c>
      <c r="F1547" s="330">
        <v>35602</v>
      </c>
      <c r="G1547" s="328" t="s">
        <v>1009</v>
      </c>
      <c r="H1547" s="328" t="s">
        <v>389</v>
      </c>
      <c r="I1547" s="328" t="s">
        <v>59</v>
      </c>
      <c r="J1547" s="328" t="s">
        <v>371</v>
      </c>
      <c r="K1547" s="328">
        <v>2015</v>
      </c>
      <c r="L1547" s="328" t="s">
        <v>372</v>
      </c>
      <c r="M1547" s="328" t="s">
        <v>378</v>
      </c>
      <c r="N1547" s="328"/>
      <c r="O1547" s="330"/>
      <c r="P1547" s="328"/>
      <c r="Q1547" s="328"/>
      <c r="R1547" s="328"/>
      <c r="S1547" s="328"/>
      <c r="T1547" s="328"/>
      <c r="U1547" s="328"/>
      <c r="V1547" s="328"/>
      <c r="W1547" s="328"/>
      <c r="X1547" s="328"/>
      <c r="Y1547" s="328"/>
      <c r="Z1547" s="328"/>
      <c r="AA1547" s="328"/>
      <c r="AB1547" s="328"/>
      <c r="AC1547" s="328"/>
      <c r="AD1547" s="328"/>
      <c r="AE1547" s="328"/>
      <c r="AF1547" s="328"/>
      <c r="AG1547" s="328"/>
      <c r="AH1547" s="328"/>
      <c r="AI1547" s="328"/>
      <c r="AJ1547" s="328"/>
      <c r="AK1547" s="328"/>
      <c r="AL1547" s="328"/>
      <c r="AM1547" s="328"/>
      <c r="AN1547" s="328" t="s">
        <v>782</v>
      </c>
      <c r="AO1547" s="328"/>
      <c r="AP1547" s="328" t="s">
        <v>3374</v>
      </c>
      <c r="AQ1547" s="328">
        <v>4</v>
      </c>
    </row>
    <row r="1548" spans="1:43" ht="22.8" x14ac:dyDescent="0.4">
      <c r="A1548" s="328">
        <v>214918</v>
      </c>
      <c r="B1548" s="328" t="s">
        <v>2228</v>
      </c>
      <c r="C1548" s="328" t="s">
        <v>105</v>
      </c>
      <c r="D1548" s="328" t="s">
        <v>257</v>
      </c>
      <c r="E1548" s="328" t="s">
        <v>388</v>
      </c>
      <c r="F1548" s="330">
        <v>35144</v>
      </c>
      <c r="G1548" s="328" t="s">
        <v>1044</v>
      </c>
      <c r="H1548" s="328" t="s">
        <v>389</v>
      </c>
      <c r="I1548" s="328" t="s">
        <v>484</v>
      </c>
      <c r="J1548" s="328" t="s">
        <v>371</v>
      </c>
      <c r="K1548" s="328">
        <v>2014</v>
      </c>
      <c r="L1548" s="328" t="s">
        <v>372</v>
      </c>
      <c r="M1548" s="328" t="s">
        <v>378</v>
      </c>
      <c r="N1548" s="328"/>
      <c r="O1548" s="330"/>
      <c r="P1548" s="328"/>
      <c r="Q1548" s="328"/>
      <c r="R1548" s="328"/>
      <c r="S1548" s="328"/>
      <c r="T1548" s="328"/>
      <c r="U1548" s="328"/>
      <c r="V1548" s="328"/>
      <c r="W1548" s="328"/>
      <c r="X1548" s="328"/>
      <c r="Y1548" s="328"/>
      <c r="Z1548" s="328"/>
      <c r="AA1548" s="328"/>
      <c r="AB1548" s="328"/>
      <c r="AC1548" s="328"/>
      <c r="AD1548" s="328"/>
      <c r="AE1548" s="328"/>
      <c r="AF1548" s="328"/>
      <c r="AG1548" s="328"/>
      <c r="AH1548" s="328"/>
      <c r="AI1548" s="328"/>
      <c r="AJ1548" s="328"/>
      <c r="AK1548" s="328"/>
      <c r="AL1548" s="328"/>
      <c r="AM1548" s="328"/>
      <c r="AN1548" s="328" t="s">
        <v>782</v>
      </c>
      <c r="AO1548" s="328"/>
      <c r="AP1548" s="328" t="s">
        <v>3375</v>
      </c>
      <c r="AQ1548" s="328">
        <v>3</v>
      </c>
    </row>
    <row r="1549" spans="1:43" ht="22.8" x14ac:dyDescent="0.4">
      <c r="A1549" s="328">
        <v>214938</v>
      </c>
      <c r="B1549" s="328" t="s">
        <v>2869</v>
      </c>
      <c r="C1549" s="328" t="s">
        <v>167</v>
      </c>
      <c r="D1549" s="328" t="s">
        <v>243</v>
      </c>
      <c r="E1549" s="328" t="s">
        <v>388</v>
      </c>
      <c r="F1549" s="330">
        <v>35283</v>
      </c>
      <c r="G1549" s="328" t="s">
        <v>691</v>
      </c>
      <c r="H1549" s="328" t="s">
        <v>389</v>
      </c>
      <c r="I1549" s="328" t="s">
        <v>59</v>
      </c>
      <c r="J1549" s="328" t="s">
        <v>371</v>
      </c>
      <c r="K1549" s="328">
        <v>2014</v>
      </c>
      <c r="L1549" s="328" t="s">
        <v>372</v>
      </c>
      <c r="M1549" s="328" t="s">
        <v>372</v>
      </c>
      <c r="N1549" s="328"/>
      <c r="O1549" s="330"/>
      <c r="P1549" s="328"/>
      <c r="Q1549" s="328"/>
      <c r="R1549" s="328"/>
      <c r="S1549" s="328"/>
      <c r="T1549" s="328"/>
      <c r="U1549" s="328"/>
      <c r="V1549" s="328"/>
      <c r="W1549" s="328"/>
      <c r="X1549" s="328"/>
      <c r="Y1549" s="328"/>
      <c r="Z1549" s="328"/>
      <c r="AA1549" s="328"/>
      <c r="AB1549" s="328"/>
      <c r="AC1549" s="328"/>
      <c r="AD1549" s="328"/>
      <c r="AE1549" s="328"/>
      <c r="AF1549" s="328"/>
      <c r="AG1549" s="328"/>
      <c r="AH1549" s="328"/>
      <c r="AI1549" s="328"/>
      <c r="AJ1549" s="328"/>
      <c r="AK1549" s="328"/>
      <c r="AL1549" s="328"/>
      <c r="AM1549" s="328"/>
      <c r="AN1549" s="328"/>
      <c r="AO1549" s="328"/>
      <c r="AP1549" s="328" t="s">
        <v>3374</v>
      </c>
      <c r="AQ1549" s="328">
        <v>5</v>
      </c>
    </row>
    <row r="1550" spans="1:43" ht="22.8" x14ac:dyDescent="0.4">
      <c r="A1550" s="328">
        <v>214958</v>
      </c>
      <c r="B1550" s="328" t="s">
        <v>2206</v>
      </c>
      <c r="C1550" s="328" t="s">
        <v>2871</v>
      </c>
      <c r="D1550" s="328" t="s">
        <v>266</v>
      </c>
      <c r="E1550" s="328" t="s">
        <v>388</v>
      </c>
      <c r="F1550" s="330">
        <v>35065</v>
      </c>
      <c r="G1550" s="328" t="s">
        <v>2207</v>
      </c>
      <c r="H1550" s="328" t="s">
        <v>389</v>
      </c>
      <c r="I1550" s="328" t="s">
        <v>484</v>
      </c>
      <c r="J1550" s="328" t="s">
        <v>390</v>
      </c>
      <c r="K1550" s="328">
        <v>2014</v>
      </c>
      <c r="L1550" s="328" t="s">
        <v>372</v>
      </c>
      <c r="M1550" s="328" t="s">
        <v>372</v>
      </c>
      <c r="N1550" s="328"/>
      <c r="O1550" s="330"/>
      <c r="P1550" s="328"/>
      <c r="Q1550" s="328"/>
      <c r="R1550" s="328"/>
      <c r="S1550" s="328"/>
      <c r="T1550" s="328"/>
      <c r="U1550" s="328"/>
      <c r="V1550" s="328"/>
      <c r="W1550" s="328"/>
      <c r="X1550" s="328"/>
      <c r="Y1550" s="328"/>
      <c r="Z1550" s="328"/>
      <c r="AA1550" s="328"/>
      <c r="AB1550" s="328"/>
      <c r="AC1550" s="328"/>
      <c r="AD1550" s="328"/>
      <c r="AE1550" s="328"/>
      <c r="AF1550" s="328"/>
      <c r="AG1550" s="328"/>
      <c r="AH1550" s="328"/>
      <c r="AI1550" s="328"/>
      <c r="AJ1550" s="328"/>
      <c r="AK1550" s="328"/>
      <c r="AL1550" s="328"/>
      <c r="AM1550" s="328"/>
      <c r="AN1550" s="328"/>
      <c r="AO1550" s="328"/>
      <c r="AP1550" s="328" t="s">
        <v>484</v>
      </c>
      <c r="AQ1550" s="328">
        <v>1</v>
      </c>
    </row>
    <row r="1551" spans="1:43" ht="22.8" x14ac:dyDescent="0.4">
      <c r="A1551" s="328">
        <v>214965</v>
      </c>
      <c r="B1551" s="328" t="s">
        <v>2873</v>
      </c>
      <c r="C1551" s="328" t="s">
        <v>2874</v>
      </c>
      <c r="D1551" s="328" t="s">
        <v>2875</v>
      </c>
      <c r="E1551" s="328" t="s">
        <v>388</v>
      </c>
      <c r="F1551" s="330">
        <v>33623</v>
      </c>
      <c r="G1551" s="328" t="s">
        <v>882</v>
      </c>
      <c r="H1551" s="328" t="s">
        <v>389</v>
      </c>
      <c r="I1551" s="328" t="s">
        <v>484</v>
      </c>
      <c r="J1551" s="328" t="s">
        <v>723</v>
      </c>
      <c r="K1551" s="328">
        <v>2011</v>
      </c>
      <c r="L1551" s="328" t="s">
        <v>372</v>
      </c>
      <c r="M1551" s="328" t="s">
        <v>372</v>
      </c>
      <c r="N1551" s="328"/>
      <c r="O1551" s="330"/>
      <c r="P1551" s="328"/>
      <c r="Q1551" s="328"/>
      <c r="R1551" s="328"/>
      <c r="S1551" s="328"/>
      <c r="T1551" s="328"/>
      <c r="U1551" s="328"/>
      <c r="V1551" s="328"/>
      <c r="W1551" s="328"/>
      <c r="X1551" s="328"/>
      <c r="Y1551" s="328"/>
      <c r="Z1551" s="328"/>
      <c r="AA1551" s="328"/>
      <c r="AB1551" s="328"/>
      <c r="AC1551" s="328"/>
      <c r="AD1551" s="328"/>
      <c r="AE1551" s="328"/>
      <c r="AF1551" s="328"/>
      <c r="AG1551" s="328"/>
      <c r="AH1551" s="328" t="s">
        <v>731</v>
      </c>
      <c r="AI1551" s="328"/>
      <c r="AJ1551" s="328"/>
      <c r="AK1551" s="328"/>
      <c r="AL1551" s="328"/>
      <c r="AM1551" s="328"/>
      <c r="AN1551" s="328"/>
      <c r="AO1551" s="328"/>
      <c r="AP1551" s="328" t="s">
        <v>3865</v>
      </c>
      <c r="AQ1551" s="328" t="s">
        <v>3844</v>
      </c>
    </row>
    <row r="1552" spans="1:43" ht="22.8" x14ac:dyDescent="0.4">
      <c r="A1552" s="328">
        <v>214971</v>
      </c>
      <c r="B1552" s="328" t="s">
        <v>1828</v>
      </c>
      <c r="C1552" s="328" t="s">
        <v>191</v>
      </c>
      <c r="D1552" s="328" t="s">
        <v>278</v>
      </c>
      <c r="E1552" s="328" t="s">
        <v>388</v>
      </c>
      <c r="F1552" s="330">
        <v>35860</v>
      </c>
      <c r="G1552" s="328" t="s">
        <v>1033</v>
      </c>
      <c r="H1552" s="328" t="s">
        <v>389</v>
      </c>
      <c r="I1552" s="328" t="s">
        <v>59</v>
      </c>
      <c r="J1552" s="328" t="s">
        <v>390</v>
      </c>
      <c r="K1552" s="328">
        <v>2016</v>
      </c>
      <c r="L1552" s="328" t="s">
        <v>372</v>
      </c>
      <c r="M1552" s="328" t="s">
        <v>372</v>
      </c>
      <c r="N1552" s="328"/>
      <c r="O1552" s="330"/>
      <c r="P1552" s="328"/>
      <c r="Q1552" s="328"/>
      <c r="R1552" s="328"/>
      <c r="S1552" s="328"/>
      <c r="T1552" s="328"/>
      <c r="U1552" s="328"/>
      <c r="V1552" s="328"/>
      <c r="W1552" s="328"/>
      <c r="X1552" s="328"/>
      <c r="Y1552" s="328"/>
      <c r="Z1552" s="328"/>
      <c r="AA1552" s="328"/>
      <c r="AB1552" s="328"/>
      <c r="AC1552" s="328"/>
      <c r="AD1552" s="328"/>
      <c r="AE1552" s="328"/>
      <c r="AF1552" s="328"/>
      <c r="AG1552" s="328"/>
      <c r="AH1552" s="328"/>
      <c r="AI1552" s="328"/>
      <c r="AJ1552" s="328"/>
      <c r="AK1552" s="328"/>
      <c r="AL1552" s="328"/>
      <c r="AM1552" s="328"/>
      <c r="AN1552" s="328"/>
      <c r="AO1552" s="328"/>
      <c r="AP1552" s="328" t="s">
        <v>59</v>
      </c>
      <c r="AQ1552" s="328">
        <v>1</v>
      </c>
    </row>
    <row r="1553" spans="1:43" ht="22.8" x14ac:dyDescent="0.4">
      <c r="A1553" s="328">
        <v>214989</v>
      </c>
      <c r="B1553" s="328" t="s">
        <v>2512</v>
      </c>
      <c r="C1553" s="328" t="s">
        <v>517</v>
      </c>
      <c r="D1553" s="328" t="s">
        <v>2878</v>
      </c>
      <c r="E1553" s="328" t="s">
        <v>388</v>
      </c>
      <c r="F1553" s="330">
        <v>36013</v>
      </c>
      <c r="G1553" s="328" t="s">
        <v>1009</v>
      </c>
      <c r="H1553" s="328" t="s">
        <v>389</v>
      </c>
      <c r="I1553" s="328" t="s">
        <v>59</v>
      </c>
      <c r="J1553" s="328" t="s">
        <v>371</v>
      </c>
      <c r="K1553" s="328">
        <v>2016</v>
      </c>
      <c r="L1553" s="328" t="s">
        <v>372</v>
      </c>
      <c r="M1553" s="328" t="s">
        <v>381</v>
      </c>
      <c r="N1553" s="328">
        <v>11</v>
      </c>
      <c r="O1553" s="330">
        <v>45712</v>
      </c>
      <c r="P1553" s="328">
        <v>90000</v>
      </c>
      <c r="Q1553" s="328"/>
      <c r="R1553" s="328"/>
      <c r="S1553" s="328"/>
      <c r="T1553" s="328"/>
      <c r="U1553" s="328"/>
      <c r="V1553" s="328"/>
      <c r="W1553" s="328"/>
      <c r="X1553" s="328"/>
      <c r="Y1553" s="328"/>
      <c r="Z1553" s="328"/>
      <c r="AA1553" s="328"/>
      <c r="AB1553" s="328"/>
      <c r="AC1553" s="328"/>
      <c r="AD1553" s="328"/>
      <c r="AE1553" s="328"/>
      <c r="AF1553" s="328"/>
      <c r="AG1553" s="328"/>
      <c r="AH1553" s="328"/>
      <c r="AI1553" s="328"/>
      <c r="AJ1553" s="328"/>
      <c r="AK1553" s="328"/>
      <c r="AL1553" s="328"/>
      <c r="AM1553" s="328"/>
      <c r="AN1553" s="328"/>
      <c r="AO1553" s="328"/>
      <c r="AP1553" s="328" t="s">
        <v>59</v>
      </c>
      <c r="AQ1553" s="328">
        <v>1</v>
      </c>
    </row>
    <row r="1554" spans="1:43" ht="22.8" x14ac:dyDescent="0.4">
      <c r="A1554" s="328">
        <v>215001</v>
      </c>
      <c r="B1554" s="328" t="s">
        <v>2159</v>
      </c>
      <c r="C1554" s="328" t="s">
        <v>144</v>
      </c>
      <c r="D1554" s="328" t="s">
        <v>241</v>
      </c>
      <c r="E1554" s="328" t="s">
        <v>388</v>
      </c>
      <c r="F1554" s="330">
        <v>34432</v>
      </c>
      <c r="G1554" s="328" t="s">
        <v>241</v>
      </c>
      <c r="H1554" s="328" t="s">
        <v>389</v>
      </c>
      <c r="I1554" s="328" t="s">
        <v>484</v>
      </c>
      <c r="J1554" s="328" t="s">
        <v>390</v>
      </c>
      <c r="K1554" s="328">
        <v>2016</v>
      </c>
      <c r="L1554" s="328" t="s">
        <v>372</v>
      </c>
      <c r="M1554" s="328" t="s">
        <v>372</v>
      </c>
      <c r="N1554" s="328">
        <v>44</v>
      </c>
      <c r="O1554" s="330">
        <v>45721</v>
      </c>
      <c r="P1554" s="328">
        <v>90000</v>
      </c>
      <c r="Q1554" s="328"/>
      <c r="R1554" s="328"/>
      <c r="S1554" s="328"/>
      <c r="T1554" s="328"/>
      <c r="U1554" s="328"/>
      <c r="V1554" s="328"/>
      <c r="W1554" s="328"/>
      <c r="X1554" s="328"/>
      <c r="Y1554" s="328"/>
      <c r="Z1554" s="328"/>
      <c r="AA1554" s="328"/>
      <c r="AB1554" s="328"/>
      <c r="AC1554" s="328"/>
      <c r="AD1554" s="328"/>
      <c r="AE1554" s="328"/>
      <c r="AF1554" s="328"/>
      <c r="AG1554" s="328"/>
      <c r="AH1554" s="328"/>
      <c r="AI1554" s="328"/>
      <c r="AJ1554" s="328"/>
      <c r="AK1554" s="328"/>
      <c r="AL1554" s="328"/>
      <c r="AM1554" s="328"/>
      <c r="AN1554" s="328"/>
      <c r="AO1554" s="328"/>
      <c r="AP1554" s="328" t="s">
        <v>3375</v>
      </c>
      <c r="AQ1554" s="328" t="s">
        <v>4170</v>
      </c>
    </row>
    <row r="1555" spans="1:43" ht="22.8" x14ac:dyDescent="0.4">
      <c r="A1555" s="328">
        <v>215004</v>
      </c>
      <c r="B1555" s="328" t="s">
        <v>2612</v>
      </c>
      <c r="C1555" s="328" t="s">
        <v>70</v>
      </c>
      <c r="D1555" s="328" t="s">
        <v>269</v>
      </c>
      <c r="E1555" s="328" t="s">
        <v>388</v>
      </c>
      <c r="F1555" s="330">
        <v>36377</v>
      </c>
      <c r="G1555" s="328" t="s">
        <v>2092</v>
      </c>
      <c r="H1555" s="328" t="s">
        <v>389</v>
      </c>
      <c r="I1555" s="328" t="s">
        <v>59</v>
      </c>
      <c r="J1555" s="328" t="s">
        <v>371</v>
      </c>
      <c r="K1555" s="328">
        <v>2017</v>
      </c>
      <c r="L1555" s="328" t="s">
        <v>372</v>
      </c>
      <c r="M1555" s="328" t="s">
        <v>375</v>
      </c>
      <c r="N1555" s="328"/>
      <c r="O1555" s="330"/>
      <c r="P1555" s="328"/>
      <c r="Q1555" s="328"/>
      <c r="R1555" s="328"/>
      <c r="S1555" s="328"/>
      <c r="T1555" s="328"/>
      <c r="U1555" s="328"/>
      <c r="V1555" s="328"/>
      <c r="W1555" s="328"/>
      <c r="X1555" s="328"/>
      <c r="Y1555" s="328"/>
      <c r="Z1555" s="328"/>
      <c r="AA1555" s="328"/>
      <c r="AB1555" s="328"/>
      <c r="AC1555" s="328"/>
      <c r="AD1555" s="328"/>
      <c r="AE1555" s="328"/>
      <c r="AF1555" s="328"/>
      <c r="AG1555" s="328"/>
      <c r="AH1555" s="328" t="s">
        <v>731</v>
      </c>
      <c r="AI1555" s="328"/>
      <c r="AJ1555" s="328"/>
      <c r="AK1555" s="328"/>
      <c r="AL1555" s="328"/>
      <c r="AM1555" s="328"/>
      <c r="AN1555" s="328" t="s">
        <v>782</v>
      </c>
      <c r="AO1555" s="328"/>
      <c r="AP1555" s="328" t="s">
        <v>3843</v>
      </c>
      <c r="AQ1555" s="328" t="s">
        <v>3844</v>
      </c>
    </row>
    <row r="1556" spans="1:43" ht="22.8" x14ac:dyDescent="0.4">
      <c r="A1556" s="328">
        <v>215009</v>
      </c>
      <c r="B1556" s="328" t="s">
        <v>3820</v>
      </c>
      <c r="C1556" s="328" t="s">
        <v>69</v>
      </c>
      <c r="D1556" s="328" t="s">
        <v>252</v>
      </c>
      <c r="E1556" s="328" t="s">
        <v>1315</v>
      </c>
      <c r="F1556" s="330">
        <v>34335</v>
      </c>
      <c r="G1556" s="328" t="s">
        <v>4171</v>
      </c>
      <c r="H1556" s="328" t="s">
        <v>389</v>
      </c>
      <c r="I1556" s="328" t="s">
        <v>486</v>
      </c>
      <c r="J1556" s="328" t="s">
        <v>1311</v>
      </c>
      <c r="K1556" s="328">
        <v>2016</v>
      </c>
      <c r="L1556" s="328" t="s">
        <v>372</v>
      </c>
      <c r="M1556" s="328" t="s">
        <v>372</v>
      </c>
      <c r="N1556" s="328"/>
      <c r="O1556" s="330"/>
      <c r="P1556" s="328"/>
      <c r="Q1556" s="328"/>
      <c r="R1556" s="328"/>
      <c r="S1556" s="328"/>
      <c r="T1556" s="328"/>
      <c r="U1556" s="328"/>
      <c r="V1556" s="328"/>
      <c r="W1556" s="328"/>
      <c r="X1556" s="328"/>
      <c r="Y1556" s="328"/>
      <c r="Z1556" s="328"/>
      <c r="AA1556" s="328"/>
      <c r="AB1556" s="328"/>
      <c r="AC1556" s="328"/>
      <c r="AD1556" s="328"/>
      <c r="AE1556" s="328"/>
      <c r="AF1556" s="328"/>
      <c r="AG1556" s="328"/>
      <c r="AH1556" s="328" t="s">
        <v>731</v>
      </c>
      <c r="AI1556" s="328"/>
      <c r="AJ1556" s="328"/>
      <c r="AK1556" s="328"/>
      <c r="AL1556" s="328"/>
      <c r="AM1556" s="328"/>
      <c r="AN1556" s="328"/>
      <c r="AO1556" s="328"/>
      <c r="AP1556" s="328" t="s">
        <v>3918</v>
      </c>
      <c r="AQ1556" s="328" t="s">
        <v>3844</v>
      </c>
    </row>
    <row r="1557" spans="1:43" ht="22.8" x14ac:dyDescent="0.4">
      <c r="A1557" s="328">
        <v>215016</v>
      </c>
      <c r="B1557" s="328" t="s">
        <v>1641</v>
      </c>
      <c r="C1557" s="328" t="s">
        <v>66</v>
      </c>
      <c r="D1557" s="328" t="s">
        <v>242</v>
      </c>
      <c r="E1557" s="328" t="s">
        <v>388</v>
      </c>
      <c r="F1557" s="330">
        <v>34192</v>
      </c>
      <c r="G1557" s="328" t="s">
        <v>711</v>
      </c>
      <c r="H1557" s="328" t="s">
        <v>389</v>
      </c>
      <c r="I1557" s="328" t="s">
        <v>59</v>
      </c>
      <c r="J1557" s="328" t="s">
        <v>1311</v>
      </c>
      <c r="K1557" s="328">
        <v>2014</v>
      </c>
      <c r="L1557" s="328" t="s">
        <v>372</v>
      </c>
      <c r="M1557" s="328" t="s">
        <v>372</v>
      </c>
      <c r="N1557" s="328"/>
      <c r="O1557" s="330"/>
      <c r="P1557" s="328"/>
      <c r="Q1557" s="328"/>
      <c r="R1557" s="328"/>
      <c r="S1557" s="328"/>
      <c r="T1557" s="328"/>
      <c r="U1557" s="328"/>
      <c r="V1557" s="328"/>
      <c r="W1557" s="328"/>
      <c r="X1557" s="328"/>
      <c r="Y1557" s="328"/>
      <c r="Z1557" s="328"/>
      <c r="AA1557" s="328"/>
      <c r="AB1557" s="328"/>
      <c r="AC1557" s="328"/>
      <c r="AD1557" s="328"/>
      <c r="AE1557" s="328"/>
      <c r="AF1557" s="328"/>
      <c r="AG1557" s="328"/>
      <c r="AH1557" s="328"/>
      <c r="AI1557" s="328"/>
      <c r="AJ1557" s="328"/>
      <c r="AK1557" s="328"/>
      <c r="AL1557" s="328"/>
      <c r="AM1557" s="328"/>
      <c r="AN1557" s="328"/>
      <c r="AO1557" s="328"/>
      <c r="AP1557" s="328" t="s">
        <v>59</v>
      </c>
      <c r="AQ1557" s="328">
        <v>5</v>
      </c>
    </row>
    <row r="1558" spans="1:43" ht="22.8" x14ac:dyDescent="0.4">
      <c r="A1558" s="328">
        <v>215058</v>
      </c>
      <c r="B1558" s="328" t="s">
        <v>1506</v>
      </c>
      <c r="C1558" s="328" t="s">
        <v>66</v>
      </c>
      <c r="D1558" s="328" t="s">
        <v>227</v>
      </c>
      <c r="E1558" s="328" t="s">
        <v>1315</v>
      </c>
      <c r="F1558" s="330">
        <v>31057</v>
      </c>
      <c r="G1558" s="328" t="s">
        <v>370</v>
      </c>
      <c r="H1558" s="328" t="s">
        <v>389</v>
      </c>
      <c r="I1558" s="328" t="s">
        <v>59</v>
      </c>
      <c r="J1558" s="328" t="s">
        <v>1311</v>
      </c>
      <c r="K1558" s="328">
        <v>2002</v>
      </c>
      <c r="L1558" s="328" t="s">
        <v>372</v>
      </c>
      <c r="M1558" s="328" t="s">
        <v>382</v>
      </c>
      <c r="N1558" s="328"/>
      <c r="O1558" s="330"/>
      <c r="P1558" s="328"/>
      <c r="Q1558" s="328"/>
      <c r="R1558" s="328"/>
      <c r="S1558" s="328"/>
      <c r="T1558" s="328"/>
      <c r="U1558" s="328"/>
      <c r="V1558" s="328"/>
      <c r="W1558" s="328"/>
      <c r="X1558" s="328"/>
      <c r="Y1558" s="328"/>
      <c r="Z1558" s="328"/>
      <c r="AA1558" s="328"/>
      <c r="AB1558" s="328"/>
      <c r="AC1558" s="328"/>
      <c r="AD1558" s="328"/>
      <c r="AE1558" s="328"/>
      <c r="AF1558" s="328"/>
      <c r="AG1558" s="328"/>
      <c r="AH1558" s="328"/>
      <c r="AI1558" s="328"/>
      <c r="AJ1558" s="328"/>
      <c r="AK1558" s="328"/>
      <c r="AL1558" s="328"/>
      <c r="AM1558" s="328"/>
      <c r="AN1558" s="328"/>
      <c r="AO1558" s="328"/>
      <c r="AP1558" s="328" t="s">
        <v>59</v>
      </c>
      <c r="AQ1558" s="328">
        <v>1</v>
      </c>
    </row>
    <row r="1559" spans="1:43" ht="22.8" x14ac:dyDescent="0.4">
      <c r="A1559" s="328">
        <v>215079</v>
      </c>
      <c r="B1559" s="328" t="s">
        <v>1833</v>
      </c>
      <c r="C1559" s="328" t="s">
        <v>547</v>
      </c>
      <c r="D1559" s="328" t="s">
        <v>286</v>
      </c>
      <c r="E1559" s="328" t="s">
        <v>387</v>
      </c>
      <c r="F1559" s="330">
        <v>35866</v>
      </c>
      <c r="G1559" s="328" t="s">
        <v>1009</v>
      </c>
      <c r="H1559" s="328" t="s">
        <v>389</v>
      </c>
      <c r="I1559" s="328" t="s">
        <v>59</v>
      </c>
      <c r="J1559" s="328" t="s">
        <v>371</v>
      </c>
      <c r="K1559" s="328">
        <v>2015</v>
      </c>
      <c r="L1559" s="328" t="s">
        <v>372</v>
      </c>
      <c r="M1559" s="328" t="s">
        <v>378</v>
      </c>
      <c r="N1559" s="328"/>
      <c r="O1559" s="330"/>
      <c r="P1559" s="328"/>
      <c r="Q1559" s="328"/>
      <c r="R1559" s="328"/>
      <c r="S1559" s="328"/>
      <c r="T1559" s="328"/>
      <c r="U1559" s="328"/>
      <c r="V1559" s="328"/>
      <c r="W1559" s="328"/>
      <c r="X1559" s="328"/>
      <c r="Y1559" s="328"/>
      <c r="Z1559" s="328"/>
      <c r="AA1559" s="328"/>
      <c r="AB1559" s="328"/>
      <c r="AC1559" s="328"/>
      <c r="AD1559" s="328"/>
      <c r="AE1559" s="328"/>
      <c r="AF1559" s="328"/>
      <c r="AG1559" s="328"/>
      <c r="AH1559" s="328"/>
      <c r="AI1559" s="328"/>
      <c r="AJ1559" s="328"/>
      <c r="AK1559" s="328"/>
      <c r="AL1559" s="328"/>
      <c r="AM1559" s="328"/>
      <c r="AN1559" s="328"/>
      <c r="AO1559" s="328"/>
      <c r="AP1559" s="328" t="s">
        <v>59</v>
      </c>
      <c r="AQ1559" s="328">
        <v>3</v>
      </c>
    </row>
    <row r="1560" spans="1:43" ht="22.8" x14ac:dyDescent="0.4">
      <c r="A1560" s="328">
        <v>215104</v>
      </c>
      <c r="B1560" s="328" t="s">
        <v>2355</v>
      </c>
      <c r="C1560" s="328" t="s">
        <v>66</v>
      </c>
      <c r="D1560" s="328" t="s">
        <v>246</v>
      </c>
      <c r="E1560" s="328" t="s">
        <v>388</v>
      </c>
      <c r="F1560" s="330">
        <v>36150</v>
      </c>
      <c r="G1560" s="328" t="s">
        <v>2356</v>
      </c>
      <c r="H1560" s="328" t="s">
        <v>389</v>
      </c>
      <c r="I1560" s="328" t="s">
        <v>484</v>
      </c>
      <c r="J1560" s="328" t="s">
        <v>371</v>
      </c>
      <c r="K1560" s="328">
        <v>2016</v>
      </c>
      <c r="L1560" s="328" t="s">
        <v>372</v>
      </c>
      <c r="M1560" s="328" t="s">
        <v>372</v>
      </c>
      <c r="N1560" s="328"/>
      <c r="O1560" s="330"/>
      <c r="P1560" s="328"/>
      <c r="Q1560" s="328"/>
      <c r="R1560" s="328"/>
      <c r="S1560" s="328"/>
      <c r="T1560" s="328"/>
      <c r="U1560" s="328"/>
      <c r="V1560" s="328"/>
      <c r="W1560" s="328"/>
      <c r="X1560" s="328"/>
      <c r="Y1560" s="328"/>
      <c r="Z1560" s="328"/>
      <c r="AA1560" s="328"/>
      <c r="AB1560" s="328"/>
      <c r="AC1560" s="328"/>
      <c r="AD1560" s="328"/>
      <c r="AE1560" s="328"/>
      <c r="AF1560" s="328"/>
      <c r="AG1560" s="328"/>
      <c r="AH1560" s="328" t="s">
        <v>731</v>
      </c>
      <c r="AI1560" s="328"/>
      <c r="AJ1560" s="328"/>
      <c r="AK1560" s="328"/>
      <c r="AL1560" s="328"/>
      <c r="AM1560" s="328"/>
      <c r="AN1560" s="328"/>
      <c r="AO1560" s="328"/>
      <c r="AP1560" s="328" t="s">
        <v>4071</v>
      </c>
      <c r="AQ1560" s="328">
        <v>5</v>
      </c>
    </row>
    <row r="1561" spans="1:43" ht="22.8" x14ac:dyDescent="0.4">
      <c r="A1561" s="328">
        <v>215105</v>
      </c>
      <c r="B1561" s="328" t="s">
        <v>2030</v>
      </c>
      <c r="C1561" s="328" t="s">
        <v>515</v>
      </c>
      <c r="D1561" s="328" t="s">
        <v>2885</v>
      </c>
      <c r="E1561" s="328" t="s">
        <v>388</v>
      </c>
      <c r="F1561" s="330">
        <v>33239</v>
      </c>
      <c r="G1561" s="328" t="s">
        <v>2031</v>
      </c>
      <c r="H1561" s="328" t="s">
        <v>389</v>
      </c>
      <c r="I1561" s="328" t="s">
        <v>484</v>
      </c>
      <c r="J1561" s="328" t="s">
        <v>1311</v>
      </c>
      <c r="K1561" s="328">
        <v>2008</v>
      </c>
      <c r="L1561" s="328" t="s">
        <v>372</v>
      </c>
      <c r="M1561" s="328" t="s">
        <v>372</v>
      </c>
      <c r="N1561" s="328"/>
      <c r="O1561" s="330"/>
      <c r="P1561" s="328"/>
      <c r="Q1561" s="328"/>
      <c r="R1561" s="328"/>
      <c r="S1561" s="328"/>
      <c r="T1561" s="328"/>
      <c r="U1561" s="328"/>
      <c r="V1561" s="328"/>
      <c r="W1561" s="328"/>
      <c r="X1561" s="328"/>
      <c r="Y1561" s="328"/>
      <c r="Z1561" s="328"/>
      <c r="AA1561" s="328"/>
      <c r="AB1561" s="328"/>
      <c r="AC1561" s="328"/>
      <c r="AD1561" s="328"/>
      <c r="AE1561" s="328"/>
      <c r="AF1561" s="328"/>
      <c r="AG1561" s="328"/>
      <c r="AH1561" s="328"/>
      <c r="AI1561" s="328"/>
      <c r="AJ1561" s="328"/>
      <c r="AK1561" s="328"/>
      <c r="AL1561" s="328"/>
      <c r="AM1561" s="328"/>
      <c r="AN1561" s="328" t="s">
        <v>782</v>
      </c>
      <c r="AO1561" s="328"/>
      <c r="AP1561" s="328" t="s">
        <v>484</v>
      </c>
      <c r="AQ1561" s="328">
        <v>3</v>
      </c>
    </row>
    <row r="1562" spans="1:43" ht="22.8" x14ac:dyDescent="0.4">
      <c r="A1562" s="328">
        <v>215110</v>
      </c>
      <c r="B1562" s="328" t="s">
        <v>1736</v>
      </c>
      <c r="C1562" s="328" t="s">
        <v>180</v>
      </c>
      <c r="D1562" s="328" t="s">
        <v>514</v>
      </c>
      <c r="E1562" s="328" t="s">
        <v>388</v>
      </c>
      <c r="F1562" s="330">
        <v>35084</v>
      </c>
      <c r="G1562" s="328" t="s">
        <v>1033</v>
      </c>
      <c r="H1562" s="328" t="s">
        <v>389</v>
      </c>
      <c r="I1562" s="328" t="s">
        <v>484</v>
      </c>
      <c r="J1562" s="328" t="s">
        <v>371</v>
      </c>
      <c r="K1562" s="328">
        <v>2013</v>
      </c>
      <c r="L1562" s="328" t="s">
        <v>372</v>
      </c>
      <c r="M1562" s="328" t="s">
        <v>382</v>
      </c>
      <c r="N1562" s="328"/>
      <c r="O1562" s="330"/>
      <c r="P1562" s="328"/>
      <c r="Q1562" s="328"/>
      <c r="R1562" s="328"/>
      <c r="S1562" s="328"/>
      <c r="T1562" s="328"/>
      <c r="U1562" s="328"/>
      <c r="V1562" s="328"/>
      <c r="W1562" s="328"/>
      <c r="X1562" s="328"/>
      <c r="Y1562" s="328"/>
      <c r="Z1562" s="328"/>
      <c r="AA1562" s="328"/>
      <c r="AB1562" s="328"/>
      <c r="AC1562" s="328"/>
      <c r="AD1562" s="328"/>
      <c r="AE1562" s="328"/>
      <c r="AF1562" s="328"/>
      <c r="AG1562" s="328"/>
      <c r="AH1562" s="328"/>
      <c r="AI1562" s="328"/>
      <c r="AJ1562" s="328"/>
      <c r="AK1562" s="328"/>
      <c r="AL1562" s="328"/>
      <c r="AM1562" s="328"/>
      <c r="AN1562" s="328"/>
      <c r="AO1562" s="328"/>
      <c r="AP1562" s="328" t="s">
        <v>484</v>
      </c>
      <c r="AQ1562" s="328">
        <v>1</v>
      </c>
    </row>
    <row r="1563" spans="1:43" ht="22.8" x14ac:dyDescent="0.4">
      <c r="A1563" s="328">
        <v>215124</v>
      </c>
      <c r="B1563" s="328" t="s">
        <v>2127</v>
      </c>
      <c r="C1563" s="328" t="s">
        <v>2606</v>
      </c>
      <c r="D1563" s="328" t="s">
        <v>225</v>
      </c>
      <c r="E1563" s="328" t="s">
        <v>388</v>
      </c>
      <c r="F1563" s="330">
        <v>33765</v>
      </c>
      <c r="G1563" s="328" t="s">
        <v>1042</v>
      </c>
      <c r="H1563" s="328" t="s">
        <v>389</v>
      </c>
      <c r="I1563" s="328" t="s">
        <v>484</v>
      </c>
      <c r="J1563" s="328" t="s">
        <v>390</v>
      </c>
      <c r="K1563" s="328">
        <v>2010</v>
      </c>
      <c r="L1563" s="328" t="s">
        <v>372</v>
      </c>
      <c r="M1563" s="328" t="s">
        <v>372</v>
      </c>
      <c r="N1563" s="328"/>
      <c r="O1563" s="330"/>
      <c r="P1563" s="328"/>
      <c r="Q1563" s="328"/>
      <c r="R1563" s="328"/>
      <c r="S1563" s="328"/>
      <c r="T1563" s="328"/>
      <c r="U1563" s="328"/>
      <c r="V1563" s="328"/>
      <c r="W1563" s="328"/>
      <c r="X1563" s="328"/>
      <c r="Y1563" s="328"/>
      <c r="Z1563" s="328"/>
      <c r="AA1563" s="328"/>
      <c r="AB1563" s="328"/>
      <c r="AC1563" s="328"/>
      <c r="AD1563" s="328"/>
      <c r="AE1563" s="328"/>
      <c r="AF1563" s="328"/>
      <c r="AG1563" s="328"/>
      <c r="AH1563" s="328"/>
      <c r="AI1563" s="328"/>
      <c r="AJ1563" s="328"/>
      <c r="AK1563" s="328"/>
      <c r="AL1563" s="328"/>
      <c r="AM1563" s="328"/>
      <c r="AN1563" s="328"/>
      <c r="AO1563" s="328"/>
      <c r="AP1563" s="328" t="s">
        <v>3375</v>
      </c>
      <c r="AQ1563" s="328">
        <v>3</v>
      </c>
    </row>
    <row r="1564" spans="1:43" ht="22.8" x14ac:dyDescent="0.4">
      <c r="A1564" s="328">
        <v>215127</v>
      </c>
      <c r="B1564" s="328" t="s">
        <v>3778</v>
      </c>
      <c r="C1564" s="328" t="s">
        <v>63</v>
      </c>
      <c r="D1564" s="328" t="s">
        <v>269</v>
      </c>
      <c r="E1564" s="328" t="s">
        <v>1315</v>
      </c>
      <c r="F1564" s="330">
        <v>32874</v>
      </c>
      <c r="G1564" s="328" t="s">
        <v>694</v>
      </c>
      <c r="H1564" s="328" t="s">
        <v>389</v>
      </c>
      <c r="I1564" s="328" t="s">
        <v>485</v>
      </c>
      <c r="J1564" s="328" t="s">
        <v>1311</v>
      </c>
      <c r="K1564" s="328">
        <v>2009</v>
      </c>
      <c r="L1564" s="328" t="s">
        <v>372</v>
      </c>
      <c r="M1564" s="328" t="s">
        <v>372</v>
      </c>
      <c r="N1564" s="328"/>
      <c r="O1564" s="330"/>
      <c r="P1564" s="328"/>
      <c r="Q1564" s="328"/>
      <c r="R1564" s="328"/>
      <c r="S1564" s="328"/>
      <c r="T1564" s="328"/>
      <c r="U1564" s="328"/>
      <c r="V1564" s="328"/>
      <c r="W1564" s="328"/>
      <c r="X1564" s="328"/>
      <c r="Y1564" s="328"/>
      <c r="Z1564" s="328"/>
      <c r="AA1564" s="328"/>
      <c r="AB1564" s="328"/>
      <c r="AC1564" s="328"/>
      <c r="AD1564" s="328"/>
      <c r="AE1564" s="328"/>
      <c r="AF1564" s="328"/>
      <c r="AG1564" s="328"/>
      <c r="AH1564" s="328" t="s">
        <v>731</v>
      </c>
      <c r="AI1564" s="328"/>
      <c r="AJ1564" s="328"/>
      <c r="AK1564" s="328"/>
      <c r="AL1564" s="328"/>
      <c r="AM1564" s="328" t="s">
        <v>782</v>
      </c>
      <c r="AN1564" s="328" t="s">
        <v>782</v>
      </c>
      <c r="AO1564" s="328"/>
      <c r="AP1564" s="328" t="s">
        <v>4173</v>
      </c>
      <c r="AQ1564" s="328">
        <v>6</v>
      </c>
    </row>
    <row r="1565" spans="1:43" ht="22.8" x14ac:dyDescent="0.4">
      <c r="A1565" s="328">
        <v>215129</v>
      </c>
      <c r="B1565" s="328" t="s">
        <v>2889</v>
      </c>
      <c r="C1565" s="328" t="s">
        <v>66</v>
      </c>
      <c r="D1565" s="328" t="s">
        <v>330</v>
      </c>
      <c r="E1565" s="328" t="s">
        <v>388</v>
      </c>
      <c r="F1565" s="330">
        <v>33788</v>
      </c>
      <c r="G1565" s="328" t="s">
        <v>1071</v>
      </c>
      <c r="H1565" s="328" t="s">
        <v>3412</v>
      </c>
      <c r="I1565" s="328" t="s">
        <v>484</v>
      </c>
      <c r="J1565" s="328" t="s">
        <v>390</v>
      </c>
      <c r="K1565" s="328">
        <v>2018</v>
      </c>
      <c r="L1565" s="328" t="s">
        <v>372</v>
      </c>
      <c r="M1565" s="328" t="s">
        <v>756</v>
      </c>
      <c r="N1565" s="328"/>
      <c r="O1565" s="330"/>
      <c r="P1565" s="328"/>
      <c r="Q1565" s="328"/>
      <c r="R1565" s="328"/>
      <c r="S1565" s="328"/>
      <c r="T1565" s="328"/>
      <c r="U1565" s="328"/>
      <c r="V1565" s="328"/>
      <c r="W1565" s="328"/>
      <c r="X1565" s="328"/>
      <c r="Y1565" s="328"/>
      <c r="Z1565" s="328"/>
      <c r="AA1565" s="328"/>
      <c r="AB1565" s="328"/>
      <c r="AC1565" s="328"/>
      <c r="AD1565" s="328"/>
      <c r="AE1565" s="328"/>
      <c r="AF1565" s="328"/>
      <c r="AG1565" s="328"/>
      <c r="AH1565" s="328"/>
      <c r="AI1565" s="328"/>
      <c r="AJ1565" s="328"/>
      <c r="AK1565" s="328"/>
      <c r="AL1565" s="328"/>
      <c r="AM1565" s="328"/>
      <c r="AN1565" s="328"/>
      <c r="AO1565" s="328"/>
      <c r="AP1565" s="328" t="s">
        <v>484</v>
      </c>
      <c r="AQ1565" s="328">
        <v>1</v>
      </c>
    </row>
    <row r="1566" spans="1:43" ht="22.8" x14ac:dyDescent="0.4">
      <c r="A1566" s="328">
        <v>215130</v>
      </c>
      <c r="B1566" s="328" t="s">
        <v>2890</v>
      </c>
      <c r="C1566" s="328" t="s">
        <v>105</v>
      </c>
      <c r="D1566" s="328" t="s">
        <v>239</v>
      </c>
      <c r="E1566" s="328" t="s">
        <v>388</v>
      </c>
      <c r="F1566" s="330">
        <v>33034</v>
      </c>
      <c r="G1566" s="328" t="s">
        <v>1564</v>
      </c>
      <c r="H1566" s="328" t="s">
        <v>389</v>
      </c>
      <c r="I1566" s="328" t="s">
        <v>484</v>
      </c>
      <c r="J1566" s="328" t="s">
        <v>390</v>
      </c>
      <c r="K1566" s="328">
        <v>2009</v>
      </c>
      <c r="L1566" s="328" t="s">
        <v>372</v>
      </c>
      <c r="M1566" s="328" t="s">
        <v>372</v>
      </c>
      <c r="N1566" s="328"/>
      <c r="O1566" s="330"/>
      <c r="P1566" s="328"/>
      <c r="Q1566" s="328"/>
      <c r="R1566" s="328"/>
      <c r="S1566" s="328"/>
      <c r="T1566" s="328"/>
      <c r="U1566" s="328"/>
      <c r="V1566" s="328"/>
      <c r="W1566" s="328"/>
      <c r="X1566" s="328"/>
      <c r="Y1566" s="328"/>
      <c r="Z1566" s="328"/>
      <c r="AA1566" s="328"/>
      <c r="AB1566" s="328"/>
      <c r="AC1566" s="328"/>
      <c r="AD1566" s="328"/>
      <c r="AE1566" s="328"/>
      <c r="AF1566" s="328"/>
      <c r="AG1566" s="328"/>
      <c r="AH1566" s="328"/>
      <c r="AI1566" s="328"/>
      <c r="AJ1566" s="328"/>
      <c r="AK1566" s="328"/>
      <c r="AL1566" s="328"/>
      <c r="AM1566" s="328"/>
      <c r="AN1566" s="328" t="s">
        <v>782</v>
      </c>
      <c r="AO1566" s="328"/>
      <c r="AP1566" s="328" t="s">
        <v>484</v>
      </c>
      <c r="AQ1566" s="328">
        <v>2</v>
      </c>
    </row>
    <row r="1567" spans="1:43" ht="22.8" x14ac:dyDescent="0.4">
      <c r="A1567" s="328">
        <v>215132</v>
      </c>
      <c r="B1567" s="328" t="s">
        <v>1007</v>
      </c>
      <c r="C1567" s="328" t="s">
        <v>66</v>
      </c>
      <c r="D1567" s="328" t="s">
        <v>479</v>
      </c>
      <c r="E1567" s="328" t="s">
        <v>387</v>
      </c>
      <c r="F1567" s="330">
        <v>31168</v>
      </c>
      <c r="G1567" s="328" t="s">
        <v>1032</v>
      </c>
      <c r="H1567" s="328" t="s">
        <v>389</v>
      </c>
      <c r="I1567" s="328" t="s">
        <v>486</v>
      </c>
      <c r="J1567" s="328" t="s">
        <v>371</v>
      </c>
      <c r="K1567" s="328">
        <v>2006</v>
      </c>
      <c r="L1567" s="328" t="s">
        <v>372</v>
      </c>
      <c r="M1567" s="328" t="s">
        <v>372</v>
      </c>
      <c r="N1567" s="328"/>
      <c r="O1567" s="330"/>
      <c r="P1567" s="328"/>
      <c r="Q1567" s="328"/>
      <c r="R1567" s="328"/>
      <c r="S1567" s="328"/>
      <c r="T1567" s="328"/>
      <c r="U1567" s="328"/>
      <c r="V1567" s="328"/>
      <c r="W1567" s="328"/>
      <c r="X1567" s="328"/>
      <c r="Y1567" s="328"/>
      <c r="Z1567" s="328"/>
      <c r="AA1567" s="328"/>
      <c r="AB1567" s="328"/>
      <c r="AC1567" s="328"/>
      <c r="AD1567" s="328"/>
      <c r="AE1567" s="328"/>
      <c r="AF1567" s="328"/>
      <c r="AG1567" s="328"/>
      <c r="AH1567" s="328" t="s">
        <v>731</v>
      </c>
      <c r="AI1567" s="328"/>
      <c r="AJ1567" s="328"/>
      <c r="AK1567" s="328"/>
      <c r="AL1567" s="328"/>
      <c r="AM1567" s="328" t="s">
        <v>782</v>
      </c>
      <c r="AN1567" s="328" t="s">
        <v>782</v>
      </c>
      <c r="AO1567" s="328"/>
      <c r="AP1567" s="328" t="s">
        <v>486</v>
      </c>
      <c r="AQ1567" s="328">
        <v>1</v>
      </c>
    </row>
    <row r="1568" spans="1:43" ht="22.8" x14ac:dyDescent="0.4">
      <c r="A1568" s="328">
        <v>215139</v>
      </c>
      <c r="B1568" s="328" t="s">
        <v>2135</v>
      </c>
      <c r="C1568" s="328" t="s">
        <v>60</v>
      </c>
      <c r="D1568" s="328" t="s">
        <v>234</v>
      </c>
      <c r="E1568" s="328" t="s">
        <v>388</v>
      </c>
      <c r="F1568" s="330">
        <v>33970</v>
      </c>
      <c r="G1568" s="328" t="s">
        <v>1010</v>
      </c>
      <c r="H1568" s="328" t="s">
        <v>389</v>
      </c>
      <c r="I1568" s="328" t="s">
        <v>59</v>
      </c>
      <c r="J1568" s="328" t="s">
        <v>390</v>
      </c>
      <c r="K1568" s="328">
        <v>2012</v>
      </c>
      <c r="L1568" s="328" t="s">
        <v>372</v>
      </c>
      <c r="M1568" s="328" t="s">
        <v>372</v>
      </c>
      <c r="N1568" s="328"/>
      <c r="O1568" s="330"/>
      <c r="P1568" s="328"/>
      <c r="Q1568" s="328"/>
      <c r="R1568" s="328"/>
      <c r="S1568" s="328"/>
      <c r="T1568" s="328"/>
      <c r="U1568" s="328"/>
      <c r="V1568" s="328"/>
      <c r="W1568" s="328"/>
      <c r="X1568" s="328"/>
      <c r="Y1568" s="328"/>
      <c r="Z1568" s="328"/>
      <c r="AA1568" s="328"/>
      <c r="AB1568" s="328"/>
      <c r="AC1568" s="328"/>
      <c r="AD1568" s="328"/>
      <c r="AE1568" s="328"/>
      <c r="AF1568" s="328"/>
      <c r="AG1568" s="328"/>
      <c r="AH1568" s="328"/>
      <c r="AI1568" s="328"/>
      <c r="AJ1568" s="328"/>
      <c r="AK1568" s="328"/>
      <c r="AL1568" s="328"/>
      <c r="AM1568" s="328"/>
      <c r="AN1568" s="328" t="s">
        <v>782</v>
      </c>
      <c r="AO1568" s="328"/>
      <c r="AP1568" s="328" t="s">
        <v>3374</v>
      </c>
      <c r="AQ1568" s="328">
        <v>3</v>
      </c>
    </row>
    <row r="1569" spans="1:43" ht="22.8" x14ac:dyDescent="0.4">
      <c r="A1569" s="328">
        <v>215157</v>
      </c>
      <c r="B1569" s="328" t="s">
        <v>1786</v>
      </c>
      <c r="C1569" s="328" t="s">
        <v>1002</v>
      </c>
      <c r="D1569" s="328" t="s">
        <v>251</v>
      </c>
      <c r="E1569" s="328" t="s">
        <v>388</v>
      </c>
      <c r="F1569" s="330">
        <v>35506</v>
      </c>
      <c r="G1569" s="328" t="s">
        <v>1787</v>
      </c>
      <c r="H1569" s="328" t="s">
        <v>389</v>
      </c>
      <c r="I1569" s="328" t="s">
        <v>59</v>
      </c>
      <c r="J1569" s="328" t="s">
        <v>1311</v>
      </c>
      <c r="K1569" s="328">
        <v>2015</v>
      </c>
      <c r="L1569" s="328" t="s">
        <v>372</v>
      </c>
      <c r="M1569" s="328" t="s">
        <v>372</v>
      </c>
      <c r="N1569" s="328"/>
      <c r="O1569" s="330"/>
      <c r="P1569" s="328"/>
      <c r="Q1569" s="328"/>
      <c r="R1569" s="328"/>
      <c r="S1569" s="328"/>
      <c r="T1569" s="328"/>
      <c r="U1569" s="328"/>
      <c r="V1569" s="328"/>
      <c r="W1569" s="328"/>
      <c r="X1569" s="328"/>
      <c r="Y1569" s="328"/>
      <c r="Z1569" s="328"/>
      <c r="AA1569" s="328"/>
      <c r="AB1569" s="328"/>
      <c r="AC1569" s="328"/>
      <c r="AD1569" s="328"/>
      <c r="AE1569" s="328"/>
      <c r="AF1569" s="328"/>
      <c r="AG1569" s="328"/>
      <c r="AH1569" s="328"/>
      <c r="AI1569" s="328"/>
      <c r="AJ1569" s="328"/>
      <c r="AK1569" s="328"/>
      <c r="AL1569" s="328"/>
      <c r="AM1569" s="328"/>
      <c r="AN1569" s="328" t="s">
        <v>782</v>
      </c>
      <c r="AO1569" s="328"/>
      <c r="AP1569" s="328" t="s">
        <v>3374</v>
      </c>
      <c r="AQ1569" s="328">
        <v>3</v>
      </c>
    </row>
    <row r="1570" spans="1:43" ht="22.8" x14ac:dyDescent="0.4">
      <c r="A1570" s="328">
        <v>215206</v>
      </c>
      <c r="B1570" s="328" t="s">
        <v>1759</v>
      </c>
      <c r="C1570" s="328" t="s">
        <v>1760</v>
      </c>
      <c r="D1570" s="328" t="s">
        <v>337</v>
      </c>
      <c r="E1570" s="328" t="s">
        <v>388</v>
      </c>
      <c r="F1570" s="330">
        <v>35297</v>
      </c>
      <c r="G1570" s="328" t="s">
        <v>673</v>
      </c>
      <c r="H1570" s="328" t="s">
        <v>389</v>
      </c>
      <c r="I1570" s="328" t="s">
        <v>59</v>
      </c>
      <c r="J1570" s="328" t="s">
        <v>371</v>
      </c>
      <c r="K1570" s="328">
        <v>2016</v>
      </c>
      <c r="L1570" s="328" t="s">
        <v>372</v>
      </c>
      <c r="M1570" s="328" t="s">
        <v>375</v>
      </c>
      <c r="N1570" s="328"/>
      <c r="O1570" s="330"/>
      <c r="P1570" s="328"/>
      <c r="Q1570" s="328"/>
      <c r="R1570" s="328"/>
      <c r="S1570" s="328"/>
      <c r="T1570" s="328"/>
      <c r="U1570" s="328"/>
      <c r="V1570" s="328"/>
      <c r="W1570" s="328"/>
      <c r="X1570" s="328"/>
      <c r="Y1570" s="328"/>
      <c r="Z1570" s="328"/>
      <c r="AA1570" s="328"/>
      <c r="AB1570" s="328"/>
      <c r="AC1570" s="328"/>
      <c r="AD1570" s="328"/>
      <c r="AE1570" s="328"/>
      <c r="AF1570" s="328"/>
      <c r="AG1570" s="328"/>
      <c r="AH1570" s="328"/>
      <c r="AI1570" s="328"/>
      <c r="AJ1570" s="328"/>
      <c r="AK1570" s="328"/>
      <c r="AL1570" s="328"/>
      <c r="AM1570" s="328"/>
      <c r="AN1570" s="328"/>
      <c r="AO1570" s="328"/>
      <c r="AP1570" s="328" t="s">
        <v>59</v>
      </c>
      <c r="AQ1570" s="328">
        <v>2</v>
      </c>
    </row>
    <row r="1571" spans="1:43" ht="22.8" x14ac:dyDescent="0.4">
      <c r="A1571" s="328">
        <v>215218</v>
      </c>
      <c r="B1571" s="328" t="s">
        <v>1607</v>
      </c>
      <c r="C1571" s="328" t="s">
        <v>105</v>
      </c>
      <c r="D1571" s="328" t="s">
        <v>264</v>
      </c>
      <c r="E1571" s="328" t="s">
        <v>387</v>
      </c>
      <c r="F1571" s="330">
        <v>33664</v>
      </c>
      <c r="G1571" s="328" t="s">
        <v>1608</v>
      </c>
      <c r="H1571" s="328" t="s">
        <v>389</v>
      </c>
      <c r="I1571" s="328" t="s">
        <v>484</v>
      </c>
      <c r="J1571" s="328" t="s">
        <v>390</v>
      </c>
      <c r="K1571" s="328">
        <v>2013</v>
      </c>
      <c r="L1571" s="328" t="s">
        <v>372</v>
      </c>
      <c r="M1571" s="328" t="s">
        <v>375</v>
      </c>
      <c r="N1571" s="328"/>
      <c r="O1571" s="330"/>
      <c r="P1571" s="328"/>
      <c r="Q1571" s="328"/>
      <c r="R1571" s="328"/>
      <c r="S1571" s="328"/>
      <c r="T1571" s="328"/>
      <c r="U1571" s="328"/>
      <c r="V1571" s="328"/>
      <c r="W1571" s="328"/>
      <c r="X1571" s="328"/>
      <c r="Y1571" s="328"/>
      <c r="Z1571" s="328"/>
      <c r="AA1571" s="328"/>
      <c r="AB1571" s="328"/>
      <c r="AC1571" s="328"/>
      <c r="AD1571" s="328"/>
      <c r="AE1571" s="328"/>
      <c r="AF1571" s="328"/>
      <c r="AG1571" s="328"/>
      <c r="AH1571" s="328"/>
      <c r="AI1571" s="328"/>
      <c r="AJ1571" s="328"/>
      <c r="AK1571" s="328"/>
      <c r="AL1571" s="328"/>
      <c r="AM1571" s="328"/>
      <c r="AN1571" s="328"/>
      <c r="AO1571" s="328"/>
      <c r="AP1571" s="328" t="s">
        <v>484</v>
      </c>
      <c r="AQ1571" s="328">
        <v>3</v>
      </c>
    </row>
    <row r="1572" spans="1:43" ht="22.8" x14ac:dyDescent="0.4">
      <c r="A1572" s="328">
        <v>215256</v>
      </c>
      <c r="B1572" s="328" t="s">
        <v>4175</v>
      </c>
      <c r="C1572" s="328" t="s">
        <v>2294</v>
      </c>
      <c r="D1572" s="328" t="s">
        <v>256</v>
      </c>
      <c r="E1572" s="328" t="s">
        <v>387</v>
      </c>
      <c r="F1572" s="330">
        <v>35809</v>
      </c>
      <c r="G1572" s="328" t="s">
        <v>1911</v>
      </c>
      <c r="H1572" s="328" t="s">
        <v>3412</v>
      </c>
      <c r="I1572" s="328" t="s">
        <v>486</v>
      </c>
      <c r="J1572" s="328" t="s">
        <v>1311</v>
      </c>
      <c r="K1572" s="328">
        <v>2015</v>
      </c>
      <c r="L1572" s="328" t="s">
        <v>372</v>
      </c>
      <c r="M1572" s="328" t="s">
        <v>372</v>
      </c>
      <c r="N1572" s="328"/>
      <c r="O1572" s="330"/>
      <c r="P1572" s="328"/>
      <c r="Q1572" s="328"/>
      <c r="R1572" s="328"/>
      <c r="S1572" s="328"/>
      <c r="T1572" s="328"/>
      <c r="U1572" s="328"/>
      <c r="V1572" s="328"/>
      <c r="W1572" s="328"/>
      <c r="X1572" s="328"/>
      <c r="Y1572" s="328"/>
      <c r="Z1572" s="328"/>
      <c r="AA1572" s="328"/>
      <c r="AB1572" s="328"/>
      <c r="AC1572" s="328"/>
      <c r="AD1572" s="328"/>
      <c r="AE1572" s="328"/>
      <c r="AF1572" s="328"/>
      <c r="AG1572" s="328"/>
      <c r="AH1572" s="328" t="s">
        <v>731</v>
      </c>
      <c r="AI1572" s="328"/>
      <c r="AJ1572" s="328"/>
      <c r="AK1572" s="328"/>
      <c r="AL1572" s="328"/>
      <c r="AM1572" s="328"/>
      <c r="AN1572" s="328"/>
      <c r="AO1572" s="328"/>
      <c r="AP1572" s="328" t="s">
        <v>4176</v>
      </c>
      <c r="AQ1572" s="328" t="s">
        <v>3844</v>
      </c>
    </row>
    <row r="1573" spans="1:43" ht="22.8" x14ac:dyDescent="0.4">
      <c r="A1573" s="328">
        <v>215284</v>
      </c>
      <c r="B1573" s="328" t="s">
        <v>1941</v>
      </c>
      <c r="C1573" s="328" t="s">
        <v>66</v>
      </c>
      <c r="D1573" s="328" t="s">
        <v>1942</v>
      </c>
      <c r="E1573" s="328" t="s">
        <v>387</v>
      </c>
      <c r="F1573" s="332">
        <v>0</v>
      </c>
      <c r="G1573" s="328" t="s">
        <v>3718</v>
      </c>
      <c r="H1573" s="328" t="s">
        <v>389</v>
      </c>
      <c r="I1573" s="328" t="s">
        <v>59</v>
      </c>
      <c r="J1573" s="328" t="s">
        <v>371</v>
      </c>
      <c r="K1573" s="328">
        <v>2016</v>
      </c>
      <c r="L1573" s="328" t="s">
        <v>372</v>
      </c>
      <c r="M1573" s="328" t="s">
        <v>372</v>
      </c>
      <c r="N1573" s="328"/>
      <c r="O1573" s="330"/>
      <c r="P1573" s="328"/>
      <c r="Q1573" s="328"/>
      <c r="R1573" s="328"/>
      <c r="S1573" s="328"/>
      <c r="T1573" s="328"/>
      <c r="U1573" s="328"/>
      <c r="V1573" s="328"/>
      <c r="W1573" s="328"/>
      <c r="X1573" s="328"/>
      <c r="Y1573" s="328"/>
      <c r="Z1573" s="328"/>
      <c r="AA1573" s="328"/>
      <c r="AB1573" s="328"/>
      <c r="AC1573" s="328"/>
      <c r="AD1573" s="328"/>
      <c r="AE1573" s="328"/>
      <c r="AF1573" s="328"/>
      <c r="AG1573" s="328"/>
      <c r="AH1573" s="328"/>
      <c r="AI1573" s="328"/>
      <c r="AJ1573" s="328"/>
      <c r="AK1573" s="328"/>
      <c r="AL1573" s="328"/>
      <c r="AM1573" s="328"/>
      <c r="AN1573" s="328" t="s">
        <v>782</v>
      </c>
      <c r="AO1573" s="328"/>
      <c r="AP1573" s="328" t="s">
        <v>3374</v>
      </c>
      <c r="AQ1573" s="328">
        <v>4</v>
      </c>
    </row>
    <row r="1574" spans="1:43" ht="22.8" x14ac:dyDescent="0.4">
      <c r="A1574" s="328">
        <v>215313</v>
      </c>
      <c r="B1574" s="328" t="s">
        <v>2332</v>
      </c>
      <c r="C1574" s="328" t="s">
        <v>1090</v>
      </c>
      <c r="D1574" s="328" t="s">
        <v>230</v>
      </c>
      <c r="E1574" s="328" t="s">
        <v>387</v>
      </c>
      <c r="F1574" s="330">
        <v>35956</v>
      </c>
      <c r="G1574" s="328" t="s">
        <v>1065</v>
      </c>
      <c r="H1574" s="328" t="s">
        <v>389</v>
      </c>
      <c r="I1574" s="328" t="s">
        <v>484</v>
      </c>
      <c r="J1574" s="328" t="s">
        <v>371</v>
      </c>
      <c r="K1574" s="328">
        <v>2016</v>
      </c>
      <c r="L1574" s="328" t="s">
        <v>372</v>
      </c>
      <c r="M1574" s="328" t="s">
        <v>372</v>
      </c>
      <c r="N1574" s="328"/>
      <c r="O1574" s="330"/>
      <c r="P1574" s="328"/>
      <c r="Q1574" s="328"/>
      <c r="R1574" s="328"/>
      <c r="S1574" s="328"/>
      <c r="T1574" s="328"/>
      <c r="U1574" s="328"/>
      <c r="V1574" s="328"/>
      <c r="W1574" s="328"/>
      <c r="X1574" s="328"/>
      <c r="Y1574" s="328"/>
      <c r="Z1574" s="328"/>
      <c r="AA1574" s="328"/>
      <c r="AB1574" s="328"/>
      <c r="AC1574" s="328"/>
      <c r="AD1574" s="328"/>
      <c r="AE1574" s="328"/>
      <c r="AF1574" s="328"/>
      <c r="AG1574" s="328"/>
      <c r="AH1574" s="328"/>
      <c r="AI1574" s="328"/>
      <c r="AJ1574" s="328"/>
      <c r="AK1574" s="328"/>
      <c r="AL1574" s="328"/>
      <c r="AM1574" s="328"/>
      <c r="AN1574" s="328"/>
      <c r="AO1574" s="328"/>
      <c r="AP1574" s="328" t="s">
        <v>484</v>
      </c>
      <c r="AQ1574" s="328">
        <v>1</v>
      </c>
    </row>
    <row r="1575" spans="1:43" ht="22.8" x14ac:dyDescent="0.4">
      <c r="A1575" s="328">
        <v>215322</v>
      </c>
      <c r="B1575" s="328" t="s">
        <v>1648</v>
      </c>
      <c r="C1575" s="328" t="s">
        <v>1005</v>
      </c>
      <c r="D1575" s="328" t="s">
        <v>1649</v>
      </c>
      <c r="E1575" s="328" t="s">
        <v>388</v>
      </c>
      <c r="F1575" s="330">
        <v>34335</v>
      </c>
      <c r="G1575" s="328" t="s">
        <v>1650</v>
      </c>
      <c r="H1575" s="328" t="s">
        <v>389</v>
      </c>
      <c r="I1575" s="328" t="s">
        <v>484</v>
      </c>
      <c r="J1575" s="328" t="s">
        <v>1311</v>
      </c>
      <c r="K1575" s="328">
        <v>2013</v>
      </c>
      <c r="L1575" s="328" t="s">
        <v>372</v>
      </c>
      <c r="M1575" s="328" t="s">
        <v>372</v>
      </c>
      <c r="N1575" s="328"/>
      <c r="O1575" s="330"/>
      <c r="P1575" s="328"/>
      <c r="Q1575" s="328"/>
      <c r="R1575" s="328"/>
      <c r="S1575" s="328"/>
      <c r="T1575" s="328"/>
      <c r="U1575" s="328"/>
      <c r="V1575" s="328"/>
      <c r="W1575" s="328"/>
      <c r="X1575" s="328"/>
      <c r="Y1575" s="328"/>
      <c r="Z1575" s="328"/>
      <c r="AA1575" s="328"/>
      <c r="AB1575" s="328"/>
      <c r="AC1575" s="328"/>
      <c r="AD1575" s="328"/>
      <c r="AE1575" s="328"/>
      <c r="AF1575" s="328"/>
      <c r="AG1575" s="328"/>
      <c r="AH1575" s="328" t="s">
        <v>731</v>
      </c>
      <c r="AI1575" s="328"/>
      <c r="AJ1575" s="328"/>
      <c r="AK1575" s="328"/>
      <c r="AL1575" s="328"/>
      <c r="AM1575" s="328" t="s">
        <v>782</v>
      </c>
      <c r="AN1575" s="328" t="s">
        <v>782</v>
      </c>
      <c r="AO1575" s="328"/>
      <c r="AP1575" s="328" t="s">
        <v>3865</v>
      </c>
      <c r="AQ1575" s="328" t="s">
        <v>3844</v>
      </c>
    </row>
    <row r="1576" spans="1:43" ht="22.8" x14ac:dyDescent="0.4">
      <c r="A1576" s="328">
        <v>215325</v>
      </c>
      <c r="B1576" s="328" t="s">
        <v>3825</v>
      </c>
      <c r="C1576" s="328" t="s">
        <v>63</v>
      </c>
      <c r="D1576" s="328" t="s">
        <v>479</v>
      </c>
      <c r="E1576" s="328" t="s">
        <v>1315</v>
      </c>
      <c r="F1576" s="330"/>
      <c r="G1576" s="328"/>
      <c r="H1576" s="328" t="s">
        <v>389</v>
      </c>
      <c r="I1576" s="328" t="s">
        <v>486</v>
      </c>
      <c r="J1576" s="328" t="s">
        <v>1311</v>
      </c>
      <c r="K1576" s="328">
        <v>2016</v>
      </c>
      <c r="L1576" s="328" t="s">
        <v>372</v>
      </c>
      <c r="M1576" s="328" t="s">
        <v>372</v>
      </c>
      <c r="N1576" s="328"/>
      <c r="O1576" s="330"/>
      <c r="P1576" s="328"/>
      <c r="Q1576" s="328"/>
      <c r="R1576" s="328"/>
      <c r="S1576" s="328"/>
      <c r="T1576" s="328"/>
      <c r="U1576" s="328"/>
      <c r="V1576" s="328"/>
      <c r="W1576" s="328"/>
      <c r="X1576" s="328"/>
      <c r="Y1576" s="328"/>
      <c r="Z1576" s="328"/>
      <c r="AA1576" s="328"/>
      <c r="AB1576" s="328"/>
      <c r="AC1576" s="328"/>
      <c r="AD1576" s="328"/>
      <c r="AE1576" s="328"/>
      <c r="AF1576" s="328"/>
      <c r="AG1576" s="328"/>
      <c r="AH1576" s="328" t="s">
        <v>731</v>
      </c>
      <c r="AI1576" s="328"/>
      <c r="AJ1576" s="328"/>
      <c r="AK1576" s="328"/>
      <c r="AL1576" s="328"/>
      <c r="AM1576" s="328"/>
      <c r="AN1576" s="328" t="s">
        <v>782</v>
      </c>
      <c r="AO1576" s="328"/>
      <c r="AP1576" s="328" t="s">
        <v>3973</v>
      </c>
      <c r="AQ1576" s="328" t="s">
        <v>3844</v>
      </c>
    </row>
    <row r="1577" spans="1:43" ht="22.8" x14ac:dyDescent="0.4">
      <c r="A1577" s="328">
        <v>215327</v>
      </c>
      <c r="B1577" s="328" t="s">
        <v>2910</v>
      </c>
      <c r="C1577" s="328" t="s">
        <v>105</v>
      </c>
      <c r="D1577" s="328" t="s">
        <v>285</v>
      </c>
      <c r="E1577" s="328" t="s">
        <v>388</v>
      </c>
      <c r="F1577" s="330">
        <v>34466</v>
      </c>
      <c r="G1577" s="328" t="s">
        <v>673</v>
      </c>
      <c r="H1577" s="328" t="s">
        <v>389</v>
      </c>
      <c r="I1577" s="328" t="s">
        <v>59</v>
      </c>
      <c r="J1577" s="328" t="s">
        <v>390</v>
      </c>
      <c r="K1577" s="328">
        <v>2013</v>
      </c>
      <c r="L1577" s="328" t="s">
        <v>372</v>
      </c>
      <c r="M1577" s="328" t="s">
        <v>375</v>
      </c>
      <c r="N1577" s="328">
        <v>40</v>
      </c>
      <c r="O1577" s="330">
        <v>45721</v>
      </c>
      <c r="P1577" s="328">
        <v>70000</v>
      </c>
      <c r="Q1577" s="328"/>
      <c r="R1577" s="328"/>
      <c r="S1577" s="328"/>
      <c r="T1577" s="328"/>
      <c r="U1577" s="328"/>
      <c r="V1577" s="328"/>
      <c r="W1577" s="328"/>
      <c r="X1577" s="328"/>
      <c r="Y1577" s="328"/>
      <c r="Z1577" s="328"/>
      <c r="AA1577" s="328"/>
      <c r="AB1577" s="328"/>
      <c r="AC1577" s="328"/>
      <c r="AD1577" s="328"/>
      <c r="AE1577" s="328"/>
      <c r="AF1577" s="328"/>
      <c r="AG1577" s="328"/>
      <c r="AH1577" s="328"/>
      <c r="AI1577" s="328"/>
      <c r="AJ1577" s="328"/>
      <c r="AK1577" s="328"/>
      <c r="AL1577" s="328"/>
      <c r="AM1577" s="328"/>
      <c r="AN1577" s="328"/>
      <c r="AO1577" s="328"/>
      <c r="AP1577" s="328" t="s">
        <v>3374</v>
      </c>
      <c r="AQ1577" s="328">
        <v>4</v>
      </c>
    </row>
    <row r="1578" spans="1:43" ht="27.6" x14ac:dyDescent="0.4">
      <c r="A1578" s="328">
        <v>215331</v>
      </c>
      <c r="B1578" s="340" t="s">
        <v>4179</v>
      </c>
      <c r="C1578" s="340" t="s">
        <v>66</v>
      </c>
      <c r="D1578" s="340" t="s">
        <v>225</v>
      </c>
      <c r="E1578" s="328"/>
      <c r="F1578" s="330"/>
      <c r="G1578" s="328"/>
      <c r="H1578" s="328"/>
      <c r="I1578" s="328" t="s">
        <v>486</v>
      </c>
      <c r="J1578" s="328" t="s">
        <v>4070</v>
      </c>
      <c r="K1578" s="328">
        <v>2016</v>
      </c>
      <c r="L1578" s="328" t="s">
        <v>372</v>
      </c>
      <c r="M1578" s="328" t="s">
        <v>372</v>
      </c>
      <c r="N1578" s="328"/>
      <c r="O1578" s="330"/>
      <c r="P1578" s="328"/>
      <c r="Q1578" s="328"/>
      <c r="R1578" s="328"/>
      <c r="S1578" s="328"/>
      <c r="T1578" s="328"/>
      <c r="U1578" s="328"/>
      <c r="V1578" s="328"/>
      <c r="W1578" s="328"/>
      <c r="X1578" s="328"/>
      <c r="Y1578" s="328"/>
      <c r="Z1578" s="328"/>
      <c r="AA1578" s="328"/>
      <c r="AB1578" s="328"/>
      <c r="AC1578" s="328"/>
      <c r="AD1578" s="328"/>
      <c r="AE1578" s="328"/>
      <c r="AF1578" s="328"/>
      <c r="AG1578" s="328"/>
      <c r="AH1578" s="328" t="s">
        <v>731</v>
      </c>
      <c r="AI1578" s="328"/>
      <c r="AJ1578" s="328"/>
      <c r="AK1578" s="328"/>
      <c r="AL1578" s="328"/>
      <c r="AM1578" s="328"/>
      <c r="AN1578" s="328" t="s">
        <v>782</v>
      </c>
      <c r="AO1578" s="328"/>
      <c r="AP1578" s="328" t="s">
        <v>4120</v>
      </c>
      <c r="AQ1578" s="328" t="s">
        <v>3844</v>
      </c>
    </row>
    <row r="1579" spans="1:43" ht="22.8" x14ac:dyDescent="0.4">
      <c r="A1579" s="328">
        <v>215345</v>
      </c>
      <c r="B1579" s="328" t="s">
        <v>2222</v>
      </c>
      <c r="C1579" s="328" t="s">
        <v>153</v>
      </c>
      <c r="D1579" s="328" t="s">
        <v>257</v>
      </c>
      <c r="E1579" s="328" t="s">
        <v>388</v>
      </c>
      <c r="F1579" s="330">
        <v>35079</v>
      </c>
      <c r="G1579" s="328" t="s">
        <v>370</v>
      </c>
      <c r="H1579" s="328" t="s">
        <v>389</v>
      </c>
      <c r="I1579" s="328" t="s">
        <v>486</v>
      </c>
      <c r="J1579" s="328" t="s">
        <v>390</v>
      </c>
      <c r="K1579" s="328">
        <v>2013</v>
      </c>
      <c r="L1579" s="328" t="s">
        <v>372</v>
      </c>
      <c r="M1579" s="328" t="s">
        <v>372</v>
      </c>
      <c r="N1579" s="328"/>
      <c r="O1579" s="330"/>
      <c r="P1579" s="328"/>
      <c r="Q1579" s="328"/>
      <c r="R1579" s="328"/>
      <c r="S1579" s="328"/>
      <c r="T1579" s="328"/>
      <c r="U1579" s="328"/>
      <c r="V1579" s="328"/>
      <c r="W1579" s="328"/>
      <c r="X1579" s="328"/>
      <c r="Y1579" s="328"/>
      <c r="Z1579" s="328"/>
      <c r="AA1579" s="328"/>
      <c r="AB1579" s="328"/>
      <c r="AC1579" s="328"/>
      <c r="AD1579" s="328"/>
      <c r="AE1579" s="328"/>
      <c r="AF1579" s="328"/>
      <c r="AG1579" s="328"/>
      <c r="AH1579" s="328" t="s">
        <v>731</v>
      </c>
      <c r="AI1579" s="328"/>
      <c r="AJ1579" s="328"/>
      <c r="AK1579" s="328"/>
      <c r="AL1579" s="328"/>
      <c r="AM1579" s="328"/>
      <c r="AN1579" s="328"/>
      <c r="AO1579" s="328"/>
      <c r="AP1579" s="328" t="s">
        <v>4068</v>
      </c>
      <c r="AQ1579" s="328" t="s">
        <v>3844</v>
      </c>
    </row>
    <row r="1580" spans="1:43" ht="22.8" x14ac:dyDescent="0.4">
      <c r="A1580" s="328">
        <v>215368</v>
      </c>
      <c r="B1580" s="328" t="s">
        <v>2916</v>
      </c>
      <c r="C1580" s="328" t="s">
        <v>2144</v>
      </c>
      <c r="D1580" s="328" t="s">
        <v>232</v>
      </c>
      <c r="E1580" s="328" t="s">
        <v>388</v>
      </c>
      <c r="F1580" s="330">
        <v>34060</v>
      </c>
      <c r="G1580" s="328" t="s">
        <v>370</v>
      </c>
      <c r="H1580" s="328" t="s">
        <v>389</v>
      </c>
      <c r="I1580" s="328" t="s">
        <v>484</v>
      </c>
      <c r="J1580" s="328" t="s">
        <v>390</v>
      </c>
      <c r="K1580" s="328">
        <v>2015</v>
      </c>
      <c r="L1580" s="328" t="s">
        <v>372</v>
      </c>
      <c r="M1580" s="328" t="s">
        <v>370</v>
      </c>
      <c r="N1580" s="328"/>
      <c r="O1580" s="330"/>
      <c r="P1580" s="328"/>
      <c r="Q1580" s="328"/>
      <c r="R1580" s="328"/>
      <c r="S1580" s="328"/>
      <c r="T1580" s="328"/>
      <c r="U1580" s="328"/>
      <c r="V1580" s="328"/>
      <c r="W1580" s="328"/>
      <c r="X1580" s="328"/>
      <c r="Y1580" s="328"/>
      <c r="Z1580" s="328"/>
      <c r="AA1580" s="328"/>
      <c r="AB1580" s="328"/>
      <c r="AC1580" s="328"/>
      <c r="AD1580" s="328"/>
      <c r="AE1580" s="328"/>
      <c r="AF1580" s="328"/>
      <c r="AG1580" s="328"/>
      <c r="AH1580" s="328"/>
      <c r="AI1580" s="328"/>
      <c r="AJ1580" s="328"/>
      <c r="AK1580" s="328"/>
      <c r="AL1580" s="328"/>
      <c r="AM1580" s="328"/>
      <c r="AN1580" s="328"/>
      <c r="AO1580" s="328"/>
      <c r="AP1580" s="328" t="s">
        <v>484</v>
      </c>
      <c r="AQ1580" s="328">
        <v>1</v>
      </c>
    </row>
    <row r="1581" spans="1:43" ht="22.8" x14ac:dyDescent="0.4">
      <c r="A1581" s="328">
        <v>215372</v>
      </c>
      <c r="B1581" s="328" t="s">
        <v>1978</v>
      </c>
      <c r="C1581" s="328" t="s">
        <v>60</v>
      </c>
      <c r="D1581" s="328" t="s">
        <v>339</v>
      </c>
      <c r="E1581" s="328" t="s">
        <v>388</v>
      </c>
      <c r="F1581" s="330">
        <v>36090</v>
      </c>
      <c r="G1581" s="328" t="s">
        <v>678</v>
      </c>
      <c r="H1581" s="328" t="s">
        <v>398</v>
      </c>
      <c r="I1581" s="328" t="s">
        <v>484</v>
      </c>
      <c r="J1581" s="328" t="s">
        <v>390</v>
      </c>
      <c r="K1581" s="328">
        <v>2016</v>
      </c>
      <c r="L1581" s="328" t="s">
        <v>372</v>
      </c>
      <c r="M1581" s="328" t="s">
        <v>756</v>
      </c>
      <c r="N1581" s="328"/>
      <c r="O1581" s="330"/>
      <c r="P1581" s="328"/>
      <c r="Q1581" s="328"/>
      <c r="R1581" s="328"/>
      <c r="S1581" s="328"/>
      <c r="T1581" s="328"/>
      <c r="U1581" s="328"/>
      <c r="V1581" s="328"/>
      <c r="W1581" s="328"/>
      <c r="X1581" s="328"/>
      <c r="Y1581" s="328"/>
      <c r="Z1581" s="328"/>
      <c r="AA1581" s="328"/>
      <c r="AB1581" s="328"/>
      <c r="AC1581" s="328"/>
      <c r="AD1581" s="328"/>
      <c r="AE1581" s="328"/>
      <c r="AF1581" s="328"/>
      <c r="AG1581" s="328"/>
      <c r="AH1581" s="328"/>
      <c r="AI1581" s="328"/>
      <c r="AJ1581" s="328"/>
      <c r="AK1581" s="328"/>
      <c r="AL1581" s="328"/>
      <c r="AM1581" s="328"/>
      <c r="AN1581" s="328" t="s">
        <v>782</v>
      </c>
      <c r="AO1581" s="328"/>
      <c r="AP1581" s="328" t="s">
        <v>3375</v>
      </c>
      <c r="AQ1581" s="328">
        <v>3</v>
      </c>
    </row>
    <row r="1582" spans="1:43" ht="22.8" x14ac:dyDescent="0.4">
      <c r="A1582" s="328">
        <v>215377</v>
      </c>
      <c r="B1582" s="328" t="s">
        <v>2322</v>
      </c>
      <c r="C1582" s="328" t="s">
        <v>128</v>
      </c>
      <c r="D1582" s="328" t="s">
        <v>288</v>
      </c>
      <c r="E1582" s="328" t="s">
        <v>388</v>
      </c>
      <c r="F1582" s="330">
        <v>35857</v>
      </c>
      <c r="G1582" s="328" t="s">
        <v>1032</v>
      </c>
      <c r="H1582" s="328" t="s">
        <v>389</v>
      </c>
      <c r="I1582" s="328" t="s">
        <v>484</v>
      </c>
      <c r="J1582" s="328" t="s">
        <v>390</v>
      </c>
      <c r="K1582" s="328">
        <v>2016</v>
      </c>
      <c r="L1582" s="328" t="s">
        <v>372</v>
      </c>
      <c r="M1582" s="328" t="s">
        <v>372</v>
      </c>
      <c r="N1582" s="328"/>
      <c r="O1582" s="330"/>
      <c r="P1582" s="328"/>
      <c r="Q1582" s="328"/>
      <c r="R1582" s="328"/>
      <c r="S1582" s="328"/>
      <c r="T1582" s="328"/>
      <c r="U1582" s="328"/>
      <c r="V1582" s="328"/>
      <c r="W1582" s="328"/>
      <c r="X1582" s="328"/>
      <c r="Y1582" s="328"/>
      <c r="Z1582" s="328"/>
      <c r="AA1582" s="328"/>
      <c r="AB1582" s="328"/>
      <c r="AC1582" s="328"/>
      <c r="AD1582" s="328"/>
      <c r="AE1582" s="328"/>
      <c r="AF1582" s="328"/>
      <c r="AG1582" s="328"/>
      <c r="AH1582" s="328"/>
      <c r="AI1582" s="328"/>
      <c r="AJ1582" s="328"/>
      <c r="AK1582" s="328"/>
      <c r="AL1582" s="328"/>
      <c r="AM1582" s="328"/>
      <c r="AN1582" s="328"/>
      <c r="AO1582" s="328"/>
      <c r="AP1582" s="328" t="s">
        <v>484</v>
      </c>
      <c r="AQ1582" s="328">
        <v>2</v>
      </c>
    </row>
    <row r="1583" spans="1:43" ht="22.8" x14ac:dyDescent="0.4">
      <c r="A1583" s="328">
        <v>215406</v>
      </c>
      <c r="B1583" s="328" t="s">
        <v>2510</v>
      </c>
      <c r="C1583" s="328" t="s">
        <v>83</v>
      </c>
      <c r="D1583" s="328" t="s">
        <v>432</v>
      </c>
      <c r="E1583" s="328" t="s">
        <v>388</v>
      </c>
      <c r="F1583" s="330">
        <v>35961</v>
      </c>
      <c r="G1583" s="328" t="s">
        <v>1052</v>
      </c>
      <c r="H1583" s="328" t="s">
        <v>389</v>
      </c>
      <c r="I1583" s="328" t="s">
        <v>59</v>
      </c>
      <c r="J1583" s="328" t="s">
        <v>390</v>
      </c>
      <c r="K1583" s="328">
        <v>2016</v>
      </c>
      <c r="L1583" s="328" t="s">
        <v>372</v>
      </c>
      <c r="M1583" s="328" t="s">
        <v>372</v>
      </c>
      <c r="N1583" s="328"/>
      <c r="O1583" s="330"/>
      <c r="P1583" s="328"/>
      <c r="Q1583" s="328"/>
      <c r="R1583" s="328"/>
      <c r="S1583" s="328"/>
      <c r="T1583" s="328"/>
      <c r="U1583" s="328"/>
      <c r="V1583" s="328"/>
      <c r="W1583" s="328"/>
      <c r="X1583" s="328"/>
      <c r="Y1583" s="328"/>
      <c r="Z1583" s="328"/>
      <c r="AA1583" s="328"/>
      <c r="AB1583" s="328"/>
      <c r="AC1583" s="328"/>
      <c r="AD1583" s="328"/>
      <c r="AE1583" s="328"/>
      <c r="AF1583" s="328"/>
      <c r="AG1583" s="328"/>
      <c r="AH1583" s="328" t="s">
        <v>731</v>
      </c>
      <c r="AI1583" s="328"/>
      <c r="AJ1583" s="328"/>
      <c r="AK1583" s="328"/>
      <c r="AL1583" s="328"/>
      <c r="AM1583" s="328" t="s">
        <v>782</v>
      </c>
      <c r="AN1583" s="328" t="s">
        <v>782</v>
      </c>
      <c r="AO1583" s="328"/>
      <c r="AP1583" s="328" t="s">
        <v>3998</v>
      </c>
      <c r="AQ1583" s="328" t="s">
        <v>4024</v>
      </c>
    </row>
    <row r="1584" spans="1:43" ht="22.8" x14ac:dyDescent="0.4">
      <c r="A1584" s="328">
        <v>215420</v>
      </c>
      <c r="B1584" s="328" t="s">
        <v>1456</v>
      </c>
      <c r="C1584" s="328" t="s">
        <v>105</v>
      </c>
      <c r="D1584" s="328" t="s">
        <v>258</v>
      </c>
      <c r="E1584" s="328" t="s">
        <v>388</v>
      </c>
      <c r="F1584" s="330">
        <v>33613</v>
      </c>
      <c r="G1584" s="328" t="s">
        <v>674</v>
      </c>
      <c r="H1584" s="328" t="s">
        <v>389</v>
      </c>
      <c r="I1584" s="328" t="s">
        <v>59</v>
      </c>
      <c r="J1584" s="328" t="s">
        <v>390</v>
      </c>
      <c r="K1584" s="328">
        <v>2009</v>
      </c>
      <c r="L1584" s="328" t="s">
        <v>372</v>
      </c>
      <c r="M1584" s="328" t="s">
        <v>372</v>
      </c>
      <c r="N1584" s="328"/>
      <c r="O1584" s="330"/>
      <c r="P1584" s="328"/>
      <c r="Q1584" s="328"/>
      <c r="R1584" s="328"/>
      <c r="S1584" s="328"/>
      <c r="T1584" s="328"/>
      <c r="U1584" s="328"/>
      <c r="V1584" s="328"/>
      <c r="W1584" s="328"/>
      <c r="X1584" s="328"/>
      <c r="Y1584" s="328"/>
      <c r="Z1584" s="328"/>
      <c r="AA1584" s="328"/>
      <c r="AB1584" s="328"/>
      <c r="AC1584" s="328"/>
      <c r="AD1584" s="328"/>
      <c r="AE1584" s="328"/>
      <c r="AF1584" s="328"/>
      <c r="AG1584" s="328"/>
      <c r="AH1584" s="328"/>
      <c r="AI1584" s="328"/>
      <c r="AJ1584" s="328"/>
      <c r="AK1584" s="328"/>
      <c r="AL1584" s="328"/>
      <c r="AM1584" s="328"/>
      <c r="AN1584" s="328"/>
      <c r="AO1584" s="328"/>
      <c r="AP1584" s="328" t="s">
        <v>3374</v>
      </c>
      <c r="AQ1584" s="328">
        <v>3</v>
      </c>
    </row>
    <row r="1585" spans="1:43" ht="22.8" x14ac:dyDescent="0.4">
      <c r="A1585" s="328">
        <v>215439</v>
      </c>
      <c r="B1585" s="328" t="s">
        <v>1353</v>
      </c>
      <c r="C1585" s="328" t="s">
        <v>66</v>
      </c>
      <c r="D1585" s="328" t="s">
        <v>227</v>
      </c>
      <c r="E1585" s="328" t="s">
        <v>388</v>
      </c>
      <c r="F1585" s="330">
        <v>34184</v>
      </c>
      <c r="G1585" s="328" t="s">
        <v>1354</v>
      </c>
      <c r="H1585" s="328" t="s">
        <v>389</v>
      </c>
      <c r="I1585" s="328" t="s">
        <v>59</v>
      </c>
      <c r="J1585" s="328" t="s">
        <v>390</v>
      </c>
      <c r="K1585" s="328">
        <v>2016</v>
      </c>
      <c r="L1585" s="328" t="s">
        <v>372</v>
      </c>
      <c r="M1585" s="328" t="s">
        <v>372</v>
      </c>
      <c r="N1585" s="328"/>
      <c r="O1585" s="330"/>
      <c r="P1585" s="328"/>
      <c r="Q1585" s="328"/>
      <c r="R1585" s="328"/>
      <c r="S1585" s="328"/>
      <c r="T1585" s="328"/>
      <c r="U1585" s="328"/>
      <c r="V1585" s="328"/>
      <c r="W1585" s="328"/>
      <c r="X1585" s="328"/>
      <c r="Y1585" s="328"/>
      <c r="Z1585" s="328"/>
      <c r="AA1585" s="328"/>
      <c r="AB1585" s="328"/>
      <c r="AC1585" s="328"/>
      <c r="AD1585" s="328"/>
      <c r="AE1585" s="328"/>
      <c r="AF1585" s="328"/>
      <c r="AG1585" s="328"/>
      <c r="AH1585" s="328"/>
      <c r="AI1585" s="328"/>
      <c r="AJ1585" s="328"/>
      <c r="AK1585" s="328"/>
      <c r="AL1585" s="328"/>
      <c r="AM1585" s="328"/>
      <c r="AN1585" s="328"/>
      <c r="AO1585" s="328"/>
      <c r="AP1585" s="328" t="s">
        <v>59</v>
      </c>
      <c r="AQ1585" s="328">
        <v>3</v>
      </c>
    </row>
    <row r="1586" spans="1:43" ht="22.8" x14ac:dyDescent="0.4">
      <c r="A1586" s="328">
        <v>215440</v>
      </c>
      <c r="B1586" s="328" t="s">
        <v>1508</v>
      </c>
      <c r="C1586" s="328" t="s">
        <v>104</v>
      </c>
      <c r="D1586" s="328" t="s">
        <v>303</v>
      </c>
      <c r="E1586" s="328" t="s">
        <v>388</v>
      </c>
      <c r="F1586" s="330">
        <v>31325</v>
      </c>
      <c r="G1586" s="328" t="s">
        <v>1509</v>
      </c>
      <c r="H1586" s="328" t="s">
        <v>389</v>
      </c>
      <c r="I1586" s="328" t="s">
        <v>484</v>
      </c>
      <c r="J1586" s="328" t="s">
        <v>1311</v>
      </c>
      <c r="K1586" s="328">
        <v>2008</v>
      </c>
      <c r="L1586" s="328" t="s">
        <v>372</v>
      </c>
      <c r="M1586" s="328" t="s">
        <v>372</v>
      </c>
      <c r="N1586" s="328"/>
      <c r="O1586" s="330"/>
      <c r="P1586" s="328"/>
      <c r="Q1586" s="328"/>
      <c r="R1586" s="328"/>
      <c r="S1586" s="328"/>
      <c r="T1586" s="328"/>
      <c r="U1586" s="328"/>
      <c r="V1586" s="328"/>
      <c r="W1586" s="328"/>
      <c r="X1586" s="328"/>
      <c r="Y1586" s="328"/>
      <c r="Z1586" s="328"/>
      <c r="AA1586" s="328"/>
      <c r="AB1586" s="328"/>
      <c r="AC1586" s="328"/>
      <c r="AD1586" s="328"/>
      <c r="AE1586" s="328"/>
      <c r="AF1586" s="328"/>
      <c r="AG1586" s="328"/>
      <c r="AH1586" s="328" t="s">
        <v>731</v>
      </c>
      <c r="AI1586" s="328"/>
      <c r="AJ1586" s="328"/>
      <c r="AK1586" s="328"/>
      <c r="AL1586" s="328"/>
      <c r="AM1586" s="328"/>
      <c r="AN1586" s="328" t="s">
        <v>782</v>
      </c>
      <c r="AO1586" s="328"/>
      <c r="AP1586" s="328" t="s">
        <v>4067</v>
      </c>
      <c r="AQ1586" s="328" t="s">
        <v>4024</v>
      </c>
    </row>
    <row r="1587" spans="1:43" ht="22.8" x14ac:dyDescent="0.4">
      <c r="A1587" s="328">
        <v>215466</v>
      </c>
      <c r="B1587" s="328" t="s">
        <v>2130</v>
      </c>
      <c r="C1587" s="328" t="s">
        <v>2131</v>
      </c>
      <c r="D1587" s="328" t="s">
        <v>342</v>
      </c>
      <c r="E1587" s="328" t="s">
        <v>388</v>
      </c>
      <c r="F1587" s="330">
        <v>33810</v>
      </c>
      <c r="G1587" s="328" t="s">
        <v>675</v>
      </c>
      <c r="H1587" s="328" t="s">
        <v>389</v>
      </c>
      <c r="I1587" s="328" t="s">
        <v>484</v>
      </c>
      <c r="J1587" s="328" t="s">
        <v>390</v>
      </c>
      <c r="K1587" s="328">
        <v>2010</v>
      </c>
      <c r="L1587" s="328" t="s">
        <v>372</v>
      </c>
      <c r="M1587" s="328" t="s">
        <v>372</v>
      </c>
      <c r="N1587" s="328"/>
      <c r="O1587" s="330"/>
      <c r="P1587" s="328"/>
      <c r="Q1587" s="328"/>
      <c r="R1587" s="328"/>
      <c r="S1587" s="328"/>
      <c r="T1587" s="328"/>
      <c r="U1587" s="328"/>
      <c r="V1587" s="328"/>
      <c r="W1587" s="328"/>
      <c r="X1587" s="328"/>
      <c r="Y1587" s="328"/>
      <c r="Z1587" s="328"/>
      <c r="AA1587" s="328"/>
      <c r="AB1587" s="328"/>
      <c r="AC1587" s="328"/>
      <c r="AD1587" s="328"/>
      <c r="AE1587" s="328"/>
      <c r="AF1587" s="328"/>
      <c r="AG1587" s="328"/>
      <c r="AH1587" s="328"/>
      <c r="AI1587" s="328"/>
      <c r="AJ1587" s="328"/>
      <c r="AK1587" s="328"/>
      <c r="AL1587" s="328"/>
      <c r="AM1587" s="328"/>
      <c r="AN1587" s="328" t="s">
        <v>782</v>
      </c>
      <c r="AO1587" s="328"/>
      <c r="AP1587" s="328" t="s">
        <v>484</v>
      </c>
      <c r="AQ1587" s="328">
        <v>2</v>
      </c>
    </row>
    <row r="1588" spans="1:43" ht="22.8" x14ac:dyDescent="0.4">
      <c r="A1588" s="328">
        <v>215469</v>
      </c>
      <c r="B1588" s="328" t="s">
        <v>1606</v>
      </c>
      <c r="C1588" s="328" t="s">
        <v>896</v>
      </c>
      <c r="D1588" s="328" t="s">
        <v>2321</v>
      </c>
      <c r="E1588" s="328" t="s">
        <v>388</v>
      </c>
      <c r="F1588" s="330">
        <v>33660</v>
      </c>
      <c r="G1588" s="328" t="s">
        <v>1050</v>
      </c>
      <c r="H1588" s="328" t="s">
        <v>3412</v>
      </c>
      <c r="I1588" s="328" t="s">
        <v>59</v>
      </c>
      <c r="J1588" s="328" t="s">
        <v>390</v>
      </c>
      <c r="K1588" s="328">
        <v>2011</v>
      </c>
      <c r="L1588" s="328" t="s">
        <v>372</v>
      </c>
      <c r="M1588" s="328" t="s">
        <v>756</v>
      </c>
      <c r="N1588" s="328"/>
      <c r="O1588" s="330"/>
      <c r="P1588" s="328"/>
      <c r="Q1588" s="328"/>
      <c r="R1588" s="328"/>
      <c r="S1588" s="328"/>
      <c r="T1588" s="328"/>
      <c r="U1588" s="328"/>
      <c r="V1588" s="328"/>
      <c r="W1588" s="328"/>
      <c r="X1588" s="328"/>
      <c r="Y1588" s="328"/>
      <c r="Z1588" s="328"/>
      <c r="AA1588" s="328"/>
      <c r="AB1588" s="328"/>
      <c r="AC1588" s="328"/>
      <c r="AD1588" s="328"/>
      <c r="AE1588" s="328"/>
      <c r="AF1588" s="328"/>
      <c r="AG1588" s="328"/>
      <c r="AH1588" s="328"/>
      <c r="AI1588" s="328"/>
      <c r="AJ1588" s="328"/>
      <c r="AK1588" s="328"/>
      <c r="AL1588" s="328"/>
      <c r="AM1588" s="328"/>
      <c r="AN1588" s="328"/>
      <c r="AO1588" s="328"/>
      <c r="AP1588" s="328" t="s">
        <v>59</v>
      </c>
      <c r="AQ1588" s="328">
        <v>1</v>
      </c>
    </row>
    <row r="1589" spans="1:43" ht="22.8" x14ac:dyDescent="0.4">
      <c r="A1589" s="328">
        <v>215472</v>
      </c>
      <c r="B1589" s="328" t="s">
        <v>1643</v>
      </c>
      <c r="C1589" s="328" t="s">
        <v>2606</v>
      </c>
      <c r="D1589" s="328" t="s">
        <v>2922</v>
      </c>
      <c r="E1589" s="328" t="s">
        <v>388</v>
      </c>
      <c r="F1589" s="330">
        <v>34329</v>
      </c>
      <c r="G1589" s="328" t="s">
        <v>1032</v>
      </c>
      <c r="H1589" s="328" t="s">
        <v>389</v>
      </c>
      <c r="I1589" s="328" t="s">
        <v>59</v>
      </c>
      <c r="J1589" s="328" t="s">
        <v>390</v>
      </c>
      <c r="K1589" s="328">
        <v>2010</v>
      </c>
      <c r="L1589" s="328" t="s">
        <v>372</v>
      </c>
      <c r="M1589" s="328" t="s">
        <v>370</v>
      </c>
      <c r="N1589" s="328"/>
      <c r="O1589" s="330"/>
      <c r="P1589" s="328"/>
      <c r="Q1589" s="328"/>
      <c r="R1589" s="328"/>
      <c r="S1589" s="328"/>
      <c r="T1589" s="328"/>
      <c r="U1589" s="328"/>
      <c r="V1589" s="328"/>
      <c r="W1589" s="328"/>
      <c r="X1589" s="328"/>
      <c r="Y1589" s="328"/>
      <c r="Z1589" s="328"/>
      <c r="AA1589" s="328"/>
      <c r="AB1589" s="328"/>
      <c r="AC1589" s="328"/>
      <c r="AD1589" s="328"/>
      <c r="AE1589" s="328"/>
      <c r="AF1589" s="328"/>
      <c r="AG1589" s="328"/>
      <c r="AH1589" s="328"/>
      <c r="AI1589" s="328"/>
      <c r="AJ1589" s="328"/>
      <c r="AK1589" s="328"/>
      <c r="AL1589" s="328"/>
      <c r="AM1589" s="328"/>
      <c r="AN1589" s="328"/>
      <c r="AO1589" s="328"/>
      <c r="AP1589" s="328" t="s">
        <v>59</v>
      </c>
      <c r="AQ1589" s="328">
        <v>2</v>
      </c>
    </row>
    <row r="1590" spans="1:43" ht="22.8" x14ac:dyDescent="0.4">
      <c r="A1590" s="328">
        <v>215480</v>
      </c>
      <c r="B1590" s="328" t="s">
        <v>3779</v>
      </c>
      <c r="C1590" s="328" t="s">
        <v>3780</v>
      </c>
      <c r="D1590" s="328" t="s">
        <v>295</v>
      </c>
      <c r="E1590" s="328" t="s">
        <v>1315</v>
      </c>
      <c r="F1590" s="330">
        <v>35614</v>
      </c>
      <c r="G1590" s="328" t="s">
        <v>370</v>
      </c>
      <c r="H1590" s="328" t="s">
        <v>389</v>
      </c>
      <c r="I1590" s="328" t="s">
        <v>485</v>
      </c>
      <c r="J1590" s="328" t="s">
        <v>371</v>
      </c>
      <c r="K1590" s="328">
        <v>2015</v>
      </c>
      <c r="L1590" s="328" t="s">
        <v>372</v>
      </c>
      <c r="M1590" s="328" t="s">
        <v>372</v>
      </c>
      <c r="N1590" s="328"/>
      <c r="O1590" s="330"/>
      <c r="P1590" s="328"/>
      <c r="Q1590" s="328"/>
      <c r="R1590" s="328"/>
      <c r="S1590" s="328"/>
      <c r="T1590" s="328"/>
      <c r="U1590" s="328"/>
      <c r="V1590" s="328"/>
      <c r="W1590" s="328"/>
      <c r="X1590" s="328"/>
      <c r="Y1590" s="328"/>
      <c r="Z1590" s="328"/>
      <c r="AA1590" s="328"/>
      <c r="AB1590" s="328"/>
      <c r="AC1590" s="328"/>
      <c r="AD1590" s="328"/>
      <c r="AE1590" s="328"/>
      <c r="AF1590" s="328"/>
      <c r="AG1590" s="328"/>
      <c r="AH1590" s="328" t="s">
        <v>731</v>
      </c>
      <c r="AI1590" s="328"/>
      <c r="AJ1590" s="328"/>
      <c r="AK1590" s="328"/>
      <c r="AL1590" s="328"/>
      <c r="AM1590" s="328"/>
      <c r="AN1590" s="328"/>
      <c r="AO1590" s="328"/>
      <c r="AP1590" s="328" t="s">
        <v>3981</v>
      </c>
      <c r="AQ1590" s="328">
        <v>5</v>
      </c>
    </row>
    <row r="1591" spans="1:43" ht="22.8" x14ac:dyDescent="0.4">
      <c r="A1591" s="328">
        <v>215506</v>
      </c>
      <c r="B1591" s="328" t="s">
        <v>794</v>
      </c>
      <c r="C1591" s="328" t="s">
        <v>462</v>
      </c>
      <c r="D1591" s="328" t="s">
        <v>286</v>
      </c>
      <c r="E1591" s="328" t="s">
        <v>388</v>
      </c>
      <c r="F1591" s="330">
        <v>35800</v>
      </c>
      <c r="G1591" s="328" t="s">
        <v>1024</v>
      </c>
      <c r="H1591" s="328" t="s">
        <v>389</v>
      </c>
      <c r="I1591" s="328" t="s">
        <v>486</v>
      </c>
      <c r="J1591" s="328" t="s">
        <v>390</v>
      </c>
      <c r="K1591" s="328">
        <v>2016</v>
      </c>
      <c r="L1591" s="328" t="s">
        <v>372</v>
      </c>
      <c r="M1591" s="328"/>
      <c r="N1591" s="328"/>
      <c r="O1591" s="330"/>
      <c r="P1591" s="328"/>
      <c r="Q1591" s="328"/>
      <c r="R1591" s="328"/>
      <c r="S1591" s="328"/>
      <c r="T1591" s="328"/>
      <c r="U1591" s="328"/>
      <c r="V1591" s="328"/>
      <c r="W1591" s="328"/>
      <c r="X1591" s="328"/>
      <c r="Y1591" s="328"/>
      <c r="Z1591" s="328"/>
      <c r="AA1591" s="328"/>
      <c r="AB1591" s="328"/>
      <c r="AC1591" s="328"/>
      <c r="AD1591" s="328"/>
      <c r="AE1591" s="328"/>
      <c r="AF1591" s="328"/>
      <c r="AG1591" s="328"/>
      <c r="AH1591" s="328"/>
      <c r="AI1591" s="328"/>
      <c r="AJ1591" s="328"/>
      <c r="AK1591" s="328"/>
      <c r="AL1591" s="328"/>
      <c r="AM1591" s="328" t="s">
        <v>782</v>
      </c>
      <c r="AN1591" s="328" t="s">
        <v>782</v>
      </c>
      <c r="AO1591" s="328"/>
      <c r="AP1591" s="328" t="s">
        <v>3377</v>
      </c>
      <c r="AQ1591" s="328">
        <v>3</v>
      </c>
    </row>
    <row r="1592" spans="1:43" ht="22.8" x14ac:dyDescent="0.4">
      <c r="A1592" s="328">
        <v>215543</v>
      </c>
      <c r="B1592" s="328" t="s">
        <v>2926</v>
      </c>
      <c r="C1592" s="328" t="s">
        <v>66</v>
      </c>
      <c r="D1592" s="328" t="s">
        <v>243</v>
      </c>
      <c r="E1592" s="328" t="s">
        <v>387</v>
      </c>
      <c r="F1592" s="330">
        <v>33070</v>
      </c>
      <c r="G1592" s="328" t="s">
        <v>392</v>
      </c>
      <c r="H1592" s="328" t="s">
        <v>389</v>
      </c>
      <c r="I1592" s="328" t="s">
        <v>59</v>
      </c>
      <c r="J1592" s="328" t="s">
        <v>371</v>
      </c>
      <c r="K1592" s="328">
        <v>2009</v>
      </c>
      <c r="L1592" s="328" t="s">
        <v>372</v>
      </c>
      <c r="M1592" s="328"/>
      <c r="N1592" s="328"/>
      <c r="O1592" s="330"/>
      <c r="P1592" s="328"/>
      <c r="Q1592" s="328"/>
      <c r="R1592" s="328"/>
      <c r="S1592" s="328"/>
      <c r="T1592" s="328"/>
      <c r="U1592" s="328"/>
      <c r="V1592" s="328"/>
      <c r="W1592" s="328"/>
      <c r="X1592" s="328"/>
      <c r="Y1592" s="328"/>
      <c r="Z1592" s="328"/>
      <c r="AA1592" s="328"/>
      <c r="AB1592" s="328"/>
      <c r="AC1592" s="328"/>
      <c r="AD1592" s="328"/>
      <c r="AE1592" s="328"/>
      <c r="AF1592" s="328"/>
      <c r="AG1592" s="328"/>
      <c r="AH1592" s="328"/>
      <c r="AI1592" s="328"/>
      <c r="AJ1592" s="328"/>
      <c r="AK1592" s="328"/>
      <c r="AL1592" s="328" t="s">
        <v>782</v>
      </c>
      <c r="AM1592" s="328" t="s">
        <v>782</v>
      </c>
      <c r="AN1592" s="328" t="s">
        <v>782</v>
      </c>
      <c r="AO1592" s="328"/>
      <c r="AP1592" s="328" t="s">
        <v>59</v>
      </c>
      <c r="AQ1592" s="328">
        <v>1</v>
      </c>
    </row>
    <row r="1593" spans="1:43" ht="22.8" x14ac:dyDescent="0.4">
      <c r="A1593" s="328">
        <v>215563</v>
      </c>
      <c r="B1593" s="328" t="s">
        <v>2283</v>
      </c>
      <c r="C1593" s="328" t="s">
        <v>64</v>
      </c>
      <c r="D1593" s="328" t="s">
        <v>2927</v>
      </c>
      <c r="E1593" s="328" t="s">
        <v>388</v>
      </c>
      <c r="F1593" s="330">
        <v>35621</v>
      </c>
      <c r="G1593" s="328" t="s">
        <v>1033</v>
      </c>
      <c r="H1593" s="328" t="s">
        <v>389</v>
      </c>
      <c r="I1593" s="328" t="s">
        <v>486</v>
      </c>
      <c r="J1593" s="328" t="s">
        <v>371</v>
      </c>
      <c r="K1593" s="328">
        <v>2016</v>
      </c>
      <c r="L1593" s="328" t="s">
        <v>372</v>
      </c>
      <c r="M1593" s="328" t="s">
        <v>372</v>
      </c>
      <c r="N1593" s="328"/>
      <c r="O1593" s="330"/>
      <c r="P1593" s="328"/>
      <c r="Q1593" s="328"/>
      <c r="R1593" s="328"/>
      <c r="S1593" s="328"/>
      <c r="T1593" s="328"/>
      <c r="U1593" s="328"/>
      <c r="V1593" s="328"/>
      <c r="W1593" s="328"/>
      <c r="X1593" s="328"/>
      <c r="Y1593" s="328"/>
      <c r="Z1593" s="328"/>
      <c r="AA1593" s="328"/>
      <c r="AB1593" s="328"/>
      <c r="AC1593" s="328"/>
      <c r="AD1593" s="328"/>
      <c r="AE1593" s="328"/>
      <c r="AF1593" s="328"/>
      <c r="AG1593" s="328"/>
      <c r="AH1593" s="328" t="s">
        <v>731</v>
      </c>
      <c r="AI1593" s="328"/>
      <c r="AJ1593" s="328"/>
      <c r="AK1593" s="328"/>
      <c r="AL1593" s="328"/>
      <c r="AM1593" s="328"/>
      <c r="AN1593" s="328"/>
      <c r="AO1593" s="328"/>
      <c r="AP1593" s="328" t="s">
        <v>4022</v>
      </c>
      <c r="AQ1593" s="328" t="s">
        <v>4082</v>
      </c>
    </row>
    <row r="1594" spans="1:43" ht="22.8" x14ac:dyDescent="0.4">
      <c r="A1594" s="328">
        <v>215572</v>
      </c>
      <c r="B1594" s="328" t="s">
        <v>2299</v>
      </c>
      <c r="C1594" s="328" t="s">
        <v>174</v>
      </c>
      <c r="D1594" s="328" t="s">
        <v>260</v>
      </c>
      <c r="E1594" s="328" t="s">
        <v>388</v>
      </c>
      <c r="F1594" s="330">
        <v>35796</v>
      </c>
      <c r="G1594" s="328" t="s">
        <v>1009</v>
      </c>
      <c r="H1594" s="328" t="s">
        <v>389</v>
      </c>
      <c r="I1594" s="328" t="s">
        <v>65</v>
      </c>
      <c r="J1594" s="328" t="s">
        <v>371</v>
      </c>
      <c r="K1594" s="328">
        <v>2016</v>
      </c>
      <c r="L1594" s="328" t="s">
        <v>372</v>
      </c>
      <c r="M1594" s="328" t="s">
        <v>370</v>
      </c>
      <c r="N1594" s="328"/>
      <c r="O1594" s="330"/>
      <c r="P1594" s="328"/>
      <c r="Q1594" s="328"/>
      <c r="R1594" s="328"/>
      <c r="S1594" s="328"/>
      <c r="T1594" s="328"/>
      <c r="U1594" s="328"/>
      <c r="V1594" s="328"/>
      <c r="W1594" s="328"/>
      <c r="X1594" s="328"/>
      <c r="Y1594" s="328"/>
      <c r="Z1594" s="328"/>
      <c r="AA1594" s="328"/>
      <c r="AB1594" s="328"/>
      <c r="AC1594" s="328"/>
      <c r="AD1594" s="328"/>
      <c r="AE1594" s="328"/>
      <c r="AF1594" s="328"/>
      <c r="AG1594" s="328"/>
      <c r="AH1594" s="328"/>
      <c r="AI1594" s="328"/>
      <c r="AJ1594" s="328"/>
      <c r="AK1594" s="328"/>
      <c r="AL1594" s="328"/>
      <c r="AM1594" s="328"/>
      <c r="AN1594" s="328"/>
      <c r="AO1594" s="328"/>
      <c r="AP1594" s="328" t="s">
        <v>4083</v>
      </c>
      <c r="AQ1594" s="328">
        <v>6</v>
      </c>
    </row>
    <row r="1595" spans="1:43" ht="22.8" x14ac:dyDescent="0.4">
      <c r="A1595" s="328">
        <v>215591</v>
      </c>
      <c r="B1595" s="328" t="s">
        <v>2929</v>
      </c>
      <c r="C1595" s="328" t="s">
        <v>139</v>
      </c>
      <c r="D1595" s="328" t="s">
        <v>323</v>
      </c>
      <c r="E1595" s="328" t="s">
        <v>387</v>
      </c>
      <c r="F1595" s="330">
        <v>36368</v>
      </c>
      <c r="G1595" s="328" t="s">
        <v>2399</v>
      </c>
      <c r="H1595" s="328" t="s">
        <v>389</v>
      </c>
      <c r="I1595" s="328" t="s">
        <v>486</v>
      </c>
      <c r="J1595" s="328" t="s">
        <v>371</v>
      </c>
      <c r="K1595" s="328">
        <v>2017</v>
      </c>
      <c r="L1595" s="328" t="s">
        <v>372</v>
      </c>
      <c r="M1595" s="328"/>
      <c r="N1595" s="328"/>
      <c r="O1595" s="330"/>
      <c r="P1595" s="328"/>
      <c r="Q1595" s="328"/>
      <c r="R1595" s="328"/>
      <c r="S1595" s="328"/>
      <c r="T1595" s="328"/>
      <c r="U1595" s="328"/>
      <c r="V1595" s="328"/>
      <c r="W1595" s="328"/>
      <c r="X1595" s="328"/>
      <c r="Y1595" s="328"/>
      <c r="Z1595" s="328"/>
      <c r="AA1595" s="328"/>
      <c r="AB1595" s="328"/>
      <c r="AC1595" s="328"/>
      <c r="AD1595" s="328"/>
      <c r="AE1595" s="328"/>
      <c r="AF1595" s="328"/>
      <c r="AG1595" s="328"/>
      <c r="AH1595" s="328" t="s">
        <v>731</v>
      </c>
      <c r="AI1595" s="328"/>
      <c r="AJ1595" s="328"/>
      <c r="AK1595" s="328"/>
      <c r="AL1595" s="328" t="s">
        <v>782</v>
      </c>
      <c r="AM1595" s="328" t="s">
        <v>782</v>
      </c>
      <c r="AN1595" s="328" t="s">
        <v>782</v>
      </c>
      <c r="AO1595" s="328"/>
      <c r="AP1595" s="328" t="s">
        <v>4068</v>
      </c>
      <c r="AQ1595" s="328" t="s">
        <v>3844</v>
      </c>
    </row>
    <row r="1596" spans="1:43" ht="22.8" x14ac:dyDescent="0.4">
      <c r="A1596" s="328">
        <v>215607</v>
      </c>
      <c r="B1596" s="328" t="s">
        <v>2345</v>
      </c>
      <c r="C1596" s="328" t="s">
        <v>115</v>
      </c>
      <c r="D1596" s="328" t="s">
        <v>2346</v>
      </c>
      <c r="E1596" s="328" t="s">
        <v>387</v>
      </c>
      <c r="F1596" s="330">
        <v>36017</v>
      </c>
      <c r="G1596" s="328" t="s">
        <v>2347</v>
      </c>
      <c r="H1596" s="328" t="s">
        <v>389</v>
      </c>
      <c r="I1596" s="328" t="s">
        <v>484</v>
      </c>
      <c r="J1596" s="328" t="s">
        <v>390</v>
      </c>
      <c r="K1596" s="328">
        <v>2017</v>
      </c>
      <c r="L1596" s="328" t="s">
        <v>372</v>
      </c>
      <c r="M1596" s="328" t="s">
        <v>372</v>
      </c>
      <c r="N1596" s="328"/>
      <c r="O1596" s="330"/>
      <c r="P1596" s="328"/>
      <c r="Q1596" s="328"/>
      <c r="R1596" s="328"/>
      <c r="S1596" s="328"/>
      <c r="T1596" s="328"/>
      <c r="U1596" s="328"/>
      <c r="V1596" s="328"/>
      <c r="W1596" s="328"/>
      <c r="X1596" s="328"/>
      <c r="Y1596" s="328"/>
      <c r="Z1596" s="328"/>
      <c r="AA1596" s="328"/>
      <c r="AB1596" s="328"/>
      <c r="AC1596" s="328"/>
      <c r="AD1596" s="328"/>
      <c r="AE1596" s="328"/>
      <c r="AF1596" s="328"/>
      <c r="AG1596" s="328"/>
      <c r="AH1596" s="328"/>
      <c r="AI1596" s="328"/>
      <c r="AJ1596" s="328"/>
      <c r="AK1596" s="328"/>
      <c r="AL1596" s="328"/>
      <c r="AM1596" s="328"/>
      <c r="AN1596" s="328"/>
      <c r="AO1596" s="328"/>
      <c r="AP1596" s="328" t="s">
        <v>3375</v>
      </c>
      <c r="AQ1596" s="328">
        <v>2</v>
      </c>
    </row>
    <row r="1597" spans="1:43" ht="22.8" x14ac:dyDescent="0.4">
      <c r="A1597" s="328">
        <v>215632</v>
      </c>
      <c r="B1597" s="328" t="s">
        <v>2408</v>
      </c>
      <c r="C1597" s="328" t="s">
        <v>495</v>
      </c>
      <c r="D1597" s="328" t="s">
        <v>264</v>
      </c>
      <c r="E1597" s="328" t="s">
        <v>388</v>
      </c>
      <c r="F1597" s="330">
        <v>36419</v>
      </c>
      <c r="G1597" s="328" t="s">
        <v>1037</v>
      </c>
      <c r="H1597" s="328" t="s">
        <v>389</v>
      </c>
      <c r="I1597" s="328" t="s">
        <v>484</v>
      </c>
      <c r="J1597" s="328" t="s">
        <v>371</v>
      </c>
      <c r="K1597" s="328">
        <v>2017</v>
      </c>
      <c r="L1597" s="328" t="s">
        <v>372</v>
      </c>
      <c r="M1597" s="328" t="s">
        <v>372</v>
      </c>
      <c r="N1597" s="328"/>
      <c r="O1597" s="330"/>
      <c r="P1597" s="328"/>
      <c r="Q1597" s="328"/>
      <c r="R1597" s="328"/>
      <c r="S1597" s="328"/>
      <c r="T1597" s="328"/>
      <c r="U1597" s="328"/>
      <c r="V1597" s="328"/>
      <c r="W1597" s="328"/>
      <c r="X1597" s="328"/>
      <c r="Y1597" s="328"/>
      <c r="Z1597" s="328"/>
      <c r="AA1597" s="328"/>
      <c r="AB1597" s="328"/>
      <c r="AC1597" s="328"/>
      <c r="AD1597" s="328"/>
      <c r="AE1597" s="328"/>
      <c r="AF1597" s="328"/>
      <c r="AG1597" s="328"/>
      <c r="AH1597" s="328"/>
      <c r="AI1597" s="328"/>
      <c r="AJ1597" s="328"/>
      <c r="AK1597" s="328"/>
      <c r="AL1597" s="328"/>
      <c r="AM1597" s="328"/>
      <c r="AN1597" s="328"/>
      <c r="AO1597" s="328"/>
      <c r="AP1597" s="328" t="s">
        <v>484</v>
      </c>
      <c r="AQ1597" s="328">
        <v>5</v>
      </c>
    </row>
    <row r="1598" spans="1:43" ht="22.8" x14ac:dyDescent="0.4">
      <c r="A1598" s="328">
        <v>215634</v>
      </c>
      <c r="B1598" s="328" t="s">
        <v>1790</v>
      </c>
      <c r="C1598" s="328" t="s">
        <v>191</v>
      </c>
      <c r="D1598" s="328" t="s">
        <v>2937</v>
      </c>
      <c r="E1598" s="328" t="s">
        <v>388</v>
      </c>
      <c r="F1598" s="330">
        <v>35510</v>
      </c>
      <c r="G1598" s="328" t="s">
        <v>1009</v>
      </c>
      <c r="H1598" s="328" t="s">
        <v>389</v>
      </c>
      <c r="I1598" s="328" t="s">
        <v>59</v>
      </c>
      <c r="J1598" s="328" t="s">
        <v>390</v>
      </c>
      <c r="K1598" s="328">
        <v>2015</v>
      </c>
      <c r="L1598" s="328" t="s">
        <v>372</v>
      </c>
      <c r="M1598" s="328" t="s">
        <v>370</v>
      </c>
      <c r="N1598" s="328"/>
      <c r="O1598" s="330"/>
      <c r="P1598" s="328"/>
      <c r="Q1598" s="328"/>
      <c r="R1598" s="328"/>
      <c r="S1598" s="328"/>
      <c r="T1598" s="328"/>
      <c r="U1598" s="328"/>
      <c r="V1598" s="328"/>
      <c r="W1598" s="328"/>
      <c r="X1598" s="328"/>
      <c r="Y1598" s="328"/>
      <c r="Z1598" s="328"/>
      <c r="AA1598" s="328"/>
      <c r="AB1598" s="328"/>
      <c r="AC1598" s="328"/>
      <c r="AD1598" s="328"/>
      <c r="AE1598" s="328"/>
      <c r="AF1598" s="328"/>
      <c r="AG1598" s="328"/>
      <c r="AH1598" s="328"/>
      <c r="AI1598" s="328"/>
      <c r="AJ1598" s="328"/>
      <c r="AK1598" s="328"/>
      <c r="AL1598" s="328"/>
      <c r="AM1598" s="328"/>
      <c r="AN1598" s="328"/>
      <c r="AO1598" s="328"/>
      <c r="AP1598" s="328" t="s">
        <v>3374</v>
      </c>
      <c r="AQ1598" s="328">
        <v>5</v>
      </c>
    </row>
    <row r="1599" spans="1:43" ht="22.8" x14ac:dyDescent="0.4">
      <c r="A1599" s="328">
        <v>215642</v>
      </c>
      <c r="B1599" s="328" t="s">
        <v>1374</v>
      </c>
      <c r="C1599" s="328" t="s">
        <v>88</v>
      </c>
      <c r="D1599" s="328" t="s">
        <v>299</v>
      </c>
      <c r="E1599" s="328" t="s">
        <v>388</v>
      </c>
      <c r="F1599" s="330">
        <v>35825</v>
      </c>
      <c r="G1599" s="328" t="s">
        <v>1009</v>
      </c>
      <c r="H1599" s="328" t="s">
        <v>389</v>
      </c>
      <c r="I1599" s="328" t="s">
        <v>59</v>
      </c>
      <c r="J1599" s="328" t="s">
        <v>390</v>
      </c>
      <c r="K1599" s="328">
        <v>2015</v>
      </c>
      <c r="L1599" s="328" t="s">
        <v>372</v>
      </c>
      <c r="M1599" s="328" t="s">
        <v>381</v>
      </c>
      <c r="N1599" s="328"/>
      <c r="O1599" s="330"/>
      <c r="P1599" s="328"/>
      <c r="Q1599" s="328"/>
      <c r="R1599" s="328"/>
      <c r="S1599" s="328"/>
      <c r="T1599" s="328"/>
      <c r="U1599" s="328"/>
      <c r="V1599" s="328"/>
      <c r="W1599" s="328"/>
      <c r="X1599" s="328"/>
      <c r="Y1599" s="328"/>
      <c r="Z1599" s="328"/>
      <c r="AA1599" s="328"/>
      <c r="AB1599" s="328"/>
      <c r="AC1599" s="328"/>
      <c r="AD1599" s="328"/>
      <c r="AE1599" s="328"/>
      <c r="AF1599" s="328"/>
      <c r="AG1599" s="328"/>
      <c r="AH1599" s="328"/>
      <c r="AI1599" s="328"/>
      <c r="AJ1599" s="328"/>
      <c r="AK1599" s="328"/>
      <c r="AL1599" s="328"/>
      <c r="AM1599" s="328"/>
      <c r="AN1599" s="328"/>
      <c r="AO1599" s="328"/>
      <c r="AP1599" s="328" t="s">
        <v>3374</v>
      </c>
      <c r="AQ1599" s="328">
        <v>3</v>
      </c>
    </row>
    <row r="1600" spans="1:43" ht="22.8" x14ac:dyDescent="0.4">
      <c r="A1600" s="328">
        <v>215651</v>
      </c>
      <c r="B1600" s="328" t="s">
        <v>1805</v>
      </c>
      <c r="C1600" s="328" t="s">
        <v>128</v>
      </c>
      <c r="D1600" s="328" t="s">
        <v>470</v>
      </c>
      <c r="E1600" s="328" t="s">
        <v>387</v>
      </c>
      <c r="F1600" s="330">
        <v>35647</v>
      </c>
      <c r="G1600" s="328" t="s">
        <v>1009</v>
      </c>
      <c r="H1600" s="328" t="s">
        <v>389</v>
      </c>
      <c r="I1600" s="328" t="s">
        <v>59</v>
      </c>
      <c r="J1600" s="328" t="s">
        <v>371</v>
      </c>
      <c r="K1600" s="328">
        <v>2015</v>
      </c>
      <c r="L1600" s="328" t="s">
        <v>372</v>
      </c>
      <c r="M1600" s="328"/>
      <c r="N1600" s="328"/>
      <c r="O1600" s="330"/>
      <c r="P1600" s="328"/>
      <c r="Q1600" s="328"/>
      <c r="R1600" s="328"/>
      <c r="S1600" s="328"/>
      <c r="T1600" s="328"/>
      <c r="U1600" s="328"/>
      <c r="V1600" s="328"/>
      <c r="W1600" s="328"/>
      <c r="X1600" s="328"/>
      <c r="Y1600" s="328"/>
      <c r="Z1600" s="328"/>
      <c r="AA1600" s="328"/>
      <c r="AB1600" s="328"/>
      <c r="AC1600" s="328"/>
      <c r="AD1600" s="328"/>
      <c r="AE1600" s="328"/>
      <c r="AF1600" s="328"/>
      <c r="AG1600" s="328"/>
      <c r="AH1600" s="328"/>
      <c r="AI1600" s="328"/>
      <c r="AJ1600" s="328"/>
      <c r="AK1600" s="328"/>
      <c r="AL1600" s="328"/>
      <c r="AM1600" s="328" t="s">
        <v>782</v>
      </c>
      <c r="AN1600" s="328" t="s">
        <v>782</v>
      </c>
      <c r="AO1600" s="328"/>
      <c r="AP1600" s="328" t="s">
        <v>3374</v>
      </c>
      <c r="AQ1600" s="328">
        <v>2</v>
      </c>
    </row>
    <row r="1601" spans="1:43" ht="22.8" x14ac:dyDescent="0.4">
      <c r="A1601" s="328">
        <v>215655</v>
      </c>
      <c r="B1601" s="328" t="s">
        <v>2939</v>
      </c>
      <c r="C1601" s="328" t="s">
        <v>70</v>
      </c>
      <c r="D1601" s="328" t="s">
        <v>243</v>
      </c>
      <c r="E1601" s="328" t="s">
        <v>388</v>
      </c>
      <c r="F1601" s="330">
        <v>36447</v>
      </c>
      <c r="G1601" s="328" t="s">
        <v>370</v>
      </c>
      <c r="H1601" s="328" t="s">
        <v>389</v>
      </c>
      <c r="I1601" s="328" t="s">
        <v>59</v>
      </c>
      <c r="J1601" s="328" t="s">
        <v>390</v>
      </c>
      <c r="K1601" s="328">
        <v>2017</v>
      </c>
      <c r="L1601" s="328" t="s">
        <v>372</v>
      </c>
      <c r="M1601" s="328" t="s">
        <v>370</v>
      </c>
      <c r="N1601" s="328"/>
      <c r="O1601" s="330"/>
      <c r="P1601" s="328"/>
      <c r="Q1601" s="328"/>
      <c r="R1601" s="328"/>
      <c r="S1601" s="328"/>
      <c r="T1601" s="328"/>
      <c r="U1601" s="328"/>
      <c r="V1601" s="328"/>
      <c r="W1601" s="328"/>
      <c r="X1601" s="328"/>
      <c r="Y1601" s="328"/>
      <c r="Z1601" s="328"/>
      <c r="AA1601" s="328"/>
      <c r="AB1601" s="328"/>
      <c r="AC1601" s="328"/>
      <c r="AD1601" s="328"/>
      <c r="AE1601" s="328"/>
      <c r="AF1601" s="328"/>
      <c r="AG1601" s="328"/>
      <c r="AH1601" s="328"/>
      <c r="AI1601" s="328"/>
      <c r="AJ1601" s="328"/>
      <c r="AK1601" s="328"/>
      <c r="AL1601" s="328"/>
      <c r="AM1601" s="328"/>
      <c r="AN1601" s="328"/>
      <c r="AO1601" s="328"/>
      <c r="AP1601" s="328" t="s">
        <v>3374</v>
      </c>
      <c r="AQ1601" s="328">
        <v>3</v>
      </c>
    </row>
    <row r="1602" spans="1:43" ht="22.8" x14ac:dyDescent="0.4">
      <c r="A1602" s="328">
        <v>215659</v>
      </c>
      <c r="B1602" s="328" t="s">
        <v>1559</v>
      </c>
      <c r="C1602" s="328" t="s">
        <v>423</v>
      </c>
      <c r="D1602" s="328" t="s">
        <v>552</v>
      </c>
      <c r="E1602" s="328" t="s">
        <v>388</v>
      </c>
      <c r="F1602" s="330">
        <v>32968</v>
      </c>
      <c r="G1602" s="328" t="s">
        <v>1009</v>
      </c>
      <c r="H1602" s="328" t="s">
        <v>389</v>
      </c>
      <c r="I1602" s="328" t="s">
        <v>59</v>
      </c>
      <c r="J1602" s="328" t="s">
        <v>371</v>
      </c>
      <c r="K1602" s="328">
        <v>2008</v>
      </c>
      <c r="L1602" s="328" t="s">
        <v>372</v>
      </c>
      <c r="M1602" s="328" t="s">
        <v>372</v>
      </c>
      <c r="N1602" s="328"/>
      <c r="O1602" s="330"/>
      <c r="P1602" s="328"/>
      <c r="Q1602" s="328"/>
      <c r="R1602" s="328"/>
      <c r="S1602" s="328"/>
      <c r="T1602" s="328"/>
      <c r="U1602" s="328"/>
      <c r="V1602" s="328"/>
      <c r="W1602" s="328"/>
      <c r="X1602" s="328"/>
      <c r="Y1602" s="328"/>
      <c r="Z1602" s="328"/>
      <c r="AA1602" s="328"/>
      <c r="AB1602" s="328"/>
      <c r="AC1602" s="328"/>
      <c r="AD1602" s="328"/>
      <c r="AE1602" s="328"/>
      <c r="AF1602" s="328"/>
      <c r="AG1602" s="328"/>
      <c r="AH1602" s="328"/>
      <c r="AI1602" s="328"/>
      <c r="AJ1602" s="328"/>
      <c r="AK1602" s="328"/>
      <c r="AL1602" s="328"/>
      <c r="AM1602" s="328"/>
      <c r="AN1602" s="328"/>
      <c r="AO1602" s="328"/>
      <c r="AP1602" s="328" t="s">
        <v>59</v>
      </c>
      <c r="AQ1602" s="328">
        <v>1</v>
      </c>
    </row>
    <row r="1603" spans="1:43" ht="22.8" x14ac:dyDescent="0.4">
      <c r="A1603" s="328">
        <v>215666</v>
      </c>
      <c r="B1603" s="328" t="s">
        <v>904</v>
      </c>
      <c r="C1603" s="328" t="s">
        <v>147</v>
      </c>
      <c r="D1603" s="328" t="s">
        <v>2940</v>
      </c>
      <c r="E1603" s="328" t="s">
        <v>387</v>
      </c>
      <c r="F1603" s="330">
        <v>35690</v>
      </c>
      <c r="G1603" s="328" t="s">
        <v>1057</v>
      </c>
      <c r="H1603" s="328" t="s">
        <v>389</v>
      </c>
      <c r="I1603" s="328" t="s">
        <v>59</v>
      </c>
      <c r="J1603" s="328" t="s">
        <v>371</v>
      </c>
      <c r="K1603" s="328">
        <v>2015</v>
      </c>
      <c r="L1603" s="328" t="s">
        <v>372</v>
      </c>
      <c r="M1603" s="328" t="s">
        <v>376</v>
      </c>
      <c r="N1603" s="328"/>
      <c r="O1603" s="330"/>
      <c r="P1603" s="328"/>
      <c r="Q1603" s="328"/>
      <c r="R1603" s="328"/>
      <c r="S1603" s="328"/>
      <c r="T1603" s="328"/>
      <c r="U1603" s="328"/>
      <c r="V1603" s="328"/>
      <c r="W1603" s="328"/>
      <c r="X1603" s="328"/>
      <c r="Y1603" s="328"/>
      <c r="Z1603" s="328"/>
      <c r="AA1603" s="328"/>
      <c r="AB1603" s="328"/>
      <c r="AC1603" s="328"/>
      <c r="AD1603" s="328"/>
      <c r="AE1603" s="328"/>
      <c r="AF1603" s="328"/>
      <c r="AG1603" s="328"/>
      <c r="AH1603" s="328"/>
      <c r="AI1603" s="328"/>
      <c r="AJ1603" s="328"/>
      <c r="AK1603" s="328"/>
      <c r="AL1603" s="328"/>
      <c r="AM1603" s="328"/>
      <c r="AN1603" s="328"/>
      <c r="AO1603" s="328"/>
      <c r="AP1603" s="328" t="s">
        <v>3374</v>
      </c>
      <c r="AQ1603" s="328">
        <v>2</v>
      </c>
    </row>
    <row r="1604" spans="1:43" ht="22.8" x14ac:dyDescent="0.4">
      <c r="A1604" s="328">
        <v>215683</v>
      </c>
      <c r="B1604" s="328" t="s">
        <v>2166</v>
      </c>
      <c r="C1604" s="328" t="s">
        <v>69</v>
      </c>
      <c r="D1604" s="328" t="s">
        <v>256</v>
      </c>
      <c r="E1604" s="328" t="s">
        <v>388</v>
      </c>
      <c r="F1604" s="330">
        <v>34602</v>
      </c>
      <c r="G1604" s="328" t="s">
        <v>1022</v>
      </c>
      <c r="H1604" s="328" t="s">
        <v>389</v>
      </c>
      <c r="I1604" s="328" t="s">
        <v>486</v>
      </c>
      <c r="J1604" s="328" t="s">
        <v>371</v>
      </c>
      <c r="K1604" s="328">
        <v>2014</v>
      </c>
      <c r="L1604" s="328" t="s">
        <v>372</v>
      </c>
      <c r="M1604" s="328"/>
      <c r="N1604" s="328"/>
      <c r="O1604" s="330"/>
      <c r="P1604" s="328"/>
      <c r="Q1604" s="328"/>
      <c r="R1604" s="328"/>
      <c r="S1604" s="328"/>
      <c r="T1604" s="328"/>
      <c r="U1604" s="328"/>
      <c r="V1604" s="328"/>
      <c r="W1604" s="328"/>
      <c r="X1604" s="328"/>
      <c r="Y1604" s="328"/>
      <c r="Z1604" s="328"/>
      <c r="AA1604" s="328"/>
      <c r="AB1604" s="328"/>
      <c r="AC1604" s="328"/>
      <c r="AD1604" s="328"/>
      <c r="AE1604" s="328"/>
      <c r="AF1604" s="328"/>
      <c r="AG1604" s="328"/>
      <c r="AH1604" s="328" t="s">
        <v>731</v>
      </c>
      <c r="AI1604" s="328"/>
      <c r="AJ1604" s="328"/>
      <c r="AK1604" s="328"/>
      <c r="AL1604" s="328"/>
      <c r="AM1604" s="328" t="s">
        <v>782</v>
      </c>
      <c r="AN1604" s="328" t="s">
        <v>782</v>
      </c>
      <c r="AO1604" s="328"/>
      <c r="AP1604" s="328" t="s">
        <v>4068</v>
      </c>
      <c r="AQ1604" s="328" t="s">
        <v>3844</v>
      </c>
    </row>
    <row r="1605" spans="1:43" ht="33.75" customHeight="1" x14ac:dyDescent="0.4">
      <c r="A1605" s="328">
        <v>215691</v>
      </c>
      <c r="B1605" s="328" t="s">
        <v>3384</v>
      </c>
      <c r="C1605" s="328" t="s">
        <v>3385</v>
      </c>
      <c r="D1605" s="328" t="s">
        <v>514</v>
      </c>
      <c r="E1605" s="328" t="s">
        <v>387</v>
      </c>
      <c r="F1605" s="330">
        <v>35435</v>
      </c>
      <c r="G1605" s="328" t="s">
        <v>3648</v>
      </c>
      <c r="H1605" s="328" t="s">
        <v>389</v>
      </c>
      <c r="I1605" s="328" t="s">
        <v>486</v>
      </c>
      <c r="J1605" s="328" t="s">
        <v>371</v>
      </c>
      <c r="K1605" s="328">
        <v>2016</v>
      </c>
      <c r="L1605" s="328" t="s">
        <v>372</v>
      </c>
      <c r="M1605" s="328" t="s">
        <v>372</v>
      </c>
      <c r="N1605" s="328"/>
      <c r="O1605" s="330"/>
      <c r="P1605" s="328"/>
      <c r="Q1605" s="328"/>
      <c r="R1605" s="328"/>
      <c r="S1605" s="328"/>
      <c r="T1605" s="328"/>
      <c r="U1605" s="328"/>
      <c r="V1605" s="328"/>
      <c r="W1605" s="328"/>
      <c r="X1605" s="328"/>
      <c r="Y1605" s="328"/>
      <c r="Z1605" s="328"/>
      <c r="AA1605" s="328"/>
      <c r="AB1605" s="328"/>
      <c r="AC1605" s="328"/>
      <c r="AD1605" s="328"/>
      <c r="AE1605" s="328"/>
      <c r="AF1605" s="328"/>
      <c r="AG1605" s="328"/>
      <c r="AH1605" s="328" t="s">
        <v>731</v>
      </c>
      <c r="AI1605" s="328"/>
      <c r="AJ1605" s="328"/>
      <c r="AK1605" s="328"/>
      <c r="AL1605" s="328"/>
      <c r="AM1605" s="328"/>
      <c r="AN1605" s="328"/>
      <c r="AO1605" s="328"/>
      <c r="AP1605" s="328" t="s">
        <v>4077</v>
      </c>
      <c r="AQ1605" s="328">
        <v>5</v>
      </c>
    </row>
    <row r="1606" spans="1:43" ht="22.8" x14ac:dyDescent="0.4">
      <c r="A1606" s="328">
        <v>215699</v>
      </c>
      <c r="B1606" s="328" t="s">
        <v>2943</v>
      </c>
      <c r="C1606" s="328" t="s">
        <v>1747</v>
      </c>
      <c r="D1606" s="328" t="s">
        <v>2944</v>
      </c>
      <c r="E1606" s="328" t="s">
        <v>388</v>
      </c>
      <c r="F1606" s="330">
        <v>35513</v>
      </c>
      <c r="G1606" s="328" t="s">
        <v>1009</v>
      </c>
      <c r="H1606" s="328" t="s">
        <v>389</v>
      </c>
      <c r="I1606" s="328" t="s">
        <v>484</v>
      </c>
      <c r="J1606" s="328" t="s">
        <v>371</v>
      </c>
      <c r="K1606" s="328">
        <v>2015</v>
      </c>
      <c r="L1606" s="328" t="s">
        <v>372</v>
      </c>
      <c r="M1606" s="328" t="s">
        <v>370</v>
      </c>
      <c r="N1606" s="328"/>
      <c r="O1606" s="330"/>
      <c r="P1606" s="328"/>
      <c r="Q1606" s="328"/>
      <c r="R1606" s="328"/>
      <c r="S1606" s="328"/>
      <c r="T1606" s="328"/>
      <c r="U1606" s="328"/>
      <c r="V1606" s="328"/>
      <c r="W1606" s="328"/>
      <c r="X1606" s="328"/>
      <c r="Y1606" s="328"/>
      <c r="Z1606" s="328"/>
      <c r="AA1606" s="328"/>
      <c r="AB1606" s="328"/>
      <c r="AC1606" s="328"/>
      <c r="AD1606" s="328"/>
      <c r="AE1606" s="328"/>
      <c r="AF1606" s="328"/>
      <c r="AG1606" s="328"/>
      <c r="AH1606" s="328"/>
      <c r="AI1606" s="328"/>
      <c r="AJ1606" s="328"/>
      <c r="AK1606" s="328"/>
      <c r="AL1606" s="328"/>
      <c r="AM1606" s="328"/>
      <c r="AN1606" s="328"/>
      <c r="AO1606" s="328"/>
      <c r="AP1606" s="328" t="s">
        <v>4189</v>
      </c>
      <c r="AQ1606" s="328">
        <v>5</v>
      </c>
    </row>
    <row r="1607" spans="1:43" ht="22.8" x14ac:dyDescent="0.4">
      <c r="A1607" s="328">
        <v>215705</v>
      </c>
      <c r="B1607" s="328" t="s">
        <v>1563</v>
      </c>
      <c r="C1607" s="328" t="s">
        <v>66</v>
      </c>
      <c r="D1607" s="328" t="s">
        <v>891</v>
      </c>
      <c r="E1607" s="328" t="s">
        <v>388</v>
      </c>
      <c r="F1607" s="330">
        <v>33022</v>
      </c>
      <c r="G1607" s="328" t="s">
        <v>381</v>
      </c>
      <c r="H1607" s="328" t="s">
        <v>389</v>
      </c>
      <c r="I1607" s="328" t="s">
        <v>59</v>
      </c>
      <c r="J1607" s="328" t="s">
        <v>371</v>
      </c>
      <c r="K1607" s="328">
        <v>2009</v>
      </c>
      <c r="L1607" s="328" t="s">
        <v>372</v>
      </c>
      <c r="M1607" s="328" t="s">
        <v>372</v>
      </c>
      <c r="N1607" s="328"/>
      <c r="O1607" s="330"/>
      <c r="P1607" s="328"/>
      <c r="Q1607" s="328"/>
      <c r="R1607" s="328"/>
      <c r="S1607" s="328"/>
      <c r="T1607" s="328"/>
      <c r="U1607" s="328"/>
      <c r="V1607" s="328"/>
      <c r="W1607" s="328"/>
      <c r="X1607" s="328"/>
      <c r="Y1607" s="328"/>
      <c r="Z1607" s="328"/>
      <c r="AA1607" s="328"/>
      <c r="AB1607" s="328"/>
      <c r="AC1607" s="328"/>
      <c r="AD1607" s="328"/>
      <c r="AE1607" s="328"/>
      <c r="AF1607" s="328"/>
      <c r="AG1607" s="328"/>
      <c r="AH1607" s="328"/>
      <c r="AI1607" s="328"/>
      <c r="AJ1607" s="328"/>
      <c r="AK1607" s="328"/>
      <c r="AL1607" s="328"/>
      <c r="AM1607" s="328"/>
      <c r="AN1607" s="328"/>
      <c r="AO1607" s="328"/>
      <c r="AP1607" s="328" t="s">
        <v>3374</v>
      </c>
      <c r="AQ1607" s="328">
        <v>2</v>
      </c>
    </row>
    <row r="1608" spans="1:43" ht="22.8" x14ac:dyDescent="0.4">
      <c r="A1608" s="328">
        <v>215716</v>
      </c>
      <c r="B1608" s="328" t="s">
        <v>2947</v>
      </c>
      <c r="C1608" s="328" t="s">
        <v>60</v>
      </c>
      <c r="D1608" s="328" t="s">
        <v>318</v>
      </c>
      <c r="E1608" s="328" t="s">
        <v>388</v>
      </c>
      <c r="F1608" s="330">
        <v>35260</v>
      </c>
      <c r="G1608" s="328" t="s">
        <v>1009</v>
      </c>
      <c r="H1608" s="328" t="s">
        <v>389</v>
      </c>
      <c r="I1608" s="328" t="s">
        <v>484</v>
      </c>
      <c r="J1608" s="328" t="s">
        <v>390</v>
      </c>
      <c r="K1608" s="328">
        <v>2016</v>
      </c>
      <c r="L1608" s="328" t="s">
        <v>372</v>
      </c>
      <c r="M1608" s="328" t="s">
        <v>370</v>
      </c>
      <c r="N1608" s="328"/>
      <c r="O1608" s="330"/>
      <c r="P1608" s="328"/>
      <c r="Q1608" s="328"/>
      <c r="R1608" s="328"/>
      <c r="S1608" s="328"/>
      <c r="T1608" s="328"/>
      <c r="U1608" s="328"/>
      <c r="V1608" s="328"/>
      <c r="W1608" s="328"/>
      <c r="X1608" s="328"/>
      <c r="Y1608" s="328"/>
      <c r="Z1608" s="328"/>
      <c r="AA1608" s="328"/>
      <c r="AB1608" s="328"/>
      <c r="AC1608" s="328"/>
      <c r="AD1608" s="328"/>
      <c r="AE1608" s="328"/>
      <c r="AF1608" s="328"/>
      <c r="AG1608" s="328"/>
      <c r="AH1608" s="328"/>
      <c r="AI1608" s="328"/>
      <c r="AJ1608" s="328"/>
      <c r="AK1608" s="328"/>
      <c r="AL1608" s="328"/>
      <c r="AM1608" s="328"/>
      <c r="AN1608" s="328"/>
      <c r="AO1608" s="328"/>
      <c r="AP1608" s="328" t="s">
        <v>3375</v>
      </c>
      <c r="AQ1608" s="328">
        <v>3</v>
      </c>
    </row>
    <row r="1609" spans="1:43" ht="22.8" x14ac:dyDescent="0.4">
      <c r="A1609" s="328">
        <v>215728</v>
      </c>
      <c r="B1609" s="328" t="s">
        <v>1955</v>
      </c>
      <c r="C1609" s="328" t="s">
        <v>143</v>
      </c>
      <c r="D1609" s="328" t="s">
        <v>278</v>
      </c>
      <c r="E1609" s="328" t="s">
        <v>388</v>
      </c>
      <c r="F1609" s="330">
        <v>34500</v>
      </c>
      <c r="G1609" s="328" t="s">
        <v>1022</v>
      </c>
      <c r="H1609" s="328" t="s">
        <v>389</v>
      </c>
      <c r="I1609" s="328" t="s">
        <v>484</v>
      </c>
      <c r="J1609" s="328" t="s">
        <v>390</v>
      </c>
      <c r="K1609" s="328">
        <v>2013</v>
      </c>
      <c r="L1609" s="328" t="s">
        <v>372</v>
      </c>
      <c r="M1609" s="328" t="s">
        <v>372</v>
      </c>
      <c r="N1609" s="328"/>
      <c r="O1609" s="330"/>
      <c r="P1609" s="328"/>
      <c r="Q1609" s="328"/>
      <c r="R1609" s="328"/>
      <c r="S1609" s="328"/>
      <c r="T1609" s="328"/>
      <c r="U1609" s="328"/>
      <c r="V1609" s="328"/>
      <c r="W1609" s="328"/>
      <c r="X1609" s="328"/>
      <c r="Y1609" s="328"/>
      <c r="Z1609" s="328"/>
      <c r="AA1609" s="328"/>
      <c r="AB1609" s="328"/>
      <c r="AC1609" s="328"/>
      <c r="AD1609" s="328"/>
      <c r="AE1609" s="328"/>
      <c r="AF1609" s="328"/>
      <c r="AG1609" s="328"/>
      <c r="AH1609" s="328"/>
      <c r="AI1609" s="328"/>
      <c r="AJ1609" s="328"/>
      <c r="AK1609" s="328"/>
      <c r="AL1609" s="328"/>
      <c r="AM1609" s="328"/>
      <c r="AN1609" s="328"/>
      <c r="AO1609" s="328"/>
      <c r="AP1609" s="328" t="s">
        <v>3375</v>
      </c>
      <c r="AQ1609" s="328">
        <v>3</v>
      </c>
    </row>
    <row r="1610" spans="1:43" ht="22.8" x14ac:dyDescent="0.4">
      <c r="A1610" s="328">
        <v>215749</v>
      </c>
      <c r="B1610" s="328" t="s">
        <v>2201</v>
      </c>
      <c r="C1610" s="328" t="s">
        <v>1067</v>
      </c>
      <c r="D1610" s="328" t="s">
        <v>306</v>
      </c>
      <c r="E1610" s="328" t="s">
        <v>388</v>
      </c>
      <c r="F1610" s="330">
        <v>34965</v>
      </c>
      <c r="G1610" s="328" t="s">
        <v>1009</v>
      </c>
      <c r="H1610" s="328" t="s">
        <v>389</v>
      </c>
      <c r="I1610" s="328" t="s">
        <v>65</v>
      </c>
      <c r="J1610" s="328" t="s">
        <v>390</v>
      </c>
      <c r="K1610" s="328">
        <v>2013</v>
      </c>
      <c r="L1610" s="328" t="s">
        <v>372</v>
      </c>
      <c r="M1610" s="328" t="s">
        <v>378</v>
      </c>
      <c r="N1610" s="328"/>
      <c r="O1610" s="330"/>
      <c r="P1610" s="328"/>
      <c r="Q1610" s="328"/>
      <c r="R1610" s="328"/>
      <c r="S1610" s="328"/>
      <c r="T1610" s="328"/>
      <c r="U1610" s="328"/>
      <c r="V1610" s="328"/>
      <c r="W1610" s="328"/>
      <c r="X1610" s="328"/>
      <c r="Y1610" s="328"/>
      <c r="Z1610" s="328"/>
      <c r="AA1610" s="328"/>
      <c r="AB1610" s="328"/>
      <c r="AC1610" s="328"/>
      <c r="AD1610" s="328"/>
      <c r="AE1610" s="328"/>
      <c r="AF1610" s="328"/>
      <c r="AG1610" s="328"/>
      <c r="AH1610" s="328"/>
      <c r="AI1610" s="328"/>
      <c r="AJ1610" s="328"/>
      <c r="AK1610" s="328"/>
      <c r="AL1610" s="328"/>
      <c r="AM1610" s="328"/>
      <c r="AN1610" s="328"/>
      <c r="AO1610" s="328"/>
      <c r="AP1610" s="328" t="s">
        <v>4055</v>
      </c>
      <c r="AQ1610" s="328">
        <v>6</v>
      </c>
    </row>
    <row r="1611" spans="1:43" ht="22.8" x14ac:dyDescent="0.4">
      <c r="A1611" s="328">
        <v>215758</v>
      </c>
      <c r="B1611" s="328" t="s">
        <v>2350</v>
      </c>
      <c r="C1611" s="328" t="s">
        <v>191</v>
      </c>
      <c r="D1611" s="328" t="s">
        <v>2948</v>
      </c>
      <c r="E1611" s="328" t="s">
        <v>388</v>
      </c>
      <c r="F1611" s="330">
        <v>36053</v>
      </c>
      <c r="G1611" s="328" t="s">
        <v>1033</v>
      </c>
      <c r="H1611" s="328" t="s">
        <v>389</v>
      </c>
      <c r="I1611" s="328" t="s">
        <v>484</v>
      </c>
      <c r="J1611" s="328" t="s">
        <v>371</v>
      </c>
      <c r="K1611" s="328">
        <v>2016</v>
      </c>
      <c r="L1611" s="328" t="s">
        <v>372</v>
      </c>
      <c r="M1611" s="328" t="s">
        <v>372</v>
      </c>
      <c r="N1611" s="328"/>
      <c r="O1611" s="330"/>
      <c r="P1611" s="328"/>
      <c r="Q1611" s="328"/>
      <c r="R1611" s="328"/>
      <c r="S1611" s="328"/>
      <c r="T1611" s="328"/>
      <c r="U1611" s="328"/>
      <c r="V1611" s="328"/>
      <c r="W1611" s="328"/>
      <c r="X1611" s="328"/>
      <c r="Y1611" s="328"/>
      <c r="Z1611" s="328"/>
      <c r="AA1611" s="328"/>
      <c r="AB1611" s="328"/>
      <c r="AC1611" s="328"/>
      <c r="AD1611" s="328"/>
      <c r="AE1611" s="328"/>
      <c r="AF1611" s="328"/>
      <c r="AG1611" s="328"/>
      <c r="AH1611" s="328"/>
      <c r="AI1611" s="328"/>
      <c r="AJ1611" s="328"/>
      <c r="AK1611" s="328"/>
      <c r="AL1611" s="328"/>
      <c r="AM1611" s="328"/>
      <c r="AN1611" s="328"/>
      <c r="AO1611" s="328"/>
      <c r="AP1611" s="328" t="s">
        <v>484</v>
      </c>
      <c r="AQ1611" s="328">
        <v>1</v>
      </c>
    </row>
    <row r="1612" spans="1:43" ht="22.8" x14ac:dyDescent="0.4">
      <c r="A1612" s="328">
        <v>215763</v>
      </c>
      <c r="B1612" s="328" t="s">
        <v>2252</v>
      </c>
      <c r="C1612" s="328" t="s">
        <v>1361</v>
      </c>
      <c r="D1612" s="328" t="s">
        <v>309</v>
      </c>
      <c r="E1612" s="328" t="s">
        <v>388</v>
      </c>
      <c r="F1612" s="330">
        <v>35431</v>
      </c>
      <c r="G1612" s="328" t="s">
        <v>1018</v>
      </c>
      <c r="H1612" s="328" t="s">
        <v>389</v>
      </c>
      <c r="I1612" s="328" t="s">
        <v>486</v>
      </c>
      <c r="J1612" s="328" t="s">
        <v>390</v>
      </c>
      <c r="K1612" s="328">
        <v>2014</v>
      </c>
      <c r="L1612" s="328" t="s">
        <v>372</v>
      </c>
      <c r="M1612" s="328"/>
      <c r="N1612" s="328"/>
      <c r="O1612" s="330"/>
      <c r="P1612" s="328"/>
      <c r="Q1612" s="328"/>
      <c r="R1612" s="328"/>
      <c r="S1612" s="328"/>
      <c r="T1612" s="328"/>
      <c r="U1612" s="328"/>
      <c r="V1612" s="328"/>
      <c r="W1612" s="328"/>
      <c r="X1612" s="328"/>
      <c r="Y1612" s="328"/>
      <c r="Z1612" s="328"/>
      <c r="AA1612" s="328"/>
      <c r="AB1612" s="328"/>
      <c r="AC1612" s="328"/>
      <c r="AD1612" s="328"/>
      <c r="AE1612" s="328"/>
      <c r="AF1612" s="328"/>
      <c r="AG1612" s="328"/>
      <c r="AH1612" s="328" t="s">
        <v>731</v>
      </c>
      <c r="AI1612" s="328"/>
      <c r="AJ1612" s="328"/>
      <c r="AK1612" s="328"/>
      <c r="AL1612" s="328"/>
      <c r="AM1612" s="328"/>
      <c r="AN1612" s="328" t="s">
        <v>782</v>
      </c>
      <c r="AO1612" s="328"/>
      <c r="AP1612" s="328" t="s">
        <v>4068</v>
      </c>
      <c r="AQ1612" s="328" t="s">
        <v>3844</v>
      </c>
    </row>
    <row r="1613" spans="1:43" ht="22.8" x14ac:dyDescent="0.4">
      <c r="A1613" s="328">
        <v>215765</v>
      </c>
      <c r="B1613" s="328" t="s">
        <v>2950</v>
      </c>
      <c r="C1613" s="328" t="s">
        <v>2149</v>
      </c>
      <c r="D1613" s="328" t="s">
        <v>286</v>
      </c>
      <c r="E1613" s="328" t="s">
        <v>388</v>
      </c>
      <c r="F1613" s="330">
        <v>34157</v>
      </c>
      <c r="G1613" s="328" t="s">
        <v>1019</v>
      </c>
      <c r="H1613" s="328" t="s">
        <v>389</v>
      </c>
      <c r="I1613" s="328" t="s">
        <v>59</v>
      </c>
      <c r="J1613" s="328" t="s">
        <v>390</v>
      </c>
      <c r="K1613" s="328">
        <v>2011</v>
      </c>
      <c r="L1613" s="328" t="s">
        <v>372</v>
      </c>
      <c r="M1613" s="328" t="s">
        <v>376</v>
      </c>
      <c r="N1613" s="328"/>
      <c r="O1613" s="330"/>
      <c r="P1613" s="328"/>
      <c r="Q1613" s="328"/>
      <c r="R1613" s="328"/>
      <c r="S1613" s="328"/>
      <c r="T1613" s="328"/>
      <c r="U1613" s="328"/>
      <c r="V1613" s="328"/>
      <c r="W1613" s="328"/>
      <c r="X1613" s="328"/>
      <c r="Y1613" s="328"/>
      <c r="Z1613" s="328"/>
      <c r="AA1613" s="328"/>
      <c r="AB1613" s="328"/>
      <c r="AC1613" s="328"/>
      <c r="AD1613" s="328"/>
      <c r="AE1613" s="328"/>
      <c r="AF1613" s="328"/>
      <c r="AG1613" s="328"/>
      <c r="AH1613" s="328"/>
      <c r="AI1613" s="328"/>
      <c r="AJ1613" s="328"/>
      <c r="AK1613" s="328"/>
      <c r="AL1613" s="328"/>
      <c r="AM1613" s="328"/>
      <c r="AN1613" s="328"/>
      <c r="AO1613" s="328"/>
      <c r="AP1613" s="328" t="s">
        <v>3374</v>
      </c>
      <c r="AQ1613" s="328">
        <v>3</v>
      </c>
    </row>
    <row r="1614" spans="1:43" ht="22.8" x14ac:dyDescent="0.4">
      <c r="A1614" s="328">
        <v>215766</v>
      </c>
      <c r="B1614" s="328" t="s">
        <v>1945</v>
      </c>
      <c r="C1614" s="328" t="s">
        <v>1716</v>
      </c>
      <c r="D1614" s="328" t="s">
        <v>2951</v>
      </c>
      <c r="E1614" s="328" t="s">
        <v>388</v>
      </c>
      <c r="F1614" s="330">
        <v>31784</v>
      </c>
      <c r="G1614" s="328" t="s">
        <v>1033</v>
      </c>
      <c r="H1614" s="328" t="s">
        <v>389</v>
      </c>
      <c r="I1614" s="328" t="s">
        <v>486</v>
      </c>
      <c r="J1614" s="328" t="s">
        <v>390</v>
      </c>
      <c r="K1614" s="328">
        <v>2013</v>
      </c>
      <c r="L1614" s="328" t="s">
        <v>372</v>
      </c>
      <c r="M1614" s="328" t="s">
        <v>372</v>
      </c>
      <c r="N1614" s="328"/>
      <c r="O1614" s="330"/>
      <c r="P1614" s="328"/>
      <c r="Q1614" s="328"/>
      <c r="R1614" s="328"/>
      <c r="S1614" s="328"/>
      <c r="T1614" s="328"/>
      <c r="U1614" s="328"/>
      <c r="V1614" s="328"/>
      <c r="W1614" s="328"/>
      <c r="X1614" s="328"/>
      <c r="Y1614" s="328"/>
      <c r="Z1614" s="328"/>
      <c r="AA1614" s="328"/>
      <c r="AB1614" s="328"/>
      <c r="AC1614" s="328"/>
      <c r="AD1614" s="328"/>
      <c r="AE1614" s="328"/>
      <c r="AF1614" s="328"/>
      <c r="AG1614" s="328"/>
      <c r="AH1614" s="328"/>
      <c r="AI1614" s="328"/>
      <c r="AJ1614" s="328"/>
      <c r="AK1614" s="328"/>
      <c r="AL1614" s="328"/>
      <c r="AM1614" s="328"/>
      <c r="AN1614" s="328"/>
      <c r="AO1614" s="328"/>
      <c r="AP1614" s="328" t="s">
        <v>486</v>
      </c>
      <c r="AQ1614" s="328">
        <v>2</v>
      </c>
    </row>
    <row r="1615" spans="1:43" ht="22.8" x14ac:dyDescent="0.4">
      <c r="A1615" s="328">
        <v>215789</v>
      </c>
      <c r="B1615" s="328" t="s">
        <v>1951</v>
      </c>
      <c r="C1615" s="328" t="s">
        <v>89</v>
      </c>
      <c r="D1615" s="328" t="s">
        <v>343</v>
      </c>
      <c r="E1615" s="328" t="s">
        <v>388</v>
      </c>
      <c r="F1615" s="330">
        <v>33468</v>
      </c>
      <c r="G1615" s="328" t="s">
        <v>370</v>
      </c>
      <c r="H1615" s="328" t="s">
        <v>389</v>
      </c>
      <c r="I1615" s="328" t="s">
        <v>65</v>
      </c>
      <c r="J1615" s="328" t="s">
        <v>390</v>
      </c>
      <c r="K1615" s="328">
        <v>2011</v>
      </c>
      <c r="L1615" s="328" t="s">
        <v>372</v>
      </c>
      <c r="M1615" s="328" t="s">
        <v>372</v>
      </c>
      <c r="N1615" s="328"/>
      <c r="O1615" s="330"/>
      <c r="P1615" s="328"/>
      <c r="Q1615" s="328"/>
      <c r="R1615" s="328"/>
      <c r="S1615" s="328"/>
      <c r="T1615" s="328"/>
      <c r="U1615" s="328"/>
      <c r="V1615" s="328"/>
      <c r="W1615" s="328"/>
      <c r="X1615" s="328"/>
      <c r="Y1615" s="328"/>
      <c r="Z1615" s="328"/>
      <c r="AA1615" s="328"/>
      <c r="AB1615" s="328"/>
      <c r="AC1615" s="328"/>
      <c r="AD1615" s="328"/>
      <c r="AE1615" s="328"/>
      <c r="AF1615" s="328"/>
      <c r="AG1615" s="328"/>
      <c r="AH1615" s="328"/>
      <c r="AI1615" s="328"/>
      <c r="AJ1615" s="328"/>
      <c r="AK1615" s="328"/>
      <c r="AL1615" s="328"/>
      <c r="AM1615" s="328"/>
      <c r="AN1615" s="328"/>
      <c r="AO1615" s="328"/>
      <c r="AP1615" s="328" t="s">
        <v>4083</v>
      </c>
      <c r="AQ1615" s="328">
        <v>6</v>
      </c>
    </row>
    <row r="1616" spans="1:43" ht="22.8" x14ac:dyDescent="0.4">
      <c r="A1616" s="328">
        <v>215794</v>
      </c>
      <c r="B1616" s="328" t="s">
        <v>3800</v>
      </c>
      <c r="C1616" s="328" t="s">
        <v>616</v>
      </c>
      <c r="D1616" s="328" t="s">
        <v>581</v>
      </c>
      <c r="E1616" s="328" t="s">
        <v>387</v>
      </c>
      <c r="F1616" s="330">
        <v>36526</v>
      </c>
      <c r="G1616" s="328" t="s">
        <v>674</v>
      </c>
      <c r="H1616" s="328" t="s">
        <v>389</v>
      </c>
      <c r="I1616" s="328" t="s">
        <v>485</v>
      </c>
      <c r="J1616" s="328" t="s">
        <v>1311</v>
      </c>
      <c r="K1616" s="328">
        <v>2017</v>
      </c>
      <c r="L1616" s="328" t="s">
        <v>372</v>
      </c>
      <c r="M1616" s="328" t="s">
        <v>372</v>
      </c>
      <c r="N1616" s="328"/>
      <c r="O1616" s="330"/>
      <c r="P1616" s="328"/>
      <c r="Q1616" s="328"/>
      <c r="R1616" s="328"/>
      <c r="S1616" s="328"/>
      <c r="T1616" s="328"/>
      <c r="U1616" s="328"/>
      <c r="V1616" s="328"/>
      <c r="W1616" s="328"/>
      <c r="X1616" s="328"/>
      <c r="Y1616" s="328"/>
      <c r="Z1616" s="328"/>
      <c r="AA1616" s="328"/>
      <c r="AB1616" s="328"/>
      <c r="AC1616" s="328"/>
      <c r="AD1616" s="328"/>
      <c r="AE1616" s="328"/>
      <c r="AF1616" s="328"/>
      <c r="AG1616" s="328"/>
      <c r="AH1616" s="328" t="s">
        <v>731</v>
      </c>
      <c r="AI1616" s="328"/>
      <c r="AJ1616" s="328"/>
      <c r="AK1616" s="328"/>
      <c r="AL1616" s="328"/>
      <c r="AM1616" s="328" t="s">
        <v>782</v>
      </c>
      <c r="AN1616" s="328" t="s">
        <v>782</v>
      </c>
      <c r="AO1616" s="328"/>
      <c r="AP1616" s="328" t="s">
        <v>3981</v>
      </c>
      <c r="AQ1616" s="328">
        <v>6</v>
      </c>
    </row>
    <row r="1617" spans="1:43" ht="22.8" x14ac:dyDescent="0.4">
      <c r="A1617" s="328">
        <v>215801</v>
      </c>
      <c r="B1617" s="328" t="s">
        <v>2955</v>
      </c>
      <c r="C1617" s="328" t="s">
        <v>1988</v>
      </c>
      <c r="D1617" s="328" t="s">
        <v>1432</v>
      </c>
      <c r="E1617" s="328" t="s">
        <v>388</v>
      </c>
      <c r="F1617" s="330">
        <v>35157</v>
      </c>
      <c r="G1617" s="328" t="s">
        <v>370</v>
      </c>
      <c r="H1617" s="328" t="s">
        <v>389</v>
      </c>
      <c r="I1617" s="328" t="s">
        <v>484</v>
      </c>
      <c r="J1617" s="328" t="s">
        <v>390</v>
      </c>
      <c r="K1617" s="328">
        <v>2016</v>
      </c>
      <c r="L1617" s="328" t="s">
        <v>372</v>
      </c>
      <c r="M1617" s="328" t="s">
        <v>370</v>
      </c>
      <c r="N1617" s="328">
        <v>65</v>
      </c>
      <c r="O1617" s="330">
        <v>45726</v>
      </c>
      <c r="P1617" s="328">
        <v>90000</v>
      </c>
      <c r="Q1617" s="328"/>
      <c r="R1617" s="328"/>
      <c r="S1617" s="328"/>
      <c r="T1617" s="328"/>
      <c r="U1617" s="328"/>
      <c r="V1617" s="328"/>
      <c r="W1617" s="328"/>
      <c r="X1617" s="328"/>
      <c r="Y1617" s="328"/>
      <c r="Z1617" s="328"/>
      <c r="AA1617" s="328"/>
      <c r="AB1617" s="328"/>
      <c r="AC1617" s="328"/>
      <c r="AD1617" s="328"/>
      <c r="AE1617" s="328"/>
      <c r="AF1617" s="328"/>
      <c r="AG1617" s="328"/>
      <c r="AH1617" s="328"/>
      <c r="AI1617" s="328"/>
      <c r="AJ1617" s="328"/>
      <c r="AK1617" s="328"/>
      <c r="AL1617" s="328"/>
      <c r="AM1617" s="328"/>
      <c r="AN1617" s="328"/>
      <c r="AO1617" s="328"/>
      <c r="AP1617" s="328" t="s">
        <v>484</v>
      </c>
      <c r="AQ1617" s="328">
        <v>2</v>
      </c>
    </row>
    <row r="1618" spans="1:43" ht="22.8" x14ac:dyDescent="0.4">
      <c r="A1618" s="328">
        <v>215845</v>
      </c>
      <c r="B1618" s="328" t="s">
        <v>2396</v>
      </c>
      <c r="C1618" s="328" t="s">
        <v>204</v>
      </c>
      <c r="D1618" s="328" t="s">
        <v>470</v>
      </c>
      <c r="E1618" s="328" t="s">
        <v>388</v>
      </c>
      <c r="F1618" s="330">
        <v>36346</v>
      </c>
      <c r="G1618" s="328" t="s">
        <v>1018</v>
      </c>
      <c r="H1618" s="328" t="s">
        <v>389</v>
      </c>
      <c r="I1618" s="328" t="s">
        <v>484</v>
      </c>
      <c r="J1618" s="328" t="s">
        <v>390</v>
      </c>
      <c r="K1618" s="328">
        <v>2013</v>
      </c>
      <c r="L1618" s="328" t="s">
        <v>372</v>
      </c>
      <c r="M1618" s="328" t="s">
        <v>372</v>
      </c>
      <c r="N1618" s="328"/>
      <c r="O1618" s="330"/>
      <c r="P1618" s="328"/>
      <c r="Q1618" s="328"/>
      <c r="R1618" s="328"/>
      <c r="S1618" s="328"/>
      <c r="T1618" s="328"/>
      <c r="U1618" s="328"/>
      <c r="V1618" s="328"/>
      <c r="W1618" s="328"/>
      <c r="X1618" s="328"/>
      <c r="Y1618" s="328"/>
      <c r="Z1618" s="328"/>
      <c r="AA1618" s="328"/>
      <c r="AB1618" s="328"/>
      <c r="AC1618" s="328"/>
      <c r="AD1618" s="328"/>
      <c r="AE1618" s="328"/>
      <c r="AF1618" s="328"/>
      <c r="AG1618" s="328"/>
      <c r="AH1618" s="328"/>
      <c r="AI1618" s="328"/>
      <c r="AJ1618" s="328"/>
      <c r="AK1618" s="328"/>
      <c r="AL1618" s="328"/>
      <c r="AM1618" s="328"/>
      <c r="AN1618" s="328"/>
      <c r="AO1618" s="328"/>
      <c r="AP1618" s="328" t="s">
        <v>3375</v>
      </c>
      <c r="AQ1618" s="328">
        <v>3</v>
      </c>
    </row>
    <row r="1619" spans="1:43" ht="22.8" x14ac:dyDescent="0.4">
      <c r="A1619" s="328">
        <v>215864</v>
      </c>
      <c r="B1619" s="328" t="s">
        <v>2323</v>
      </c>
      <c r="C1619" s="328" t="s">
        <v>2933</v>
      </c>
      <c r="D1619" s="328" t="s">
        <v>576</v>
      </c>
      <c r="E1619" s="328" t="s">
        <v>388</v>
      </c>
      <c r="F1619" s="330">
        <v>35867</v>
      </c>
      <c r="G1619" s="328" t="s">
        <v>1010</v>
      </c>
      <c r="H1619" s="328" t="s">
        <v>389</v>
      </c>
      <c r="I1619" s="328" t="s">
        <v>486</v>
      </c>
      <c r="J1619" s="328" t="s">
        <v>371</v>
      </c>
      <c r="K1619" s="328">
        <v>2017</v>
      </c>
      <c r="L1619" s="328" t="s">
        <v>372</v>
      </c>
      <c r="M1619" s="328"/>
      <c r="N1619" s="328"/>
      <c r="O1619" s="330"/>
      <c r="P1619" s="328"/>
      <c r="Q1619" s="328"/>
      <c r="R1619" s="328"/>
      <c r="S1619" s="328"/>
      <c r="T1619" s="328"/>
      <c r="U1619" s="328"/>
      <c r="V1619" s="328"/>
      <c r="W1619" s="328"/>
      <c r="X1619" s="328"/>
      <c r="Y1619" s="328"/>
      <c r="Z1619" s="328"/>
      <c r="AA1619" s="328"/>
      <c r="AB1619" s="328"/>
      <c r="AC1619" s="328"/>
      <c r="AD1619" s="328"/>
      <c r="AE1619" s="328"/>
      <c r="AF1619" s="328"/>
      <c r="AG1619" s="328"/>
      <c r="AH1619" s="328" t="s">
        <v>731</v>
      </c>
      <c r="AI1619" s="328"/>
      <c r="AJ1619" s="328"/>
      <c r="AK1619" s="328"/>
      <c r="AL1619" s="328"/>
      <c r="AM1619" s="328" t="s">
        <v>782</v>
      </c>
      <c r="AN1619" s="328" t="s">
        <v>782</v>
      </c>
      <c r="AO1619" s="328"/>
      <c r="AP1619" s="328" t="s">
        <v>4167</v>
      </c>
      <c r="AQ1619" s="328" t="s">
        <v>3844</v>
      </c>
    </row>
    <row r="1620" spans="1:43" ht="22.8" x14ac:dyDescent="0.4">
      <c r="A1620" s="328">
        <v>215866</v>
      </c>
      <c r="B1620" s="328" t="s">
        <v>2374</v>
      </c>
      <c r="C1620" s="328" t="s">
        <v>141</v>
      </c>
      <c r="D1620" s="328" t="s">
        <v>2375</v>
      </c>
      <c r="E1620" s="328" t="s">
        <v>388</v>
      </c>
      <c r="F1620" s="330">
        <v>36187</v>
      </c>
      <c r="G1620" s="328" t="s">
        <v>669</v>
      </c>
      <c r="H1620" s="328" t="s">
        <v>389</v>
      </c>
      <c r="I1620" s="328" t="s">
        <v>484</v>
      </c>
      <c r="J1620" s="328" t="s">
        <v>371</v>
      </c>
      <c r="K1620" s="328">
        <v>2016</v>
      </c>
      <c r="L1620" s="328" t="s">
        <v>372</v>
      </c>
      <c r="M1620" s="328"/>
      <c r="N1620" s="328"/>
      <c r="O1620" s="330"/>
      <c r="P1620" s="328"/>
      <c r="Q1620" s="328"/>
      <c r="R1620" s="328"/>
      <c r="S1620" s="328"/>
      <c r="T1620" s="328"/>
      <c r="U1620" s="328"/>
      <c r="V1620" s="328"/>
      <c r="W1620" s="328"/>
      <c r="X1620" s="328"/>
      <c r="Y1620" s="328"/>
      <c r="Z1620" s="328"/>
      <c r="AA1620" s="328"/>
      <c r="AB1620" s="328"/>
      <c r="AC1620" s="328"/>
      <c r="AD1620" s="328"/>
      <c r="AE1620" s="328"/>
      <c r="AF1620" s="328"/>
      <c r="AG1620" s="328"/>
      <c r="AH1620" s="328"/>
      <c r="AI1620" s="328"/>
      <c r="AJ1620" s="328"/>
      <c r="AK1620" s="328"/>
      <c r="AL1620" s="328"/>
      <c r="AM1620" s="328" t="s">
        <v>782</v>
      </c>
      <c r="AN1620" s="328" t="s">
        <v>782</v>
      </c>
      <c r="AO1620" s="328"/>
      <c r="AP1620" s="328" t="s">
        <v>484</v>
      </c>
      <c r="AQ1620" s="328">
        <v>1</v>
      </c>
    </row>
    <row r="1621" spans="1:43" ht="22.8" x14ac:dyDescent="0.4">
      <c r="A1621" s="328">
        <v>215871</v>
      </c>
      <c r="B1621" s="328" t="s">
        <v>4197</v>
      </c>
      <c r="C1621" s="328" t="s">
        <v>4198</v>
      </c>
      <c r="D1621" s="328" t="s">
        <v>228</v>
      </c>
      <c r="E1621" s="328" t="s">
        <v>387</v>
      </c>
      <c r="F1621" s="330">
        <v>35431</v>
      </c>
      <c r="G1621" s="328" t="s">
        <v>721</v>
      </c>
      <c r="H1621" s="328" t="s">
        <v>389</v>
      </c>
      <c r="I1621" s="328" t="s">
        <v>485</v>
      </c>
      <c r="J1621" s="328" t="s">
        <v>1311</v>
      </c>
      <c r="K1621" s="328">
        <v>2018</v>
      </c>
      <c r="L1621" s="328" t="s">
        <v>372</v>
      </c>
      <c r="M1621" s="328" t="s">
        <v>372</v>
      </c>
      <c r="N1621" s="328"/>
      <c r="O1621" s="330"/>
      <c r="P1621" s="328"/>
      <c r="Q1621" s="328"/>
      <c r="R1621" s="328"/>
      <c r="S1621" s="328"/>
      <c r="T1621" s="328"/>
      <c r="U1621" s="328"/>
      <c r="V1621" s="328"/>
      <c r="W1621" s="328"/>
      <c r="X1621" s="328"/>
      <c r="Y1621" s="328"/>
      <c r="Z1621" s="328"/>
      <c r="AA1621" s="328"/>
      <c r="AB1621" s="328"/>
      <c r="AC1621" s="328"/>
      <c r="AD1621" s="328"/>
      <c r="AE1621" s="328"/>
      <c r="AF1621" s="328"/>
      <c r="AG1621" s="328"/>
      <c r="AH1621" s="328"/>
      <c r="AI1621" s="328"/>
      <c r="AJ1621" s="328"/>
      <c r="AK1621" s="328"/>
      <c r="AL1621" s="328"/>
      <c r="AM1621" s="328"/>
      <c r="AN1621" s="328" t="s">
        <v>782</v>
      </c>
      <c r="AO1621" s="328"/>
      <c r="AP1621" s="328" t="s">
        <v>4027</v>
      </c>
      <c r="AQ1621" s="328">
        <v>6</v>
      </c>
    </row>
    <row r="1622" spans="1:43" ht="22.8" x14ac:dyDescent="0.4">
      <c r="A1622" s="328">
        <v>215888</v>
      </c>
      <c r="B1622" s="328" t="s">
        <v>2389</v>
      </c>
      <c r="C1622" s="328" t="s">
        <v>790</v>
      </c>
      <c r="D1622" s="328" t="s">
        <v>2390</v>
      </c>
      <c r="E1622" s="328" t="s">
        <v>387</v>
      </c>
      <c r="F1622" s="330">
        <v>36298</v>
      </c>
      <c r="G1622" s="328" t="s">
        <v>2391</v>
      </c>
      <c r="H1622" s="328" t="s">
        <v>389</v>
      </c>
      <c r="I1622" s="328" t="s">
        <v>59</v>
      </c>
      <c r="J1622" s="328" t="s">
        <v>371</v>
      </c>
      <c r="K1622" s="328">
        <v>2017</v>
      </c>
      <c r="L1622" s="328" t="s">
        <v>372</v>
      </c>
      <c r="M1622" s="328" t="s">
        <v>372</v>
      </c>
      <c r="N1622" s="328"/>
      <c r="O1622" s="330"/>
      <c r="P1622" s="328"/>
      <c r="Q1622" s="328"/>
      <c r="R1622" s="328"/>
      <c r="S1622" s="328"/>
      <c r="T1622" s="328"/>
      <c r="U1622" s="328"/>
      <c r="V1622" s="328"/>
      <c r="W1622" s="328"/>
      <c r="X1622" s="328"/>
      <c r="Y1622" s="328"/>
      <c r="Z1622" s="328"/>
      <c r="AA1622" s="328"/>
      <c r="AB1622" s="328"/>
      <c r="AC1622" s="328"/>
      <c r="AD1622" s="328"/>
      <c r="AE1622" s="328"/>
      <c r="AF1622" s="328"/>
      <c r="AG1622" s="328"/>
      <c r="AH1622" s="328"/>
      <c r="AI1622" s="328"/>
      <c r="AJ1622" s="328"/>
      <c r="AK1622" s="328"/>
      <c r="AL1622" s="328"/>
      <c r="AM1622" s="328"/>
      <c r="AN1622" s="328"/>
      <c r="AO1622" s="328"/>
      <c r="AP1622" s="328" t="s">
        <v>3374</v>
      </c>
      <c r="AQ1622" s="328">
        <v>3</v>
      </c>
    </row>
    <row r="1623" spans="1:43" ht="22.8" x14ac:dyDescent="0.4">
      <c r="A1623" s="328">
        <v>215901</v>
      </c>
      <c r="B1623" s="328" t="s">
        <v>2132</v>
      </c>
      <c r="C1623" s="328" t="s">
        <v>79</v>
      </c>
      <c r="D1623" s="328" t="s">
        <v>2637</v>
      </c>
      <c r="E1623" s="328" t="s">
        <v>388</v>
      </c>
      <c r="F1623" s="330">
        <v>33834</v>
      </c>
      <c r="G1623" s="328" t="s">
        <v>1022</v>
      </c>
      <c r="H1623" s="328" t="s">
        <v>389</v>
      </c>
      <c r="I1623" s="328" t="s">
        <v>59</v>
      </c>
      <c r="J1623" s="328" t="s">
        <v>371</v>
      </c>
      <c r="K1623" s="328">
        <v>2019</v>
      </c>
      <c r="L1623" s="328" t="s">
        <v>372</v>
      </c>
      <c r="M1623" s="328" t="s">
        <v>372</v>
      </c>
      <c r="N1623" s="328"/>
      <c r="O1623" s="330"/>
      <c r="P1623" s="328"/>
      <c r="Q1623" s="328"/>
      <c r="R1623" s="328"/>
      <c r="S1623" s="328"/>
      <c r="T1623" s="328"/>
      <c r="U1623" s="328"/>
      <c r="V1623" s="328"/>
      <c r="W1623" s="328"/>
      <c r="X1623" s="328"/>
      <c r="Y1623" s="328"/>
      <c r="Z1623" s="328"/>
      <c r="AA1623" s="328"/>
      <c r="AB1623" s="328"/>
      <c r="AC1623" s="328"/>
      <c r="AD1623" s="328"/>
      <c r="AE1623" s="328"/>
      <c r="AF1623" s="328"/>
      <c r="AG1623" s="328"/>
      <c r="AH1623" s="328"/>
      <c r="AI1623" s="328"/>
      <c r="AJ1623" s="328"/>
      <c r="AK1623" s="328"/>
      <c r="AL1623" s="328"/>
      <c r="AM1623" s="328"/>
      <c r="AN1623" s="328"/>
      <c r="AO1623" s="328"/>
      <c r="AP1623" s="328" t="s">
        <v>59</v>
      </c>
      <c r="AQ1623" s="328">
        <v>3</v>
      </c>
    </row>
    <row r="1624" spans="1:43" ht="22.8" x14ac:dyDescent="0.4">
      <c r="A1624" s="328">
        <v>215908</v>
      </c>
      <c r="B1624" s="328" t="s">
        <v>2195</v>
      </c>
      <c r="C1624" s="328" t="s">
        <v>69</v>
      </c>
      <c r="D1624" s="328" t="s">
        <v>2973</v>
      </c>
      <c r="E1624" s="328" t="s">
        <v>388</v>
      </c>
      <c r="F1624" s="330">
        <v>34900</v>
      </c>
      <c r="G1624" s="328" t="s">
        <v>2196</v>
      </c>
      <c r="H1624" s="328" t="s">
        <v>389</v>
      </c>
      <c r="I1624" s="328" t="s">
        <v>484</v>
      </c>
      <c r="J1624" s="328" t="s">
        <v>371</v>
      </c>
      <c r="K1624" s="328">
        <v>2014</v>
      </c>
      <c r="L1624" s="328" t="s">
        <v>372</v>
      </c>
      <c r="M1624" s="328" t="s">
        <v>372</v>
      </c>
      <c r="N1624" s="328"/>
      <c r="O1624" s="330"/>
      <c r="P1624" s="328"/>
      <c r="Q1624" s="328"/>
      <c r="R1624" s="328"/>
      <c r="S1624" s="328"/>
      <c r="T1624" s="328"/>
      <c r="U1624" s="328"/>
      <c r="V1624" s="328"/>
      <c r="W1624" s="328"/>
      <c r="X1624" s="328"/>
      <c r="Y1624" s="328"/>
      <c r="Z1624" s="328"/>
      <c r="AA1624" s="328"/>
      <c r="AB1624" s="328"/>
      <c r="AC1624" s="328"/>
      <c r="AD1624" s="328"/>
      <c r="AE1624" s="328"/>
      <c r="AF1624" s="328"/>
      <c r="AG1624" s="328"/>
      <c r="AH1624" s="328"/>
      <c r="AI1624" s="328"/>
      <c r="AJ1624" s="328"/>
      <c r="AK1624" s="328"/>
      <c r="AL1624" s="328"/>
      <c r="AM1624" s="328"/>
      <c r="AN1624" s="328"/>
      <c r="AO1624" s="328"/>
      <c r="AP1624" s="328" t="s">
        <v>3375</v>
      </c>
      <c r="AQ1624" s="328">
        <v>2</v>
      </c>
    </row>
    <row r="1625" spans="1:43" ht="22.8" x14ac:dyDescent="0.4">
      <c r="A1625" s="328">
        <v>215913</v>
      </c>
      <c r="B1625" s="328" t="s">
        <v>1539</v>
      </c>
      <c r="C1625" s="328" t="s">
        <v>105</v>
      </c>
      <c r="D1625" s="328" t="s">
        <v>1013</v>
      </c>
      <c r="E1625" s="328" t="s">
        <v>388</v>
      </c>
      <c r="F1625" s="330">
        <v>32555</v>
      </c>
      <c r="G1625" s="328" t="s">
        <v>1009</v>
      </c>
      <c r="H1625" s="328" t="s">
        <v>389</v>
      </c>
      <c r="I1625" s="328" t="s">
        <v>59</v>
      </c>
      <c r="J1625" s="328" t="s">
        <v>390</v>
      </c>
      <c r="K1625" s="328">
        <v>2007</v>
      </c>
      <c r="L1625" s="328" t="s">
        <v>372</v>
      </c>
      <c r="M1625" s="328" t="s">
        <v>372</v>
      </c>
      <c r="N1625" s="328"/>
      <c r="O1625" s="330"/>
      <c r="P1625" s="328"/>
      <c r="Q1625" s="328"/>
      <c r="R1625" s="328"/>
      <c r="S1625" s="328"/>
      <c r="T1625" s="328"/>
      <c r="U1625" s="328"/>
      <c r="V1625" s="328"/>
      <c r="W1625" s="328"/>
      <c r="X1625" s="328"/>
      <c r="Y1625" s="328"/>
      <c r="Z1625" s="328"/>
      <c r="AA1625" s="328"/>
      <c r="AB1625" s="328"/>
      <c r="AC1625" s="328"/>
      <c r="AD1625" s="328"/>
      <c r="AE1625" s="328"/>
      <c r="AF1625" s="328"/>
      <c r="AG1625" s="328"/>
      <c r="AH1625" s="328"/>
      <c r="AI1625" s="328"/>
      <c r="AJ1625" s="328"/>
      <c r="AK1625" s="328"/>
      <c r="AL1625" s="328"/>
      <c r="AM1625" s="328"/>
      <c r="AN1625" s="328"/>
      <c r="AO1625" s="328"/>
      <c r="AP1625" s="328" t="s">
        <v>59</v>
      </c>
      <c r="AQ1625" s="328">
        <v>2</v>
      </c>
    </row>
    <row r="1626" spans="1:43" ht="22.8" x14ac:dyDescent="0.4">
      <c r="A1626" s="328">
        <v>215927</v>
      </c>
      <c r="B1626" s="328" t="s">
        <v>1340</v>
      </c>
      <c r="C1626" s="328" t="s">
        <v>421</v>
      </c>
      <c r="D1626" s="328" t="s">
        <v>301</v>
      </c>
      <c r="E1626" s="328" t="s">
        <v>1315</v>
      </c>
      <c r="F1626" s="330">
        <v>32629</v>
      </c>
      <c r="G1626" s="328" t="s">
        <v>1341</v>
      </c>
      <c r="H1626" s="328" t="s">
        <v>389</v>
      </c>
      <c r="I1626" s="328" t="s">
        <v>59</v>
      </c>
      <c r="J1626" s="328" t="s">
        <v>1311</v>
      </c>
      <c r="K1626" s="328">
        <v>2007</v>
      </c>
      <c r="L1626" s="328" t="s">
        <v>372</v>
      </c>
      <c r="M1626" s="328" t="s">
        <v>382</v>
      </c>
      <c r="N1626" s="328"/>
      <c r="O1626" s="330"/>
      <c r="P1626" s="328"/>
      <c r="Q1626" s="328"/>
      <c r="R1626" s="328"/>
      <c r="S1626" s="328"/>
      <c r="T1626" s="328"/>
      <c r="U1626" s="328"/>
      <c r="V1626" s="328"/>
      <c r="W1626" s="328"/>
      <c r="X1626" s="328"/>
      <c r="Y1626" s="328"/>
      <c r="Z1626" s="328"/>
      <c r="AA1626" s="328"/>
      <c r="AB1626" s="328"/>
      <c r="AC1626" s="328"/>
      <c r="AD1626" s="328"/>
      <c r="AE1626" s="328"/>
      <c r="AF1626" s="328"/>
      <c r="AG1626" s="328"/>
      <c r="AH1626" s="328"/>
      <c r="AI1626" s="328"/>
      <c r="AJ1626" s="328"/>
      <c r="AK1626" s="328"/>
      <c r="AL1626" s="328"/>
      <c r="AM1626" s="328"/>
      <c r="AN1626" s="328"/>
      <c r="AO1626" s="328"/>
      <c r="AP1626" s="328" t="s">
        <v>3374</v>
      </c>
      <c r="AQ1626" s="328">
        <v>3</v>
      </c>
    </row>
    <row r="1627" spans="1:43" ht="22.8" x14ac:dyDescent="0.4">
      <c r="A1627" s="328">
        <v>215947</v>
      </c>
      <c r="B1627" s="328" t="s">
        <v>2978</v>
      </c>
      <c r="C1627" s="328" t="s">
        <v>130</v>
      </c>
      <c r="D1627" s="328" t="s">
        <v>2397</v>
      </c>
      <c r="E1627" s="328" t="s">
        <v>388</v>
      </c>
      <c r="F1627" s="330">
        <v>36355</v>
      </c>
      <c r="G1627" s="328" t="s">
        <v>370</v>
      </c>
      <c r="H1627" s="328" t="s">
        <v>389</v>
      </c>
      <c r="I1627" s="328" t="s">
        <v>65</v>
      </c>
      <c r="J1627" s="328" t="s">
        <v>390</v>
      </c>
      <c r="K1627" s="328">
        <v>2017</v>
      </c>
      <c r="L1627" s="328" t="s">
        <v>372</v>
      </c>
      <c r="M1627" s="328" t="s">
        <v>370</v>
      </c>
      <c r="N1627" s="328"/>
      <c r="O1627" s="330"/>
      <c r="P1627" s="328"/>
      <c r="Q1627" s="328"/>
      <c r="R1627" s="328"/>
      <c r="S1627" s="328"/>
      <c r="T1627" s="328"/>
      <c r="U1627" s="328"/>
      <c r="V1627" s="328"/>
      <c r="W1627" s="328"/>
      <c r="X1627" s="328"/>
      <c r="Y1627" s="328"/>
      <c r="Z1627" s="328"/>
      <c r="AA1627" s="328"/>
      <c r="AB1627" s="328"/>
      <c r="AC1627" s="328"/>
      <c r="AD1627" s="328"/>
      <c r="AE1627" s="328"/>
      <c r="AF1627" s="328"/>
      <c r="AG1627" s="328"/>
      <c r="AH1627" s="328"/>
      <c r="AI1627" s="328"/>
      <c r="AJ1627" s="328"/>
      <c r="AK1627" s="328"/>
      <c r="AL1627" s="328"/>
      <c r="AM1627" s="328"/>
      <c r="AN1627" s="328"/>
      <c r="AO1627" s="328"/>
      <c r="AP1627" s="328" t="s">
        <v>4083</v>
      </c>
      <c r="AQ1627" s="328">
        <v>6</v>
      </c>
    </row>
    <row r="1628" spans="1:43" ht="22.8" x14ac:dyDescent="0.4">
      <c r="A1628" s="328">
        <v>215951</v>
      </c>
      <c r="B1628" s="328" t="s">
        <v>1989</v>
      </c>
      <c r="C1628" s="328" t="s">
        <v>191</v>
      </c>
      <c r="D1628" s="328" t="s">
        <v>298</v>
      </c>
      <c r="E1628" s="328" t="s">
        <v>388</v>
      </c>
      <c r="F1628" s="330">
        <v>36281</v>
      </c>
      <c r="G1628" s="328" t="s">
        <v>1990</v>
      </c>
      <c r="H1628" s="328" t="s">
        <v>389</v>
      </c>
      <c r="I1628" s="328" t="s">
        <v>486</v>
      </c>
      <c r="J1628" s="328" t="s">
        <v>390</v>
      </c>
      <c r="K1628" s="328">
        <v>2016</v>
      </c>
      <c r="L1628" s="328" t="s">
        <v>372</v>
      </c>
      <c r="M1628" s="328" t="s">
        <v>372</v>
      </c>
      <c r="N1628" s="328"/>
      <c r="O1628" s="330"/>
      <c r="P1628" s="328"/>
      <c r="Q1628" s="328"/>
      <c r="R1628" s="328"/>
      <c r="S1628" s="328"/>
      <c r="T1628" s="328"/>
      <c r="U1628" s="328"/>
      <c r="V1628" s="328"/>
      <c r="W1628" s="328"/>
      <c r="X1628" s="328"/>
      <c r="Y1628" s="328"/>
      <c r="Z1628" s="328"/>
      <c r="AA1628" s="328"/>
      <c r="AB1628" s="328"/>
      <c r="AC1628" s="328"/>
      <c r="AD1628" s="328"/>
      <c r="AE1628" s="328"/>
      <c r="AF1628" s="328"/>
      <c r="AG1628" s="328"/>
      <c r="AH1628" s="328" t="s">
        <v>731</v>
      </c>
      <c r="AI1628" s="328"/>
      <c r="AJ1628" s="328"/>
      <c r="AK1628" s="328"/>
      <c r="AL1628" s="328"/>
      <c r="AM1628" s="328" t="s">
        <v>782</v>
      </c>
      <c r="AN1628" s="328" t="s">
        <v>782</v>
      </c>
      <c r="AO1628" s="328"/>
      <c r="AP1628" s="328" t="s">
        <v>4022</v>
      </c>
      <c r="AQ1628" s="328" t="s">
        <v>4024</v>
      </c>
    </row>
    <row r="1629" spans="1:43" ht="22.8" x14ac:dyDescent="0.4">
      <c r="A1629" s="328">
        <v>215964</v>
      </c>
      <c r="B1629" s="328" t="s">
        <v>1402</v>
      </c>
      <c r="C1629" s="328" t="s">
        <v>605</v>
      </c>
      <c r="D1629" s="328" t="s">
        <v>2980</v>
      </c>
      <c r="E1629" s="328" t="s">
        <v>388</v>
      </c>
      <c r="F1629" s="330">
        <v>36526</v>
      </c>
      <c r="G1629" s="328" t="s">
        <v>1403</v>
      </c>
      <c r="H1629" s="328" t="s">
        <v>389</v>
      </c>
      <c r="I1629" s="328" t="s">
        <v>59</v>
      </c>
      <c r="J1629" s="328" t="s">
        <v>371</v>
      </c>
      <c r="K1629" s="328">
        <v>2017</v>
      </c>
      <c r="L1629" s="328" t="s">
        <v>372</v>
      </c>
      <c r="M1629" s="328" t="s">
        <v>372</v>
      </c>
      <c r="N1629" s="328"/>
      <c r="O1629" s="330"/>
      <c r="P1629" s="328"/>
      <c r="Q1629" s="328"/>
      <c r="R1629" s="328"/>
      <c r="S1629" s="328"/>
      <c r="T1629" s="328"/>
      <c r="U1629" s="328"/>
      <c r="V1629" s="328"/>
      <c r="W1629" s="328"/>
      <c r="X1629" s="328"/>
      <c r="Y1629" s="328"/>
      <c r="Z1629" s="328"/>
      <c r="AA1629" s="328"/>
      <c r="AB1629" s="328"/>
      <c r="AC1629" s="328"/>
      <c r="AD1629" s="328"/>
      <c r="AE1629" s="328"/>
      <c r="AF1629" s="328"/>
      <c r="AG1629" s="328"/>
      <c r="AH1629" s="328"/>
      <c r="AI1629" s="328"/>
      <c r="AJ1629" s="328"/>
      <c r="AK1629" s="328"/>
      <c r="AL1629" s="328"/>
      <c r="AM1629" s="328"/>
      <c r="AN1629" s="328"/>
      <c r="AO1629" s="328"/>
      <c r="AP1629" s="328" t="s">
        <v>3374</v>
      </c>
      <c r="AQ1629" s="328">
        <v>3</v>
      </c>
    </row>
    <row r="1630" spans="1:43" ht="22.8" x14ac:dyDescent="0.4">
      <c r="A1630" s="328">
        <v>215971</v>
      </c>
      <c r="B1630" s="328" t="s">
        <v>1386</v>
      </c>
      <c r="C1630" s="328" t="s">
        <v>127</v>
      </c>
      <c r="D1630" s="328" t="s">
        <v>202</v>
      </c>
      <c r="E1630" s="328" t="s">
        <v>388</v>
      </c>
      <c r="F1630" s="330">
        <v>36189</v>
      </c>
      <c r="G1630" s="328" t="s">
        <v>1065</v>
      </c>
      <c r="H1630" s="328" t="s">
        <v>3412</v>
      </c>
      <c r="I1630" s="328" t="s">
        <v>484</v>
      </c>
      <c r="J1630" s="328" t="s">
        <v>390</v>
      </c>
      <c r="K1630" s="328">
        <v>2017</v>
      </c>
      <c r="L1630" s="328" t="s">
        <v>372</v>
      </c>
      <c r="M1630" s="328" t="s">
        <v>756</v>
      </c>
      <c r="N1630" s="328"/>
      <c r="O1630" s="330"/>
      <c r="P1630" s="328"/>
      <c r="Q1630" s="328"/>
      <c r="R1630" s="328"/>
      <c r="S1630" s="328"/>
      <c r="T1630" s="328"/>
      <c r="U1630" s="328"/>
      <c r="V1630" s="328"/>
      <c r="W1630" s="328"/>
      <c r="X1630" s="328"/>
      <c r="Y1630" s="328"/>
      <c r="Z1630" s="328"/>
      <c r="AA1630" s="328"/>
      <c r="AB1630" s="328"/>
      <c r="AC1630" s="328"/>
      <c r="AD1630" s="328"/>
      <c r="AE1630" s="328"/>
      <c r="AF1630" s="328"/>
      <c r="AG1630" s="328"/>
      <c r="AH1630" s="328" t="s">
        <v>731</v>
      </c>
      <c r="AI1630" s="328"/>
      <c r="AJ1630" s="328"/>
      <c r="AK1630" s="328"/>
      <c r="AL1630" s="328"/>
      <c r="AM1630" s="328"/>
      <c r="AN1630" s="328"/>
      <c r="AO1630" s="328"/>
      <c r="AP1630" s="328" t="s">
        <v>4067</v>
      </c>
      <c r="AQ1630" s="328" t="s">
        <v>3999</v>
      </c>
    </row>
    <row r="1631" spans="1:43" ht="22.8" x14ac:dyDescent="0.4">
      <c r="A1631" s="328">
        <v>215988</v>
      </c>
      <c r="B1631" s="328" t="s">
        <v>2348</v>
      </c>
      <c r="C1631" s="328" t="s">
        <v>62</v>
      </c>
      <c r="D1631" s="328" t="s">
        <v>261</v>
      </c>
      <c r="E1631" s="328" t="s">
        <v>387</v>
      </c>
      <c r="F1631" s="330">
        <v>36039</v>
      </c>
      <c r="G1631" s="328" t="s">
        <v>370</v>
      </c>
      <c r="H1631" s="328" t="s">
        <v>389</v>
      </c>
      <c r="I1631" s="328" t="s">
        <v>486</v>
      </c>
      <c r="J1631" s="328" t="s">
        <v>371</v>
      </c>
      <c r="K1631" s="328">
        <v>2017</v>
      </c>
      <c r="L1631" s="328" t="s">
        <v>372</v>
      </c>
      <c r="M1631" s="328" t="s">
        <v>372</v>
      </c>
      <c r="N1631" s="328"/>
      <c r="O1631" s="330"/>
      <c r="P1631" s="328"/>
      <c r="Q1631" s="328"/>
      <c r="R1631" s="328"/>
      <c r="S1631" s="328"/>
      <c r="T1631" s="328"/>
      <c r="U1631" s="328"/>
      <c r="V1631" s="328"/>
      <c r="W1631" s="328"/>
      <c r="X1631" s="328"/>
      <c r="Y1631" s="328"/>
      <c r="Z1631" s="328"/>
      <c r="AA1631" s="328"/>
      <c r="AB1631" s="328"/>
      <c r="AC1631" s="328"/>
      <c r="AD1631" s="328"/>
      <c r="AE1631" s="328"/>
      <c r="AF1631" s="328"/>
      <c r="AG1631" s="328"/>
      <c r="AH1631" s="328" t="s">
        <v>731</v>
      </c>
      <c r="AI1631" s="328"/>
      <c r="AJ1631" s="328"/>
      <c r="AK1631" s="328"/>
      <c r="AL1631" s="328"/>
      <c r="AM1631" s="328" t="s">
        <v>782</v>
      </c>
      <c r="AN1631" s="328" t="s">
        <v>782</v>
      </c>
      <c r="AO1631" s="328"/>
      <c r="AP1631" s="328" t="s">
        <v>4068</v>
      </c>
      <c r="AQ1631" s="328" t="s">
        <v>3844</v>
      </c>
    </row>
    <row r="1632" spans="1:43" ht="22.8" x14ac:dyDescent="0.4">
      <c r="A1632" s="328">
        <v>216015</v>
      </c>
      <c r="B1632" s="328" t="s">
        <v>993</v>
      </c>
      <c r="C1632" s="328" t="s">
        <v>105</v>
      </c>
      <c r="D1632" s="328" t="s">
        <v>258</v>
      </c>
      <c r="E1632" s="328" t="s">
        <v>387</v>
      </c>
      <c r="F1632" s="330">
        <v>36281</v>
      </c>
      <c r="G1632" s="328" t="s">
        <v>2016</v>
      </c>
      <c r="H1632" s="328" t="s">
        <v>389</v>
      </c>
      <c r="I1632" s="328" t="s">
        <v>484</v>
      </c>
      <c r="J1632" s="328" t="s">
        <v>371</v>
      </c>
      <c r="K1632" s="328">
        <v>2018</v>
      </c>
      <c r="L1632" s="328" t="s">
        <v>372</v>
      </c>
      <c r="M1632" s="328" t="s">
        <v>372</v>
      </c>
      <c r="N1632" s="328"/>
      <c r="O1632" s="330"/>
      <c r="P1632" s="328"/>
      <c r="Q1632" s="328"/>
      <c r="R1632" s="328"/>
      <c r="S1632" s="328"/>
      <c r="T1632" s="328"/>
      <c r="U1632" s="328"/>
      <c r="V1632" s="328"/>
      <c r="W1632" s="328"/>
      <c r="X1632" s="328"/>
      <c r="Y1632" s="328"/>
      <c r="Z1632" s="328"/>
      <c r="AA1632" s="328"/>
      <c r="AB1632" s="328"/>
      <c r="AC1632" s="328"/>
      <c r="AD1632" s="328"/>
      <c r="AE1632" s="328"/>
      <c r="AF1632" s="328"/>
      <c r="AG1632" s="328"/>
      <c r="AH1632" s="328"/>
      <c r="AI1632" s="328"/>
      <c r="AJ1632" s="328"/>
      <c r="AK1632" s="328"/>
      <c r="AL1632" s="328"/>
      <c r="AM1632" s="328"/>
      <c r="AN1632" s="328"/>
      <c r="AO1632" s="328"/>
      <c r="AP1632" s="328" t="s">
        <v>3375</v>
      </c>
      <c r="AQ1632" s="328">
        <v>2</v>
      </c>
    </row>
    <row r="1633" spans="1:43" ht="22.8" x14ac:dyDescent="0.4">
      <c r="A1633" s="328">
        <v>216045</v>
      </c>
      <c r="B1633" s="328" t="s">
        <v>2316</v>
      </c>
      <c r="C1633" s="328" t="s">
        <v>629</v>
      </c>
      <c r="D1633" s="328" t="s">
        <v>529</v>
      </c>
      <c r="E1633" s="328" t="s">
        <v>388</v>
      </c>
      <c r="F1633" s="330">
        <v>35808</v>
      </c>
      <c r="G1633" s="328" t="s">
        <v>1752</v>
      </c>
      <c r="H1633" s="328" t="s">
        <v>389</v>
      </c>
      <c r="I1633" s="328" t="s">
        <v>486</v>
      </c>
      <c r="J1633" s="328" t="s">
        <v>390</v>
      </c>
      <c r="K1633" s="328">
        <v>2015</v>
      </c>
      <c r="L1633" s="328" t="s">
        <v>372</v>
      </c>
      <c r="M1633" s="328" t="s">
        <v>372</v>
      </c>
      <c r="N1633" s="328"/>
      <c r="O1633" s="330"/>
      <c r="P1633" s="328"/>
      <c r="Q1633" s="328"/>
      <c r="R1633" s="328"/>
      <c r="S1633" s="328"/>
      <c r="T1633" s="328"/>
      <c r="U1633" s="328"/>
      <c r="V1633" s="328"/>
      <c r="W1633" s="328"/>
      <c r="X1633" s="328"/>
      <c r="Y1633" s="328"/>
      <c r="Z1633" s="328"/>
      <c r="AA1633" s="328"/>
      <c r="AB1633" s="328"/>
      <c r="AC1633" s="328"/>
      <c r="AD1633" s="328"/>
      <c r="AE1633" s="328"/>
      <c r="AF1633" s="328"/>
      <c r="AG1633" s="328"/>
      <c r="AH1633" s="328" t="s">
        <v>731</v>
      </c>
      <c r="AI1633" s="328"/>
      <c r="AJ1633" s="328"/>
      <c r="AK1633" s="328"/>
      <c r="AL1633" s="328"/>
      <c r="AM1633" s="328"/>
      <c r="AN1633" s="328" t="s">
        <v>782</v>
      </c>
      <c r="AO1633" s="328"/>
      <c r="AP1633" s="328" t="s">
        <v>4068</v>
      </c>
      <c r="AQ1633" s="328" t="s">
        <v>3844</v>
      </c>
    </row>
    <row r="1634" spans="1:43" ht="22.8" x14ac:dyDescent="0.4">
      <c r="A1634" s="328">
        <v>216046</v>
      </c>
      <c r="B1634" s="328" t="s">
        <v>2990</v>
      </c>
      <c r="C1634" s="328" t="s">
        <v>2967</v>
      </c>
      <c r="D1634" s="328" t="s">
        <v>552</v>
      </c>
      <c r="E1634" s="328" t="s">
        <v>388</v>
      </c>
      <c r="F1634" s="330">
        <v>35458</v>
      </c>
      <c r="G1634" s="328" t="s">
        <v>2274</v>
      </c>
      <c r="H1634" s="328" t="s">
        <v>389</v>
      </c>
      <c r="I1634" s="328" t="s">
        <v>484</v>
      </c>
      <c r="J1634" s="328" t="s">
        <v>371</v>
      </c>
      <c r="K1634" s="328">
        <v>2015</v>
      </c>
      <c r="L1634" s="328" t="s">
        <v>372</v>
      </c>
      <c r="M1634" s="328" t="s">
        <v>372</v>
      </c>
      <c r="N1634" s="328"/>
      <c r="O1634" s="330"/>
      <c r="P1634" s="328"/>
      <c r="Q1634" s="328"/>
      <c r="R1634" s="328"/>
      <c r="S1634" s="328"/>
      <c r="T1634" s="328"/>
      <c r="U1634" s="328"/>
      <c r="V1634" s="328"/>
      <c r="W1634" s="328"/>
      <c r="X1634" s="328"/>
      <c r="Y1634" s="328"/>
      <c r="Z1634" s="328"/>
      <c r="AA1634" s="328"/>
      <c r="AB1634" s="328"/>
      <c r="AC1634" s="328"/>
      <c r="AD1634" s="328"/>
      <c r="AE1634" s="328"/>
      <c r="AF1634" s="328"/>
      <c r="AG1634" s="328"/>
      <c r="AH1634" s="328"/>
      <c r="AI1634" s="328"/>
      <c r="AJ1634" s="328"/>
      <c r="AK1634" s="328"/>
      <c r="AL1634" s="328"/>
      <c r="AM1634" s="328"/>
      <c r="AN1634" s="328"/>
      <c r="AO1634" s="328"/>
      <c r="AP1634" s="328" t="s">
        <v>3375</v>
      </c>
      <c r="AQ1634" s="328">
        <v>3</v>
      </c>
    </row>
    <row r="1635" spans="1:43" ht="22.8" x14ac:dyDescent="0.4">
      <c r="A1635" s="328">
        <v>216049</v>
      </c>
      <c r="B1635" s="328" t="s">
        <v>2991</v>
      </c>
      <c r="C1635" s="328" t="s">
        <v>553</v>
      </c>
      <c r="D1635" s="328" t="s">
        <v>2432</v>
      </c>
      <c r="E1635" s="328" t="s">
        <v>388</v>
      </c>
      <c r="F1635" s="330">
        <v>36540</v>
      </c>
      <c r="G1635" s="328" t="s">
        <v>2433</v>
      </c>
      <c r="H1635" s="328" t="s">
        <v>389</v>
      </c>
      <c r="I1635" s="328" t="s">
        <v>59</v>
      </c>
      <c r="J1635" s="328" t="s">
        <v>371</v>
      </c>
      <c r="K1635" s="328">
        <v>2017</v>
      </c>
      <c r="L1635" s="328" t="s">
        <v>372</v>
      </c>
      <c r="M1635" s="328" t="s">
        <v>374</v>
      </c>
      <c r="N1635" s="328"/>
      <c r="O1635" s="330"/>
      <c r="P1635" s="328"/>
      <c r="Q1635" s="328"/>
      <c r="R1635" s="328"/>
      <c r="S1635" s="328"/>
      <c r="T1635" s="328"/>
      <c r="U1635" s="328"/>
      <c r="V1635" s="328"/>
      <c r="W1635" s="328"/>
      <c r="X1635" s="328"/>
      <c r="Y1635" s="328"/>
      <c r="Z1635" s="328"/>
      <c r="AA1635" s="328"/>
      <c r="AB1635" s="328"/>
      <c r="AC1635" s="328"/>
      <c r="AD1635" s="328"/>
      <c r="AE1635" s="328"/>
      <c r="AF1635" s="328"/>
      <c r="AG1635" s="328"/>
      <c r="AH1635" s="328"/>
      <c r="AI1635" s="328"/>
      <c r="AJ1635" s="328"/>
      <c r="AK1635" s="328"/>
      <c r="AL1635" s="328"/>
      <c r="AM1635" s="328"/>
      <c r="AN1635" s="328"/>
      <c r="AO1635" s="328"/>
      <c r="AP1635" s="328" t="s">
        <v>59</v>
      </c>
      <c r="AQ1635" s="328">
        <v>4</v>
      </c>
    </row>
    <row r="1636" spans="1:43" ht="22.8" x14ac:dyDescent="0.4">
      <c r="A1636" s="328">
        <v>216053</v>
      </c>
      <c r="B1636" s="328" t="s">
        <v>1360</v>
      </c>
      <c r="C1636" s="328" t="s">
        <v>1361</v>
      </c>
      <c r="D1636" s="328" t="s">
        <v>1013</v>
      </c>
      <c r="E1636" s="328" t="s">
        <v>388</v>
      </c>
      <c r="F1636" s="330">
        <v>34700</v>
      </c>
      <c r="G1636" s="328" t="s">
        <v>1362</v>
      </c>
      <c r="H1636" s="328" t="s">
        <v>389</v>
      </c>
      <c r="I1636" s="328" t="s">
        <v>484</v>
      </c>
      <c r="J1636" s="328" t="s">
        <v>371</v>
      </c>
      <c r="K1636" s="328">
        <v>2013</v>
      </c>
      <c r="L1636" s="328" t="s">
        <v>372</v>
      </c>
      <c r="M1636" s="328" t="s">
        <v>379</v>
      </c>
      <c r="N1636" s="328"/>
      <c r="O1636" s="330"/>
      <c r="P1636" s="328"/>
      <c r="Q1636" s="328"/>
      <c r="R1636" s="328"/>
      <c r="S1636" s="328"/>
      <c r="T1636" s="328"/>
      <c r="U1636" s="328"/>
      <c r="V1636" s="328"/>
      <c r="W1636" s="328"/>
      <c r="X1636" s="328"/>
      <c r="Y1636" s="328"/>
      <c r="Z1636" s="328"/>
      <c r="AA1636" s="328"/>
      <c r="AB1636" s="328"/>
      <c r="AC1636" s="328"/>
      <c r="AD1636" s="328"/>
      <c r="AE1636" s="328"/>
      <c r="AF1636" s="328"/>
      <c r="AG1636" s="328"/>
      <c r="AH1636" s="328"/>
      <c r="AI1636" s="328"/>
      <c r="AJ1636" s="328"/>
      <c r="AK1636" s="328"/>
      <c r="AL1636" s="328"/>
      <c r="AM1636" s="328"/>
      <c r="AN1636" s="328"/>
      <c r="AO1636" s="328"/>
      <c r="AP1636" s="328" t="s">
        <v>484</v>
      </c>
      <c r="AQ1636" s="328">
        <v>2</v>
      </c>
    </row>
    <row r="1637" spans="1:43" ht="22.8" x14ac:dyDescent="0.4">
      <c r="A1637" s="328">
        <v>216054</v>
      </c>
      <c r="B1637" s="331" t="s">
        <v>2153</v>
      </c>
      <c r="C1637" s="331" t="s">
        <v>193</v>
      </c>
      <c r="D1637" s="331" t="s">
        <v>316</v>
      </c>
      <c r="E1637" s="331" t="s">
        <v>388</v>
      </c>
      <c r="F1637" s="330">
        <v>34323</v>
      </c>
      <c r="G1637" s="328" t="s">
        <v>1020</v>
      </c>
      <c r="H1637" s="328" t="s">
        <v>389</v>
      </c>
      <c r="I1637" s="328" t="s">
        <v>59</v>
      </c>
      <c r="J1637" s="328" t="s">
        <v>390</v>
      </c>
      <c r="K1637" s="328">
        <v>2012</v>
      </c>
      <c r="L1637" s="328" t="s">
        <v>372</v>
      </c>
      <c r="M1637" s="328" t="s">
        <v>372</v>
      </c>
      <c r="N1637" s="328"/>
      <c r="O1637" s="330"/>
      <c r="P1637" s="328"/>
      <c r="Q1637" s="328"/>
      <c r="R1637" s="328"/>
      <c r="S1637" s="328"/>
      <c r="T1637" s="328"/>
      <c r="U1637" s="328"/>
      <c r="V1637" s="328"/>
      <c r="W1637" s="328"/>
      <c r="X1637" s="328"/>
      <c r="Y1637" s="328"/>
      <c r="Z1637" s="328"/>
      <c r="AA1637" s="328"/>
      <c r="AB1637" s="328"/>
      <c r="AC1637" s="328"/>
      <c r="AD1637" s="328"/>
      <c r="AE1637" s="328"/>
      <c r="AF1637" s="328"/>
      <c r="AG1637" s="328"/>
      <c r="AH1637" s="328"/>
      <c r="AI1637" s="328"/>
      <c r="AJ1637" s="328"/>
      <c r="AK1637" s="328"/>
      <c r="AL1637" s="328"/>
      <c r="AM1637" s="328"/>
      <c r="AN1637" s="328"/>
      <c r="AO1637" s="328"/>
      <c r="AP1637" s="328" t="s">
        <v>3374</v>
      </c>
      <c r="AQ1637" s="328">
        <v>5</v>
      </c>
    </row>
    <row r="1638" spans="1:43" ht="22.8" x14ac:dyDescent="0.4">
      <c r="A1638" s="328">
        <v>216064</v>
      </c>
      <c r="B1638" s="328" t="s">
        <v>2386</v>
      </c>
      <c r="C1638" s="328" t="s">
        <v>68</v>
      </c>
      <c r="D1638" s="328" t="s">
        <v>224</v>
      </c>
      <c r="E1638" s="328" t="s">
        <v>387</v>
      </c>
      <c r="F1638" s="330">
        <v>36281</v>
      </c>
      <c r="G1638" s="328"/>
      <c r="H1638" s="328" t="s">
        <v>389</v>
      </c>
      <c r="I1638" s="328" t="s">
        <v>484</v>
      </c>
      <c r="J1638" s="328" t="s">
        <v>371</v>
      </c>
      <c r="K1638" s="328">
        <v>2017</v>
      </c>
      <c r="L1638" s="328" t="s">
        <v>372</v>
      </c>
      <c r="M1638" s="328" t="s">
        <v>372</v>
      </c>
      <c r="N1638" s="328"/>
      <c r="O1638" s="330"/>
      <c r="P1638" s="328"/>
      <c r="Q1638" s="328"/>
      <c r="R1638" s="328"/>
      <c r="S1638" s="328"/>
      <c r="T1638" s="328"/>
      <c r="U1638" s="328"/>
      <c r="V1638" s="328"/>
      <c r="W1638" s="328"/>
      <c r="X1638" s="328"/>
      <c r="Y1638" s="328"/>
      <c r="Z1638" s="328"/>
      <c r="AA1638" s="328"/>
      <c r="AB1638" s="328"/>
      <c r="AC1638" s="328"/>
      <c r="AD1638" s="328"/>
      <c r="AE1638" s="328"/>
      <c r="AF1638" s="328"/>
      <c r="AG1638" s="328"/>
      <c r="AH1638" s="328"/>
      <c r="AI1638" s="328"/>
      <c r="AJ1638" s="328"/>
      <c r="AK1638" s="328"/>
      <c r="AL1638" s="328"/>
      <c r="AM1638" s="328"/>
      <c r="AN1638" s="328" t="s">
        <v>782</v>
      </c>
      <c r="AO1638" s="328"/>
      <c r="AP1638" s="328" t="s">
        <v>484</v>
      </c>
      <c r="AQ1638" s="328">
        <v>5</v>
      </c>
    </row>
    <row r="1639" spans="1:43" ht="22.8" x14ac:dyDescent="0.4">
      <c r="A1639" s="328">
        <v>216066</v>
      </c>
      <c r="B1639" s="328" t="s">
        <v>825</v>
      </c>
      <c r="C1639" s="328" t="s">
        <v>826</v>
      </c>
      <c r="D1639" s="328" t="s">
        <v>2995</v>
      </c>
      <c r="E1639" s="328" t="s">
        <v>388</v>
      </c>
      <c r="F1639" s="330">
        <v>34072</v>
      </c>
      <c r="G1639" s="328" t="s">
        <v>1009</v>
      </c>
      <c r="H1639" s="328" t="s">
        <v>389</v>
      </c>
      <c r="I1639" s="328" t="s">
        <v>486</v>
      </c>
      <c r="J1639" s="328" t="s">
        <v>390</v>
      </c>
      <c r="K1639" s="328">
        <v>2012</v>
      </c>
      <c r="L1639" s="328" t="s">
        <v>372</v>
      </c>
      <c r="M1639" s="328" t="s">
        <v>370</v>
      </c>
      <c r="N1639" s="328"/>
      <c r="O1639" s="330"/>
      <c r="P1639" s="328"/>
      <c r="Q1639" s="328"/>
      <c r="R1639" s="328"/>
      <c r="S1639" s="328"/>
      <c r="T1639" s="328"/>
      <c r="U1639" s="328"/>
      <c r="V1639" s="328"/>
      <c r="W1639" s="328"/>
      <c r="X1639" s="328"/>
      <c r="Y1639" s="328"/>
      <c r="Z1639" s="328"/>
      <c r="AA1639" s="328"/>
      <c r="AB1639" s="328"/>
      <c r="AC1639" s="328"/>
      <c r="AD1639" s="328"/>
      <c r="AE1639" s="328"/>
      <c r="AF1639" s="328"/>
      <c r="AG1639" s="328"/>
      <c r="AH1639" s="328" t="s">
        <v>731</v>
      </c>
      <c r="AI1639" s="328"/>
      <c r="AJ1639" s="328"/>
      <c r="AK1639" s="328"/>
      <c r="AL1639" s="328"/>
      <c r="AM1639" s="328"/>
      <c r="AN1639" s="328"/>
      <c r="AO1639" s="328"/>
      <c r="AP1639" s="328" t="s">
        <v>4037</v>
      </c>
      <c r="AQ1639" s="328">
        <v>2</v>
      </c>
    </row>
    <row r="1640" spans="1:43" ht="22.8" x14ac:dyDescent="0.4">
      <c r="A1640" s="328">
        <v>216082</v>
      </c>
      <c r="B1640" s="328" t="s">
        <v>2431</v>
      </c>
      <c r="C1640" s="328" t="s">
        <v>565</v>
      </c>
      <c r="D1640" s="328" t="s">
        <v>453</v>
      </c>
      <c r="E1640" s="328" t="s">
        <v>388</v>
      </c>
      <c r="F1640" s="330">
        <v>36540</v>
      </c>
      <c r="G1640" s="328" t="s">
        <v>1068</v>
      </c>
      <c r="H1640" s="328" t="s">
        <v>389</v>
      </c>
      <c r="I1640" s="328" t="s">
        <v>484</v>
      </c>
      <c r="J1640" s="328" t="s">
        <v>371</v>
      </c>
      <c r="K1640" s="328">
        <v>2017</v>
      </c>
      <c r="L1640" s="328" t="s">
        <v>372</v>
      </c>
      <c r="M1640" s="328" t="s">
        <v>372</v>
      </c>
      <c r="N1640" s="328"/>
      <c r="O1640" s="330"/>
      <c r="P1640" s="328"/>
      <c r="Q1640" s="328"/>
      <c r="R1640" s="328"/>
      <c r="S1640" s="328"/>
      <c r="T1640" s="328"/>
      <c r="U1640" s="328"/>
      <c r="V1640" s="328"/>
      <c r="W1640" s="328"/>
      <c r="X1640" s="328"/>
      <c r="Y1640" s="328"/>
      <c r="Z1640" s="328"/>
      <c r="AA1640" s="328"/>
      <c r="AB1640" s="328"/>
      <c r="AC1640" s="328"/>
      <c r="AD1640" s="328"/>
      <c r="AE1640" s="328"/>
      <c r="AF1640" s="328"/>
      <c r="AG1640" s="328"/>
      <c r="AH1640" s="328"/>
      <c r="AI1640" s="328"/>
      <c r="AJ1640" s="328"/>
      <c r="AK1640" s="328"/>
      <c r="AL1640" s="328"/>
      <c r="AM1640" s="328"/>
      <c r="AN1640" s="328"/>
      <c r="AO1640" s="328"/>
      <c r="AP1640" s="328" t="s">
        <v>3375</v>
      </c>
      <c r="AQ1640" s="328">
        <v>2</v>
      </c>
    </row>
    <row r="1641" spans="1:43" ht="22.8" x14ac:dyDescent="0.4">
      <c r="A1641" s="328">
        <v>216089</v>
      </c>
      <c r="B1641" s="328" t="s">
        <v>2276</v>
      </c>
      <c r="C1641" s="328" t="s">
        <v>541</v>
      </c>
      <c r="D1641" s="328" t="s">
        <v>583</v>
      </c>
      <c r="E1641" s="328" t="s">
        <v>387</v>
      </c>
      <c r="F1641" s="330">
        <v>35475</v>
      </c>
      <c r="G1641" s="328" t="s">
        <v>1350</v>
      </c>
      <c r="H1641" s="328" t="s">
        <v>389</v>
      </c>
      <c r="I1641" s="328" t="s">
        <v>484</v>
      </c>
      <c r="J1641" s="328" t="s">
        <v>390</v>
      </c>
      <c r="K1641" s="328">
        <v>2015</v>
      </c>
      <c r="L1641" s="328" t="s">
        <v>372</v>
      </c>
      <c r="M1641" s="328" t="s">
        <v>372</v>
      </c>
      <c r="N1641" s="328"/>
      <c r="O1641" s="330"/>
      <c r="P1641" s="328"/>
      <c r="Q1641" s="328"/>
      <c r="R1641" s="328"/>
      <c r="S1641" s="328"/>
      <c r="T1641" s="328"/>
      <c r="U1641" s="328"/>
      <c r="V1641" s="328"/>
      <c r="W1641" s="328"/>
      <c r="X1641" s="328"/>
      <c r="Y1641" s="328"/>
      <c r="Z1641" s="328"/>
      <c r="AA1641" s="328"/>
      <c r="AB1641" s="328"/>
      <c r="AC1641" s="328"/>
      <c r="AD1641" s="328"/>
      <c r="AE1641" s="328"/>
      <c r="AF1641" s="328"/>
      <c r="AG1641" s="328"/>
      <c r="AH1641" s="328"/>
      <c r="AI1641" s="328"/>
      <c r="AJ1641" s="328"/>
      <c r="AK1641" s="328"/>
      <c r="AL1641" s="328"/>
      <c r="AM1641" s="328" t="s">
        <v>782</v>
      </c>
      <c r="AN1641" s="328" t="s">
        <v>782</v>
      </c>
      <c r="AO1641" s="328"/>
      <c r="AP1641" s="328" t="s">
        <v>484</v>
      </c>
      <c r="AQ1641" s="328">
        <v>2</v>
      </c>
    </row>
    <row r="1642" spans="1:43" ht="22.8" x14ac:dyDescent="0.4">
      <c r="A1642" s="328">
        <v>216106</v>
      </c>
      <c r="B1642" s="328" t="s">
        <v>2279</v>
      </c>
      <c r="C1642" s="328" t="s">
        <v>450</v>
      </c>
      <c r="D1642" s="328" t="s">
        <v>232</v>
      </c>
      <c r="E1642" s="328" t="s">
        <v>1315</v>
      </c>
      <c r="F1642" s="330">
        <v>35537</v>
      </c>
      <c r="G1642" s="328" t="s">
        <v>6</v>
      </c>
      <c r="H1642" s="328" t="s">
        <v>389</v>
      </c>
      <c r="I1642" s="328" t="s">
        <v>484</v>
      </c>
      <c r="J1642" s="328" t="s">
        <v>1311</v>
      </c>
      <c r="K1642" s="328">
        <v>2017</v>
      </c>
      <c r="L1642" s="328" t="s">
        <v>372</v>
      </c>
      <c r="M1642" s="328" t="s">
        <v>379</v>
      </c>
      <c r="N1642" s="328"/>
      <c r="O1642" s="330"/>
      <c r="P1642" s="328"/>
      <c r="Q1642" s="328"/>
      <c r="R1642" s="328"/>
      <c r="S1642" s="328"/>
      <c r="T1642" s="328"/>
      <c r="U1642" s="328"/>
      <c r="V1642" s="328"/>
      <c r="W1642" s="328"/>
      <c r="X1642" s="328"/>
      <c r="Y1642" s="328"/>
      <c r="Z1642" s="328"/>
      <c r="AA1642" s="328"/>
      <c r="AB1642" s="328"/>
      <c r="AC1642" s="328"/>
      <c r="AD1642" s="328"/>
      <c r="AE1642" s="328"/>
      <c r="AF1642" s="328"/>
      <c r="AG1642" s="328"/>
      <c r="AH1642" s="328"/>
      <c r="AI1642" s="328"/>
      <c r="AJ1642" s="328"/>
      <c r="AK1642" s="328"/>
      <c r="AL1642" s="328"/>
      <c r="AM1642" s="328"/>
      <c r="AN1642" s="328" t="s">
        <v>782</v>
      </c>
      <c r="AO1642" s="328"/>
      <c r="AP1642" s="328" t="s">
        <v>3375</v>
      </c>
      <c r="AQ1642" s="328">
        <v>2</v>
      </c>
    </row>
    <row r="1643" spans="1:43" ht="22.8" x14ac:dyDescent="0.4">
      <c r="A1643" s="328">
        <v>216110</v>
      </c>
      <c r="B1643" s="328" t="s">
        <v>1370</v>
      </c>
      <c r="C1643" s="328" t="s">
        <v>168</v>
      </c>
      <c r="D1643" s="328" t="s">
        <v>261</v>
      </c>
      <c r="E1643" s="328" t="s">
        <v>388</v>
      </c>
      <c r="F1643" s="330">
        <v>35434</v>
      </c>
      <c r="G1643" s="328" t="s">
        <v>1371</v>
      </c>
      <c r="H1643" s="328" t="s">
        <v>389</v>
      </c>
      <c r="I1643" s="328" t="s">
        <v>59</v>
      </c>
      <c r="J1643" s="328" t="s">
        <v>390</v>
      </c>
      <c r="K1643" s="328">
        <v>2014</v>
      </c>
      <c r="L1643" s="328" t="s">
        <v>372</v>
      </c>
      <c r="M1643" s="328" t="s">
        <v>372</v>
      </c>
      <c r="N1643" s="328"/>
      <c r="O1643" s="330"/>
      <c r="P1643" s="328"/>
      <c r="Q1643" s="328"/>
      <c r="R1643" s="328"/>
      <c r="S1643" s="328"/>
      <c r="T1643" s="328"/>
      <c r="U1643" s="328"/>
      <c r="V1643" s="328"/>
      <c r="W1643" s="328"/>
      <c r="X1643" s="328"/>
      <c r="Y1643" s="328"/>
      <c r="Z1643" s="328"/>
      <c r="AA1643" s="328"/>
      <c r="AB1643" s="328"/>
      <c r="AC1643" s="328"/>
      <c r="AD1643" s="328"/>
      <c r="AE1643" s="328"/>
      <c r="AF1643" s="328"/>
      <c r="AG1643" s="328"/>
      <c r="AH1643" s="328"/>
      <c r="AI1643" s="328"/>
      <c r="AJ1643" s="328"/>
      <c r="AK1643" s="328"/>
      <c r="AL1643" s="328"/>
      <c r="AM1643" s="328"/>
      <c r="AN1643" s="328"/>
      <c r="AO1643" s="328"/>
      <c r="AP1643" s="328" t="s">
        <v>3374</v>
      </c>
      <c r="AQ1643" s="328">
        <v>3</v>
      </c>
    </row>
    <row r="1644" spans="1:43" ht="22.8" x14ac:dyDescent="0.4">
      <c r="A1644" s="328">
        <v>216121</v>
      </c>
      <c r="B1644" s="328" t="s">
        <v>3737</v>
      </c>
      <c r="C1644" s="328" t="s">
        <v>107</v>
      </c>
      <c r="D1644" s="328" t="s">
        <v>258</v>
      </c>
      <c r="E1644" s="328" t="s">
        <v>388</v>
      </c>
      <c r="F1644" s="330">
        <v>37258</v>
      </c>
      <c r="G1644" s="328" t="s">
        <v>4202</v>
      </c>
      <c r="H1644" s="328" t="s">
        <v>389</v>
      </c>
      <c r="I1644" s="328" t="s">
        <v>486</v>
      </c>
      <c r="J1644" s="328" t="s">
        <v>371</v>
      </c>
      <c r="K1644" s="328">
        <v>2017</v>
      </c>
      <c r="L1644" s="328" t="s">
        <v>372</v>
      </c>
      <c r="M1644" s="328" t="s">
        <v>372</v>
      </c>
      <c r="N1644" s="328"/>
      <c r="O1644" s="330"/>
      <c r="P1644" s="328"/>
      <c r="Q1644" s="328"/>
      <c r="R1644" s="328"/>
      <c r="S1644" s="328"/>
      <c r="T1644" s="328"/>
      <c r="U1644" s="328"/>
      <c r="V1644" s="328"/>
      <c r="W1644" s="328"/>
      <c r="X1644" s="328"/>
      <c r="Y1644" s="328"/>
      <c r="Z1644" s="328"/>
      <c r="AA1644" s="328"/>
      <c r="AB1644" s="328"/>
      <c r="AC1644" s="328"/>
      <c r="AD1644" s="328"/>
      <c r="AE1644" s="328"/>
      <c r="AF1644" s="328"/>
      <c r="AG1644" s="328"/>
      <c r="AH1644" s="328"/>
      <c r="AI1644" s="328"/>
      <c r="AJ1644" s="328"/>
      <c r="AK1644" s="328"/>
      <c r="AL1644" s="328"/>
      <c r="AM1644" s="328" t="s">
        <v>782</v>
      </c>
      <c r="AN1644" s="328" t="s">
        <v>782</v>
      </c>
      <c r="AO1644" s="328"/>
      <c r="AP1644" s="328" t="s">
        <v>486</v>
      </c>
      <c r="AQ1644" s="328">
        <v>2</v>
      </c>
    </row>
    <row r="1645" spans="1:43" ht="22.8" x14ac:dyDescent="0.4">
      <c r="A1645" s="328">
        <v>216126</v>
      </c>
      <c r="B1645" s="328" t="s">
        <v>1948</v>
      </c>
      <c r="C1645" s="328" t="s">
        <v>450</v>
      </c>
      <c r="D1645" s="328" t="s">
        <v>226</v>
      </c>
      <c r="E1645" s="328" t="s">
        <v>388</v>
      </c>
      <c r="F1645" s="330">
        <v>32747</v>
      </c>
      <c r="G1645" s="328" t="s">
        <v>393</v>
      </c>
      <c r="H1645" s="328" t="s">
        <v>389</v>
      </c>
      <c r="I1645" s="328" t="s">
        <v>65</v>
      </c>
      <c r="J1645" s="328" t="s">
        <v>390</v>
      </c>
      <c r="K1645" s="328">
        <v>2017</v>
      </c>
      <c r="L1645" s="328" t="s">
        <v>372</v>
      </c>
      <c r="M1645" s="328" t="s">
        <v>372</v>
      </c>
      <c r="N1645" s="328"/>
      <c r="O1645" s="330"/>
      <c r="P1645" s="328"/>
      <c r="Q1645" s="328"/>
      <c r="R1645" s="328"/>
      <c r="S1645" s="328"/>
      <c r="T1645" s="328"/>
      <c r="U1645" s="328"/>
      <c r="V1645" s="328"/>
      <c r="W1645" s="328"/>
      <c r="X1645" s="328"/>
      <c r="Y1645" s="328"/>
      <c r="Z1645" s="328"/>
      <c r="AA1645" s="328"/>
      <c r="AB1645" s="328"/>
      <c r="AC1645" s="328"/>
      <c r="AD1645" s="328"/>
      <c r="AE1645" s="328"/>
      <c r="AF1645" s="328"/>
      <c r="AG1645" s="328"/>
      <c r="AH1645" s="328"/>
      <c r="AI1645" s="328"/>
      <c r="AJ1645" s="328"/>
      <c r="AK1645" s="328"/>
      <c r="AL1645" s="328"/>
      <c r="AM1645" s="328"/>
      <c r="AN1645" s="328"/>
      <c r="AO1645" s="328"/>
      <c r="AP1645" s="328" t="s">
        <v>4083</v>
      </c>
      <c r="AQ1645" s="328">
        <v>6</v>
      </c>
    </row>
    <row r="1646" spans="1:43" ht="22.8" x14ac:dyDescent="0.4">
      <c r="A1646" s="328">
        <v>216130</v>
      </c>
      <c r="B1646" s="328" t="s">
        <v>2204</v>
      </c>
      <c r="C1646" s="328" t="s">
        <v>139</v>
      </c>
      <c r="D1646" s="328" t="s">
        <v>3003</v>
      </c>
      <c r="E1646" s="328" t="s">
        <v>388</v>
      </c>
      <c r="F1646" s="330">
        <v>34978</v>
      </c>
      <c r="G1646" s="328" t="s">
        <v>1010</v>
      </c>
      <c r="H1646" s="328" t="s">
        <v>389</v>
      </c>
      <c r="I1646" s="328" t="s">
        <v>484</v>
      </c>
      <c r="J1646" s="328" t="s">
        <v>390</v>
      </c>
      <c r="K1646" s="328">
        <v>2015</v>
      </c>
      <c r="L1646" s="328" t="s">
        <v>372</v>
      </c>
      <c r="M1646" s="328" t="s">
        <v>372</v>
      </c>
      <c r="N1646" s="328">
        <v>29</v>
      </c>
      <c r="O1646" s="330">
        <v>45719</v>
      </c>
      <c r="P1646" s="328">
        <v>50000</v>
      </c>
      <c r="Q1646" s="328"/>
      <c r="R1646" s="328"/>
      <c r="S1646" s="328"/>
      <c r="T1646" s="328"/>
      <c r="U1646" s="328"/>
      <c r="V1646" s="328"/>
      <c r="W1646" s="328"/>
      <c r="X1646" s="328"/>
      <c r="Y1646" s="328"/>
      <c r="Z1646" s="328"/>
      <c r="AA1646" s="328"/>
      <c r="AB1646" s="328"/>
      <c r="AC1646" s="328"/>
      <c r="AD1646" s="328"/>
      <c r="AE1646" s="328"/>
      <c r="AF1646" s="328"/>
      <c r="AG1646" s="328"/>
      <c r="AH1646" s="328"/>
      <c r="AI1646" s="328"/>
      <c r="AJ1646" s="328"/>
      <c r="AK1646" s="328"/>
      <c r="AL1646" s="328"/>
      <c r="AM1646" s="328"/>
      <c r="AN1646" s="328"/>
      <c r="AO1646" s="328"/>
      <c r="AP1646" s="328" t="s">
        <v>3375</v>
      </c>
      <c r="AQ1646" s="328">
        <v>4</v>
      </c>
    </row>
    <row r="1647" spans="1:43" ht="22.8" x14ac:dyDescent="0.4">
      <c r="A1647" s="328">
        <v>216131</v>
      </c>
      <c r="B1647" s="328" t="s">
        <v>1521</v>
      </c>
      <c r="C1647" s="328" t="s">
        <v>429</v>
      </c>
      <c r="D1647" s="328" t="s">
        <v>2520</v>
      </c>
      <c r="E1647" s="328" t="s">
        <v>388</v>
      </c>
      <c r="F1647" s="330">
        <v>31871</v>
      </c>
      <c r="G1647" s="328"/>
      <c r="H1647" s="328" t="s">
        <v>389</v>
      </c>
      <c r="I1647" s="328" t="s">
        <v>484</v>
      </c>
      <c r="J1647" s="328" t="s">
        <v>1311</v>
      </c>
      <c r="K1647" s="328">
        <v>2015</v>
      </c>
      <c r="L1647" s="328" t="s">
        <v>372</v>
      </c>
      <c r="M1647" s="328" t="s">
        <v>372</v>
      </c>
      <c r="N1647" s="328"/>
      <c r="O1647" s="330"/>
      <c r="P1647" s="328"/>
      <c r="Q1647" s="328"/>
      <c r="R1647" s="328"/>
      <c r="S1647" s="328"/>
      <c r="T1647" s="328"/>
      <c r="U1647" s="328"/>
      <c r="V1647" s="328"/>
      <c r="W1647" s="328"/>
      <c r="X1647" s="328"/>
      <c r="Y1647" s="328"/>
      <c r="Z1647" s="328"/>
      <c r="AA1647" s="328"/>
      <c r="AB1647" s="328"/>
      <c r="AC1647" s="328"/>
      <c r="AD1647" s="328"/>
      <c r="AE1647" s="328"/>
      <c r="AF1647" s="328"/>
      <c r="AG1647" s="328"/>
      <c r="AH1647" s="328" t="s">
        <v>731</v>
      </c>
      <c r="AI1647" s="328"/>
      <c r="AJ1647" s="328"/>
      <c r="AK1647" s="328"/>
      <c r="AL1647" s="328"/>
      <c r="AM1647" s="328"/>
      <c r="AN1647" s="328"/>
      <c r="AO1647" s="328"/>
      <c r="AP1647" s="328" t="s">
        <v>3865</v>
      </c>
      <c r="AQ1647" s="328" t="s">
        <v>3844</v>
      </c>
    </row>
    <row r="1648" spans="1:43" ht="22.8" x14ac:dyDescent="0.4">
      <c r="A1648" s="328">
        <v>216136</v>
      </c>
      <c r="B1648" s="328" t="s">
        <v>2086</v>
      </c>
      <c r="C1648" s="328" t="s">
        <v>597</v>
      </c>
      <c r="D1648" s="328" t="s">
        <v>338</v>
      </c>
      <c r="E1648" s="328" t="s">
        <v>388</v>
      </c>
      <c r="F1648" s="330">
        <v>32369</v>
      </c>
      <c r="G1648" s="328" t="s">
        <v>3738</v>
      </c>
      <c r="H1648" s="328" t="s">
        <v>389</v>
      </c>
      <c r="I1648" s="328" t="s">
        <v>484</v>
      </c>
      <c r="J1648" s="328" t="s">
        <v>1311</v>
      </c>
      <c r="K1648" s="328">
        <v>2008</v>
      </c>
      <c r="L1648" s="328" t="s">
        <v>372</v>
      </c>
      <c r="M1648" s="328" t="s">
        <v>372</v>
      </c>
      <c r="N1648" s="328"/>
      <c r="O1648" s="330"/>
      <c r="P1648" s="328"/>
      <c r="Q1648" s="328"/>
      <c r="R1648" s="328"/>
      <c r="S1648" s="328"/>
      <c r="T1648" s="328"/>
      <c r="U1648" s="328"/>
      <c r="V1648" s="328"/>
      <c r="W1648" s="328"/>
      <c r="X1648" s="328"/>
      <c r="Y1648" s="328"/>
      <c r="Z1648" s="328"/>
      <c r="AA1648" s="328"/>
      <c r="AB1648" s="328"/>
      <c r="AC1648" s="328"/>
      <c r="AD1648" s="328"/>
      <c r="AE1648" s="328"/>
      <c r="AF1648" s="328"/>
      <c r="AG1648" s="328"/>
      <c r="AH1648" s="328"/>
      <c r="AI1648" s="328"/>
      <c r="AJ1648" s="328"/>
      <c r="AK1648" s="328"/>
      <c r="AL1648" s="328"/>
      <c r="AM1648" s="328" t="s">
        <v>782</v>
      </c>
      <c r="AN1648" s="328" t="s">
        <v>782</v>
      </c>
      <c r="AO1648" s="328"/>
      <c r="AP1648" s="328" t="s">
        <v>3375</v>
      </c>
      <c r="AQ1648" s="328">
        <v>2</v>
      </c>
    </row>
    <row r="1649" spans="1:43" ht="22.8" x14ac:dyDescent="0.4">
      <c r="A1649" s="328">
        <v>216140</v>
      </c>
      <c r="B1649" s="328" t="s">
        <v>830</v>
      </c>
      <c r="C1649" s="328" t="s">
        <v>547</v>
      </c>
      <c r="D1649" s="328" t="s">
        <v>283</v>
      </c>
      <c r="E1649" s="328" t="s">
        <v>388</v>
      </c>
      <c r="F1649" s="330">
        <v>30713</v>
      </c>
      <c r="G1649" s="328" t="s">
        <v>696</v>
      </c>
      <c r="H1649" s="328" t="s">
        <v>389</v>
      </c>
      <c r="I1649" s="328" t="s">
        <v>484</v>
      </c>
      <c r="J1649" s="328" t="s">
        <v>371</v>
      </c>
      <c r="K1649" s="328"/>
      <c r="L1649" s="328" t="s">
        <v>372</v>
      </c>
      <c r="M1649" s="328" t="s">
        <v>372</v>
      </c>
      <c r="N1649" s="328"/>
      <c r="O1649" s="330"/>
      <c r="P1649" s="328"/>
      <c r="Q1649" s="328"/>
      <c r="R1649" s="328"/>
      <c r="S1649" s="328"/>
      <c r="T1649" s="328"/>
      <c r="U1649" s="328"/>
      <c r="V1649" s="328"/>
      <c r="W1649" s="328"/>
      <c r="X1649" s="328"/>
      <c r="Y1649" s="328"/>
      <c r="Z1649" s="328"/>
      <c r="AA1649" s="328"/>
      <c r="AB1649" s="328"/>
      <c r="AC1649" s="328"/>
      <c r="AD1649" s="328"/>
      <c r="AE1649" s="328"/>
      <c r="AF1649" s="328"/>
      <c r="AG1649" s="328"/>
      <c r="AH1649" s="328" t="s">
        <v>731</v>
      </c>
      <c r="AI1649" s="328"/>
      <c r="AJ1649" s="328"/>
      <c r="AK1649" s="328"/>
      <c r="AL1649" s="328"/>
      <c r="AM1649" s="328" t="s">
        <v>782</v>
      </c>
      <c r="AN1649" s="328" t="s">
        <v>782</v>
      </c>
      <c r="AO1649" s="328"/>
      <c r="AP1649" s="328" t="s">
        <v>3865</v>
      </c>
      <c r="AQ1649" s="328" t="s">
        <v>3844</v>
      </c>
    </row>
    <row r="1650" spans="1:43" ht="22.8" x14ac:dyDescent="0.4">
      <c r="A1650" s="328">
        <v>216147</v>
      </c>
      <c r="B1650" s="328" t="s">
        <v>1898</v>
      </c>
      <c r="C1650" s="328" t="s">
        <v>91</v>
      </c>
      <c r="D1650" s="328" t="s">
        <v>518</v>
      </c>
      <c r="E1650" s="328" t="s">
        <v>387</v>
      </c>
      <c r="F1650" s="330">
        <v>36166</v>
      </c>
      <c r="G1650" s="328" t="s">
        <v>1020</v>
      </c>
      <c r="H1650" s="328" t="s">
        <v>389</v>
      </c>
      <c r="I1650" s="328" t="s">
        <v>59</v>
      </c>
      <c r="J1650" s="328" t="s">
        <v>371</v>
      </c>
      <c r="K1650" s="328">
        <v>2017</v>
      </c>
      <c r="L1650" s="328" t="s">
        <v>372</v>
      </c>
      <c r="M1650" s="328" t="s">
        <v>372</v>
      </c>
      <c r="N1650" s="328"/>
      <c r="O1650" s="330"/>
      <c r="P1650" s="328"/>
      <c r="Q1650" s="328"/>
      <c r="R1650" s="328"/>
      <c r="S1650" s="328"/>
      <c r="T1650" s="328"/>
      <c r="U1650" s="328"/>
      <c r="V1650" s="328"/>
      <c r="W1650" s="328"/>
      <c r="X1650" s="328"/>
      <c r="Y1650" s="328"/>
      <c r="Z1650" s="328"/>
      <c r="AA1650" s="328"/>
      <c r="AB1650" s="328"/>
      <c r="AC1650" s="328"/>
      <c r="AD1650" s="328"/>
      <c r="AE1650" s="328"/>
      <c r="AF1650" s="328"/>
      <c r="AG1650" s="328"/>
      <c r="AH1650" s="328"/>
      <c r="AI1650" s="328"/>
      <c r="AJ1650" s="328"/>
      <c r="AK1650" s="328"/>
      <c r="AL1650" s="328"/>
      <c r="AM1650" s="328"/>
      <c r="AN1650" s="328"/>
      <c r="AO1650" s="328"/>
      <c r="AP1650" s="328" t="s">
        <v>3374</v>
      </c>
      <c r="AQ1650" s="328">
        <v>3</v>
      </c>
    </row>
    <row r="1651" spans="1:43" ht="22.8" x14ac:dyDescent="0.4">
      <c r="A1651" s="328">
        <v>216149</v>
      </c>
      <c r="B1651" s="328" t="s">
        <v>3808</v>
      </c>
      <c r="C1651" s="328" t="s">
        <v>63</v>
      </c>
      <c r="D1651" s="328" t="s">
        <v>328</v>
      </c>
      <c r="E1651" s="328" t="s">
        <v>1315</v>
      </c>
      <c r="F1651" s="330">
        <v>31898</v>
      </c>
      <c r="G1651" s="328" t="s">
        <v>370</v>
      </c>
      <c r="H1651" s="328" t="s">
        <v>389</v>
      </c>
      <c r="I1651" s="328" t="s">
        <v>485</v>
      </c>
      <c r="J1651" s="328" t="s">
        <v>1311</v>
      </c>
      <c r="K1651" s="328">
        <v>2006</v>
      </c>
      <c r="L1651" s="328" t="s">
        <v>372</v>
      </c>
      <c r="M1651" s="328" t="s">
        <v>372</v>
      </c>
      <c r="N1651" s="328"/>
      <c r="O1651" s="330"/>
      <c r="P1651" s="328"/>
      <c r="Q1651" s="328"/>
      <c r="R1651" s="328"/>
      <c r="S1651" s="328"/>
      <c r="T1651" s="328"/>
      <c r="U1651" s="328"/>
      <c r="V1651" s="328"/>
      <c r="W1651" s="328"/>
      <c r="X1651" s="328"/>
      <c r="Y1651" s="328"/>
      <c r="Z1651" s="328"/>
      <c r="AA1651" s="328"/>
      <c r="AB1651" s="328"/>
      <c r="AC1651" s="328"/>
      <c r="AD1651" s="328"/>
      <c r="AE1651" s="328"/>
      <c r="AF1651" s="328"/>
      <c r="AG1651" s="328"/>
      <c r="AH1651" s="328" t="s">
        <v>731</v>
      </c>
      <c r="AI1651" s="328"/>
      <c r="AJ1651" s="328"/>
      <c r="AK1651" s="328"/>
      <c r="AL1651" s="328"/>
      <c r="AM1651" s="328" t="s">
        <v>782</v>
      </c>
      <c r="AN1651" s="328" t="s">
        <v>782</v>
      </c>
      <c r="AO1651" s="328"/>
      <c r="AP1651" s="328" t="s">
        <v>3981</v>
      </c>
      <c r="AQ1651" s="328">
        <v>6</v>
      </c>
    </row>
    <row r="1652" spans="1:43" ht="22.8" x14ac:dyDescent="0.4">
      <c r="A1652" s="328">
        <v>216153</v>
      </c>
      <c r="B1652" s="328" t="s">
        <v>2118</v>
      </c>
      <c r="C1652" s="328" t="s">
        <v>595</v>
      </c>
      <c r="D1652" s="328" t="s">
        <v>3007</v>
      </c>
      <c r="E1652" s="328" t="s">
        <v>388</v>
      </c>
      <c r="F1652" s="330">
        <v>33604</v>
      </c>
      <c r="G1652" s="328" t="s">
        <v>2119</v>
      </c>
      <c r="H1652" s="328" t="s">
        <v>389</v>
      </c>
      <c r="I1652" s="328" t="s">
        <v>484</v>
      </c>
      <c r="J1652" s="328" t="s">
        <v>390</v>
      </c>
      <c r="K1652" s="328">
        <v>2011</v>
      </c>
      <c r="L1652" s="328" t="s">
        <v>372</v>
      </c>
      <c r="M1652" s="328" t="s">
        <v>385</v>
      </c>
      <c r="N1652" s="328"/>
      <c r="O1652" s="330"/>
      <c r="P1652" s="328"/>
      <c r="Q1652" s="328"/>
      <c r="R1652" s="328"/>
      <c r="S1652" s="328"/>
      <c r="T1652" s="328"/>
      <c r="U1652" s="328"/>
      <c r="V1652" s="328"/>
      <c r="W1652" s="328"/>
      <c r="X1652" s="328"/>
      <c r="Y1652" s="328"/>
      <c r="Z1652" s="328"/>
      <c r="AA1652" s="328"/>
      <c r="AB1652" s="328"/>
      <c r="AC1652" s="328"/>
      <c r="AD1652" s="328"/>
      <c r="AE1652" s="328"/>
      <c r="AF1652" s="328"/>
      <c r="AG1652" s="328"/>
      <c r="AH1652" s="328"/>
      <c r="AI1652" s="328"/>
      <c r="AJ1652" s="328"/>
      <c r="AK1652" s="328"/>
      <c r="AL1652" s="328"/>
      <c r="AM1652" s="328"/>
      <c r="AN1652" s="328"/>
      <c r="AO1652" s="328"/>
      <c r="AP1652" s="328" t="s">
        <v>484</v>
      </c>
      <c r="AQ1652" s="328">
        <v>1</v>
      </c>
    </row>
    <row r="1653" spans="1:43" ht="22.8" x14ac:dyDescent="0.4">
      <c r="A1653" s="328">
        <v>216161</v>
      </c>
      <c r="B1653" s="328" t="s">
        <v>2210</v>
      </c>
      <c r="C1653" s="328" t="s">
        <v>531</v>
      </c>
      <c r="D1653" s="328" t="s">
        <v>245</v>
      </c>
      <c r="E1653" s="328" t="s">
        <v>388</v>
      </c>
      <c r="F1653" s="330">
        <v>35065</v>
      </c>
      <c r="G1653" s="328" t="s">
        <v>1010</v>
      </c>
      <c r="H1653" s="328" t="s">
        <v>389</v>
      </c>
      <c r="I1653" s="328" t="s">
        <v>59</v>
      </c>
      <c r="J1653" s="328" t="s">
        <v>390</v>
      </c>
      <c r="K1653" s="328">
        <v>2016</v>
      </c>
      <c r="L1653" s="328" t="s">
        <v>372</v>
      </c>
      <c r="M1653" s="328" t="s">
        <v>372</v>
      </c>
      <c r="N1653" s="328"/>
      <c r="O1653" s="330"/>
      <c r="P1653" s="328"/>
      <c r="Q1653" s="328"/>
      <c r="R1653" s="328"/>
      <c r="S1653" s="328"/>
      <c r="T1653" s="328"/>
      <c r="U1653" s="328"/>
      <c r="V1653" s="328"/>
      <c r="W1653" s="328"/>
      <c r="X1653" s="328"/>
      <c r="Y1653" s="328"/>
      <c r="Z1653" s="328"/>
      <c r="AA1653" s="328"/>
      <c r="AB1653" s="328"/>
      <c r="AC1653" s="328"/>
      <c r="AD1653" s="328"/>
      <c r="AE1653" s="328"/>
      <c r="AF1653" s="328"/>
      <c r="AG1653" s="328"/>
      <c r="AH1653" s="328"/>
      <c r="AI1653" s="328"/>
      <c r="AJ1653" s="328"/>
      <c r="AK1653" s="328"/>
      <c r="AL1653" s="328"/>
      <c r="AM1653" s="328"/>
      <c r="AN1653" s="328"/>
      <c r="AO1653" s="328"/>
      <c r="AP1653" s="328" t="s">
        <v>59</v>
      </c>
      <c r="AQ1653" s="328">
        <v>4</v>
      </c>
    </row>
    <row r="1654" spans="1:43" ht="22.8" x14ac:dyDescent="0.4">
      <c r="A1654" s="328">
        <v>216163</v>
      </c>
      <c r="B1654" s="328" t="s">
        <v>1952</v>
      </c>
      <c r="C1654" s="328" t="s">
        <v>104</v>
      </c>
      <c r="D1654" s="328" t="s">
        <v>502</v>
      </c>
      <c r="E1654" s="328" t="s">
        <v>388</v>
      </c>
      <c r="F1654" s="330">
        <v>34180</v>
      </c>
      <c r="G1654" s="328" t="s">
        <v>1033</v>
      </c>
      <c r="H1654" s="328" t="s">
        <v>389</v>
      </c>
      <c r="I1654" s="328" t="s">
        <v>487</v>
      </c>
      <c r="J1654" s="328" t="s">
        <v>371</v>
      </c>
      <c r="K1654" s="328">
        <v>2019</v>
      </c>
      <c r="L1654" s="328" t="s">
        <v>372</v>
      </c>
      <c r="M1654" s="328" t="s">
        <v>372</v>
      </c>
      <c r="N1654" s="328"/>
      <c r="O1654" s="330"/>
      <c r="P1654" s="328"/>
      <c r="Q1654" s="328"/>
      <c r="R1654" s="328"/>
      <c r="S1654" s="328"/>
      <c r="T1654" s="328"/>
      <c r="U1654" s="328"/>
      <c r="V1654" s="328"/>
      <c r="W1654" s="328"/>
      <c r="X1654" s="328"/>
      <c r="Y1654" s="328"/>
      <c r="Z1654" s="328"/>
      <c r="AA1654" s="328"/>
      <c r="AB1654" s="328"/>
      <c r="AC1654" s="328"/>
      <c r="AD1654" s="328"/>
      <c r="AE1654" s="328"/>
      <c r="AF1654" s="328"/>
      <c r="AG1654" s="328"/>
      <c r="AH1654" s="328"/>
      <c r="AI1654" s="328"/>
      <c r="AJ1654" s="328"/>
      <c r="AK1654" s="328"/>
      <c r="AL1654" s="328"/>
      <c r="AM1654" s="328"/>
      <c r="AN1654" s="328"/>
      <c r="AO1654" s="328"/>
      <c r="AP1654" s="328" t="s">
        <v>4194</v>
      </c>
      <c r="AQ1654" s="328">
        <v>6</v>
      </c>
    </row>
    <row r="1655" spans="1:43" ht="22.8" x14ac:dyDescent="0.4">
      <c r="A1655" s="328">
        <v>216165</v>
      </c>
      <c r="B1655" s="328" t="s">
        <v>3009</v>
      </c>
      <c r="C1655" s="328" t="s">
        <v>143</v>
      </c>
      <c r="D1655" s="328" t="s">
        <v>264</v>
      </c>
      <c r="E1655" s="328" t="s">
        <v>388</v>
      </c>
      <c r="F1655" s="330">
        <v>36189</v>
      </c>
      <c r="G1655" s="328" t="s">
        <v>1387</v>
      </c>
      <c r="H1655" s="328" t="s">
        <v>389</v>
      </c>
      <c r="I1655" s="328" t="s">
        <v>59</v>
      </c>
      <c r="J1655" s="328" t="s">
        <v>371</v>
      </c>
      <c r="K1655" s="328">
        <v>2016</v>
      </c>
      <c r="L1655" s="328" t="s">
        <v>372</v>
      </c>
      <c r="M1655" s="328" t="s">
        <v>372</v>
      </c>
      <c r="N1655" s="328"/>
      <c r="O1655" s="330"/>
      <c r="P1655" s="328"/>
      <c r="Q1655" s="328"/>
      <c r="R1655" s="328"/>
      <c r="S1655" s="328"/>
      <c r="T1655" s="328"/>
      <c r="U1655" s="328"/>
      <c r="V1655" s="328"/>
      <c r="W1655" s="328"/>
      <c r="X1655" s="328"/>
      <c r="Y1655" s="328"/>
      <c r="Z1655" s="328"/>
      <c r="AA1655" s="328"/>
      <c r="AB1655" s="328"/>
      <c r="AC1655" s="328"/>
      <c r="AD1655" s="328"/>
      <c r="AE1655" s="328"/>
      <c r="AF1655" s="328"/>
      <c r="AG1655" s="328"/>
      <c r="AH1655" s="328"/>
      <c r="AI1655" s="328"/>
      <c r="AJ1655" s="328"/>
      <c r="AK1655" s="328"/>
      <c r="AL1655" s="328"/>
      <c r="AM1655" s="328"/>
      <c r="AN1655" s="328"/>
      <c r="AO1655" s="328"/>
      <c r="AP1655" s="328" t="s">
        <v>3374</v>
      </c>
      <c r="AQ1655" s="328">
        <v>3</v>
      </c>
    </row>
    <row r="1656" spans="1:43" ht="22.8" x14ac:dyDescent="0.4">
      <c r="A1656" s="328">
        <v>216179</v>
      </c>
      <c r="B1656" s="328" t="s">
        <v>1713</v>
      </c>
      <c r="C1656" s="328" t="s">
        <v>1714</v>
      </c>
      <c r="D1656" s="328" t="s">
        <v>319</v>
      </c>
      <c r="E1656" s="328" t="s">
        <v>388</v>
      </c>
      <c r="F1656" s="330">
        <v>34930</v>
      </c>
      <c r="G1656" s="328" t="s">
        <v>1009</v>
      </c>
      <c r="H1656" s="328" t="s">
        <v>389</v>
      </c>
      <c r="I1656" s="328" t="s">
        <v>59</v>
      </c>
      <c r="J1656" s="328" t="s">
        <v>371</v>
      </c>
      <c r="K1656" s="328">
        <v>2016</v>
      </c>
      <c r="L1656" s="328" t="s">
        <v>372</v>
      </c>
      <c r="M1656" s="328" t="s">
        <v>372</v>
      </c>
      <c r="N1656" s="328"/>
      <c r="O1656" s="330"/>
      <c r="P1656" s="328"/>
      <c r="Q1656" s="328"/>
      <c r="R1656" s="328"/>
      <c r="S1656" s="328"/>
      <c r="T1656" s="328"/>
      <c r="U1656" s="328"/>
      <c r="V1656" s="328"/>
      <c r="W1656" s="328"/>
      <c r="X1656" s="328"/>
      <c r="Y1656" s="328"/>
      <c r="Z1656" s="328"/>
      <c r="AA1656" s="328"/>
      <c r="AB1656" s="328"/>
      <c r="AC1656" s="328"/>
      <c r="AD1656" s="328"/>
      <c r="AE1656" s="328"/>
      <c r="AF1656" s="328"/>
      <c r="AG1656" s="328"/>
      <c r="AH1656" s="328"/>
      <c r="AI1656" s="328"/>
      <c r="AJ1656" s="328"/>
      <c r="AK1656" s="328"/>
      <c r="AL1656" s="328"/>
      <c r="AM1656" s="328"/>
      <c r="AN1656" s="328"/>
      <c r="AO1656" s="328"/>
      <c r="AP1656" s="328" t="s">
        <v>3374</v>
      </c>
      <c r="AQ1656" s="328">
        <v>3</v>
      </c>
    </row>
    <row r="1657" spans="1:43" ht="22.8" x14ac:dyDescent="0.4">
      <c r="A1657" s="328">
        <v>216190</v>
      </c>
      <c r="B1657" s="328" t="s">
        <v>2416</v>
      </c>
      <c r="C1657" s="328" t="s">
        <v>139</v>
      </c>
      <c r="D1657" s="328" t="s">
        <v>225</v>
      </c>
      <c r="E1657" s="328" t="s">
        <v>387</v>
      </c>
      <c r="F1657" s="330">
        <v>36526</v>
      </c>
      <c r="G1657" s="328" t="s">
        <v>1046</v>
      </c>
      <c r="H1657" s="328" t="s">
        <v>389</v>
      </c>
      <c r="I1657" s="328" t="s">
        <v>486</v>
      </c>
      <c r="J1657" s="328" t="s">
        <v>371</v>
      </c>
      <c r="K1657" s="328">
        <v>2017</v>
      </c>
      <c r="L1657" s="328" t="s">
        <v>372</v>
      </c>
      <c r="M1657" s="328" t="s">
        <v>385</v>
      </c>
      <c r="N1657" s="328"/>
      <c r="O1657" s="330"/>
      <c r="P1657" s="328"/>
      <c r="Q1657" s="328"/>
      <c r="R1657" s="328"/>
      <c r="S1657" s="328"/>
      <c r="T1657" s="328"/>
      <c r="U1657" s="328"/>
      <c r="V1657" s="328"/>
      <c r="W1657" s="328"/>
      <c r="X1657" s="328"/>
      <c r="Y1657" s="328"/>
      <c r="Z1657" s="328"/>
      <c r="AA1657" s="328"/>
      <c r="AB1657" s="328"/>
      <c r="AC1657" s="328"/>
      <c r="AD1657" s="328"/>
      <c r="AE1657" s="328"/>
      <c r="AF1657" s="328"/>
      <c r="AG1657" s="328"/>
      <c r="AH1657" s="328" t="s">
        <v>731</v>
      </c>
      <c r="AI1657" s="328"/>
      <c r="AJ1657" s="328"/>
      <c r="AK1657" s="328"/>
      <c r="AL1657" s="328"/>
      <c r="AM1657" s="328"/>
      <c r="AN1657" s="328"/>
      <c r="AO1657" s="328"/>
      <c r="AP1657" s="328" t="s">
        <v>4068</v>
      </c>
      <c r="AQ1657" s="328" t="s">
        <v>3844</v>
      </c>
    </row>
    <row r="1658" spans="1:43" ht="22.8" x14ac:dyDescent="0.4">
      <c r="A1658" s="328">
        <v>216216</v>
      </c>
      <c r="B1658" s="328" t="s">
        <v>2141</v>
      </c>
      <c r="C1658" s="328" t="s">
        <v>2142</v>
      </c>
      <c r="D1658" s="328" t="s">
        <v>3013</v>
      </c>
      <c r="E1658" s="328" t="s">
        <v>387</v>
      </c>
      <c r="F1658" s="330">
        <v>34043</v>
      </c>
      <c r="G1658" s="328" t="s">
        <v>1009</v>
      </c>
      <c r="H1658" s="328" t="s">
        <v>389</v>
      </c>
      <c r="I1658" s="328" t="s">
        <v>486</v>
      </c>
      <c r="J1658" s="328" t="s">
        <v>371</v>
      </c>
      <c r="K1658" s="328">
        <v>2011</v>
      </c>
      <c r="L1658" s="328" t="s">
        <v>372</v>
      </c>
      <c r="M1658" s="328"/>
      <c r="N1658" s="328"/>
      <c r="O1658" s="330"/>
      <c r="P1658" s="328"/>
      <c r="Q1658" s="328"/>
      <c r="R1658" s="328"/>
      <c r="S1658" s="328"/>
      <c r="T1658" s="328"/>
      <c r="U1658" s="328"/>
      <c r="V1658" s="328"/>
      <c r="W1658" s="328"/>
      <c r="X1658" s="328"/>
      <c r="Y1658" s="328"/>
      <c r="Z1658" s="328"/>
      <c r="AA1658" s="328"/>
      <c r="AB1658" s="328"/>
      <c r="AC1658" s="328"/>
      <c r="AD1658" s="328"/>
      <c r="AE1658" s="328"/>
      <c r="AF1658" s="328"/>
      <c r="AG1658" s="328"/>
      <c r="AH1658" s="328"/>
      <c r="AI1658" s="328"/>
      <c r="AJ1658" s="328"/>
      <c r="AK1658" s="328"/>
      <c r="AL1658" s="328" t="s">
        <v>782</v>
      </c>
      <c r="AM1658" s="328" t="s">
        <v>782</v>
      </c>
      <c r="AN1658" s="328" t="s">
        <v>782</v>
      </c>
      <c r="AO1658" s="328"/>
      <c r="AP1658" s="328" t="s">
        <v>486</v>
      </c>
      <c r="AQ1658" s="328">
        <v>1</v>
      </c>
    </row>
    <row r="1659" spans="1:43" ht="22.8" x14ac:dyDescent="0.4">
      <c r="A1659" s="328">
        <v>216237</v>
      </c>
      <c r="B1659" s="328" t="s">
        <v>3014</v>
      </c>
      <c r="C1659" s="328" t="s">
        <v>108</v>
      </c>
      <c r="D1659" s="328" t="s">
        <v>2803</v>
      </c>
      <c r="E1659" s="328" t="s">
        <v>388</v>
      </c>
      <c r="F1659" s="330">
        <v>35153</v>
      </c>
      <c r="G1659" s="328" t="s">
        <v>1009</v>
      </c>
      <c r="H1659" s="328" t="s">
        <v>389</v>
      </c>
      <c r="I1659" s="328" t="s">
        <v>59</v>
      </c>
      <c r="J1659" s="328" t="s">
        <v>371</v>
      </c>
      <c r="K1659" s="328">
        <v>2014</v>
      </c>
      <c r="L1659" s="328" t="s">
        <v>372</v>
      </c>
      <c r="M1659" s="328" t="s">
        <v>382</v>
      </c>
      <c r="N1659" s="328"/>
      <c r="O1659" s="330"/>
      <c r="P1659" s="328"/>
      <c r="Q1659" s="328"/>
      <c r="R1659" s="328"/>
      <c r="S1659" s="328"/>
      <c r="T1659" s="328"/>
      <c r="U1659" s="328"/>
      <c r="V1659" s="328"/>
      <c r="W1659" s="328"/>
      <c r="X1659" s="328"/>
      <c r="Y1659" s="328"/>
      <c r="Z1659" s="328"/>
      <c r="AA1659" s="328"/>
      <c r="AB1659" s="328"/>
      <c r="AC1659" s="328"/>
      <c r="AD1659" s="328"/>
      <c r="AE1659" s="328"/>
      <c r="AF1659" s="328"/>
      <c r="AG1659" s="328"/>
      <c r="AH1659" s="328"/>
      <c r="AI1659" s="328"/>
      <c r="AJ1659" s="328"/>
      <c r="AK1659" s="328"/>
      <c r="AL1659" s="328"/>
      <c r="AM1659" s="328"/>
      <c r="AN1659" s="328"/>
      <c r="AO1659" s="328"/>
      <c r="AP1659" s="328" t="s">
        <v>3374</v>
      </c>
      <c r="AQ1659" s="328">
        <v>5</v>
      </c>
    </row>
    <row r="1660" spans="1:43" ht="22.8" x14ac:dyDescent="0.4">
      <c r="A1660" s="328">
        <v>216239</v>
      </c>
      <c r="B1660" s="328" t="s">
        <v>3016</v>
      </c>
      <c r="C1660" s="328" t="s">
        <v>115</v>
      </c>
      <c r="D1660" s="328" t="s">
        <v>2666</v>
      </c>
      <c r="E1660" s="328" t="s">
        <v>388</v>
      </c>
      <c r="F1660" s="330">
        <v>35065</v>
      </c>
      <c r="G1660" s="328" t="s">
        <v>1068</v>
      </c>
      <c r="H1660" s="328" t="s">
        <v>389</v>
      </c>
      <c r="I1660" s="328" t="s">
        <v>486</v>
      </c>
      <c r="J1660" s="328" t="s">
        <v>371</v>
      </c>
      <c r="K1660" s="328">
        <v>2014</v>
      </c>
      <c r="L1660" s="328" t="s">
        <v>372</v>
      </c>
      <c r="M1660" s="328"/>
      <c r="N1660" s="328"/>
      <c r="O1660" s="330"/>
      <c r="P1660" s="328"/>
      <c r="Q1660" s="328"/>
      <c r="R1660" s="328"/>
      <c r="S1660" s="328"/>
      <c r="T1660" s="328"/>
      <c r="U1660" s="328"/>
      <c r="V1660" s="328"/>
      <c r="W1660" s="328"/>
      <c r="X1660" s="328"/>
      <c r="Y1660" s="328"/>
      <c r="Z1660" s="328"/>
      <c r="AA1660" s="328"/>
      <c r="AB1660" s="328"/>
      <c r="AC1660" s="328"/>
      <c r="AD1660" s="328"/>
      <c r="AE1660" s="328"/>
      <c r="AF1660" s="328"/>
      <c r="AG1660" s="328"/>
      <c r="AH1660" s="328" t="s">
        <v>731</v>
      </c>
      <c r="AI1660" s="328"/>
      <c r="AJ1660" s="328"/>
      <c r="AK1660" s="328"/>
      <c r="AL1660" s="328" t="s">
        <v>782</v>
      </c>
      <c r="AM1660" s="328" t="s">
        <v>782</v>
      </c>
      <c r="AN1660" s="328" t="s">
        <v>782</v>
      </c>
      <c r="AO1660" s="328"/>
      <c r="AP1660" s="328" t="s">
        <v>4068</v>
      </c>
      <c r="AQ1660" s="328" t="s">
        <v>3844</v>
      </c>
    </row>
    <row r="1661" spans="1:43" ht="22.8" x14ac:dyDescent="0.4">
      <c r="A1661" s="328">
        <v>216241</v>
      </c>
      <c r="B1661" s="328" t="s">
        <v>834</v>
      </c>
      <c r="C1661" s="328" t="s">
        <v>3017</v>
      </c>
      <c r="D1661" s="328" t="s">
        <v>833</v>
      </c>
      <c r="E1661" s="328" t="s">
        <v>387</v>
      </c>
      <c r="F1661" s="330">
        <v>36555</v>
      </c>
      <c r="G1661" s="328" t="s">
        <v>1012</v>
      </c>
      <c r="H1661" s="328" t="s">
        <v>389</v>
      </c>
      <c r="I1661" s="328" t="s">
        <v>486</v>
      </c>
      <c r="J1661" s="328" t="s">
        <v>390</v>
      </c>
      <c r="K1661" s="328">
        <v>2018</v>
      </c>
      <c r="L1661" s="328" t="s">
        <v>372</v>
      </c>
      <c r="M1661" s="328"/>
      <c r="N1661" s="328"/>
      <c r="O1661" s="330"/>
      <c r="P1661" s="328"/>
      <c r="Q1661" s="328"/>
      <c r="R1661" s="328"/>
      <c r="S1661" s="328"/>
      <c r="T1661" s="328"/>
      <c r="U1661" s="328"/>
      <c r="V1661" s="328"/>
      <c r="W1661" s="328"/>
      <c r="X1661" s="328"/>
      <c r="Y1661" s="328"/>
      <c r="Z1661" s="328"/>
      <c r="AA1661" s="328"/>
      <c r="AB1661" s="328"/>
      <c r="AC1661" s="328"/>
      <c r="AD1661" s="328"/>
      <c r="AE1661" s="328"/>
      <c r="AF1661" s="328"/>
      <c r="AG1661" s="328"/>
      <c r="AH1661" s="328"/>
      <c r="AI1661" s="328"/>
      <c r="AJ1661" s="328"/>
      <c r="AK1661" s="328"/>
      <c r="AL1661" s="328"/>
      <c r="AM1661" s="328" t="s">
        <v>782</v>
      </c>
      <c r="AN1661" s="328" t="s">
        <v>782</v>
      </c>
      <c r="AO1661" s="328"/>
      <c r="AP1661" s="328" t="s">
        <v>3377</v>
      </c>
      <c r="AQ1661" s="328">
        <v>1</v>
      </c>
    </row>
    <row r="1662" spans="1:43" ht="22.8" x14ac:dyDescent="0.4">
      <c r="A1662" s="328">
        <v>216244</v>
      </c>
      <c r="B1662" s="328" t="s">
        <v>1976</v>
      </c>
      <c r="C1662" s="328" t="s">
        <v>421</v>
      </c>
      <c r="D1662" s="328" t="s">
        <v>3018</v>
      </c>
      <c r="E1662" s="328" t="s">
        <v>388</v>
      </c>
      <c r="F1662" s="330">
        <v>35933</v>
      </c>
      <c r="G1662" s="328" t="s">
        <v>1033</v>
      </c>
      <c r="H1662" s="328" t="s">
        <v>389</v>
      </c>
      <c r="I1662" s="328" t="s">
        <v>486</v>
      </c>
      <c r="J1662" s="328" t="s">
        <v>390</v>
      </c>
      <c r="K1662" s="328">
        <v>2016</v>
      </c>
      <c r="L1662" s="328" t="s">
        <v>372</v>
      </c>
      <c r="M1662" s="328"/>
      <c r="N1662" s="328"/>
      <c r="O1662" s="330"/>
      <c r="P1662" s="328"/>
      <c r="Q1662" s="328"/>
      <c r="R1662" s="328"/>
      <c r="S1662" s="328"/>
      <c r="T1662" s="328"/>
      <c r="U1662" s="328"/>
      <c r="V1662" s="328"/>
      <c r="W1662" s="328"/>
      <c r="X1662" s="328"/>
      <c r="Y1662" s="328"/>
      <c r="Z1662" s="328"/>
      <c r="AA1662" s="328"/>
      <c r="AB1662" s="328"/>
      <c r="AC1662" s="328"/>
      <c r="AD1662" s="328"/>
      <c r="AE1662" s="328"/>
      <c r="AF1662" s="328"/>
      <c r="AG1662" s="328"/>
      <c r="AH1662" s="328"/>
      <c r="AI1662" s="328"/>
      <c r="AJ1662" s="328"/>
      <c r="AK1662" s="328"/>
      <c r="AL1662" s="328" t="s">
        <v>782</v>
      </c>
      <c r="AM1662" s="328" t="s">
        <v>782</v>
      </c>
      <c r="AN1662" s="328" t="s">
        <v>782</v>
      </c>
      <c r="AO1662" s="328"/>
      <c r="AP1662" s="328" t="s">
        <v>486</v>
      </c>
      <c r="AQ1662" s="328">
        <v>1</v>
      </c>
    </row>
    <row r="1663" spans="1:43" ht="22.8" x14ac:dyDescent="0.4">
      <c r="A1663" s="328">
        <v>216247</v>
      </c>
      <c r="B1663" s="328" t="s">
        <v>2230</v>
      </c>
      <c r="C1663" s="328" t="s">
        <v>2231</v>
      </c>
      <c r="D1663" s="328" t="s">
        <v>1066</v>
      </c>
      <c r="E1663" s="328" t="s">
        <v>388</v>
      </c>
      <c r="F1663" s="330">
        <v>35160</v>
      </c>
      <c r="G1663" s="328" t="s">
        <v>2232</v>
      </c>
      <c r="H1663" s="328" t="s">
        <v>389</v>
      </c>
      <c r="I1663" s="328" t="s">
        <v>486</v>
      </c>
      <c r="J1663" s="328" t="s">
        <v>390</v>
      </c>
      <c r="K1663" s="328">
        <v>2018</v>
      </c>
      <c r="L1663" s="328" t="s">
        <v>372</v>
      </c>
      <c r="M1663" s="328"/>
      <c r="N1663" s="328"/>
      <c r="O1663" s="330"/>
      <c r="P1663" s="328"/>
      <c r="Q1663" s="328"/>
      <c r="R1663" s="328"/>
      <c r="S1663" s="328"/>
      <c r="T1663" s="328"/>
      <c r="U1663" s="328"/>
      <c r="V1663" s="328"/>
      <c r="W1663" s="328"/>
      <c r="X1663" s="328"/>
      <c r="Y1663" s="328"/>
      <c r="Z1663" s="328"/>
      <c r="AA1663" s="328"/>
      <c r="AB1663" s="328"/>
      <c r="AC1663" s="328"/>
      <c r="AD1663" s="328"/>
      <c r="AE1663" s="328"/>
      <c r="AF1663" s="328"/>
      <c r="AG1663" s="328"/>
      <c r="AH1663" s="328" t="s">
        <v>731</v>
      </c>
      <c r="AI1663" s="328"/>
      <c r="AJ1663" s="328"/>
      <c r="AK1663" s="328"/>
      <c r="AL1663" s="328" t="s">
        <v>782</v>
      </c>
      <c r="AM1663" s="328" t="s">
        <v>782</v>
      </c>
      <c r="AN1663" s="328" t="s">
        <v>782</v>
      </c>
      <c r="AO1663" s="328"/>
      <c r="AP1663" s="328" t="s">
        <v>4022</v>
      </c>
      <c r="AQ1663" s="328" t="s">
        <v>4024</v>
      </c>
    </row>
    <row r="1664" spans="1:43" ht="22.8" x14ac:dyDescent="0.4">
      <c r="A1664" s="328">
        <v>216253</v>
      </c>
      <c r="B1664" s="328" t="s">
        <v>3020</v>
      </c>
      <c r="C1664" s="328" t="s">
        <v>2271</v>
      </c>
      <c r="D1664" s="328" t="s">
        <v>449</v>
      </c>
      <c r="E1664" s="328" t="s">
        <v>388</v>
      </c>
      <c r="F1664" s="330">
        <v>35455</v>
      </c>
      <c r="G1664" s="328" t="s">
        <v>2272</v>
      </c>
      <c r="H1664" s="328" t="s">
        <v>389</v>
      </c>
      <c r="I1664" s="328" t="s">
        <v>59</v>
      </c>
      <c r="J1664" s="328" t="s">
        <v>371</v>
      </c>
      <c r="K1664" s="328">
        <v>2016</v>
      </c>
      <c r="L1664" s="328" t="s">
        <v>372</v>
      </c>
      <c r="M1664" s="328" t="s">
        <v>372</v>
      </c>
      <c r="N1664" s="328"/>
      <c r="O1664" s="330"/>
      <c r="P1664" s="328"/>
      <c r="Q1664" s="328"/>
      <c r="R1664" s="328"/>
      <c r="S1664" s="328"/>
      <c r="T1664" s="328"/>
      <c r="U1664" s="328"/>
      <c r="V1664" s="328"/>
      <c r="W1664" s="328"/>
      <c r="X1664" s="328"/>
      <c r="Y1664" s="328"/>
      <c r="Z1664" s="328"/>
      <c r="AA1664" s="328"/>
      <c r="AB1664" s="328"/>
      <c r="AC1664" s="328"/>
      <c r="AD1664" s="328"/>
      <c r="AE1664" s="328"/>
      <c r="AF1664" s="328"/>
      <c r="AG1664" s="328"/>
      <c r="AH1664" s="328"/>
      <c r="AI1664" s="328"/>
      <c r="AJ1664" s="328"/>
      <c r="AK1664" s="328"/>
      <c r="AL1664" s="328"/>
      <c r="AM1664" s="328"/>
      <c r="AN1664" s="328"/>
      <c r="AO1664" s="328"/>
      <c r="AP1664" s="328" t="s">
        <v>3374</v>
      </c>
      <c r="AQ1664" s="328">
        <v>4</v>
      </c>
    </row>
    <row r="1665" spans="1:43" ht="22.8" x14ac:dyDescent="0.4">
      <c r="A1665" s="328">
        <v>216263</v>
      </c>
      <c r="B1665" s="328" t="s">
        <v>836</v>
      </c>
      <c r="C1665" s="328" t="s">
        <v>663</v>
      </c>
      <c r="D1665" s="328" t="s">
        <v>298</v>
      </c>
      <c r="E1665" s="328" t="s">
        <v>388</v>
      </c>
      <c r="F1665" s="330">
        <v>36717</v>
      </c>
      <c r="G1665" s="328" t="s">
        <v>397</v>
      </c>
      <c r="H1665" s="328" t="s">
        <v>389</v>
      </c>
      <c r="I1665" s="328" t="s">
        <v>486</v>
      </c>
      <c r="J1665" s="328" t="s">
        <v>371</v>
      </c>
      <c r="K1665" s="328">
        <v>2018</v>
      </c>
      <c r="L1665" s="328" t="s">
        <v>372</v>
      </c>
      <c r="M1665" s="328"/>
      <c r="N1665" s="328"/>
      <c r="O1665" s="330"/>
      <c r="P1665" s="328"/>
      <c r="Q1665" s="328"/>
      <c r="R1665" s="328"/>
      <c r="S1665" s="328"/>
      <c r="T1665" s="328"/>
      <c r="U1665" s="328"/>
      <c r="V1665" s="328"/>
      <c r="W1665" s="328"/>
      <c r="X1665" s="328"/>
      <c r="Y1665" s="328"/>
      <c r="Z1665" s="328"/>
      <c r="AA1665" s="328"/>
      <c r="AB1665" s="328"/>
      <c r="AC1665" s="328"/>
      <c r="AD1665" s="328"/>
      <c r="AE1665" s="328"/>
      <c r="AF1665" s="328"/>
      <c r="AG1665" s="328"/>
      <c r="AH1665" s="328"/>
      <c r="AI1665" s="328"/>
      <c r="AJ1665" s="328"/>
      <c r="AK1665" s="328"/>
      <c r="AL1665" s="328"/>
      <c r="AM1665" s="328" t="s">
        <v>782</v>
      </c>
      <c r="AN1665" s="328" t="s">
        <v>782</v>
      </c>
      <c r="AO1665" s="328"/>
      <c r="AP1665" s="328" t="s">
        <v>3377</v>
      </c>
      <c r="AQ1665" s="328">
        <v>3</v>
      </c>
    </row>
    <row r="1666" spans="1:43" ht="22.8" x14ac:dyDescent="0.4">
      <c r="A1666" s="328">
        <v>216277</v>
      </c>
      <c r="B1666" s="328" t="s">
        <v>2095</v>
      </c>
      <c r="C1666" s="328" t="s">
        <v>115</v>
      </c>
      <c r="D1666" s="328" t="s">
        <v>233</v>
      </c>
      <c r="E1666" s="328" t="s">
        <v>388</v>
      </c>
      <c r="F1666" s="330">
        <v>32509</v>
      </c>
      <c r="G1666" s="328" t="s">
        <v>370</v>
      </c>
      <c r="H1666" s="328" t="s">
        <v>389</v>
      </c>
      <c r="I1666" s="328" t="s">
        <v>59</v>
      </c>
      <c r="J1666" s="328" t="s">
        <v>1311</v>
      </c>
      <c r="K1666" s="328"/>
      <c r="L1666" s="328" t="s">
        <v>372</v>
      </c>
      <c r="M1666" s="328" t="s">
        <v>372</v>
      </c>
      <c r="N1666" s="328"/>
      <c r="O1666" s="330"/>
      <c r="P1666" s="328"/>
      <c r="Q1666" s="328"/>
      <c r="R1666" s="328"/>
      <c r="S1666" s="328"/>
      <c r="T1666" s="328"/>
      <c r="U1666" s="328"/>
      <c r="V1666" s="328"/>
      <c r="W1666" s="328"/>
      <c r="X1666" s="328"/>
      <c r="Y1666" s="328"/>
      <c r="Z1666" s="328"/>
      <c r="AA1666" s="328"/>
      <c r="AB1666" s="328"/>
      <c r="AC1666" s="328"/>
      <c r="AD1666" s="328"/>
      <c r="AE1666" s="328"/>
      <c r="AF1666" s="328"/>
      <c r="AG1666" s="328"/>
      <c r="AH1666" s="328"/>
      <c r="AI1666" s="328"/>
      <c r="AJ1666" s="328"/>
      <c r="AK1666" s="328"/>
      <c r="AL1666" s="328" t="s">
        <v>782</v>
      </c>
      <c r="AM1666" s="328" t="s">
        <v>782</v>
      </c>
      <c r="AN1666" s="328" t="s">
        <v>782</v>
      </c>
      <c r="AO1666" s="328"/>
      <c r="AP1666" s="328" t="s">
        <v>3374</v>
      </c>
      <c r="AQ1666" s="328">
        <v>3</v>
      </c>
    </row>
    <row r="1667" spans="1:43" ht="22.8" x14ac:dyDescent="0.4">
      <c r="A1667" s="328">
        <v>216288</v>
      </c>
      <c r="B1667" s="328" t="s">
        <v>2218</v>
      </c>
      <c r="C1667" s="328" t="s">
        <v>553</v>
      </c>
      <c r="D1667" s="328" t="s">
        <v>2219</v>
      </c>
      <c r="E1667" s="328" t="s">
        <v>387</v>
      </c>
      <c r="F1667" s="330">
        <v>35065</v>
      </c>
      <c r="G1667" s="328" t="s">
        <v>2220</v>
      </c>
      <c r="H1667" s="328" t="s">
        <v>3412</v>
      </c>
      <c r="I1667" s="328" t="s">
        <v>486</v>
      </c>
      <c r="J1667" s="328" t="s">
        <v>390</v>
      </c>
      <c r="K1667" s="328">
        <v>2013</v>
      </c>
      <c r="L1667" s="328" t="s">
        <v>372</v>
      </c>
      <c r="M1667" s="328"/>
      <c r="N1667" s="328"/>
      <c r="O1667" s="330"/>
      <c r="P1667" s="328"/>
      <c r="Q1667" s="328"/>
      <c r="R1667" s="328"/>
      <c r="S1667" s="328"/>
      <c r="T1667" s="328"/>
      <c r="U1667" s="328"/>
      <c r="V1667" s="328"/>
      <c r="W1667" s="328"/>
      <c r="X1667" s="328"/>
      <c r="Y1667" s="328"/>
      <c r="Z1667" s="328"/>
      <c r="AA1667" s="328"/>
      <c r="AB1667" s="328"/>
      <c r="AC1667" s="328"/>
      <c r="AD1667" s="328"/>
      <c r="AE1667" s="328"/>
      <c r="AF1667" s="328"/>
      <c r="AG1667" s="328"/>
      <c r="AH1667" s="328" t="s">
        <v>731</v>
      </c>
      <c r="AI1667" s="328"/>
      <c r="AJ1667" s="328"/>
      <c r="AK1667" s="328"/>
      <c r="AL1667" s="328"/>
      <c r="AM1667" s="328" t="s">
        <v>782</v>
      </c>
      <c r="AN1667" s="328" t="s">
        <v>782</v>
      </c>
      <c r="AO1667" s="328"/>
      <c r="AP1667" s="328" t="s">
        <v>4068</v>
      </c>
      <c r="AQ1667" s="328" t="s">
        <v>3844</v>
      </c>
    </row>
    <row r="1668" spans="1:43" ht="22.8" x14ac:dyDescent="0.4">
      <c r="A1668" s="328">
        <v>216298</v>
      </c>
      <c r="B1668" s="328" t="s">
        <v>2257</v>
      </c>
      <c r="C1668" s="328" t="s">
        <v>91</v>
      </c>
      <c r="D1668" s="328" t="s">
        <v>114</v>
      </c>
      <c r="E1668" s="328" t="s">
        <v>387</v>
      </c>
      <c r="F1668" s="330">
        <v>35431</v>
      </c>
      <c r="G1668" s="328" t="s">
        <v>1049</v>
      </c>
      <c r="H1668" s="328" t="s">
        <v>389</v>
      </c>
      <c r="I1668" s="328" t="s">
        <v>484</v>
      </c>
      <c r="J1668" s="328" t="s">
        <v>371</v>
      </c>
      <c r="K1668" s="328">
        <v>2015</v>
      </c>
      <c r="L1668" s="328" t="s">
        <v>372</v>
      </c>
      <c r="M1668" s="328" t="s">
        <v>372</v>
      </c>
      <c r="N1668" s="328"/>
      <c r="O1668" s="330"/>
      <c r="P1668" s="328"/>
      <c r="Q1668" s="328"/>
      <c r="R1668" s="328"/>
      <c r="S1668" s="328"/>
      <c r="T1668" s="328"/>
      <c r="U1668" s="328"/>
      <c r="V1668" s="328"/>
      <c r="W1668" s="328"/>
      <c r="X1668" s="328"/>
      <c r="Y1668" s="328"/>
      <c r="Z1668" s="328"/>
      <c r="AA1668" s="328"/>
      <c r="AB1668" s="328"/>
      <c r="AC1668" s="328"/>
      <c r="AD1668" s="328"/>
      <c r="AE1668" s="328"/>
      <c r="AF1668" s="328"/>
      <c r="AG1668" s="328"/>
      <c r="AH1668" s="328"/>
      <c r="AI1668" s="328"/>
      <c r="AJ1668" s="328"/>
      <c r="AK1668" s="328"/>
      <c r="AL1668" s="328"/>
      <c r="AM1668" s="328"/>
      <c r="AN1668" s="328"/>
      <c r="AO1668" s="328"/>
      <c r="AP1668" s="328" t="s">
        <v>3375</v>
      </c>
      <c r="AQ1668" s="328">
        <v>3</v>
      </c>
    </row>
    <row r="1669" spans="1:43" ht="22.8" x14ac:dyDescent="0.4">
      <c r="A1669" s="328">
        <v>216299</v>
      </c>
      <c r="B1669" s="328" t="s">
        <v>3025</v>
      </c>
      <c r="C1669" s="328" t="s">
        <v>69</v>
      </c>
      <c r="D1669" s="328" t="s">
        <v>2628</v>
      </c>
      <c r="E1669" s="328" t="s">
        <v>387</v>
      </c>
      <c r="F1669" s="330">
        <v>36161</v>
      </c>
      <c r="G1669" s="328" t="s">
        <v>704</v>
      </c>
      <c r="H1669" s="328" t="s">
        <v>389</v>
      </c>
      <c r="I1669" s="328" t="s">
        <v>484</v>
      </c>
      <c r="J1669" s="328"/>
      <c r="K1669" s="328"/>
      <c r="L1669" s="328" t="s">
        <v>372</v>
      </c>
      <c r="M1669" s="328" t="s">
        <v>372</v>
      </c>
      <c r="N1669" s="328"/>
      <c r="O1669" s="330"/>
      <c r="P1669" s="328"/>
      <c r="Q1669" s="328"/>
      <c r="R1669" s="328"/>
      <c r="S1669" s="328"/>
      <c r="T1669" s="328"/>
      <c r="U1669" s="328"/>
      <c r="V1669" s="328"/>
      <c r="W1669" s="328"/>
      <c r="X1669" s="328"/>
      <c r="Y1669" s="328"/>
      <c r="Z1669" s="328"/>
      <c r="AA1669" s="328"/>
      <c r="AB1669" s="328"/>
      <c r="AC1669" s="328"/>
      <c r="AD1669" s="328"/>
      <c r="AE1669" s="328"/>
      <c r="AF1669" s="328"/>
      <c r="AG1669" s="328"/>
      <c r="AH1669" s="328"/>
      <c r="AI1669" s="328"/>
      <c r="AJ1669" s="328"/>
      <c r="AK1669" s="328"/>
      <c r="AL1669" s="328"/>
      <c r="AM1669" s="328"/>
      <c r="AN1669" s="328" t="s">
        <v>782</v>
      </c>
      <c r="AO1669" s="328"/>
      <c r="AP1669" s="328" t="s">
        <v>3375</v>
      </c>
      <c r="AQ1669" s="328">
        <v>4</v>
      </c>
    </row>
    <row r="1670" spans="1:43" ht="22.8" x14ac:dyDescent="0.4">
      <c r="A1670" s="328">
        <v>216324</v>
      </c>
      <c r="B1670" s="328" t="s">
        <v>2358</v>
      </c>
      <c r="C1670" s="328" t="s">
        <v>3028</v>
      </c>
      <c r="D1670" s="328" t="s">
        <v>2359</v>
      </c>
      <c r="E1670" s="328" t="s">
        <v>388</v>
      </c>
      <c r="F1670" s="330">
        <v>36161</v>
      </c>
      <c r="G1670" s="328" t="s">
        <v>1399</v>
      </c>
      <c r="H1670" s="328" t="s">
        <v>389</v>
      </c>
      <c r="I1670" s="328" t="s">
        <v>484</v>
      </c>
      <c r="J1670" s="328" t="s">
        <v>390</v>
      </c>
      <c r="K1670" s="328">
        <v>2018</v>
      </c>
      <c r="L1670" s="328" t="s">
        <v>372</v>
      </c>
      <c r="M1670" s="328"/>
      <c r="N1670" s="328"/>
      <c r="O1670" s="330"/>
      <c r="P1670" s="328"/>
      <c r="Q1670" s="328"/>
      <c r="R1670" s="328"/>
      <c r="S1670" s="328"/>
      <c r="T1670" s="328"/>
      <c r="U1670" s="328"/>
      <c r="V1670" s="328"/>
      <c r="W1670" s="328"/>
      <c r="X1670" s="328"/>
      <c r="Y1670" s="328"/>
      <c r="Z1670" s="328"/>
      <c r="AA1670" s="328"/>
      <c r="AB1670" s="328"/>
      <c r="AC1670" s="328"/>
      <c r="AD1670" s="328"/>
      <c r="AE1670" s="328"/>
      <c r="AF1670" s="328"/>
      <c r="AG1670" s="328"/>
      <c r="AH1670" s="328"/>
      <c r="AI1670" s="328"/>
      <c r="AJ1670" s="328"/>
      <c r="AK1670" s="328"/>
      <c r="AL1670" s="328"/>
      <c r="AM1670" s="328"/>
      <c r="AN1670" s="328"/>
      <c r="AO1670" s="328"/>
      <c r="AP1670" s="328" t="s">
        <v>3375</v>
      </c>
      <c r="AQ1670" s="328">
        <v>3</v>
      </c>
    </row>
    <row r="1671" spans="1:43" ht="22.8" x14ac:dyDescent="0.4">
      <c r="A1671" s="328">
        <v>216343</v>
      </c>
      <c r="B1671" s="328" t="s">
        <v>846</v>
      </c>
      <c r="C1671" s="328" t="s">
        <v>158</v>
      </c>
      <c r="D1671" s="328" t="s">
        <v>309</v>
      </c>
      <c r="E1671" s="328" t="s">
        <v>388</v>
      </c>
      <c r="F1671" s="330">
        <v>35877</v>
      </c>
      <c r="G1671" s="328" t="s">
        <v>1022</v>
      </c>
      <c r="H1671" s="328" t="s">
        <v>389</v>
      </c>
      <c r="I1671" s="328" t="s">
        <v>486</v>
      </c>
      <c r="J1671" s="328" t="s">
        <v>1311</v>
      </c>
      <c r="K1671" s="328"/>
      <c r="L1671" s="328" t="s">
        <v>372</v>
      </c>
      <c r="M1671" s="328" t="s">
        <v>372</v>
      </c>
      <c r="N1671" s="328"/>
      <c r="O1671" s="330"/>
      <c r="P1671" s="328"/>
      <c r="Q1671" s="328"/>
      <c r="R1671" s="328"/>
      <c r="S1671" s="328"/>
      <c r="T1671" s="328"/>
      <c r="U1671" s="328"/>
      <c r="V1671" s="328"/>
      <c r="W1671" s="328"/>
      <c r="X1671" s="328"/>
      <c r="Y1671" s="328"/>
      <c r="Z1671" s="328"/>
      <c r="AA1671" s="328"/>
      <c r="AB1671" s="328"/>
      <c r="AC1671" s="328"/>
      <c r="AD1671" s="328"/>
      <c r="AE1671" s="328"/>
      <c r="AF1671" s="328"/>
      <c r="AG1671" s="328"/>
      <c r="AH1671" s="328"/>
      <c r="AI1671" s="328"/>
      <c r="AJ1671" s="328"/>
      <c r="AK1671" s="328"/>
      <c r="AL1671" s="328"/>
      <c r="AM1671" s="328" t="s">
        <v>782</v>
      </c>
      <c r="AN1671" s="328" t="s">
        <v>782</v>
      </c>
      <c r="AO1671" s="328"/>
      <c r="AP1671" s="328" t="s">
        <v>486</v>
      </c>
      <c r="AQ1671" s="328">
        <v>1</v>
      </c>
    </row>
    <row r="1672" spans="1:43" ht="22.8" x14ac:dyDescent="0.4">
      <c r="A1672" s="328">
        <v>216344</v>
      </c>
      <c r="B1672" s="328" t="s">
        <v>2447</v>
      </c>
      <c r="C1672" s="328" t="s">
        <v>66</v>
      </c>
      <c r="D1672" s="328" t="s">
        <v>449</v>
      </c>
      <c r="E1672" s="328" t="s">
        <v>388</v>
      </c>
      <c r="F1672" s="330">
        <v>36765</v>
      </c>
      <c r="G1672" s="328" t="s">
        <v>1009</v>
      </c>
      <c r="H1672" s="328" t="s">
        <v>389</v>
      </c>
      <c r="I1672" s="328" t="s">
        <v>484</v>
      </c>
      <c r="J1672" s="328" t="s">
        <v>371</v>
      </c>
      <c r="K1672" s="328">
        <v>2018</v>
      </c>
      <c r="L1672" s="328" t="s">
        <v>372</v>
      </c>
      <c r="M1672" s="328" t="s">
        <v>375</v>
      </c>
      <c r="N1672" s="328"/>
      <c r="O1672" s="330"/>
      <c r="P1672" s="328"/>
      <c r="Q1672" s="328"/>
      <c r="R1672" s="328"/>
      <c r="S1672" s="328"/>
      <c r="T1672" s="328"/>
      <c r="U1672" s="328"/>
      <c r="V1672" s="328"/>
      <c r="W1672" s="328"/>
      <c r="X1672" s="328"/>
      <c r="Y1672" s="328"/>
      <c r="Z1672" s="328"/>
      <c r="AA1672" s="328"/>
      <c r="AB1672" s="328"/>
      <c r="AC1672" s="328"/>
      <c r="AD1672" s="328"/>
      <c r="AE1672" s="328"/>
      <c r="AF1672" s="328"/>
      <c r="AG1672" s="328"/>
      <c r="AH1672" s="328"/>
      <c r="AI1672" s="328"/>
      <c r="AJ1672" s="328"/>
      <c r="AK1672" s="328"/>
      <c r="AL1672" s="328"/>
      <c r="AM1672" s="328"/>
      <c r="AN1672" s="328"/>
      <c r="AO1672" s="328"/>
      <c r="AP1672" s="328" t="s">
        <v>3375</v>
      </c>
      <c r="AQ1672" s="328">
        <v>3</v>
      </c>
    </row>
    <row r="1673" spans="1:43" ht="22.8" x14ac:dyDescent="0.4">
      <c r="A1673" s="328">
        <v>216345</v>
      </c>
      <c r="B1673" s="328" t="s">
        <v>3030</v>
      </c>
      <c r="C1673" s="328" t="s">
        <v>2933</v>
      </c>
      <c r="D1673" s="328" t="s">
        <v>3031</v>
      </c>
      <c r="E1673" s="328" t="s">
        <v>388</v>
      </c>
      <c r="F1673" s="330">
        <v>31413</v>
      </c>
      <c r="G1673" s="328" t="s">
        <v>392</v>
      </c>
      <c r="H1673" s="328" t="s">
        <v>389</v>
      </c>
      <c r="I1673" s="328" t="s">
        <v>59</v>
      </c>
      <c r="J1673" s="328" t="s">
        <v>390</v>
      </c>
      <c r="K1673" s="328">
        <v>2003</v>
      </c>
      <c r="L1673" s="328" t="s">
        <v>372</v>
      </c>
      <c r="M1673" s="328" t="s">
        <v>372</v>
      </c>
      <c r="N1673" s="328"/>
      <c r="O1673" s="330"/>
      <c r="P1673" s="328"/>
      <c r="Q1673" s="328"/>
      <c r="R1673" s="328"/>
      <c r="S1673" s="328"/>
      <c r="T1673" s="328"/>
      <c r="U1673" s="328"/>
      <c r="V1673" s="328"/>
      <c r="W1673" s="328"/>
      <c r="X1673" s="328"/>
      <c r="Y1673" s="328"/>
      <c r="Z1673" s="328"/>
      <c r="AA1673" s="328"/>
      <c r="AB1673" s="328"/>
      <c r="AC1673" s="328"/>
      <c r="AD1673" s="328"/>
      <c r="AE1673" s="328"/>
      <c r="AF1673" s="328"/>
      <c r="AG1673" s="328"/>
      <c r="AH1673" s="328"/>
      <c r="AI1673" s="328"/>
      <c r="AJ1673" s="328"/>
      <c r="AK1673" s="328"/>
      <c r="AL1673" s="328"/>
      <c r="AM1673" s="328"/>
      <c r="AN1673" s="328"/>
      <c r="AO1673" s="328"/>
      <c r="AP1673" s="328" t="s">
        <v>3374</v>
      </c>
      <c r="AQ1673" s="328">
        <v>3</v>
      </c>
    </row>
    <row r="1674" spans="1:43" ht="22.8" x14ac:dyDescent="0.4">
      <c r="A1674" s="328">
        <v>216370</v>
      </c>
      <c r="B1674" s="328" t="s">
        <v>3036</v>
      </c>
      <c r="C1674" s="328" t="s">
        <v>806</v>
      </c>
      <c r="D1674" s="328" t="s">
        <v>3037</v>
      </c>
      <c r="E1674" s="328" t="s">
        <v>388</v>
      </c>
      <c r="F1674" s="332">
        <v>0</v>
      </c>
      <c r="G1674" s="328" t="s">
        <v>370</v>
      </c>
      <c r="H1674" s="328" t="s">
        <v>389</v>
      </c>
      <c r="I1674" s="328" t="s">
        <v>486</v>
      </c>
      <c r="J1674" s="328" t="s">
        <v>390</v>
      </c>
      <c r="K1674" s="328">
        <v>2014</v>
      </c>
      <c r="L1674" s="328" t="s">
        <v>372</v>
      </c>
      <c r="M1674" s="328"/>
      <c r="N1674" s="328"/>
      <c r="O1674" s="330"/>
      <c r="P1674" s="328"/>
      <c r="Q1674" s="328"/>
      <c r="R1674" s="328"/>
      <c r="S1674" s="328"/>
      <c r="T1674" s="328"/>
      <c r="U1674" s="328"/>
      <c r="V1674" s="328"/>
      <c r="W1674" s="328"/>
      <c r="X1674" s="328"/>
      <c r="Y1674" s="328"/>
      <c r="Z1674" s="328"/>
      <c r="AA1674" s="328"/>
      <c r="AB1674" s="328"/>
      <c r="AC1674" s="328"/>
      <c r="AD1674" s="328"/>
      <c r="AE1674" s="328"/>
      <c r="AF1674" s="328"/>
      <c r="AG1674" s="328"/>
      <c r="AH1674" s="328" t="s">
        <v>731</v>
      </c>
      <c r="AI1674" s="328"/>
      <c r="AJ1674" s="328"/>
      <c r="AK1674" s="328"/>
      <c r="AL1674" s="328"/>
      <c r="AM1674" s="328" t="s">
        <v>782</v>
      </c>
      <c r="AN1674" s="328" t="s">
        <v>782</v>
      </c>
      <c r="AO1674" s="328"/>
      <c r="AP1674" s="328" t="s">
        <v>4022</v>
      </c>
      <c r="AQ1674" s="328" t="s">
        <v>4024</v>
      </c>
    </row>
    <row r="1675" spans="1:43" ht="22.8" x14ac:dyDescent="0.4">
      <c r="A1675" s="328">
        <v>216396</v>
      </c>
      <c r="B1675" s="328" t="s">
        <v>2280</v>
      </c>
      <c r="C1675" s="328" t="s">
        <v>153</v>
      </c>
      <c r="D1675" s="328" t="s">
        <v>239</v>
      </c>
      <c r="E1675" s="328" t="s">
        <v>388</v>
      </c>
      <c r="F1675" s="330">
        <v>35540</v>
      </c>
      <c r="G1675" s="328" t="s">
        <v>1009</v>
      </c>
      <c r="H1675" s="328" t="s">
        <v>389</v>
      </c>
      <c r="I1675" s="328" t="s">
        <v>486</v>
      </c>
      <c r="J1675" s="328" t="s">
        <v>371</v>
      </c>
      <c r="K1675" s="328">
        <v>2015</v>
      </c>
      <c r="L1675" s="328" t="s">
        <v>372</v>
      </c>
      <c r="M1675" s="328"/>
      <c r="N1675" s="328"/>
      <c r="O1675" s="330"/>
      <c r="P1675" s="328"/>
      <c r="Q1675" s="328"/>
      <c r="R1675" s="328"/>
      <c r="S1675" s="328"/>
      <c r="T1675" s="328"/>
      <c r="U1675" s="328"/>
      <c r="V1675" s="328"/>
      <c r="W1675" s="328"/>
      <c r="X1675" s="328"/>
      <c r="Y1675" s="328"/>
      <c r="Z1675" s="328"/>
      <c r="AA1675" s="328"/>
      <c r="AB1675" s="328"/>
      <c r="AC1675" s="328"/>
      <c r="AD1675" s="328"/>
      <c r="AE1675" s="328"/>
      <c r="AF1675" s="328"/>
      <c r="AG1675" s="328"/>
      <c r="AH1675" s="328" t="s">
        <v>731</v>
      </c>
      <c r="AI1675" s="328"/>
      <c r="AJ1675" s="328"/>
      <c r="AK1675" s="328"/>
      <c r="AL1675" s="328"/>
      <c r="AM1675" s="328" t="s">
        <v>782</v>
      </c>
      <c r="AN1675" s="328" t="s">
        <v>782</v>
      </c>
      <c r="AO1675" s="328"/>
      <c r="AP1675" s="328" t="s">
        <v>4068</v>
      </c>
      <c r="AQ1675" s="328" t="s">
        <v>3844</v>
      </c>
    </row>
    <row r="1676" spans="1:43" ht="22.8" x14ac:dyDescent="0.4">
      <c r="A1676" s="328">
        <v>216408</v>
      </c>
      <c r="B1676" s="328" t="s">
        <v>3040</v>
      </c>
      <c r="C1676" s="328" t="s">
        <v>77</v>
      </c>
      <c r="D1676" s="328" t="s">
        <v>850</v>
      </c>
      <c r="E1676" s="328" t="s">
        <v>387</v>
      </c>
      <c r="F1676" s="330">
        <v>33586</v>
      </c>
      <c r="G1676" s="328" t="s">
        <v>370</v>
      </c>
      <c r="H1676" s="328" t="s">
        <v>389</v>
      </c>
      <c r="I1676" s="328" t="s">
        <v>486</v>
      </c>
      <c r="J1676" s="328" t="s">
        <v>390</v>
      </c>
      <c r="K1676" s="328">
        <v>2013</v>
      </c>
      <c r="L1676" s="328" t="s">
        <v>372</v>
      </c>
      <c r="M1676" s="328" t="s">
        <v>372</v>
      </c>
      <c r="N1676" s="328"/>
      <c r="O1676" s="330"/>
      <c r="P1676" s="328"/>
      <c r="Q1676" s="328"/>
      <c r="R1676" s="328"/>
      <c r="S1676" s="328"/>
      <c r="T1676" s="328"/>
      <c r="U1676" s="328"/>
      <c r="V1676" s="328"/>
      <c r="W1676" s="328"/>
      <c r="X1676" s="328"/>
      <c r="Y1676" s="328"/>
      <c r="Z1676" s="328"/>
      <c r="AA1676" s="328"/>
      <c r="AB1676" s="328"/>
      <c r="AC1676" s="328"/>
      <c r="AD1676" s="328"/>
      <c r="AE1676" s="328"/>
      <c r="AF1676" s="328"/>
      <c r="AG1676" s="328"/>
      <c r="AH1676" s="328"/>
      <c r="AI1676" s="328"/>
      <c r="AJ1676" s="328"/>
      <c r="AK1676" s="328"/>
      <c r="AL1676" s="328"/>
      <c r="AM1676" s="328"/>
      <c r="AN1676" s="328"/>
      <c r="AO1676" s="328"/>
      <c r="AP1676" s="328" t="s">
        <v>3377</v>
      </c>
      <c r="AQ1676" s="328">
        <v>3</v>
      </c>
    </row>
    <row r="1677" spans="1:43" ht="22.8" x14ac:dyDescent="0.4">
      <c r="A1677" s="328">
        <v>216417</v>
      </c>
      <c r="B1677" s="328" t="s">
        <v>2453</v>
      </c>
      <c r="C1677" s="328" t="s">
        <v>63</v>
      </c>
      <c r="D1677" s="328" t="s">
        <v>294</v>
      </c>
      <c r="E1677" s="328" t="s">
        <v>387</v>
      </c>
      <c r="F1677" s="330">
        <v>36922</v>
      </c>
      <c r="G1677" s="328" t="s">
        <v>2454</v>
      </c>
      <c r="H1677" s="328" t="s">
        <v>389</v>
      </c>
      <c r="I1677" s="328" t="s">
        <v>486</v>
      </c>
      <c r="J1677" s="328" t="s">
        <v>371</v>
      </c>
      <c r="K1677" s="328"/>
      <c r="L1677" s="328" t="s">
        <v>372</v>
      </c>
      <c r="M1677" s="328" t="s">
        <v>372</v>
      </c>
      <c r="N1677" s="328"/>
      <c r="O1677" s="330"/>
      <c r="P1677" s="328"/>
      <c r="Q1677" s="328"/>
      <c r="R1677" s="328"/>
      <c r="S1677" s="328"/>
      <c r="T1677" s="328"/>
      <c r="U1677" s="328"/>
      <c r="V1677" s="328"/>
      <c r="W1677" s="328"/>
      <c r="X1677" s="328"/>
      <c r="Y1677" s="328"/>
      <c r="Z1677" s="328"/>
      <c r="AA1677" s="328"/>
      <c r="AB1677" s="328"/>
      <c r="AC1677" s="328"/>
      <c r="AD1677" s="328"/>
      <c r="AE1677" s="328"/>
      <c r="AF1677" s="328"/>
      <c r="AG1677" s="328"/>
      <c r="AH1677" s="328" t="s">
        <v>731</v>
      </c>
      <c r="AI1677" s="328"/>
      <c r="AJ1677" s="328"/>
      <c r="AK1677" s="328"/>
      <c r="AL1677" s="328"/>
      <c r="AM1677" s="328" t="s">
        <v>782</v>
      </c>
      <c r="AN1677" s="328" t="s">
        <v>782</v>
      </c>
      <c r="AO1677" s="328"/>
      <c r="AP1677" s="328" t="s">
        <v>4068</v>
      </c>
      <c r="AQ1677" s="328" t="s">
        <v>3844</v>
      </c>
    </row>
    <row r="1678" spans="1:43" ht="22.8" x14ac:dyDescent="0.4">
      <c r="A1678" s="328">
        <v>216424</v>
      </c>
      <c r="B1678" s="328" t="s">
        <v>2202</v>
      </c>
      <c r="C1678" s="328" t="s">
        <v>66</v>
      </c>
      <c r="D1678" s="328" t="s">
        <v>558</v>
      </c>
      <c r="E1678" s="328" t="s">
        <v>387</v>
      </c>
      <c r="F1678" s="330">
        <v>34978</v>
      </c>
      <c r="G1678" s="328" t="s">
        <v>2203</v>
      </c>
      <c r="H1678" s="328" t="s">
        <v>389</v>
      </c>
      <c r="I1678" s="328" t="s">
        <v>484</v>
      </c>
      <c r="J1678" s="328" t="s">
        <v>371</v>
      </c>
      <c r="K1678" s="328">
        <v>2013</v>
      </c>
      <c r="L1678" s="328" t="s">
        <v>372</v>
      </c>
      <c r="M1678" s="328" t="s">
        <v>378</v>
      </c>
      <c r="N1678" s="328"/>
      <c r="O1678" s="330"/>
      <c r="P1678" s="328"/>
      <c r="Q1678" s="328"/>
      <c r="R1678" s="328"/>
      <c r="S1678" s="328"/>
      <c r="T1678" s="328"/>
      <c r="U1678" s="328"/>
      <c r="V1678" s="328"/>
      <c r="W1678" s="328"/>
      <c r="X1678" s="328"/>
      <c r="Y1678" s="328"/>
      <c r="Z1678" s="328"/>
      <c r="AA1678" s="328"/>
      <c r="AB1678" s="328"/>
      <c r="AC1678" s="328"/>
      <c r="AD1678" s="328"/>
      <c r="AE1678" s="328"/>
      <c r="AF1678" s="328"/>
      <c r="AG1678" s="328"/>
      <c r="AH1678" s="328"/>
      <c r="AI1678" s="328"/>
      <c r="AJ1678" s="328"/>
      <c r="AK1678" s="328"/>
      <c r="AL1678" s="328"/>
      <c r="AM1678" s="328"/>
      <c r="AN1678" s="328" t="s">
        <v>782</v>
      </c>
      <c r="AO1678" s="328"/>
      <c r="AP1678" s="328" t="s">
        <v>484</v>
      </c>
      <c r="AQ1678" s="328">
        <v>1</v>
      </c>
    </row>
    <row r="1679" spans="1:43" ht="22.8" x14ac:dyDescent="0.4">
      <c r="A1679" s="328">
        <v>216434</v>
      </c>
      <c r="B1679" s="328" t="s">
        <v>2091</v>
      </c>
      <c r="C1679" s="328" t="s">
        <v>493</v>
      </c>
      <c r="D1679" s="328" t="s">
        <v>2776</v>
      </c>
      <c r="E1679" s="328" t="s">
        <v>388</v>
      </c>
      <c r="F1679" s="330">
        <v>32509</v>
      </c>
      <c r="G1679" s="328" t="s">
        <v>3230</v>
      </c>
      <c r="H1679" s="328" t="s">
        <v>389</v>
      </c>
      <c r="I1679" s="328" t="s">
        <v>484</v>
      </c>
      <c r="J1679" s="328" t="s">
        <v>1311</v>
      </c>
      <c r="K1679" s="328"/>
      <c r="L1679" s="328" t="s">
        <v>372</v>
      </c>
      <c r="M1679" s="328" t="s">
        <v>372</v>
      </c>
      <c r="N1679" s="328"/>
      <c r="O1679" s="330"/>
      <c r="P1679" s="328"/>
      <c r="Q1679" s="328"/>
      <c r="R1679" s="328"/>
      <c r="S1679" s="328"/>
      <c r="T1679" s="328"/>
      <c r="U1679" s="328"/>
      <c r="V1679" s="328"/>
      <c r="W1679" s="328"/>
      <c r="X1679" s="328"/>
      <c r="Y1679" s="328"/>
      <c r="Z1679" s="328"/>
      <c r="AA1679" s="328"/>
      <c r="AB1679" s="328"/>
      <c r="AC1679" s="328"/>
      <c r="AD1679" s="328"/>
      <c r="AE1679" s="328"/>
      <c r="AF1679" s="328"/>
      <c r="AG1679" s="328"/>
      <c r="AH1679" s="328"/>
      <c r="AI1679" s="328"/>
      <c r="AJ1679" s="328"/>
      <c r="AK1679" s="328"/>
      <c r="AL1679" s="328"/>
      <c r="AM1679" s="328" t="s">
        <v>782</v>
      </c>
      <c r="AN1679" s="328" t="s">
        <v>782</v>
      </c>
      <c r="AO1679" s="328"/>
      <c r="AP1679" s="328" t="s">
        <v>484</v>
      </c>
      <c r="AQ1679" s="328">
        <v>3</v>
      </c>
    </row>
    <row r="1680" spans="1:43" ht="22.8" x14ac:dyDescent="0.4">
      <c r="A1680" s="328">
        <v>216448</v>
      </c>
      <c r="B1680" s="328" t="s">
        <v>2329</v>
      </c>
      <c r="C1680" s="328" t="s">
        <v>141</v>
      </c>
      <c r="D1680" s="328" t="s">
        <v>239</v>
      </c>
      <c r="E1680" s="328" t="s">
        <v>387</v>
      </c>
      <c r="F1680" s="330">
        <v>35933</v>
      </c>
      <c r="G1680" s="328" t="s">
        <v>1028</v>
      </c>
      <c r="H1680" s="328" t="s">
        <v>389</v>
      </c>
      <c r="I1680" s="328" t="s">
        <v>484</v>
      </c>
      <c r="J1680" s="328" t="s">
        <v>371</v>
      </c>
      <c r="K1680" s="328">
        <v>2016</v>
      </c>
      <c r="L1680" s="328" t="s">
        <v>372</v>
      </c>
      <c r="M1680" s="328" t="s">
        <v>374</v>
      </c>
      <c r="N1680" s="328"/>
      <c r="O1680" s="330"/>
      <c r="P1680" s="328"/>
      <c r="Q1680" s="328"/>
      <c r="R1680" s="328"/>
      <c r="S1680" s="328"/>
      <c r="T1680" s="328"/>
      <c r="U1680" s="328"/>
      <c r="V1680" s="328"/>
      <c r="W1680" s="328"/>
      <c r="X1680" s="328"/>
      <c r="Y1680" s="328"/>
      <c r="Z1680" s="328"/>
      <c r="AA1680" s="328"/>
      <c r="AB1680" s="328"/>
      <c r="AC1680" s="328"/>
      <c r="AD1680" s="328"/>
      <c r="AE1680" s="328"/>
      <c r="AF1680" s="328"/>
      <c r="AG1680" s="328"/>
      <c r="AH1680" s="328"/>
      <c r="AI1680" s="328"/>
      <c r="AJ1680" s="328"/>
      <c r="AK1680" s="328"/>
      <c r="AL1680" s="328"/>
      <c r="AM1680" s="328" t="s">
        <v>782</v>
      </c>
      <c r="AN1680" s="328" t="s">
        <v>782</v>
      </c>
      <c r="AO1680" s="328"/>
      <c r="AP1680" s="328" t="s">
        <v>3375</v>
      </c>
      <c r="AQ1680" s="328">
        <v>3</v>
      </c>
    </row>
    <row r="1681" spans="1:43" ht="22.8" x14ac:dyDescent="0.4">
      <c r="A1681" s="328">
        <v>216457</v>
      </c>
      <c r="B1681" s="328" t="s">
        <v>854</v>
      </c>
      <c r="C1681" s="328" t="s">
        <v>95</v>
      </c>
      <c r="D1681" s="328" t="s">
        <v>431</v>
      </c>
      <c r="E1681" s="328" t="s">
        <v>388</v>
      </c>
      <c r="F1681" s="330">
        <v>36526</v>
      </c>
      <c r="G1681" s="328" t="s">
        <v>855</v>
      </c>
      <c r="H1681" s="328" t="s">
        <v>389</v>
      </c>
      <c r="I1681" s="328" t="s">
        <v>486</v>
      </c>
      <c r="J1681" s="328" t="s">
        <v>371</v>
      </c>
      <c r="K1681" s="328">
        <v>2017</v>
      </c>
      <c r="L1681" s="328" t="s">
        <v>372</v>
      </c>
      <c r="M1681" s="328" t="s">
        <v>372</v>
      </c>
      <c r="N1681" s="328"/>
      <c r="O1681" s="330"/>
      <c r="P1681" s="328"/>
      <c r="Q1681" s="328"/>
      <c r="R1681" s="328"/>
      <c r="S1681" s="328"/>
      <c r="T1681" s="328"/>
      <c r="U1681" s="328"/>
      <c r="V1681" s="328"/>
      <c r="W1681" s="328"/>
      <c r="X1681" s="328"/>
      <c r="Y1681" s="328"/>
      <c r="Z1681" s="328"/>
      <c r="AA1681" s="328"/>
      <c r="AB1681" s="328"/>
      <c r="AC1681" s="328"/>
      <c r="AD1681" s="328"/>
      <c r="AE1681" s="328"/>
      <c r="AF1681" s="328"/>
      <c r="AG1681" s="328"/>
      <c r="AH1681" s="328"/>
      <c r="AI1681" s="328"/>
      <c r="AJ1681" s="328"/>
      <c r="AK1681" s="328"/>
      <c r="AL1681" s="328"/>
      <c r="AM1681" s="328" t="s">
        <v>782</v>
      </c>
      <c r="AN1681" s="328" t="s">
        <v>782</v>
      </c>
      <c r="AO1681" s="328"/>
      <c r="AP1681" s="328" t="s">
        <v>3377</v>
      </c>
      <c r="AQ1681" s="328">
        <v>3</v>
      </c>
    </row>
    <row r="1682" spans="1:43" ht="22.8" x14ac:dyDescent="0.4">
      <c r="A1682" s="328">
        <v>216493</v>
      </c>
      <c r="B1682" s="328" t="s">
        <v>862</v>
      </c>
      <c r="C1682" s="328" t="s">
        <v>503</v>
      </c>
      <c r="D1682" s="328" t="s">
        <v>244</v>
      </c>
      <c r="E1682" s="328" t="s">
        <v>388</v>
      </c>
      <c r="F1682" s="330">
        <v>36161</v>
      </c>
      <c r="G1682" s="328" t="s">
        <v>1064</v>
      </c>
      <c r="H1682" s="328" t="s">
        <v>389</v>
      </c>
      <c r="I1682" s="328" t="s">
        <v>486</v>
      </c>
      <c r="J1682" s="328" t="s">
        <v>371</v>
      </c>
      <c r="K1682" s="328">
        <v>2017</v>
      </c>
      <c r="L1682" s="328" t="s">
        <v>372</v>
      </c>
      <c r="M1682" s="328" t="s">
        <v>372</v>
      </c>
      <c r="N1682" s="328"/>
      <c r="O1682" s="330"/>
      <c r="P1682" s="328"/>
      <c r="Q1682" s="328"/>
      <c r="R1682" s="328"/>
      <c r="S1682" s="328"/>
      <c r="T1682" s="328"/>
      <c r="U1682" s="328"/>
      <c r="V1682" s="328"/>
      <c r="W1682" s="328"/>
      <c r="X1682" s="328"/>
      <c r="Y1682" s="328"/>
      <c r="Z1682" s="328"/>
      <c r="AA1682" s="328"/>
      <c r="AB1682" s="328"/>
      <c r="AC1682" s="328"/>
      <c r="AD1682" s="328"/>
      <c r="AE1682" s="328"/>
      <c r="AF1682" s="328"/>
      <c r="AG1682" s="328"/>
      <c r="AH1682" s="328"/>
      <c r="AI1682" s="328"/>
      <c r="AJ1682" s="328"/>
      <c r="AK1682" s="328"/>
      <c r="AL1682" s="328"/>
      <c r="AM1682" s="328"/>
      <c r="AN1682" s="328" t="s">
        <v>782</v>
      </c>
      <c r="AO1682" s="328"/>
      <c r="AP1682" s="328" t="s">
        <v>3377</v>
      </c>
      <c r="AQ1682" s="328">
        <v>3</v>
      </c>
    </row>
    <row r="1683" spans="1:43" ht="22.8" x14ac:dyDescent="0.4">
      <c r="A1683" s="328">
        <v>216509</v>
      </c>
      <c r="B1683" s="328" t="s">
        <v>792</v>
      </c>
      <c r="C1683" s="328" t="s">
        <v>105</v>
      </c>
      <c r="D1683" s="328" t="s">
        <v>242</v>
      </c>
      <c r="E1683" s="328" t="s">
        <v>388</v>
      </c>
      <c r="F1683" s="330">
        <v>34335</v>
      </c>
      <c r="G1683" s="328" t="s">
        <v>370</v>
      </c>
      <c r="H1683" s="328" t="s">
        <v>389</v>
      </c>
      <c r="I1683" s="328" t="s">
        <v>485</v>
      </c>
      <c r="J1683" s="328" t="s">
        <v>1311</v>
      </c>
      <c r="K1683" s="328">
        <v>2020</v>
      </c>
      <c r="L1683" s="328" t="s">
        <v>372</v>
      </c>
      <c r="M1683" s="328" t="s">
        <v>372</v>
      </c>
      <c r="N1683" s="328"/>
      <c r="O1683" s="330"/>
      <c r="P1683" s="328"/>
      <c r="Q1683" s="328"/>
      <c r="R1683" s="328"/>
      <c r="S1683" s="328"/>
      <c r="T1683" s="328"/>
      <c r="U1683" s="328"/>
      <c r="V1683" s="328"/>
      <c r="W1683" s="328"/>
      <c r="X1683" s="328"/>
      <c r="Y1683" s="328"/>
      <c r="Z1683" s="328"/>
      <c r="AA1683" s="328"/>
      <c r="AB1683" s="328"/>
      <c r="AC1683" s="328"/>
      <c r="AD1683" s="328"/>
      <c r="AE1683" s="328"/>
      <c r="AF1683" s="328"/>
      <c r="AG1683" s="328"/>
      <c r="AH1683" s="328"/>
      <c r="AI1683" s="328"/>
      <c r="AJ1683" s="328"/>
      <c r="AK1683" s="328"/>
      <c r="AL1683" s="328"/>
      <c r="AM1683" s="328" t="s">
        <v>782</v>
      </c>
      <c r="AN1683" s="328" t="s">
        <v>782</v>
      </c>
      <c r="AO1683" s="328"/>
      <c r="AP1683" s="328" t="s">
        <v>485</v>
      </c>
      <c r="AQ1683" s="328">
        <v>1</v>
      </c>
    </row>
    <row r="1684" spans="1:43" ht="22.8" x14ac:dyDescent="0.4">
      <c r="A1684" s="328">
        <v>216518</v>
      </c>
      <c r="B1684" s="328" t="s">
        <v>2265</v>
      </c>
      <c r="C1684" s="328" t="s">
        <v>572</v>
      </c>
      <c r="D1684" s="328" t="s">
        <v>2266</v>
      </c>
      <c r="E1684" s="328" t="s">
        <v>388</v>
      </c>
      <c r="F1684" s="330">
        <v>35434</v>
      </c>
      <c r="G1684" s="328" t="s">
        <v>682</v>
      </c>
      <c r="H1684" s="328" t="s">
        <v>389</v>
      </c>
      <c r="I1684" s="328" t="s">
        <v>484</v>
      </c>
      <c r="J1684" s="328" t="s">
        <v>371</v>
      </c>
      <c r="K1684" s="328">
        <v>2014</v>
      </c>
      <c r="L1684" s="328" t="s">
        <v>372</v>
      </c>
      <c r="M1684" s="328" t="s">
        <v>374</v>
      </c>
      <c r="N1684" s="328"/>
      <c r="O1684" s="330"/>
      <c r="P1684" s="328"/>
      <c r="Q1684" s="328"/>
      <c r="R1684" s="328"/>
      <c r="S1684" s="328"/>
      <c r="T1684" s="328"/>
      <c r="U1684" s="328"/>
      <c r="V1684" s="328"/>
      <c r="W1684" s="328"/>
      <c r="X1684" s="328"/>
      <c r="Y1684" s="328"/>
      <c r="Z1684" s="328"/>
      <c r="AA1684" s="328"/>
      <c r="AB1684" s="328"/>
      <c r="AC1684" s="328"/>
      <c r="AD1684" s="328"/>
      <c r="AE1684" s="328"/>
      <c r="AF1684" s="328"/>
      <c r="AG1684" s="328"/>
      <c r="AH1684" s="328"/>
      <c r="AI1684" s="328"/>
      <c r="AJ1684" s="328"/>
      <c r="AK1684" s="328"/>
      <c r="AL1684" s="328"/>
      <c r="AM1684" s="328"/>
      <c r="AN1684" s="328"/>
      <c r="AO1684" s="328"/>
      <c r="AP1684" s="328" t="s">
        <v>3375</v>
      </c>
      <c r="AQ1684" s="328">
        <v>2</v>
      </c>
    </row>
    <row r="1685" spans="1:43" ht="22.8" x14ac:dyDescent="0.4">
      <c r="A1685" s="328">
        <v>216521</v>
      </c>
      <c r="B1685" s="328" t="s">
        <v>2311</v>
      </c>
      <c r="C1685" s="328" t="s">
        <v>95</v>
      </c>
      <c r="D1685" s="328" t="s">
        <v>236</v>
      </c>
      <c r="E1685" s="328" t="s">
        <v>388</v>
      </c>
      <c r="F1685" s="330">
        <v>35796</v>
      </c>
      <c r="G1685" s="328" t="s">
        <v>370</v>
      </c>
      <c r="H1685" s="328" t="s">
        <v>389</v>
      </c>
      <c r="I1685" s="328" t="s">
        <v>486</v>
      </c>
      <c r="J1685" s="328" t="s">
        <v>371</v>
      </c>
      <c r="K1685" s="328">
        <v>2015</v>
      </c>
      <c r="L1685" s="328" t="s">
        <v>372</v>
      </c>
      <c r="M1685" s="328" t="s">
        <v>374</v>
      </c>
      <c r="N1685" s="328"/>
      <c r="O1685" s="330"/>
      <c r="P1685" s="328"/>
      <c r="Q1685" s="328"/>
      <c r="R1685" s="328"/>
      <c r="S1685" s="328"/>
      <c r="T1685" s="328"/>
      <c r="U1685" s="328"/>
      <c r="V1685" s="328"/>
      <c r="W1685" s="328"/>
      <c r="X1685" s="328"/>
      <c r="Y1685" s="328"/>
      <c r="Z1685" s="328"/>
      <c r="AA1685" s="328"/>
      <c r="AB1685" s="328"/>
      <c r="AC1685" s="328"/>
      <c r="AD1685" s="328"/>
      <c r="AE1685" s="328"/>
      <c r="AF1685" s="328"/>
      <c r="AG1685" s="328"/>
      <c r="AH1685" s="328" t="s">
        <v>731</v>
      </c>
      <c r="AI1685" s="328"/>
      <c r="AJ1685" s="328"/>
      <c r="AK1685" s="328"/>
      <c r="AL1685" s="328"/>
      <c r="AM1685" s="328"/>
      <c r="AN1685" s="328" t="s">
        <v>782</v>
      </c>
      <c r="AO1685" s="328"/>
      <c r="AP1685" s="328" t="s">
        <v>4022</v>
      </c>
      <c r="AQ1685" s="328" t="s">
        <v>4024</v>
      </c>
    </row>
    <row r="1686" spans="1:43" ht="22.8" x14ac:dyDescent="0.4">
      <c r="A1686" s="328">
        <v>216524</v>
      </c>
      <c r="B1686" s="328" t="s">
        <v>864</v>
      </c>
      <c r="C1686" s="328" t="s">
        <v>3056</v>
      </c>
      <c r="D1686" s="328" t="s">
        <v>3057</v>
      </c>
      <c r="E1686" s="328" t="s">
        <v>388</v>
      </c>
      <c r="F1686" s="330">
        <v>31413</v>
      </c>
      <c r="G1686" s="328" t="s">
        <v>370</v>
      </c>
      <c r="H1686" s="328" t="s">
        <v>389</v>
      </c>
      <c r="I1686" s="328" t="s">
        <v>486</v>
      </c>
      <c r="J1686" s="328" t="s">
        <v>1311</v>
      </c>
      <c r="K1686" s="328"/>
      <c r="L1686" s="328" t="s">
        <v>372</v>
      </c>
      <c r="M1686" s="328" t="s">
        <v>372</v>
      </c>
      <c r="N1686" s="328"/>
      <c r="O1686" s="330"/>
      <c r="P1686" s="328"/>
      <c r="Q1686" s="328"/>
      <c r="R1686" s="328"/>
      <c r="S1686" s="328"/>
      <c r="T1686" s="328"/>
      <c r="U1686" s="328"/>
      <c r="V1686" s="328"/>
      <c r="W1686" s="328"/>
      <c r="X1686" s="328"/>
      <c r="Y1686" s="328"/>
      <c r="Z1686" s="328"/>
      <c r="AA1686" s="328"/>
      <c r="AB1686" s="328"/>
      <c r="AC1686" s="328"/>
      <c r="AD1686" s="328"/>
      <c r="AE1686" s="328"/>
      <c r="AF1686" s="328"/>
      <c r="AG1686" s="328"/>
      <c r="AH1686" s="328"/>
      <c r="AI1686" s="328"/>
      <c r="AJ1686" s="328"/>
      <c r="AK1686" s="328"/>
      <c r="AL1686" s="328"/>
      <c r="AM1686" s="328" t="s">
        <v>782</v>
      </c>
      <c r="AN1686" s="328" t="s">
        <v>782</v>
      </c>
      <c r="AO1686" s="328"/>
      <c r="AP1686" s="328" t="s">
        <v>3377</v>
      </c>
      <c r="AQ1686" s="328">
        <v>3</v>
      </c>
    </row>
    <row r="1687" spans="1:43" ht="22.8" x14ac:dyDescent="0.4">
      <c r="A1687" s="328">
        <v>216534</v>
      </c>
      <c r="B1687" s="328" t="s">
        <v>865</v>
      </c>
      <c r="C1687" s="328" t="s">
        <v>866</v>
      </c>
      <c r="D1687" s="328" t="s">
        <v>573</v>
      </c>
      <c r="E1687" s="328" t="s">
        <v>388</v>
      </c>
      <c r="F1687" s="330">
        <v>36535</v>
      </c>
      <c r="G1687" s="328" t="s">
        <v>1009</v>
      </c>
      <c r="H1687" s="328" t="s">
        <v>389</v>
      </c>
      <c r="I1687" s="328" t="s">
        <v>486</v>
      </c>
      <c r="J1687" s="328" t="s">
        <v>390</v>
      </c>
      <c r="K1687" s="328">
        <v>2017</v>
      </c>
      <c r="L1687" s="328" t="s">
        <v>372</v>
      </c>
      <c r="M1687" s="328" t="s">
        <v>372</v>
      </c>
      <c r="N1687" s="328"/>
      <c r="O1687" s="330"/>
      <c r="P1687" s="328"/>
      <c r="Q1687" s="328"/>
      <c r="R1687" s="328"/>
      <c r="S1687" s="328"/>
      <c r="T1687" s="328"/>
      <c r="U1687" s="328"/>
      <c r="V1687" s="328"/>
      <c r="W1687" s="328"/>
      <c r="X1687" s="328"/>
      <c r="Y1687" s="328"/>
      <c r="Z1687" s="328"/>
      <c r="AA1687" s="328"/>
      <c r="AB1687" s="328"/>
      <c r="AC1687" s="328"/>
      <c r="AD1687" s="328"/>
      <c r="AE1687" s="328"/>
      <c r="AF1687" s="328"/>
      <c r="AG1687" s="328"/>
      <c r="AH1687" s="328"/>
      <c r="AI1687" s="328"/>
      <c r="AJ1687" s="328"/>
      <c r="AK1687" s="328"/>
      <c r="AL1687" s="328"/>
      <c r="AM1687" s="328"/>
      <c r="AN1687" s="328"/>
      <c r="AO1687" s="328"/>
      <c r="AP1687" s="328" t="s">
        <v>486</v>
      </c>
      <c r="AQ1687" s="328">
        <v>1</v>
      </c>
    </row>
    <row r="1688" spans="1:43" ht="22.8" x14ac:dyDescent="0.4">
      <c r="A1688" s="328">
        <v>216549</v>
      </c>
      <c r="B1688" s="328" t="s">
        <v>3063</v>
      </c>
      <c r="C1688" s="328" t="s">
        <v>423</v>
      </c>
      <c r="D1688" s="328" t="s">
        <v>1995</v>
      </c>
      <c r="E1688" s="328" t="s">
        <v>388</v>
      </c>
      <c r="F1688" s="330">
        <v>33748</v>
      </c>
      <c r="G1688" s="328" t="s">
        <v>696</v>
      </c>
      <c r="H1688" s="328" t="s">
        <v>389</v>
      </c>
      <c r="I1688" s="328" t="s">
        <v>59</v>
      </c>
      <c r="J1688" s="328" t="s">
        <v>390</v>
      </c>
      <c r="K1688" s="328">
        <v>2010</v>
      </c>
      <c r="L1688" s="328" t="s">
        <v>372</v>
      </c>
      <c r="M1688" s="328" t="s">
        <v>378</v>
      </c>
      <c r="N1688" s="328"/>
      <c r="O1688" s="330"/>
      <c r="P1688" s="328"/>
      <c r="Q1688" s="328"/>
      <c r="R1688" s="328"/>
      <c r="S1688" s="328"/>
      <c r="T1688" s="328"/>
      <c r="U1688" s="328"/>
      <c r="V1688" s="328"/>
      <c r="W1688" s="328"/>
      <c r="X1688" s="328"/>
      <c r="Y1688" s="328"/>
      <c r="Z1688" s="328"/>
      <c r="AA1688" s="328"/>
      <c r="AB1688" s="328"/>
      <c r="AC1688" s="328"/>
      <c r="AD1688" s="328"/>
      <c r="AE1688" s="328"/>
      <c r="AF1688" s="328"/>
      <c r="AG1688" s="328"/>
      <c r="AH1688" s="328"/>
      <c r="AI1688" s="328"/>
      <c r="AJ1688" s="328"/>
      <c r="AK1688" s="328"/>
      <c r="AL1688" s="328"/>
      <c r="AM1688" s="328"/>
      <c r="AN1688" s="328"/>
      <c r="AO1688" s="328"/>
      <c r="AP1688" s="328" t="s">
        <v>3374</v>
      </c>
      <c r="AQ1688" s="328">
        <v>3</v>
      </c>
    </row>
    <row r="1689" spans="1:43" ht="22.8" x14ac:dyDescent="0.4">
      <c r="A1689" s="328">
        <v>216554</v>
      </c>
      <c r="B1689" s="328" t="s">
        <v>1972</v>
      </c>
      <c r="C1689" s="328" t="s">
        <v>1973</v>
      </c>
      <c r="D1689" s="328" t="s">
        <v>470</v>
      </c>
      <c r="E1689" s="328" t="s">
        <v>388</v>
      </c>
      <c r="F1689" s="330">
        <v>35796</v>
      </c>
      <c r="G1689" s="328" t="s">
        <v>1037</v>
      </c>
      <c r="H1689" s="328" t="s">
        <v>389</v>
      </c>
      <c r="I1689" s="328" t="s">
        <v>486</v>
      </c>
      <c r="J1689" s="328" t="s">
        <v>390</v>
      </c>
      <c r="K1689" s="328">
        <v>2015</v>
      </c>
      <c r="L1689" s="328" t="s">
        <v>372</v>
      </c>
      <c r="M1689" s="328" t="s">
        <v>372</v>
      </c>
      <c r="N1689" s="328"/>
      <c r="O1689" s="330"/>
      <c r="P1689" s="328"/>
      <c r="Q1689" s="328"/>
      <c r="R1689" s="328"/>
      <c r="S1689" s="328"/>
      <c r="T1689" s="328"/>
      <c r="U1689" s="328"/>
      <c r="V1689" s="328"/>
      <c r="W1689" s="328"/>
      <c r="X1689" s="328"/>
      <c r="Y1689" s="328"/>
      <c r="Z1689" s="328"/>
      <c r="AA1689" s="328"/>
      <c r="AB1689" s="328"/>
      <c r="AC1689" s="328"/>
      <c r="AD1689" s="328"/>
      <c r="AE1689" s="328"/>
      <c r="AF1689" s="328"/>
      <c r="AG1689" s="328"/>
      <c r="AH1689" s="328" t="s">
        <v>731</v>
      </c>
      <c r="AI1689" s="328"/>
      <c r="AJ1689" s="328"/>
      <c r="AK1689" s="328"/>
      <c r="AL1689" s="328"/>
      <c r="AM1689" s="328"/>
      <c r="AN1689" s="328"/>
      <c r="AO1689" s="328"/>
      <c r="AP1689" s="328" t="s">
        <v>4022</v>
      </c>
      <c r="AQ1689" s="328" t="s">
        <v>3999</v>
      </c>
    </row>
    <row r="1690" spans="1:43" ht="22.8" x14ac:dyDescent="0.4">
      <c r="A1690" s="328">
        <v>216561</v>
      </c>
      <c r="B1690" s="328" t="s">
        <v>2326</v>
      </c>
      <c r="C1690" s="328" t="s">
        <v>105</v>
      </c>
      <c r="D1690" s="328" t="s">
        <v>252</v>
      </c>
      <c r="E1690" s="328" t="s">
        <v>388</v>
      </c>
      <c r="F1690" s="330">
        <v>35916</v>
      </c>
      <c r="G1690" s="328" t="s">
        <v>894</v>
      </c>
      <c r="H1690" s="328" t="s">
        <v>389</v>
      </c>
      <c r="I1690" s="328" t="s">
        <v>484</v>
      </c>
      <c r="J1690" s="328" t="s">
        <v>371</v>
      </c>
      <c r="K1690" s="328">
        <v>2018</v>
      </c>
      <c r="L1690" s="328" t="s">
        <v>372</v>
      </c>
      <c r="M1690" s="328" t="s">
        <v>372</v>
      </c>
      <c r="N1690" s="328"/>
      <c r="O1690" s="330"/>
      <c r="P1690" s="328"/>
      <c r="Q1690" s="328"/>
      <c r="R1690" s="328"/>
      <c r="S1690" s="328"/>
      <c r="T1690" s="328"/>
      <c r="U1690" s="328"/>
      <c r="V1690" s="328"/>
      <c r="W1690" s="328"/>
      <c r="X1690" s="328"/>
      <c r="Y1690" s="328"/>
      <c r="Z1690" s="328"/>
      <c r="AA1690" s="328"/>
      <c r="AB1690" s="328"/>
      <c r="AC1690" s="328"/>
      <c r="AD1690" s="328"/>
      <c r="AE1690" s="328"/>
      <c r="AF1690" s="328"/>
      <c r="AG1690" s="328"/>
      <c r="AH1690" s="328"/>
      <c r="AI1690" s="328"/>
      <c r="AJ1690" s="328"/>
      <c r="AK1690" s="328"/>
      <c r="AL1690" s="328"/>
      <c r="AM1690" s="328"/>
      <c r="AN1690" s="328" t="s">
        <v>782</v>
      </c>
      <c r="AO1690" s="328"/>
      <c r="AP1690" s="328" t="s">
        <v>3375</v>
      </c>
      <c r="AQ1690" s="328">
        <v>3</v>
      </c>
    </row>
    <row r="1691" spans="1:43" ht="22.8" x14ac:dyDescent="0.4">
      <c r="A1691" s="328">
        <v>216566</v>
      </c>
      <c r="B1691" s="328" t="s">
        <v>2302</v>
      </c>
      <c r="C1691" s="328" t="s">
        <v>98</v>
      </c>
      <c r="D1691" s="328" t="s">
        <v>3065</v>
      </c>
      <c r="E1691" s="328" t="s">
        <v>388</v>
      </c>
      <c r="F1691" s="330">
        <v>35796</v>
      </c>
      <c r="G1691" s="328" t="s">
        <v>1073</v>
      </c>
      <c r="H1691" s="328" t="s">
        <v>389</v>
      </c>
      <c r="I1691" s="328" t="s">
        <v>59</v>
      </c>
      <c r="J1691" s="328" t="s">
        <v>371</v>
      </c>
      <c r="K1691" s="328">
        <v>2015</v>
      </c>
      <c r="L1691" s="328" t="s">
        <v>372</v>
      </c>
      <c r="M1691" s="328" t="s">
        <v>372</v>
      </c>
      <c r="N1691" s="328"/>
      <c r="O1691" s="330"/>
      <c r="P1691" s="328"/>
      <c r="Q1691" s="328"/>
      <c r="R1691" s="328"/>
      <c r="S1691" s="328"/>
      <c r="T1691" s="328"/>
      <c r="U1691" s="328"/>
      <c r="V1691" s="328"/>
      <c r="W1691" s="328"/>
      <c r="X1691" s="328"/>
      <c r="Y1691" s="328"/>
      <c r="Z1691" s="328"/>
      <c r="AA1691" s="328"/>
      <c r="AB1691" s="328"/>
      <c r="AC1691" s="328"/>
      <c r="AD1691" s="328"/>
      <c r="AE1691" s="328"/>
      <c r="AF1691" s="328"/>
      <c r="AG1691" s="328"/>
      <c r="AH1691" s="328"/>
      <c r="AI1691" s="328"/>
      <c r="AJ1691" s="328"/>
      <c r="AK1691" s="328"/>
      <c r="AL1691" s="328"/>
      <c r="AM1691" s="328"/>
      <c r="AN1691" s="328"/>
      <c r="AO1691" s="328"/>
      <c r="AP1691" s="328" t="s">
        <v>3374</v>
      </c>
      <c r="AQ1691" s="328">
        <v>3</v>
      </c>
    </row>
    <row r="1692" spans="1:43" ht="22.8" x14ac:dyDescent="0.4">
      <c r="A1692" s="328">
        <v>216574</v>
      </c>
      <c r="B1692" s="328" t="s">
        <v>3066</v>
      </c>
      <c r="C1692" s="328" t="s">
        <v>899</v>
      </c>
      <c r="D1692" s="328" t="s">
        <v>240</v>
      </c>
      <c r="E1692" s="328" t="s">
        <v>388</v>
      </c>
      <c r="F1692" s="330">
        <v>36035</v>
      </c>
      <c r="G1692" s="328" t="s">
        <v>1009</v>
      </c>
      <c r="H1692" s="328" t="s">
        <v>389</v>
      </c>
      <c r="I1692" s="328" t="s">
        <v>59</v>
      </c>
      <c r="J1692" s="328" t="s">
        <v>371</v>
      </c>
      <c r="K1692" s="328">
        <v>2016</v>
      </c>
      <c r="L1692" s="328" t="s">
        <v>372</v>
      </c>
      <c r="M1692" s="328" t="s">
        <v>372</v>
      </c>
      <c r="N1692" s="328"/>
      <c r="O1692" s="330"/>
      <c r="P1692" s="328"/>
      <c r="Q1692" s="328"/>
      <c r="R1692" s="328"/>
      <c r="S1692" s="328"/>
      <c r="T1692" s="328"/>
      <c r="U1692" s="328"/>
      <c r="V1692" s="328"/>
      <c r="W1692" s="328"/>
      <c r="X1692" s="328"/>
      <c r="Y1692" s="328"/>
      <c r="Z1692" s="328"/>
      <c r="AA1692" s="328"/>
      <c r="AB1692" s="328"/>
      <c r="AC1692" s="328"/>
      <c r="AD1692" s="328"/>
      <c r="AE1692" s="328"/>
      <c r="AF1692" s="328"/>
      <c r="AG1692" s="328"/>
      <c r="AH1692" s="328"/>
      <c r="AI1692" s="328"/>
      <c r="AJ1692" s="328"/>
      <c r="AK1692" s="328"/>
      <c r="AL1692" s="328"/>
      <c r="AM1692" s="328"/>
      <c r="AN1692" s="328"/>
      <c r="AO1692" s="328"/>
      <c r="AP1692" s="328" t="s">
        <v>3374</v>
      </c>
      <c r="AQ1692" s="328">
        <v>5</v>
      </c>
    </row>
    <row r="1693" spans="1:43" ht="22.8" x14ac:dyDescent="0.4">
      <c r="A1693" s="328">
        <v>216586</v>
      </c>
      <c r="B1693" s="328" t="s">
        <v>873</v>
      </c>
      <c r="C1693" s="328" t="s">
        <v>105</v>
      </c>
      <c r="D1693" s="328" t="s">
        <v>3068</v>
      </c>
      <c r="E1693" s="328" t="s">
        <v>388</v>
      </c>
      <c r="F1693" s="330">
        <v>33970</v>
      </c>
      <c r="G1693" s="328"/>
      <c r="H1693" s="328" t="s">
        <v>389</v>
      </c>
      <c r="I1693" s="328" t="s">
        <v>486</v>
      </c>
      <c r="J1693" s="328"/>
      <c r="K1693" s="328"/>
      <c r="L1693" s="328" t="s">
        <v>372</v>
      </c>
      <c r="M1693" s="328" t="s">
        <v>372</v>
      </c>
      <c r="N1693" s="328"/>
      <c r="O1693" s="330"/>
      <c r="P1693" s="328"/>
      <c r="Q1693" s="328"/>
      <c r="R1693" s="328"/>
      <c r="S1693" s="328"/>
      <c r="T1693" s="328"/>
      <c r="U1693" s="328"/>
      <c r="V1693" s="328"/>
      <c r="W1693" s="328"/>
      <c r="X1693" s="328"/>
      <c r="Y1693" s="328"/>
      <c r="Z1693" s="328"/>
      <c r="AA1693" s="328"/>
      <c r="AB1693" s="328"/>
      <c r="AC1693" s="328"/>
      <c r="AD1693" s="328"/>
      <c r="AE1693" s="328"/>
      <c r="AF1693" s="328"/>
      <c r="AG1693" s="328"/>
      <c r="AH1693" s="328"/>
      <c r="AI1693" s="328"/>
      <c r="AJ1693" s="328"/>
      <c r="AK1693" s="328"/>
      <c r="AL1693" s="328"/>
      <c r="AM1693" s="328"/>
      <c r="AN1693" s="328" t="s">
        <v>782</v>
      </c>
      <c r="AO1693" s="328"/>
      <c r="AP1693" s="328" t="s">
        <v>486</v>
      </c>
      <c r="AQ1693" s="328">
        <v>1</v>
      </c>
    </row>
    <row r="1694" spans="1:43" ht="22.8" x14ac:dyDescent="0.4">
      <c r="A1694" s="328">
        <v>216598</v>
      </c>
      <c r="B1694" s="328" t="s">
        <v>3071</v>
      </c>
      <c r="C1694" s="328" t="s">
        <v>1107</v>
      </c>
      <c r="D1694" s="328" t="s">
        <v>1109</v>
      </c>
      <c r="E1694" s="328" t="s">
        <v>387</v>
      </c>
      <c r="F1694" s="330">
        <v>35648</v>
      </c>
      <c r="G1694" s="328" t="s">
        <v>370</v>
      </c>
      <c r="H1694" s="328" t="s">
        <v>389</v>
      </c>
      <c r="I1694" s="328" t="s">
        <v>488</v>
      </c>
      <c r="J1694" s="328" t="s">
        <v>390</v>
      </c>
      <c r="K1694" s="328">
        <v>2015</v>
      </c>
      <c r="L1694" s="328" t="s">
        <v>372</v>
      </c>
      <c r="M1694" s="328" t="s">
        <v>372</v>
      </c>
      <c r="N1694" s="328"/>
      <c r="O1694" s="330"/>
      <c r="P1694" s="328"/>
      <c r="Q1694" s="328"/>
      <c r="R1694" s="328"/>
      <c r="S1694" s="328"/>
      <c r="T1694" s="328"/>
      <c r="U1694" s="328"/>
      <c r="V1694" s="328"/>
      <c r="W1694" s="328"/>
      <c r="X1694" s="328"/>
      <c r="Y1694" s="328"/>
      <c r="Z1694" s="328"/>
      <c r="AA1694" s="328"/>
      <c r="AB1694" s="328"/>
      <c r="AC1694" s="328"/>
      <c r="AD1694" s="328"/>
      <c r="AE1694" s="328"/>
      <c r="AF1694" s="328"/>
      <c r="AG1694" s="328"/>
      <c r="AH1694" s="328"/>
      <c r="AI1694" s="328"/>
      <c r="AJ1694" s="328"/>
      <c r="AK1694" s="328"/>
      <c r="AL1694" s="328"/>
      <c r="AM1694" s="328"/>
      <c r="AN1694" s="328"/>
      <c r="AO1694" s="328"/>
      <c r="AP1694" s="328" t="s">
        <v>4215</v>
      </c>
      <c r="AQ1694" s="328">
        <v>6</v>
      </c>
    </row>
    <row r="1695" spans="1:43" ht="22.8" x14ac:dyDescent="0.4">
      <c r="A1695" s="328">
        <v>216602</v>
      </c>
      <c r="B1695" s="328" t="s">
        <v>3073</v>
      </c>
      <c r="C1695" s="328" t="s">
        <v>102</v>
      </c>
      <c r="D1695" s="328" t="s">
        <v>550</v>
      </c>
      <c r="E1695" s="328" t="s">
        <v>387</v>
      </c>
      <c r="F1695" s="330">
        <v>34896</v>
      </c>
      <c r="G1695" s="328" t="s">
        <v>370</v>
      </c>
      <c r="H1695" s="328" t="s">
        <v>389</v>
      </c>
      <c r="I1695" s="328" t="s">
        <v>485</v>
      </c>
      <c r="J1695" s="328" t="s">
        <v>390</v>
      </c>
      <c r="K1695" s="328">
        <v>2014</v>
      </c>
      <c r="L1695" s="328" t="s">
        <v>372</v>
      </c>
      <c r="M1695" s="328"/>
      <c r="N1695" s="328"/>
      <c r="O1695" s="330"/>
      <c r="P1695" s="328"/>
      <c r="Q1695" s="328"/>
      <c r="R1695" s="328"/>
      <c r="S1695" s="328"/>
      <c r="T1695" s="328"/>
      <c r="U1695" s="328"/>
      <c r="V1695" s="328"/>
      <c r="W1695" s="328"/>
      <c r="X1695" s="328"/>
      <c r="Y1695" s="328"/>
      <c r="Z1695" s="328"/>
      <c r="AA1695" s="328"/>
      <c r="AB1695" s="328"/>
      <c r="AC1695" s="328"/>
      <c r="AD1695" s="328"/>
      <c r="AE1695" s="328"/>
      <c r="AF1695" s="328"/>
      <c r="AG1695" s="328"/>
      <c r="AH1695" s="328" t="s">
        <v>731</v>
      </c>
      <c r="AI1695" s="328"/>
      <c r="AJ1695" s="328"/>
      <c r="AK1695" s="328"/>
      <c r="AL1695" s="328" t="s">
        <v>782</v>
      </c>
      <c r="AM1695" s="328" t="s">
        <v>782</v>
      </c>
      <c r="AN1695" s="328" t="s">
        <v>782</v>
      </c>
      <c r="AO1695" s="328"/>
      <c r="AP1695" s="328" t="s">
        <v>4217</v>
      </c>
      <c r="AQ1695" s="328" t="s">
        <v>3844</v>
      </c>
    </row>
    <row r="1696" spans="1:43" ht="22.8" x14ac:dyDescent="0.4">
      <c r="A1696" s="328">
        <v>216603</v>
      </c>
      <c r="B1696" s="328" t="s">
        <v>3074</v>
      </c>
      <c r="C1696" s="328" t="s">
        <v>1114</v>
      </c>
      <c r="D1696" s="328" t="s">
        <v>225</v>
      </c>
      <c r="E1696" s="328" t="s">
        <v>387</v>
      </c>
      <c r="F1696" s="330">
        <v>34936</v>
      </c>
      <c r="G1696" s="328" t="s">
        <v>385</v>
      </c>
      <c r="H1696" s="328" t="s">
        <v>389</v>
      </c>
      <c r="I1696" s="328" t="s">
        <v>485</v>
      </c>
      <c r="J1696" s="328" t="s">
        <v>371</v>
      </c>
      <c r="K1696" s="328">
        <v>2013</v>
      </c>
      <c r="L1696" s="328" t="s">
        <v>372</v>
      </c>
      <c r="M1696" s="328"/>
      <c r="N1696" s="328"/>
      <c r="O1696" s="330"/>
      <c r="P1696" s="328"/>
      <c r="Q1696" s="328"/>
      <c r="R1696" s="328"/>
      <c r="S1696" s="328"/>
      <c r="T1696" s="328"/>
      <c r="U1696" s="328"/>
      <c r="V1696" s="328"/>
      <c r="W1696" s="328"/>
      <c r="X1696" s="328"/>
      <c r="Y1696" s="328"/>
      <c r="Z1696" s="328"/>
      <c r="AA1696" s="328"/>
      <c r="AB1696" s="328"/>
      <c r="AC1696" s="328"/>
      <c r="AD1696" s="328"/>
      <c r="AE1696" s="328"/>
      <c r="AF1696" s="328"/>
      <c r="AG1696" s="328"/>
      <c r="AH1696" s="328" t="s">
        <v>731</v>
      </c>
      <c r="AI1696" s="328"/>
      <c r="AJ1696" s="328"/>
      <c r="AK1696" s="328"/>
      <c r="AL1696" s="328" t="s">
        <v>782</v>
      </c>
      <c r="AM1696" s="328" t="s">
        <v>782</v>
      </c>
      <c r="AN1696" s="328" t="s">
        <v>782</v>
      </c>
      <c r="AO1696" s="328"/>
      <c r="AP1696" s="328" t="s">
        <v>4218</v>
      </c>
      <c r="AQ1696" s="328" t="s">
        <v>3844</v>
      </c>
    </row>
    <row r="1697" spans="1:43" ht="22.8" x14ac:dyDescent="0.4">
      <c r="A1697" s="328">
        <v>216605</v>
      </c>
      <c r="B1697" s="328" t="s">
        <v>3076</v>
      </c>
      <c r="C1697" s="328" t="s">
        <v>1115</v>
      </c>
      <c r="D1697" s="328" t="s">
        <v>202</v>
      </c>
      <c r="E1697" s="328" t="s">
        <v>388</v>
      </c>
      <c r="F1697" s="330">
        <v>34912</v>
      </c>
      <c r="G1697" s="328" t="s">
        <v>372</v>
      </c>
      <c r="H1697" s="328" t="s">
        <v>389</v>
      </c>
      <c r="I1697" s="328" t="s">
        <v>485</v>
      </c>
      <c r="J1697" s="328" t="s">
        <v>390</v>
      </c>
      <c r="K1697" s="328">
        <v>2013</v>
      </c>
      <c r="L1697" s="328" t="s">
        <v>372</v>
      </c>
      <c r="M1697" s="328"/>
      <c r="N1697" s="328"/>
      <c r="O1697" s="330"/>
      <c r="P1697" s="328"/>
      <c r="Q1697" s="328"/>
      <c r="R1697" s="328"/>
      <c r="S1697" s="328"/>
      <c r="T1697" s="328"/>
      <c r="U1697" s="328"/>
      <c r="V1697" s="328"/>
      <c r="W1697" s="328"/>
      <c r="X1697" s="328"/>
      <c r="Y1697" s="328"/>
      <c r="Z1697" s="328"/>
      <c r="AA1697" s="328"/>
      <c r="AB1697" s="328"/>
      <c r="AC1697" s="328"/>
      <c r="AD1697" s="328"/>
      <c r="AE1697" s="328"/>
      <c r="AF1697" s="328"/>
      <c r="AG1697" s="328"/>
      <c r="AH1697" s="328" t="s">
        <v>731</v>
      </c>
      <c r="AI1697" s="328"/>
      <c r="AJ1697" s="328"/>
      <c r="AK1697" s="328"/>
      <c r="AL1697" s="328" t="s">
        <v>782</v>
      </c>
      <c r="AM1697" s="328" t="s">
        <v>782</v>
      </c>
      <c r="AN1697" s="328" t="s">
        <v>782</v>
      </c>
      <c r="AO1697" s="328"/>
      <c r="AP1697" s="328" t="s">
        <v>4205</v>
      </c>
      <c r="AQ1697" s="328" t="s">
        <v>3844</v>
      </c>
    </row>
    <row r="1698" spans="1:43" ht="22.8" x14ac:dyDescent="0.4">
      <c r="A1698" s="328">
        <v>216611</v>
      </c>
      <c r="B1698" s="328" t="s">
        <v>3080</v>
      </c>
      <c r="C1698" s="328" t="s">
        <v>113</v>
      </c>
      <c r="D1698" s="328" t="s">
        <v>1120</v>
      </c>
      <c r="E1698" s="328" t="s">
        <v>388</v>
      </c>
      <c r="F1698" s="330">
        <v>36556</v>
      </c>
      <c r="G1698" s="328" t="s">
        <v>684</v>
      </c>
      <c r="H1698" s="328" t="s">
        <v>389</v>
      </c>
      <c r="I1698" s="328" t="s">
        <v>486</v>
      </c>
      <c r="J1698" s="328" t="s">
        <v>371</v>
      </c>
      <c r="K1698" s="328">
        <v>2018</v>
      </c>
      <c r="L1698" s="328" t="s">
        <v>372</v>
      </c>
      <c r="M1698" s="328" t="s">
        <v>372</v>
      </c>
      <c r="N1698" s="328"/>
      <c r="O1698" s="330"/>
      <c r="P1698" s="328"/>
      <c r="Q1698" s="328"/>
      <c r="R1698" s="328"/>
      <c r="S1698" s="328"/>
      <c r="T1698" s="328"/>
      <c r="U1698" s="328"/>
      <c r="V1698" s="328"/>
      <c r="W1698" s="328"/>
      <c r="X1698" s="328"/>
      <c r="Y1698" s="328"/>
      <c r="Z1698" s="328"/>
      <c r="AA1698" s="328"/>
      <c r="AB1698" s="328"/>
      <c r="AC1698" s="328"/>
      <c r="AD1698" s="328"/>
      <c r="AE1698" s="328"/>
      <c r="AF1698" s="328"/>
      <c r="AG1698" s="328"/>
      <c r="AH1698" s="328"/>
      <c r="AI1698" s="328"/>
      <c r="AJ1698" s="328"/>
      <c r="AK1698" s="328"/>
      <c r="AL1698" s="328"/>
      <c r="AM1698" s="328"/>
      <c r="AN1698" s="328"/>
      <c r="AO1698" s="328"/>
      <c r="AP1698" s="328" t="s">
        <v>3377</v>
      </c>
      <c r="AQ1698" s="328">
        <v>2</v>
      </c>
    </row>
    <row r="1699" spans="1:43" ht="22.8" x14ac:dyDescent="0.4">
      <c r="A1699" s="328">
        <v>216623</v>
      </c>
      <c r="B1699" s="328" t="s">
        <v>1131</v>
      </c>
      <c r="C1699" s="328" t="s">
        <v>66</v>
      </c>
      <c r="D1699" s="328" t="s">
        <v>254</v>
      </c>
      <c r="E1699" s="328" t="s">
        <v>387</v>
      </c>
      <c r="F1699" s="330">
        <v>35074</v>
      </c>
      <c r="G1699" s="328" t="s">
        <v>721</v>
      </c>
      <c r="H1699" s="328" t="s">
        <v>389</v>
      </c>
      <c r="I1699" s="328" t="s">
        <v>486</v>
      </c>
      <c r="J1699" s="328" t="s">
        <v>390</v>
      </c>
      <c r="K1699" s="328">
        <v>2014</v>
      </c>
      <c r="L1699" s="328" t="s">
        <v>372</v>
      </c>
      <c r="M1699" s="328" t="s">
        <v>372</v>
      </c>
      <c r="N1699" s="328"/>
      <c r="O1699" s="330"/>
      <c r="P1699" s="328"/>
      <c r="Q1699" s="328"/>
      <c r="R1699" s="328"/>
      <c r="S1699" s="328"/>
      <c r="T1699" s="328"/>
      <c r="U1699" s="328"/>
      <c r="V1699" s="328"/>
      <c r="W1699" s="328"/>
      <c r="X1699" s="328"/>
      <c r="Y1699" s="328"/>
      <c r="Z1699" s="328"/>
      <c r="AA1699" s="328"/>
      <c r="AB1699" s="328"/>
      <c r="AC1699" s="328"/>
      <c r="AD1699" s="328"/>
      <c r="AE1699" s="328"/>
      <c r="AF1699" s="328"/>
      <c r="AG1699" s="328"/>
      <c r="AH1699" s="328"/>
      <c r="AI1699" s="328"/>
      <c r="AJ1699" s="328"/>
      <c r="AK1699" s="328"/>
      <c r="AL1699" s="328"/>
      <c r="AM1699" s="328"/>
      <c r="AN1699" s="328"/>
      <c r="AO1699" s="328"/>
      <c r="AP1699" s="328" t="s">
        <v>486</v>
      </c>
      <c r="AQ1699" s="328">
        <v>1</v>
      </c>
    </row>
    <row r="1700" spans="1:43" ht="22.8" x14ac:dyDescent="0.4">
      <c r="A1700" s="328">
        <v>216632</v>
      </c>
      <c r="B1700" s="328" t="s">
        <v>1144</v>
      </c>
      <c r="C1700" s="328" t="s">
        <v>140</v>
      </c>
      <c r="D1700" s="328" t="s">
        <v>1145</v>
      </c>
      <c r="E1700" s="328" t="s">
        <v>388</v>
      </c>
      <c r="F1700" s="330">
        <v>35318</v>
      </c>
      <c r="G1700" s="328" t="s">
        <v>694</v>
      </c>
      <c r="H1700" s="328" t="s">
        <v>389</v>
      </c>
      <c r="I1700" s="328" t="s">
        <v>486</v>
      </c>
      <c r="J1700" s="328" t="s">
        <v>390</v>
      </c>
      <c r="K1700" s="328">
        <v>2014</v>
      </c>
      <c r="L1700" s="328" t="s">
        <v>372</v>
      </c>
      <c r="M1700" s="328" t="s">
        <v>372</v>
      </c>
      <c r="N1700" s="328"/>
      <c r="O1700" s="330"/>
      <c r="P1700" s="328"/>
      <c r="Q1700" s="328"/>
      <c r="R1700" s="328"/>
      <c r="S1700" s="328"/>
      <c r="T1700" s="328"/>
      <c r="U1700" s="328"/>
      <c r="V1700" s="328"/>
      <c r="W1700" s="328"/>
      <c r="X1700" s="328"/>
      <c r="Y1700" s="328"/>
      <c r="Z1700" s="328"/>
      <c r="AA1700" s="328"/>
      <c r="AB1700" s="328"/>
      <c r="AC1700" s="328"/>
      <c r="AD1700" s="328"/>
      <c r="AE1700" s="328"/>
      <c r="AF1700" s="328"/>
      <c r="AG1700" s="328"/>
      <c r="AH1700" s="328"/>
      <c r="AI1700" s="328"/>
      <c r="AJ1700" s="328"/>
      <c r="AK1700" s="328"/>
      <c r="AL1700" s="328"/>
      <c r="AM1700" s="328"/>
      <c r="AN1700" s="328"/>
      <c r="AO1700" s="328"/>
      <c r="AP1700" s="328" t="s">
        <v>3377</v>
      </c>
      <c r="AQ1700" s="328">
        <v>5</v>
      </c>
    </row>
    <row r="1701" spans="1:43" ht="22.8" x14ac:dyDescent="0.4">
      <c r="A1701" s="328">
        <v>216634</v>
      </c>
      <c r="B1701" s="328" t="s">
        <v>1146</v>
      </c>
      <c r="C1701" s="328" t="s">
        <v>69</v>
      </c>
      <c r="D1701" s="328" t="s">
        <v>303</v>
      </c>
      <c r="E1701" s="328" t="s">
        <v>387</v>
      </c>
      <c r="F1701" s="330">
        <v>35529</v>
      </c>
      <c r="G1701" s="328" t="s">
        <v>702</v>
      </c>
      <c r="H1701" s="328" t="s">
        <v>389</v>
      </c>
      <c r="I1701" s="328" t="s">
        <v>485</v>
      </c>
      <c r="J1701" s="328" t="s">
        <v>371</v>
      </c>
      <c r="K1701" s="328">
        <v>2015</v>
      </c>
      <c r="L1701" s="328" t="s">
        <v>372</v>
      </c>
      <c r="M1701" s="328"/>
      <c r="N1701" s="328"/>
      <c r="O1701" s="330"/>
      <c r="P1701" s="328"/>
      <c r="Q1701" s="328"/>
      <c r="R1701" s="328"/>
      <c r="S1701" s="328"/>
      <c r="T1701" s="328"/>
      <c r="U1701" s="328"/>
      <c r="V1701" s="328"/>
      <c r="W1701" s="328"/>
      <c r="X1701" s="328"/>
      <c r="Y1701" s="328"/>
      <c r="Z1701" s="328"/>
      <c r="AA1701" s="328"/>
      <c r="AB1701" s="328"/>
      <c r="AC1701" s="328"/>
      <c r="AD1701" s="328"/>
      <c r="AE1701" s="328"/>
      <c r="AF1701" s="328"/>
      <c r="AG1701" s="328"/>
      <c r="AH1701" s="328" t="s">
        <v>731</v>
      </c>
      <c r="AI1701" s="328"/>
      <c r="AJ1701" s="328"/>
      <c r="AK1701" s="328"/>
      <c r="AL1701" s="328"/>
      <c r="AM1701" s="328" t="s">
        <v>782</v>
      </c>
      <c r="AN1701" s="328" t="s">
        <v>782</v>
      </c>
      <c r="AO1701" s="328"/>
      <c r="AP1701" s="328" t="s">
        <v>4211</v>
      </c>
      <c r="AQ1701" s="328" t="s">
        <v>3844</v>
      </c>
    </row>
    <row r="1702" spans="1:43" ht="22.8" x14ac:dyDescent="0.4">
      <c r="A1702" s="328">
        <v>216642</v>
      </c>
      <c r="B1702" s="328" t="s">
        <v>1157</v>
      </c>
      <c r="C1702" s="328" t="s">
        <v>105</v>
      </c>
      <c r="D1702" s="328" t="s">
        <v>998</v>
      </c>
      <c r="E1702" s="328" t="s">
        <v>388</v>
      </c>
      <c r="F1702" s="330">
        <v>35150</v>
      </c>
      <c r="G1702" s="328" t="s">
        <v>1329</v>
      </c>
      <c r="H1702" s="328" t="s">
        <v>389</v>
      </c>
      <c r="I1702" s="328" t="s">
        <v>485</v>
      </c>
      <c r="J1702" s="328" t="s">
        <v>371</v>
      </c>
      <c r="K1702" s="328">
        <v>2015</v>
      </c>
      <c r="L1702" s="328" t="s">
        <v>372</v>
      </c>
      <c r="M1702" s="328" t="s">
        <v>372</v>
      </c>
      <c r="N1702" s="328"/>
      <c r="O1702" s="330"/>
      <c r="P1702" s="328"/>
      <c r="Q1702" s="328"/>
      <c r="R1702" s="328"/>
      <c r="S1702" s="328"/>
      <c r="T1702" s="328"/>
      <c r="U1702" s="328"/>
      <c r="V1702" s="328"/>
      <c r="W1702" s="328"/>
      <c r="X1702" s="328"/>
      <c r="Y1702" s="328"/>
      <c r="Z1702" s="328"/>
      <c r="AA1702" s="328"/>
      <c r="AB1702" s="328"/>
      <c r="AC1702" s="328"/>
      <c r="AD1702" s="328"/>
      <c r="AE1702" s="328"/>
      <c r="AF1702" s="328"/>
      <c r="AG1702" s="328"/>
      <c r="AH1702" s="328" t="s">
        <v>731</v>
      </c>
      <c r="AI1702" s="328"/>
      <c r="AJ1702" s="328"/>
      <c r="AK1702" s="328"/>
      <c r="AL1702" s="328"/>
      <c r="AM1702" s="328"/>
      <c r="AN1702" s="328" t="s">
        <v>782</v>
      </c>
      <c r="AO1702" s="328"/>
      <c r="AP1702" s="328" t="s">
        <v>4205</v>
      </c>
      <c r="AQ1702" s="328" t="s">
        <v>3844</v>
      </c>
    </row>
    <row r="1703" spans="1:43" ht="22.8" x14ac:dyDescent="0.4">
      <c r="A1703" s="328">
        <v>216655</v>
      </c>
      <c r="B1703" s="328" t="s">
        <v>1173</v>
      </c>
      <c r="C1703" s="328" t="s">
        <v>1174</v>
      </c>
      <c r="D1703" s="328" t="s">
        <v>330</v>
      </c>
      <c r="E1703" s="328" t="s">
        <v>388</v>
      </c>
      <c r="F1703" s="330">
        <v>35431</v>
      </c>
      <c r="G1703" s="328" t="s">
        <v>1087</v>
      </c>
      <c r="H1703" s="328" t="s">
        <v>389</v>
      </c>
      <c r="I1703" s="328" t="s">
        <v>485</v>
      </c>
      <c r="J1703" s="328" t="s">
        <v>390</v>
      </c>
      <c r="K1703" s="328">
        <v>2014</v>
      </c>
      <c r="L1703" s="328" t="s">
        <v>372</v>
      </c>
      <c r="M1703" s="328" t="s">
        <v>383</v>
      </c>
      <c r="N1703" s="328"/>
      <c r="O1703" s="330"/>
      <c r="P1703" s="328"/>
      <c r="Q1703" s="328"/>
      <c r="R1703" s="328"/>
      <c r="S1703" s="328"/>
      <c r="T1703" s="328"/>
      <c r="U1703" s="328"/>
      <c r="V1703" s="328"/>
      <c r="W1703" s="328"/>
      <c r="X1703" s="328"/>
      <c r="Y1703" s="328"/>
      <c r="Z1703" s="328"/>
      <c r="AA1703" s="328"/>
      <c r="AB1703" s="328"/>
      <c r="AC1703" s="328"/>
      <c r="AD1703" s="328"/>
      <c r="AE1703" s="328"/>
      <c r="AF1703" s="328"/>
      <c r="AG1703" s="328"/>
      <c r="AH1703" s="328" t="s">
        <v>731</v>
      </c>
      <c r="AI1703" s="328"/>
      <c r="AJ1703" s="328"/>
      <c r="AK1703" s="328"/>
      <c r="AL1703" s="328"/>
      <c r="AM1703" s="328"/>
      <c r="AN1703" s="328"/>
      <c r="AO1703" s="328"/>
      <c r="AP1703" s="328" t="s">
        <v>4205</v>
      </c>
      <c r="AQ1703" s="328" t="s">
        <v>3844</v>
      </c>
    </row>
    <row r="1704" spans="1:43" ht="22.8" x14ac:dyDescent="0.4">
      <c r="A1704" s="328">
        <v>216657</v>
      </c>
      <c r="B1704" s="328" t="s">
        <v>1176</v>
      </c>
      <c r="C1704" s="328" t="s">
        <v>1177</v>
      </c>
      <c r="D1704" s="328" t="s">
        <v>282</v>
      </c>
      <c r="E1704" s="328" t="s">
        <v>388</v>
      </c>
      <c r="F1704" s="330">
        <v>36331</v>
      </c>
      <c r="G1704" s="328" t="s">
        <v>644</v>
      </c>
      <c r="H1704" s="328" t="s">
        <v>389</v>
      </c>
      <c r="I1704" s="328" t="s">
        <v>484</v>
      </c>
      <c r="J1704" s="328" t="s">
        <v>390</v>
      </c>
      <c r="K1704" s="328">
        <v>2019</v>
      </c>
      <c r="L1704" s="328" t="s">
        <v>372</v>
      </c>
      <c r="M1704" s="328" t="s">
        <v>372</v>
      </c>
      <c r="N1704" s="328"/>
      <c r="O1704" s="330"/>
      <c r="P1704" s="328"/>
      <c r="Q1704" s="328"/>
      <c r="R1704" s="328"/>
      <c r="S1704" s="328"/>
      <c r="T1704" s="328"/>
      <c r="U1704" s="328"/>
      <c r="V1704" s="328"/>
      <c r="W1704" s="328"/>
      <c r="X1704" s="328"/>
      <c r="Y1704" s="328"/>
      <c r="Z1704" s="328"/>
      <c r="AA1704" s="328"/>
      <c r="AB1704" s="328"/>
      <c r="AC1704" s="328"/>
      <c r="AD1704" s="328"/>
      <c r="AE1704" s="328"/>
      <c r="AF1704" s="328"/>
      <c r="AG1704" s="328"/>
      <c r="AH1704" s="328"/>
      <c r="AI1704" s="328"/>
      <c r="AJ1704" s="328"/>
      <c r="AK1704" s="328"/>
      <c r="AL1704" s="328"/>
      <c r="AM1704" s="328"/>
      <c r="AN1704" s="328"/>
      <c r="AO1704" s="328"/>
      <c r="AP1704" s="328" t="s">
        <v>3375</v>
      </c>
      <c r="AQ1704" s="328">
        <v>5</v>
      </c>
    </row>
    <row r="1705" spans="1:43" ht="22.8" x14ac:dyDescent="0.4">
      <c r="A1705" s="328">
        <v>216666</v>
      </c>
      <c r="B1705" s="328" t="s">
        <v>1191</v>
      </c>
      <c r="C1705" s="328" t="s">
        <v>63</v>
      </c>
      <c r="D1705" s="328" t="s">
        <v>258</v>
      </c>
      <c r="E1705" s="328" t="s">
        <v>388</v>
      </c>
      <c r="F1705" s="330">
        <v>34708</v>
      </c>
      <c r="G1705" s="328" t="s">
        <v>696</v>
      </c>
      <c r="H1705" s="328" t="s">
        <v>389</v>
      </c>
      <c r="I1705" s="328" t="s">
        <v>484</v>
      </c>
      <c r="J1705" s="328" t="s">
        <v>390</v>
      </c>
      <c r="K1705" s="328">
        <v>2013</v>
      </c>
      <c r="L1705" s="328" t="s">
        <v>372</v>
      </c>
      <c r="M1705" s="328" t="s">
        <v>375</v>
      </c>
      <c r="N1705" s="328"/>
      <c r="O1705" s="330"/>
      <c r="P1705" s="328"/>
      <c r="Q1705" s="328"/>
      <c r="R1705" s="328"/>
      <c r="S1705" s="328"/>
      <c r="T1705" s="328"/>
      <c r="U1705" s="328"/>
      <c r="V1705" s="328"/>
      <c r="W1705" s="328"/>
      <c r="X1705" s="328"/>
      <c r="Y1705" s="328"/>
      <c r="Z1705" s="328"/>
      <c r="AA1705" s="328"/>
      <c r="AB1705" s="328"/>
      <c r="AC1705" s="328"/>
      <c r="AD1705" s="328"/>
      <c r="AE1705" s="328"/>
      <c r="AF1705" s="328"/>
      <c r="AG1705" s="328"/>
      <c r="AH1705" s="328"/>
      <c r="AI1705" s="328"/>
      <c r="AJ1705" s="328"/>
      <c r="AK1705" s="328"/>
      <c r="AL1705" s="328"/>
      <c r="AM1705" s="328"/>
      <c r="AN1705" s="328" t="s">
        <v>782</v>
      </c>
      <c r="AO1705" s="328"/>
      <c r="AP1705" s="328" t="s">
        <v>3375</v>
      </c>
      <c r="AQ1705" s="328">
        <v>3</v>
      </c>
    </row>
    <row r="1706" spans="1:43" ht="22.8" x14ac:dyDescent="0.4">
      <c r="A1706" s="328">
        <v>216675</v>
      </c>
      <c r="B1706" s="328" t="s">
        <v>1203</v>
      </c>
      <c r="C1706" s="328" t="s">
        <v>66</v>
      </c>
      <c r="D1706" s="328" t="s">
        <v>449</v>
      </c>
      <c r="E1706" s="328" t="s">
        <v>388</v>
      </c>
      <c r="F1706" s="330">
        <v>33604</v>
      </c>
      <c r="G1706" s="328" t="s">
        <v>370</v>
      </c>
      <c r="H1706" s="328" t="s">
        <v>389</v>
      </c>
      <c r="I1706" s="328" t="s">
        <v>486</v>
      </c>
      <c r="J1706" s="328" t="s">
        <v>390</v>
      </c>
      <c r="K1706" s="328">
        <v>2012</v>
      </c>
      <c r="L1706" s="328" t="s">
        <v>372</v>
      </c>
      <c r="M1706" s="328" t="s">
        <v>372</v>
      </c>
      <c r="N1706" s="328"/>
      <c r="O1706" s="330"/>
      <c r="P1706" s="328"/>
      <c r="Q1706" s="328"/>
      <c r="R1706" s="328"/>
      <c r="S1706" s="328"/>
      <c r="T1706" s="328"/>
      <c r="U1706" s="328"/>
      <c r="V1706" s="328"/>
      <c r="W1706" s="328"/>
      <c r="X1706" s="328"/>
      <c r="Y1706" s="328"/>
      <c r="Z1706" s="328"/>
      <c r="AA1706" s="328"/>
      <c r="AB1706" s="328"/>
      <c r="AC1706" s="328"/>
      <c r="AD1706" s="328"/>
      <c r="AE1706" s="328"/>
      <c r="AF1706" s="328"/>
      <c r="AG1706" s="328"/>
      <c r="AH1706" s="328"/>
      <c r="AI1706" s="328"/>
      <c r="AJ1706" s="328"/>
      <c r="AK1706" s="328"/>
      <c r="AL1706" s="328"/>
      <c r="AM1706" s="328"/>
      <c r="AN1706" s="328"/>
      <c r="AO1706" s="328"/>
      <c r="AP1706" s="328" t="s">
        <v>3377</v>
      </c>
      <c r="AQ1706" s="328">
        <v>2</v>
      </c>
    </row>
    <row r="1707" spans="1:43" ht="22.8" x14ac:dyDescent="0.4">
      <c r="A1707" s="328">
        <v>216686</v>
      </c>
      <c r="B1707" s="328" t="s">
        <v>1216</v>
      </c>
      <c r="C1707" s="328" t="s">
        <v>1217</v>
      </c>
      <c r="D1707" s="328" t="s">
        <v>1097</v>
      </c>
      <c r="E1707" s="328" t="s">
        <v>388</v>
      </c>
      <c r="F1707" s="330">
        <v>31619</v>
      </c>
      <c r="G1707" s="328" t="s">
        <v>370</v>
      </c>
      <c r="H1707" s="328" t="s">
        <v>389</v>
      </c>
      <c r="I1707" s="328" t="s">
        <v>59</v>
      </c>
      <c r="J1707" s="328" t="s">
        <v>371</v>
      </c>
      <c r="K1707" s="328">
        <v>2008</v>
      </c>
      <c r="L1707" s="328" t="s">
        <v>372</v>
      </c>
      <c r="M1707" s="328" t="s">
        <v>370</v>
      </c>
      <c r="N1707" s="328"/>
      <c r="O1707" s="330"/>
      <c r="P1707" s="328"/>
      <c r="Q1707" s="328"/>
      <c r="R1707" s="328"/>
      <c r="S1707" s="328"/>
      <c r="T1707" s="328"/>
      <c r="U1707" s="328"/>
      <c r="V1707" s="328"/>
      <c r="W1707" s="328"/>
      <c r="X1707" s="328"/>
      <c r="Y1707" s="328"/>
      <c r="Z1707" s="328"/>
      <c r="AA1707" s="328"/>
      <c r="AB1707" s="328"/>
      <c r="AC1707" s="328"/>
      <c r="AD1707" s="328"/>
      <c r="AE1707" s="328"/>
      <c r="AF1707" s="328"/>
      <c r="AG1707" s="328"/>
      <c r="AH1707" s="328"/>
      <c r="AI1707" s="328"/>
      <c r="AJ1707" s="328"/>
      <c r="AK1707" s="328"/>
      <c r="AL1707" s="328"/>
      <c r="AM1707" s="328"/>
      <c r="AN1707" s="328"/>
      <c r="AO1707" s="328"/>
      <c r="AP1707" s="328" t="s">
        <v>3374</v>
      </c>
      <c r="AQ1707" s="328">
        <v>5</v>
      </c>
    </row>
    <row r="1708" spans="1:43" ht="22.8" x14ac:dyDescent="0.4">
      <c r="A1708" s="328">
        <v>216689</v>
      </c>
      <c r="B1708" s="328" t="s">
        <v>1220</v>
      </c>
      <c r="C1708" s="328" t="s">
        <v>86</v>
      </c>
      <c r="D1708" s="328" t="s">
        <v>275</v>
      </c>
      <c r="E1708" s="328" t="s">
        <v>388</v>
      </c>
      <c r="F1708" s="330">
        <v>35689</v>
      </c>
      <c r="G1708" s="328" t="s">
        <v>679</v>
      </c>
      <c r="H1708" s="328" t="s">
        <v>389</v>
      </c>
      <c r="I1708" s="328" t="s">
        <v>486</v>
      </c>
      <c r="J1708" s="328" t="s">
        <v>390</v>
      </c>
      <c r="K1708" s="328">
        <v>2015</v>
      </c>
      <c r="L1708" s="328" t="s">
        <v>372</v>
      </c>
      <c r="M1708" s="328"/>
      <c r="N1708" s="328"/>
      <c r="O1708" s="330"/>
      <c r="P1708" s="328"/>
      <c r="Q1708" s="328"/>
      <c r="R1708" s="328"/>
      <c r="S1708" s="328"/>
      <c r="T1708" s="328"/>
      <c r="U1708" s="328"/>
      <c r="V1708" s="328"/>
      <c r="W1708" s="328"/>
      <c r="X1708" s="328"/>
      <c r="Y1708" s="328"/>
      <c r="Z1708" s="328"/>
      <c r="AA1708" s="328"/>
      <c r="AB1708" s="328"/>
      <c r="AC1708" s="328"/>
      <c r="AD1708" s="328"/>
      <c r="AE1708" s="328"/>
      <c r="AF1708" s="328"/>
      <c r="AG1708" s="328"/>
      <c r="AH1708" s="328"/>
      <c r="AI1708" s="328"/>
      <c r="AJ1708" s="328"/>
      <c r="AK1708" s="328"/>
      <c r="AL1708" s="328"/>
      <c r="AM1708" s="328" t="s">
        <v>782</v>
      </c>
      <c r="AN1708" s="328" t="s">
        <v>782</v>
      </c>
      <c r="AO1708" s="328"/>
      <c r="AP1708" s="328" t="s">
        <v>3377</v>
      </c>
      <c r="AQ1708" s="328">
        <v>2</v>
      </c>
    </row>
    <row r="1709" spans="1:43" ht="22.8" x14ac:dyDescent="0.4">
      <c r="A1709" s="328">
        <v>216700</v>
      </c>
      <c r="B1709" s="328" t="s">
        <v>1232</v>
      </c>
      <c r="C1709" s="328" t="s">
        <v>477</v>
      </c>
      <c r="D1709" s="328" t="s">
        <v>254</v>
      </c>
      <c r="E1709" s="328" t="s">
        <v>388</v>
      </c>
      <c r="F1709" s="330">
        <v>33239</v>
      </c>
      <c r="G1709" s="328" t="s">
        <v>691</v>
      </c>
      <c r="H1709" s="328" t="s">
        <v>389</v>
      </c>
      <c r="I1709" s="328" t="s">
        <v>485</v>
      </c>
      <c r="J1709" s="328"/>
      <c r="K1709" s="328"/>
      <c r="L1709" s="328" t="s">
        <v>372</v>
      </c>
      <c r="M1709" s="328" t="s">
        <v>372</v>
      </c>
      <c r="N1709" s="328"/>
      <c r="O1709" s="330"/>
      <c r="P1709" s="328"/>
      <c r="Q1709" s="328"/>
      <c r="R1709" s="328"/>
      <c r="S1709" s="328"/>
      <c r="T1709" s="328"/>
      <c r="U1709" s="328"/>
      <c r="V1709" s="328"/>
      <c r="W1709" s="328"/>
      <c r="X1709" s="328"/>
      <c r="Y1709" s="328"/>
      <c r="Z1709" s="328"/>
      <c r="AA1709" s="328"/>
      <c r="AB1709" s="328"/>
      <c r="AC1709" s="328"/>
      <c r="AD1709" s="328"/>
      <c r="AE1709" s="328"/>
      <c r="AF1709" s="328"/>
      <c r="AG1709" s="328"/>
      <c r="AH1709" s="328" t="s">
        <v>731</v>
      </c>
      <c r="AI1709" s="328"/>
      <c r="AJ1709" s="328"/>
      <c r="AK1709" s="328"/>
      <c r="AL1709" s="328"/>
      <c r="AM1709" s="328" t="s">
        <v>782</v>
      </c>
      <c r="AN1709" s="328" t="s">
        <v>782</v>
      </c>
      <c r="AO1709" s="328"/>
      <c r="AP1709" s="328" t="s">
        <v>4205</v>
      </c>
      <c r="AQ1709" s="328" t="s">
        <v>3844</v>
      </c>
    </row>
    <row r="1710" spans="1:43" ht="22.8" x14ac:dyDescent="0.4">
      <c r="A1710" s="328">
        <v>216702</v>
      </c>
      <c r="B1710" s="328" t="s">
        <v>1234</v>
      </c>
      <c r="C1710" s="328" t="s">
        <v>90</v>
      </c>
      <c r="D1710" s="328" t="s">
        <v>242</v>
      </c>
      <c r="E1710" s="328" t="s">
        <v>387</v>
      </c>
      <c r="F1710" s="330">
        <v>36480</v>
      </c>
      <c r="G1710" s="328" t="s">
        <v>370</v>
      </c>
      <c r="H1710" s="328" t="s">
        <v>389</v>
      </c>
      <c r="I1710" s="328" t="s">
        <v>486</v>
      </c>
      <c r="J1710" s="328" t="s">
        <v>371</v>
      </c>
      <c r="K1710" s="328">
        <v>2018</v>
      </c>
      <c r="L1710" s="328" t="s">
        <v>372</v>
      </c>
      <c r="M1710" s="328"/>
      <c r="N1710" s="328"/>
      <c r="O1710" s="330"/>
      <c r="P1710" s="328"/>
      <c r="Q1710" s="328"/>
      <c r="R1710" s="328"/>
      <c r="S1710" s="328"/>
      <c r="T1710" s="328"/>
      <c r="U1710" s="328"/>
      <c r="V1710" s="328"/>
      <c r="W1710" s="328"/>
      <c r="X1710" s="328"/>
      <c r="Y1710" s="328"/>
      <c r="Z1710" s="328"/>
      <c r="AA1710" s="328"/>
      <c r="AB1710" s="328"/>
      <c r="AC1710" s="328"/>
      <c r="AD1710" s="328"/>
      <c r="AE1710" s="328"/>
      <c r="AF1710" s="328"/>
      <c r="AG1710" s="328"/>
      <c r="AH1710" s="328"/>
      <c r="AI1710" s="328"/>
      <c r="AJ1710" s="328"/>
      <c r="AK1710" s="328"/>
      <c r="AL1710" s="328"/>
      <c r="AM1710" s="328" t="s">
        <v>782</v>
      </c>
      <c r="AN1710" s="328" t="s">
        <v>782</v>
      </c>
      <c r="AO1710" s="328"/>
      <c r="AP1710" s="328" t="s">
        <v>486</v>
      </c>
      <c r="AQ1710" s="328">
        <v>1</v>
      </c>
    </row>
    <row r="1711" spans="1:43" ht="22.8" x14ac:dyDescent="0.4">
      <c r="A1711" s="328">
        <v>216707</v>
      </c>
      <c r="B1711" s="328" t="s">
        <v>1240</v>
      </c>
      <c r="C1711" s="328" t="s">
        <v>115</v>
      </c>
      <c r="D1711" s="328" t="s">
        <v>240</v>
      </c>
      <c r="E1711" s="328" t="s">
        <v>388</v>
      </c>
      <c r="F1711" s="330">
        <v>36600</v>
      </c>
      <c r="G1711" s="328" t="s">
        <v>370</v>
      </c>
      <c r="H1711" s="328" t="s">
        <v>389</v>
      </c>
      <c r="I1711" s="328" t="s">
        <v>485</v>
      </c>
      <c r="J1711" s="328" t="s">
        <v>390</v>
      </c>
      <c r="K1711" s="328">
        <v>2018</v>
      </c>
      <c r="L1711" s="328" t="s">
        <v>372</v>
      </c>
      <c r="M1711" s="328" t="s">
        <v>372</v>
      </c>
      <c r="N1711" s="328"/>
      <c r="O1711" s="330"/>
      <c r="P1711" s="328"/>
      <c r="Q1711" s="328"/>
      <c r="R1711" s="328"/>
      <c r="S1711" s="328"/>
      <c r="T1711" s="328"/>
      <c r="U1711" s="328"/>
      <c r="V1711" s="328"/>
      <c r="W1711" s="328"/>
      <c r="X1711" s="328"/>
      <c r="Y1711" s="328"/>
      <c r="Z1711" s="328"/>
      <c r="AA1711" s="328"/>
      <c r="AB1711" s="328"/>
      <c r="AC1711" s="328"/>
      <c r="AD1711" s="328"/>
      <c r="AE1711" s="328"/>
      <c r="AF1711" s="328"/>
      <c r="AG1711" s="328"/>
      <c r="AH1711" s="328"/>
      <c r="AI1711" s="328"/>
      <c r="AJ1711" s="328"/>
      <c r="AK1711" s="328"/>
      <c r="AL1711" s="328"/>
      <c r="AM1711" s="328" t="s">
        <v>782</v>
      </c>
      <c r="AN1711" s="328" t="s">
        <v>782</v>
      </c>
      <c r="AO1711" s="328"/>
      <c r="AP1711" s="328" t="s">
        <v>485</v>
      </c>
      <c r="AQ1711" s="328">
        <v>1</v>
      </c>
    </row>
    <row r="1712" spans="1:43" ht="22.8" x14ac:dyDescent="0.4">
      <c r="A1712" s="328">
        <v>216709</v>
      </c>
      <c r="B1712" s="328" t="s">
        <v>1244</v>
      </c>
      <c r="C1712" s="328" t="s">
        <v>561</v>
      </c>
      <c r="D1712" s="328" t="s">
        <v>549</v>
      </c>
      <c r="E1712" s="328" t="s">
        <v>388</v>
      </c>
      <c r="F1712" s="330">
        <v>33725</v>
      </c>
      <c r="G1712" s="328" t="s">
        <v>374</v>
      </c>
      <c r="H1712" s="328" t="s">
        <v>389</v>
      </c>
      <c r="I1712" s="328" t="s">
        <v>59</v>
      </c>
      <c r="J1712" s="328" t="s">
        <v>371</v>
      </c>
      <c r="K1712" s="328">
        <v>2010</v>
      </c>
      <c r="L1712" s="328" t="s">
        <v>372</v>
      </c>
      <c r="M1712" s="328" t="s">
        <v>374</v>
      </c>
      <c r="N1712" s="328"/>
      <c r="O1712" s="330"/>
      <c r="P1712" s="328"/>
      <c r="Q1712" s="328"/>
      <c r="R1712" s="328"/>
      <c r="S1712" s="328"/>
      <c r="T1712" s="328"/>
      <c r="U1712" s="328"/>
      <c r="V1712" s="328"/>
      <c r="W1712" s="328"/>
      <c r="X1712" s="328"/>
      <c r="Y1712" s="328"/>
      <c r="Z1712" s="328"/>
      <c r="AA1712" s="328"/>
      <c r="AB1712" s="328"/>
      <c r="AC1712" s="328"/>
      <c r="AD1712" s="328"/>
      <c r="AE1712" s="328"/>
      <c r="AF1712" s="328"/>
      <c r="AG1712" s="328"/>
      <c r="AH1712" s="328"/>
      <c r="AI1712" s="328"/>
      <c r="AJ1712" s="328"/>
      <c r="AK1712" s="328"/>
      <c r="AL1712" s="328"/>
      <c r="AM1712" s="328"/>
      <c r="AN1712" s="328" t="s">
        <v>782</v>
      </c>
      <c r="AO1712" s="328"/>
      <c r="AP1712" s="328" t="s">
        <v>3374</v>
      </c>
      <c r="AQ1712" s="328">
        <v>5</v>
      </c>
    </row>
    <row r="1713" spans="1:43" ht="22.8" x14ac:dyDescent="0.4">
      <c r="A1713" s="328">
        <v>216710</v>
      </c>
      <c r="B1713" s="328" t="s">
        <v>1245</v>
      </c>
      <c r="C1713" s="328" t="s">
        <v>160</v>
      </c>
      <c r="D1713" s="328" t="s">
        <v>233</v>
      </c>
      <c r="E1713" s="328" t="s">
        <v>388</v>
      </c>
      <c r="F1713" s="330">
        <v>36913</v>
      </c>
      <c r="G1713" s="328" t="s">
        <v>1100</v>
      </c>
      <c r="H1713" s="328" t="s">
        <v>389</v>
      </c>
      <c r="I1713" s="328" t="s">
        <v>486</v>
      </c>
      <c r="J1713" s="328" t="s">
        <v>371</v>
      </c>
      <c r="K1713" s="328">
        <v>2019</v>
      </c>
      <c r="L1713" s="328" t="s">
        <v>372</v>
      </c>
      <c r="M1713" s="328" t="s">
        <v>372</v>
      </c>
      <c r="N1713" s="328"/>
      <c r="O1713" s="330"/>
      <c r="P1713" s="328"/>
      <c r="Q1713" s="328"/>
      <c r="R1713" s="328"/>
      <c r="S1713" s="328"/>
      <c r="T1713" s="328"/>
      <c r="U1713" s="328"/>
      <c r="V1713" s="328"/>
      <c r="W1713" s="328"/>
      <c r="X1713" s="328"/>
      <c r="Y1713" s="328"/>
      <c r="Z1713" s="328"/>
      <c r="AA1713" s="328"/>
      <c r="AB1713" s="328"/>
      <c r="AC1713" s="328"/>
      <c r="AD1713" s="328"/>
      <c r="AE1713" s="328"/>
      <c r="AF1713" s="328"/>
      <c r="AG1713" s="328"/>
      <c r="AH1713" s="328"/>
      <c r="AI1713" s="328"/>
      <c r="AJ1713" s="328"/>
      <c r="AK1713" s="328"/>
      <c r="AL1713" s="328"/>
      <c r="AM1713" s="328" t="s">
        <v>782</v>
      </c>
      <c r="AN1713" s="328" t="s">
        <v>782</v>
      </c>
      <c r="AO1713" s="328"/>
      <c r="AP1713" s="328" t="s">
        <v>486</v>
      </c>
      <c r="AQ1713" s="328">
        <v>1</v>
      </c>
    </row>
    <row r="1714" spans="1:43" ht="22.8" x14ac:dyDescent="0.4">
      <c r="A1714" s="328">
        <v>216716</v>
      </c>
      <c r="B1714" s="328" t="s">
        <v>1253</v>
      </c>
      <c r="C1714" s="328" t="s">
        <v>561</v>
      </c>
      <c r="D1714" s="328" t="s">
        <v>549</v>
      </c>
      <c r="E1714" s="328" t="s">
        <v>388</v>
      </c>
      <c r="F1714" s="330">
        <v>32874</v>
      </c>
      <c r="G1714" s="328" t="s">
        <v>374</v>
      </c>
      <c r="H1714" s="328" t="s">
        <v>389</v>
      </c>
      <c r="I1714" s="328" t="s">
        <v>486</v>
      </c>
      <c r="J1714" s="328" t="s">
        <v>390</v>
      </c>
      <c r="K1714" s="328">
        <v>2008</v>
      </c>
      <c r="L1714" s="328" t="s">
        <v>372</v>
      </c>
      <c r="M1714" s="328" t="s">
        <v>374</v>
      </c>
      <c r="N1714" s="328"/>
      <c r="O1714" s="330"/>
      <c r="P1714" s="328"/>
      <c r="Q1714" s="328"/>
      <c r="R1714" s="328"/>
      <c r="S1714" s="328"/>
      <c r="T1714" s="328"/>
      <c r="U1714" s="328"/>
      <c r="V1714" s="328"/>
      <c r="W1714" s="328"/>
      <c r="X1714" s="328"/>
      <c r="Y1714" s="328"/>
      <c r="Z1714" s="328"/>
      <c r="AA1714" s="328"/>
      <c r="AB1714" s="328"/>
      <c r="AC1714" s="328"/>
      <c r="AD1714" s="328"/>
      <c r="AE1714" s="328"/>
      <c r="AF1714" s="328"/>
      <c r="AG1714" s="328"/>
      <c r="AH1714" s="328"/>
      <c r="AI1714" s="328"/>
      <c r="AJ1714" s="328"/>
      <c r="AK1714" s="328"/>
      <c r="AL1714" s="328"/>
      <c r="AM1714" s="328"/>
      <c r="AN1714" s="328" t="s">
        <v>782</v>
      </c>
      <c r="AO1714" s="328"/>
      <c r="AP1714" s="328" t="s">
        <v>486</v>
      </c>
      <c r="AQ1714" s="328">
        <v>4</v>
      </c>
    </row>
    <row r="1715" spans="1:43" ht="22.8" x14ac:dyDescent="0.4">
      <c r="A1715" s="328">
        <v>216718</v>
      </c>
      <c r="B1715" s="328" t="s">
        <v>1255</v>
      </c>
      <c r="C1715" s="328" t="s">
        <v>175</v>
      </c>
      <c r="D1715" s="328" t="s">
        <v>243</v>
      </c>
      <c r="E1715" s="328" t="s">
        <v>388</v>
      </c>
      <c r="F1715" s="330">
        <v>37003</v>
      </c>
      <c r="G1715" s="328" t="s">
        <v>699</v>
      </c>
      <c r="H1715" s="328" t="s">
        <v>389</v>
      </c>
      <c r="I1715" s="328" t="s">
        <v>59</v>
      </c>
      <c r="J1715" s="328" t="s">
        <v>371</v>
      </c>
      <c r="K1715" s="328">
        <v>2019</v>
      </c>
      <c r="L1715" s="328" t="s">
        <v>372</v>
      </c>
      <c r="M1715" s="328" t="s">
        <v>370</v>
      </c>
      <c r="N1715" s="328"/>
      <c r="O1715" s="330"/>
      <c r="P1715" s="328"/>
      <c r="Q1715" s="328"/>
      <c r="R1715" s="328"/>
      <c r="S1715" s="328"/>
      <c r="T1715" s="328"/>
      <c r="U1715" s="328"/>
      <c r="V1715" s="328"/>
      <c r="W1715" s="328"/>
      <c r="X1715" s="328"/>
      <c r="Y1715" s="328"/>
      <c r="Z1715" s="328"/>
      <c r="AA1715" s="328"/>
      <c r="AB1715" s="328"/>
      <c r="AC1715" s="328"/>
      <c r="AD1715" s="328"/>
      <c r="AE1715" s="328"/>
      <c r="AF1715" s="328"/>
      <c r="AG1715" s="328"/>
      <c r="AH1715" s="328"/>
      <c r="AI1715" s="328"/>
      <c r="AJ1715" s="328"/>
      <c r="AK1715" s="328"/>
      <c r="AL1715" s="328"/>
      <c r="AM1715" s="328"/>
      <c r="AN1715" s="328"/>
      <c r="AO1715" s="328"/>
      <c r="AP1715" s="328" t="s">
        <v>59</v>
      </c>
      <c r="AQ1715" s="328">
        <v>5</v>
      </c>
    </row>
    <row r="1716" spans="1:43" ht="22.8" x14ac:dyDescent="0.4">
      <c r="A1716" s="328">
        <v>216734</v>
      </c>
      <c r="B1716" s="328" t="s">
        <v>1272</v>
      </c>
      <c r="C1716" s="328" t="s">
        <v>107</v>
      </c>
      <c r="D1716" s="328" t="s">
        <v>305</v>
      </c>
      <c r="E1716" s="328" t="s">
        <v>1315</v>
      </c>
      <c r="F1716" s="330">
        <v>36162</v>
      </c>
      <c r="G1716" s="328" t="s">
        <v>1317</v>
      </c>
      <c r="H1716" s="328" t="s">
        <v>389</v>
      </c>
      <c r="I1716" s="328" t="s">
        <v>484</v>
      </c>
      <c r="J1716" s="328" t="s">
        <v>390</v>
      </c>
      <c r="K1716" s="328">
        <v>2016</v>
      </c>
      <c r="L1716" s="328" t="s">
        <v>372</v>
      </c>
      <c r="M1716" s="328" t="s">
        <v>372</v>
      </c>
      <c r="N1716" s="328"/>
      <c r="O1716" s="330"/>
      <c r="P1716" s="328"/>
      <c r="Q1716" s="328"/>
      <c r="R1716" s="328"/>
      <c r="S1716" s="328"/>
      <c r="T1716" s="328"/>
      <c r="U1716" s="328"/>
      <c r="V1716" s="328"/>
      <c r="W1716" s="328"/>
      <c r="X1716" s="328"/>
      <c r="Y1716" s="328"/>
      <c r="Z1716" s="328"/>
      <c r="AA1716" s="328"/>
      <c r="AB1716" s="328"/>
      <c r="AC1716" s="328"/>
      <c r="AD1716" s="328"/>
      <c r="AE1716" s="328"/>
      <c r="AF1716" s="328"/>
      <c r="AG1716" s="328"/>
      <c r="AH1716" s="328"/>
      <c r="AI1716" s="328"/>
      <c r="AJ1716" s="328"/>
      <c r="AK1716" s="328"/>
      <c r="AL1716" s="328"/>
      <c r="AM1716" s="328"/>
      <c r="AN1716" s="328"/>
      <c r="AO1716" s="328"/>
      <c r="AP1716" s="328" t="s">
        <v>3375</v>
      </c>
      <c r="AQ1716" s="328">
        <v>5</v>
      </c>
    </row>
    <row r="1717" spans="1:43" ht="22.8" x14ac:dyDescent="0.4">
      <c r="A1717" s="328">
        <v>216737</v>
      </c>
      <c r="B1717" s="328" t="s">
        <v>1277</v>
      </c>
      <c r="C1717" s="328" t="s">
        <v>62</v>
      </c>
      <c r="D1717" s="328" t="s">
        <v>286</v>
      </c>
      <c r="E1717" s="328" t="s">
        <v>388</v>
      </c>
      <c r="F1717" s="330">
        <v>31413</v>
      </c>
      <c r="G1717" s="328" t="s">
        <v>2528</v>
      </c>
      <c r="H1717" s="328" t="s">
        <v>389</v>
      </c>
      <c r="I1717" s="328" t="s">
        <v>485</v>
      </c>
      <c r="J1717" s="328"/>
      <c r="K1717" s="328"/>
      <c r="L1717" s="328" t="s">
        <v>372</v>
      </c>
      <c r="M1717" s="328" t="s">
        <v>372</v>
      </c>
      <c r="N1717" s="328"/>
      <c r="O1717" s="330"/>
      <c r="P1717" s="328"/>
      <c r="Q1717" s="328"/>
      <c r="R1717" s="328"/>
      <c r="S1717" s="328"/>
      <c r="T1717" s="328"/>
      <c r="U1717" s="328"/>
      <c r="V1717" s="328"/>
      <c r="W1717" s="328"/>
      <c r="X1717" s="328"/>
      <c r="Y1717" s="328"/>
      <c r="Z1717" s="328"/>
      <c r="AA1717" s="328"/>
      <c r="AB1717" s="328"/>
      <c r="AC1717" s="328"/>
      <c r="AD1717" s="328"/>
      <c r="AE1717" s="328"/>
      <c r="AF1717" s="328"/>
      <c r="AG1717" s="328"/>
      <c r="AH1717" s="328" t="s">
        <v>731</v>
      </c>
      <c r="AI1717" s="328"/>
      <c r="AJ1717" s="328"/>
      <c r="AK1717" s="328"/>
      <c r="AL1717" s="328"/>
      <c r="AM1717" s="328" t="s">
        <v>782</v>
      </c>
      <c r="AN1717" s="328" t="s">
        <v>782</v>
      </c>
      <c r="AO1717" s="328"/>
      <c r="AP1717" s="328" t="s">
        <v>4115</v>
      </c>
      <c r="AQ1717" s="328" t="s">
        <v>4024</v>
      </c>
    </row>
    <row r="1718" spans="1:43" ht="22.8" x14ac:dyDescent="0.4">
      <c r="A1718" s="328">
        <v>216748</v>
      </c>
      <c r="B1718" s="328" t="s">
        <v>1288</v>
      </c>
      <c r="C1718" s="328" t="s">
        <v>105</v>
      </c>
      <c r="D1718" s="328" t="s">
        <v>227</v>
      </c>
      <c r="E1718" s="328" t="s">
        <v>388</v>
      </c>
      <c r="F1718" s="330">
        <v>30317</v>
      </c>
      <c r="G1718" s="328" t="s">
        <v>3742</v>
      </c>
      <c r="H1718" s="328" t="s">
        <v>389</v>
      </c>
      <c r="I1718" s="328" t="s">
        <v>485</v>
      </c>
      <c r="J1718" s="328"/>
      <c r="K1718" s="328"/>
      <c r="L1718" s="328" t="s">
        <v>372</v>
      </c>
      <c r="M1718" s="328" t="s">
        <v>372</v>
      </c>
      <c r="N1718" s="328"/>
      <c r="O1718" s="330"/>
      <c r="P1718" s="328"/>
      <c r="Q1718" s="328"/>
      <c r="R1718" s="328"/>
      <c r="S1718" s="328"/>
      <c r="T1718" s="328"/>
      <c r="U1718" s="328"/>
      <c r="V1718" s="328"/>
      <c r="W1718" s="328"/>
      <c r="X1718" s="328"/>
      <c r="Y1718" s="328"/>
      <c r="Z1718" s="328"/>
      <c r="AA1718" s="328"/>
      <c r="AB1718" s="328"/>
      <c r="AC1718" s="328"/>
      <c r="AD1718" s="328"/>
      <c r="AE1718" s="328"/>
      <c r="AF1718" s="328"/>
      <c r="AG1718" s="328"/>
      <c r="AH1718" s="328" t="s">
        <v>731</v>
      </c>
      <c r="AI1718" s="328"/>
      <c r="AJ1718" s="328"/>
      <c r="AK1718" s="328"/>
      <c r="AL1718" s="328"/>
      <c r="AM1718" s="328" t="s">
        <v>782</v>
      </c>
      <c r="AN1718" s="328" t="s">
        <v>782</v>
      </c>
      <c r="AO1718" s="328"/>
      <c r="AP1718" s="328" t="s">
        <v>4205</v>
      </c>
      <c r="AQ1718" s="328" t="s">
        <v>3844</v>
      </c>
    </row>
    <row r="1719" spans="1:43" ht="22.8" x14ac:dyDescent="0.4">
      <c r="A1719" s="328">
        <v>216750</v>
      </c>
      <c r="B1719" s="328" t="s">
        <v>1291</v>
      </c>
      <c r="C1719" s="328" t="s">
        <v>1292</v>
      </c>
      <c r="D1719" s="328" t="s">
        <v>453</v>
      </c>
      <c r="E1719" s="328" t="s">
        <v>388</v>
      </c>
      <c r="F1719" s="330">
        <v>24108</v>
      </c>
      <c r="G1719" s="328" t="s">
        <v>1317</v>
      </c>
      <c r="H1719" s="328" t="s">
        <v>389</v>
      </c>
      <c r="I1719" s="328" t="s">
        <v>485</v>
      </c>
      <c r="J1719" s="328"/>
      <c r="K1719" s="328"/>
      <c r="L1719" s="328" t="s">
        <v>372</v>
      </c>
      <c r="M1719" s="328" t="s">
        <v>372</v>
      </c>
      <c r="N1719" s="328"/>
      <c r="O1719" s="330"/>
      <c r="P1719" s="328"/>
      <c r="Q1719" s="328"/>
      <c r="R1719" s="328"/>
      <c r="S1719" s="328"/>
      <c r="T1719" s="328"/>
      <c r="U1719" s="328"/>
      <c r="V1719" s="328"/>
      <c r="W1719" s="328"/>
      <c r="X1719" s="328"/>
      <c r="Y1719" s="328"/>
      <c r="Z1719" s="328"/>
      <c r="AA1719" s="328"/>
      <c r="AB1719" s="328"/>
      <c r="AC1719" s="328"/>
      <c r="AD1719" s="328"/>
      <c r="AE1719" s="328"/>
      <c r="AF1719" s="328"/>
      <c r="AG1719" s="328"/>
      <c r="AH1719" s="328" t="s">
        <v>731</v>
      </c>
      <c r="AI1719" s="328"/>
      <c r="AJ1719" s="328"/>
      <c r="AK1719" s="328"/>
      <c r="AL1719" s="328"/>
      <c r="AM1719" s="328" t="s">
        <v>782</v>
      </c>
      <c r="AN1719" s="328" t="s">
        <v>782</v>
      </c>
      <c r="AO1719" s="328"/>
      <c r="AP1719" s="328" t="s">
        <v>4205</v>
      </c>
      <c r="AQ1719" s="328" t="s">
        <v>3844</v>
      </c>
    </row>
    <row r="1720" spans="1:43" ht="22.8" x14ac:dyDescent="0.4">
      <c r="A1720" s="328">
        <v>216751</v>
      </c>
      <c r="B1720" s="328" t="s">
        <v>1293</v>
      </c>
      <c r="C1720" s="328" t="s">
        <v>616</v>
      </c>
      <c r="D1720" s="328" t="s">
        <v>581</v>
      </c>
      <c r="E1720" s="328" t="s">
        <v>388</v>
      </c>
      <c r="F1720" s="330">
        <v>28126</v>
      </c>
      <c r="G1720" s="328" t="s">
        <v>674</v>
      </c>
      <c r="H1720" s="328" t="s">
        <v>389</v>
      </c>
      <c r="I1720" s="328" t="s">
        <v>485</v>
      </c>
      <c r="J1720" s="328"/>
      <c r="K1720" s="328"/>
      <c r="L1720" s="328" t="s">
        <v>372</v>
      </c>
      <c r="M1720" s="328" t="s">
        <v>372</v>
      </c>
      <c r="N1720" s="328"/>
      <c r="O1720" s="330"/>
      <c r="P1720" s="328"/>
      <c r="Q1720" s="328"/>
      <c r="R1720" s="328"/>
      <c r="S1720" s="328"/>
      <c r="T1720" s="328"/>
      <c r="U1720" s="328"/>
      <c r="V1720" s="328"/>
      <c r="W1720" s="328"/>
      <c r="X1720" s="328"/>
      <c r="Y1720" s="328"/>
      <c r="Z1720" s="328"/>
      <c r="AA1720" s="328"/>
      <c r="AB1720" s="328"/>
      <c r="AC1720" s="328"/>
      <c r="AD1720" s="328"/>
      <c r="AE1720" s="328"/>
      <c r="AF1720" s="328"/>
      <c r="AG1720" s="328"/>
      <c r="AH1720" s="328" t="s">
        <v>731</v>
      </c>
      <c r="AI1720" s="328"/>
      <c r="AJ1720" s="328"/>
      <c r="AK1720" s="328"/>
      <c r="AL1720" s="328"/>
      <c r="AM1720" s="328"/>
      <c r="AN1720" s="328"/>
      <c r="AO1720" s="328"/>
      <c r="AP1720" s="328" t="s">
        <v>4205</v>
      </c>
      <c r="AQ1720" s="328" t="s">
        <v>3844</v>
      </c>
    </row>
    <row r="1721" spans="1:43" ht="22.8" x14ac:dyDescent="0.4">
      <c r="A1721" s="328">
        <v>216758</v>
      </c>
      <c r="B1721" s="328" t="s">
        <v>1302</v>
      </c>
      <c r="C1721" s="328" t="s">
        <v>75</v>
      </c>
      <c r="D1721" s="328" t="s">
        <v>357</v>
      </c>
      <c r="E1721" s="328" t="s">
        <v>388</v>
      </c>
      <c r="F1721" s="330">
        <v>32510</v>
      </c>
      <c r="G1721" s="328" t="s">
        <v>370</v>
      </c>
      <c r="H1721" s="328" t="s">
        <v>389</v>
      </c>
      <c r="I1721" s="328" t="s">
        <v>486</v>
      </c>
      <c r="J1721" s="328" t="s">
        <v>371</v>
      </c>
      <c r="K1721" s="328">
        <v>2016</v>
      </c>
      <c r="L1721" s="328" t="s">
        <v>372</v>
      </c>
      <c r="M1721" s="328" t="s">
        <v>370</v>
      </c>
      <c r="N1721" s="328"/>
      <c r="O1721" s="330"/>
      <c r="P1721" s="328"/>
      <c r="Q1721" s="328"/>
      <c r="R1721" s="328"/>
      <c r="S1721" s="328"/>
      <c r="T1721" s="328"/>
      <c r="U1721" s="328"/>
      <c r="V1721" s="328"/>
      <c r="W1721" s="328"/>
      <c r="X1721" s="328"/>
      <c r="Y1721" s="328"/>
      <c r="Z1721" s="328"/>
      <c r="AA1721" s="328"/>
      <c r="AB1721" s="328"/>
      <c r="AC1721" s="328"/>
      <c r="AD1721" s="328"/>
      <c r="AE1721" s="328"/>
      <c r="AF1721" s="328"/>
      <c r="AG1721" s="328"/>
      <c r="AH1721" s="328"/>
      <c r="AI1721" s="328"/>
      <c r="AJ1721" s="328"/>
      <c r="AK1721" s="328"/>
      <c r="AL1721" s="328"/>
      <c r="AM1721" s="328"/>
      <c r="AN1721" s="328" t="s">
        <v>782</v>
      </c>
      <c r="AO1721" s="328"/>
      <c r="AP1721" s="328" t="s">
        <v>486</v>
      </c>
      <c r="AQ1721" s="328">
        <v>2</v>
      </c>
    </row>
    <row r="1722" spans="1:43" ht="22.8" x14ac:dyDescent="0.4">
      <c r="A1722" s="328">
        <v>216769</v>
      </c>
      <c r="B1722" s="328" t="s">
        <v>3086</v>
      </c>
      <c r="C1722" s="328" t="s">
        <v>117</v>
      </c>
      <c r="D1722" s="328" t="s">
        <v>2527</v>
      </c>
      <c r="E1722" s="328" t="s">
        <v>387</v>
      </c>
      <c r="F1722" s="330">
        <v>33163</v>
      </c>
      <c r="G1722" s="328" t="s">
        <v>4220</v>
      </c>
      <c r="H1722" s="328" t="s">
        <v>389</v>
      </c>
      <c r="I1722" s="328" t="s">
        <v>484</v>
      </c>
      <c r="J1722" s="328" t="s">
        <v>371</v>
      </c>
      <c r="K1722" s="328">
        <v>2021</v>
      </c>
      <c r="L1722" s="328" t="s">
        <v>372</v>
      </c>
      <c r="M1722" s="328" t="s">
        <v>373</v>
      </c>
      <c r="N1722" s="328"/>
      <c r="O1722" s="330"/>
      <c r="P1722" s="328"/>
      <c r="Q1722" s="328"/>
      <c r="R1722" s="328"/>
      <c r="S1722" s="328"/>
      <c r="T1722" s="328"/>
      <c r="U1722" s="328"/>
      <c r="V1722" s="328"/>
      <c r="W1722" s="328"/>
      <c r="X1722" s="328"/>
      <c r="Y1722" s="328"/>
      <c r="Z1722" s="328"/>
      <c r="AA1722" s="328"/>
      <c r="AB1722" s="328"/>
      <c r="AC1722" s="328"/>
      <c r="AD1722" s="328"/>
      <c r="AE1722" s="328"/>
      <c r="AF1722" s="328"/>
      <c r="AG1722" s="328"/>
      <c r="AH1722" s="328"/>
      <c r="AI1722" s="328"/>
      <c r="AJ1722" s="328"/>
      <c r="AK1722" s="328"/>
      <c r="AL1722" s="328"/>
      <c r="AM1722" s="328"/>
      <c r="AN1722" s="328"/>
      <c r="AO1722" s="328"/>
      <c r="AP1722" s="328" t="s">
        <v>484</v>
      </c>
      <c r="AQ1722" s="328">
        <v>5</v>
      </c>
    </row>
    <row r="1723" spans="1:43" ht="22.8" x14ac:dyDescent="0.4">
      <c r="A1723" s="328">
        <v>216776</v>
      </c>
      <c r="B1723" s="328" t="s">
        <v>3096</v>
      </c>
      <c r="C1723" s="328" t="s">
        <v>3097</v>
      </c>
      <c r="D1723" s="328" t="s">
        <v>267</v>
      </c>
      <c r="E1723" s="328" t="s">
        <v>388</v>
      </c>
      <c r="F1723" s="332">
        <v>0</v>
      </c>
      <c r="G1723" s="328" t="s">
        <v>4223</v>
      </c>
      <c r="H1723" s="328" t="s">
        <v>389</v>
      </c>
      <c r="I1723" s="328" t="s">
        <v>485</v>
      </c>
      <c r="J1723" s="328" t="s">
        <v>390</v>
      </c>
      <c r="K1723" s="328">
        <v>2022</v>
      </c>
      <c r="L1723" s="328" t="s">
        <v>372</v>
      </c>
      <c r="M1723" s="328"/>
      <c r="N1723" s="328"/>
      <c r="O1723" s="330"/>
      <c r="P1723" s="328"/>
      <c r="Q1723" s="328"/>
      <c r="R1723" s="328"/>
      <c r="S1723" s="328"/>
      <c r="T1723" s="328"/>
      <c r="U1723" s="328"/>
      <c r="V1723" s="328"/>
      <c r="W1723" s="328"/>
      <c r="X1723" s="328"/>
      <c r="Y1723" s="328"/>
      <c r="Z1723" s="328"/>
      <c r="AA1723" s="328"/>
      <c r="AB1723" s="328"/>
      <c r="AC1723" s="328"/>
      <c r="AD1723" s="328"/>
      <c r="AE1723" s="328"/>
      <c r="AF1723" s="328"/>
      <c r="AG1723" s="328"/>
      <c r="AH1723" s="328"/>
      <c r="AI1723" s="328"/>
      <c r="AJ1723" s="328"/>
      <c r="AK1723" s="328"/>
      <c r="AL1723" s="328" t="s">
        <v>782</v>
      </c>
      <c r="AM1723" s="328" t="s">
        <v>782</v>
      </c>
      <c r="AN1723" s="328" t="s">
        <v>782</v>
      </c>
      <c r="AO1723" s="328"/>
      <c r="AP1723" s="328" t="s">
        <v>485</v>
      </c>
      <c r="AQ1723" s="328">
        <v>1</v>
      </c>
    </row>
    <row r="1724" spans="1:43" ht="22.8" x14ac:dyDescent="0.4">
      <c r="A1724" s="328">
        <v>216777</v>
      </c>
      <c r="B1724" s="328" t="s">
        <v>3098</v>
      </c>
      <c r="C1724" s="328" t="s">
        <v>66</v>
      </c>
      <c r="D1724" s="328" t="s">
        <v>253</v>
      </c>
      <c r="E1724" s="328" t="s">
        <v>388</v>
      </c>
      <c r="F1724" s="330">
        <v>37886</v>
      </c>
      <c r="G1724" s="328" t="s">
        <v>3099</v>
      </c>
      <c r="H1724" s="328" t="s">
        <v>389</v>
      </c>
      <c r="I1724" s="328" t="s">
        <v>485</v>
      </c>
      <c r="J1724" s="328" t="s">
        <v>390</v>
      </c>
      <c r="K1724" s="328">
        <v>2022</v>
      </c>
      <c r="L1724" s="328" t="s">
        <v>372</v>
      </c>
      <c r="M1724" s="328"/>
      <c r="N1724" s="328"/>
      <c r="O1724" s="330"/>
      <c r="P1724" s="328"/>
      <c r="Q1724" s="328"/>
      <c r="R1724" s="328"/>
      <c r="S1724" s="328"/>
      <c r="T1724" s="328"/>
      <c r="U1724" s="328"/>
      <c r="V1724" s="328"/>
      <c r="W1724" s="328"/>
      <c r="X1724" s="328"/>
      <c r="Y1724" s="328"/>
      <c r="Z1724" s="328"/>
      <c r="AA1724" s="328"/>
      <c r="AB1724" s="328"/>
      <c r="AC1724" s="328"/>
      <c r="AD1724" s="328"/>
      <c r="AE1724" s="328"/>
      <c r="AF1724" s="328"/>
      <c r="AG1724" s="328"/>
      <c r="AH1724" s="328"/>
      <c r="AI1724" s="328"/>
      <c r="AJ1724" s="328"/>
      <c r="AK1724" s="328"/>
      <c r="AL1724" s="328" t="s">
        <v>782</v>
      </c>
      <c r="AM1724" s="328" t="s">
        <v>782</v>
      </c>
      <c r="AN1724" s="328" t="s">
        <v>782</v>
      </c>
      <c r="AO1724" s="328"/>
      <c r="AP1724" s="328" t="s">
        <v>485</v>
      </c>
      <c r="AQ1724" s="328">
        <v>2</v>
      </c>
    </row>
    <row r="1725" spans="1:43" ht="22.8" x14ac:dyDescent="0.4">
      <c r="A1725" s="328">
        <v>216780</v>
      </c>
      <c r="B1725" s="328" t="s">
        <v>3102</v>
      </c>
      <c r="C1725" s="328" t="s">
        <v>3097</v>
      </c>
      <c r="D1725" s="328" t="s">
        <v>550</v>
      </c>
      <c r="E1725" s="328" t="s">
        <v>388</v>
      </c>
      <c r="F1725" s="330">
        <v>35432</v>
      </c>
      <c r="G1725" s="328" t="s">
        <v>690</v>
      </c>
      <c r="H1725" s="328" t="s">
        <v>389</v>
      </c>
      <c r="I1725" s="328" t="s">
        <v>486</v>
      </c>
      <c r="J1725" s="328" t="s">
        <v>390</v>
      </c>
      <c r="K1725" s="328">
        <v>2014</v>
      </c>
      <c r="L1725" s="328" t="s">
        <v>372</v>
      </c>
      <c r="M1725" s="328" t="s">
        <v>370</v>
      </c>
      <c r="N1725" s="328"/>
      <c r="O1725" s="330"/>
      <c r="P1725" s="328"/>
      <c r="Q1725" s="328"/>
      <c r="R1725" s="328"/>
      <c r="S1725" s="328"/>
      <c r="T1725" s="328"/>
      <c r="U1725" s="328"/>
      <c r="V1725" s="328"/>
      <c r="W1725" s="328"/>
      <c r="X1725" s="328"/>
      <c r="Y1725" s="328"/>
      <c r="Z1725" s="328"/>
      <c r="AA1725" s="328"/>
      <c r="AB1725" s="328"/>
      <c r="AC1725" s="328"/>
      <c r="AD1725" s="328"/>
      <c r="AE1725" s="328"/>
      <c r="AF1725" s="328"/>
      <c r="AG1725" s="328"/>
      <c r="AH1725" s="328"/>
      <c r="AI1725" s="328"/>
      <c r="AJ1725" s="328"/>
      <c r="AK1725" s="328"/>
      <c r="AL1725" s="328"/>
      <c r="AM1725" s="328"/>
      <c r="AN1725" s="328" t="s">
        <v>782</v>
      </c>
      <c r="AO1725" s="328"/>
      <c r="AP1725" s="328" t="s">
        <v>3377</v>
      </c>
      <c r="AQ1725" s="328">
        <v>3</v>
      </c>
    </row>
    <row r="1726" spans="1:43" ht="22.8" x14ac:dyDescent="0.4">
      <c r="A1726" s="328">
        <v>216783</v>
      </c>
      <c r="B1726" s="328" t="s">
        <v>3105</v>
      </c>
      <c r="C1726" s="328" t="s">
        <v>69</v>
      </c>
      <c r="D1726" s="328" t="s">
        <v>286</v>
      </c>
      <c r="E1726" s="328" t="s">
        <v>388</v>
      </c>
      <c r="F1726" s="330">
        <v>33604</v>
      </c>
      <c r="G1726" s="328" t="s">
        <v>4226</v>
      </c>
      <c r="H1726" s="328" t="s">
        <v>389</v>
      </c>
      <c r="I1726" s="328" t="s">
        <v>485</v>
      </c>
      <c r="J1726" s="328" t="s">
        <v>1311</v>
      </c>
      <c r="K1726" s="328">
        <v>2009</v>
      </c>
      <c r="L1726" s="328" t="s">
        <v>372</v>
      </c>
      <c r="M1726" s="328"/>
      <c r="N1726" s="328"/>
      <c r="O1726" s="330"/>
      <c r="P1726" s="328"/>
      <c r="Q1726" s="328"/>
      <c r="R1726" s="328"/>
      <c r="S1726" s="328"/>
      <c r="T1726" s="328"/>
      <c r="U1726" s="328"/>
      <c r="V1726" s="328"/>
      <c r="W1726" s="328"/>
      <c r="X1726" s="328"/>
      <c r="Y1726" s="328"/>
      <c r="Z1726" s="328"/>
      <c r="AA1726" s="328"/>
      <c r="AB1726" s="328"/>
      <c r="AC1726" s="328"/>
      <c r="AD1726" s="328"/>
      <c r="AE1726" s="328"/>
      <c r="AF1726" s="328"/>
      <c r="AG1726" s="328"/>
      <c r="AH1726" s="328"/>
      <c r="AI1726" s="328"/>
      <c r="AJ1726" s="328"/>
      <c r="AK1726" s="328"/>
      <c r="AL1726" s="328" t="s">
        <v>782</v>
      </c>
      <c r="AM1726" s="328" t="s">
        <v>782</v>
      </c>
      <c r="AN1726" s="328" t="s">
        <v>782</v>
      </c>
      <c r="AO1726" s="328"/>
      <c r="AP1726" s="328" t="s">
        <v>485</v>
      </c>
      <c r="AQ1726" s="328">
        <v>2</v>
      </c>
    </row>
    <row r="1727" spans="1:43" ht="22.8" x14ac:dyDescent="0.4">
      <c r="A1727" s="328">
        <v>216784</v>
      </c>
      <c r="B1727" s="328" t="s">
        <v>3106</v>
      </c>
      <c r="C1727" s="328" t="s">
        <v>1098</v>
      </c>
      <c r="D1727" s="328" t="s">
        <v>2727</v>
      </c>
      <c r="E1727" s="328" t="s">
        <v>388</v>
      </c>
      <c r="F1727" s="330">
        <v>33886</v>
      </c>
      <c r="G1727" s="328">
        <v>0</v>
      </c>
      <c r="H1727" s="328" t="s">
        <v>389</v>
      </c>
      <c r="I1727" s="328" t="s">
        <v>484</v>
      </c>
      <c r="J1727" s="328"/>
      <c r="K1727" s="328"/>
      <c r="L1727" s="328" t="s">
        <v>372</v>
      </c>
      <c r="M1727" s="328"/>
      <c r="N1727" s="328"/>
      <c r="O1727" s="330"/>
      <c r="P1727" s="328"/>
      <c r="Q1727" s="328"/>
      <c r="R1727" s="328"/>
      <c r="S1727" s="328"/>
      <c r="T1727" s="328"/>
      <c r="U1727" s="328"/>
      <c r="V1727" s="328"/>
      <c r="W1727" s="328"/>
      <c r="X1727" s="328"/>
      <c r="Y1727" s="328"/>
      <c r="Z1727" s="328"/>
      <c r="AA1727" s="328"/>
      <c r="AB1727" s="328"/>
      <c r="AC1727" s="328"/>
      <c r="AD1727" s="328"/>
      <c r="AE1727" s="328"/>
      <c r="AF1727" s="328"/>
      <c r="AG1727" s="328"/>
      <c r="AH1727" s="328"/>
      <c r="AI1727" s="328"/>
      <c r="AJ1727" s="328"/>
      <c r="AK1727" s="328"/>
      <c r="AL1727" s="328"/>
      <c r="AM1727" s="328"/>
      <c r="AN1727" s="328"/>
      <c r="AO1727" s="328"/>
      <c r="AP1727" s="328" t="s">
        <v>484</v>
      </c>
      <c r="AQ1727" s="328">
        <v>5</v>
      </c>
    </row>
    <row r="1728" spans="1:43" ht="22.8" x14ac:dyDescent="0.4">
      <c r="A1728" s="328">
        <v>216786</v>
      </c>
      <c r="B1728" s="328" t="s">
        <v>3109</v>
      </c>
      <c r="C1728" s="328" t="s">
        <v>540</v>
      </c>
      <c r="D1728" s="328" t="s">
        <v>253</v>
      </c>
      <c r="E1728" s="328" t="s">
        <v>388</v>
      </c>
      <c r="F1728" s="330">
        <v>35994</v>
      </c>
      <c r="G1728" s="328" t="s">
        <v>4227</v>
      </c>
      <c r="H1728" s="328" t="s">
        <v>389</v>
      </c>
      <c r="I1728" s="328" t="s">
        <v>486</v>
      </c>
      <c r="J1728" s="328" t="s">
        <v>371</v>
      </c>
      <c r="K1728" s="328">
        <v>2016</v>
      </c>
      <c r="L1728" s="328" t="s">
        <v>372</v>
      </c>
      <c r="M1728" s="328"/>
      <c r="N1728" s="328"/>
      <c r="O1728" s="330"/>
      <c r="P1728" s="328"/>
      <c r="Q1728" s="328"/>
      <c r="R1728" s="328"/>
      <c r="S1728" s="328"/>
      <c r="T1728" s="328"/>
      <c r="U1728" s="328"/>
      <c r="V1728" s="328"/>
      <c r="W1728" s="328"/>
      <c r="X1728" s="328"/>
      <c r="Y1728" s="328"/>
      <c r="Z1728" s="328"/>
      <c r="AA1728" s="328"/>
      <c r="AB1728" s="328"/>
      <c r="AC1728" s="328"/>
      <c r="AD1728" s="328"/>
      <c r="AE1728" s="328"/>
      <c r="AF1728" s="328"/>
      <c r="AG1728" s="328"/>
      <c r="AH1728" s="328"/>
      <c r="AI1728" s="328"/>
      <c r="AJ1728" s="328"/>
      <c r="AK1728" s="328"/>
      <c r="AL1728" s="328"/>
      <c r="AM1728" s="328"/>
      <c r="AN1728" s="328"/>
      <c r="AO1728" s="328"/>
      <c r="AP1728" s="328" t="s">
        <v>3377</v>
      </c>
      <c r="AQ1728" s="328">
        <v>4</v>
      </c>
    </row>
    <row r="1729" spans="1:43" ht="22.8" x14ac:dyDescent="0.4">
      <c r="A1729" s="328">
        <v>216788</v>
      </c>
      <c r="B1729" s="328" t="s">
        <v>3112</v>
      </c>
      <c r="C1729" s="328" t="s">
        <v>457</v>
      </c>
      <c r="D1729" s="328" t="s">
        <v>258</v>
      </c>
      <c r="E1729" s="328" t="s">
        <v>388</v>
      </c>
      <c r="F1729" s="330">
        <v>32551</v>
      </c>
      <c r="G1729" s="328" t="s">
        <v>3113</v>
      </c>
      <c r="H1729" s="328" t="s">
        <v>389</v>
      </c>
      <c r="I1729" s="328" t="s">
        <v>486</v>
      </c>
      <c r="J1729" s="328" t="s">
        <v>390</v>
      </c>
      <c r="K1729" s="328">
        <v>2009</v>
      </c>
      <c r="L1729" s="328" t="s">
        <v>372</v>
      </c>
      <c r="M1729" s="328" t="s">
        <v>375</v>
      </c>
      <c r="N1729" s="328">
        <v>8</v>
      </c>
      <c r="O1729" s="330">
        <v>45690</v>
      </c>
      <c r="P1729" s="328">
        <v>50000</v>
      </c>
      <c r="Q1729" s="328"/>
      <c r="R1729" s="328"/>
      <c r="S1729" s="328"/>
      <c r="T1729" s="328"/>
      <c r="U1729" s="328"/>
      <c r="V1729" s="328"/>
      <c r="W1729" s="328"/>
      <c r="X1729" s="328"/>
      <c r="Y1729" s="328"/>
      <c r="Z1729" s="328"/>
      <c r="AA1729" s="328"/>
      <c r="AB1729" s="328"/>
      <c r="AC1729" s="328"/>
      <c r="AD1729" s="328"/>
      <c r="AE1729" s="328"/>
      <c r="AF1729" s="328"/>
      <c r="AG1729" s="328"/>
      <c r="AH1729" s="328"/>
      <c r="AI1729" s="328"/>
      <c r="AJ1729" s="328"/>
      <c r="AK1729" s="328"/>
      <c r="AL1729" s="328"/>
      <c r="AM1729" s="328"/>
      <c r="AN1729" s="328"/>
      <c r="AO1729" s="328"/>
      <c r="AP1729" s="328" t="s">
        <v>3377</v>
      </c>
      <c r="AQ1729" s="328">
        <v>4</v>
      </c>
    </row>
    <row r="1730" spans="1:43" ht="22.8" x14ac:dyDescent="0.4">
      <c r="A1730" s="328">
        <v>216791</v>
      </c>
      <c r="B1730" s="328" t="s">
        <v>3116</v>
      </c>
      <c r="C1730" s="328" t="s">
        <v>69</v>
      </c>
      <c r="D1730" s="328" t="s">
        <v>242</v>
      </c>
      <c r="E1730" s="328" t="s">
        <v>388</v>
      </c>
      <c r="F1730" s="330">
        <v>35674</v>
      </c>
      <c r="G1730" s="328" t="s">
        <v>4230</v>
      </c>
      <c r="H1730" s="328" t="s">
        <v>389</v>
      </c>
      <c r="I1730" s="328" t="s">
        <v>484</v>
      </c>
      <c r="J1730" s="328" t="s">
        <v>371</v>
      </c>
      <c r="K1730" s="328">
        <v>2015</v>
      </c>
      <c r="L1730" s="328" t="s">
        <v>372</v>
      </c>
      <c r="M1730" s="328"/>
      <c r="N1730" s="328"/>
      <c r="O1730" s="330"/>
      <c r="P1730" s="328"/>
      <c r="Q1730" s="328"/>
      <c r="R1730" s="328"/>
      <c r="S1730" s="328"/>
      <c r="T1730" s="328"/>
      <c r="U1730" s="328"/>
      <c r="V1730" s="328"/>
      <c r="W1730" s="328"/>
      <c r="X1730" s="328"/>
      <c r="Y1730" s="328"/>
      <c r="Z1730" s="328"/>
      <c r="AA1730" s="328"/>
      <c r="AB1730" s="328"/>
      <c r="AC1730" s="328"/>
      <c r="AD1730" s="328"/>
      <c r="AE1730" s="328"/>
      <c r="AF1730" s="328"/>
      <c r="AG1730" s="328"/>
      <c r="AH1730" s="328"/>
      <c r="AI1730" s="328"/>
      <c r="AJ1730" s="328"/>
      <c r="AK1730" s="328"/>
      <c r="AL1730" s="328"/>
      <c r="AM1730" s="328"/>
      <c r="AN1730" s="328"/>
      <c r="AO1730" s="328"/>
      <c r="AP1730" s="328" t="s">
        <v>3375</v>
      </c>
      <c r="AQ1730" s="328">
        <v>5</v>
      </c>
    </row>
    <row r="1731" spans="1:43" ht="22.8" x14ac:dyDescent="0.4">
      <c r="A1731" s="328">
        <v>216793</v>
      </c>
      <c r="B1731" s="328" t="s">
        <v>3119</v>
      </c>
      <c r="C1731" s="328" t="s">
        <v>3097</v>
      </c>
      <c r="D1731" s="328" t="s">
        <v>550</v>
      </c>
      <c r="E1731" s="328" t="s">
        <v>388</v>
      </c>
      <c r="F1731" s="330">
        <v>35432</v>
      </c>
      <c r="G1731" s="328" t="s">
        <v>370</v>
      </c>
      <c r="H1731" s="328" t="s">
        <v>389</v>
      </c>
      <c r="I1731" s="328" t="s">
        <v>486</v>
      </c>
      <c r="J1731" s="328" t="s">
        <v>390</v>
      </c>
      <c r="K1731" s="328">
        <v>2014</v>
      </c>
      <c r="L1731" s="328" t="s">
        <v>372</v>
      </c>
      <c r="M1731" s="328" t="s">
        <v>370</v>
      </c>
      <c r="N1731" s="328"/>
      <c r="O1731" s="330"/>
      <c r="P1731" s="328"/>
      <c r="Q1731" s="328"/>
      <c r="R1731" s="328"/>
      <c r="S1731" s="328"/>
      <c r="T1731" s="328"/>
      <c r="U1731" s="328"/>
      <c r="V1731" s="328"/>
      <c r="W1731" s="328"/>
      <c r="X1731" s="328"/>
      <c r="Y1731" s="328"/>
      <c r="Z1731" s="328"/>
      <c r="AA1731" s="328"/>
      <c r="AB1731" s="328"/>
      <c r="AC1731" s="328"/>
      <c r="AD1731" s="328"/>
      <c r="AE1731" s="328"/>
      <c r="AF1731" s="328"/>
      <c r="AG1731" s="328"/>
      <c r="AH1731" s="328"/>
      <c r="AI1731" s="328"/>
      <c r="AJ1731" s="328"/>
      <c r="AK1731" s="328"/>
      <c r="AL1731" s="328"/>
      <c r="AM1731" s="328"/>
      <c r="AN1731" s="328" t="s">
        <v>782</v>
      </c>
      <c r="AO1731" s="328"/>
      <c r="AP1731" s="328" t="s">
        <v>3377</v>
      </c>
      <c r="AQ1731" s="328">
        <v>3</v>
      </c>
    </row>
    <row r="1732" spans="1:43" ht="22.8" x14ac:dyDescent="0.4">
      <c r="A1732" s="328">
        <v>216796</v>
      </c>
      <c r="B1732" s="328" t="s">
        <v>3122</v>
      </c>
      <c r="C1732" s="328" t="s">
        <v>154</v>
      </c>
      <c r="D1732" s="328" t="s">
        <v>335</v>
      </c>
      <c r="E1732" s="328" t="s">
        <v>388</v>
      </c>
      <c r="F1732" s="330">
        <v>37796</v>
      </c>
      <c r="G1732" s="328" t="s">
        <v>3123</v>
      </c>
      <c r="H1732" s="328" t="s">
        <v>389</v>
      </c>
      <c r="I1732" s="328" t="s">
        <v>485</v>
      </c>
      <c r="J1732" s="328" t="s">
        <v>390</v>
      </c>
      <c r="K1732" s="328">
        <v>2021</v>
      </c>
      <c r="L1732" s="328" t="s">
        <v>372</v>
      </c>
      <c r="M1732" s="328"/>
      <c r="N1732" s="328"/>
      <c r="O1732" s="330"/>
      <c r="P1732" s="328"/>
      <c r="Q1732" s="328"/>
      <c r="R1732" s="328"/>
      <c r="S1732" s="328"/>
      <c r="T1732" s="328"/>
      <c r="U1732" s="328"/>
      <c r="V1732" s="328"/>
      <c r="W1732" s="328"/>
      <c r="X1732" s="328"/>
      <c r="Y1732" s="328"/>
      <c r="Z1732" s="328"/>
      <c r="AA1732" s="328"/>
      <c r="AB1732" s="328"/>
      <c r="AC1732" s="328"/>
      <c r="AD1732" s="328"/>
      <c r="AE1732" s="328"/>
      <c r="AF1732" s="328"/>
      <c r="AG1732" s="328"/>
      <c r="AH1732" s="328"/>
      <c r="AI1732" s="328"/>
      <c r="AJ1732" s="328"/>
      <c r="AK1732" s="328"/>
      <c r="AL1732" s="328" t="s">
        <v>782</v>
      </c>
      <c r="AM1732" s="328" t="s">
        <v>782</v>
      </c>
      <c r="AN1732" s="328" t="s">
        <v>782</v>
      </c>
      <c r="AO1732" s="328"/>
      <c r="AP1732" s="328" t="s">
        <v>485</v>
      </c>
      <c r="AQ1732" s="328">
        <v>1</v>
      </c>
    </row>
    <row r="1733" spans="1:43" ht="22.8" x14ac:dyDescent="0.4">
      <c r="A1733" s="328">
        <v>216797</v>
      </c>
      <c r="B1733" s="328" t="s">
        <v>3124</v>
      </c>
      <c r="C1733" s="328" t="s">
        <v>95</v>
      </c>
      <c r="D1733" s="328" t="s">
        <v>260</v>
      </c>
      <c r="E1733" s="328" t="s">
        <v>388</v>
      </c>
      <c r="F1733" s="330">
        <v>36752</v>
      </c>
      <c r="G1733" s="328" t="s">
        <v>3125</v>
      </c>
      <c r="H1733" s="328" t="s">
        <v>389</v>
      </c>
      <c r="I1733" s="328" t="s">
        <v>486</v>
      </c>
      <c r="J1733" s="328" t="s">
        <v>371</v>
      </c>
      <c r="K1733" s="328">
        <v>2018</v>
      </c>
      <c r="L1733" s="328" t="s">
        <v>372</v>
      </c>
      <c r="M1733" s="328" t="s">
        <v>376</v>
      </c>
      <c r="N1733" s="328"/>
      <c r="O1733" s="330"/>
      <c r="P1733" s="328"/>
      <c r="Q1733" s="328"/>
      <c r="R1733" s="328"/>
      <c r="S1733" s="328"/>
      <c r="T1733" s="328"/>
      <c r="U1733" s="328"/>
      <c r="V1733" s="328"/>
      <c r="W1733" s="328"/>
      <c r="X1733" s="328"/>
      <c r="Y1733" s="328"/>
      <c r="Z1733" s="328"/>
      <c r="AA1733" s="328"/>
      <c r="AB1733" s="328"/>
      <c r="AC1733" s="328"/>
      <c r="AD1733" s="328"/>
      <c r="AE1733" s="328"/>
      <c r="AF1733" s="328"/>
      <c r="AG1733" s="328"/>
      <c r="AH1733" s="328"/>
      <c r="AI1733" s="328"/>
      <c r="AJ1733" s="328"/>
      <c r="AK1733" s="328"/>
      <c r="AL1733" s="328"/>
      <c r="AM1733" s="328"/>
      <c r="AN1733" s="328" t="s">
        <v>782</v>
      </c>
      <c r="AO1733" s="328"/>
      <c r="AP1733" s="328" t="s">
        <v>3377</v>
      </c>
      <c r="AQ1733" s="328">
        <v>3</v>
      </c>
    </row>
    <row r="1734" spans="1:43" ht="22.8" x14ac:dyDescent="0.4">
      <c r="A1734" s="328">
        <v>216800</v>
      </c>
      <c r="B1734" s="328" t="s">
        <v>3129</v>
      </c>
      <c r="C1734" s="328" t="s">
        <v>1519</v>
      </c>
      <c r="D1734" s="328" t="s">
        <v>3130</v>
      </c>
      <c r="E1734" s="328" t="s">
        <v>388</v>
      </c>
      <c r="F1734" s="330">
        <v>30222</v>
      </c>
      <c r="G1734" s="328" t="s">
        <v>4232</v>
      </c>
      <c r="H1734" s="328" t="s">
        <v>389</v>
      </c>
      <c r="I1734" s="328" t="s">
        <v>484</v>
      </c>
      <c r="J1734" s="328" t="s">
        <v>390</v>
      </c>
      <c r="K1734" s="328">
        <v>2003</v>
      </c>
      <c r="L1734" s="328" t="s">
        <v>372</v>
      </c>
      <c r="M1734" s="328" t="s">
        <v>372</v>
      </c>
      <c r="N1734" s="328"/>
      <c r="O1734" s="330"/>
      <c r="P1734" s="328"/>
      <c r="Q1734" s="328"/>
      <c r="R1734" s="328"/>
      <c r="S1734" s="328"/>
      <c r="T1734" s="328"/>
      <c r="U1734" s="328"/>
      <c r="V1734" s="328"/>
      <c r="W1734" s="328"/>
      <c r="X1734" s="328"/>
      <c r="Y1734" s="328"/>
      <c r="Z1734" s="328"/>
      <c r="AA1734" s="328"/>
      <c r="AB1734" s="328"/>
      <c r="AC1734" s="328"/>
      <c r="AD1734" s="328"/>
      <c r="AE1734" s="328"/>
      <c r="AF1734" s="328"/>
      <c r="AG1734" s="328"/>
      <c r="AH1734" s="328"/>
      <c r="AI1734" s="328"/>
      <c r="AJ1734" s="328"/>
      <c r="AK1734" s="328"/>
      <c r="AL1734" s="328"/>
      <c r="AM1734" s="328"/>
      <c r="AN1734" s="328"/>
      <c r="AO1734" s="328"/>
      <c r="AP1734" s="328" t="s">
        <v>3375</v>
      </c>
      <c r="AQ1734" s="328">
        <v>5</v>
      </c>
    </row>
    <row r="1735" spans="1:43" ht="22.8" x14ac:dyDescent="0.4">
      <c r="A1735" s="328">
        <v>216814</v>
      </c>
      <c r="B1735" s="328" t="s">
        <v>3151</v>
      </c>
      <c r="C1735" s="328" t="s">
        <v>130</v>
      </c>
      <c r="D1735" s="328" t="s">
        <v>437</v>
      </c>
      <c r="E1735" s="328" t="s">
        <v>388</v>
      </c>
      <c r="F1735" s="330">
        <v>37870</v>
      </c>
      <c r="G1735" s="328" t="s">
        <v>4241</v>
      </c>
      <c r="H1735" s="328" t="s">
        <v>389</v>
      </c>
      <c r="I1735" s="328" t="s">
        <v>487</v>
      </c>
      <c r="J1735" s="328" t="s">
        <v>390</v>
      </c>
      <c r="K1735" s="328"/>
      <c r="L1735" s="328" t="s">
        <v>372</v>
      </c>
      <c r="M1735" s="328"/>
      <c r="N1735" s="328"/>
      <c r="O1735" s="330"/>
      <c r="P1735" s="328"/>
      <c r="Q1735" s="328"/>
      <c r="R1735" s="328"/>
      <c r="S1735" s="328"/>
      <c r="T1735" s="328"/>
      <c r="U1735" s="328"/>
      <c r="V1735" s="328"/>
      <c r="W1735" s="328"/>
      <c r="X1735" s="328"/>
      <c r="Y1735" s="328"/>
      <c r="Z1735" s="328"/>
      <c r="AA1735" s="328"/>
      <c r="AB1735" s="328"/>
      <c r="AC1735" s="328"/>
      <c r="AD1735" s="328"/>
      <c r="AE1735" s="328"/>
      <c r="AF1735" s="328"/>
      <c r="AG1735" s="328"/>
      <c r="AH1735" s="328"/>
      <c r="AI1735" s="328"/>
      <c r="AJ1735" s="328"/>
      <c r="AK1735" s="328"/>
      <c r="AL1735" s="328"/>
      <c r="AM1735" s="328"/>
      <c r="AN1735" s="328"/>
      <c r="AO1735" s="328"/>
      <c r="AP1735" s="328" t="s">
        <v>4194</v>
      </c>
      <c r="AQ1735" s="328">
        <v>6</v>
      </c>
    </row>
    <row r="1736" spans="1:43" ht="22.8" x14ac:dyDescent="0.4">
      <c r="A1736" s="328">
        <v>216817</v>
      </c>
      <c r="B1736" s="328" t="s">
        <v>3154</v>
      </c>
      <c r="C1736" s="328" t="s">
        <v>169</v>
      </c>
      <c r="D1736" s="328" t="s">
        <v>242</v>
      </c>
      <c r="E1736" s="328" t="s">
        <v>388</v>
      </c>
      <c r="F1736" s="330">
        <v>33025</v>
      </c>
      <c r="G1736" s="328" t="s">
        <v>4244</v>
      </c>
      <c r="H1736" s="328" t="s">
        <v>389</v>
      </c>
      <c r="I1736" s="328" t="s">
        <v>484</v>
      </c>
      <c r="J1736" s="328" t="s">
        <v>390</v>
      </c>
      <c r="K1736" s="328">
        <v>2008</v>
      </c>
      <c r="L1736" s="328" t="s">
        <v>372</v>
      </c>
      <c r="M1736" s="328"/>
      <c r="N1736" s="328"/>
      <c r="O1736" s="330"/>
      <c r="P1736" s="328"/>
      <c r="Q1736" s="328"/>
      <c r="R1736" s="328"/>
      <c r="S1736" s="328"/>
      <c r="T1736" s="328"/>
      <c r="U1736" s="328"/>
      <c r="V1736" s="328"/>
      <c r="W1736" s="328"/>
      <c r="X1736" s="328"/>
      <c r="Y1736" s="328"/>
      <c r="Z1736" s="328"/>
      <c r="AA1736" s="328"/>
      <c r="AB1736" s="328"/>
      <c r="AC1736" s="328"/>
      <c r="AD1736" s="328"/>
      <c r="AE1736" s="328"/>
      <c r="AF1736" s="328"/>
      <c r="AG1736" s="328"/>
      <c r="AH1736" s="328"/>
      <c r="AI1736" s="328"/>
      <c r="AJ1736" s="328"/>
      <c r="AK1736" s="328"/>
      <c r="AL1736" s="328"/>
      <c r="AM1736" s="328"/>
      <c r="AN1736" s="328"/>
      <c r="AO1736" s="328"/>
      <c r="AP1736" s="328" t="s">
        <v>484</v>
      </c>
      <c r="AQ1736" s="328">
        <v>5</v>
      </c>
    </row>
    <row r="1737" spans="1:43" ht="22.8" x14ac:dyDescent="0.4">
      <c r="A1737" s="328">
        <v>216822</v>
      </c>
      <c r="B1737" s="328" t="s">
        <v>3161</v>
      </c>
      <c r="C1737" s="328" t="s">
        <v>63</v>
      </c>
      <c r="D1737" s="328" t="s">
        <v>266</v>
      </c>
      <c r="E1737" s="328" t="s">
        <v>388</v>
      </c>
      <c r="F1737" s="330">
        <v>33607</v>
      </c>
      <c r="G1737" s="328" t="s">
        <v>4247</v>
      </c>
      <c r="H1737" s="328" t="s">
        <v>389</v>
      </c>
      <c r="I1737" s="328" t="s">
        <v>485</v>
      </c>
      <c r="J1737" s="328" t="s">
        <v>390</v>
      </c>
      <c r="K1737" s="328">
        <v>2013</v>
      </c>
      <c r="L1737" s="328" t="s">
        <v>372</v>
      </c>
      <c r="M1737" s="328"/>
      <c r="N1737" s="328"/>
      <c r="O1737" s="330"/>
      <c r="P1737" s="328"/>
      <c r="Q1737" s="328"/>
      <c r="R1737" s="328"/>
      <c r="S1737" s="328"/>
      <c r="T1737" s="328"/>
      <c r="U1737" s="328"/>
      <c r="V1737" s="328"/>
      <c r="W1737" s="328"/>
      <c r="X1737" s="328"/>
      <c r="Y1737" s="328"/>
      <c r="Z1737" s="328"/>
      <c r="AA1737" s="328"/>
      <c r="AB1737" s="328"/>
      <c r="AC1737" s="328"/>
      <c r="AD1737" s="328"/>
      <c r="AE1737" s="328"/>
      <c r="AF1737" s="328"/>
      <c r="AG1737" s="328"/>
      <c r="AH1737" s="328"/>
      <c r="AI1737" s="328"/>
      <c r="AJ1737" s="328"/>
      <c r="AK1737" s="328"/>
      <c r="AL1737" s="328"/>
      <c r="AM1737" s="328" t="s">
        <v>782</v>
      </c>
      <c r="AN1737" s="328" t="s">
        <v>782</v>
      </c>
      <c r="AO1737" s="328"/>
      <c r="AP1737" s="328" t="s">
        <v>485</v>
      </c>
      <c r="AQ1737" s="328">
        <v>1</v>
      </c>
    </row>
    <row r="1738" spans="1:43" ht="22.8" x14ac:dyDescent="0.4">
      <c r="A1738" s="328">
        <v>216823</v>
      </c>
      <c r="B1738" s="328" t="s">
        <v>3162</v>
      </c>
      <c r="C1738" s="328" t="s">
        <v>191</v>
      </c>
      <c r="D1738" s="328" t="s">
        <v>470</v>
      </c>
      <c r="E1738" s="328" t="s">
        <v>388</v>
      </c>
      <c r="F1738" s="330">
        <v>36540</v>
      </c>
      <c r="G1738" s="328" t="s">
        <v>4248</v>
      </c>
      <c r="H1738" s="328" t="s">
        <v>389</v>
      </c>
      <c r="I1738" s="328" t="s">
        <v>484</v>
      </c>
      <c r="J1738" s="328" t="s">
        <v>1312</v>
      </c>
      <c r="K1738" s="328">
        <v>2018</v>
      </c>
      <c r="L1738" s="328" t="s">
        <v>372</v>
      </c>
      <c r="M1738" s="328" t="s">
        <v>370</v>
      </c>
      <c r="N1738" s="328"/>
      <c r="O1738" s="330"/>
      <c r="P1738" s="328"/>
      <c r="Q1738" s="328"/>
      <c r="R1738" s="328"/>
      <c r="S1738" s="328"/>
      <c r="T1738" s="328"/>
      <c r="U1738" s="328"/>
      <c r="V1738" s="328"/>
      <c r="W1738" s="328"/>
      <c r="X1738" s="328"/>
      <c r="Y1738" s="328"/>
      <c r="Z1738" s="328"/>
      <c r="AA1738" s="328"/>
      <c r="AB1738" s="328"/>
      <c r="AC1738" s="328"/>
      <c r="AD1738" s="328"/>
      <c r="AE1738" s="328"/>
      <c r="AF1738" s="328"/>
      <c r="AG1738" s="328"/>
      <c r="AH1738" s="328"/>
      <c r="AI1738" s="328"/>
      <c r="AJ1738" s="328"/>
      <c r="AK1738" s="328"/>
      <c r="AL1738" s="328"/>
      <c r="AM1738" s="328"/>
      <c r="AN1738" s="328"/>
      <c r="AO1738" s="328"/>
      <c r="AP1738" s="328" t="s">
        <v>3375</v>
      </c>
      <c r="AQ1738" s="328">
        <v>5</v>
      </c>
    </row>
    <row r="1739" spans="1:43" ht="22.8" x14ac:dyDescent="0.4">
      <c r="A1739" s="328">
        <v>216824</v>
      </c>
      <c r="B1739" s="328" t="s">
        <v>3163</v>
      </c>
      <c r="C1739" s="328" t="s">
        <v>517</v>
      </c>
      <c r="D1739" s="328" t="s">
        <v>278</v>
      </c>
      <c r="E1739" s="328" t="s">
        <v>388</v>
      </c>
      <c r="F1739" s="328" t="s">
        <v>3164</v>
      </c>
      <c r="G1739" s="328" t="s">
        <v>4249</v>
      </c>
      <c r="H1739" s="328" t="s">
        <v>389</v>
      </c>
      <c r="I1739" s="328" t="s">
        <v>485</v>
      </c>
      <c r="J1739" s="328" t="s">
        <v>390</v>
      </c>
      <c r="K1739" s="328">
        <v>2014</v>
      </c>
      <c r="L1739" s="328" t="s">
        <v>372</v>
      </c>
      <c r="M1739" s="328"/>
      <c r="N1739" s="328"/>
      <c r="O1739" s="330"/>
      <c r="P1739" s="328"/>
      <c r="Q1739" s="328"/>
      <c r="R1739" s="328"/>
      <c r="S1739" s="328"/>
      <c r="T1739" s="328"/>
      <c r="U1739" s="328"/>
      <c r="V1739" s="328"/>
      <c r="W1739" s="328"/>
      <c r="X1739" s="328"/>
      <c r="Y1739" s="328"/>
      <c r="Z1739" s="328"/>
      <c r="AA1739" s="328"/>
      <c r="AB1739" s="328"/>
      <c r="AC1739" s="328"/>
      <c r="AD1739" s="328"/>
      <c r="AE1739" s="328"/>
      <c r="AF1739" s="328"/>
      <c r="AG1739" s="328"/>
      <c r="AH1739" s="328"/>
      <c r="AI1739" s="328"/>
      <c r="AJ1739" s="328"/>
      <c r="AK1739" s="328"/>
      <c r="AL1739" s="328"/>
      <c r="AM1739" s="328" t="s">
        <v>782</v>
      </c>
      <c r="AN1739" s="328" t="s">
        <v>782</v>
      </c>
      <c r="AO1739" s="328"/>
      <c r="AP1739" s="328" t="s">
        <v>485</v>
      </c>
      <c r="AQ1739" s="328">
        <v>1</v>
      </c>
    </row>
    <row r="1740" spans="1:43" ht="22.8" x14ac:dyDescent="0.4">
      <c r="A1740" s="328">
        <v>216834</v>
      </c>
      <c r="B1740" s="328" t="s">
        <v>4256</v>
      </c>
      <c r="C1740" s="328" t="s">
        <v>66</v>
      </c>
      <c r="D1740" s="328" t="s">
        <v>324</v>
      </c>
      <c r="E1740" s="328" t="s">
        <v>1315</v>
      </c>
      <c r="F1740" s="330">
        <v>38367</v>
      </c>
      <c r="G1740" s="328" t="s">
        <v>4109</v>
      </c>
      <c r="H1740" s="328" t="s">
        <v>389</v>
      </c>
      <c r="I1740" s="328" t="s">
        <v>485</v>
      </c>
      <c r="J1740" s="328" t="s">
        <v>1311</v>
      </c>
      <c r="K1740" s="328">
        <v>2022</v>
      </c>
      <c r="L1740" s="328" t="s">
        <v>372</v>
      </c>
      <c r="M1740" s="328" t="s">
        <v>372</v>
      </c>
      <c r="N1740" s="328"/>
      <c r="O1740" s="330"/>
      <c r="P1740" s="328"/>
      <c r="Q1740" s="328"/>
      <c r="R1740" s="328"/>
      <c r="S1740" s="328"/>
      <c r="T1740" s="328"/>
      <c r="U1740" s="328"/>
      <c r="V1740" s="328"/>
      <c r="W1740" s="328"/>
      <c r="X1740" s="328"/>
      <c r="Y1740" s="328"/>
      <c r="Z1740" s="328"/>
      <c r="AA1740" s="328"/>
      <c r="AB1740" s="328"/>
      <c r="AC1740" s="328"/>
      <c r="AD1740" s="328"/>
      <c r="AE1740" s="328"/>
      <c r="AF1740" s="328"/>
      <c r="AG1740" s="328"/>
      <c r="AH1740" s="328"/>
      <c r="AI1740" s="328"/>
      <c r="AJ1740" s="328"/>
      <c r="AK1740" s="328"/>
      <c r="AL1740" s="328"/>
      <c r="AM1740" s="328"/>
      <c r="AN1740" s="328"/>
      <c r="AO1740" s="328"/>
      <c r="AP1740" s="328" t="s">
        <v>485</v>
      </c>
      <c r="AQ1740" s="328">
        <v>5</v>
      </c>
    </row>
    <row r="1741" spans="1:43" ht="22.8" x14ac:dyDescent="0.4">
      <c r="A1741" s="328">
        <v>216840</v>
      </c>
      <c r="B1741" s="328" t="s">
        <v>3184</v>
      </c>
      <c r="C1741" s="328" t="s">
        <v>2162</v>
      </c>
      <c r="D1741" s="328" t="s">
        <v>470</v>
      </c>
      <c r="E1741" s="328" t="s">
        <v>388</v>
      </c>
      <c r="F1741" s="330">
        <v>38261</v>
      </c>
      <c r="G1741" s="328" t="s">
        <v>4261</v>
      </c>
      <c r="H1741" s="328" t="s">
        <v>389</v>
      </c>
      <c r="I1741" s="328" t="s">
        <v>484</v>
      </c>
      <c r="J1741" s="328" t="s">
        <v>390</v>
      </c>
      <c r="K1741" s="328">
        <v>2022</v>
      </c>
      <c r="L1741" s="328" t="s">
        <v>372</v>
      </c>
      <c r="M1741" s="328" t="s">
        <v>381</v>
      </c>
      <c r="N1741" s="328"/>
      <c r="O1741" s="330"/>
      <c r="P1741" s="328"/>
      <c r="Q1741" s="328"/>
      <c r="R1741" s="328"/>
      <c r="S1741" s="328"/>
      <c r="T1741" s="328"/>
      <c r="U1741" s="328"/>
      <c r="V1741" s="328"/>
      <c r="W1741" s="328"/>
      <c r="X1741" s="328"/>
      <c r="Y1741" s="328"/>
      <c r="Z1741" s="328"/>
      <c r="AA1741" s="328"/>
      <c r="AB1741" s="328"/>
      <c r="AC1741" s="328"/>
      <c r="AD1741" s="328"/>
      <c r="AE1741" s="328"/>
      <c r="AF1741" s="328"/>
      <c r="AG1741" s="328"/>
      <c r="AH1741" s="328"/>
      <c r="AI1741" s="328"/>
      <c r="AJ1741" s="328"/>
      <c r="AK1741" s="328"/>
      <c r="AL1741" s="328"/>
      <c r="AM1741" s="328"/>
      <c r="AN1741" s="328"/>
      <c r="AO1741" s="328"/>
      <c r="AP1741" s="328" t="s">
        <v>3375</v>
      </c>
      <c r="AQ1741" s="328">
        <v>5</v>
      </c>
    </row>
    <row r="1742" spans="1:43" ht="22.8" x14ac:dyDescent="0.4">
      <c r="A1742" s="328">
        <v>216842</v>
      </c>
      <c r="B1742" s="328" t="s">
        <v>3187</v>
      </c>
      <c r="C1742" s="328" t="s">
        <v>557</v>
      </c>
      <c r="D1742" s="328" t="s">
        <v>229</v>
      </c>
      <c r="E1742" s="328" t="s">
        <v>388</v>
      </c>
      <c r="F1742" s="332">
        <v>0</v>
      </c>
      <c r="G1742" s="328" t="s">
        <v>4262</v>
      </c>
      <c r="H1742" s="328" t="s">
        <v>389</v>
      </c>
      <c r="I1742" s="328" t="s">
        <v>487</v>
      </c>
      <c r="J1742" s="328" t="s">
        <v>390</v>
      </c>
      <c r="K1742" s="328">
        <v>2022</v>
      </c>
      <c r="L1742" s="328" t="s">
        <v>372</v>
      </c>
      <c r="M1742" s="328" t="s">
        <v>372</v>
      </c>
      <c r="N1742" s="328"/>
      <c r="O1742" s="330"/>
      <c r="P1742" s="328"/>
      <c r="Q1742" s="328"/>
      <c r="R1742" s="328"/>
      <c r="S1742" s="328"/>
      <c r="T1742" s="328"/>
      <c r="U1742" s="328"/>
      <c r="V1742" s="328"/>
      <c r="W1742" s="328"/>
      <c r="X1742" s="328"/>
      <c r="Y1742" s="328"/>
      <c r="Z1742" s="328"/>
      <c r="AA1742" s="328"/>
      <c r="AB1742" s="328"/>
      <c r="AC1742" s="328"/>
      <c r="AD1742" s="328"/>
      <c r="AE1742" s="328"/>
      <c r="AF1742" s="328"/>
      <c r="AG1742" s="328"/>
      <c r="AH1742" s="328"/>
      <c r="AI1742" s="328"/>
      <c r="AJ1742" s="328"/>
      <c r="AK1742" s="328"/>
      <c r="AL1742" s="328"/>
      <c r="AM1742" s="328"/>
      <c r="AN1742" s="328"/>
      <c r="AO1742" s="328"/>
      <c r="AP1742" s="328" t="s">
        <v>4194</v>
      </c>
      <c r="AQ1742" s="328">
        <v>6</v>
      </c>
    </row>
    <row r="1743" spans="1:43" ht="22.8" x14ac:dyDescent="0.4">
      <c r="A1743" s="328">
        <v>216845</v>
      </c>
      <c r="B1743" s="328" t="s">
        <v>3190</v>
      </c>
      <c r="C1743" s="328" t="s">
        <v>105</v>
      </c>
      <c r="D1743" s="328" t="s">
        <v>264</v>
      </c>
      <c r="E1743" s="328" t="s">
        <v>388</v>
      </c>
      <c r="F1743" s="330">
        <v>35436</v>
      </c>
      <c r="G1743" s="328" t="s">
        <v>3191</v>
      </c>
      <c r="H1743" s="328" t="s">
        <v>389</v>
      </c>
      <c r="I1743" s="328" t="s">
        <v>485</v>
      </c>
      <c r="J1743" s="328" t="s">
        <v>390</v>
      </c>
      <c r="K1743" s="328">
        <v>2015</v>
      </c>
      <c r="L1743" s="328" t="s">
        <v>372</v>
      </c>
      <c r="M1743" s="328"/>
      <c r="N1743" s="328"/>
      <c r="O1743" s="330"/>
      <c r="P1743" s="328"/>
      <c r="Q1743" s="328"/>
      <c r="R1743" s="328"/>
      <c r="S1743" s="328"/>
      <c r="T1743" s="328"/>
      <c r="U1743" s="328"/>
      <c r="V1743" s="328"/>
      <c r="W1743" s="328"/>
      <c r="X1743" s="328"/>
      <c r="Y1743" s="328"/>
      <c r="Z1743" s="328"/>
      <c r="AA1743" s="328"/>
      <c r="AB1743" s="328"/>
      <c r="AC1743" s="328"/>
      <c r="AD1743" s="328"/>
      <c r="AE1743" s="328"/>
      <c r="AF1743" s="328"/>
      <c r="AG1743" s="328"/>
      <c r="AH1743" s="328"/>
      <c r="AI1743" s="328"/>
      <c r="AJ1743" s="328"/>
      <c r="AK1743" s="328"/>
      <c r="AL1743" s="328"/>
      <c r="AM1743" s="328" t="s">
        <v>782</v>
      </c>
      <c r="AN1743" s="328" t="s">
        <v>782</v>
      </c>
      <c r="AO1743" s="328"/>
      <c r="AP1743" s="328" t="s">
        <v>485</v>
      </c>
      <c r="AQ1743" s="328">
        <v>1</v>
      </c>
    </row>
    <row r="1744" spans="1:43" ht="22.8" x14ac:dyDescent="0.4">
      <c r="A1744" s="328">
        <v>216846</v>
      </c>
      <c r="B1744" s="328" t="s">
        <v>3192</v>
      </c>
      <c r="C1744" s="328" t="s">
        <v>192</v>
      </c>
      <c r="D1744" s="328" t="s">
        <v>312</v>
      </c>
      <c r="E1744" s="328" t="s">
        <v>388</v>
      </c>
      <c r="F1744" s="330">
        <v>34598</v>
      </c>
      <c r="G1744" s="328" t="s">
        <v>710</v>
      </c>
      <c r="H1744" s="328" t="s">
        <v>389</v>
      </c>
      <c r="I1744" s="328" t="s">
        <v>485</v>
      </c>
      <c r="J1744" s="328" t="s">
        <v>390</v>
      </c>
      <c r="K1744" s="328">
        <v>2012</v>
      </c>
      <c r="L1744" s="328" t="s">
        <v>372</v>
      </c>
      <c r="M1744" s="328"/>
      <c r="N1744" s="328"/>
      <c r="O1744" s="330"/>
      <c r="P1744" s="328"/>
      <c r="Q1744" s="328"/>
      <c r="R1744" s="328"/>
      <c r="S1744" s="328"/>
      <c r="T1744" s="328"/>
      <c r="U1744" s="328"/>
      <c r="V1744" s="328"/>
      <c r="W1744" s="328"/>
      <c r="X1744" s="328"/>
      <c r="Y1744" s="328"/>
      <c r="Z1744" s="328"/>
      <c r="AA1744" s="328"/>
      <c r="AB1744" s="328"/>
      <c r="AC1744" s="328"/>
      <c r="AD1744" s="328"/>
      <c r="AE1744" s="328"/>
      <c r="AF1744" s="328"/>
      <c r="AG1744" s="328"/>
      <c r="AH1744" s="328"/>
      <c r="AI1744" s="328"/>
      <c r="AJ1744" s="328"/>
      <c r="AK1744" s="328"/>
      <c r="AL1744" s="328"/>
      <c r="AM1744" s="328" t="s">
        <v>782</v>
      </c>
      <c r="AN1744" s="328" t="s">
        <v>782</v>
      </c>
      <c r="AO1744" s="328"/>
      <c r="AP1744" s="328" t="s">
        <v>485</v>
      </c>
      <c r="AQ1744" s="328">
        <v>1</v>
      </c>
    </row>
    <row r="1745" spans="1:43" ht="22.8" x14ac:dyDescent="0.4">
      <c r="A1745" s="328">
        <v>216855</v>
      </c>
      <c r="B1745" s="328" t="s">
        <v>3208</v>
      </c>
      <c r="C1745" s="328" t="s">
        <v>158</v>
      </c>
      <c r="D1745" s="328" t="s">
        <v>325</v>
      </c>
      <c r="E1745" s="328" t="s">
        <v>388</v>
      </c>
      <c r="F1745" s="330">
        <v>37987</v>
      </c>
      <c r="G1745" s="328" t="s">
        <v>4268</v>
      </c>
      <c r="H1745" s="328" t="s">
        <v>389</v>
      </c>
      <c r="I1745" s="328" t="s">
        <v>484</v>
      </c>
      <c r="J1745" s="328" t="s">
        <v>371</v>
      </c>
      <c r="K1745" s="328">
        <v>2021</v>
      </c>
      <c r="L1745" s="328" t="s">
        <v>372</v>
      </c>
      <c r="M1745" s="328" t="s">
        <v>370</v>
      </c>
      <c r="N1745" s="328"/>
      <c r="O1745" s="330"/>
      <c r="P1745" s="328"/>
      <c r="Q1745" s="328"/>
      <c r="R1745" s="328"/>
      <c r="S1745" s="328"/>
      <c r="T1745" s="328"/>
      <c r="U1745" s="328"/>
      <c r="V1745" s="328"/>
      <c r="W1745" s="328"/>
      <c r="X1745" s="328"/>
      <c r="Y1745" s="328"/>
      <c r="Z1745" s="328"/>
      <c r="AA1745" s="328"/>
      <c r="AB1745" s="328"/>
      <c r="AC1745" s="328"/>
      <c r="AD1745" s="328"/>
      <c r="AE1745" s="328"/>
      <c r="AF1745" s="328"/>
      <c r="AG1745" s="328"/>
      <c r="AH1745" s="328"/>
      <c r="AI1745" s="328"/>
      <c r="AJ1745" s="328"/>
      <c r="AK1745" s="328"/>
      <c r="AL1745" s="328"/>
      <c r="AM1745" s="328"/>
      <c r="AN1745" s="328"/>
      <c r="AO1745" s="328"/>
      <c r="AP1745" s="328" t="s">
        <v>4252</v>
      </c>
      <c r="AQ1745" s="328">
        <v>6</v>
      </c>
    </row>
    <row r="1746" spans="1:43" ht="22.8" x14ac:dyDescent="0.4">
      <c r="A1746" s="328">
        <v>216862</v>
      </c>
      <c r="B1746" s="328" t="s">
        <v>3216</v>
      </c>
      <c r="C1746" s="328" t="s">
        <v>2072</v>
      </c>
      <c r="D1746" s="328" t="s">
        <v>2705</v>
      </c>
      <c r="E1746" s="328" t="s">
        <v>388</v>
      </c>
      <c r="F1746" s="330">
        <v>33266</v>
      </c>
      <c r="G1746" s="328" t="s">
        <v>3217</v>
      </c>
      <c r="H1746" s="328" t="s">
        <v>389</v>
      </c>
      <c r="I1746" s="328" t="s">
        <v>485</v>
      </c>
      <c r="J1746" s="328" t="s">
        <v>371</v>
      </c>
      <c r="K1746" s="328">
        <v>2008</v>
      </c>
      <c r="L1746" s="328" t="s">
        <v>372</v>
      </c>
      <c r="M1746" s="328"/>
      <c r="N1746" s="328"/>
      <c r="O1746" s="330"/>
      <c r="P1746" s="328"/>
      <c r="Q1746" s="328"/>
      <c r="R1746" s="328"/>
      <c r="S1746" s="328"/>
      <c r="T1746" s="328"/>
      <c r="U1746" s="328"/>
      <c r="V1746" s="328"/>
      <c r="W1746" s="328"/>
      <c r="X1746" s="328"/>
      <c r="Y1746" s="328"/>
      <c r="Z1746" s="328"/>
      <c r="AA1746" s="328"/>
      <c r="AB1746" s="328"/>
      <c r="AC1746" s="328"/>
      <c r="AD1746" s="328"/>
      <c r="AE1746" s="328"/>
      <c r="AF1746" s="328"/>
      <c r="AG1746" s="328"/>
      <c r="AH1746" s="328"/>
      <c r="AI1746" s="328"/>
      <c r="AJ1746" s="328"/>
      <c r="AK1746" s="328"/>
      <c r="AL1746" s="328"/>
      <c r="AM1746" s="328" t="s">
        <v>782</v>
      </c>
      <c r="AN1746" s="328" t="s">
        <v>782</v>
      </c>
      <c r="AO1746" s="328"/>
      <c r="AP1746" s="328" t="s">
        <v>485</v>
      </c>
      <c r="AQ1746" s="328">
        <v>1</v>
      </c>
    </row>
    <row r="1747" spans="1:43" ht="22.8" x14ac:dyDescent="0.4">
      <c r="A1747" s="328">
        <v>216863</v>
      </c>
      <c r="B1747" s="328" t="s">
        <v>3218</v>
      </c>
      <c r="C1747" s="328" t="s">
        <v>63</v>
      </c>
      <c r="D1747" s="328" t="s">
        <v>266</v>
      </c>
      <c r="E1747" s="328" t="s">
        <v>388</v>
      </c>
      <c r="F1747" s="330">
        <v>32524</v>
      </c>
      <c r="G1747" s="328" t="s">
        <v>4247</v>
      </c>
      <c r="H1747" s="328" t="s">
        <v>389</v>
      </c>
      <c r="I1747" s="328" t="s">
        <v>485</v>
      </c>
      <c r="J1747" s="328" t="s">
        <v>390</v>
      </c>
      <c r="K1747" s="328">
        <v>2013</v>
      </c>
      <c r="L1747" s="328" t="s">
        <v>372</v>
      </c>
      <c r="M1747" s="328"/>
      <c r="N1747" s="328"/>
      <c r="O1747" s="330"/>
      <c r="P1747" s="328"/>
      <c r="Q1747" s="328"/>
      <c r="R1747" s="328"/>
      <c r="S1747" s="328"/>
      <c r="T1747" s="328"/>
      <c r="U1747" s="328"/>
      <c r="V1747" s="328"/>
      <c r="W1747" s="328"/>
      <c r="X1747" s="328"/>
      <c r="Y1747" s="328"/>
      <c r="Z1747" s="328"/>
      <c r="AA1747" s="328"/>
      <c r="AB1747" s="328"/>
      <c r="AC1747" s="328"/>
      <c r="AD1747" s="328"/>
      <c r="AE1747" s="328"/>
      <c r="AF1747" s="328"/>
      <c r="AG1747" s="328"/>
      <c r="AH1747" s="328"/>
      <c r="AI1747" s="328"/>
      <c r="AJ1747" s="328"/>
      <c r="AK1747" s="328"/>
      <c r="AL1747" s="328"/>
      <c r="AM1747" s="328" t="s">
        <v>782</v>
      </c>
      <c r="AN1747" s="328" t="s">
        <v>782</v>
      </c>
      <c r="AO1747" s="328"/>
      <c r="AP1747" s="328" t="s">
        <v>485</v>
      </c>
      <c r="AQ1747" s="328">
        <v>1</v>
      </c>
    </row>
    <row r="1748" spans="1:43" ht="22.8" x14ac:dyDescent="0.4">
      <c r="A1748" s="328">
        <v>216868</v>
      </c>
      <c r="B1748" s="328" t="s">
        <v>3228</v>
      </c>
      <c r="C1748" s="328" t="s">
        <v>3229</v>
      </c>
      <c r="D1748" s="328" t="s">
        <v>294</v>
      </c>
      <c r="E1748" s="328" t="s">
        <v>387</v>
      </c>
      <c r="F1748" s="330">
        <v>35065</v>
      </c>
      <c r="G1748" s="328" t="s">
        <v>3230</v>
      </c>
      <c r="H1748" s="328" t="s">
        <v>389</v>
      </c>
      <c r="I1748" s="328" t="s">
        <v>485</v>
      </c>
      <c r="J1748" s="328" t="s">
        <v>390</v>
      </c>
      <c r="K1748" s="328">
        <v>2014</v>
      </c>
      <c r="L1748" s="328" t="s">
        <v>372</v>
      </c>
      <c r="M1748" s="328"/>
      <c r="N1748" s="328"/>
      <c r="O1748" s="330"/>
      <c r="P1748" s="328"/>
      <c r="Q1748" s="328"/>
      <c r="R1748" s="328"/>
      <c r="S1748" s="328"/>
      <c r="T1748" s="328"/>
      <c r="U1748" s="328"/>
      <c r="V1748" s="328"/>
      <c r="W1748" s="328"/>
      <c r="X1748" s="328"/>
      <c r="Y1748" s="328"/>
      <c r="Z1748" s="328"/>
      <c r="AA1748" s="328"/>
      <c r="AB1748" s="328"/>
      <c r="AC1748" s="328"/>
      <c r="AD1748" s="328"/>
      <c r="AE1748" s="328"/>
      <c r="AF1748" s="328"/>
      <c r="AG1748" s="328"/>
      <c r="AH1748" s="328"/>
      <c r="AI1748" s="328"/>
      <c r="AJ1748" s="328"/>
      <c r="AK1748" s="328"/>
      <c r="AL1748" s="328"/>
      <c r="AM1748" s="328" t="s">
        <v>782</v>
      </c>
      <c r="AN1748" s="328" t="s">
        <v>782</v>
      </c>
      <c r="AO1748" s="328"/>
      <c r="AP1748" s="328" t="s">
        <v>485</v>
      </c>
      <c r="AQ1748" s="328">
        <v>1</v>
      </c>
    </row>
    <row r="1749" spans="1:43" ht="22.8" x14ac:dyDescent="0.4">
      <c r="A1749" s="328">
        <v>216870</v>
      </c>
      <c r="B1749" s="328" t="s">
        <v>3232</v>
      </c>
      <c r="C1749" s="328" t="s">
        <v>1847</v>
      </c>
      <c r="D1749" s="328" t="s">
        <v>288</v>
      </c>
      <c r="E1749" s="328" t="s">
        <v>387</v>
      </c>
      <c r="F1749" s="332">
        <v>0</v>
      </c>
      <c r="G1749" s="328" t="s">
        <v>3674</v>
      </c>
      <c r="H1749" s="328" t="s">
        <v>389</v>
      </c>
      <c r="I1749" s="328" t="s">
        <v>485</v>
      </c>
      <c r="J1749" s="328" t="s">
        <v>371</v>
      </c>
      <c r="K1749" s="328">
        <v>2018</v>
      </c>
      <c r="L1749" s="328" t="s">
        <v>372</v>
      </c>
      <c r="M1749" s="328"/>
      <c r="N1749" s="328"/>
      <c r="O1749" s="330"/>
      <c r="P1749" s="328"/>
      <c r="Q1749" s="328"/>
      <c r="R1749" s="328"/>
      <c r="S1749" s="328"/>
      <c r="T1749" s="328"/>
      <c r="U1749" s="328"/>
      <c r="V1749" s="328"/>
      <c r="W1749" s="328"/>
      <c r="X1749" s="328"/>
      <c r="Y1749" s="328"/>
      <c r="Z1749" s="328"/>
      <c r="AA1749" s="328"/>
      <c r="AB1749" s="328"/>
      <c r="AC1749" s="328"/>
      <c r="AD1749" s="328"/>
      <c r="AE1749" s="328"/>
      <c r="AF1749" s="328"/>
      <c r="AG1749" s="328"/>
      <c r="AH1749" s="328"/>
      <c r="AI1749" s="328"/>
      <c r="AJ1749" s="328"/>
      <c r="AK1749" s="328"/>
      <c r="AL1749" s="328"/>
      <c r="AM1749" s="328" t="s">
        <v>782</v>
      </c>
      <c r="AN1749" s="328" t="s">
        <v>782</v>
      </c>
      <c r="AO1749" s="328"/>
      <c r="AP1749" s="328" t="s">
        <v>485</v>
      </c>
      <c r="AQ1749" s="328">
        <v>1</v>
      </c>
    </row>
    <row r="1750" spans="1:43" ht="22.8" x14ac:dyDescent="0.4">
      <c r="A1750" s="328">
        <v>216871</v>
      </c>
      <c r="B1750" s="328" t="s">
        <v>3233</v>
      </c>
      <c r="C1750" s="328" t="s">
        <v>115</v>
      </c>
      <c r="D1750" s="328" t="s">
        <v>277</v>
      </c>
      <c r="E1750" s="328" t="s">
        <v>387</v>
      </c>
      <c r="F1750" s="330">
        <v>22798</v>
      </c>
      <c r="G1750" s="328" t="s">
        <v>3234</v>
      </c>
      <c r="H1750" s="328" t="s">
        <v>389</v>
      </c>
      <c r="I1750" s="328" t="s">
        <v>485</v>
      </c>
      <c r="J1750" s="328" t="s">
        <v>371</v>
      </c>
      <c r="K1750" s="328">
        <v>1980</v>
      </c>
      <c r="L1750" s="328" t="s">
        <v>372</v>
      </c>
      <c r="M1750" s="328" t="s">
        <v>372</v>
      </c>
      <c r="N1750" s="328"/>
      <c r="O1750" s="330"/>
      <c r="P1750" s="328"/>
      <c r="Q1750" s="328"/>
      <c r="R1750" s="328"/>
      <c r="S1750" s="328"/>
      <c r="T1750" s="328"/>
      <c r="U1750" s="328"/>
      <c r="V1750" s="328"/>
      <c r="W1750" s="328"/>
      <c r="X1750" s="328"/>
      <c r="Y1750" s="328"/>
      <c r="Z1750" s="328"/>
      <c r="AA1750" s="328"/>
      <c r="AB1750" s="328"/>
      <c r="AC1750" s="328"/>
      <c r="AD1750" s="328"/>
      <c r="AE1750" s="328"/>
      <c r="AF1750" s="328"/>
      <c r="AG1750" s="328"/>
      <c r="AH1750" s="328"/>
      <c r="AI1750" s="328"/>
      <c r="AJ1750" s="328"/>
      <c r="AK1750" s="328"/>
      <c r="AL1750" s="328"/>
      <c r="AM1750" s="328"/>
      <c r="AN1750" s="328" t="s">
        <v>782</v>
      </c>
      <c r="AO1750" s="328"/>
      <c r="AP1750" s="328" t="s">
        <v>485</v>
      </c>
      <c r="AQ1750" s="328">
        <v>1</v>
      </c>
    </row>
    <row r="1751" spans="1:43" ht="22.8" x14ac:dyDescent="0.4">
      <c r="A1751" s="328">
        <v>216877</v>
      </c>
      <c r="B1751" s="328" t="s">
        <v>3244</v>
      </c>
      <c r="C1751" s="328" t="s">
        <v>64</v>
      </c>
      <c r="D1751" s="328" t="s">
        <v>3245</v>
      </c>
      <c r="E1751" s="328" t="s">
        <v>387</v>
      </c>
      <c r="F1751" s="330">
        <v>36527</v>
      </c>
      <c r="G1751" s="328" t="s">
        <v>4275</v>
      </c>
      <c r="H1751" s="328" t="s">
        <v>389</v>
      </c>
      <c r="I1751" s="328" t="s">
        <v>484</v>
      </c>
      <c r="J1751" s="328" t="s">
        <v>371</v>
      </c>
      <c r="K1751" s="328">
        <v>2018</v>
      </c>
      <c r="L1751" s="328" t="s">
        <v>372</v>
      </c>
      <c r="M1751" s="328" t="s">
        <v>372</v>
      </c>
      <c r="N1751" s="328"/>
      <c r="O1751" s="330"/>
      <c r="P1751" s="328"/>
      <c r="Q1751" s="328"/>
      <c r="R1751" s="328"/>
      <c r="S1751" s="328"/>
      <c r="T1751" s="328"/>
      <c r="U1751" s="328"/>
      <c r="V1751" s="328"/>
      <c r="W1751" s="328"/>
      <c r="X1751" s="328"/>
      <c r="Y1751" s="328"/>
      <c r="Z1751" s="328"/>
      <c r="AA1751" s="328"/>
      <c r="AB1751" s="328"/>
      <c r="AC1751" s="328"/>
      <c r="AD1751" s="328"/>
      <c r="AE1751" s="328"/>
      <c r="AF1751" s="328"/>
      <c r="AG1751" s="328"/>
      <c r="AH1751" s="328"/>
      <c r="AI1751" s="328"/>
      <c r="AJ1751" s="328"/>
      <c r="AK1751" s="328"/>
      <c r="AL1751" s="328"/>
      <c r="AM1751" s="328"/>
      <c r="AN1751" s="328"/>
      <c r="AO1751" s="328"/>
      <c r="AP1751" s="328" t="s">
        <v>3375</v>
      </c>
      <c r="AQ1751" s="328">
        <v>5</v>
      </c>
    </row>
    <row r="1752" spans="1:43" ht="22.8" x14ac:dyDescent="0.4">
      <c r="A1752" s="328">
        <v>216882</v>
      </c>
      <c r="B1752" s="328" t="s">
        <v>3252</v>
      </c>
      <c r="C1752" s="328" t="s">
        <v>111</v>
      </c>
      <c r="D1752" s="328" t="s">
        <v>257</v>
      </c>
      <c r="E1752" s="328" t="s">
        <v>387</v>
      </c>
      <c r="F1752" s="330">
        <v>34356</v>
      </c>
      <c r="G1752" s="328" t="s">
        <v>4277</v>
      </c>
      <c r="H1752" s="328" t="s">
        <v>389</v>
      </c>
      <c r="I1752" s="328" t="s">
        <v>485</v>
      </c>
      <c r="J1752" s="328" t="s">
        <v>390</v>
      </c>
      <c r="K1752" s="328">
        <v>2015</v>
      </c>
      <c r="L1752" s="328" t="s">
        <v>372</v>
      </c>
      <c r="M1752" s="328" t="s">
        <v>372</v>
      </c>
      <c r="N1752" s="328"/>
      <c r="O1752" s="330"/>
      <c r="P1752" s="328"/>
      <c r="Q1752" s="328"/>
      <c r="R1752" s="328"/>
      <c r="S1752" s="328"/>
      <c r="T1752" s="328"/>
      <c r="U1752" s="328"/>
      <c r="V1752" s="328"/>
      <c r="W1752" s="328"/>
      <c r="X1752" s="328"/>
      <c r="Y1752" s="328"/>
      <c r="Z1752" s="328"/>
      <c r="AA1752" s="328"/>
      <c r="AB1752" s="328"/>
      <c r="AC1752" s="328"/>
      <c r="AD1752" s="328"/>
      <c r="AE1752" s="328"/>
      <c r="AF1752" s="328"/>
      <c r="AG1752" s="328"/>
      <c r="AH1752" s="328"/>
      <c r="AI1752" s="328"/>
      <c r="AJ1752" s="328"/>
      <c r="AK1752" s="328"/>
      <c r="AL1752" s="328"/>
      <c r="AM1752" s="328" t="s">
        <v>782</v>
      </c>
      <c r="AN1752" s="328" t="s">
        <v>782</v>
      </c>
      <c r="AO1752" s="328"/>
      <c r="AP1752" s="328" t="s">
        <v>485</v>
      </c>
      <c r="AQ1752" s="328">
        <v>1</v>
      </c>
    </row>
    <row r="1753" spans="1:43" ht="22.8" x14ac:dyDescent="0.4">
      <c r="A1753" s="328">
        <v>216883</v>
      </c>
      <c r="B1753" s="328" t="s">
        <v>3253</v>
      </c>
      <c r="C1753" s="328" t="s">
        <v>139</v>
      </c>
      <c r="D1753" s="328" t="s">
        <v>3254</v>
      </c>
      <c r="E1753" s="328" t="s">
        <v>388</v>
      </c>
      <c r="F1753" s="330">
        <v>37884</v>
      </c>
      <c r="G1753" s="328" t="s">
        <v>4278</v>
      </c>
      <c r="H1753" s="328" t="s">
        <v>389</v>
      </c>
      <c r="I1753" s="328" t="s">
        <v>486</v>
      </c>
      <c r="J1753" s="328" t="s">
        <v>390</v>
      </c>
      <c r="K1753" s="328">
        <v>2022</v>
      </c>
      <c r="L1753" s="328" t="s">
        <v>372</v>
      </c>
      <c r="M1753" s="328" t="s">
        <v>381</v>
      </c>
      <c r="N1753" s="328"/>
      <c r="O1753" s="330"/>
      <c r="P1753" s="328"/>
      <c r="Q1753" s="328"/>
      <c r="R1753" s="328"/>
      <c r="S1753" s="328"/>
      <c r="T1753" s="328"/>
      <c r="U1753" s="328"/>
      <c r="V1753" s="328"/>
      <c r="W1753" s="328"/>
      <c r="X1753" s="328"/>
      <c r="Y1753" s="328"/>
      <c r="Z1753" s="328"/>
      <c r="AA1753" s="328"/>
      <c r="AB1753" s="328"/>
      <c r="AC1753" s="328"/>
      <c r="AD1753" s="328"/>
      <c r="AE1753" s="328"/>
      <c r="AF1753" s="328"/>
      <c r="AG1753" s="328"/>
      <c r="AH1753" s="328"/>
      <c r="AI1753" s="328"/>
      <c r="AJ1753" s="328"/>
      <c r="AK1753" s="328"/>
      <c r="AL1753" s="328"/>
      <c r="AM1753" s="328"/>
      <c r="AN1753" s="328"/>
      <c r="AO1753" s="328"/>
      <c r="AP1753" s="328" t="s">
        <v>3377</v>
      </c>
      <c r="AQ1753" s="328">
        <v>3</v>
      </c>
    </row>
    <row r="1754" spans="1:43" ht="22.8" x14ac:dyDescent="0.4">
      <c r="A1754" s="328">
        <v>216889</v>
      </c>
      <c r="B1754" s="328" t="s">
        <v>3261</v>
      </c>
      <c r="C1754" s="328" t="s">
        <v>81</v>
      </c>
      <c r="D1754" s="328" t="s">
        <v>1440</v>
      </c>
      <c r="E1754" s="328" t="s">
        <v>388</v>
      </c>
      <c r="F1754" s="330">
        <v>34700</v>
      </c>
      <c r="G1754" s="328" t="s">
        <v>4280</v>
      </c>
      <c r="H1754" s="328" t="s">
        <v>389</v>
      </c>
      <c r="I1754" s="328" t="s">
        <v>484</v>
      </c>
      <c r="J1754" s="328" t="s">
        <v>390</v>
      </c>
      <c r="K1754" s="328">
        <v>2020</v>
      </c>
      <c r="L1754" s="328" t="s">
        <v>372</v>
      </c>
      <c r="M1754" s="328" t="s">
        <v>375</v>
      </c>
      <c r="N1754" s="328"/>
      <c r="O1754" s="330"/>
      <c r="P1754" s="328"/>
      <c r="Q1754" s="328"/>
      <c r="R1754" s="328"/>
      <c r="S1754" s="328"/>
      <c r="T1754" s="328"/>
      <c r="U1754" s="328"/>
      <c r="V1754" s="328"/>
      <c r="W1754" s="328"/>
      <c r="X1754" s="328"/>
      <c r="Y1754" s="328"/>
      <c r="Z1754" s="328"/>
      <c r="AA1754" s="328"/>
      <c r="AB1754" s="328"/>
      <c r="AC1754" s="328"/>
      <c r="AD1754" s="328"/>
      <c r="AE1754" s="328"/>
      <c r="AF1754" s="328"/>
      <c r="AG1754" s="328"/>
      <c r="AH1754" s="328"/>
      <c r="AI1754" s="328"/>
      <c r="AJ1754" s="328"/>
      <c r="AK1754" s="328"/>
      <c r="AL1754" s="328"/>
      <c r="AM1754" s="328"/>
      <c r="AN1754" s="328"/>
      <c r="AO1754" s="328"/>
      <c r="AP1754" s="328" t="s">
        <v>3375</v>
      </c>
      <c r="AQ1754" s="328">
        <v>5</v>
      </c>
    </row>
    <row r="1755" spans="1:43" ht="22.8" x14ac:dyDescent="0.4">
      <c r="A1755" s="328">
        <v>216897</v>
      </c>
      <c r="B1755" s="328" t="s">
        <v>3266</v>
      </c>
      <c r="C1755" s="328" t="s">
        <v>117</v>
      </c>
      <c r="D1755" s="328" t="s">
        <v>499</v>
      </c>
      <c r="E1755" s="328" t="s">
        <v>388</v>
      </c>
      <c r="F1755" s="330">
        <v>36161</v>
      </c>
      <c r="G1755" s="328" t="s">
        <v>4284</v>
      </c>
      <c r="H1755" s="328" t="s">
        <v>389</v>
      </c>
      <c r="I1755" s="328" t="s">
        <v>485</v>
      </c>
      <c r="J1755" s="328" t="s">
        <v>390</v>
      </c>
      <c r="K1755" s="328">
        <v>2016</v>
      </c>
      <c r="L1755" s="328" t="s">
        <v>372</v>
      </c>
      <c r="M1755" s="328" t="s">
        <v>378</v>
      </c>
      <c r="N1755" s="328"/>
      <c r="O1755" s="330"/>
      <c r="P1755" s="328"/>
      <c r="Q1755" s="328"/>
      <c r="R1755" s="328"/>
      <c r="S1755" s="328"/>
      <c r="T1755" s="328"/>
      <c r="U1755" s="328"/>
      <c r="V1755" s="328"/>
      <c r="W1755" s="328"/>
      <c r="X1755" s="328"/>
      <c r="Y1755" s="328"/>
      <c r="Z1755" s="328"/>
      <c r="AA1755" s="328"/>
      <c r="AB1755" s="328"/>
      <c r="AC1755" s="328"/>
      <c r="AD1755" s="328"/>
      <c r="AE1755" s="328"/>
      <c r="AF1755" s="328"/>
      <c r="AG1755" s="328"/>
      <c r="AH1755" s="328"/>
      <c r="AI1755" s="328"/>
      <c r="AJ1755" s="328"/>
      <c r="AK1755" s="328"/>
      <c r="AL1755" s="328"/>
      <c r="AM1755" s="328"/>
      <c r="AN1755" s="328" t="s">
        <v>782</v>
      </c>
      <c r="AO1755" s="328"/>
      <c r="AP1755" s="328" t="s">
        <v>485</v>
      </c>
      <c r="AQ1755" s="328">
        <v>1</v>
      </c>
    </row>
    <row r="1756" spans="1:43" ht="22.8" x14ac:dyDescent="0.4">
      <c r="A1756" s="328">
        <v>216906</v>
      </c>
      <c r="B1756" s="328" t="s">
        <v>3279</v>
      </c>
      <c r="C1756" s="328" t="s">
        <v>535</v>
      </c>
      <c r="D1756" s="328" t="s">
        <v>352</v>
      </c>
      <c r="E1756" s="328" t="s">
        <v>388</v>
      </c>
      <c r="F1756" s="330">
        <v>37989</v>
      </c>
      <c r="G1756" s="328" t="s">
        <v>3280</v>
      </c>
      <c r="H1756" s="328" t="s">
        <v>389</v>
      </c>
      <c r="I1756" s="328" t="s">
        <v>485</v>
      </c>
      <c r="J1756" s="328" t="s">
        <v>390</v>
      </c>
      <c r="K1756" s="328">
        <v>2022</v>
      </c>
      <c r="L1756" s="328" t="s">
        <v>372</v>
      </c>
      <c r="M1756" s="328" t="s">
        <v>372</v>
      </c>
      <c r="N1756" s="328"/>
      <c r="O1756" s="330"/>
      <c r="P1756" s="328"/>
      <c r="Q1756" s="328"/>
      <c r="R1756" s="328"/>
      <c r="S1756" s="328"/>
      <c r="T1756" s="328"/>
      <c r="U1756" s="328"/>
      <c r="V1756" s="328"/>
      <c r="W1756" s="328"/>
      <c r="X1756" s="328"/>
      <c r="Y1756" s="328"/>
      <c r="Z1756" s="328"/>
      <c r="AA1756" s="328"/>
      <c r="AB1756" s="328"/>
      <c r="AC1756" s="328"/>
      <c r="AD1756" s="328"/>
      <c r="AE1756" s="328"/>
      <c r="AF1756" s="328"/>
      <c r="AG1756" s="328"/>
      <c r="AH1756" s="328"/>
      <c r="AI1756" s="328"/>
      <c r="AJ1756" s="328"/>
      <c r="AK1756" s="328"/>
      <c r="AL1756" s="328"/>
      <c r="AM1756" s="328"/>
      <c r="AN1756" s="328"/>
      <c r="AO1756" s="328"/>
      <c r="AP1756" s="328" t="s">
        <v>485</v>
      </c>
      <c r="AQ1756" s="328">
        <v>1</v>
      </c>
    </row>
    <row r="1757" spans="1:43" ht="22.8" x14ac:dyDescent="0.4">
      <c r="A1757" s="328">
        <v>216921</v>
      </c>
      <c r="B1757" s="328" t="s">
        <v>2647</v>
      </c>
      <c r="C1757" s="328" t="s">
        <v>2072</v>
      </c>
      <c r="D1757" s="328" t="s">
        <v>3302</v>
      </c>
      <c r="E1757" s="328" t="s">
        <v>1315</v>
      </c>
      <c r="F1757" s="330">
        <v>35461</v>
      </c>
      <c r="G1757" s="328" t="s">
        <v>4298</v>
      </c>
      <c r="H1757" s="328" t="s">
        <v>389</v>
      </c>
      <c r="I1757" s="328" t="s">
        <v>484</v>
      </c>
      <c r="J1757" s="328" t="s">
        <v>1311</v>
      </c>
      <c r="K1757" s="328">
        <v>2014</v>
      </c>
      <c r="L1757" s="328" t="s">
        <v>372</v>
      </c>
      <c r="M1757" s="328" t="s">
        <v>372</v>
      </c>
      <c r="N1757" s="328"/>
      <c r="O1757" s="330"/>
      <c r="P1757" s="328"/>
      <c r="Q1757" s="328"/>
      <c r="R1757" s="328"/>
      <c r="S1757" s="328"/>
      <c r="T1757" s="328"/>
      <c r="U1757" s="328"/>
      <c r="V1757" s="328"/>
      <c r="W1757" s="328"/>
      <c r="X1757" s="328"/>
      <c r="Y1757" s="328"/>
      <c r="Z1757" s="328"/>
      <c r="AA1757" s="328"/>
      <c r="AB1757" s="328"/>
      <c r="AC1757" s="328"/>
      <c r="AD1757" s="328"/>
      <c r="AE1757" s="328"/>
      <c r="AF1757" s="328"/>
      <c r="AG1757" s="328"/>
      <c r="AH1757" s="328"/>
      <c r="AI1757" s="328"/>
      <c r="AJ1757" s="328"/>
      <c r="AK1757" s="328"/>
      <c r="AL1757" s="328"/>
      <c r="AM1757" s="328"/>
      <c r="AN1757" s="328"/>
      <c r="AO1757" s="328"/>
      <c r="AP1757" s="328" t="s">
        <v>3375</v>
      </c>
      <c r="AQ1757" s="328">
        <v>5</v>
      </c>
    </row>
    <row r="1758" spans="1:43" ht="22.8" x14ac:dyDescent="0.4">
      <c r="A1758" s="328">
        <v>216930</v>
      </c>
      <c r="B1758" s="328" t="s">
        <v>3317</v>
      </c>
      <c r="C1758" s="328" t="s">
        <v>115</v>
      </c>
      <c r="D1758" s="328" t="s">
        <v>518</v>
      </c>
      <c r="E1758" s="328" t="s">
        <v>1315</v>
      </c>
      <c r="F1758" s="330">
        <v>29175</v>
      </c>
      <c r="G1758" s="328" t="s">
        <v>4305</v>
      </c>
      <c r="H1758" s="328" t="s">
        <v>389</v>
      </c>
      <c r="I1758" s="328" t="s">
        <v>485</v>
      </c>
      <c r="J1758" s="328" t="s">
        <v>1311</v>
      </c>
      <c r="K1758" s="328">
        <v>2001</v>
      </c>
      <c r="L1758" s="328" t="s">
        <v>372</v>
      </c>
      <c r="M1758" s="328" t="s">
        <v>372</v>
      </c>
      <c r="N1758" s="328"/>
      <c r="O1758" s="330"/>
      <c r="P1758" s="328"/>
      <c r="Q1758" s="328"/>
      <c r="R1758" s="328"/>
      <c r="S1758" s="328"/>
      <c r="T1758" s="328"/>
      <c r="U1758" s="328"/>
      <c r="V1758" s="328"/>
      <c r="W1758" s="328"/>
      <c r="X1758" s="328"/>
      <c r="Y1758" s="328"/>
      <c r="Z1758" s="328"/>
      <c r="AA1758" s="328"/>
      <c r="AB1758" s="328"/>
      <c r="AC1758" s="328"/>
      <c r="AD1758" s="328"/>
      <c r="AE1758" s="328"/>
      <c r="AF1758" s="328"/>
      <c r="AG1758" s="328"/>
      <c r="AH1758" s="328"/>
      <c r="AI1758" s="328"/>
      <c r="AJ1758" s="328"/>
      <c r="AK1758" s="328"/>
      <c r="AL1758" s="328"/>
      <c r="AM1758" s="328" t="s">
        <v>782</v>
      </c>
      <c r="AN1758" s="328" t="s">
        <v>782</v>
      </c>
      <c r="AO1758" s="328"/>
      <c r="AP1758" s="328" t="s">
        <v>485</v>
      </c>
      <c r="AQ1758" s="328">
        <v>1</v>
      </c>
    </row>
    <row r="1759" spans="1:43" ht="22.8" x14ac:dyDescent="0.4">
      <c r="A1759" s="328">
        <v>216932</v>
      </c>
      <c r="B1759" s="328" t="s">
        <v>3320</v>
      </c>
      <c r="C1759" s="328" t="s">
        <v>866</v>
      </c>
      <c r="D1759" s="328" t="s">
        <v>3321</v>
      </c>
      <c r="E1759" s="328" t="s">
        <v>388</v>
      </c>
      <c r="F1759" s="330">
        <v>26177</v>
      </c>
      <c r="G1759" s="328" t="s">
        <v>4306</v>
      </c>
      <c r="H1759" s="328" t="s">
        <v>389</v>
      </c>
      <c r="I1759" s="328" t="s">
        <v>485</v>
      </c>
      <c r="J1759" s="328" t="s">
        <v>371</v>
      </c>
      <c r="K1759" s="328">
        <v>1989</v>
      </c>
      <c r="L1759" s="328" t="s">
        <v>372</v>
      </c>
      <c r="M1759" s="328" t="s">
        <v>372</v>
      </c>
      <c r="N1759" s="328"/>
      <c r="O1759" s="330"/>
      <c r="P1759" s="328"/>
      <c r="Q1759" s="328"/>
      <c r="R1759" s="328"/>
      <c r="S1759" s="328"/>
      <c r="T1759" s="328"/>
      <c r="U1759" s="328"/>
      <c r="V1759" s="328"/>
      <c r="W1759" s="328"/>
      <c r="X1759" s="328"/>
      <c r="Y1759" s="328"/>
      <c r="Z1759" s="328"/>
      <c r="AA1759" s="328"/>
      <c r="AB1759" s="328"/>
      <c r="AC1759" s="328"/>
      <c r="AD1759" s="328"/>
      <c r="AE1759" s="328"/>
      <c r="AF1759" s="328"/>
      <c r="AG1759" s="328"/>
      <c r="AH1759" s="328"/>
      <c r="AI1759" s="328"/>
      <c r="AJ1759" s="328"/>
      <c r="AK1759" s="328"/>
      <c r="AL1759" s="328"/>
      <c r="AM1759" s="328"/>
      <c r="AN1759" s="328" t="s">
        <v>782</v>
      </c>
      <c r="AO1759" s="328"/>
      <c r="AP1759" s="328" t="s">
        <v>485</v>
      </c>
      <c r="AQ1759" s="328">
        <v>2</v>
      </c>
    </row>
    <row r="1760" spans="1:43" ht="22.8" x14ac:dyDescent="0.4">
      <c r="A1760" s="328">
        <v>216935</v>
      </c>
      <c r="B1760" s="328" t="s">
        <v>3324</v>
      </c>
      <c r="C1760" s="328" t="s">
        <v>118</v>
      </c>
      <c r="D1760" s="328" t="s">
        <v>319</v>
      </c>
      <c r="E1760" s="328" t="s">
        <v>388</v>
      </c>
      <c r="F1760" s="330">
        <v>32915</v>
      </c>
      <c r="G1760" s="328" t="s">
        <v>3325</v>
      </c>
      <c r="H1760" s="328" t="s">
        <v>389</v>
      </c>
      <c r="I1760" s="328" t="s">
        <v>485</v>
      </c>
      <c r="J1760" s="328" t="s">
        <v>390</v>
      </c>
      <c r="K1760" s="328">
        <v>2008</v>
      </c>
      <c r="L1760" s="328" t="s">
        <v>372</v>
      </c>
      <c r="M1760" s="328" t="s">
        <v>372</v>
      </c>
      <c r="N1760" s="328"/>
      <c r="O1760" s="330"/>
      <c r="P1760" s="328"/>
      <c r="Q1760" s="328"/>
      <c r="R1760" s="328"/>
      <c r="S1760" s="328"/>
      <c r="T1760" s="328"/>
      <c r="U1760" s="328"/>
      <c r="V1760" s="328"/>
      <c r="W1760" s="328"/>
      <c r="X1760" s="328"/>
      <c r="Y1760" s="328"/>
      <c r="Z1760" s="328"/>
      <c r="AA1760" s="328"/>
      <c r="AB1760" s="328"/>
      <c r="AC1760" s="328"/>
      <c r="AD1760" s="328"/>
      <c r="AE1760" s="328"/>
      <c r="AF1760" s="328"/>
      <c r="AG1760" s="328"/>
      <c r="AH1760" s="328"/>
      <c r="AI1760" s="328"/>
      <c r="AJ1760" s="328"/>
      <c r="AK1760" s="328"/>
      <c r="AL1760" s="328"/>
      <c r="AM1760" s="328" t="s">
        <v>782</v>
      </c>
      <c r="AN1760" s="328" t="s">
        <v>782</v>
      </c>
      <c r="AO1760" s="328"/>
      <c r="AP1760" s="328" t="s">
        <v>485</v>
      </c>
      <c r="AQ1760" s="328">
        <v>1</v>
      </c>
    </row>
    <row r="1761" spans="1:43" ht="22.8" x14ac:dyDescent="0.4">
      <c r="A1761" s="328">
        <v>216937</v>
      </c>
      <c r="B1761" s="328" t="s">
        <v>3327</v>
      </c>
      <c r="C1761" s="328" t="s">
        <v>141</v>
      </c>
      <c r="D1761" s="328" t="s">
        <v>297</v>
      </c>
      <c r="E1761" s="328" t="s">
        <v>388</v>
      </c>
      <c r="F1761" s="330">
        <v>31491</v>
      </c>
      <c r="G1761" s="328" t="s">
        <v>4309</v>
      </c>
      <c r="H1761" s="328" t="s">
        <v>389</v>
      </c>
      <c r="I1761" s="328" t="s">
        <v>485</v>
      </c>
      <c r="J1761" s="328" t="s">
        <v>390</v>
      </c>
      <c r="K1761" s="328">
        <v>2004</v>
      </c>
      <c r="L1761" s="328" t="s">
        <v>372</v>
      </c>
      <c r="M1761" s="328" t="s">
        <v>372</v>
      </c>
      <c r="N1761" s="328"/>
      <c r="O1761" s="330"/>
      <c r="P1761" s="328"/>
      <c r="Q1761" s="328"/>
      <c r="R1761" s="328"/>
      <c r="S1761" s="328"/>
      <c r="T1761" s="328"/>
      <c r="U1761" s="328"/>
      <c r="V1761" s="328"/>
      <c r="W1761" s="328"/>
      <c r="X1761" s="328"/>
      <c r="Y1761" s="328"/>
      <c r="Z1761" s="328"/>
      <c r="AA1761" s="328"/>
      <c r="AB1761" s="328"/>
      <c r="AC1761" s="328"/>
      <c r="AD1761" s="328"/>
      <c r="AE1761" s="328"/>
      <c r="AF1761" s="328"/>
      <c r="AG1761" s="328"/>
      <c r="AH1761" s="328"/>
      <c r="AI1761" s="328"/>
      <c r="AJ1761" s="328"/>
      <c r="AK1761" s="328"/>
      <c r="AL1761" s="328"/>
      <c r="AM1761" s="328" t="s">
        <v>782</v>
      </c>
      <c r="AN1761" s="328" t="s">
        <v>782</v>
      </c>
      <c r="AO1761" s="328"/>
      <c r="AP1761" s="328" t="s">
        <v>485</v>
      </c>
      <c r="AQ1761" s="328">
        <v>1</v>
      </c>
    </row>
    <row r="1762" spans="1:43" ht="22.8" x14ac:dyDescent="0.4">
      <c r="A1762" s="328">
        <v>216938</v>
      </c>
      <c r="B1762" s="328" t="s">
        <v>3328</v>
      </c>
      <c r="C1762" s="328" t="s">
        <v>3329</v>
      </c>
      <c r="D1762" s="328" t="s">
        <v>534</v>
      </c>
      <c r="E1762" s="328" t="s">
        <v>388</v>
      </c>
      <c r="F1762" s="330">
        <v>37717</v>
      </c>
      <c r="G1762" s="328" t="s">
        <v>3330</v>
      </c>
      <c r="H1762" s="328" t="s">
        <v>389</v>
      </c>
      <c r="I1762" s="328" t="s">
        <v>484</v>
      </c>
      <c r="J1762" s="328" t="s">
        <v>1311</v>
      </c>
      <c r="K1762" s="328">
        <v>2021</v>
      </c>
      <c r="L1762" s="328" t="s">
        <v>372</v>
      </c>
      <c r="M1762" s="328" t="s">
        <v>372</v>
      </c>
      <c r="N1762" s="328"/>
      <c r="O1762" s="330"/>
      <c r="P1762" s="328"/>
      <c r="Q1762" s="328"/>
      <c r="R1762" s="328"/>
      <c r="S1762" s="328"/>
      <c r="T1762" s="328"/>
      <c r="U1762" s="328"/>
      <c r="V1762" s="328"/>
      <c r="W1762" s="328"/>
      <c r="X1762" s="328"/>
      <c r="Y1762" s="328"/>
      <c r="Z1762" s="328"/>
      <c r="AA1762" s="328"/>
      <c r="AB1762" s="328"/>
      <c r="AC1762" s="328"/>
      <c r="AD1762" s="328"/>
      <c r="AE1762" s="328"/>
      <c r="AF1762" s="328"/>
      <c r="AG1762" s="328"/>
      <c r="AH1762" s="328"/>
      <c r="AI1762" s="328"/>
      <c r="AJ1762" s="328"/>
      <c r="AK1762" s="328"/>
      <c r="AL1762" s="328"/>
      <c r="AM1762" s="328"/>
      <c r="AN1762" s="328"/>
      <c r="AO1762" s="328"/>
      <c r="AP1762" s="328" t="s">
        <v>484</v>
      </c>
      <c r="AQ1762" s="328">
        <v>5</v>
      </c>
    </row>
    <row r="1763" spans="1:43" ht="22.8" x14ac:dyDescent="0.4">
      <c r="A1763" s="328">
        <v>216943</v>
      </c>
      <c r="B1763" s="328" t="s">
        <v>3338</v>
      </c>
      <c r="C1763" s="328" t="s">
        <v>66</v>
      </c>
      <c r="D1763" s="328" t="s">
        <v>3021</v>
      </c>
      <c r="E1763" s="328" t="s">
        <v>388</v>
      </c>
      <c r="F1763" s="330">
        <v>34346</v>
      </c>
      <c r="G1763" s="328" t="s">
        <v>4305</v>
      </c>
      <c r="H1763" s="328" t="s">
        <v>389</v>
      </c>
      <c r="I1763" s="328" t="s">
        <v>486</v>
      </c>
      <c r="J1763" s="328" t="s">
        <v>390</v>
      </c>
      <c r="K1763" s="328"/>
      <c r="L1763" s="328" t="s">
        <v>372</v>
      </c>
      <c r="M1763" s="328" t="s">
        <v>372</v>
      </c>
      <c r="N1763" s="328"/>
      <c r="O1763" s="330"/>
      <c r="P1763" s="328"/>
      <c r="Q1763" s="328"/>
      <c r="R1763" s="328"/>
      <c r="S1763" s="328"/>
      <c r="T1763" s="328"/>
      <c r="U1763" s="328"/>
      <c r="V1763" s="328"/>
      <c r="W1763" s="328"/>
      <c r="X1763" s="328"/>
      <c r="Y1763" s="328"/>
      <c r="Z1763" s="328"/>
      <c r="AA1763" s="328"/>
      <c r="AB1763" s="328"/>
      <c r="AC1763" s="328"/>
      <c r="AD1763" s="328"/>
      <c r="AE1763" s="328"/>
      <c r="AF1763" s="328"/>
      <c r="AG1763" s="328"/>
      <c r="AH1763" s="328"/>
      <c r="AI1763" s="328"/>
      <c r="AJ1763" s="328"/>
      <c r="AK1763" s="328"/>
      <c r="AL1763" s="328"/>
      <c r="AM1763" s="328" t="s">
        <v>782</v>
      </c>
      <c r="AN1763" s="328" t="s">
        <v>782</v>
      </c>
      <c r="AO1763" s="328"/>
      <c r="AP1763" s="328" t="s">
        <v>486</v>
      </c>
      <c r="AQ1763" s="328">
        <v>3</v>
      </c>
    </row>
    <row r="1764" spans="1:43" ht="22.8" x14ac:dyDescent="0.4">
      <c r="A1764" s="328">
        <v>216944</v>
      </c>
      <c r="B1764" s="328" t="s">
        <v>3339</v>
      </c>
      <c r="C1764" s="328" t="s">
        <v>1742</v>
      </c>
      <c r="D1764" s="328" t="s">
        <v>2674</v>
      </c>
      <c r="E1764" s="328" t="s">
        <v>1315</v>
      </c>
      <c r="F1764" s="330">
        <v>34560</v>
      </c>
      <c r="G1764" s="328" t="s">
        <v>3340</v>
      </c>
      <c r="H1764" s="328" t="s">
        <v>389</v>
      </c>
      <c r="I1764" s="328" t="s">
        <v>485</v>
      </c>
      <c r="J1764" s="328" t="s">
        <v>371</v>
      </c>
      <c r="K1764" s="328">
        <v>2013</v>
      </c>
      <c r="L1764" s="328" t="s">
        <v>372</v>
      </c>
      <c r="M1764" s="328" t="s">
        <v>372</v>
      </c>
      <c r="N1764" s="328"/>
      <c r="O1764" s="330"/>
      <c r="P1764" s="328"/>
      <c r="Q1764" s="328"/>
      <c r="R1764" s="328"/>
      <c r="S1764" s="328"/>
      <c r="T1764" s="328"/>
      <c r="U1764" s="328"/>
      <c r="V1764" s="328"/>
      <c r="W1764" s="328"/>
      <c r="X1764" s="328"/>
      <c r="Y1764" s="328"/>
      <c r="Z1764" s="328"/>
      <c r="AA1764" s="328"/>
      <c r="AB1764" s="328"/>
      <c r="AC1764" s="328"/>
      <c r="AD1764" s="328"/>
      <c r="AE1764" s="328"/>
      <c r="AF1764" s="328"/>
      <c r="AG1764" s="328"/>
      <c r="AH1764" s="328"/>
      <c r="AI1764" s="328"/>
      <c r="AJ1764" s="328"/>
      <c r="AK1764" s="328"/>
      <c r="AL1764" s="328"/>
      <c r="AM1764" s="328" t="s">
        <v>782</v>
      </c>
      <c r="AN1764" s="328" t="s">
        <v>782</v>
      </c>
      <c r="AO1764" s="328"/>
      <c r="AP1764" s="328" t="s">
        <v>485</v>
      </c>
      <c r="AQ1764" s="328">
        <v>1</v>
      </c>
    </row>
    <row r="1765" spans="1:43" ht="22.8" x14ac:dyDescent="0.4">
      <c r="A1765" s="328">
        <v>216945</v>
      </c>
      <c r="B1765" s="328" t="s">
        <v>3341</v>
      </c>
      <c r="C1765" s="328" t="s">
        <v>3342</v>
      </c>
      <c r="D1765" s="328" t="s">
        <v>1013</v>
      </c>
      <c r="E1765" s="328" t="s">
        <v>388</v>
      </c>
      <c r="F1765" s="330">
        <v>34936</v>
      </c>
      <c r="G1765" s="328" t="s">
        <v>3343</v>
      </c>
      <c r="H1765" s="328" t="s">
        <v>389</v>
      </c>
      <c r="I1765" s="328" t="s">
        <v>486</v>
      </c>
      <c r="J1765" s="328" t="s">
        <v>390</v>
      </c>
      <c r="K1765" s="328">
        <v>2016</v>
      </c>
      <c r="L1765" s="328" t="s">
        <v>372</v>
      </c>
      <c r="M1765" s="328" t="s">
        <v>372</v>
      </c>
      <c r="N1765" s="328"/>
      <c r="O1765" s="330"/>
      <c r="P1765" s="328"/>
      <c r="Q1765" s="328"/>
      <c r="R1765" s="328"/>
      <c r="S1765" s="328"/>
      <c r="T1765" s="328"/>
      <c r="U1765" s="328"/>
      <c r="V1765" s="328"/>
      <c r="W1765" s="328"/>
      <c r="X1765" s="328"/>
      <c r="Y1765" s="328"/>
      <c r="Z1765" s="328"/>
      <c r="AA1765" s="328"/>
      <c r="AB1765" s="328"/>
      <c r="AC1765" s="328"/>
      <c r="AD1765" s="328"/>
      <c r="AE1765" s="328"/>
      <c r="AF1765" s="328"/>
      <c r="AG1765" s="328"/>
      <c r="AH1765" s="328"/>
      <c r="AI1765" s="328"/>
      <c r="AJ1765" s="328"/>
      <c r="AK1765" s="328"/>
      <c r="AL1765" s="328"/>
      <c r="AM1765" s="328"/>
      <c r="AN1765" s="328"/>
      <c r="AO1765" s="328"/>
      <c r="AP1765" s="328" t="s">
        <v>3377</v>
      </c>
      <c r="AQ1765" s="328">
        <v>4</v>
      </c>
    </row>
    <row r="1766" spans="1:43" ht="22.8" x14ac:dyDescent="0.4">
      <c r="A1766" s="328">
        <v>216950</v>
      </c>
      <c r="B1766" s="328" t="s">
        <v>3350</v>
      </c>
      <c r="C1766" s="328" t="s">
        <v>66</v>
      </c>
      <c r="D1766" s="328" t="s">
        <v>227</v>
      </c>
      <c r="E1766" s="328" t="s">
        <v>388</v>
      </c>
      <c r="F1766" s="330">
        <v>35221</v>
      </c>
      <c r="G1766" s="328" t="s">
        <v>686</v>
      </c>
      <c r="H1766" s="328" t="s">
        <v>389</v>
      </c>
      <c r="I1766" s="328" t="s">
        <v>484</v>
      </c>
      <c r="J1766" s="328" t="s">
        <v>371</v>
      </c>
      <c r="K1766" s="328">
        <v>2014</v>
      </c>
      <c r="L1766" s="328" t="s">
        <v>372</v>
      </c>
      <c r="M1766" s="328" t="s">
        <v>382</v>
      </c>
      <c r="N1766" s="328"/>
      <c r="O1766" s="330"/>
      <c r="P1766" s="328"/>
      <c r="Q1766" s="328"/>
      <c r="R1766" s="328"/>
      <c r="S1766" s="328"/>
      <c r="T1766" s="328"/>
      <c r="U1766" s="328"/>
      <c r="V1766" s="328"/>
      <c r="W1766" s="328"/>
      <c r="X1766" s="328"/>
      <c r="Y1766" s="328"/>
      <c r="Z1766" s="328"/>
      <c r="AA1766" s="328"/>
      <c r="AB1766" s="328"/>
      <c r="AC1766" s="328"/>
      <c r="AD1766" s="328"/>
      <c r="AE1766" s="328"/>
      <c r="AF1766" s="328"/>
      <c r="AG1766" s="328"/>
      <c r="AH1766" s="328"/>
      <c r="AI1766" s="328"/>
      <c r="AJ1766" s="328"/>
      <c r="AK1766" s="328"/>
      <c r="AL1766" s="328"/>
      <c r="AM1766" s="328"/>
      <c r="AN1766" s="328"/>
      <c r="AO1766" s="328"/>
      <c r="AP1766" s="328" t="s">
        <v>3375</v>
      </c>
      <c r="AQ1766" s="328">
        <v>5</v>
      </c>
    </row>
    <row r="1767" spans="1:43" ht="22.8" x14ac:dyDescent="0.4">
      <c r="A1767" s="328">
        <v>216953</v>
      </c>
      <c r="B1767" s="328" t="s">
        <v>3354</v>
      </c>
      <c r="C1767" s="328" t="s">
        <v>140</v>
      </c>
      <c r="D1767" s="328" t="s">
        <v>514</v>
      </c>
      <c r="E1767" s="328" t="s">
        <v>388</v>
      </c>
      <c r="F1767" s="330">
        <v>37258</v>
      </c>
      <c r="G1767" s="328" t="s">
        <v>4202</v>
      </c>
      <c r="H1767" s="328" t="s">
        <v>389</v>
      </c>
      <c r="I1767" s="328" t="s">
        <v>488</v>
      </c>
      <c r="J1767" s="328" t="s">
        <v>371</v>
      </c>
      <c r="K1767" s="328">
        <v>2020</v>
      </c>
      <c r="L1767" s="328" t="s">
        <v>372</v>
      </c>
      <c r="M1767" s="328" t="s">
        <v>378</v>
      </c>
      <c r="N1767" s="328"/>
      <c r="O1767" s="330"/>
      <c r="P1767" s="328"/>
      <c r="Q1767" s="328"/>
      <c r="R1767" s="328"/>
      <c r="S1767" s="328"/>
      <c r="T1767" s="328"/>
      <c r="U1767" s="328"/>
      <c r="V1767" s="328"/>
      <c r="W1767" s="328"/>
      <c r="X1767" s="328"/>
      <c r="Y1767" s="328"/>
      <c r="Z1767" s="328"/>
      <c r="AA1767" s="328"/>
      <c r="AB1767" s="328"/>
      <c r="AC1767" s="328"/>
      <c r="AD1767" s="328"/>
      <c r="AE1767" s="328"/>
      <c r="AF1767" s="328"/>
      <c r="AG1767" s="328"/>
      <c r="AH1767" s="328"/>
      <c r="AI1767" s="328"/>
      <c r="AJ1767" s="328"/>
      <c r="AK1767" s="328"/>
      <c r="AL1767" s="328"/>
      <c r="AM1767" s="328"/>
      <c r="AN1767" s="328"/>
      <c r="AO1767" s="328"/>
      <c r="AP1767" s="328" t="s">
        <v>4215</v>
      </c>
      <c r="AQ1767" s="328">
        <v>6</v>
      </c>
    </row>
    <row r="1768" spans="1:43" ht="22.8" x14ac:dyDescent="0.4">
      <c r="A1768" s="328">
        <v>216956</v>
      </c>
      <c r="B1768" s="328" t="s">
        <v>3357</v>
      </c>
      <c r="C1768" s="328" t="s">
        <v>79</v>
      </c>
      <c r="D1768" s="328" t="s">
        <v>225</v>
      </c>
      <c r="E1768" s="328" t="s">
        <v>388</v>
      </c>
      <c r="F1768" s="330">
        <v>34722</v>
      </c>
      <c r="G1768" s="328" t="s">
        <v>4226</v>
      </c>
      <c r="H1768" s="328" t="s">
        <v>389</v>
      </c>
      <c r="I1768" s="328" t="s">
        <v>485</v>
      </c>
      <c r="J1768" s="328" t="s">
        <v>390</v>
      </c>
      <c r="K1768" s="328">
        <v>2013</v>
      </c>
      <c r="L1768" s="328" t="s">
        <v>372</v>
      </c>
      <c r="M1768" s="328" t="s">
        <v>372</v>
      </c>
      <c r="N1768" s="328"/>
      <c r="O1768" s="330"/>
      <c r="P1768" s="328"/>
      <c r="Q1768" s="328"/>
      <c r="R1768" s="328"/>
      <c r="S1768" s="328"/>
      <c r="T1768" s="328"/>
      <c r="U1768" s="328"/>
      <c r="V1768" s="328"/>
      <c r="W1768" s="328"/>
      <c r="X1768" s="328"/>
      <c r="Y1768" s="328"/>
      <c r="Z1768" s="328"/>
      <c r="AA1768" s="328"/>
      <c r="AB1768" s="328"/>
      <c r="AC1768" s="328"/>
      <c r="AD1768" s="328"/>
      <c r="AE1768" s="328"/>
      <c r="AF1768" s="328"/>
      <c r="AG1768" s="328"/>
      <c r="AH1768" s="328"/>
      <c r="AI1768" s="328"/>
      <c r="AJ1768" s="328"/>
      <c r="AK1768" s="328"/>
      <c r="AL1768" s="328"/>
      <c r="AM1768" s="328" t="s">
        <v>782</v>
      </c>
      <c r="AN1768" s="328" t="s">
        <v>782</v>
      </c>
      <c r="AO1768" s="328"/>
      <c r="AP1768" s="328" t="s">
        <v>485</v>
      </c>
      <c r="AQ1768" s="328">
        <v>1</v>
      </c>
    </row>
    <row r="1769" spans="1:43" ht="22.8" x14ac:dyDescent="0.4">
      <c r="A1769" s="328">
        <v>216960</v>
      </c>
      <c r="B1769" s="328" t="s">
        <v>3362</v>
      </c>
      <c r="C1769" s="328" t="s">
        <v>139</v>
      </c>
      <c r="D1769" s="328" t="s">
        <v>277</v>
      </c>
      <c r="E1769" s="328" t="s">
        <v>387</v>
      </c>
      <c r="F1769" s="330">
        <v>34448</v>
      </c>
      <c r="G1769" s="328" t="s">
        <v>3363</v>
      </c>
      <c r="H1769" s="328" t="s">
        <v>3412</v>
      </c>
      <c r="I1769" s="328" t="s">
        <v>485</v>
      </c>
      <c r="J1769" s="328" t="s">
        <v>1311</v>
      </c>
      <c r="K1769" s="328">
        <v>2013</v>
      </c>
      <c r="L1769" s="328" t="s">
        <v>372</v>
      </c>
      <c r="M1769" s="328" t="s">
        <v>756</v>
      </c>
      <c r="N1769" s="328"/>
      <c r="O1769" s="330"/>
      <c r="P1769" s="328"/>
      <c r="Q1769" s="328"/>
      <c r="R1769" s="328"/>
      <c r="S1769" s="328"/>
      <c r="T1769" s="328"/>
      <c r="U1769" s="328"/>
      <c r="V1769" s="328"/>
      <c r="W1769" s="328"/>
      <c r="X1769" s="328"/>
      <c r="Y1769" s="328"/>
      <c r="Z1769" s="328"/>
      <c r="AA1769" s="328"/>
      <c r="AB1769" s="328"/>
      <c r="AC1769" s="328"/>
      <c r="AD1769" s="328"/>
      <c r="AE1769" s="328"/>
      <c r="AF1769" s="328"/>
      <c r="AG1769" s="328"/>
      <c r="AH1769" s="328"/>
      <c r="AI1769" s="328"/>
      <c r="AJ1769" s="328"/>
      <c r="AK1769" s="328"/>
      <c r="AL1769" s="328"/>
      <c r="AM1769" s="328" t="s">
        <v>782</v>
      </c>
      <c r="AN1769" s="328" t="s">
        <v>782</v>
      </c>
      <c r="AO1769" s="328"/>
      <c r="AP1769" s="328" t="s">
        <v>485</v>
      </c>
      <c r="AQ1769" s="328">
        <v>1</v>
      </c>
    </row>
    <row r="1770" spans="1:43" ht="22.8" x14ac:dyDescent="0.4">
      <c r="A1770" s="328">
        <v>216961</v>
      </c>
      <c r="B1770" s="328" t="s">
        <v>3364</v>
      </c>
      <c r="C1770" s="328" t="s">
        <v>66</v>
      </c>
      <c r="D1770" s="328" t="s">
        <v>242</v>
      </c>
      <c r="E1770" s="328" t="s">
        <v>388</v>
      </c>
      <c r="F1770" s="330">
        <v>32990</v>
      </c>
      <c r="G1770" s="328" t="s">
        <v>4320</v>
      </c>
      <c r="H1770" s="328" t="s">
        <v>389</v>
      </c>
      <c r="I1770" s="328" t="s">
        <v>488</v>
      </c>
      <c r="J1770" s="328" t="s">
        <v>371</v>
      </c>
      <c r="K1770" s="328">
        <v>2008</v>
      </c>
      <c r="L1770" s="328" t="s">
        <v>372</v>
      </c>
      <c r="M1770" s="328" t="s">
        <v>372</v>
      </c>
      <c r="N1770" s="328"/>
      <c r="O1770" s="330"/>
      <c r="P1770" s="328"/>
      <c r="Q1770" s="328"/>
      <c r="R1770" s="328"/>
      <c r="S1770" s="328"/>
      <c r="T1770" s="328"/>
      <c r="U1770" s="328"/>
      <c r="V1770" s="328"/>
      <c r="W1770" s="328"/>
      <c r="X1770" s="328"/>
      <c r="Y1770" s="328"/>
      <c r="Z1770" s="328"/>
      <c r="AA1770" s="328"/>
      <c r="AB1770" s="328"/>
      <c r="AC1770" s="328"/>
      <c r="AD1770" s="328"/>
      <c r="AE1770" s="328"/>
      <c r="AF1770" s="328"/>
      <c r="AG1770" s="328"/>
      <c r="AH1770" s="328"/>
      <c r="AI1770" s="328"/>
      <c r="AJ1770" s="328"/>
      <c r="AK1770" s="328"/>
      <c r="AL1770" s="328"/>
      <c r="AM1770" s="328"/>
      <c r="AN1770" s="328"/>
      <c r="AO1770" s="328"/>
      <c r="AP1770" s="328" t="s">
        <v>4215</v>
      </c>
      <c r="AQ1770" s="328">
        <v>6</v>
      </c>
    </row>
    <row r="1771" spans="1:43" ht="22.8" x14ac:dyDescent="0.4">
      <c r="A1771" s="328">
        <v>216962</v>
      </c>
      <c r="B1771" s="328" t="s">
        <v>3365</v>
      </c>
      <c r="C1771" s="328" t="s">
        <v>127</v>
      </c>
      <c r="D1771" s="328" t="s">
        <v>3366</v>
      </c>
      <c r="E1771" s="328" t="s">
        <v>388</v>
      </c>
      <c r="F1771" s="330">
        <v>35527</v>
      </c>
      <c r="G1771" s="328" t="s">
        <v>4109</v>
      </c>
      <c r="H1771" s="328" t="s">
        <v>389</v>
      </c>
      <c r="I1771" s="328" t="s">
        <v>486</v>
      </c>
      <c r="J1771" s="328"/>
      <c r="K1771" s="328"/>
      <c r="L1771" s="328" t="s">
        <v>372</v>
      </c>
      <c r="M1771" s="328" t="s">
        <v>372</v>
      </c>
      <c r="N1771" s="328"/>
      <c r="O1771" s="330"/>
      <c r="P1771" s="328"/>
      <c r="Q1771" s="328"/>
      <c r="R1771" s="328"/>
      <c r="S1771" s="328"/>
      <c r="T1771" s="328"/>
      <c r="U1771" s="328"/>
      <c r="V1771" s="328"/>
      <c r="W1771" s="328"/>
      <c r="X1771" s="328"/>
      <c r="Y1771" s="328"/>
      <c r="Z1771" s="328"/>
      <c r="AA1771" s="328"/>
      <c r="AB1771" s="328"/>
      <c r="AC1771" s="328"/>
      <c r="AD1771" s="328"/>
      <c r="AE1771" s="328"/>
      <c r="AF1771" s="328"/>
      <c r="AG1771" s="328"/>
      <c r="AH1771" s="328"/>
      <c r="AI1771" s="328"/>
      <c r="AJ1771" s="328"/>
      <c r="AK1771" s="328"/>
      <c r="AL1771" s="328"/>
      <c r="AM1771" s="328"/>
      <c r="AN1771" s="328"/>
      <c r="AO1771" s="328"/>
      <c r="AP1771" s="328" t="s">
        <v>3377</v>
      </c>
      <c r="AQ1771" s="328">
        <v>3</v>
      </c>
    </row>
    <row r="1772" spans="1:43" ht="22.8" x14ac:dyDescent="0.4">
      <c r="A1772" s="328">
        <v>216963</v>
      </c>
      <c r="B1772" s="328" t="s">
        <v>3367</v>
      </c>
      <c r="C1772" s="328" t="s">
        <v>69</v>
      </c>
      <c r="D1772" s="328" t="s">
        <v>258</v>
      </c>
      <c r="E1772" s="328" t="s">
        <v>387</v>
      </c>
      <c r="F1772" s="330">
        <v>36161</v>
      </c>
      <c r="G1772" s="328" t="s">
        <v>4305</v>
      </c>
      <c r="H1772" s="328" t="s">
        <v>389</v>
      </c>
      <c r="I1772" s="328" t="s">
        <v>486</v>
      </c>
      <c r="J1772" s="328" t="s">
        <v>371</v>
      </c>
      <c r="K1772" s="328">
        <v>2016</v>
      </c>
      <c r="L1772" s="328" t="s">
        <v>372</v>
      </c>
      <c r="M1772" s="328" t="s">
        <v>372</v>
      </c>
      <c r="N1772" s="328"/>
      <c r="O1772" s="330"/>
      <c r="P1772" s="328"/>
      <c r="Q1772" s="328"/>
      <c r="R1772" s="328"/>
      <c r="S1772" s="328"/>
      <c r="T1772" s="328"/>
      <c r="U1772" s="328"/>
      <c r="V1772" s="328"/>
      <c r="W1772" s="328"/>
      <c r="X1772" s="328"/>
      <c r="Y1772" s="328"/>
      <c r="Z1772" s="328"/>
      <c r="AA1772" s="328"/>
      <c r="AB1772" s="328"/>
      <c r="AC1772" s="328"/>
      <c r="AD1772" s="328"/>
      <c r="AE1772" s="328"/>
      <c r="AF1772" s="328"/>
      <c r="AG1772" s="328"/>
      <c r="AH1772" s="328"/>
      <c r="AI1772" s="328"/>
      <c r="AJ1772" s="328"/>
      <c r="AK1772" s="328"/>
      <c r="AL1772" s="328"/>
      <c r="AM1772" s="328"/>
      <c r="AN1772" s="328"/>
      <c r="AO1772" s="328"/>
      <c r="AP1772" s="328" t="s">
        <v>3377</v>
      </c>
      <c r="AQ1772" s="328">
        <v>4</v>
      </c>
    </row>
    <row r="1773" spans="1:43" ht="22.8" x14ac:dyDescent="0.4">
      <c r="A1773" s="328">
        <v>216981</v>
      </c>
      <c r="B1773" s="328" t="s">
        <v>4327</v>
      </c>
      <c r="C1773" s="328" t="s">
        <v>173</v>
      </c>
      <c r="D1773" s="328" t="s">
        <v>251</v>
      </c>
      <c r="E1773" s="328" t="s">
        <v>388</v>
      </c>
      <c r="F1773" s="330">
        <v>37545</v>
      </c>
      <c r="G1773" s="328" t="s">
        <v>3620</v>
      </c>
      <c r="H1773" s="328" t="s">
        <v>389</v>
      </c>
      <c r="I1773" s="328" t="s">
        <v>485</v>
      </c>
      <c r="J1773" s="328" t="s">
        <v>371</v>
      </c>
      <c r="K1773" s="328">
        <v>2020</v>
      </c>
      <c r="L1773" s="328" t="s">
        <v>372</v>
      </c>
      <c r="M1773" s="328" t="s">
        <v>372</v>
      </c>
      <c r="N1773" s="328"/>
      <c r="O1773" s="330"/>
      <c r="P1773" s="328"/>
      <c r="Q1773" s="328"/>
      <c r="R1773" s="328"/>
      <c r="S1773" s="328"/>
      <c r="T1773" s="328"/>
      <c r="U1773" s="328"/>
      <c r="V1773" s="328"/>
      <c r="W1773" s="328"/>
      <c r="X1773" s="328"/>
      <c r="Y1773" s="328"/>
      <c r="Z1773" s="328"/>
      <c r="AA1773" s="328"/>
      <c r="AB1773" s="328"/>
      <c r="AC1773" s="328"/>
      <c r="AD1773" s="328"/>
      <c r="AE1773" s="328"/>
      <c r="AF1773" s="328"/>
      <c r="AG1773" s="328"/>
      <c r="AH1773" s="328"/>
      <c r="AI1773" s="328"/>
      <c r="AJ1773" s="328"/>
      <c r="AK1773" s="328"/>
      <c r="AL1773" s="328"/>
      <c r="AM1773" s="328"/>
      <c r="AN1773" s="328" t="s">
        <v>782</v>
      </c>
      <c r="AO1773" s="328"/>
      <c r="AP1773" s="328" t="s">
        <v>485</v>
      </c>
      <c r="AQ1773" s="328">
        <v>3</v>
      </c>
    </row>
    <row r="1774" spans="1:43" ht="22.8" x14ac:dyDescent="0.4">
      <c r="A1774" s="328">
        <v>216983</v>
      </c>
      <c r="B1774" s="328" t="s">
        <v>4328</v>
      </c>
      <c r="C1774" s="328" t="s">
        <v>66</v>
      </c>
      <c r="D1774" s="328" t="s">
        <v>247</v>
      </c>
      <c r="E1774" s="328" t="s">
        <v>388</v>
      </c>
      <c r="F1774" s="330">
        <v>33999</v>
      </c>
      <c r="G1774" s="328" t="s">
        <v>3622</v>
      </c>
      <c r="H1774" s="328" t="s">
        <v>389</v>
      </c>
      <c r="I1774" s="328" t="s">
        <v>486</v>
      </c>
      <c r="J1774" s="328" t="s">
        <v>371</v>
      </c>
      <c r="K1774" s="328">
        <v>2010</v>
      </c>
      <c r="L1774" s="328" t="s">
        <v>372</v>
      </c>
      <c r="M1774" s="328" t="s">
        <v>372</v>
      </c>
      <c r="N1774" s="328"/>
      <c r="O1774" s="330"/>
      <c r="P1774" s="328"/>
      <c r="Q1774" s="328"/>
      <c r="R1774" s="328"/>
      <c r="S1774" s="328"/>
      <c r="T1774" s="328"/>
      <c r="U1774" s="328"/>
      <c r="V1774" s="328"/>
      <c r="W1774" s="328"/>
      <c r="X1774" s="328"/>
      <c r="Y1774" s="328"/>
      <c r="Z1774" s="328"/>
      <c r="AA1774" s="328"/>
      <c r="AB1774" s="328"/>
      <c r="AC1774" s="328"/>
      <c r="AD1774" s="328"/>
      <c r="AE1774" s="328"/>
      <c r="AF1774" s="328"/>
      <c r="AG1774" s="328"/>
      <c r="AH1774" s="328"/>
      <c r="AI1774" s="328"/>
      <c r="AJ1774" s="328"/>
      <c r="AK1774" s="328"/>
      <c r="AL1774" s="328"/>
      <c r="AM1774" s="328"/>
      <c r="AN1774" s="328"/>
      <c r="AO1774" s="328"/>
      <c r="AP1774" s="328" t="s">
        <v>486</v>
      </c>
      <c r="AQ1774" s="328">
        <v>5</v>
      </c>
    </row>
    <row r="1775" spans="1:43" ht="22.8" x14ac:dyDescent="0.4">
      <c r="A1775" s="328">
        <v>216989</v>
      </c>
      <c r="B1775" s="328" t="s">
        <v>3443</v>
      </c>
      <c r="C1775" s="328" t="s">
        <v>155</v>
      </c>
      <c r="D1775" s="328" t="s">
        <v>298</v>
      </c>
      <c r="E1775" s="328" t="s">
        <v>1315</v>
      </c>
      <c r="F1775" s="330">
        <v>39083</v>
      </c>
      <c r="G1775" s="328" t="s">
        <v>3638</v>
      </c>
      <c r="H1775" s="328" t="s">
        <v>389</v>
      </c>
      <c r="I1775" s="328" t="s">
        <v>485</v>
      </c>
      <c r="J1775" s="328" t="s">
        <v>1311</v>
      </c>
      <c r="K1775" s="328">
        <v>2023</v>
      </c>
      <c r="L1775" s="328" t="s">
        <v>372</v>
      </c>
      <c r="M1775" s="328" t="s">
        <v>3639</v>
      </c>
      <c r="N1775" s="328"/>
      <c r="O1775" s="330"/>
      <c r="P1775" s="328"/>
      <c r="Q1775" s="328"/>
      <c r="R1775" s="328"/>
      <c r="S1775" s="328"/>
      <c r="T1775" s="328"/>
      <c r="U1775" s="328"/>
      <c r="V1775" s="328"/>
      <c r="W1775" s="328"/>
      <c r="X1775" s="328"/>
      <c r="Y1775" s="328"/>
      <c r="Z1775" s="328"/>
      <c r="AA1775" s="328"/>
      <c r="AB1775" s="328"/>
      <c r="AC1775" s="328"/>
      <c r="AD1775" s="328"/>
      <c r="AE1775" s="328"/>
      <c r="AF1775" s="328"/>
      <c r="AG1775" s="328"/>
      <c r="AH1775" s="328"/>
      <c r="AI1775" s="328"/>
      <c r="AJ1775" s="328"/>
      <c r="AK1775" s="328"/>
      <c r="AL1775" s="328"/>
      <c r="AM1775" s="328"/>
      <c r="AN1775" s="328" t="s">
        <v>782</v>
      </c>
      <c r="AO1775" s="328"/>
      <c r="AP1775" s="328" t="s">
        <v>485</v>
      </c>
      <c r="AQ1775" s="328">
        <v>4</v>
      </c>
    </row>
    <row r="1776" spans="1:43" ht="22.8" x14ac:dyDescent="0.4">
      <c r="A1776" s="328">
        <v>216990</v>
      </c>
      <c r="B1776" s="328" t="s">
        <v>3444</v>
      </c>
      <c r="C1776" s="328" t="s">
        <v>182</v>
      </c>
      <c r="D1776" s="328" t="s">
        <v>264</v>
      </c>
      <c r="E1776" s="328" t="s">
        <v>388</v>
      </c>
      <c r="F1776" s="330">
        <v>36545</v>
      </c>
      <c r="G1776" s="328" t="s">
        <v>393</v>
      </c>
      <c r="H1776" s="328" t="s">
        <v>389</v>
      </c>
      <c r="I1776" s="328" t="s">
        <v>485</v>
      </c>
      <c r="J1776" s="328" t="s">
        <v>390</v>
      </c>
      <c r="K1776" s="328">
        <v>2020</v>
      </c>
      <c r="L1776" s="328" t="s">
        <v>372</v>
      </c>
      <c r="M1776" s="328" t="s">
        <v>372</v>
      </c>
      <c r="N1776" s="328"/>
      <c r="O1776" s="330"/>
      <c r="P1776" s="328"/>
      <c r="Q1776" s="328"/>
      <c r="R1776" s="328"/>
      <c r="S1776" s="328"/>
      <c r="T1776" s="328"/>
      <c r="U1776" s="328"/>
      <c r="V1776" s="328"/>
      <c r="W1776" s="328"/>
      <c r="X1776" s="328"/>
      <c r="Y1776" s="328"/>
      <c r="Z1776" s="328"/>
      <c r="AA1776" s="328"/>
      <c r="AB1776" s="328"/>
      <c r="AC1776" s="328"/>
      <c r="AD1776" s="328"/>
      <c r="AE1776" s="328"/>
      <c r="AF1776" s="328"/>
      <c r="AG1776" s="328"/>
      <c r="AH1776" s="328"/>
      <c r="AI1776" s="328"/>
      <c r="AJ1776" s="328"/>
      <c r="AK1776" s="328"/>
      <c r="AL1776" s="328"/>
      <c r="AM1776" s="328"/>
      <c r="AN1776" s="328" t="s">
        <v>782</v>
      </c>
      <c r="AO1776" s="328"/>
      <c r="AP1776" s="328" t="s">
        <v>485</v>
      </c>
      <c r="AQ1776" s="328">
        <v>3</v>
      </c>
    </row>
    <row r="1777" spans="1:43" ht="22.8" x14ac:dyDescent="0.4">
      <c r="A1777" s="328">
        <v>216994</v>
      </c>
      <c r="B1777" s="328" t="s">
        <v>3450</v>
      </c>
      <c r="C1777" s="328" t="s">
        <v>115</v>
      </c>
      <c r="D1777" s="328" t="s">
        <v>249</v>
      </c>
      <c r="E1777" s="328" t="s">
        <v>388</v>
      </c>
      <c r="F1777" s="330">
        <v>38747</v>
      </c>
      <c r="G1777" s="328" t="s">
        <v>3641</v>
      </c>
      <c r="H1777" s="328" t="s">
        <v>389</v>
      </c>
      <c r="I1777" s="328" t="s">
        <v>485</v>
      </c>
      <c r="J1777" s="328"/>
      <c r="K1777" s="328"/>
      <c r="L1777" s="328" t="s">
        <v>372</v>
      </c>
      <c r="M1777" s="328" t="s">
        <v>372</v>
      </c>
      <c r="N1777" s="328"/>
      <c r="O1777" s="330"/>
      <c r="P1777" s="328"/>
      <c r="Q1777" s="328"/>
      <c r="R1777" s="328"/>
      <c r="S1777" s="328"/>
      <c r="T1777" s="328"/>
      <c r="U1777" s="328"/>
      <c r="V1777" s="328"/>
      <c r="W1777" s="328"/>
      <c r="X1777" s="328"/>
      <c r="Y1777" s="328"/>
      <c r="Z1777" s="328"/>
      <c r="AA1777" s="328"/>
      <c r="AB1777" s="328"/>
      <c r="AC1777" s="328"/>
      <c r="AD1777" s="328"/>
      <c r="AE1777" s="328"/>
      <c r="AF1777" s="328"/>
      <c r="AG1777" s="328"/>
      <c r="AH1777" s="328"/>
      <c r="AI1777" s="328"/>
      <c r="AJ1777" s="328"/>
      <c r="AK1777" s="328"/>
      <c r="AL1777" s="328"/>
      <c r="AM1777" s="328" t="s">
        <v>782</v>
      </c>
      <c r="AN1777" s="328" t="s">
        <v>782</v>
      </c>
      <c r="AO1777" s="328"/>
      <c r="AP1777" s="328" t="s">
        <v>485</v>
      </c>
      <c r="AQ1777" s="328">
        <v>3</v>
      </c>
    </row>
    <row r="1778" spans="1:43" ht="22.8" x14ac:dyDescent="0.4">
      <c r="A1778" s="328">
        <v>217003</v>
      </c>
      <c r="B1778" s="328" t="s">
        <v>3460</v>
      </c>
      <c r="C1778" s="328" t="s">
        <v>203</v>
      </c>
      <c r="D1778" s="328" t="s">
        <v>305</v>
      </c>
      <c r="E1778" s="328" t="s">
        <v>388</v>
      </c>
      <c r="F1778" s="330">
        <v>36413</v>
      </c>
      <c r="G1778" s="328" t="s">
        <v>370</v>
      </c>
      <c r="H1778" s="328" t="s">
        <v>389</v>
      </c>
      <c r="I1778" s="328" t="s">
        <v>486</v>
      </c>
      <c r="J1778" s="328" t="s">
        <v>371</v>
      </c>
      <c r="K1778" s="328">
        <v>2018</v>
      </c>
      <c r="L1778" s="328" t="s">
        <v>372</v>
      </c>
      <c r="M1778" s="328" t="s">
        <v>372</v>
      </c>
      <c r="N1778" s="328"/>
      <c r="O1778" s="330"/>
      <c r="P1778" s="328"/>
      <c r="Q1778" s="328"/>
      <c r="R1778" s="328"/>
      <c r="S1778" s="328"/>
      <c r="T1778" s="328"/>
      <c r="U1778" s="328"/>
      <c r="V1778" s="328"/>
      <c r="W1778" s="328"/>
      <c r="X1778" s="328"/>
      <c r="Y1778" s="328"/>
      <c r="Z1778" s="328"/>
      <c r="AA1778" s="328"/>
      <c r="AB1778" s="328"/>
      <c r="AC1778" s="328"/>
      <c r="AD1778" s="328"/>
      <c r="AE1778" s="328"/>
      <c r="AF1778" s="328"/>
      <c r="AG1778" s="328"/>
      <c r="AH1778" s="328"/>
      <c r="AI1778" s="328"/>
      <c r="AJ1778" s="328"/>
      <c r="AK1778" s="328"/>
      <c r="AL1778" s="328"/>
      <c r="AM1778" s="328"/>
      <c r="AN1778" s="328"/>
      <c r="AO1778" s="328"/>
      <c r="AP1778" s="328" t="s">
        <v>486</v>
      </c>
      <c r="AQ1778" s="328">
        <v>5</v>
      </c>
    </row>
    <row r="1779" spans="1:43" ht="22.8" x14ac:dyDescent="0.4">
      <c r="A1779" s="328">
        <v>217009</v>
      </c>
      <c r="B1779" s="328" t="s">
        <v>3468</v>
      </c>
      <c r="C1779" s="328" t="s">
        <v>93</v>
      </c>
      <c r="D1779" s="328" t="s">
        <v>3469</v>
      </c>
      <c r="E1779" s="328" t="s">
        <v>388</v>
      </c>
      <c r="F1779" s="330">
        <v>38224</v>
      </c>
      <c r="G1779" s="328" t="s">
        <v>370</v>
      </c>
      <c r="H1779" s="328" t="s">
        <v>389</v>
      </c>
      <c r="I1779" s="328" t="s">
        <v>486</v>
      </c>
      <c r="J1779" s="328" t="s">
        <v>390</v>
      </c>
      <c r="K1779" s="328"/>
      <c r="L1779" s="328" t="s">
        <v>372</v>
      </c>
      <c r="M1779" s="328" t="s">
        <v>374</v>
      </c>
      <c r="N1779" s="328"/>
      <c r="O1779" s="330"/>
      <c r="P1779" s="328"/>
      <c r="Q1779" s="328"/>
      <c r="R1779" s="328"/>
      <c r="S1779" s="328"/>
      <c r="T1779" s="328"/>
      <c r="U1779" s="328"/>
      <c r="V1779" s="328"/>
      <c r="W1779" s="328"/>
      <c r="X1779" s="328"/>
      <c r="Y1779" s="328"/>
      <c r="Z1779" s="328"/>
      <c r="AA1779" s="328"/>
      <c r="AB1779" s="328"/>
      <c r="AC1779" s="328"/>
      <c r="AD1779" s="328"/>
      <c r="AE1779" s="328"/>
      <c r="AF1779" s="328"/>
      <c r="AG1779" s="328"/>
      <c r="AH1779" s="328"/>
      <c r="AI1779" s="328"/>
      <c r="AJ1779" s="328"/>
      <c r="AK1779" s="328"/>
      <c r="AL1779" s="328"/>
      <c r="AM1779" s="328"/>
      <c r="AN1779" s="328"/>
      <c r="AO1779" s="328"/>
      <c r="AP1779" s="328" t="s">
        <v>3377</v>
      </c>
      <c r="AQ1779" s="328">
        <v>5</v>
      </c>
    </row>
    <row r="1780" spans="1:43" ht="22.8" x14ac:dyDescent="0.4">
      <c r="A1780" s="328">
        <v>217017</v>
      </c>
      <c r="B1780" s="328" t="s">
        <v>3476</v>
      </c>
      <c r="C1780" s="328" t="s">
        <v>70</v>
      </c>
      <c r="D1780" s="328" t="s">
        <v>243</v>
      </c>
      <c r="E1780" s="328" t="s">
        <v>388</v>
      </c>
      <c r="F1780" s="330">
        <v>32088</v>
      </c>
      <c r="G1780" s="328" t="s">
        <v>370</v>
      </c>
      <c r="H1780" s="328" t="s">
        <v>389</v>
      </c>
      <c r="I1780" s="328" t="s">
        <v>486</v>
      </c>
      <c r="J1780" s="328" t="s">
        <v>371</v>
      </c>
      <c r="K1780" s="328">
        <v>2006</v>
      </c>
      <c r="L1780" s="328" t="s">
        <v>372</v>
      </c>
      <c r="M1780" s="328" t="s">
        <v>372</v>
      </c>
      <c r="N1780" s="328"/>
      <c r="O1780" s="330"/>
      <c r="P1780" s="328"/>
      <c r="Q1780" s="328"/>
      <c r="R1780" s="328"/>
      <c r="S1780" s="328"/>
      <c r="T1780" s="328"/>
      <c r="U1780" s="328"/>
      <c r="V1780" s="328"/>
      <c r="W1780" s="328"/>
      <c r="X1780" s="328"/>
      <c r="Y1780" s="328"/>
      <c r="Z1780" s="328"/>
      <c r="AA1780" s="328"/>
      <c r="AB1780" s="328"/>
      <c r="AC1780" s="328"/>
      <c r="AD1780" s="328"/>
      <c r="AE1780" s="328"/>
      <c r="AF1780" s="328"/>
      <c r="AG1780" s="328"/>
      <c r="AH1780" s="328"/>
      <c r="AI1780" s="328"/>
      <c r="AJ1780" s="328"/>
      <c r="AK1780" s="328"/>
      <c r="AL1780" s="328"/>
      <c r="AM1780" s="328"/>
      <c r="AN1780" s="328"/>
      <c r="AO1780" s="328"/>
      <c r="AP1780" s="328" t="s">
        <v>486</v>
      </c>
      <c r="AQ1780" s="328">
        <v>5</v>
      </c>
    </row>
    <row r="1781" spans="1:43" ht="22.8" x14ac:dyDescent="0.4">
      <c r="A1781" s="328">
        <v>217025</v>
      </c>
      <c r="B1781" s="328" t="s">
        <v>3485</v>
      </c>
      <c r="C1781" s="328" t="s">
        <v>62</v>
      </c>
      <c r="D1781" s="328" t="s">
        <v>472</v>
      </c>
      <c r="E1781" s="328" t="s">
        <v>388</v>
      </c>
      <c r="F1781" s="330">
        <v>32077</v>
      </c>
      <c r="G1781" s="328" t="s">
        <v>3665</v>
      </c>
      <c r="H1781" s="328" t="s">
        <v>389</v>
      </c>
      <c r="I1781" s="328" t="s">
        <v>486</v>
      </c>
      <c r="J1781" s="328" t="s">
        <v>390</v>
      </c>
      <c r="K1781" s="328">
        <v>2005</v>
      </c>
      <c r="L1781" s="328" t="s">
        <v>372</v>
      </c>
      <c r="M1781" s="328" t="s">
        <v>372</v>
      </c>
      <c r="N1781" s="328"/>
      <c r="O1781" s="330"/>
      <c r="P1781" s="328"/>
      <c r="Q1781" s="328"/>
      <c r="R1781" s="328"/>
      <c r="S1781" s="328"/>
      <c r="T1781" s="328"/>
      <c r="U1781" s="328"/>
      <c r="V1781" s="328"/>
      <c r="W1781" s="328"/>
      <c r="X1781" s="328"/>
      <c r="Y1781" s="328"/>
      <c r="Z1781" s="328"/>
      <c r="AA1781" s="328"/>
      <c r="AB1781" s="328"/>
      <c r="AC1781" s="328"/>
      <c r="AD1781" s="328"/>
      <c r="AE1781" s="328"/>
      <c r="AF1781" s="328"/>
      <c r="AG1781" s="328"/>
      <c r="AH1781" s="328"/>
      <c r="AI1781" s="328"/>
      <c r="AJ1781" s="328"/>
      <c r="AK1781" s="328"/>
      <c r="AL1781" s="328"/>
      <c r="AM1781" s="328"/>
      <c r="AN1781" s="328"/>
      <c r="AO1781" s="328"/>
      <c r="AP1781" s="328" t="s">
        <v>3377</v>
      </c>
      <c r="AQ1781" s="328">
        <v>5</v>
      </c>
    </row>
    <row r="1782" spans="1:43" ht="22.8" x14ac:dyDescent="0.4">
      <c r="A1782" s="328">
        <v>217035</v>
      </c>
      <c r="B1782" s="328" t="s">
        <v>3497</v>
      </c>
      <c r="C1782" s="328" t="s">
        <v>3498</v>
      </c>
      <c r="D1782" s="328" t="s">
        <v>288</v>
      </c>
      <c r="E1782" s="328" t="s">
        <v>388</v>
      </c>
      <c r="F1782" s="330">
        <v>38169</v>
      </c>
      <c r="G1782" s="328" t="s">
        <v>3675</v>
      </c>
      <c r="H1782" s="328" t="s">
        <v>389</v>
      </c>
      <c r="I1782" s="328" t="s">
        <v>488</v>
      </c>
      <c r="J1782" s="328" t="s">
        <v>390</v>
      </c>
      <c r="K1782" s="328">
        <v>2022</v>
      </c>
      <c r="L1782" s="328" t="s">
        <v>372</v>
      </c>
      <c r="M1782" s="328" t="s">
        <v>372</v>
      </c>
      <c r="N1782" s="328"/>
      <c r="O1782" s="330"/>
      <c r="P1782" s="328"/>
      <c r="Q1782" s="328"/>
      <c r="R1782" s="328"/>
      <c r="S1782" s="328"/>
      <c r="T1782" s="328"/>
      <c r="U1782" s="328"/>
      <c r="V1782" s="328"/>
      <c r="W1782" s="328"/>
      <c r="X1782" s="328"/>
      <c r="Y1782" s="328"/>
      <c r="Z1782" s="328"/>
      <c r="AA1782" s="328"/>
      <c r="AB1782" s="328"/>
      <c r="AC1782" s="328"/>
      <c r="AD1782" s="328"/>
      <c r="AE1782" s="328"/>
      <c r="AF1782" s="328"/>
      <c r="AG1782" s="328"/>
      <c r="AH1782" s="328"/>
      <c r="AI1782" s="328"/>
      <c r="AJ1782" s="328"/>
      <c r="AK1782" s="328"/>
      <c r="AL1782" s="328"/>
      <c r="AM1782" s="328"/>
      <c r="AN1782" s="328"/>
      <c r="AO1782" s="328"/>
      <c r="AP1782" s="328" t="s">
        <v>4215</v>
      </c>
      <c r="AQ1782" s="328">
        <v>6</v>
      </c>
    </row>
    <row r="1783" spans="1:43" ht="22.8" x14ac:dyDescent="0.4">
      <c r="A1783" s="328">
        <v>217053</v>
      </c>
      <c r="B1783" s="328" t="s">
        <v>3523</v>
      </c>
      <c r="C1783" s="328" t="s">
        <v>60</v>
      </c>
      <c r="D1783" s="328" t="s">
        <v>3524</v>
      </c>
      <c r="E1783" s="328" t="s">
        <v>388</v>
      </c>
      <c r="F1783" s="330">
        <v>34363</v>
      </c>
      <c r="G1783" s="328" t="s">
        <v>3688</v>
      </c>
      <c r="H1783" s="328" t="s">
        <v>389</v>
      </c>
      <c r="I1783" s="328" t="s">
        <v>486</v>
      </c>
      <c r="J1783" s="328" t="s">
        <v>390</v>
      </c>
      <c r="K1783" s="328">
        <v>2012</v>
      </c>
      <c r="L1783" s="328" t="s">
        <v>372</v>
      </c>
      <c r="M1783" s="328" t="s">
        <v>385</v>
      </c>
      <c r="N1783" s="328"/>
      <c r="O1783" s="330"/>
      <c r="P1783" s="328"/>
      <c r="Q1783" s="328"/>
      <c r="R1783" s="328"/>
      <c r="S1783" s="328"/>
      <c r="T1783" s="328"/>
      <c r="U1783" s="328"/>
      <c r="V1783" s="328"/>
      <c r="W1783" s="328"/>
      <c r="X1783" s="328"/>
      <c r="Y1783" s="328"/>
      <c r="Z1783" s="328"/>
      <c r="AA1783" s="328"/>
      <c r="AB1783" s="328"/>
      <c r="AC1783" s="328"/>
      <c r="AD1783" s="328"/>
      <c r="AE1783" s="328"/>
      <c r="AF1783" s="328"/>
      <c r="AG1783" s="328"/>
      <c r="AH1783" s="328"/>
      <c r="AI1783" s="328"/>
      <c r="AJ1783" s="328"/>
      <c r="AK1783" s="328"/>
      <c r="AL1783" s="328"/>
      <c r="AM1783" s="328"/>
      <c r="AN1783" s="328"/>
      <c r="AO1783" s="328"/>
      <c r="AP1783" s="328" t="s">
        <v>486</v>
      </c>
      <c r="AQ1783" s="328">
        <v>5</v>
      </c>
    </row>
    <row r="1784" spans="1:43" ht="22.8" x14ac:dyDescent="0.4">
      <c r="A1784" s="328">
        <v>217054</v>
      </c>
      <c r="B1784" s="328" t="s">
        <v>3525</v>
      </c>
      <c r="C1784" s="328" t="s">
        <v>69</v>
      </c>
      <c r="D1784" s="328" t="s">
        <v>299</v>
      </c>
      <c r="E1784" s="328" t="s">
        <v>388</v>
      </c>
      <c r="F1784" s="330">
        <v>37641</v>
      </c>
      <c r="G1784" s="328" t="s">
        <v>3689</v>
      </c>
      <c r="H1784" s="328" t="s">
        <v>389</v>
      </c>
      <c r="I1784" s="328" t="s">
        <v>488</v>
      </c>
      <c r="J1784" s="328" t="s">
        <v>390</v>
      </c>
      <c r="K1784" s="328">
        <v>2022</v>
      </c>
      <c r="L1784" s="328" t="s">
        <v>372</v>
      </c>
      <c r="M1784" s="328" t="s">
        <v>372</v>
      </c>
      <c r="N1784" s="328"/>
      <c r="O1784" s="330"/>
      <c r="P1784" s="328"/>
      <c r="Q1784" s="328"/>
      <c r="R1784" s="328"/>
      <c r="S1784" s="328"/>
      <c r="T1784" s="328"/>
      <c r="U1784" s="328"/>
      <c r="V1784" s="328"/>
      <c r="W1784" s="328"/>
      <c r="X1784" s="328"/>
      <c r="Y1784" s="328"/>
      <c r="Z1784" s="328"/>
      <c r="AA1784" s="328"/>
      <c r="AB1784" s="328"/>
      <c r="AC1784" s="328"/>
      <c r="AD1784" s="328"/>
      <c r="AE1784" s="328"/>
      <c r="AF1784" s="328"/>
      <c r="AG1784" s="328"/>
      <c r="AH1784" s="328"/>
      <c r="AI1784" s="328"/>
      <c r="AJ1784" s="328"/>
      <c r="AK1784" s="328"/>
      <c r="AL1784" s="328"/>
      <c r="AM1784" s="328"/>
      <c r="AN1784" s="328"/>
      <c r="AO1784" s="328"/>
      <c r="AP1784" s="328" t="s">
        <v>4215</v>
      </c>
      <c r="AQ1784" s="328">
        <v>6</v>
      </c>
    </row>
    <row r="1785" spans="1:43" ht="22.8" x14ac:dyDescent="0.4">
      <c r="A1785" s="328">
        <v>217055</v>
      </c>
      <c r="B1785" s="328" t="s">
        <v>3526</v>
      </c>
      <c r="C1785" s="328" t="s">
        <v>78</v>
      </c>
      <c r="D1785" s="328" t="s">
        <v>559</v>
      </c>
      <c r="E1785" s="328" t="s">
        <v>387</v>
      </c>
      <c r="F1785" s="330">
        <v>32697</v>
      </c>
      <c r="G1785" s="328" t="s">
        <v>3690</v>
      </c>
      <c r="H1785" s="328" t="s">
        <v>389</v>
      </c>
      <c r="I1785" s="328" t="s">
        <v>486</v>
      </c>
      <c r="J1785" s="328" t="s">
        <v>390</v>
      </c>
      <c r="K1785" s="328">
        <v>2008</v>
      </c>
      <c r="L1785" s="328" t="s">
        <v>372</v>
      </c>
      <c r="M1785" s="328" t="s">
        <v>372</v>
      </c>
      <c r="N1785" s="328"/>
      <c r="O1785" s="330"/>
      <c r="P1785" s="328"/>
      <c r="Q1785" s="328"/>
      <c r="R1785" s="328"/>
      <c r="S1785" s="328"/>
      <c r="T1785" s="328"/>
      <c r="U1785" s="328"/>
      <c r="V1785" s="328"/>
      <c r="W1785" s="328"/>
      <c r="X1785" s="328"/>
      <c r="Y1785" s="328"/>
      <c r="Z1785" s="328"/>
      <c r="AA1785" s="328"/>
      <c r="AB1785" s="328"/>
      <c r="AC1785" s="328"/>
      <c r="AD1785" s="328"/>
      <c r="AE1785" s="328"/>
      <c r="AF1785" s="328"/>
      <c r="AG1785" s="328"/>
      <c r="AH1785" s="328"/>
      <c r="AI1785" s="328"/>
      <c r="AJ1785" s="328"/>
      <c r="AK1785" s="328"/>
      <c r="AL1785" s="328"/>
      <c r="AM1785" s="328"/>
      <c r="AN1785" s="328"/>
      <c r="AO1785" s="328"/>
      <c r="AP1785" s="328" t="s">
        <v>3377</v>
      </c>
      <c r="AQ1785" s="328">
        <v>5</v>
      </c>
    </row>
    <row r="1786" spans="1:43" ht="22.8" x14ac:dyDescent="0.4">
      <c r="A1786" s="328">
        <v>217057</v>
      </c>
      <c r="B1786" s="328" t="s">
        <v>3528</v>
      </c>
      <c r="C1786" s="328" t="s">
        <v>63</v>
      </c>
      <c r="D1786" s="328" t="s">
        <v>2275</v>
      </c>
      <c r="E1786" s="328" t="s">
        <v>387</v>
      </c>
      <c r="F1786" s="330">
        <v>38498</v>
      </c>
      <c r="G1786" s="328" t="s">
        <v>3695</v>
      </c>
      <c r="H1786" s="328" t="s">
        <v>389</v>
      </c>
      <c r="I1786" s="328" t="s">
        <v>485</v>
      </c>
      <c r="J1786" s="328" t="s">
        <v>390</v>
      </c>
      <c r="K1786" s="328">
        <v>2023</v>
      </c>
      <c r="L1786" s="328" t="s">
        <v>372</v>
      </c>
      <c r="M1786" s="328" t="s">
        <v>372</v>
      </c>
      <c r="N1786" s="328"/>
      <c r="O1786" s="330"/>
      <c r="P1786" s="328"/>
      <c r="Q1786" s="328"/>
      <c r="R1786" s="328"/>
      <c r="S1786" s="328"/>
      <c r="T1786" s="328"/>
      <c r="U1786" s="328"/>
      <c r="V1786" s="328"/>
      <c r="W1786" s="328"/>
      <c r="X1786" s="328"/>
      <c r="Y1786" s="328"/>
      <c r="Z1786" s="328"/>
      <c r="AA1786" s="328"/>
      <c r="AB1786" s="328"/>
      <c r="AC1786" s="328"/>
      <c r="AD1786" s="328"/>
      <c r="AE1786" s="328"/>
      <c r="AF1786" s="328"/>
      <c r="AG1786" s="328"/>
      <c r="AH1786" s="328"/>
      <c r="AI1786" s="328"/>
      <c r="AJ1786" s="328"/>
      <c r="AK1786" s="328"/>
      <c r="AL1786" s="328"/>
      <c r="AM1786" s="328"/>
      <c r="AN1786" s="328"/>
      <c r="AO1786" s="328"/>
      <c r="AP1786" s="328" t="s">
        <v>485</v>
      </c>
      <c r="AQ1786" s="328">
        <v>3</v>
      </c>
    </row>
    <row r="1787" spans="1:43" ht="22.8" x14ac:dyDescent="0.4">
      <c r="A1787" s="328">
        <v>217067</v>
      </c>
      <c r="B1787" s="328" t="s">
        <v>3543</v>
      </c>
      <c r="C1787" s="328" t="s">
        <v>586</v>
      </c>
      <c r="D1787" s="328" t="s">
        <v>239</v>
      </c>
      <c r="E1787" s="328" t="s">
        <v>387</v>
      </c>
      <c r="F1787" s="330">
        <v>36404</v>
      </c>
      <c r="G1787" s="328" t="s">
        <v>392</v>
      </c>
      <c r="H1787" s="328" t="s">
        <v>389</v>
      </c>
      <c r="I1787" s="328" t="s">
        <v>485</v>
      </c>
      <c r="J1787" s="328"/>
      <c r="K1787" s="328"/>
      <c r="L1787" s="328" t="s">
        <v>372</v>
      </c>
      <c r="M1787" s="328" t="s">
        <v>372</v>
      </c>
      <c r="N1787" s="328"/>
      <c r="O1787" s="330"/>
      <c r="P1787" s="328"/>
      <c r="Q1787" s="328"/>
      <c r="R1787" s="328"/>
      <c r="S1787" s="328"/>
      <c r="T1787" s="328"/>
      <c r="U1787" s="328"/>
      <c r="V1787" s="328"/>
      <c r="W1787" s="328"/>
      <c r="X1787" s="328"/>
      <c r="Y1787" s="328"/>
      <c r="Z1787" s="328"/>
      <c r="AA1787" s="328"/>
      <c r="AB1787" s="328"/>
      <c r="AC1787" s="328"/>
      <c r="AD1787" s="328"/>
      <c r="AE1787" s="328"/>
      <c r="AF1787" s="328"/>
      <c r="AG1787" s="328"/>
      <c r="AH1787" s="328"/>
      <c r="AI1787" s="328"/>
      <c r="AJ1787" s="328"/>
      <c r="AK1787" s="328"/>
      <c r="AL1787" s="328"/>
      <c r="AM1787" s="328"/>
      <c r="AN1787" s="328"/>
      <c r="AO1787" s="328"/>
      <c r="AP1787" s="328" t="s">
        <v>485</v>
      </c>
      <c r="AQ1787" s="328">
        <v>3</v>
      </c>
    </row>
    <row r="1788" spans="1:43" ht="22.8" x14ac:dyDescent="0.4">
      <c r="A1788" s="328">
        <v>217072</v>
      </c>
      <c r="B1788" s="328" t="s">
        <v>3550</v>
      </c>
      <c r="C1788" s="328" t="s">
        <v>60</v>
      </c>
      <c r="D1788" s="328" t="s">
        <v>2674</v>
      </c>
      <c r="E1788" s="328" t="s">
        <v>387</v>
      </c>
      <c r="F1788" s="330">
        <v>32309</v>
      </c>
      <c r="G1788" s="328" t="s">
        <v>3715</v>
      </c>
      <c r="H1788" s="328" t="s">
        <v>389</v>
      </c>
      <c r="I1788" s="328" t="s">
        <v>485</v>
      </c>
      <c r="J1788" s="328"/>
      <c r="K1788" s="328"/>
      <c r="L1788" s="328" t="s">
        <v>372</v>
      </c>
      <c r="M1788" s="328" t="s">
        <v>372</v>
      </c>
      <c r="N1788" s="328"/>
      <c r="O1788" s="330"/>
      <c r="P1788" s="328"/>
      <c r="Q1788" s="328"/>
      <c r="R1788" s="328"/>
      <c r="S1788" s="328"/>
      <c r="T1788" s="328"/>
      <c r="U1788" s="328"/>
      <c r="V1788" s="328"/>
      <c r="W1788" s="328"/>
      <c r="X1788" s="328"/>
      <c r="Y1788" s="328"/>
      <c r="Z1788" s="328"/>
      <c r="AA1788" s="328"/>
      <c r="AB1788" s="328"/>
      <c r="AC1788" s="328"/>
      <c r="AD1788" s="328"/>
      <c r="AE1788" s="328"/>
      <c r="AF1788" s="328"/>
      <c r="AG1788" s="328"/>
      <c r="AH1788" s="328"/>
      <c r="AI1788" s="328"/>
      <c r="AJ1788" s="328"/>
      <c r="AK1788" s="328"/>
      <c r="AL1788" s="328"/>
      <c r="AM1788" s="328" t="s">
        <v>782</v>
      </c>
      <c r="AN1788" s="328" t="s">
        <v>782</v>
      </c>
      <c r="AO1788" s="328"/>
      <c r="AP1788" s="328" t="s">
        <v>485</v>
      </c>
      <c r="AQ1788" s="328">
        <v>3</v>
      </c>
    </row>
    <row r="1789" spans="1:43" ht="22.8" x14ac:dyDescent="0.4">
      <c r="A1789" s="328">
        <v>217081</v>
      </c>
      <c r="B1789" s="328" t="s">
        <v>3562</v>
      </c>
      <c r="C1789" s="328" t="s">
        <v>572</v>
      </c>
      <c r="D1789" s="328" t="s">
        <v>2290</v>
      </c>
      <c r="E1789" s="328" t="s">
        <v>388</v>
      </c>
      <c r="F1789" s="330">
        <v>37767</v>
      </c>
      <c r="G1789" s="328" t="s">
        <v>3729</v>
      </c>
      <c r="H1789" s="328" t="s">
        <v>389</v>
      </c>
      <c r="I1789" s="328" t="s">
        <v>485</v>
      </c>
      <c r="J1789" s="328"/>
      <c r="K1789" s="328"/>
      <c r="L1789" s="328" t="s">
        <v>372</v>
      </c>
      <c r="M1789" s="328" t="s">
        <v>372</v>
      </c>
      <c r="N1789" s="328"/>
      <c r="O1789" s="330"/>
      <c r="P1789" s="328"/>
      <c r="Q1789" s="328"/>
      <c r="R1789" s="328"/>
      <c r="S1789" s="328"/>
      <c r="T1789" s="328"/>
      <c r="U1789" s="328"/>
      <c r="V1789" s="328"/>
      <c r="W1789" s="328"/>
      <c r="X1789" s="328"/>
      <c r="Y1789" s="328"/>
      <c r="Z1789" s="328"/>
      <c r="AA1789" s="328"/>
      <c r="AB1789" s="328"/>
      <c r="AC1789" s="328"/>
      <c r="AD1789" s="328"/>
      <c r="AE1789" s="328"/>
      <c r="AF1789" s="328"/>
      <c r="AG1789" s="328"/>
      <c r="AH1789" s="328"/>
      <c r="AI1789" s="328"/>
      <c r="AJ1789" s="328"/>
      <c r="AK1789" s="328"/>
      <c r="AL1789" s="328"/>
      <c r="AM1789" s="328" t="s">
        <v>782</v>
      </c>
      <c r="AN1789" s="328" t="s">
        <v>782</v>
      </c>
      <c r="AO1789" s="328"/>
      <c r="AP1789" s="328" t="s">
        <v>485</v>
      </c>
      <c r="AQ1789" s="328">
        <v>3</v>
      </c>
    </row>
    <row r="1790" spans="1:43" ht="22.8" x14ac:dyDescent="0.4">
      <c r="A1790" s="328">
        <v>217082</v>
      </c>
      <c r="B1790" s="328" t="s">
        <v>3563</v>
      </c>
      <c r="C1790" s="328" t="s">
        <v>123</v>
      </c>
      <c r="D1790" s="328" t="s">
        <v>514</v>
      </c>
      <c r="E1790" s="328" t="s">
        <v>388</v>
      </c>
      <c r="F1790" s="330">
        <v>38718</v>
      </c>
      <c r="G1790" s="328" t="s">
        <v>370</v>
      </c>
      <c r="H1790" s="328" t="s">
        <v>389</v>
      </c>
      <c r="I1790" s="328" t="s">
        <v>485</v>
      </c>
      <c r="J1790" s="328" t="s">
        <v>371</v>
      </c>
      <c r="K1790" s="328">
        <v>2023</v>
      </c>
      <c r="L1790" s="328" t="s">
        <v>372</v>
      </c>
      <c r="M1790" s="328" t="s">
        <v>370</v>
      </c>
      <c r="N1790" s="328"/>
      <c r="O1790" s="330"/>
      <c r="P1790" s="328"/>
      <c r="Q1790" s="328"/>
      <c r="R1790" s="328"/>
      <c r="S1790" s="328"/>
      <c r="T1790" s="328"/>
      <c r="U1790" s="328"/>
      <c r="V1790" s="328"/>
      <c r="W1790" s="328"/>
      <c r="X1790" s="328"/>
      <c r="Y1790" s="328"/>
      <c r="Z1790" s="328"/>
      <c r="AA1790" s="328"/>
      <c r="AB1790" s="328"/>
      <c r="AC1790" s="328"/>
      <c r="AD1790" s="328"/>
      <c r="AE1790" s="328"/>
      <c r="AF1790" s="328"/>
      <c r="AG1790" s="328"/>
      <c r="AH1790" s="328"/>
      <c r="AI1790" s="328"/>
      <c r="AJ1790" s="328"/>
      <c r="AK1790" s="328"/>
      <c r="AL1790" s="328"/>
      <c r="AM1790" s="328"/>
      <c r="AN1790" s="328"/>
      <c r="AO1790" s="328"/>
      <c r="AP1790" s="328" t="s">
        <v>485</v>
      </c>
      <c r="AQ1790" s="328">
        <v>4</v>
      </c>
    </row>
    <row r="1791" spans="1:43" ht="22.8" x14ac:dyDescent="0.4">
      <c r="A1791" s="328">
        <v>217097</v>
      </c>
      <c r="B1791" s="328" t="s">
        <v>3586</v>
      </c>
      <c r="C1791" s="328" t="s">
        <v>511</v>
      </c>
      <c r="D1791" s="328" t="s">
        <v>238</v>
      </c>
      <c r="E1791" s="328" t="s">
        <v>388</v>
      </c>
      <c r="F1791" s="330">
        <v>33573</v>
      </c>
      <c r="G1791" s="328" t="s">
        <v>393</v>
      </c>
      <c r="H1791" s="328" t="s">
        <v>389</v>
      </c>
      <c r="I1791" s="328" t="s">
        <v>486</v>
      </c>
      <c r="J1791" s="328" t="s">
        <v>390</v>
      </c>
      <c r="K1791" s="328">
        <v>2022</v>
      </c>
      <c r="L1791" s="328" t="s">
        <v>372</v>
      </c>
      <c r="M1791" s="328" t="s">
        <v>381</v>
      </c>
      <c r="N1791" s="328"/>
      <c r="O1791" s="330"/>
      <c r="P1791" s="328"/>
      <c r="Q1791" s="328"/>
      <c r="R1791" s="328"/>
      <c r="S1791" s="328"/>
      <c r="T1791" s="328"/>
      <c r="U1791" s="328"/>
      <c r="V1791" s="328"/>
      <c r="W1791" s="328"/>
      <c r="X1791" s="328"/>
      <c r="Y1791" s="328"/>
      <c r="Z1791" s="328"/>
      <c r="AA1791" s="328"/>
      <c r="AB1791" s="328"/>
      <c r="AC1791" s="328"/>
      <c r="AD1791" s="328"/>
      <c r="AE1791" s="328"/>
      <c r="AF1791" s="328"/>
      <c r="AG1791" s="328"/>
      <c r="AH1791" s="328"/>
      <c r="AI1791" s="328"/>
      <c r="AJ1791" s="328"/>
      <c r="AK1791" s="328"/>
      <c r="AL1791" s="328"/>
      <c r="AM1791" s="328"/>
      <c r="AN1791" s="328"/>
      <c r="AO1791" s="328"/>
      <c r="AP1791" s="328" t="s">
        <v>3377</v>
      </c>
      <c r="AQ1791" s="328">
        <v>5</v>
      </c>
    </row>
    <row r="1792" spans="1:43" ht="22.8" x14ac:dyDescent="0.4">
      <c r="A1792" s="328">
        <v>217102</v>
      </c>
      <c r="B1792" s="328" t="s">
        <v>3592</v>
      </c>
      <c r="C1792" s="328" t="s">
        <v>159</v>
      </c>
      <c r="D1792" s="328" t="s">
        <v>345</v>
      </c>
      <c r="E1792" s="328" t="s">
        <v>388</v>
      </c>
      <c r="F1792" s="330">
        <v>32685</v>
      </c>
      <c r="G1792" s="328">
        <v>0</v>
      </c>
      <c r="H1792" s="328" t="s">
        <v>389</v>
      </c>
      <c r="I1792" s="328" t="s">
        <v>486</v>
      </c>
      <c r="J1792" s="328" t="s">
        <v>371</v>
      </c>
      <c r="K1792" s="328">
        <v>2008</v>
      </c>
      <c r="L1792" s="328" t="s">
        <v>372</v>
      </c>
      <c r="M1792" s="328" t="s">
        <v>370</v>
      </c>
      <c r="N1792" s="328"/>
      <c r="O1792" s="330"/>
      <c r="P1792" s="328"/>
      <c r="Q1792" s="328"/>
      <c r="R1792" s="328"/>
      <c r="S1792" s="328"/>
      <c r="T1792" s="328"/>
      <c r="U1792" s="328"/>
      <c r="V1792" s="328"/>
      <c r="W1792" s="328"/>
      <c r="X1792" s="328"/>
      <c r="Y1792" s="328"/>
      <c r="Z1792" s="328"/>
      <c r="AA1792" s="328"/>
      <c r="AB1792" s="328"/>
      <c r="AC1792" s="328"/>
      <c r="AD1792" s="328"/>
      <c r="AE1792" s="328"/>
      <c r="AF1792" s="328"/>
      <c r="AG1792" s="328"/>
      <c r="AH1792" s="328"/>
      <c r="AI1792" s="328"/>
      <c r="AJ1792" s="328"/>
      <c r="AK1792" s="328"/>
      <c r="AL1792" s="328"/>
      <c r="AM1792" s="328"/>
      <c r="AN1792" s="328"/>
      <c r="AO1792" s="328"/>
      <c r="AP1792" s="328" t="s">
        <v>3377</v>
      </c>
      <c r="AQ1792" s="328">
        <v>5</v>
      </c>
    </row>
    <row r="1793" spans="1:43" ht="24" x14ac:dyDescent="0.5">
      <c r="A1793" s="328">
        <v>217105</v>
      </c>
      <c r="B1793" s="278" t="s">
        <v>4333</v>
      </c>
      <c r="C1793" s="292" t="s">
        <v>66</v>
      </c>
      <c r="D1793" s="292" t="s">
        <v>252</v>
      </c>
      <c r="E1793" s="292" t="s">
        <v>388</v>
      </c>
      <c r="F1793" s="336">
        <v>35872</v>
      </c>
      <c r="G1793" s="292" t="s">
        <v>370</v>
      </c>
      <c r="H1793" s="292" t="s">
        <v>4334</v>
      </c>
      <c r="I1793" s="292" t="s">
        <v>485</v>
      </c>
      <c r="J1793" s="292" t="s">
        <v>390</v>
      </c>
      <c r="K1793" s="292">
        <v>2016</v>
      </c>
      <c r="L1793" s="292" t="s">
        <v>372</v>
      </c>
      <c r="M1793" s="292"/>
      <c r="N1793" s="292"/>
      <c r="O1793" s="336"/>
      <c r="P1793" s="292"/>
      <c r="Q1793" s="292"/>
      <c r="R1793" s="292"/>
      <c r="S1793" s="292"/>
      <c r="T1793" s="292"/>
      <c r="U1793" s="292"/>
      <c r="V1793" s="292"/>
      <c r="W1793" s="292"/>
      <c r="X1793" s="292"/>
      <c r="Y1793" s="292"/>
      <c r="Z1793" s="292"/>
      <c r="AA1793" s="292"/>
      <c r="AB1793" s="292"/>
      <c r="AC1793" s="292"/>
      <c r="AD1793" s="292"/>
      <c r="AE1793" s="292"/>
      <c r="AF1793" s="292"/>
      <c r="AG1793" s="292"/>
      <c r="AH1793" s="292"/>
      <c r="AI1793" s="292"/>
      <c r="AJ1793" s="292"/>
      <c r="AK1793" s="292"/>
      <c r="AL1793" s="292"/>
      <c r="AM1793" s="292"/>
      <c r="AN1793" s="328"/>
      <c r="AO1793" s="292"/>
      <c r="AP1793" s="292"/>
      <c r="AQ1793" s="292"/>
    </row>
    <row r="1794" spans="1:43" ht="24" x14ac:dyDescent="0.5">
      <c r="A1794" s="328">
        <v>217107</v>
      </c>
      <c r="B1794" s="278" t="s">
        <v>4337</v>
      </c>
      <c r="C1794" s="292" t="s">
        <v>4338</v>
      </c>
      <c r="D1794" s="292" t="s">
        <v>352</v>
      </c>
      <c r="E1794" s="292" t="s">
        <v>388</v>
      </c>
      <c r="F1794" s="336">
        <v>38814</v>
      </c>
      <c r="G1794" s="292" t="s">
        <v>370</v>
      </c>
      <c r="H1794" s="292" t="s">
        <v>3691</v>
      </c>
      <c r="I1794" s="292" t="s">
        <v>485</v>
      </c>
      <c r="J1794" s="292" t="s">
        <v>371</v>
      </c>
      <c r="K1794" s="292">
        <v>2024</v>
      </c>
      <c r="L1794" s="292" t="s">
        <v>372</v>
      </c>
      <c r="M1794" s="292"/>
      <c r="N1794" s="292"/>
      <c r="O1794" s="336"/>
      <c r="P1794" s="292"/>
      <c r="Q1794" s="292"/>
      <c r="R1794" s="292"/>
      <c r="S1794" s="292"/>
      <c r="T1794" s="292"/>
      <c r="U1794" s="292"/>
      <c r="V1794" s="292"/>
      <c r="W1794" s="292"/>
      <c r="X1794" s="292"/>
      <c r="Y1794" s="292"/>
      <c r="Z1794" s="292"/>
      <c r="AA1794" s="292"/>
      <c r="AB1794" s="292"/>
      <c r="AC1794" s="292"/>
      <c r="AD1794" s="292"/>
      <c r="AE1794" s="292"/>
      <c r="AF1794" s="292"/>
      <c r="AG1794" s="292"/>
      <c r="AH1794" s="292"/>
      <c r="AI1794" s="292"/>
      <c r="AJ1794" s="292"/>
      <c r="AK1794" s="292"/>
      <c r="AL1794" s="292"/>
      <c r="AM1794" s="292"/>
      <c r="AN1794" s="328"/>
      <c r="AO1794" s="292"/>
      <c r="AP1794" s="292"/>
      <c r="AQ1794" s="292"/>
    </row>
    <row r="1795" spans="1:43" ht="24" x14ac:dyDescent="0.5">
      <c r="A1795" s="328">
        <v>217108</v>
      </c>
      <c r="B1795" s="278" t="s">
        <v>4339</v>
      </c>
      <c r="C1795" s="292" t="s">
        <v>93</v>
      </c>
      <c r="D1795" s="292" t="s">
        <v>325</v>
      </c>
      <c r="E1795" s="292" t="s">
        <v>388</v>
      </c>
      <c r="F1795" s="336">
        <v>30262</v>
      </c>
      <c r="G1795" s="292" t="s">
        <v>370</v>
      </c>
      <c r="H1795" s="292" t="s">
        <v>3691</v>
      </c>
      <c r="I1795" s="292" t="s">
        <v>485</v>
      </c>
      <c r="J1795" s="292" t="s">
        <v>371</v>
      </c>
      <c r="K1795" s="292">
        <v>2000</v>
      </c>
      <c r="L1795" s="292" t="s">
        <v>372</v>
      </c>
      <c r="M1795" s="292"/>
      <c r="N1795" s="292"/>
      <c r="O1795" s="336"/>
      <c r="P1795" s="292"/>
      <c r="Q1795" s="292"/>
      <c r="R1795" s="292"/>
      <c r="S1795" s="292"/>
      <c r="T1795" s="292"/>
      <c r="U1795" s="292"/>
      <c r="V1795" s="292"/>
      <c r="W1795" s="292"/>
      <c r="X1795" s="292"/>
      <c r="Y1795" s="292"/>
      <c r="Z1795" s="292"/>
      <c r="AA1795" s="292"/>
      <c r="AB1795" s="292"/>
      <c r="AC1795" s="292"/>
      <c r="AD1795" s="292"/>
      <c r="AE1795" s="292"/>
      <c r="AF1795" s="292"/>
      <c r="AG1795" s="292"/>
      <c r="AH1795" s="292"/>
      <c r="AI1795" s="292"/>
      <c r="AJ1795" s="292"/>
      <c r="AK1795" s="292"/>
      <c r="AL1795" s="292"/>
      <c r="AM1795" s="292"/>
      <c r="AN1795" s="328"/>
      <c r="AO1795" s="292"/>
      <c r="AP1795" s="292"/>
      <c r="AQ1795" s="292"/>
    </row>
    <row r="1796" spans="1:43" ht="24" x14ac:dyDescent="0.5">
      <c r="A1796" s="328">
        <v>217110</v>
      </c>
      <c r="B1796" s="278" t="s">
        <v>4342</v>
      </c>
      <c r="C1796" s="292" t="s">
        <v>572</v>
      </c>
      <c r="D1796" s="292" t="s">
        <v>258</v>
      </c>
      <c r="E1796" s="292" t="s">
        <v>387</v>
      </c>
      <c r="F1796" s="336">
        <v>37333</v>
      </c>
      <c r="G1796" s="292" t="s">
        <v>4343</v>
      </c>
      <c r="H1796" s="292" t="s">
        <v>389</v>
      </c>
      <c r="I1796" s="292" t="s">
        <v>485</v>
      </c>
      <c r="J1796" s="292" t="s">
        <v>390</v>
      </c>
      <c r="K1796" s="292">
        <v>2020</v>
      </c>
      <c r="L1796" s="292" t="s">
        <v>372</v>
      </c>
      <c r="M1796" s="292"/>
      <c r="N1796" s="292" t="s">
        <v>3653</v>
      </c>
      <c r="O1796" s="336">
        <v>45712</v>
      </c>
      <c r="P1796" s="292">
        <v>50000</v>
      </c>
      <c r="Q1796" s="292"/>
      <c r="R1796" s="292"/>
      <c r="S1796" s="292"/>
      <c r="T1796" s="292"/>
      <c r="U1796" s="292"/>
      <c r="V1796" s="292"/>
      <c r="W1796" s="292"/>
      <c r="X1796" s="292"/>
      <c r="Y1796" s="292"/>
      <c r="Z1796" s="292"/>
      <c r="AA1796" s="292"/>
      <c r="AB1796" s="292"/>
      <c r="AC1796" s="292"/>
      <c r="AD1796" s="292"/>
      <c r="AE1796" s="292"/>
      <c r="AF1796" s="292"/>
      <c r="AG1796" s="292"/>
      <c r="AH1796" s="292"/>
      <c r="AI1796" s="292"/>
      <c r="AJ1796" s="292"/>
      <c r="AK1796" s="292"/>
      <c r="AL1796" s="292"/>
      <c r="AM1796" s="292"/>
      <c r="AN1796" s="328"/>
      <c r="AO1796" s="292"/>
      <c r="AP1796" s="292"/>
      <c r="AQ1796" s="292"/>
    </row>
    <row r="1797" spans="1:43" ht="24" x14ac:dyDescent="0.5">
      <c r="A1797" s="328">
        <v>217111</v>
      </c>
      <c r="B1797" s="278" t="s">
        <v>4344</v>
      </c>
      <c r="C1797" s="292" t="s">
        <v>61</v>
      </c>
      <c r="D1797" s="292" t="s">
        <v>4345</v>
      </c>
      <c r="E1797" s="292" t="s">
        <v>388</v>
      </c>
      <c r="F1797" s="336">
        <v>34712</v>
      </c>
      <c r="G1797" s="292" t="s">
        <v>4346</v>
      </c>
      <c r="H1797" s="292" t="s">
        <v>4347</v>
      </c>
      <c r="I1797" s="292" t="s">
        <v>485</v>
      </c>
      <c r="J1797" s="292" t="s">
        <v>390</v>
      </c>
      <c r="K1797" s="292">
        <v>2013</v>
      </c>
      <c r="L1797" s="292" t="s">
        <v>372</v>
      </c>
      <c r="M1797" s="292"/>
      <c r="N1797" s="292"/>
      <c r="O1797" s="336"/>
      <c r="P1797" s="292"/>
      <c r="Q1797" s="292"/>
      <c r="R1797" s="292"/>
      <c r="S1797" s="292"/>
      <c r="T1797" s="292"/>
      <c r="U1797" s="292"/>
      <c r="V1797" s="292"/>
      <c r="W1797" s="292"/>
      <c r="X1797" s="292"/>
      <c r="Y1797" s="292"/>
      <c r="Z1797" s="292"/>
      <c r="AA1797" s="292"/>
      <c r="AB1797" s="292"/>
      <c r="AC1797" s="292"/>
      <c r="AD1797" s="292"/>
      <c r="AE1797" s="292"/>
      <c r="AF1797" s="292"/>
      <c r="AG1797" s="292"/>
      <c r="AH1797" s="292"/>
      <c r="AI1797" s="292"/>
      <c r="AJ1797" s="292"/>
      <c r="AK1797" s="292"/>
      <c r="AL1797" s="292"/>
      <c r="AM1797" s="292"/>
      <c r="AN1797" s="328"/>
      <c r="AO1797" s="292"/>
      <c r="AP1797" s="292"/>
      <c r="AQ1797" s="292"/>
    </row>
    <row r="1798" spans="1:43" ht="24" x14ac:dyDescent="0.5">
      <c r="A1798" s="328">
        <v>217114</v>
      </c>
      <c r="B1798" s="278" t="s">
        <v>4352</v>
      </c>
      <c r="C1798" s="292" t="s">
        <v>191</v>
      </c>
      <c r="D1798" s="292" t="s">
        <v>584</v>
      </c>
      <c r="E1798" s="292" t="s">
        <v>388</v>
      </c>
      <c r="F1798" s="336">
        <v>38155</v>
      </c>
      <c r="G1798" s="292" t="s">
        <v>370</v>
      </c>
      <c r="H1798" s="292" t="s">
        <v>389</v>
      </c>
      <c r="I1798" s="292" t="s">
        <v>485</v>
      </c>
      <c r="J1798" s="292" t="s">
        <v>371</v>
      </c>
      <c r="K1798" s="292">
        <v>2022</v>
      </c>
      <c r="L1798" s="292" t="s">
        <v>372</v>
      </c>
      <c r="M1798" s="292"/>
      <c r="N1798" s="292"/>
      <c r="O1798" s="336"/>
      <c r="P1798" s="292"/>
      <c r="Q1798" s="292"/>
      <c r="R1798" s="292"/>
      <c r="S1798" s="292"/>
      <c r="T1798" s="292"/>
      <c r="U1798" s="292"/>
      <c r="V1798" s="292"/>
      <c r="W1798" s="292"/>
      <c r="X1798" s="292"/>
      <c r="Y1798" s="292"/>
      <c r="Z1798" s="292"/>
      <c r="AA1798" s="292"/>
      <c r="AB1798" s="292"/>
      <c r="AC1798" s="292"/>
      <c r="AD1798" s="292"/>
      <c r="AE1798" s="292"/>
      <c r="AF1798" s="292"/>
      <c r="AG1798" s="292"/>
      <c r="AH1798" s="292"/>
      <c r="AI1798" s="292"/>
      <c r="AJ1798" s="292"/>
      <c r="AK1798" s="292"/>
      <c r="AL1798" s="292"/>
      <c r="AM1798" s="292"/>
      <c r="AN1798" s="328"/>
      <c r="AO1798" s="292"/>
      <c r="AP1798" s="292"/>
      <c r="AQ1798" s="292"/>
    </row>
    <row r="1799" spans="1:43" ht="24" x14ac:dyDescent="0.5">
      <c r="A1799" s="328">
        <v>217118</v>
      </c>
      <c r="B1799" s="278" t="s">
        <v>4358</v>
      </c>
      <c r="C1799" s="292" t="s">
        <v>157</v>
      </c>
      <c r="D1799" s="292" t="s">
        <v>468</v>
      </c>
      <c r="E1799" s="292" t="s">
        <v>387</v>
      </c>
      <c r="F1799" s="336">
        <v>37995</v>
      </c>
      <c r="G1799" s="292" t="s">
        <v>4359</v>
      </c>
      <c r="H1799" s="292" t="s">
        <v>4360</v>
      </c>
      <c r="I1799" s="292" t="s">
        <v>485</v>
      </c>
      <c r="J1799" s="292" t="s">
        <v>371</v>
      </c>
      <c r="K1799" s="292">
        <v>2023</v>
      </c>
      <c r="L1799" s="292" t="s">
        <v>372</v>
      </c>
      <c r="M1799" s="292"/>
      <c r="N1799" s="292"/>
      <c r="O1799" s="336"/>
      <c r="P1799" s="292"/>
      <c r="Q1799" s="292"/>
      <c r="R1799" s="292"/>
      <c r="S1799" s="292"/>
      <c r="T1799" s="292"/>
      <c r="U1799" s="292"/>
      <c r="V1799" s="292"/>
      <c r="W1799" s="292"/>
      <c r="X1799" s="292"/>
      <c r="Y1799" s="292"/>
      <c r="Z1799" s="292"/>
      <c r="AA1799" s="292"/>
      <c r="AB1799" s="292"/>
      <c r="AC1799" s="292"/>
      <c r="AD1799" s="292"/>
      <c r="AE1799" s="292"/>
      <c r="AF1799" s="292"/>
      <c r="AG1799" s="292"/>
      <c r="AH1799" s="292"/>
      <c r="AI1799" s="292"/>
      <c r="AJ1799" s="292"/>
      <c r="AK1799" s="292"/>
      <c r="AL1799" s="292"/>
      <c r="AM1799" s="292"/>
      <c r="AN1799" s="328"/>
      <c r="AO1799" s="292"/>
      <c r="AP1799" s="292"/>
      <c r="AQ1799" s="292"/>
    </row>
    <row r="1800" spans="1:43" ht="24" x14ac:dyDescent="0.5">
      <c r="A1800" s="328">
        <v>217127</v>
      </c>
      <c r="B1800" s="278" t="s">
        <v>4380</v>
      </c>
      <c r="C1800" s="292" t="s">
        <v>181</v>
      </c>
      <c r="D1800" s="292" t="s">
        <v>335</v>
      </c>
      <c r="E1800" s="292" t="s">
        <v>388</v>
      </c>
      <c r="F1800" s="336">
        <v>33840</v>
      </c>
      <c r="G1800" s="292" t="s">
        <v>341</v>
      </c>
      <c r="H1800" s="292" t="s">
        <v>4381</v>
      </c>
      <c r="I1800" s="292" t="s">
        <v>485</v>
      </c>
      <c r="J1800" s="292" t="s">
        <v>390</v>
      </c>
      <c r="K1800" s="292">
        <v>2010</v>
      </c>
      <c r="L1800" s="292" t="s">
        <v>372</v>
      </c>
      <c r="M1800" s="292"/>
      <c r="N1800" s="292"/>
      <c r="O1800" s="336"/>
      <c r="P1800" s="292"/>
      <c r="Q1800" s="292"/>
      <c r="R1800" s="292"/>
      <c r="S1800" s="292"/>
      <c r="T1800" s="292"/>
      <c r="U1800" s="292"/>
      <c r="V1800" s="292"/>
      <c r="W1800" s="292"/>
      <c r="X1800" s="292"/>
      <c r="Y1800" s="292"/>
      <c r="Z1800" s="292"/>
      <c r="AA1800" s="292"/>
      <c r="AB1800" s="292"/>
      <c r="AC1800" s="292"/>
      <c r="AD1800" s="292"/>
      <c r="AE1800" s="292"/>
      <c r="AF1800" s="292"/>
      <c r="AG1800" s="292"/>
      <c r="AH1800" s="292"/>
      <c r="AI1800" s="292"/>
      <c r="AJ1800" s="292"/>
      <c r="AK1800" s="292"/>
      <c r="AL1800" s="292"/>
      <c r="AM1800" s="292"/>
      <c r="AN1800" s="328"/>
      <c r="AO1800" s="292"/>
      <c r="AP1800" s="292"/>
      <c r="AQ1800" s="292"/>
    </row>
    <row r="1801" spans="1:43" ht="24" x14ac:dyDescent="0.5">
      <c r="A1801" s="328">
        <v>217128</v>
      </c>
      <c r="B1801" s="278" t="s">
        <v>4382</v>
      </c>
      <c r="C1801" s="292" t="s">
        <v>69</v>
      </c>
      <c r="D1801" s="292" t="s">
        <v>567</v>
      </c>
      <c r="E1801" s="292" t="s">
        <v>388</v>
      </c>
      <c r="F1801" s="336">
        <v>38353</v>
      </c>
      <c r="G1801" s="292" t="s">
        <v>370</v>
      </c>
      <c r="H1801" s="292" t="s">
        <v>389</v>
      </c>
      <c r="I1801" s="292" t="s">
        <v>485</v>
      </c>
      <c r="J1801" s="292" t="s">
        <v>390</v>
      </c>
      <c r="K1801" s="292">
        <v>2022</v>
      </c>
      <c r="L1801" s="292" t="s">
        <v>372</v>
      </c>
      <c r="M1801" s="292"/>
      <c r="N1801" s="292"/>
      <c r="O1801" s="336"/>
      <c r="P1801" s="292"/>
      <c r="Q1801" s="292"/>
      <c r="R1801" s="292"/>
      <c r="S1801" s="292"/>
      <c r="T1801" s="292"/>
      <c r="U1801" s="292"/>
      <c r="V1801" s="292"/>
      <c r="W1801" s="292"/>
      <c r="X1801" s="292"/>
      <c r="Y1801" s="292"/>
      <c r="Z1801" s="292"/>
      <c r="AA1801" s="292"/>
      <c r="AB1801" s="292"/>
      <c r="AC1801" s="292"/>
      <c r="AD1801" s="292"/>
      <c r="AE1801" s="292"/>
      <c r="AF1801" s="292"/>
      <c r="AG1801" s="292"/>
      <c r="AH1801" s="292"/>
      <c r="AI1801" s="292"/>
      <c r="AJ1801" s="292"/>
      <c r="AK1801" s="292"/>
      <c r="AL1801" s="292"/>
      <c r="AM1801" s="292"/>
      <c r="AN1801" s="328"/>
      <c r="AO1801" s="292"/>
      <c r="AP1801" s="292"/>
      <c r="AQ1801" s="292"/>
    </row>
    <row r="1802" spans="1:43" ht="24" x14ac:dyDescent="0.5">
      <c r="A1802" s="328">
        <v>217132</v>
      </c>
      <c r="B1802" s="278" t="s">
        <v>4389</v>
      </c>
      <c r="C1802" s="292" t="s">
        <v>122</v>
      </c>
      <c r="D1802" s="292" t="s">
        <v>229</v>
      </c>
      <c r="E1802" s="292" t="s">
        <v>388</v>
      </c>
      <c r="F1802" s="336">
        <v>38418</v>
      </c>
      <c r="G1802" s="292" t="s">
        <v>393</v>
      </c>
      <c r="H1802" s="292" t="s">
        <v>3691</v>
      </c>
      <c r="I1802" s="292" t="s">
        <v>485</v>
      </c>
      <c r="J1802" s="292" t="s">
        <v>390</v>
      </c>
      <c r="K1802" s="292">
        <v>2023</v>
      </c>
      <c r="L1802" s="292" t="s">
        <v>372</v>
      </c>
      <c r="M1802" s="292"/>
      <c r="N1802" s="292"/>
      <c r="O1802" s="336"/>
      <c r="P1802" s="292"/>
      <c r="Q1802" s="292"/>
      <c r="R1802" s="292"/>
      <c r="S1802" s="292"/>
      <c r="T1802" s="292"/>
      <c r="U1802" s="292"/>
      <c r="V1802" s="292"/>
      <c r="W1802" s="292"/>
      <c r="X1802" s="292"/>
      <c r="Y1802" s="292"/>
      <c r="Z1802" s="292"/>
      <c r="AA1802" s="292"/>
      <c r="AB1802" s="292"/>
      <c r="AC1802" s="292"/>
      <c r="AD1802" s="292"/>
      <c r="AE1802" s="292"/>
      <c r="AF1802" s="292"/>
      <c r="AG1802" s="292"/>
      <c r="AH1802" s="292"/>
      <c r="AI1802" s="292"/>
      <c r="AJ1802" s="292"/>
      <c r="AK1802" s="292"/>
      <c r="AL1802" s="292"/>
      <c r="AM1802" s="292"/>
      <c r="AN1802" s="328"/>
      <c r="AO1802" s="292"/>
      <c r="AP1802" s="292"/>
      <c r="AQ1802" s="292"/>
    </row>
    <row r="1803" spans="1:43" ht="24" x14ac:dyDescent="0.5">
      <c r="A1803" s="328">
        <v>217137</v>
      </c>
      <c r="B1803" s="278" t="s">
        <v>4397</v>
      </c>
      <c r="C1803" s="292" t="s">
        <v>93</v>
      </c>
      <c r="D1803" s="292" t="s">
        <v>4398</v>
      </c>
      <c r="E1803" s="292" t="s">
        <v>388</v>
      </c>
      <c r="F1803" s="336">
        <v>33295</v>
      </c>
      <c r="G1803" s="292" t="s">
        <v>370</v>
      </c>
      <c r="H1803" s="292" t="s">
        <v>3691</v>
      </c>
      <c r="I1803" s="292" t="s">
        <v>485</v>
      </c>
      <c r="J1803" s="292" t="s">
        <v>390</v>
      </c>
      <c r="K1803" s="292">
        <v>2010</v>
      </c>
      <c r="L1803" s="292" t="s">
        <v>372</v>
      </c>
      <c r="M1803" s="292"/>
      <c r="N1803" s="292"/>
      <c r="O1803" s="336"/>
      <c r="P1803" s="292"/>
      <c r="Q1803" s="292"/>
      <c r="R1803" s="292"/>
      <c r="S1803" s="292"/>
      <c r="T1803" s="292"/>
      <c r="U1803" s="292"/>
      <c r="V1803" s="292"/>
      <c r="W1803" s="292"/>
      <c r="X1803" s="292"/>
      <c r="Y1803" s="292"/>
      <c r="Z1803" s="292"/>
      <c r="AA1803" s="292"/>
      <c r="AB1803" s="292"/>
      <c r="AC1803" s="292"/>
      <c r="AD1803" s="292"/>
      <c r="AE1803" s="292"/>
      <c r="AF1803" s="292"/>
      <c r="AG1803" s="292"/>
      <c r="AH1803" s="292"/>
      <c r="AI1803" s="292"/>
      <c r="AJ1803" s="292"/>
      <c r="AK1803" s="292"/>
      <c r="AL1803" s="292"/>
      <c r="AM1803" s="292"/>
      <c r="AN1803" s="328"/>
      <c r="AO1803" s="292"/>
      <c r="AP1803" s="292"/>
      <c r="AQ1803" s="292"/>
    </row>
    <row r="1804" spans="1:43" ht="24" x14ac:dyDescent="0.5">
      <c r="A1804" s="328">
        <v>217138</v>
      </c>
      <c r="B1804" s="278" t="s">
        <v>4399</v>
      </c>
      <c r="C1804" s="292" t="s">
        <v>105</v>
      </c>
      <c r="D1804" s="292" t="s">
        <v>337</v>
      </c>
      <c r="E1804" s="292" t="s">
        <v>388</v>
      </c>
      <c r="F1804" s="336">
        <v>35450</v>
      </c>
      <c r="G1804" s="292" t="s">
        <v>4017</v>
      </c>
      <c r="H1804" s="292" t="s">
        <v>389</v>
      </c>
      <c r="I1804" s="292" t="s">
        <v>485</v>
      </c>
      <c r="J1804" s="292" t="s">
        <v>371</v>
      </c>
      <c r="K1804" s="292">
        <v>2014</v>
      </c>
      <c r="L1804" s="292" t="s">
        <v>372</v>
      </c>
      <c r="M1804" s="292"/>
      <c r="N1804" s="292"/>
      <c r="O1804" s="336"/>
      <c r="P1804" s="292"/>
      <c r="Q1804" s="292"/>
      <c r="R1804" s="292"/>
      <c r="S1804" s="292"/>
      <c r="T1804" s="292"/>
      <c r="U1804" s="292"/>
      <c r="V1804" s="292"/>
      <c r="W1804" s="292"/>
      <c r="X1804" s="292"/>
      <c r="Y1804" s="292"/>
      <c r="Z1804" s="292"/>
      <c r="AA1804" s="292"/>
      <c r="AB1804" s="292"/>
      <c r="AC1804" s="292"/>
      <c r="AD1804" s="292"/>
      <c r="AE1804" s="292"/>
      <c r="AF1804" s="292"/>
      <c r="AG1804" s="292"/>
      <c r="AH1804" s="292"/>
      <c r="AI1804" s="292"/>
      <c r="AJ1804" s="292"/>
      <c r="AK1804" s="292"/>
      <c r="AL1804" s="292"/>
      <c r="AM1804" s="292"/>
      <c r="AN1804" s="328"/>
      <c r="AO1804" s="292"/>
      <c r="AP1804" s="292"/>
      <c r="AQ1804" s="292"/>
    </row>
    <row r="1805" spans="1:43" ht="24" x14ac:dyDescent="0.5">
      <c r="A1805" s="328">
        <v>217141</v>
      </c>
      <c r="B1805" s="278" t="s">
        <v>4406</v>
      </c>
      <c r="C1805" s="292" t="s">
        <v>66</v>
      </c>
      <c r="D1805" s="292" t="s">
        <v>288</v>
      </c>
      <c r="E1805" s="292" t="s">
        <v>387</v>
      </c>
      <c r="F1805" s="336">
        <v>36039</v>
      </c>
      <c r="G1805" s="292" t="s">
        <v>704</v>
      </c>
      <c r="H1805" s="292" t="s">
        <v>3691</v>
      </c>
      <c r="I1805" s="292" t="s">
        <v>485</v>
      </c>
      <c r="J1805" s="292" t="s">
        <v>371</v>
      </c>
      <c r="K1805" s="292">
        <v>2016</v>
      </c>
      <c r="L1805" s="292" t="s">
        <v>372</v>
      </c>
      <c r="M1805" s="292"/>
      <c r="N1805" s="292"/>
      <c r="O1805" s="336"/>
      <c r="P1805" s="292"/>
      <c r="Q1805" s="292"/>
      <c r="R1805" s="292"/>
      <c r="S1805" s="292"/>
      <c r="T1805" s="292"/>
      <c r="U1805" s="292"/>
      <c r="V1805" s="292"/>
      <c r="W1805" s="292"/>
      <c r="X1805" s="292"/>
      <c r="Y1805" s="292"/>
      <c r="Z1805" s="292"/>
      <c r="AA1805" s="292"/>
      <c r="AB1805" s="292"/>
      <c r="AC1805" s="292"/>
      <c r="AD1805" s="292"/>
      <c r="AE1805" s="292"/>
      <c r="AF1805" s="292"/>
      <c r="AG1805" s="292"/>
      <c r="AH1805" s="292"/>
      <c r="AI1805" s="292"/>
      <c r="AJ1805" s="292"/>
      <c r="AK1805" s="292"/>
      <c r="AL1805" s="292"/>
      <c r="AM1805" s="292"/>
      <c r="AN1805" s="328"/>
      <c r="AO1805" s="292"/>
      <c r="AP1805" s="292"/>
      <c r="AQ1805" s="292"/>
    </row>
    <row r="1806" spans="1:43" ht="24" x14ac:dyDescent="0.5">
      <c r="A1806" s="328">
        <v>217148</v>
      </c>
      <c r="B1806" s="278" t="s">
        <v>4419</v>
      </c>
      <c r="C1806" s="292" t="s">
        <v>1005</v>
      </c>
      <c r="D1806" s="292" t="s">
        <v>4420</v>
      </c>
      <c r="E1806" s="292" t="s">
        <v>388</v>
      </c>
      <c r="F1806" s="336">
        <v>38353</v>
      </c>
      <c r="G1806" s="292" t="s">
        <v>4421</v>
      </c>
      <c r="H1806" s="292" t="s">
        <v>4422</v>
      </c>
      <c r="I1806" s="292" t="s">
        <v>485</v>
      </c>
      <c r="J1806" s="292" t="s">
        <v>390</v>
      </c>
      <c r="K1806" s="292">
        <v>2023</v>
      </c>
      <c r="L1806" s="292" t="s">
        <v>372</v>
      </c>
      <c r="M1806" s="292"/>
      <c r="N1806" s="292"/>
      <c r="O1806" s="336"/>
      <c r="P1806" s="292"/>
      <c r="Q1806" s="292"/>
      <c r="R1806" s="292"/>
      <c r="S1806" s="292"/>
      <c r="T1806" s="292"/>
      <c r="U1806" s="292"/>
      <c r="V1806" s="292"/>
      <c r="W1806" s="292"/>
      <c r="X1806" s="292"/>
      <c r="Y1806" s="292"/>
      <c r="Z1806" s="292"/>
      <c r="AA1806" s="292"/>
      <c r="AB1806" s="292"/>
      <c r="AC1806" s="292"/>
      <c r="AD1806" s="292"/>
      <c r="AE1806" s="292"/>
      <c r="AF1806" s="292"/>
      <c r="AG1806" s="292"/>
      <c r="AH1806" s="292"/>
      <c r="AI1806" s="292"/>
      <c r="AJ1806" s="292"/>
      <c r="AK1806" s="292"/>
      <c r="AL1806" s="292"/>
      <c r="AM1806" s="292"/>
      <c r="AN1806" s="328"/>
      <c r="AO1806" s="292"/>
      <c r="AP1806" s="292"/>
      <c r="AQ1806" s="292"/>
    </row>
    <row r="1807" spans="1:43" ht="24" x14ac:dyDescent="0.5">
      <c r="A1807" s="328">
        <v>217155</v>
      </c>
      <c r="B1807" s="278" t="s">
        <v>4433</v>
      </c>
      <c r="C1807" s="292" t="s">
        <v>513</v>
      </c>
      <c r="D1807" s="292" t="s">
        <v>318</v>
      </c>
      <c r="E1807" s="292" t="s">
        <v>387</v>
      </c>
      <c r="F1807" s="336">
        <v>38747</v>
      </c>
      <c r="G1807" s="292" t="s">
        <v>679</v>
      </c>
      <c r="H1807" s="292" t="s">
        <v>3691</v>
      </c>
      <c r="I1807" s="292" t="s">
        <v>485</v>
      </c>
      <c r="J1807" s="292" t="s">
        <v>390</v>
      </c>
      <c r="K1807" s="292">
        <v>2023</v>
      </c>
      <c r="L1807" s="292" t="s">
        <v>372</v>
      </c>
      <c r="M1807" s="292"/>
      <c r="N1807" s="292"/>
      <c r="O1807" s="336"/>
      <c r="P1807" s="292"/>
      <c r="Q1807" s="292"/>
      <c r="R1807" s="292"/>
      <c r="S1807" s="292"/>
      <c r="T1807" s="292"/>
      <c r="U1807" s="292"/>
      <c r="V1807" s="292"/>
      <c r="W1807" s="292"/>
      <c r="X1807" s="292"/>
      <c r="Y1807" s="292"/>
      <c r="Z1807" s="292"/>
      <c r="AA1807" s="292"/>
      <c r="AB1807" s="292"/>
      <c r="AC1807" s="292"/>
      <c r="AD1807" s="292"/>
      <c r="AE1807" s="292"/>
      <c r="AF1807" s="292"/>
      <c r="AG1807" s="292"/>
      <c r="AH1807" s="292"/>
      <c r="AI1807" s="292"/>
      <c r="AJ1807" s="292"/>
      <c r="AK1807" s="292"/>
      <c r="AL1807" s="292"/>
      <c r="AM1807" s="292"/>
      <c r="AN1807" s="328"/>
      <c r="AO1807" s="292"/>
      <c r="AP1807" s="292"/>
      <c r="AQ1807" s="292"/>
    </row>
    <row r="1808" spans="1:43" ht="24" x14ac:dyDescent="0.5">
      <c r="A1808" s="328">
        <v>217161</v>
      </c>
      <c r="B1808" s="278" t="s">
        <v>4445</v>
      </c>
      <c r="C1808" s="292" t="s">
        <v>115</v>
      </c>
      <c r="D1808" s="292" t="s">
        <v>226</v>
      </c>
      <c r="E1808" s="292" t="s">
        <v>388</v>
      </c>
      <c r="F1808" s="336">
        <v>38178</v>
      </c>
      <c r="G1808" s="292" t="s">
        <v>4314</v>
      </c>
      <c r="H1808" s="292" t="s">
        <v>3691</v>
      </c>
      <c r="I1808" s="292" t="s">
        <v>485</v>
      </c>
      <c r="J1808" s="292" t="s">
        <v>390</v>
      </c>
      <c r="K1808" s="292">
        <v>2022</v>
      </c>
      <c r="L1808" s="292" t="s">
        <v>372</v>
      </c>
      <c r="M1808" s="292"/>
      <c r="N1808" s="292"/>
      <c r="O1808" s="336"/>
      <c r="P1808" s="292"/>
      <c r="Q1808" s="292"/>
      <c r="R1808" s="292"/>
      <c r="S1808" s="292"/>
      <c r="T1808" s="292"/>
      <c r="U1808" s="292"/>
      <c r="V1808" s="292"/>
      <c r="W1808" s="292"/>
      <c r="X1808" s="292"/>
      <c r="Y1808" s="292"/>
      <c r="Z1808" s="292"/>
      <c r="AA1808" s="292"/>
      <c r="AB1808" s="292"/>
      <c r="AC1808" s="292"/>
      <c r="AD1808" s="292"/>
      <c r="AE1808" s="292"/>
      <c r="AF1808" s="292"/>
      <c r="AG1808" s="292"/>
      <c r="AH1808" s="292"/>
      <c r="AI1808" s="292"/>
      <c r="AJ1808" s="292"/>
      <c r="AK1808" s="292"/>
      <c r="AL1808" s="292"/>
      <c r="AM1808" s="292"/>
      <c r="AN1808" s="328"/>
      <c r="AO1808" s="292"/>
      <c r="AP1808" s="292"/>
      <c r="AQ1808" s="292"/>
    </row>
    <row r="1809" spans="1:43" ht="24" x14ac:dyDescent="0.5">
      <c r="A1809" s="328">
        <v>217163</v>
      </c>
      <c r="B1809" s="278" t="s">
        <v>4448</v>
      </c>
      <c r="C1809" s="292" t="s">
        <v>69</v>
      </c>
      <c r="D1809" s="292" t="s">
        <v>4449</v>
      </c>
      <c r="E1809" s="292" t="s">
        <v>388</v>
      </c>
      <c r="F1809" s="336">
        <v>35133</v>
      </c>
      <c r="G1809" s="292" t="s">
        <v>4346</v>
      </c>
      <c r="H1809" s="292" t="s">
        <v>4347</v>
      </c>
      <c r="I1809" s="292" t="s">
        <v>485</v>
      </c>
      <c r="J1809" s="292" t="s">
        <v>390</v>
      </c>
      <c r="K1809" s="292">
        <v>2014</v>
      </c>
      <c r="L1809" s="292" t="s">
        <v>372</v>
      </c>
      <c r="M1809" s="292"/>
      <c r="N1809" s="292"/>
      <c r="O1809" s="336"/>
      <c r="P1809" s="292"/>
      <c r="Q1809" s="292"/>
      <c r="R1809" s="292"/>
      <c r="S1809" s="292"/>
      <c r="T1809" s="292"/>
      <c r="U1809" s="292"/>
      <c r="V1809" s="292"/>
      <c r="W1809" s="292"/>
      <c r="X1809" s="292"/>
      <c r="Y1809" s="292"/>
      <c r="Z1809" s="292"/>
      <c r="AA1809" s="292"/>
      <c r="AB1809" s="292"/>
      <c r="AC1809" s="292"/>
      <c r="AD1809" s="292"/>
      <c r="AE1809" s="292"/>
      <c r="AF1809" s="292"/>
      <c r="AG1809" s="292"/>
      <c r="AH1809" s="292"/>
      <c r="AI1809" s="292"/>
      <c r="AJ1809" s="292"/>
      <c r="AK1809" s="292"/>
      <c r="AL1809" s="292"/>
      <c r="AM1809" s="292"/>
      <c r="AN1809" s="328"/>
      <c r="AO1809" s="292"/>
      <c r="AP1809" s="292"/>
      <c r="AQ1809" s="292"/>
    </row>
    <row r="1810" spans="1:43" ht="24" x14ac:dyDescent="0.5">
      <c r="A1810" s="328">
        <v>217164</v>
      </c>
      <c r="B1810" s="278" t="s">
        <v>4450</v>
      </c>
      <c r="C1810" s="292" t="s">
        <v>4451</v>
      </c>
      <c r="D1810" s="292" t="s">
        <v>264</v>
      </c>
      <c r="E1810" s="292" t="s">
        <v>388</v>
      </c>
      <c r="F1810" s="336">
        <v>32782</v>
      </c>
      <c r="G1810" s="292" t="s">
        <v>709</v>
      </c>
      <c r="H1810" s="292" t="s">
        <v>4452</v>
      </c>
      <c r="I1810" s="292" t="s">
        <v>485</v>
      </c>
      <c r="J1810" s="292" t="s">
        <v>390</v>
      </c>
      <c r="K1810" s="292">
        <v>2011</v>
      </c>
      <c r="L1810" s="292" t="s">
        <v>372</v>
      </c>
      <c r="M1810" s="292"/>
      <c r="N1810" s="292"/>
      <c r="O1810" s="336"/>
      <c r="P1810" s="292"/>
      <c r="Q1810" s="292"/>
      <c r="R1810" s="292"/>
      <c r="S1810" s="292"/>
      <c r="T1810" s="292"/>
      <c r="U1810" s="292"/>
      <c r="V1810" s="292"/>
      <c r="W1810" s="292"/>
      <c r="X1810" s="292"/>
      <c r="Y1810" s="292"/>
      <c r="Z1810" s="292"/>
      <c r="AA1810" s="292"/>
      <c r="AB1810" s="292"/>
      <c r="AC1810" s="292"/>
      <c r="AD1810" s="292"/>
      <c r="AE1810" s="292"/>
      <c r="AF1810" s="292"/>
      <c r="AG1810" s="292"/>
      <c r="AH1810" s="292"/>
      <c r="AI1810" s="292"/>
      <c r="AJ1810" s="292"/>
      <c r="AK1810" s="292"/>
      <c r="AL1810" s="292"/>
      <c r="AM1810" s="292"/>
      <c r="AN1810" s="328"/>
      <c r="AO1810" s="292"/>
      <c r="AP1810" s="292"/>
      <c r="AQ1810" s="292"/>
    </row>
    <row r="1811" spans="1:43" ht="24" x14ac:dyDescent="0.5">
      <c r="A1811" s="328">
        <v>217165</v>
      </c>
      <c r="B1811" s="278" t="s">
        <v>4453</v>
      </c>
      <c r="C1811" s="292" t="s">
        <v>127</v>
      </c>
      <c r="D1811" s="292" t="s">
        <v>514</v>
      </c>
      <c r="E1811" s="292" t="s">
        <v>388</v>
      </c>
      <c r="F1811" s="336">
        <v>37989</v>
      </c>
      <c r="G1811" s="292" t="s">
        <v>685</v>
      </c>
      <c r="H1811" s="292" t="s">
        <v>4334</v>
      </c>
      <c r="I1811" s="292" t="s">
        <v>485</v>
      </c>
      <c r="J1811" s="292" t="s">
        <v>1311</v>
      </c>
      <c r="K1811" s="292">
        <v>2021</v>
      </c>
      <c r="L1811" s="292" t="s">
        <v>372</v>
      </c>
      <c r="M1811" s="292"/>
      <c r="N1811" s="292"/>
      <c r="O1811" s="336"/>
      <c r="P1811" s="292"/>
      <c r="Q1811" s="292"/>
      <c r="R1811" s="292"/>
      <c r="S1811" s="292"/>
      <c r="T1811" s="292"/>
      <c r="U1811" s="292"/>
      <c r="V1811" s="292"/>
      <c r="W1811" s="292"/>
      <c r="X1811" s="292"/>
      <c r="Y1811" s="292"/>
      <c r="Z1811" s="292"/>
      <c r="AA1811" s="292"/>
      <c r="AB1811" s="292"/>
      <c r="AC1811" s="292"/>
      <c r="AD1811" s="292"/>
      <c r="AE1811" s="292"/>
      <c r="AF1811" s="292"/>
      <c r="AG1811" s="292"/>
      <c r="AH1811" s="292"/>
      <c r="AI1811" s="292"/>
      <c r="AJ1811" s="292"/>
      <c r="AK1811" s="292"/>
      <c r="AL1811" s="292"/>
      <c r="AM1811" s="292"/>
      <c r="AN1811" s="328"/>
      <c r="AO1811" s="292"/>
      <c r="AP1811" s="292"/>
      <c r="AQ1811" s="292"/>
    </row>
    <row r="1812" spans="1:43" ht="24" x14ac:dyDescent="0.5">
      <c r="A1812" s="328">
        <v>217168</v>
      </c>
      <c r="B1812" s="278" t="s">
        <v>4456</v>
      </c>
      <c r="C1812" s="292" t="s">
        <v>111</v>
      </c>
      <c r="D1812" s="292" t="s">
        <v>319</v>
      </c>
      <c r="E1812" s="292" t="s">
        <v>388</v>
      </c>
      <c r="F1812" s="336">
        <v>33833</v>
      </c>
      <c r="G1812" s="292" t="s">
        <v>704</v>
      </c>
      <c r="H1812" s="292" t="s">
        <v>389</v>
      </c>
      <c r="I1812" s="292" t="s">
        <v>485</v>
      </c>
      <c r="J1812" s="292" t="s">
        <v>390</v>
      </c>
      <c r="K1812" s="292">
        <v>2013</v>
      </c>
      <c r="L1812" s="292" t="s">
        <v>372</v>
      </c>
      <c r="M1812" s="292"/>
      <c r="N1812" s="292"/>
      <c r="O1812" s="336"/>
      <c r="P1812" s="292"/>
      <c r="Q1812" s="292"/>
      <c r="R1812" s="292"/>
      <c r="S1812" s="292"/>
      <c r="T1812" s="292"/>
      <c r="U1812" s="292"/>
      <c r="V1812" s="292"/>
      <c r="W1812" s="292"/>
      <c r="X1812" s="292"/>
      <c r="Y1812" s="292"/>
      <c r="Z1812" s="292"/>
      <c r="AA1812" s="292"/>
      <c r="AB1812" s="292"/>
      <c r="AC1812" s="292"/>
      <c r="AD1812" s="292"/>
      <c r="AE1812" s="292"/>
      <c r="AF1812" s="292"/>
      <c r="AG1812" s="292"/>
      <c r="AH1812" s="292"/>
      <c r="AI1812" s="292"/>
      <c r="AJ1812" s="292"/>
      <c r="AK1812" s="292"/>
      <c r="AL1812" s="292"/>
      <c r="AM1812" s="292"/>
      <c r="AN1812" s="328"/>
      <c r="AO1812" s="292"/>
      <c r="AP1812" s="292"/>
      <c r="AQ1812" s="292"/>
    </row>
    <row r="1813" spans="1:43" ht="24" x14ac:dyDescent="0.5">
      <c r="A1813" s="328">
        <v>217170</v>
      </c>
      <c r="B1813" s="278" t="s">
        <v>4460</v>
      </c>
      <c r="C1813" s="292" t="s">
        <v>441</v>
      </c>
      <c r="D1813" s="292" t="s">
        <v>252</v>
      </c>
      <c r="E1813" s="292" t="s">
        <v>387</v>
      </c>
      <c r="F1813" s="336">
        <v>31864</v>
      </c>
      <c r="G1813" s="292" t="s">
        <v>644</v>
      </c>
      <c r="H1813" s="292" t="s">
        <v>3691</v>
      </c>
      <c r="I1813" s="292" t="s">
        <v>485</v>
      </c>
      <c r="J1813" s="292" t="s">
        <v>390</v>
      </c>
      <c r="K1813" s="292">
        <v>2004</v>
      </c>
      <c r="L1813" s="292" t="s">
        <v>372</v>
      </c>
      <c r="M1813" s="292"/>
      <c r="N1813" s="292"/>
      <c r="O1813" s="336"/>
      <c r="P1813" s="292"/>
      <c r="Q1813" s="292"/>
      <c r="R1813" s="292"/>
      <c r="S1813" s="292"/>
      <c r="T1813" s="292"/>
      <c r="U1813" s="292"/>
      <c r="V1813" s="292"/>
      <c r="W1813" s="292"/>
      <c r="X1813" s="292"/>
      <c r="Y1813" s="292"/>
      <c r="Z1813" s="292"/>
      <c r="AA1813" s="292"/>
      <c r="AB1813" s="292"/>
      <c r="AC1813" s="292"/>
      <c r="AD1813" s="292"/>
      <c r="AE1813" s="292"/>
      <c r="AF1813" s="292"/>
      <c r="AG1813" s="292"/>
      <c r="AH1813" s="292"/>
      <c r="AI1813" s="292"/>
      <c r="AJ1813" s="292"/>
      <c r="AK1813" s="292"/>
      <c r="AL1813" s="292"/>
      <c r="AM1813" s="292"/>
      <c r="AN1813" s="328"/>
      <c r="AO1813" s="292"/>
      <c r="AP1813" s="292"/>
      <c r="AQ1813" s="292"/>
    </row>
    <row r="1814" spans="1:43" ht="22.8" x14ac:dyDescent="0.4">
      <c r="A1814" s="328">
        <v>216468</v>
      </c>
      <c r="B1814" s="328" t="s">
        <v>3051</v>
      </c>
      <c r="C1814" s="328" t="s">
        <v>860</v>
      </c>
      <c r="D1814" s="328" t="s">
        <v>3052</v>
      </c>
      <c r="E1814" s="328" t="s">
        <v>388</v>
      </c>
      <c r="F1814" s="330">
        <v>36009</v>
      </c>
      <c r="G1814" s="328" t="s">
        <v>1009</v>
      </c>
      <c r="H1814" s="328" t="s">
        <v>389</v>
      </c>
      <c r="I1814" s="328" t="s">
        <v>484</v>
      </c>
      <c r="J1814" s="328" t="s">
        <v>3706</v>
      </c>
      <c r="K1814" s="328">
        <v>2017</v>
      </c>
      <c r="L1814" s="328" t="s">
        <v>3707</v>
      </c>
      <c r="M1814" s="328" t="s">
        <v>372</v>
      </c>
      <c r="N1814" s="328"/>
      <c r="O1814" s="330"/>
      <c r="P1814" s="328"/>
      <c r="Q1814" s="328"/>
      <c r="R1814" s="328"/>
      <c r="S1814" s="328"/>
      <c r="T1814" s="328"/>
      <c r="U1814" s="328"/>
      <c r="V1814" s="328"/>
      <c r="W1814" s="328"/>
      <c r="X1814" s="328"/>
      <c r="Y1814" s="328"/>
      <c r="Z1814" s="328"/>
      <c r="AA1814" s="328"/>
      <c r="AB1814" s="328"/>
      <c r="AC1814" s="328"/>
      <c r="AD1814" s="328"/>
      <c r="AE1814" s="328"/>
      <c r="AF1814" s="328"/>
      <c r="AG1814" s="328"/>
      <c r="AH1814" s="328"/>
      <c r="AI1814" s="328"/>
      <c r="AJ1814" s="328"/>
      <c r="AK1814" s="328"/>
      <c r="AL1814" s="328"/>
      <c r="AM1814" s="328"/>
      <c r="AN1814" s="328"/>
      <c r="AO1814" s="328"/>
      <c r="AP1814" s="328" t="s">
        <v>3375</v>
      </c>
      <c r="AQ1814" s="328">
        <v>5</v>
      </c>
    </row>
    <row r="1815" spans="1:43" ht="22.8" x14ac:dyDescent="0.4">
      <c r="A1815" s="328">
        <v>215314</v>
      </c>
      <c r="B1815" s="328" t="s">
        <v>2909</v>
      </c>
      <c r="C1815" s="328" t="s">
        <v>1757</v>
      </c>
      <c r="D1815" s="328" t="s">
        <v>227</v>
      </c>
      <c r="E1815" s="328">
        <v>0</v>
      </c>
      <c r="F1815" s="330">
        <v>35431</v>
      </c>
      <c r="G1815" s="328">
        <v>0</v>
      </c>
      <c r="H1815" s="328" t="s">
        <v>389</v>
      </c>
      <c r="I1815" s="328" t="s">
        <v>486</v>
      </c>
      <c r="J1815" s="328"/>
      <c r="K1815" s="328"/>
      <c r="L1815" s="328" t="s">
        <v>4178</v>
      </c>
      <c r="M1815" s="328" t="s">
        <v>373</v>
      </c>
      <c r="N1815" s="328"/>
      <c r="O1815" s="330"/>
      <c r="P1815" s="328"/>
      <c r="Q1815" s="328"/>
      <c r="R1815" s="328"/>
      <c r="S1815" s="328"/>
      <c r="T1815" s="328"/>
      <c r="U1815" s="328"/>
      <c r="V1815" s="328"/>
      <c r="W1815" s="328"/>
      <c r="X1815" s="328"/>
      <c r="Y1815" s="328"/>
      <c r="Z1815" s="328"/>
      <c r="AA1815" s="328"/>
      <c r="AB1815" s="328"/>
      <c r="AC1815" s="328"/>
      <c r="AD1815" s="328"/>
      <c r="AE1815" s="328"/>
      <c r="AF1815" s="328"/>
      <c r="AG1815" s="328"/>
      <c r="AH1815" s="328" t="s">
        <v>731</v>
      </c>
      <c r="AI1815" s="328"/>
      <c r="AJ1815" s="328"/>
      <c r="AK1815" s="328"/>
      <c r="AL1815" s="328"/>
      <c r="AM1815" s="328"/>
      <c r="AN1815" s="328"/>
      <c r="AO1815" s="328"/>
      <c r="AP1815" s="328" t="s">
        <v>4022</v>
      </c>
      <c r="AQ1815" s="328" t="s">
        <v>3999</v>
      </c>
    </row>
    <row r="1816" spans="1:43" ht="22.8" x14ac:dyDescent="0.4">
      <c r="A1816" s="328">
        <v>211165</v>
      </c>
      <c r="B1816" s="328" t="s">
        <v>1416</v>
      </c>
      <c r="C1816" s="328" t="s">
        <v>1084</v>
      </c>
      <c r="D1816" s="328" t="s">
        <v>2038</v>
      </c>
      <c r="E1816" s="328" t="s">
        <v>388</v>
      </c>
      <c r="F1816" s="330">
        <v>29230</v>
      </c>
      <c r="G1816" s="328" t="s">
        <v>1417</v>
      </c>
      <c r="H1816" s="328" t="s">
        <v>389</v>
      </c>
      <c r="I1816" s="328" t="s">
        <v>59</v>
      </c>
      <c r="J1816" s="328" t="s">
        <v>371</v>
      </c>
      <c r="K1816" s="328">
        <v>1999</v>
      </c>
      <c r="L1816" s="328" t="s">
        <v>378</v>
      </c>
      <c r="M1816" s="328" t="s">
        <v>378</v>
      </c>
      <c r="N1816" s="328"/>
      <c r="O1816" s="330"/>
      <c r="P1816" s="328"/>
      <c r="Q1816" s="328"/>
      <c r="R1816" s="328"/>
      <c r="S1816" s="328"/>
      <c r="T1816" s="328"/>
      <c r="U1816" s="328"/>
      <c r="V1816" s="328"/>
      <c r="W1816" s="328"/>
      <c r="X1816" s="328"/>
      <c r="Y1816" s="328"/>
      <c r="Z1816" s="328"/>
      <c r="AA1816" s="328"/>
      <c r="AB1816" s="328"/>
      <c r="AC1816" s="328"/>
      <c r="AD1816" s="328"/>
      <c r="AE1816" s="328"/>
      <c r="AF1816" s="328"/>
      <c r="AG1816" s="328"/>
      <c r="AH1816" s="328" t="s">
        <v>731</v>
      </c>
      <c r="AI1816" s="328"/>
      <c r="AJ1816" s="328"/>
      <c r="AK1816" s="328"/>
      <c r="AL1816" s="328"/>
      <c r="AM1816" s="328"/>
      <c r="AN1816" s="328"/>
      <c r="AO1816" s="328"/>
      <c r="AP1816" s="328" t="s">
        <v>59</v>
      </c>
      <c r="AQ1816" s="328">
        <v>2</v>
      </c>
    </row>
    <row r="1817" spans="1:43" ht="22.8" x14ac:dyDescent="0.4">
      <c r="A1817" s="328">
        <v>211569</v>
      </c>
      <c r="B1817" s="328" t="s">
        <v>1630</v>
      </c>
      <c r="C1817" s="328" t="s">
        <v>85</v>
      </c>
      <c r="D1817" s="328" t="s">
        <v>309</v>
      </c>
      <c r="E1817" s="328" t="s">
        <v>387</v>
      </c>
      <c r="F1817" s="330">
        <v>33999</v>
      </c>
      <c r="G1817" s="328" t="s">
        <v>370</v>
      </c>
      <c r="H1817" s="328" t="s">
        <v>389</v>
      </c>
      <c r="I1817" s="328" t="s">
        <v>59</v>
      </c>
      <c r="J1817" s="328" t="s">
        <v>371</v>
      </c>
      <c r="K1817" s="328">
        <v>2010</v>
      </c>
      <c r="L1817" s="328" t="s">
        <v>378</v>
      </c>
      <c r="M1817" s="328" t="s">
        <v>378</v>
      </c>
      <c r="N1817" s="328"/>
      <c r="O1817" s="330"/>
      <c r="P1817" s="328"/>
      <c r="Q1817" s="328"/>
      <c r="R1817" s="328"/>
      <c r="S1817" s="328"/>
      <c r="T1817" s="328"/>
      <c r="U1817" s="328"/>
      <c r="V1817" s="328"/>
      <c r="W1817" s="328"/>
      <c r="X1817" s="328"/>
      <c r="Y1817" s="328"/>
      <c r="Z1817" s="328"/>
      <c r="AA1817" s="328"/>
      <c r="AB1817" s="328"/>
      <c r="AC1817" s="328"/>
      <c r="AD1817" s="328"/>
      <c r="AE1817" s="328"/>
      <c r="AF1817" s="328"/>
      <c r="AG1817" s="328"/>
      <c r="AH1817" s="328"/>
      <c r="AI1817" s="328"/>
      <c r="AJ1817" s="328"/>
      <c r="AK1817" s="328"/>
      <c r="AL1817" s="328"/>
      <c r="AM1817" s="328"/>
      <c r="AN1817" s="328" t="s">
        <v>782</v>
      </c>
      <c r="AO1817" s="328"/>
      <c r="AP1817" s="328" t="s">
        <v>59</v>
      </c>
      <c r="AQ1817" s="328">
        <v>2</v>
      </c>
    </row>
    <row r="1818" spans="1:43" ht="22.8" x14ac:dyDescent="0.4">
      <c r="A1818" s="328">
        <v>211728</v>
      </c>
      <c r="B1818" s="328" t="s">
        <v>2547</v>
      </c>
      <c r="C1818" s="328" t="s">
        <v>429</v>
      </c>
      <c r="D1818" s="328" t="s">
        <v>244</v>
      </c>
      <c r="E1818" s="328" t="s">
        <v>388</v>
      </c>
      <c r="F1818" s="330">
        <v>33291</v>
      </c>
      <c r="G1818" s="328" t="s">
        <v>378</v>
      </c>
      <c r="H1818" s="328" t="s">
        <v>389</v>
      </c>
      <c r="I1818" s="328" t="s">
        <v>59</v>
      </c>
      <c r="J1818" s="328" t="s">
        <v>371</v>
      </c>
      <c r="K1818" s="328">
        <v>2011</v>
      </c>
      <c r="L1818" s="328" t="s">
        <v>378</v>
      </c>
      <c r="M1818" s="328"/>
      <c r="N1818" s="328"/>
      <c r="O1818" s="330"/>
      <c r="P1818" s="328"/>
      <c r="Q1818" s="328"/>
      <c r="R1818" s="328"/>
      <c r="S1818" s="328"/>
      <c r="T1818" s="328"/>
      <c r="U1818" s="328"/>
      <c r="V1818" s="328"/>
      <c r="W1818" s="328"/>
      <c r="X1818" s="328"/>
      <c r="Y1818" s="328"/>
      <c r="Z1818" s="328"/>
      <c r="AA1818" s="328"/>
      <c r="AB1818" s="328"/>
      <c r="AC1818" s="328"/>
      <c r="AD1818" s="328"/>
      <c r="AE1818" s="328"/>
      <c r="AF1818" s="328"/>
      <c r="AG1818" s="328"/>
      <c r="AH1818" s="328" t="s">
        <v>731</v>
      </c>
      <c r="AI1818" s="328"/>
      <c r="AJ1818" s="328"/>
      <c r="AK1818" s="328"/>
      <c r="AL1818" s="328"/>
      <c r="AM1818" s="328" t="s">
        <v>782</v>
      </c>
      <c r="AN1818" s="328" t="s">
        <v>782</v>
      </c>
      <c r="AO1818" s="328"/>
      <c r="AP1818" s="328" t="s">
        <v>3843</v>
      </c>
      <c r="AQ1818" s="328" t="s">
        <v>3844</v>
      </c>
    </row>
    <row r="1819" spans="1:43" ht="22.8" x14ac:dyDescent="0.4">
      <c r="A1819" s="328">
        <v>212474</v>
      </c>
      <c r="B1819" s="328" t="s">
        <v>2005</v>
      </c>
      <c r="C1819" s="328" t="s">
        <v>124</v>
      </c>
      <c r="D1819" s="328" t="s">
        <v>244</v>
      </c>
      <c r="E1819" s="328" t="s">
        <v>388</v>
      </c>
      <c r="F1819" s="330">
        <v>34989</v>
      </c>
      <c r="G1819" s="328" t="s">
        <v>370</v>
      </c>
      <c r="H1819" s="328" t="s">
        <v>3412</v>
      </c>
      <c r="I1819" s="328" t="s">
        <v>484</v>
      </c>
      <c r="J1819" s="328" t="s">
        <v>390</v>
      </c>
      <c r="K1819" s="328">
        <v>2014</v>
      </c>
      <c r="L1819" s="328" t="s">
        <v>378</v>
      </c>
      <c r="M1819" s="328" t="s">
        <v>756</v>
      </c>
      <c r="N1819" s="328"/>
      <c r="O1819" s="330"/>
      <c r="P1819" s="328"/>
      <c r="Q1819" s="328"/>
      <c r="R1819" s="328"/>
      <c r="S1819" s="328"/>
      <c r="T1819" s="328"/>
      <c r="U1819" s="328"/>
      <c r="V1819" s="328"/>
      <c r="W1819" s="328"/>
      <c r="X1819" s="328"/>
      <c r="Y1819" s="328"/>
      <c r="Z1819" s="328"/>
      <c r="AA1819" s="328"/>
      <c r="AB1819" s="328"/>
      <c r="AC1819" s="328"/>
      <c r="AD1819" s="328"/>
      <c r="AE1819" s="328"/>
      <c r="AF1819" s="328"/>
      <c r="AG1819" s="328"/>
      <c r="AH1819" s="328" t="s">
        <v>731</v>
      </c>
      <c r="AI1819" s="328"/>
      <c r="AJ1819" s="328"/>
      <c r="AK1819" s="328"/>
      <c r="AL1819" s="328"/>
      <c r="AM1819" s="328"/>
      <c r="AN1819" s="328"/>
      <c r="AO1819" s="328"/>
      <c r="AP1819" s="328" t="s">
        <v>484</v>
      </c>
      <c r="AQ1819" s="328">
        <v>1</v>
      </c>
    </row>
    <row r="1820" spans="1:43" ht="22.8" x14ac:dyDescent="0.4">
      <c r="A1820" s="328">
        <v>212626</v>
      </c>
      <c r="B1820" s="328" t="s">
        <v>1892</v>
      </c>
      <c r="C1820" s="328" t="s">
        <v>1573</v>
      </c>
      <c r="D1820" s="328" t="s">
        <v>224</v>
      </c>
      <c r="E1820" s="328" t="s">
        <v>388</v>
      </c>
      <c r="F1820" s="330">
        <v>36161</v>
      </c>
      <c r="G1820" s="328" t="s">
        <v>1893</v>
      </c>
      <c r="H1820" s="328" t="s">
        <v>389</v>
      </c>
      <c r="I1820" s="328" t="s">
        <v>484</v>
      </c>
      <c r="J1820" s="328" t="s">
        <v>371</v>
      </c>
      <c r="K1820" s="328">
        <v>2016</v>
      </c>
      <c r="L1820" s="328" t="s">
        <v>378</v>
      </c>
      <c r="M1820" s="328" t="s">
        <v>378</v>
      </c>
      <c r="N1820" s="328"/>
      <c r="O1820" s="330"/>
      <c r="P1820" s="328"/>
      <c r="Q1820" s="328"/>
      <c r="R1820" s="328"/>
      <c r="S1820" s="328"/>
      <c r="T1820" s="328"/>
      <c r="U1820" s="328"/>
      <c r="V1820" s="328"/>
      <c r="W1820" s="328"/>
      <c r="X1820" s="328"/>
      <c r="Y1820" s="328"/>
      <c r="Z1820" s="328"/>
      <c r="AA1820" s="328"/>
      <c r="AB1820" s="328"/>
      <c r="AC1820" s="328"/>
      <c r="AD1820" s="328"/>
      <c r="AE1820" s="328"/>
      <c r="AF1820" s="328"/>
      <c r="AG1820" s="328"/>
      <c r="AH1820" s="328" t="s">
        <v>731</v>
      </c>
      <c r="AI1820" s="328"/>
      <c r="AJ1820" s="328"/>
      <c r="AK1820" s="328"/>
      <c r="AL1820" s="328"/>
      <c r="AM1820" s="328"/>
      <c r="AN1820" s="328" t="s">
        <v>782</v>
      </c>
      <c r="AO1820" s="328"/>
      <c r="AP1820" s="328" t="s">
        <v>3865</v>
      </c>
      <c r="AQ1820" s="328" t="s">
        <v>3844</v>
      </c>
    </row>
    <row r="1821" spans="1:43" ht="22.8" x14ac:dyDescent="0.4">
      <c r="A1821" s="328">
        <v>212636</v>
      </c>
      <c r="B1821" s="328" t="s">
        <v>1837</v>
      </c>
      <c r="C1821" s="328" t="s">
        <v>121</v>
      </c>
      <c r="D1821" s="328" t="s">
        <v>1495</v>
      </c>
      <c r="E1821" s="328" t="s">
        <v>387</v>
      </c>
      <c r="F1821" s="330">
        <v>35920</v>
      </c>
      <c r="G1821" s="328" t="s">
        <v>1838</v>
      </c>
      <c r="H1821" s="328" t="s">
        <v>389</v>
      </c>
      <c r="I1821" s="328" t="s">
        <v>59</v>
      </c>
      <c r="J1821" s="328" t="s">
        <v>371</v>
      </c>
      <c r="K1821" s="328">
        <v>2016</v>
      </c>
      <c r="L1821" s="328" t="s">
        <v>378</v>
      </c>
      <c r="M1821" s="328"/>
      <c r="N1821" s="328"/>
      <c r="O1821" s="330"/>
      <c r="P1821" s="328"/>
      <c r="Q1821" s="328"/>
      <c r="R1821" s="328"/>
      <c r="S1821" s="328"/>
      <c r="T1821" s="328"/>
      <c r="U1821" s="328"/>
      <c r="V1821" s="328"/>
      <c r="W1821" s="328"/>
      <c r="X1821" s="328"/>
      <c r="Y1821" s="328"/>
      <c r="Z1821" s="328"/>
      <c r="AA1821" s="328"/>
      <c r="AB1821" s="328"/>
      <c r="AC1821" s="328"/>
      <c r="AD1821" s="328"/>
      <c r="AE1821" s="328"/>
      <c r="AF1821" s="328"/>
      <c r="AG1821" s="328"/>
      <c r="AH1821" s="328"/>
      <c r="AI1821" s="328"/>
      <c r="AJ1821" s="328"/>
      <c r="AK1821" s="328"/>
      <c r="AL1821" s="328"/>
      <c r="AM1821" s="328" t="s">
        <v>782</v>
      </c>
      <c r="AN1821" s="328" t="s">
        <v>782</v>
      </c>
      <c r="AO1821" s="328"/>
      <c r="AP1821" s="328" t="s">
        <v>59</v>
      </c>
      <c r="AQ1821" s="328">
        <v>1</v>
      </c>
    </row>
    <row r="1822" spans="1:43" ht="22.8" x14ac:dyDescent="0.4">
      <c r="A1822" s="328">
        <v>213062</v>
      </c>
      <c r="B1822" s="328" t="s">
        <v>2748</v>
      </c>
      <c r="C1822" s="328" t="s">
        <v>113</v>
      </c>
      <c r="D1822" s="328" t="s">
        <v>290</v>
      </c>
      <c r="E1822" s="328" t="s">
        <v>388</v>
      </c>
      <c r="F1822" s="330">
        <v>35017</v>
      </c>
      <c r="G1822" s="328" t="s">
        <v>2487</v>
      </c>
      <c r="H1822" s="328" t="s">
        <v>389</v>
      </c>
      <c r="I1822" s="328" t="s">
        <v>59</v>
      </c>
      <c r="J1822" s="328" t="s">
        <v>371</v>
      </c>
      <c r="K1822" s="328">
        <v>2014</v>
      </c>
      <c r="L1822" s="328" t="s">
        <v>378</v>
      </c>
      <c r="M1822" s="328" t="s">
        <v>378</v>
      </c>
      <c r="N1822" s="328"/>
      <c r="O1822" s="330"/>
      <c r="P1822" s="328"/>
      <c r="Q1822" s="328"/>
      <c r="R1822" s="328"/>
      <c r="S1822" s="328"/>
      <c r="T1822" s="328"/>
      <c r="U1822" s="328"/>
      <c r="V1822" s="328"/>
      <c r="W1822" s="328"/>
      <c r="X1822" s="328"/>
      <c r="Y1822" s="328"/>
      <c r="Z1822" s="328"/>
      <c r="AA1822" s="328"/>
      <c r="AB1822" s="328"/>
      <c r="AC1822" s="328"/>
      <c r="AD1822" s="328"/>
      <c r="AE1822" s="328"/>
      <c r="AF1822" s="328"/>
      <c r="AG1822" s="328"/>
      <c r="AH1822" s="328" t="s">
        <v>731</v>
      </c>
      <c r="AI1822" s="328"/>
      <c r="AJ1822" s="328"/>
      <c r="AK1822" s="328"/>
      <c r="AL1822" s="328"/>
      <c r="AM1822" s="328"/>
      <c r="AN1822" s="328"/>
      <c r="AO1822" s="328"/>
      <c r="AP1822" s="328" t="s">
        <v>3998</v>
      </c>
      <c r="AQ1822" s="328" t="s">
        <v>3999</v>
      </c>
    </row>
    <row r="1823" spans="1:43" ht="22.8" x14ac:dyDescent="0.4">
      <c r="A1823" s="328">
        <v>213241</v>
      </c>
      <c r="B1823" s="328" t="s">
        <v>2760</v>
      </c>
      <c r="C1823" s="328" t="s">
        <v>203</v>
      </c>
      <c r="D1823" s="328" t="s">
        <v>231</v>
      </c>
      <c r="E1823" s="328" t="s">
        <v>388</v>
      </c>
      <c r="F1823" s="330">
        <v>30345</v>
      </c>
      <c r="G1823" s="328" t="s">
        <v>681</v>
      </c>
      <c r="H1823" s="328" t="s">
        <v>389</v>
      </c>
      <c r="I1823" s="328" t="s">
        <v>59</v>
      </c>
      <c r="J1823" s="328" t="s">
        <v>390</v>
      </c>
      <c r="K1823" s="328">
        <v>2017</v>
      </c>
      <c r="L1823" s="328" t="s">
        <v>378</v>
      </c>
      <c r="M1823" s="328" t="s">
        <v>378</v>
      </c>
      <c r="N1823" s="328"/>
      <c r="O1823" s="330"/>
      <c r="P1823" s="328"/>
      <c r="Q1823" s="328"/>
      <c r="R1823" s="328"/>
      <c r="S1823" s="328"/>
      <c r="T1823" s="328"/>
      <c r="U1823" s="328"/>
      <c r="V1823" s="328"/>
      <c r="W1823" s="328"/>
      <c r="X1823" s="328"/>
      <c r="Y1823" s="328"/>
      <c r="Z1823" s="328"/>
      <c r="AA1823" s="328"/>
      <c r="AB1823" s="328"/>
      <c r="AC1823" s="328"/>
      <c r="AD1823" s="328"/>
      <c r="AE1823" s="328"/>
      <c r="AF1823" s="328"/>
      <c r="AG1823" s="328"/>
      <c r="AH1823" s="328"/>
      <c r="AI1823" s="328"/>
      <c r="AJ1823" s="328"/>
      <c r="AK1823" s="328"/>
      <c r="AL1823" s="328"/>
      <c r="AM1823" s="328"/>
      <c r="AN1823" s="328"/>
      <c r="AO1823" s="328"/>
      <c r="AP1823" s="328" t="s">
        <v>59</v>
      </c>
      <c r="AQ1823" s="328">
        <v>3</v>
      </c>
    </row>
    <row r="1824" spans="1:43" ht="22.8" x14ac:dyDescent="0.4">
      <c r="A1824" s="328">
        <v>213327</v>
      </c>
      <c r="B1824" s="328" t="s">
        <v>2349</v>
      </c>
      <c r="C1824" s="328" t="s">
        <v>69</v>
      </c>
      <c r="D1824" s="328" t="s">
        <v>296</v>
      </c>
      <c r="E1824" s="328" t="s">
        <v>388</v>
      </c>
      <c r="F1824" s="330">
        <v>36052</v>
      </c>
      <c r="G1824" s="328" t="s">
        <v>1044</v>
      </c>
      <c r="H1824" s="328" t="s">
        <v>389</v>
      </c>
      <c r="I1824" s="328" t="s">
        <v>59</v>
      </c>
      <c r="J1824" s="328" t="s">
        <v>390</v>
      </c>
      <c r="K1824" s="328">
        <v>2016</v>
      </c>
      <c r="L1824" s="328" t="s">
        <v>378</v>
      </c>
      <c r="M1824" s="328" t="s">
        <v>378</v>
      </c>
      <c r="N1824" s="328"/>
      <c r="O1824" s="330"/>
      <c r="P1824" s="328"/>
      <c r="Q1824" s="328"/>
      <c r="R1824" s="328"/>
      <c r="S1824" s="328"/>
      <c r="T1824" s="328"/>
      <c r="U1824" s="328"/>
      <c r="V1824" s="328"/>
      <c r="W1824" s="328"/>
      <c r="X1824" s="328"/>
      <c r="Y1824" s="328"/>
      <c r="Z1824" s="328"/>
      <c r="AA1824" s="328"/>
      <c r="AB1824" s="328"/>
      <c r="AC1824" s="328"/>
      <c r="AD1824" s="328"/>
      <c r="AE1824" s="328"/>
      <c r="AF1824" s="328"/>
      <c r="AG1824" s="328"/>
      <c r="AH1824" s="328"/>
      <c r="AI1824" s="328"/>
      <c r="AJ1824" s="328"/>
      <c r="AK1824" s="328"/>
      <c r="AL1824" s="328"/>
      <c r="AM1824" s="328"/>
      <c r="AN1824" s="328" t="s">
        <v>782</v>
      </c>
      <c r="AO1824" s="328"/>
      <c r="AP1824" s="328" t="s">
        <v>3374</v>
      </c>
      <c r="AQ1824" s="328">
        <v>3</v>
      </c>
    </row>
    <row r="1825" spans="1:43" ht="22.8" x14ac:dyDescent="0.4">
      <c r="A1825" s="328">
        <v>213411</v>
      </c>
      <c r="B1825" s="328" t="s">
        <v>2607</v>
      </c>
      <c r="C1825" s="328" t="s">
        <v>141</v>
      </c>
      <c r="D1825" s="328" t="s">
        <v>251</v>
      </c>
      <c r="E1825" s="328" t="s">
        <v>387</v>
      </c>
      <c r="F1825" s="330">
        <v>36006</v>
      </c>
      <c r="G1825" s="328" t="s">
        <v>1009</v>
      </c>
      <c r="H1825" s="328" t="s">
        <v>389</v>
      </c>
      <c r="I1825" s="328" t="s">
        <v>59</v>
      </c>
      <c r="J1825" s="328" t="s">
        <v>371</v>
      </c>
      <c r="K1825" s="328">
        <v>2016</v>
      </c>
      <c r="L1825" s="328" t="s">
        <v>378</v>
      </c>
      <c r="M1825" s="328" t="s">
        <v>378</v>
      </c>
      <c r="N1825" s="328"/>
      <c r="O1825" s="330"/>
      <c r="P1825" s="328"/>
      <c r="Q1825" s="328"/>
      <c r="R1825" s="328"/>
      <c r="S1825" s="328"/>
      <c r="T1825" s="328"/>
      <c r="U1825" s="328"/>
      <c r="V1825" s="328"/>
      <c r="W1825" s="328"/>
      <c r="X1825" s="328"/>
      <c r="Y1825" s="328"/>
      <c r="Z1825" s="328"/>
      <c r="AA1825" s="328"/>
      <c r="AB1825" s="328"/>
      <c r="AC1825" s="328"/>
      <c r="AD1825" s="328"/>
      <c r="AE1825" s="328"/>
      <c r="AF1825" s="328"/>
      <c r="AG1825" s="328"/>
      <c r="AH1825" s="328" t="s">
        <v>731</v>
      </c>
      <c r="AI1825" s="328"/>
      <c r="AJ1825" s="328"/>
      <c r="AK1825" s="328"/>
      <c r="AL1825" s="328"/>
      <c r="AM1825" s="328"/>
      <c r="AN1825" s="328"/>
      <c r="AO1825" s="328"/>
      <c r="AP1825" s="328" t="s">
        <v>3998</v>
      </c>
      <c r="AQ1825" s="328" t="s">
        <v>4024</v>
      </c>
    </row>
    <row r="1826" spans="1:43" ht="22.8" x14ac:dyDescent="0.4">
      <c r="A1826" s="328">
        <v>213594</v>
      </c>
      <c r="B1826" s="328" t="s">
        <v>1853</v>
      </c>
      <c r="C1826" s="328" t="s">
        <v>112</v>
      </c>
      <c r="D1826" s="328" t="s">
        <v>256</v>
      </c>
      <c r="E1826" s="328" t="s">
        <v>388</v>
      </c>
      <c r="F1826" s="330">
        <v>36000</v>
      </c>
      <c r="G1826" s="328" t="s">
        <v>378</v>
      </c>
      <c r="H1826" s="328" t="s">
        <v>389</v>
      </c>
      <c r="I1826" s="328" t="s">
        <v>59</v>
      </c>
      <c r="J1826" s="328" t="s">
        <v>371</v>
      </c>
      <c r="K1826" s="328">
        <v>2016</v>
      </c>
      <c r="L1826" s="328" t="s">
        <v>378</v>
      </c>
      <c r="M1826" s="328" t="s">
        <v>378</v>
      </c>
      <c r="N1826" s="328"/>
      <c r="O1826" s="330"/>
      <c r="P1826" s="328"/>
      <c r="Q1826" s="328"/>
      <c r="R1826" s="328"/>
      <c r="S1826" s="328"/>
      <c r="T1826" s="328"/>
      <c r="U1826" s="328"/>
      <c r="V1826" s="328"/>
      <c r="W1826" s="328"/>
      <c r="X1826" s="328"/>
      <c r="Y1826" s="328"/>
      <c r="Z1826" s="328"/>
      <c r="AA1826" s="328"/>
      <c r="AB1826" s="328"/>
      <c r="AC1826" s="328"/>
      <c r="AD1826" s="328"/>
      <c r="AE1826" s="328"/>
      <c r="AF1826" s="328"/>
      <c r="AG1826" s="328"/>
      <c r="AH1826" s="328"/>
      <c r="AI1826" s="328"/>
      <c r="AJ1826" s="328"/>
      <c r="AK1826" s="328"/>
      <c r="AL1826" s="328"/>
      <c r="AM1826" s="328" t="s">
        <v>782</v>
      </c>
      <c r="AN1826" s="328" t="s">
        <v>782</v>
      </c>
      <c r="AO1826" s="328"/>
      <c r="AP1826" s="328" t="s">
        <v>59</v>
      </c>
      <c r="AQ1826" s="328">
        <v>1</v>
      </c>
    </row>
    <row r="1827" spans="1:43" ht="22.8" x14ac:dyDescent="0.4">
      <c r="A1827" s="328">
        <v>213771</v>
      </c>
      <c r="B1827" s="328" t="s">
        <v>1700</v>
      </c>
      <c r="C1827" s="328" t="s">
        <v>69</v>
      </c>
      <c r="D1827" s="328" t="s">
        <v>283</v>
      </c>
      <c r="E1827" s="328" t="s">
        <v>388</v>
      </c>
      <c r="F1827" s="330">
        <v>34829</v>
      </c>
      <c r="G1827" s="328" t="s">
        <v>1009</v>
      </c>
      <c r="H1827" s="328" t="s">
        <v>389</v>
      </c>
      <c r="I1827" s="328" t="s">
        <v>59</v>
      </c>
      <c r="J1827" s="328" t="s">
        <v>390</v>
      </c>
      <c r="K1827" s="328">
        <v>2013</v>
      </c>
      <c r="L1827" s="328" t="s">
        <v>378</v>
      </c>
      <c r="M1827" s="328" t="s">
        <v>378</v>
      </c>
      <c r="N1827" s="328"/>
      <c r="O1827" s="330"/>
      <c r="P1827" s="328"/>
      <c r="Q1827" s="328"/>
      <c r="R1827" s="328"/>
      <c r="S1827" s="328"/>
      <c r="T1827" s="328"/>
      <c r="U1827" s="328"/>
      <c r="V1827" s="328"/>
      <c r="W1827" s="328"/>
      <c r="X1827" s="328"/>
      <c r="Y1827" s="328"/>
      <c r="Z1827" s="328"/>
      <c r="AA1827" s="328"/>
      <c r="AB1827" s="328"/>
      <c r="AC1827" s="328"/>
      <c r="AD1827" s="328"/>
      <c r="AE1827" s="328"/>
      <c r="AF1827" s="328"/>
      <c r="AG1827" s="328"/>
      <c r="AH1827" s="328"/>
      <c r="AI1827" s="328"/>
      <c r="AJ1827" s="328"/>
      <c r="AK1827" s="328"/>
      <c r="AL1827" s="328"/>
      <c r="AM1827" s="328"/>
      <c r="AN1827" s="328"/>
      <c r="AO1827" s="328"/>
      <c r="AP1827" s="328" t="s">
        <v>3374</v>
      </c>
      <c r="AQ1827" s="328">
        <v>3</v>
      </c>
    </row>
    <row r="1828" spans="1:43" ht="22.8" x14ac:dyDescent="0.4">
      <c r="A1828" s="328">
        <v>214069</v>
      </c>
      <c r="B1828" s="328" t="s">
        <v>1388</v>
      </c>
      <c r="C1828" s="328" t="s">
        <v>105</v>
      </c>
      <c r="D1828" s="328" t="s">
        <v>455</v>
      </c>
      <c r="E1828" s="328" t="s">
        <v>387</v>
      </c>
      <c r="F1828" s="330">
        <v>36221</v>
      </c>
      <c r="G1828" s="328" t="s">
        <v>1389</v>
      </c>
      <c r="H1828" s="328" t="s">
        <v>389</v>
      </c>
      <c r="I1828" s="328" t="s">
        <v>484</v>
      </c>
      <c r="J1828" s="328" t="s">
        <v>390</v>
      </c>
      <c r="K1828" s="328">
        <v>2017</v>
      </c>
      <c r="L1828" s="328" t="s">
        <v>378</v>
      </c>
      <c r="M1828" s="328" t="s">
        <v>378</v>
      </c>
      <c r="N1828" s="328"/>
      <c r="O1828" s="330"/>
      <c r="P1828" s="328"/>
      <c r="Q1828" s="328"/>
      <c r="R1828" s="328"/>
      <c r="S1828" s="328"/>
      <c r="T1828" s="328"/>
      <c r="U1828" s="328"/>
      <c r="V1828" s="328"/>
      <c r="W1828" s="328"/>
      <c r="X1828" s="328"/>
      <c r="Y1828" s="328"/>
      <c r="Z1828" s="328"/>
      <c r="AA1828" s="328"/>
      <c r="AB1828" s="328"/>
      <c r="AC1828" s="328"/>
      <c r="AD1828" s="328"/>
      <c r="AE1828" s="328"/>
      <c r="AF1828" s="328"/>
      <c r="AG1828" s="328"/>
      <c r="AH1828" s="328" t="s">
        <v>731</v>
      </c>
      <c r="AI1828" s="328"/>
      <c r="AJ1828" s="328"/>
      <c r="AK1828" s="328"/>
      <c r="AL1828" s="328"/>
      <c r="AM1828" s="328"/>
      <c r="AN1828" s="328" t="s">
        <v>782</v>
      </c>
      <c r="AO1828" s="328"/>
      <c r="AP1828" s="328" t="s">
        <v>4067</v>
      </c>
      <c r="AQ1828" s="328" t="s">
        <v>4024</v>
      </c>
    </row>
    <row r="1829" spans="1:43" ht="22.8" x14ac:dyDescent="0.4">
      <c r="A1829" s="328">
        <v>214129</v>
      </c>
      <c r="B1829" s="328" t="s">
        <v>2590</v>
      </c>
      <c r="C1829" s="328" t="s">
        <v>63</v>
      </c>
      <c r="D1829" s="328" t="s">
        <v>504</v>
      </c>
      <c r="E1829" s="328" t="s">
        <v>388</v>
      </c>
      <c r="F1829" s="330">
        <v>35431</v>
      </c>
      <c r="G1829" s="328" t="s">
        <v>1048</v>
      </c>
      <c r="H1829" s="328" t="s">
        <v>389</v>
      </c>
      <c r="I1829" s="328" t="s">
        <v>59</v>
      </c>
      <c r="J1829" s="328" t="s">
        <v>371</v>
      </c>
      <c r="K1829" s="328">
        <v>2015</v>
      </c>
      <c r="L1829" s="328" t="s">
        <v>378</v>
      </c>
      <c r="M1829" s="328" t="s">
        <v>378</v>
      </c>
      <c r="N1829" s="328"/>
      <c r="O1829" s="330"/>
      <c r="P1829" s="328"/>
      <c r="Q1829" s="328"/>
      <c r="R1829" s="328"/>
      <c r="S1829" s="328"/>
      <c r="T1829" s="328"/>
      <c r="U1829" s="328"/>
      <c r="V1829" s="328"/>
      <c r="W1829" s="328"/>
      <c r="X1829" s="328"/>
      <c r="Y1829" s="328"/>
      <c r="Z1829" s="328"/>
      <c r="AA1829" s="328"/>
      <c r="AB1829" s="328"/>
      <c r="AC1829" s="328"/>
      <c r="AD1829" s="328"/>
      <c r="AE1829" s="328"/>
      <c r="AF1829" s="328"/>
      <c r="AG1829" s="328"/>
      <c r="AH1829" s="328" t="s">
        <v>731</v>
      </c>
      <c r="AI1829" s="328"/>
      <c r="AJ1829" s="328"/>
      <c r="AK1829" s="328"/>
      <c r="AL1829" s="328"/>
      <c r="AM1829" s="328"/>
      <c r="AN1829" s="328"/>
      <c r="AO1829" s="328"/>
      <c r="AP1829" s="328" t="s">
        <v>3843</v>
      </c>
      <c r="AQ1829" s="328" t="s">
        <v>3844</v>
      </c>
    </row>
    <row r="1830" spans="1:43" ht="22.8" x14ac:dyDescent="0.4">
      <c r="A1830" s="328">
        <v>214408</v>
      </c>
      <c r="B1830" s="328" t="s">
        <v>1919</v>
      </c>
      <c r="C1830" s="328" t="s">
        <v>97</v>
      </c>
      <c r="D1830" s="328" t="s">
        <v>264</v>
      </c>
      <c r="E1830" s="328" t="s">
        <v>387</v>
      </c>
      <c r="F1830" s="330">
        <v>36293</v>
      </c>
      <c r="G1830" s="328" t="s">
        <v>1920</v>
      </c>
      <c r="H1830" s="328" t="s">
        <v>389</v>
      </c>
      <c r="I1830" s="328" t="s">
        <v>59</v>
      </c>
      <c r="J1830" s="328" t="s">
        <v>390</v>
      </c>
      <c r="K1830" s="328">
        <v>2017</v>
      </c>
      <c r="L1830" s="328" t="s">
        <v>378</v>
      </c>
      <c r="M1830" s="328" t="s">
        <v>378</v>
      </c>
      <c r="N1830" s="328"/>
      <c r="O1830" s="330"/>
      <c r="P1830" s="328"/>
      <c r="Q1830" s="328"/>
      <c r="R1830" s="328"/>
      <c r="S1830" s="328"/>
      <c r="T1830" s="328"/>
      <c r="U1830" s="328"/>
      <c r="V1830" s="328"/>
      <c r="W1830" s="328"/>
      <c r="X1830" s="328"/>
      <c r="Y1830" s="328"/>
      <c r="Z1830" s="328"/>
      <c r="AA1830" s="328"/>
      <c r="AB1830" s="328"/>
      <c r="AC1830" s="328"/>
      <c r="AD1830" s="328"/>
      <c r="AE1830" s="328"/>
      <c r="AF1830" s="328"/>
      <c r="AG1830" s="328"/>
      <c r="AH1830" s="328"/>
      <c r="AI1830" s="328"/>
      <c r="AJ1830" s="328"/>
      <c r="AK1830" s="328"/>
      <c r="AL1830" s="328"/>
      <c r="AM1830" s="328" t="s">
        <v>782</v>
      </c>
      <c r="AN1830" s="328" t="s">
        <v>782</v>
      </c>
      <c r="AO1830" s="328"/>
      <c r="AP1830" s="328" t="s">
        <v>3374</v>
      </c>
      <c r="AQ1830" s="328">
        <v>3</v>
      </c>
    </row>
    <row r="1831" spans="1:43" ht="22.8" x14ac:dyDescent="0.4">
      <c r="A1831" s="328">
        <v>214647</v>
      </c>
      <c r="B1831" s="328" t="s">
        <v>1996</v>
      </c>
      <c r="C1831" s="328" t="s">
        <v>66</v>
      </c>
      <c r="D1831" s="328" t="s">
        <v>258</v>
      </c>
      <c r="E1831" s="328" t="s">
        <v>387</v>
      </c>
      <c r="F1831" s="330">
        <v>34700</v>
      </c>
      <c r="G1831" s="328" t="s">
        <v>3711</v>
      </c>
      <c r="H1831" s="328" t="s">
        <v>389</v>
      </c>
      <c r="I1831" s="328" t="s">
        <v>486</v>
      </c>
      <c r="J1831" s="328" t="s">
        <v>1311</v>
      </c>
      <c r="K1831" s="328">
        <v>2013</v>
      </c>
      <c r="L1831" s="328" t="s">
        <v>378</v>
      </c>
      <c r="M1831" s="328" t="s">
        <v>378</v>
      </c>
      <c r="N1831" s="328"/>
      <c r="O1831" s="330"/>
      <c r="P1831" s="328"/>
      <c r="Q1831" s="328"/>
      <c r="R1831" s="328"/>
      <c r="S1831" s="328"/>
      <c r="T1831" s="328"/>
      <c r="U1831" s="328"/>
      <c r="V1831" s="328"/>
      <c r="W1831" s="328"/>
      <c r="X1831" s="328"/>
      <c r="Y1831" s="328"/>
      <c r="Z1831" s="328"/>
      <c r="AA1831" s="328"/>
      <c r="AB1831" s="328"/>
      <c r="AC1831" s="328"/>
      <c r="AD1831" s="328"/>
      <c r="AE1831" s="328"/>
      <c r="AF1831" s="328"/>
      <c r="AG1831" s="328"/>
      <c r="AH1831" s="328" t="s">
        <v>731</v>
      </c>
      <c r="AI1831" s="328"/>
      <c r="AJ1831" s="328"/>
      <c r="AK1831" s="328"/>
      <c r="AL1831" s="328"/>
      <c r="AM1831" s="328" t="s">
        <v>782</v>
      </c>
      <c r="AN1831" s="328" t="s">
        <v>782</v>
      </c>
      <c r="AO1831" s="328"/>
      <c r="AP1831" s="328" t="s">
        <v>4022</v>
      </c>
      <c r="AQ1831" s="328" t="s">
        <v>4024</v>
      </c>
    </row>
    <row r="1832" spans="1:43" ht="22.8" x14ac:dyDescent="0.4">
      <c r="A1832" s="328">
        <v>215168</v>
      </c>
      <c r="B1832" s="328" t="s">
        <v>1858</v>
      </c>
      <c r="C1832" s="328" t="s">
        <v>66</v>
      </c>
      <c r="D1832" s="328" t="s">
        <v>542</v>
      </c>
      <c r="E1832" s="328" t="s">
        <v>388</v>
      </c>
      <c r="F1832" s="330">
        <v>36033</v>
      </c>
      <c r="G1832" s="328" t="s">
        <v>1009</v>
      </c>
      <c r="H1832" s="328" t="s">
        <v>389</v>
      </c>
      <c r="I1832" s="328" t="s">
        <v>59</v>
      </c>
      <c r="J1832" s="328" t="s">
        <v>1311</v>
      </c>
      <c r="K1832" s="328">
        <v>2016</v>
      </c>
      <c r="L1832" s="328" t="s">
        <v>378</v>
      </c>
      <c r="M1832" s="328" t="s">
        <v>378</v>
      </c>
      <c r="N1832" s="328">
        <v>37</v>
      </c>
      <c r="O1832" s="330">
        <v>45720</v>
      </c>
      <c r="P1832" s="328">
        <v>102000</v>
      </c>
      <c r="Q1832" s="328"/>
      <c r="R1832" s="328"/>
      <c r="S1832" s="328"/>
      <c r="T1832" s="328"/>
      <c r="U1832" s="328"/>
      <c r="V1832" s="328"/>
      <c r="W1832" s="328"/>
      <c r="X1832" s="328"/>
      <c r="Y1832" s="328"/>
      <c r="Z1832" s="328"/>
      <c r="AA1832" s="328"/>
      <c r="AB1832" s="328"/>
      <c r="AC1832" s="328"/>
      <c r="AD1832" s="328"/>
      <c r="AE1832" s="328"/>
      <c r="AF1832" s="328"/>
      <c r="AG1832" s="328"/>
      <c r="AH1832" s="328"/>
      <c r="AI1832" s="328"/>
      <c r="AJ1832" s="328"/>
      <c r="AK1832" s="328"/>
      <c r="AL1832" s="328"/>
      <c r="AM1832" s="328"/>
      <c r="AN1832" s="328"/>
      <c r="AO1832" s="328"/>
      <c r="AP1832" s="328" t="s">
        <v>3374</v>
      </c>
      <c r="AQ1832" s="328">
        <v>3</v>
      </c>
    </row>
    <row r="1833" spans="1:43" ht="22.8" x14ac:dyDescent="0.4">
      <c r="A1833" s="328">
        <v>215171</v>
      </c>
      <c r="B1833" s="328" t="s">
        <v>2364</v>
      </c>
      <c r="C1833" s="328" t="s">
        <v>105</v>
      </c>
      <c r="D1833" s="328" t="s">
        <v>305</v>
      </c>
      <c r="E1833" s="328" t="s">
        <v>388</v>
      </c>
      <c r="F1833" s="330">
        <v>36161</v>
      </c>
      <c r="G1833" s="328" t="s">
        <v>1009</v>
      </c>
      <c r="H1833" s="328" t="s">
        <v>389</v>
      </c>
      <c r="I1833" s="328" t="s">
        <v>486</v>
      </c>
      <c r="J1833" s="328" t="s">
        <v>371</v>
      </c>
      <c r="K1833" s="328">
        <v>2016</v>
      </c>
      <c r="L1833" s="328" t="s">
        <v>378</v>
      </c>
      <c r="M1833" s="328" t="s">
        <v>378</v>
      </c>
      <c r="N1833" s="328"/>
      <c r="O1833" s="330"/>
      <c r="P1833" s="328"/>
      <c r="Q1833" s="328"/>
      <c r="R1833" s="328"/>
      <c r="S1833" s="328"/>
      <c r="T1833" s="328"/>
      <c r="U1833" s="328"/>
      <c r="V1833" s="328"/>
      <c r="W1833" s="328"/>
      <c r="X1833" s="328"/>
      <c r="Y1833" s="328"/>
      <c r="Z1833" s="328"/>
      <c r="AA1833" s="328"/>
      <c r="AB1833" s="328"/>
      <c r="AC1833" s="328"/>
      <c r="AD1833" s="328"/>
      <c r="AE1833" s="328"/>
      <c r="AF1833" s="328"/>
      <c r="AG1833" s="328"/>
      <c r="AH1833" s="328" t="s">
        <v>731</v>
      </c>
      <c r="AI1833" s="328"/>
      <c r="AJ1833" s="328"/>
      <c r="AK1833" s="328"/>
      <c r="AL1833" s="328"/>
      <c r="AM1833" s="328"/>
      <c r="AN1833" s="328" t="s">
        <v>782</v>
      </c>
      <c r="AO1833" s="328"/>
      <c r="AP1833" s="328" t="s">
        <v>4068</v>
      </c>
      <c r="AQ1833" s="328" t="s">
        <v>3844</v>
      </c>
    </row>
    <row r="1834" spans="1:43" ht="22.8" x14ac:dyDescent="0.4">
      <c r="A1834" s="328">
        <v>215197</v>
      </c>
      <c r="B1834" s="328" t="s">
        <v>1695</v>
      </c>
      <c r="C1834" s="328" t="s">
        <v>107</v>
      </c>
      <c r="D1834" s="328" t="s">
        <v>2900</v>
      </c>
      <c r="E1834" s="328" t="s">
        <v>388</v>
      </c>
      <c r="F1834" s="330">
        <v>34798</v>
      </c>
      <c r="G1834" s="328" t="s">
        <v>1696</v>
      </c>
      <c r="H1834" s="328" t="s">
        <v>389</v>
      </c>
      <c r="I1834" s="328" t="s">
        <v>484</v>
      </c>
      <c r="J1834" s="328" t="s">
        <v>390</v>
      </c>
      <c r="K1834" s="328">
        <v>2014</v>
      </c>
      <c r="L1834" s="328" t="s">
        <v>378</v>
      </c>
      <c r="M1834" s="328" t="s">
        <v>378</v>
      </c>
      <c r="N1834" s="328"/>
      <c r="O1834" s="330"/>
      <c r="P1834" s="328"/>
      <c r="Q1834" s="328"/>
      <c r="R1834" s="328"/>
      <c r="S1834" s="328"/>
      <c r="T1834" s="328"/>
      <c r="U1834" s="328"/>
      <c r="V1834" s="328"/>
      <c r="W1834" s="328"/>
      <c r="X1834" s="328"/>
      <c r="Y1834" s="328"/>
      <c r="Z1834" s="328"/>
      <c r="AA1834" s="328"/>
      <c r="AB1834" s="328"/>
      <c r="AC1834" s="328"/>
      <c r="AD1834" s="328"/>
      <c r="AE1834" s="328"/>
      <c r="AF1834" s="328"/>
      <c r="AG1834" s="328"/>
      <c r="AH1834" s="328" t="s">
        <v>731</v>
      </c>
      <c r="AI1834" s="328"/>
      <c r="AJ1834" s="328"/>
      <c r="AK1834" s="328"/>
      <c r="AL1834" s="328"/>
      <c r="AM1834" s="328" t="s">
        <v>782</v>
      </c>
      <c r="AN1834" s="328" t="s">
        <v>782</v>
      </c>
      <c r="AO1834" s="328"/>
      <c r="AP1834" s="328" t="s">
        <v>3865</v>
      </c>
      <c r="AQ1834" s="328" t="s">
        <v>3844</v>
      </c>
    </row>
    <row r="1835" spans="1:43" ht="22.8" x14ac:dyDescent="0.4">
      <c r="A1835" s="328">
        <v>215257</v>
      </c>
      <c r="B1835" s="328" t="s">
        <v>1538</v>
      </c>
      <c r="C1835" s="328" t="s">
        <v>140</v>
      </c>
      <c r="D1835" s="328" t="s">
        <v>265</v>
      </c>
      <c r="E1835" s="328" t="s">
        <v>387</v>
      </c>
      <c r="F1835" s="330">
        <v>32513</v>
      </c>
      <c r="G1835" s="328" t="s">
        <v>378</v>
      </c>
      <c r="H1835" s="328" t="s">
        <v>389</v>
      </c>
      <c r="I1835" s="328" t="s">
        <v>59</v>
      </c>
      <c r="J1835" s="328" t="s">
        <v>723</v>
      </c>
      <c r="K1835" s="328">
        <v>2007</v>
      </c>
      <c r="L1835" s="328" t="s">
        <v>378</v>
      </c>
      <c r="M1835" s="328" t="s">
        <v>378</v>
      </c>
      <c r="N1835" s="328"/>
      <c r="O1835" s="330"/>
      <c r="P1835" s="328"/>
      <c r="Q1835" s="328"/>
      <c r="R1835" s="328"/>
      <c r="S1835" s="328"/>
      <c r="T1835" s="328"/>
      <c r="U1835" s="328"/>
      <c r="V1835" s="328"/>
      <c r="W1835" s="328"/>
      <c r="X1835" s="328"/>
      <c r="Y1835" s="328"/>
      <c r="Z1835" s="328"/>
      <c r="AA1835" s="328"/>
      <c r="AB1835" s="328"/>
      <c r="AC1835" s="328"/>
      <c r="AD1835" s="328"/>
      <c r="AE1835" s="328"/>
      <c r="AF1835" s="328"/>
      <c r="AG1835" s="328"/>
      <c r="AH1835" s="328"/>
      <c r="AI1835" s="328"/>
      <c r="AJ1835" s="328"/>
      <c r="AK1835" s="328"/>
      <c r="AL1835" s="328"/>
      <c r="AM1835" s="328"/>
      <c r="AN1835" s="328" t="s">
        <v>782</v>
      </c>
      <c r="AO1835" s="328"/>
      <c r="AP1835" s="328" t="s">
        <v>3374</v>
      </c>
      <c r="AQ1835" s="328">
        <v>3</v>
      </c>
    </row>
    <row r="1836" spans="1:43" ht="22.8" x14ac:dyDescent="0.4">
      <c r="A1836" s="328">
        <v>215261</v>
      </c>
      <c r="B1836" s="328" t="s">
        <v>2903</v>
      </c>
      <c r="C1836" s="328" t="s">
        <v>86</v>
      </c>
      <c r="D1836" s="328" t="s">
        <v>258</v>
      </c>
      <c r="E1836" s="328" t="s">
        <v>387</v>
      </c>
      <c r="F1836" s="330">
        <v>36190</v>
      </c>
      <c r="G1836" s="328" t="s">
        <v>370</v>
      </c>
      <c r="H1836" s="328" t="s">
        <v>389</v>
      </c>
      <c r="I1836" s="328" t="s">
        <v>486</v>
      </c>
      <c r="J1836" s="328" t="s">
        <v>1311</v>
      </c>
      <c r="K1836" s="328">
        <v>2016</v>
      </c>
      <c r="L1836" s="328" t="s">
        <v>378</v>
      </c>
      <c r="M1836" s="328" t="s">
        <v>1044</v>
      </c>
      <c r="N1836" s="328"/>
      <c r="O1836" s="330"/>
      <c r="P1836" s="328"/>
      <c r="Q1836" s="328"/>
      <c r="R1836" s="328"/>
      <c r="S1836" s="328"/>
      <c r="T1836" s="328"/>
      <c r="U1836" s="328"/>
      <c r="V1836" s="328"/>
      <c r="W1836" s="328"/>
      <c r="X1836" s="328"/>
      <c r="Y1836" s="328"/>
      <c r="Z1836" s="328"/>
      <c r="AA1836" s="328"/>
      <c r="AB1836" s="328"/>
      <c r="AC1836" s="328"/>
      <c r="AD1836" s="328"/>
      <c r="AE1836" s="328"/>
      <c r="AF1836" s="328"/>
      <c r="AG1836" s="328"/>
      <c r="AH1836" s="328" t="s">
        <v>731</v>
      </c>
      <c r="AI1836" s="328"/>
      <c r="AJ1836" s="328"/>
      <c r="AK1836" s="328"/>
      <c r="AL1836" s="328"/>
      <c r="AM1836" s="328" t="s">
        <v>782</v>
      </c>
      <c r="AN1836" s="328" t="s">
        <v>782</v>
      </c>
      <c r="AO1836" s="328"/>
      <c r="AP1836" s="328" t="s">
        <v>4077</v>
      </c>
      <c r="AQ1836" s="328">
        <v>1</v>
      </c>
    </row>
    <row r="1837" spans="1:43" ht="22.8" x14ac:dyDescent="0.4">
      <c r="A1837" s="328">
        <v>215350</v>
      </c>
      <c r="B1837" s="328" t="s">
        <v>1645</v>
      </c>
      <c r="C1837" s="328" t="s">
        <v>1646</v>
      </c>
      <c r="D1837" s="328" t="s">
        <v>2911</v>
      </c>
      <c r="E1837" s="328" t="s">
        <v>388</v>
      </c>
      <c r="F1837" s="330">
        <v>34335</v>
      </c>
      <c r="G1837" s="328" t="s">
        <v>1647</v>
      </c>
      <c r="H1837" s="328" t="s">
        <v>389</v>
      </c>
      <c r="I1837" s="328" t="s">
        <v>59</v>
      </c>
      <c r="J1837" s="328" t="s">
        <v>390</v>
      </c>
      <c r="K1837" s="328">
        <v>2011</v>
      </c>
      <c r="L1837" s="328" t="s">
        <v>378</v>
      </c>
      <c r="M1837" s="328" t="s">
        <v>378</v>
      </c>
      <c r="N1837" s="328"/>
      <c r="O1837" s="330"/>
      <c r="P1837" s="328"/>
      <c r="Q1837" s="328"/>
      <c r="R1837" s="328"/>
      <c r="S1837" s="328"/>
      <c r="T1837" s="328"/>
      <c r="U1837" s="328"/>
      <c r="V1837" s="328"/>
      <c r="W1837" s="328"/>
      <c r="X1837" s="328"/>
      <c r="Y1837" s="328"/>
      <c r="Z1837" s="328"/>
      <c r="AA1837" s="328"/>
      <c r="AB1837" s="328"/>
      <c r="AC1837" s="328"/>
      <c r="AD1837" s="328"/>
      <c r="AE1837" s="328"/>
      <c r="AF1837" s="328"/>
      <c r="AG1837" s="328"/>
      <c r="AH1837" s="328"/>
      <c r="AI1837" s="328"/>
      <c r="AJ1837" s="328"/>
      <c r="AK1837" s="328"/>
      <c r="AL1837" s="328"/>
      <c r="AM1837" s="328"/>
      <c r="AN1837" s="328" t="s">
        <v>782</v>
      </c>
      <c r="AO1837" s="328"/>
      <c r="AP1837" s="328" t="s">
        <v>3374</v>
      </c>
      <c r="AQ1837" s="328">
        <v>3</v>
      </c>
    </row>
    <row r="1838" spans="1:43" ht="22.8" x14ac:dyDescent="0.4">
      <c r="A1838" s="328">
        <v>215427</v>
      </c>
      <c r="B1838" s="328" t="s">
        <v>2503</v>
      </c>
      <c r="C1838" s="328" t="s">
        <v>2504</v>
      </c>
      <c r="D1838" s="328" t="s">
        <v>625</v>
      </c>
      <c r="E1838" s="328" t="s">
        <v>388</v>
      </c>
      <c r="F1838" s="330">
        <v>35815</v>
      </c>
      <c r="G1838" s="328" t="s">
        <v>1044</v>
      </c>
      <c r="H1838" s="328" t="s">
        <v>389</v>
      </c>
      <c r="I1838" s="328" t="s">
        <v>59</v>
      </c>
      <c r="J1838" s="328" t="s">
        <v>371</v>
      </c>
      <c r="K1838" s="328">
        <v>2015</v>
      </c>
      <c r="L1838" s="328" t="s">
        <v>378</v>
      </c>
      <c r="M1838" s="328" t="s">
        <v>378</v>
      </c>
      <c r="N1838" s="328"/>
      <c r="O1838" s="330"/>
      <c r="P1838" s="328"/>
      <c r="Q1838" s="328"/>
      <c r="R1838" s="328"/>
      <c r="S1838" s="328"/>
      <c r="T1838" s="328"/>
      <c r="U1838" s="328"/>
      <c r="V1838" s="328"/>
      <c r="W1838" s="328"/>
      <c r="X1838" s="328"/>
      <c r="Y1838" s="328"/>
      <c r="Z1838" s="328"/>
      <c r="AA1838" s="328"/>
      <c r="AB1838" s="328"/>
      <c r="AC1838" s="328"/>
      <c r="AD1838" s="328"/>
      <c r="AE1838" s="328"/>
      <c r="AF1838" s="328"/>
      <c r="AG1838" s="328"/>
      <c r="AH1838" s="328" t="s">
        <v>731</v>
      </c>
      <c r="AI1838" s="328"/>
      <c r="AJ1838" s="328"/>
      <c r="AK1838" s="328"/>
      <c r="AL1838" s="328"/>
      <c r="AM1838" s="328"/>
      <c r="AN1838" s="328"/>
      <c r="AO1838" s="328"/>
      <c r="AP1838" s="328" t="s">
        <v>3998</v>
      </c>
      <c r="AQ1838" s="328" t="s">
        <v>3999</v>
      </c>
    </row>
    <row r="1839" spans="1:43" ht="22.8" x14ac:dyDescent="0.4">
      <c r="A1839" s="328">
        <v>215559</v>
      </c>
      <c r="B1839" s="328" t="s">
        <v>1730</v>
      </c>
      <c r="C1839" s="328" t="s">
        <v>495</v>
      </c>
      <c r="D1839" s="328" t="s">
        <v>833</v>
      </c>
      <c r="E1839" s="328" t="s">
        <v>388</v>
      </c>
      <c r="F1839" s="330">
        <v>35065</v>
      </c>
      <c r="G1839" s="328" t="s">
        <v>1731</v>
      </c>
      <c r="H1839" s="328" t="s">
        <v>389</v>
      </c>
      <c r="I1839" s="328" t="s">
        <v>65</v>
      </c>
      <c r="J1839" s="328" t="s">
        <v>371</v>
      </c>
      <c r="K1839" s="328">
        <v>2015</v>
      </c>
      <c r="L1839" s="328" t="s">
        <v>378</v>
      </c>
      <c r="M1839" s="328" t="s">
        <v>378</v>
      </c>
      <c r="N1839" s="328"/>
      <c r="O1839" s="330"/>
      <c r="P1839" s="328"/>
      <c r="Q1839" s="328"/>
      <c r="R1839" s="328"/>
      <c r="S1839" s="328"/>
      <c r="T1839" s="328"/>
      <c r="U1839" s="328"/>
      <c r="V1839" s="328"/>
      <c r="W1839" s="328"/>
      <c r="X1839" s="328"/>
      <c r="Y1839" s="328"/>
      <c r="Z1839" s="328"/>
      <c r="AA1839" s="328"/>
      <c r="AB1839" s="328"/>
      <c r="AC1839" s="328"/>
      <c r="AD1839" s="328"/>
      <c r="AE1839" s="328"/>
      <c r="AF1839" s="328"/>
      <c r="AG1839" s="328"/>
      <c r="AH1839" s="328" t="s">
        <v>731</v>
      </c>
      <c r="AI1839" s="328"/>
      <c r="AJ1839" s="328"/>
      <c r="AK1839" s="328"/>
      <c r="AL1839" s="328"/>
      <c r="AM1839" s="328"/>
      <c r="AN1839" s="328"/>
      <c r="AO1839" s="328"/>
      <c r="AP1839" s="328" t="s">
        <v>4074</v>
      </c>
      <c r="AQ1839" s="328">
        <v>6</v>
      </c>
    </row>
    <row r="1840" spans="1:43" ht="22.8" x14ac:dyDescent="0.4">
      <c r="A1840" s="328">
        <v>215647</v>
      </c>
      <c r="B1840" s="328" t="s">
        <v>1872</v>
      </c>
      <c r="C1840" s="328" t="s">
        <v>66</v>
      </c>
      <c r="D1840" s="328" t="s">
        <v>317</v>
      </c>
      <c r="E1840" s="328" t="s">
        <v>387</v>
      </c>
      <c r="F1840" s="330">
        <v>36091</v>
      </c>
      <c r="G1840" s="328" t="s">
        <v>378</v>
      </c>
      <c r="H1840" s="328" t="s">
        <v>389</v>
      </c>
      <c r="I1840" s="328" t="s">
        <v>59</v>
      </c>
      <c r="J1840" s="328" t="s">
        <v>371</v>
      </c>
      <c r="K1840" s="328">
        <v>2016</v>
      </c>
      <c r="L1840" s="328" t="s">
        <v>378</v>
      </c>
      <c r="M1840" s="328" t="s">
        <v>378</v>
      </c>
      <c r="N1840" s="328"/>
      <c r="O1840" s="330"/>
      <c r="P1840" s="328"/>
      <c r="Q1840" s="328"/>
      <c r="R1840" s="328"/>
      <c r="S1840" s="328"/>
      <c r="T1840" s="328"/>
      <c r="U1840" s="328"/>
      <c r="V1840" s="328"/>
      <c r="W1840" s="328"/>
      <c r="X1840" s="328"/>
      <c r="Y1840" s="328"/>
      <c r="Z1840" s="328"/>
      <c r="AA1840" s="328"/>
      <c r="AB1840" s="328"/>
      <c r="AC1840" s="328"/>
      <c r="AD1840" s="328"/>
      <c r="AE1840" s="328"/>
      <c r="AF1840" s="328"/>
      <c r="AG1840" s="328"/>
      <c r="AH1840" s="328"/>
      <c r="AI1840" s="328"/>
      <c r="AJ1840" s="328"/>
      <c r="AK1840" s="328"/>
      <c r="AL1840" s="328"/>
      <c r="AM1840" s="328"/>
      <c r="AN1840" s="328" t="s">
        <v>782</v>
      </c>
      <c r="AO1840" s="328"/>
      <c r="AP1840" s="328" t="s">
        <v>3374</v>
      </c>
      <c r="AQ1840" s="328">
        <v>2</v>
      </c>
    </row>
    <row r="1841" spans="1:43" ht="22.8" x14ac:dyDescent="0.4">
      <c r="A1841" s="328">
        <v>215802</v>
      </c>
      <c r="B1841" s="331" t="s">
        <v>815</v>
      </c>
      <c r="C1841" s="331" t="s">
        <v>66</v>
      </c>
      <c r="D1841" s="331" t="s">
        <v>258</v>
      </c>
      <c r="E1841" s="328" t="s">
        <v>388</v>
      </c>
      <c r="F1841" s="330">
        <v>34349</v>
      </c>
      <c r="G1841" s="328" t="s">
        <v>378</v>
      </c>
      <c r="H1841" s="328" t="s">
        <v>389</v>
      </c>
      <c r="I1841" s="328" t="s">
        <v>486</v>
      </c>
      <c r="J1841" s="328" t="s">
        <v>371</v>
      </c>
      <c r="K1841" s="328">
        <v>2012</v>
      </c>
      <c r="L1841" s="328" t="s">
        <v>378</v>
      </c>
      <c r="M1841" s="328" t="s">
        <v>378</v>
      </c>
      <c r="N1841" s="328"/>
      <c r="O1841" s="330"/>
      <c r="P1841" s="328"/>
      <c r="Q1841" s="328"/>
      <c r="R1841" s="328"/>
      <c r="S1841" s="328"/>
      <c r="T1841" s="328"/>
      <c r="U1841" s="328"/>
      <c r="V1841" s="328"/>
      <c r="W1841" s="328"/>
      <c r="X1841" s="328"/>
      <c r="Y1841" s="328"/>
      <c r="Z1841" s="328"/>
      <c r="AA1841" s="328"/>
      <c r="AB1841" s="328"/>
      <c r="AC1841" s="328"/>
      <c r="AD1841" s="328"/>
      <c r="AE1841" s="328"/>
      <c r="AF1841" s="328"/>
      <c r="AG1841" s="328"/>
      <c r="AH1841" s="328" t="s">
        <v>731</v>
      </c>
      <c r="AI1841" s="328"/>
      <c r="AJ1841" s="328"/>
      <c r="AK1841" s="328"/>
      <c r="AL1841" s="328"/>
      <c r="AM1841" s="328"/>
      <c r="AN1841" s="328" t="s">
        <v>782</v>
      </c>
      <c r="AO1841" s="328"/>
      <c r="AP1841" s="328" t="s">
        <v>4077</v>
      </c>
      <c r="AQ1841" s="328">
        <v>4</v>
      </c>
    </row>
    <row r="1842" spans="1:43" ht="22.8" x14ac:dyDescent="0.4">
      <c r="A1842" s="328">
        <v>215821</v>
      </c>
      <c r="B1842" s="328" t="s">
        <v>1758</v>
      </c>
      <c r="C1842" s="328" t="s">
        <v>919</v>
      </c>
      <c r="D1842" s="328" t="s">
        <v>300</v>
      </c>
      <c r="E1842" s="328" t="s">
        <v>388</v>
      </c>
      <c r="F1842" s="330">
        <v>35297</v>
      </c>
      <c r="G1842" s="328" t="s">
        <v>1044</v>
      </c>
      <c r="H1842" s="328" t="s">
        <v>389</v>
      </c>
      <c r="I1842" s="328" t="s">
        <v>59</v>
      </c>
      <c r="J1842" s="328" t="s">
        <v>371</v>
      </c>
      <c r="K1842" s="328">
        <v>2014</v>
      </c>
      <c r="L1842" s="328" t="s">
        <v>378</v>
      </c>
      <c r="M1842" s="328" t="s">
        <v>378</v>
      </c>
      <c r="N1842" s="328"/>
      <c r="O1842" s="330"/>
      <c r="P1842" s="328"/>
      <c r="Q1842" s="328"/>
      <c r="R1842" s="328"/>
      <c r="S1842" s="328"/>
      <c r="T1842" s="328"/>
      <c r="U1842" s="328"/>
      <c r="V1842" s="328"/>
      <c r="W1842" s="328"/>
      <c r="X1842" s="328"/>
      <c r="Y1842" s="328"/>
      <c r="Z1842" s="328"/>
      <c r="AA1842" s="328"/>
      <c r="AB1842" s="328"/>
      <c r="AC1842" s="328"/>
      <c r="AD1842" s="328"/>
      <c r="AE1842" s="328"/>
      <c r="AF1842" s="328"/>
      <c r="AG1842" s="328"/>
      <c r="AH1842" s="328"/>
      <c r="AI1842" s="328"/>
      <c r="AJ1842" s="328"/>
      <c r="AK1842" s="328"/>
      <c r="AL1842" s="328"/>
      <c r="AM1842" s="328"/>
      <c r="AN1842" s="328"/>
      <c r="AO1842" s="328"/>
      <c r="AP1842" s="328" t="s">
        <v>3374</v>
      </c>
      <c r="AQ1842" s="328">
        <v>2</v>
      </c>
    </row>
    <row r="1843" spans="1:43" ht="22.8" x14ac:dyDescent="0.4">
      <c r="A1843" s="328">
        <v>215854</v>
      </c>
      <c r="B1843" s="328" t="s">
        <v>2073</v>
      </c>
      <c r="C1843" s="328" t="s">
        <v>564</v>
      </c>
      <c r="D1843" s="328" t="s">
        <v>559</v>
      </c>
      <c r="E1843" s="328" t="s">
        <v>387</v>
      </c>
      <c r="F1843" s="330">
        <v>31603</v>
      </c>
      <c r="G1843" s="328" t="s">
        <v>378</v>
      </c>
      <c r="H1843" s="328" t="s">
        <v>389</v>
      </c>
      <c r="I1843" s="328" t="s">
        <v>484</v>
      </c>
      <c r="J1843" s="328" t="s">
        <v>371</v>
      </c>
      <c r="K1843" s="328">
        <v>2004</v>
      </c>
      <c r="L1843" s="328" t="s">
        <v>378</v>
      </c>
      <c r="M1843" s="328" t="s">
        <v>378</v>
      </c>
      <c r="N1843" s="328"/>
      <c r="O1843" s="330"/>
      <c r="P1843" s="328"/>
      <c r="Q1843" s="328"/>
      <c r="R1843" s="328"/>
      <c r="S1843" s="328"/>
      <c r="T1843" s="328"/>
      <c r="U1843" s="328"/>
      <c r="V1843" s="328"/>
      <c r="W1843" s="328"/>
      <c r="X1843" s="328"/>
      <c r="Y1843" s="328"/>
      <c r="Z1843" s="328"/>
      <c r="AA1843" s="328"/>
      <c r="AB1843" s="328"/>
      <c r="AC1843" s="328"/>
      <c r="AD1843" s="328"/>
      <c r="AE1843" s="328"/>
      <c r="AF1843" s="328"/>
      <c r="AG1843" s="328"/>
      <c r="AH1843" s="328"/>
      <c r="AI1843" s="328"/>
      <c r="AJ1843" s="328"/>
      <c r="AK1843" s="328"/>
      <c r="AL1843" s="328"/>
      <c r="AM1843" s="328"/>
      <c r="AN1843" s="328"/>
      <c r="AO1843" s="328"/>
      <c r="AP1843" s="328" t="s">
        <v>484</v>
      </c>
      <c r="AQ1843" s="328">
        <v>1</v>
      </c>
    </row>
    <row r="1844" spans="1:43" ht="22.8" x14ac:dyDescent="0.4">
      <c r="A1844" s="328">
        <v>215876</v>
      </c>
      <c r="B1844" s="328" t="s">
        <v>2104</v>
      </c>
      <c r="C1844" s="328" t="s">
        <v>93</v>
      </c>
      <c r="D1844" s="328" t="s">
        <v>229</v>
      </c>
      <c r="E1844" s="328" t="s">
        <v>387</v>
      </c>
      <c r="F1844" s="330">
        <v>32924</v>
      </c>
      <c r="G1844" s="328" t="s">
        <v>2105</v>
      </c>
      <c r="H1844" s="328" t="s">
        <v>389</v>
      </c>
      <c r="I1844" s="328" t="s">
        <v>484</v>
      </c>
      <c r="J1844" s="328" t="s">
        <v>390</v>
      </c>
      <c r="K1844" s="328">
        <v>2008</v>
      </c>
      <c r="L1844" s="328" t="s">
        <v>378</v>
      </c>
      <c r="M1844" s="328" t="s">
        <v>378</v>
      </c>
      <c r="N1844" s="328"/>
      <c r="O1844" s="330"/>
      <c r="P1844" s="328"/>
      <c r="Q1844" s="328"/>
      <c r="R1844" s="328"/>
      <c r="S1844" s="328"/>
      <c r="T1844" s="328"/>
      <c r="U1844" s="328"/>
      <c r="V1844" s="328"/>
      <c r="W1844" s="328"/>
      <c r="X1844" s="328"/>
      <c r="Y1844" s="328"/>
      <c r="Z1844" s="328"/>
      <c r="AA1844" s="328"/>
      <c r="AB1844" s="328"/>
      <c r="AC1844" s="328"/>
      <c r="AD1844" s="328"/>
      <c r="AE1844" s="328"/>
      <c r="AF1844" s="328"/>
      <c r="AG1844" s="328"/>
      <c r="AH1844" s="328"/>
      <c r="AI1844" s="328"/>
      <c r="AJ1844" s="328"/>
      <c r="AK1844" s="328"/>
      <c r="AL1844" s="328"/>
      <c r="AM1844" s="328"/>
      <c r="AN1844" s="328"/>
      <c r="AO1844" s="328"/>
      <c r="AP1844" s="328" t="s">
        <v>3375</v>
      </c>
      <c r="AQ1844" s="328">
        <v>3</v>
      </c>
    </row>
    <row r="1845" spans="1:43" ht="22.8" x14ac:dyDescent="0.4">
      <c r="A1845" s="328">
        <v>215936</v>
      </c>
      <c r="B1845" s="328" t="s">
        <v>2074</v>
      </c>
      <c r="C1845" s="328" t="s">
        <v>69</v>
      </c>
      <c r="D1845" s="328" t="s">
        <v>2075</v>
      </c>
      <c r="E1845" s="328" t="s">
        <v>388</v>
      </c>
      <c r="F1845" s="330">
        <v>31837</v>
      </c>
      <c r="G1845" s="328" t="s">
        <v>2076</v>
      </c>
      <c r="H1845" s="328" t="s">
        <v>389</v>
      </c>
      <c r="I1845" s="328" t="s">
        <v>484</v>
      </c>
      <c r="J1845" s="328" t="s">
        <v>1311</v>
      </c>
      <c r="K1845" s="328">
        <v>2006</v>
      </c>
      <c r="L1845" s="328" t="s">
        <v>378</v>
      </c>
      <c r="M1845" s="328" t="s">
        <v>378</v>
      </c>
      <c r="N1845" s="328"/>
      <c r="O1845" s="330"/>
      <c r="P1845" s="328"/>
      <c r="Q1845" s="328"/>
      <c r="R1845" s="328"/>
      <c r="S1845" s="328"/>
      <c r="T1845" s="328"/>
      <c r="U1845" s="328"/>
      <c r="V1845" s="328"/>
      <c r="W1845" s="328"/>
      <c r="X1845" s="328"/>
      <c r="Y1845" s="328"/>
      <c r="Z1845" s="328"/>
      <c r="AA1845" s="328"/>
      <c r="AB1845" s="328"/>
      <c r="AC1845" s="328"/>
      <c r="AD1845" s="328"/>
      <c r="AE1845" s="328"/>
      <c r="AF1845" s="328"/>
      <c r="AG1845" s="328"/>
      <c r="AH1845" s="328"/>
      <c r="AI1845" s="328"/>
      <c r="AJ1845" s="328"/>
      <c r="AK1845" s="328"/>
      <c r="AL1845" s="328"/>
      <c r="AM1845" s="328"/>
      <c r="AN1845" s="328" t="s">
        <v>782</v>
      </c>
      <c r="AO1845" s="328"/>
      <c r="AP1845" s="328" t="s">
        <v>484</v>
      </c>
      <c r="AQ1845" s="328">
        <v>1</v>
      </c>
    </row>
    <row r="1846" spans="1:43" ht="22.8" x14ac:dyDescent="0.4">
      <c r="A1846" s="328">
        <v>215968</v>
      </c>
      <c r="B1846" s="328" t="s">
        <v>1964</v>
      </c>
      <c r="C1846" s="328" t="s">
        <v>69</v>
      </c>
      <c r="D1846" s="328" t="s">
        <v>2075</v>
      </c>
      <c r="E1846" s="328" t="s">
        <v>387</v>
      </c>
      <c r="F1846" s="330">
        <v>35497</v>
      </c>
      <c r="G1846" s="328" t="s">
        <v>1965</v>
      </c>
      <c r="H1846" s="328" t="s">
        <v>389</v>
      </c>
      <c r="I1846" s="328" t="s">
        <v>486</v>
      </c>
      <c r="J1846" s="328" t="s">
        <v>371</v>
      </c>
      <c r="K1846" s="328">
        <v>2016</v>
      </c>
      <c r="L1846" s="328" t="s">
        <v>378</v>
      </c>
      <c r="M1846" s="328" t="s">
        <v>378</v>
      </c>
      <c r="N1846" s="328"/>
      <c r="O1846" s="330"/>
      <c r="P1846" s="328"/>
      <c r="Q1846" s="328"/>
      <c r="R1846" s="328"/>
      <c r="S1846" s="328"/>
      <c r="T1846" s="328"/>
      <c r="U1846" s="328"/>
      <c r="V1846" s="328"/>
      <c r="W1846" s="328"/>
      <c r="X1846" s="328"/>
      <c r="Y1846" s="328"/>
      <c r="Z1846" s="328"/>
      <c r="AA1846" s="328"/>
      <c r="AB1846" s="328"/>
      <c r="AC1846" s="328"/>
      <c r="AD1846" s="328"/>
      <c r="AE1846" s="328"/>
      <c r="AF1846" s="328"/>
      <c r="AG1846" s="328"/>
      <c r="AH1846" s="328" t="s">
        <v>731</v>
      </c>
      <c r="AI1846" s="328"/>
      <c r="AJ1846" s="328"/>
      <c r="AK1846" s="328"/>
      <c r="AL1846" s="328"/>
      <c r="AM1846" s="328" t="s">
        <v>782</v>
      </c>
      <c r="AN1846" s="328" t="s">
        <v>782</v>
      </c>
      <c r="AO1846" s="328"/>
      <c r="AP1846" s="328" t="s">
        <v>4022</v>
      </c>
      <c r="AQ1846" s="328" t="s">
        <v>3999</v>
      </c>
    </row>
    <row r="1847" spans="1:43" ht="22.8" x14ac:dyDescent="0.4">
      <c r="A1847" s="328">
        <v>216154</v>
      </c>
      <c r="B1847" s="328" t="s">
        <v>3809</v>
      </c>
      <c r="C1847" s="328" t="s">
        <v>496</v>
      </c>
      <c r="D1847" s="328" t="s">
        <v>3810</v>
      </c>
      <c r="E1847" s="328" t="s">
        <v>1315</v>
      </c>
      <c r="F1847" s="330">
        <v>26268</v>
      </c>
      <c r="G1847" s="328" t="s">
        <v>3811</v>
      </c>
      <c r="H1847" s="328" t="s">
        <v>389</v>
      </c>
      <c r="I1847" s="328" t="s">
        <v>485</v>
      </c>
      <c r="J1847" s="328" t="s">
        <v>371</v>
      </c>
      <c r="K1847" s="328">
        <v>1989</v>
      </c>
      <c r="L1847" s="328" t="s">
        <v>378</v>
      </c>
      <c r="M1847" s="328" t="s">
        <v>378</v>
      </c>
      <c r="N1847" s="328"/>
      <c r="O1847" s="330"/>
      <c r="P1847" s="328"/>
      <c r="Q1847" s="328"/>
      <c r="R1847" s="328"/>
      <c r="S1847" s="328"/>
      <c r="T1847" s="328"/>
      <c r="U1847" s="328"/>
      <c r="V1847" s="328"/>
      <c r="W1847" s="328"/>
      <c r="X1847" s="328"/>
      <c r="Y1847" s="328"/>
      <c r="Z1847" s="328"/>
      <c r="AA1847" s="328"/>
      <c r="AB1847" s="328"/>
      <c r="AC1847" s="328"/>
      <c r="AD1847" s="328"/>
      <c r="AE1847" s="328"/>
      <c r="AF1847" s="328"/>
      <c r="AG1847" s="328"/>
      <c r="AH1847" s="328" t="s">
        <v>731</v>
      </c>
      <c r="AI1847" s="328"/>
      <c r="AJ1847" s="328"/>
      <c r="AK1847" s="328"/>
      <c r="AL1847" s="328"/>
      <c r="AM1847" s="328" t="s">
        <v>782</v>
      </c>
      <c r="AN1847" s="328" t="s">
        <v>782</v>
      </c>
      <c r="AO1847" s="328"/>
      <c r="AP1847" s="328" t="s">
        <v>4203</v>
      </c>
      <c r="AQ1847" s="328">
        <v>6</v>
      </c>
    </row>
    <row r="1848" spans="1:43" ht="22.8" x14ac:dyDescent="0.4">
      <c r="A1848" s="328">
        <v>216284</v>
      </c>
      <c r="B1848" s="328" t="s">
        <v>2387</v>
      </c>
      <c r="C1848" s="328" t="s">
        <v>2933</v>
      </c>
      <c r="D1848" s="328" t="s">
        <v>250</v>
      </c>
      <c r="E1848" s="328" t="s">
        <v>388</v>
      </c>
      <c r="F1848" s="330">
        <v>36297</v>
      </c>
      <c r="G1848" s="328" t="s">
        <v>2388</v>
      </c>
      <c r="H1848" s="328" t="s">
        <v>389</v>
      </c>
      <c r="I1848" s="328" t="s">
        <v>59</v>
      </c>
      <c r="J1848" s="328" t="s">
        <v>371</v>
      </c>
      <c r="K1848" s="328">
        <v>2017</v>
      </c>
      <c r="L1848" s="328" t="s">
        <v>378</v>
      </c>
      <c r="M1848" s="328"/>
      <c r="N1848" s="328"/>
      <c r="O1848" s="330"/>
      <c r="P1848" s="328"/>
      <c r="Q1848" s="328"/>
      <c r="R1848" s="328"/>
      <c r="S1848" s="328"/>
      <c r="T1848" s="328"/>
      <c r="U1848" s="328"/>
      <c r="V1848" s="328"/>
      <c r="W1848" s="328"/>
      <c r="X1848" s="328"/>
      <c r="Y1848" s="328"/>
      <c r="Z1848" s="328"/>
      <c r="AA1848" s="328"/>
      <c r="AB1848" s="328"/>
      <c r="AC1848" s="328"/>
      <c r="AD1848" s="328"/>
      <c r="AE1848" s="328"/>
      <c r="AF1848" s="328"/>
      <c r="AG1848" s="328"/>
      <c r="AH1848" s="328"/>
      <c r="AI1848" s="328"/>
      <c r="AJ1848" s="328"/>
      <c r="AK1848" s="328"/>
      <c r="AL1848" s="328"/>
      <c r="AM1848" s="328"/>
      <c r="AN1848" s="328"/>
      <c r="AO1848" s="328"/>
      <c r="AP1848" s="328" t="s">
        <v>3374</v>
      </c>
      <c r="AQ1848" s="328">
        <v>3</v>
      </c>
    </row>
    <row r="1849" spans="1:43" ht="22.8" x14ac:dyDescent="0.4">
      <c r="A1849" s="328">
        <v>216372</v>
      </c>
      <c r="B1849" s="328" t="s">
        <v>2260</v>
      </c>
      <c r="C1849" s="328" t="s">
        <v>68</v>
      </c>
      <c r="D1849" s="328" t="s">
        <v>288</v>
      </c>
      <c r="E1849" s="328" t="s">
        <v>388</v>
      </c>
      <c r="F1849" s="330">
        <v>35431</v>
      </c>
      <c r="G1849" s="328" t="s">
        <v>1044</v>
      </c>
      <c r="H1849" s="328" t="s">
        <v>389</v>
      </c>
      <c r="I1849" s="328" t="s">
        <v>486</v>
      </c>
      <c r="J1849" s="328" t="s">
        <v>371</v>
      </c>
      <c r="K1849" s="328">
        <v>2014</v>
      </c>
      <c r="L1849" s="328" t="s">
        <v>378</v>
      </c>
      <c r="M1849" s="328"/>
      <c r="N1849" s="328"/>
      <c r="O1849" s="330"/>
      <c r="P1849" s="328"/>
      <c r="Q1849" s="328"/>
      <c r="R1849" s="328"/>
      <c r="S1849" s="328"/>
      <c r="T1849" s="328"/>
      <c r="U1849" s="328"/>
      <c r="V1849" s="328"/>
      <c r="W1849" s="328"/>
      <c r="X1849" s="328"/>
      <c r="Y1849" s="328"/>
      <c r="Z1849" s="328"/>
      <c r="AA1849" s="328"/>
      <c r="AB1849" s="328"/>
      <c r="AC1849" s="328"/>
      <c r="AD1849" s="328"/>
      <c r="AE1849" s="328"/>
      <c r="AF1849" s="328"/>
      <c r="AG1849" s="328"/>
      <c r="AH1849" s="328" t="s">
        <v>731</v>
      </c>
      <c r="AI1849" s="328"/>
      <c r="AJ1849" s="328"/>
      <c r="AK1849" s="328"/>
      <c r="AL1849" s="328"/>
      <c r="AM1849" s="328" t="s">
        <v>782</v>
      </c>
      <c r="AN1849" s="328" t="s">
        <v>782</v>
      </c>
      <c r="AO1849" s="328"/>
      <c r="AP1849" s="328" t="s">
        <v>4068</v>
      </c>
      <c r="AQ1849" s="328" t="s">
        <v>3844</v>
      </c>
    </row>
    <row r="1850" spans="1:43" ht="22.8" x14ac:dyDescent="0.4">
      <c r="A1850" s="328">
        <v>216409</v>
      </c>
      <c r="B1850" s="328" t="s">
        <v>851</v>
      </c>
      <c r="C1850" s="328" t="s">
        <v>63</v>
      </c>
      <c r="D1850" s="328" t="s">
        <v>1405</v>
      </c>
      <c r="E1850" s="328" t="s">
        <v>388</v>
      </c>
      <c r="F1850" s="330">
        <v>36547</v>
      </c>
      <c r="G1850" s="328" t="s">
        <v>1055</v>
      </c>
      <c r="H1850" s="328" t="s">
        <v>389</v>
      </c>
      <c r="I1850" s="328" t="s">
        <v>486</v>
      </c>
      <c r="J1850" s="328" t="s">
        <v>390</v>
      </c>
      <c r="K1850" s="328"/>
      <c r="L1850" s="328" t="s">
        <v>378</v>
      </c>
      <c r="M1850" s="328" t="s">
        <v>378</v>
      </c>
      <c r="N1850" s="328"/>
      <c r="O1850" s="330"/>
      <c r="P1850" s="328"/>
      <c r="Q1850" s="328"/>
      <c r="R1850" s="328"/>
      <c r="S1850" s="328"/>
      <c r="T1850" s="328"/>
      <c r="U1850" s="328"/>
      <c r="V1850" s="328"/>
      <c r="W1850" s="328"/>
      <c r="X1850" s="328"/>
      <c r="Y1850" s="328"/>
      <c r="Z1850" s="328"/>
      <c r="AA1850" s="328"/>
      <c r="AB1850" s="328"/>
      <c r="AC1850" s="328"/>
      <c r="AD1850" s="328"/>
      <c r="AE1850" s="328"/>
      <c r="AF1850" s="328"/>
      <c r="AG1850" s="328"/>
      <c r="AH1850" s="328"/>
      <c r="AI1850" s="328"/>
      <c r="AJ1850" s="328"/>
      <c r="AK1850" s="328"/>
      <c r="AL1850" s="328"/>
      <c r="AM1850" s="328"/>
      <c r="AN1850" s="328" t="s">
        <v>782</v>
      </c>
      <c r="AO1850" s="328"/>
      <c r="AP1850" s="328" t="s">
        <v>3377</v>
      </c>
      <c r="AQ1850" s="328">
        <v>3</v>
      </c>
    </row>
    <row r="1851" spans="1:43" ht="22.8" x14ac:dyDescent="0.4">
      <c r="A1851" s="328">
        <v>216449</v>
      </c>
      <c r="B1851" s="328" t="s">
        <v>3045</v>
      </c>
      <c r="C1851" s="328" t="s">
        <v>2933</v>
      </c>
      <c r="D1851" s="328" t="s">
        <v>2069</v>
      </c>
      <c r="E1851" s="328" t="s">
        <v>387</v>
      </c>
      <c r="F1851" s="330">
        <v>35796</v>
      </c>
      <c r="G1851" s="328" t="s">
        <v>2309</v>
      </c>
      <c r="H1851" s="328" t="s">
        <v>389</v>
      </c>
      <c r="I1851" s="328" t="s">
        <v>484</v>
      </c>
      <c r="J1851" s="328" t="s">
        <v>371</v>
      </c>
      <c r="K1851" s="328">
        <v>2016</v>
      </c>
      <c r="L1851" s="328" t="s">
        <v>378</v>
      </c>
      <c r="M1851" s="328" t="s">
        <v>378</v>
      </c>
      <c r="N1851" s="328"/>
      <c r="O1851" s="330"/>
      <c r="P1851" s="328"/>
      <c r="Q1851" s="328"/>
      <c r="R1851" s="328"/>
      <c r="S1851" s="328"/>
      <c r="T1851" s="328"/>
      <c r="U1851" s="328"/>
      <c r="V1851" s="328"/>
      <c r="W1851" s="328"/>
      <c r="X1851" s="328"/>
      <c r="Y1851" s="328"/>
      <c r="Z1851" s="328"/>
      <c r="AA1851" s="328"/>
      <c r="AB1851" s="328"/>
      <c r="AC1851" s="328"/>
      <c r="AD1851" s="328"/>
      <c r="AE1851" s="328"/>
      <c r="AF1851" s="328"/>
      <c r="AG1851" s="328"/>
      <c r="AH1851" s="328"/>
      <c r="AI1851" s="328"/>
      <c r="AJ1851" s="328"/>
      <c r="AK1851" s="328"/>
      <c r="AL1851" s="328"/>
      <c r="AM1851" s="328"/>
      <c r="AN1851" s="328" t="s">
        <v>782</v>
      </c>
      <c r="AO1851" s="328"/>
      <c r="AP1851" s="328" t="s">
        <v>3375</v>
      </c>
      <c r="AQ1851" s="328">
        <v>2</v>
      </c>
    </row>
    <row r="1852" spans="1:43" ht="22.8" x14ac:dyDescent="0.4">
      <c r="A1852" s="328">
        <v>216466</v>
      </c>
      <c r="B1852" s="328" t="s">
        <v>3049</v>
      </c>
      <c r="C1852" s="328" t="s">
        <v>1376</v>
      </c>
      <c r="D1852" s="328" t="s">
        <v>227</v>
      </c>
      <c r="E1852" s="328" t="s">
        <v>388</v>
      </c>
      <c r="F1852" s="330">
        <v>36342</v>
      </c>
      <c r="G1852" s="328" t="s">
        <v>1826</v>
      </c>
      <c r="H1852" s="328" t="s">
        <v>389</v>
      </c>
      <c r="I1852" s="328" t="s">
        <v>59</v>
      </c>
      <c r="J1852" s="328" t="s">
        <v>390</v>
      </c>
      <c r="K1852" s="328">
        <v>2018</v>
      </c>
      <c r="L1852" s="328" t="s">
        <v>378</v>
      </c>
      <c r="M1852" s="328" t="s">
        <v>378</v>
      </c>
      <c r="N1852" s="328"/>
      <c r="O1852" s="330"/>
      <c r="P1852" s="328"/>
      <c r="Q1852" s="328"/>
      <c r="R1852" s="328"/>
      <c r="S1852" s="328"/>
      <c r="T1852" s="328"/>
      <c r="U1852" s="328"/>
      <c r="V1852" s="328"/>
      <c r="W1852" s="328"/>
      <c r="X1852" s="328"/>
      <c r="Y1852" s="328"/>
      <c r="Z1852" s="328"/>
      <c r="AA1852" s="328"/>
      <c r="AB1852" s="328"/>
      <c r="AC1852" s="328"/>
      <c r="AD1852" s="328"/>
      <c r="AE1852" s="328"/>
      <c r="AF1852" s="328"/>
      <c r="AG1852" s="328"/>
      <c r="AH1852" s="328"/>
      <c r="AI1852" s="328"/>
      <c r="AJ1852" s="328"/>
      <c r="AK1852" s="328"/>
      <c r="AL1852" s="328"/>
      <c r="AM1852" s="328"/>
      <c r="AN1852" s="328" t="s">
        <v>782</v>
      </c>
      <c r="AO1852" s="328"/>
      <c r="AP1852" s="328" t="s">
        <v>59</v>
      </c>
      <c r="AQ1852" s="328">
        <v>4</v>
      </c>
    </row>
    <row r="1853" spans="1:43" ht="22.8" x14ac:dyDescent="0.4">
      <c r="A1853" s="328">
        <v>216562</v>
      </c>
      <c r="B1853" s="328" t="s">
        <v>1991</v>
      </c>
      <c r="C1853" s="328" t="s">
        <v>66</v>
      </c>
      <c r="D1853" s="328" t="s">
        <v>460</v>
      </c>
      <c r="E1853" s="328" t="s">
        <v>388</v>
      </c>
      <c r="F1853" s="330">
        <v>36711</v>
      </c>
      <c r="G1853" s="328" t="s">
        <v>1992</v>
      </c>
      <c r="H1853" s="328" t="s">
        <v>389</v>
      </c>
      <c r="I1853" s="328" t="s">
        <v>484</v>
      </c>
      <c r="J1853" s="328" t="s">
        <v>390</v>
      </c>
      <c r="K1853" s="328">
        <v>2018</v>
      </c>
      <c r="L1853" s="328" t="s">
        <v>378</v>
      </c>
      <c r="M1853" s="328" t="s">
        <v>378</v>
      </c>
      <c r="N1853" s="328"/>
      <c r="O1853" s="330"/>
      <c r="P1853" s="328"/>
      <c r="Q1853" s="328"/>
      <c r="R1853" s="328"/>
      <c r="S1853" s="328"/>
      <c r="T1853" s="328"/>
      <c r="U1853" s="328"/>
      <c r="V1853" s="328"/>
      <c r="W1853" s="328"/>
      <c r="X1853" s="328"/>
      <c r="Y1853" s="328"/>
      <c r="Z1853" s="328"/>
      <c r="AA1853" s="328"/>
      <c r="AB1853" s="328"/>
      <c r="AC1853" s="328"/>
      <c r="AD1853" s="328"/>
      <c r="AE1853" s="328"/>
      <c r="AF1853" s="328"/>
      <c r="AG1853" s="328"/>
      <c r="AH1853" s="328"/>
      <c r="AI1853" s="328"/>
      <c r="AJ1853" s="328"/>
      <c r="AK1853" s="328"/>
      <c r="AL1853" s="328"/>
      <c r="AM1853" s="328"/>
      <c r="AN1853" s="328" t="s">
        <v>782</v>
      </c>
      <c r="AO1853" s="328"/>
      <c r="AP1853" s="328" t="s">
        <v>3375</v>
      </c>
      <c r="AQ1853" s="328">
        <v>3</v>
      </c>
    </row>
    <row r="1854" spans="1:43" ht="22.8" x14ac:dyDescent="0.4">
      <c r="A1854" s="328">
        <v>216563</v>
      </c>
      <c r="B1854" s="328" t="s">
        <v>3805</v>
      </c>
      <c r="C1854" s="328" t="s">
        <v>109</v>
      </c>
      <c r="D1854" s="328" t="s">
        <v>3806</v>
      </c>
      <c r="E1854" s="328" t="s">
        <v>1315</v>
      </c>
      <c r="F1854" s="330">
        <v>36180</v>
      </c>
      <c r="G1854" s="328" t="s">
        <v>3807</v>
      </c>
      <c r="H1854" s="328" t="s">
        <v>389</v>
      </c>
      <c r="I1854" s="328" t="s">
        <v>485</v>
      </c>
      <c r="J1854" s="328" t="s">
        <v>1311</v>
      </c>
      <c r="K1854" s="328"/>
      <c r="L1854" s="328" t="s">
        <v>378</v>
      </c>
      <c r="M1854" s="328" t="s">
        <v>378</v>
      </c>
      <c r="N1854" s="328"/>
      <c r="O1854" s="330"/>
      <c r="P1854" s="328"/>
      <c r="Q1854" s="328"/>
      <c r="R1854" s="328"/>
      <c r="S1854" s="328"/>
      <c r="T1854" s="328"/>
      <c r="U1854" s="328"/>
      <c r="V1854" s="328"/>
      <c r="W1854" s="328"/>
      <c r="X1854" s="328"/>
      <c r="Y1854" s="328"/>
      <c r="Z1854" s="328"/>
      <c r="AA1854" s="328"/>
      <c r="AB1854" s="328"/>
      <c r="AC1854" s="328"/>
      <c r="AD1854" s="328"/>
      <c r="AE1854" s="328"/>
      <c r="AF1854" s="328"/>
      <c r="AG1854" s="328"/>
      <c r="AH1854" s="328" t="s">
        <v>731</v>
      </c>
      <c r="AI1854" s="328"/>
      <c r="AJ1854" s="328"/>
      <c r="AK1854" s="328"/>
      <c r="AL1854" s="328"/>
      <c r="AM1854" s="328" t="s">
        <v>782</v>
      </c>
      <c r="AN1854" s="328" t="s">
        <v>782</v>
      </c>
      <c r="AO1854" s="328"/>
      <c r="AP1854" s="328" t="s">
        <v>4154</v>
      </c>
      <c r="AQ1854" s="328" t="s">
        <v>3844</v>
      </c>
    </row>
    <row r="1855" spans="1:43" ht="22.8" x14ac:dyDescent="0.4">
      <c r="A1855" s="328">
        <v>216583</v>
      </c>
      <c r="B1855" s="328" t="s">
        <v>1950</v>
      </c>
      <c r="C1855" s="328" t="s">
        <v>112</v>
      </c>
      <c r="D1855" s="328" t="s">
        <v>872</v>
      </c>
      <c r="E1855" s="328" t="s">
        <v>388</v>
      </c>
      <c r="F1855" s="330">
        <v>33239</v>
      </c>
      <c r="G1855" s="328"/>
      <c r="H1855" s="328" t="s">
        <v>389</v>
      </c>
      <c r="I1855" s="328" t="s">
        <v>486</v>
      </c>
      <c r="J1855" s="328" t="s">
        <v>1311</v>
      </c>
      <c r="K1855" s="328"/>
      <c r="L1855" s="328" t="s">
        <v>378</v>
      </c>
      <c r="M1855" s="328" t="s">
        <v>378</v>
      </c>
      <c r="N1855" s="328"/>
      <c r="O1855" s="330"/>
      <c r="P1855" s="328"/>
      <c r="Q1855" s="328"/>
      <c r="R1855" s="328"/>
      <c r="S1855" s="328"/>
      <c r="T1855" s="328"/>
      <c r="U1855" s="328"/>
      <c r="V1855" s="328"/>
      <c r="W1855" s="328"/>
      <c r="X1855" s="328"/>
      <c r="Y1855" s="328"/>
      <c r="Z1855" s="328"/>
      <c r="AA1855" s="328"/>
      <c r="AB1855" s="328"/>
      <c r="AC1855" s="328"/>
      <c r="AD1855" s="328"/>
      <c r="AE1855" s="328"/>
      <c r="AF1855" s="328"/>
      <c r="AG1855" s="328"/>
      <c r="AH1855" s="328" t="s">
        <v>731</v>
      </c>
      <c r="AI1855" s="328"/>
      <c r="AJ1855" s="328"/>
      <c r="AK1855" s="328"/>
      <c r="AL1855" s="328"/>
      <c r="AM1855" s="328"/>
      <c r="AN1855" s="328" t="s">
        <v>782</v>
      </c>
      <c r="AO1855" s="328"/>
      <c r="AP1855" s="328" t="s">
        <v>4022</v>
      </c>
      <c r="AQ1855" s="328" t="s">
        <v>4024</v>
      </c>
    </row>
    <row r="1856" spans="1:43" ht="22.8" x14ac:dyDescent="0.4">
      <c r="A1856" s="328">
        <v>216607</v>
      </c>
      <c r="B1856" s="328" t="s">
        <v>3078</v>
      </c>
      <c r="C1856" s="328" t="s">
        <v>1103</v>
      </c>
      <c r="D1856" s="328" t="s">
        <v>1116</v>
      </c>
      <c r="E1856" s="328" t="s">
        <v>388</v>
      </c>
      <c r="F1856" s="330">
        <v>36600</v>
      </c>
      <c r="G1856" s="328" t="s">
        <v>370</v>
      </c>
      <c r="H1856" s="328" t="s">
        <v>389</v>
      </c>
      <c r="I1856" s="328" t="s">
        <v>485</v>
      </c>
      <c r="J1856" s="328" t="s">
        <v>371</v>
      </c>
      <c r="K1856" s="328">
        <v>2018</v>
      </c>
      <c r="L1856" s="328" t="s">
        <v>378</v>
      </c>
      <c r="M1856" s="328"/>
      <c r="N1856" s="328"/>
      <c r="O1856" s="330"/>
      <c r="P1856" s="328"/>
      <c r="Q1856" s="328"/>
      <c r="R1856" s="328"/>
      <c r="S1856" s="328"/>
      <c r="T1856" s="328"/>
      <c r="U1856" s="328"/>
      <c r="V1856" s="328"/>
      <c r="W1856" s="328"/>
      <c r="X1856" s="328"/>
      <c r="Y1856" s="328"/>
      <c r="Z1856" s="328"/>
      <c r="AA1856" s="328"/>
      <c r="AB1856" s="328"/>
      <c r="AC1856" s="328"/>
      <c r="AD1856" s="328"/>
      <c r="AE1856" s="328"/>
      <c r="AF1856" s="328"/>
      <c r="AG1856" s="328"/>
      <c r="AH1856" s="328" t="s">
        <v>731</v>
      </c>
      <c r="AI1856" s="328"/>
      <c r="AJ1856" s="328"/>
      <c r="AK1856" s="328"/>
      <c r="AL1856" s="328" t="s">
        <v>782</v>
      </c>
      <c r="AM1856" s="328" t="s">
        <v>782</v>
      </c>
      <c r="AN1856" s="328" t="s">
        <v>782</v>
      </c>
      <c r="AO1856" s="328"/>
      <c r="AP1856" s="328" t="s">
        <v>4205</v>
      </c>
      <c r="AQ1856" s="328" t="s">
        <v>3844</v>
      </c>
    </row>
    <row r="1857" spans="1:43" ht="22.8" x14ac:dyDescent="0.4">
      <c r="A1857" s="328">
        <v>216637</v>
      </c>
      <c r="B1857" s="328" t="s">
        <v>1149</v>
      </c>
      <c r="C1857" s="328" t="s">
        <v>1150</v>
      </c>
      <c r="D1857" s="328" t="s">
        <v>641</v>
      </c>
      <c r="E1857" s="328" t="s">
        <v>388</v>
      </c>
      <c r="F1857" s="330">
        <v>36161</v>
      </c>
      <c r="G1857" s="328" t="s">
        <v>693</v>
      </c>
      <c r="H1857" s="328" t="s">
        <v>389</v>
      </c>
      <c r="I1857" s="328" t="s">
        <v>59</v>
      </c>
      <c r="J1857" s="328" t="s">
        <v>390</v>
      </c>
      <c r="K1857" s="328">
        <v>2016</v>
      </c>
      <c r="L1857" s="328" t="s">
        <v>378</v>
      </c>
      <c r="M1857" s="328" t="s">
        <v>378</v>
      </c>
      <c r="N1857" s="328"/>
      <c r="O1857" s="330"/>
      <c r="P1857" s="328"/>
      <c r="Q1857" s="328"/>
      <c r="R1857" s="328"/>
      <c r="S1857" s="328"/>
      <c r="T1857" s="328"/>
      <c r="U1857" s="328"/>
      <c r="V1857" s="328"/>
      <c r="W1857" s="328"/>
      <c r="X1857" s="328"/>
      <c r="Y1857" s="328"/>
      <c r="Z1857" s="328"/>
      <c r="AA1857" s="328"/>
      <c r="AB1857" s="328"/>
      <c r="AC1857" s="328"/>
      <c r="AD1857" s="328"/>
      <c r="AE1857" s="328"/>
      <c r="AF1857" s="328"/>
      <c r="AG1857" s="328"/>
      <c r="AH1857" s="328"/>
      <c r="AI1857" s="328"/>
      <c r="AJ1857" s="328"/>
      <c r="AK1857" s="328"/>
      <c r="AL1857" s="328"/>
      <c r="AM1857" s="328"/>
      <c r="AN1857" s="328"/>
      <c r="AO1857" s="328"/>
      <c r="AP1857" s="328" t="s">
        <v>3374</v>
      </c>
      <c r="AQ1857" s="328">
        <v>5</v>
      </c>
    </row>
    <row r="1858" spans="1:43" ht="22.8" x14ac:dyDescent="0.4">
      <c r="A1858" s="328">
        <v>216646</v>
      </c>
      <c r="B1858" s="328" t="s">
        <v>1162</v>
      </c>
      <c r="C1858" s="328" t="s">
        <v>113</v>
      </c>
      <c r="D1858" s="328" t="s">
        <v>334</v>
      </c>
      <c r="E1858" s="328" t="s">
        <v>388</v>
      </c>
      <c r="F1858" s="330">
        <v>36926</v>
      </c>
      <c r="G1858" s="328" t="s">
        <v>681</v>
      </c>
      <c r="H1858" s="328" t="s">
        <v>389</v>
      </c>
      <c r="I1858" s="328" t="s">
        <v>485</v>
      </c>
      <c r="J1858" s="328" t="s">
        <v>390</v>
      </c>
      <c r="K1858" s="328">
        <v>2019</v>
      </c>
      <c r="L1858" s="328" t="s">
        <v>378</v>
      </c>
      <c r="M1858" s="328"/>
      <c r="N1858" s="328"/>
      <c r="O1858" s="330"/>
      <c r="P1858" s="328"/>
      <c r="Q1858" s="328"/>
      <c r="R1858" s="328"/>
      <c r="S1858" s="328"/>
      <c r="T1858" s="328"/>
      <c r="U1858" s="328"/>
      <c r="V1858" s="328"/>
      <c r="W1858" s="328"/>
      <c r="X1858" s="328"/>
      <c r="Y1858" s="328"/>
      <c r="Z1858" s="328"/>
      <c r="AA1858" s="328"/>
      <c r="AB1858" s="328"/>
      <c r="AC1858" s="328"/>
      <c r="AD1858" s="328"/>
      <c r="AE1858" s="328"/>
      <c r="AF1858" s="328"/>
      <c r="AG1858" s="328"/>
      <c r="AH1858" s="328" t="s">
        <v>731</v>
      </c>
      <c r="AI1858" s="328"/>
      <c r="AJ1858" s="328"/>
      <c r="AK1858" s="328"/>
      <c r="AL1858" s="328"/>
      <c r="AM1858" s="328"/>
      <c r="AN1858" s="328"/>
      <c r="AO1858" s="328"/>
      <c r="AP1858" s="328" t="s">
        <v>4205</v>
      </c>
      <c r="AQ1858" s="328" t="s">
        <v>3844</v>
      </c>
    </row>
    <row r="1859" spans="1:43" ht="22.8" x14ac:dyDescent="0.4">
      <c r="A1859" s="328">
        <v>216649</v>
      </c>
      <c r="B1859" s="328" t="s">
        <v>1165</v>
      </c>
      <c r="C1859" s="328" t="s">
        <v>69</v>
      </c>
      <c r="D1859" s="328" t="s">
        <v>264</v>
      </c>
      <c r="E1859" s="328" t="s">
        <v>388</v>
      </c>
      <c r="F1859" s="330">
        <v>34553</v>
      </c>
      <c r="G1859" s="328" t="s">
        <v>1320</v>
      </c>
      <c r="H1859" s="328" t="s">
        <v>389</v>
      </c>
      <c r="I1859" s="328" t="s">
        <v>59</v>
      </c>
      <c r="J1859" s="328" t="s">
        <v>390</v>
      </c>
      <c r="K1859" s="328">
        <v>2012</v>
      </c>
      <c r="L1859" s="328" t="s">
        <v>378</v>
      </c>
      <c r="M1859" s="328"/>
      <c r="N1859" s="328"/>
      <c r="O1859" s="330"/>
      <c r="P1859" s="328"/>
      <c r="Q1859" s="328"/>
      <c r="R1859" s="328"/>
      <c r="S1859" s="328"/>
      <c r="T1859" s="328"/>
      <c r="U1859" s="328"/>
      <c r="V1859" s="328"/>
      <c r="W1859" s="328"/>
      <c r="X1859" s="328"/>
      <c r="Y1859" s="328"/>
      <c r="Z1859" s="328"/>
      <c r="AA1859" s="328"/>
      <c r="AB1859" s="328"/>
      <c r="AC1859" s="328"/>
      <c r="AD1859" s="328"/>
      <c r="AE1859" s="328"/>
      <c r="AF1859" s="328"/>
      <c r="AG1859" s="328"/>
      <c r="AH1859" s="328"/>
      <c r="AI1859" s="328"/>
      <c r="AJ1859" s="328"/>
      <c r="AK1859" s="328"/>
      <c r="AL1859" s="328"/>
      <c r="AM1859" s="328"/>
      <c r="AN1859" s="328"/>
      <c r="AO1859" s="328"/>
      <c r="AP1859" s="328" t="s">
        <v>3374</v>
      </c>
      <c r="AQ1859" s="328">
        <v>5</v>
      </c>
    </row>
    <row r="1860" spans="1:43" ht="22.8" x14ac:dyDescent="0.4">
      <c r="A1860" s="328">
        <v>216674</v>
      </c>
      <c r="B1860" s="328" t="s">
        <v>1202</v>
      </c>
      <c r="C1860" s="328" t="s">
        <v>69</v>
      </c>
      <c r="D1860" s="328" t="s">
        <v>1096</v>
      </c>
      <c r="E1860" s="328" t="s">
        <v>388</v>
      </c>
      <c r="F1860" s="330">
        <v>36373</v>
      </c>
      <c r="G1860" s="328" t="s">
        <v>378</v>
      </c>
      <c r="H1860" s="328" t="s">
        <v>389</v>
      </c>
      <c r="I1860" s="328" t="s">
        <v>65</v>
      </c>
      <c r="J1860" s="328" t="s">
        <v>371</v>
      </c>
      <c r="K1860" s="328">
        <v>2018</v>
      </c>
      <c r="L1860" s="328" t="s">
        <v>378</v>
      </c>
      <c r="M1860" s="328" t="s">
        <v>378</v>
      </c>
      <c r="N1860" s="328"/>
      <c r="O1860" s="330"/>
      <c r="P1860" s="328"/>
      <c r="Q1860" s="328"/>
      <c r="R1860" s="328"/>
      <c r="S1860" s="328"/>
      <c r="T1860" s="328"/>
      <c r="U1860" s="328"/>
      <c r="V1860" s="328"/>
      <c r="W1860" s="328"/>
      <c r="X1860" s="328"/>
      <c r="Y1860" s="328"/>
      <c r="Z1860" s="328"/>
      <c r="AA1860" s="328"/>
      <c r="AB1860" s="328"/>
      <c r="AC1860" s="328"/>
      <c r="AD1860" s="328"/>
      <c r="AE1860" s="328"/>
      <c r="AF1860" s="328"/>
      <c r="AG1860" s="328"/>
      <c r="AH1860" s="328"/>
      <c r="AI1860" s="328"/>
      <c r="AJ1860" s="328"/>
      <c r="AK1860" s="328"/>
      <c r="AL1860" s="328"/>
      <c r="AM1860" s="328"/>
      <c r="AN1860" s="328"/>
      <c r="AO1860" s="328"/>
      <c r="AP1860" s="328" t="s">
        <v>4083</v>
      </c>
      <c r="AQ1860" s="328">
        <v>6</v>
      </c>
    </row>
    <row r="1861" spans="1:43" ht="22.8" x14ac:dyDescent="0.4">
      <c r="A1861" s="328">
        <v>216812</v>
      </c>
      <c r="B1861" s="331" t="s">
        <v>3147</v>
      </c>
      <c r="C1861" s="331" t="s">
        <v>129</v>
      </c>
      <c r="D1861" s="331" t="s">
        <v>322</v>
      </c>
      <c r="E1861" s="328" t="s">
        <v>387</v>
      </c>
      <c r="F1861" s="330">
        <v>35665</v>
      </c>
      <c r="G1861" s="328" t="s">
        <v>3148</v>
      </c>
      <c r="H1861" s="328" t="s">
        <v>389</v>
      </c>
      <c r="I1861" s="328" t="s">
        <v>486</v>
      </c>
      <c r="J1861" s="328" t="s">
        <v>371</v>
      </c>
      <c r="K1861" s="328">
        <v>2015</v>
      </c>
      <c r="L1861" s="328" t="s">
        <v>378</v>
      </c>
      <c r="M1861" s="328" t="s">
        <v>376</v>
      </c>
      <c r="N1861" s="328"/>
      <c r="O1861" s="330"/>
      <c r="P1861" s="328"/>
      <c r="Q1861" s="328"/>
      <c r="R1861" s="328"/>
      <c r="S1861" s="328"/>
      <c r="T1861" s="328"/>
      <c r="U1861" s="328"/>
      <c r="V1861" s="328"/>
      <c r="W1861" s="328"/>
      <c r="X1861" s="328"/>
      <c r="Y1861" s="328"/>
      <c r="Z1861" s="328"/>
      <c r="AA1861" s="328"/>
      <c r="AB1861" s="328"/>
      <c r="AC1861" s="328"/>
      <c r="AD1861" s="328"/>
      <c r="AE1861" s="328"/>
      <c r="AF1861" s="328"/>
      <c r="AG1861" s="328"/>
      <c r="AH1861" s="328"/>
      <c r="AI1861" s="328"/>
      <c r="AJ1861" s="328"/>
      <c r="AK1861" s="328"/>
      <c r="AL1861" s="328"/>
      <c r="AM1861" s="328"/>
      <c r="AN1861" s="328" t="s">
        <v>782</v>
      </c>
      <c r="AO1861" s="328"/>
      <c r="AP1861" s="328" t="s">
        <v>3377</v>
      </c>
      <c r="AQ1861" s="328">
        <v>5</v>
      </c>
    </row>
    <row r="1862" spans="1:43" ht="22.8" x14ac:dyDescent="0.4">
      <c r="A1862" s="328">
        <v>216836</v>
      </c>
      <c r="B1862" s="328" t="s">
        <v>3178</v>
      </c>
      <c r="C1862" s="328" t="s">
        <v>82</v>
      </c>
      <c r="D1862" s="328" t="s">
        <v>278</v>
      </c>
      <c r="E1862" s="328" t="s">
        <v>387</v>
      </c>
      <c r="F1862" s="330">
        <v>32143</v>
      </c>
      <c r="G1862" s="328" t="s">
        <v>4258</v>
      </c>
      <c r="H1862" s="328" t="s">
        <v>389</v>
      </c>
      <c r="I1862" s="328" t="s">
        <v>485</v>
      </c>
      <c r="J1862" s="328" t="s">
        <v>390</v>
      </c>
      <c r="K1862" s="328">
        <v>2007</v>
      </c>
      <c r="L1862" s="328" t="s">
        <v>378</v>
      </c>
      <c r="M1862" s="328"/>
      <c r="N1862" s="328"/>
      <c r="O1862" s="330"/>
      <c r="P1862" s="328"/>
      <c r="Q1862" s="328"/>
      <c r="R1862" s="328"/>
      <c r="S1862" s="328"/>
      <c r="T1862" s="328"/>
      <c r="U1862" s="328"/>
      <c r="V1862" s="328"/>
      <c r="W1862" s="328"/>
      <c r="X1862" s="328"/>
      <c r="Y1862" s="328"/>
      <c r="Z1862" s="328"/>
      <c r="AA1862" s="328"/>
      <c r="AB1862" s="328"/>
      <c r="AC1862" s="328"/>
      <c r="AD1862" s="328"/>
      <c r="AE1862" s="328"/>
      <c r="AF1862" s="328"/>
      <c r="AG1862" s="328"/>
      <c r="AH1862" s="328"/>
      <c r="AI1862" s="328"/>
      <c r="AJ1862" s="328"/>
      <c r="AK1862" s="328"/>
      <c r="AL1862" s="328"/>
      <c r="AM1862" s="328" t="s">
        <v>782</v>
      </c>
      <c r="AN1862" s="328" t="s">
        <v>782</v>
      </c>
      <c r="AO1862" s="328"/>
      <c r="AP1862" s="328" t="s">
        <v>485</v>
      </c>
      <c r="AQ1862" s="328">
        <v>1</v>
      </c>
    </row>
    <row r="1863" spans="1:43" ht="22.8" x14ac:dyDescent="0.4">
      <c r="A1863" s="328">
        <v>216885</v>
      </c>
      <c r="B1863" s="328" t="s">
        <v>3256</v>
      </c>
      <c r="C1863" s="328" t="s">
        <v>109</v>
      </c>
      <c r="D1863" s="328" t="s">
        <v>268</v>
      </c>
      <c r="E1863" s="328" t="s">
        <v>388</v>
      </c>
      <c r="F1863" s="330">
        <v>32778</v>
      </c>
      <c r="G1863" s="328" t="s">
        <v>4202</v>
      </c>
      <c r="H1863" s="328" t="s">
        <v>389</v>
      </c>
      <c r="I1863" s="328" t="s">
        <v>485</v>
      </c>
      <c r="J1863" s="328" t="s">
        <v>390</v>
      </c>
      <c r="K1863" s="328">
        <v>2008</v>
      </c>
      <c r="L1863" s="328" t="s">
        <v>378</v>
      </c>
      <c r="M1863" s="328" t="s">
        <v>378</v>
      </c>
      <c r="N1863" s="328"/>
      <c r="O1863" s="330"/>
      <c r="P1863" s="328"/>
      <c r="Q1863" s="328"/>
      <c r="R1863" s="328"/>
      <c r="S1863" s="328"/>
      <c r="T1863" s="328"/>
      <c r="U1863" s="328"/>
      <c r="V1863" s="328"/>
      <c r="W1863" s="328"/>
      <c r="X1863" s="328"/>
      <c r="Y1863" s="328"/>
      <c r="Z1863" s="328"/>
      <c r="AA1863" s="328"/>
      <c r="AB1863" s="328"/>
      <c r="AC1863" s="328"/>
      <c r="AD1863" s="328"/>
      <c r="AE1863" s="328"/>
      <c r="AF1863" s="328"/>
      <c r="AG1863" s="328"/>
      <c r="AH1863" s="328"/>
      <c r="AI1863" s="328"/>
      <c r="AJ1863" s="328"/>
      <c r="AK1863" s="328"/>
      <c r="AL1863" s="328"/>
      <c r="AM1863" s="328"/>
      <c r="AN1863" s="328"/>
      <c r="AO1863" s="328"/>
      <c r="AP1863" s="328" t="s">
        <v>485</v>
      </c>
      <c r="AQ1863" s="328">
        <v>1</v>
      </c>
    </row>
    <row r="1864" spans="1:43" ht="22.8" x14ac:dyDescent="0.4">
      <c r="A1864" s="328">
        <v>216899</v>
      </c>
      <c r="B1864" s="328" t="s">
        <v>3269</v>
      </c>
      <c r="C1864" s="328" t="s">
        <v>69</v>
      </c>
      <c r="D1864" s="328" t="s">
        <v>527</v>
      </c>
      <c r="E1864" s="328" t="s">
        <v>388</v>
      </c>
      <c r="F1864" s="330">
        <v>36284</v>
      </c>
      <c r="G1864" s="328" t="s">
        <v>4285</v>
      </c>
      <c r="H1864" s="328" t="s">
        <v>389</v>
      </c>
      <c r="I1864" s="328" t="s">
        <v>486</v>
      </c>
      <c r="J1864" s="328" t="s">
        <v>390</v>
      </c>
      <c r="K1864" s="328">
        <v>2017</v>
      </c>
      <c r="L1864" s="328" t="s">
        <v>378</v>
      </c>
      <c r="M1864" s="328" t="s">
        <v>378</v>
      </c>
      <c r="N1864" s="328"/>
      <c r="O1864" s="330"/>
      <c r="P1864" s="328"/>
      <c r="Q1864" s="328"/>
      <c r="R1864" s="328"/>
      <c r="S1864" s="328"/>
      <c r="T1864" s="328"/>
      <c r="U1864" s="328"/>
      <c r="V1864" s="328"/>
      <c r="W1864" s="328"/>
      <c r="X1864" s="328"/>
      <c r="Y1864" s="328"/>
      <c r="Z1864" s="328"/>
      <c r="AA1864" s="328"/>
      <c r="AB1864" s="328"/>
      <c r="AC1864" s="328"/>
      <c r="AD1864" s="328"/>
      <c r="AE1864" s="328"/>
      <c r="AF1864" s="328"/>
      <c r="AG1864" s="328"/>
      <c r="AH1864" s="328"/>
      <c r="AI1864" s="328"/>
      <c r="AJ1864" s="328"/>
      <c r="AK1864" s="328"/>
      <c r="AL1864" s="328"/>
      <c r="AM1864" s="328"/>
      <c r="AN1864" s="328" t="s">
        <v>782</v>
      </c>
      <c r="AO1864" s="328"/>
      <c r="AP1864" s="328" t="s">
        <v>3377</v>
      </c>
      <c r="AQ1864" s="328">
        <v>3</v>
      </c>
    </row>
    <row r="1865" spans="1:43" ht="22.8" x14ac:dyDescent="0.4">
      <c r="A1865" s="328">
        <v>216902</v>
      </c>
      <c r="B1865" s="328" t="s">
        <v>3275</v>
      </c>
      <c r="C1865" s="328" t="s">
        <v>583</v>
      </c>
      <c r="D1865" s="328" t="s">
        <v>543</v>
      </c>
      <c r="E1865" s="328" t="s">
        <v>388</v>
      </c>
      <c r="F1865" s="330">
        <v>35311</v>
      </c>
      <c r="G1865" s="328" t="s">
        <v>4287</v>
      </c>
      <c r="H1865" s="328" t="s">
        <v>389</v>
      </c>
      <c r="I1865" s="328" t="s">
        <v>484</v>
      </c>
      <c r="J1865" s="328" t="s">
        <v>371</v>
      </c>
      <c r="K1865" s="328">
        <v>2015</v>
      </c>
      <c r="L1865" s="328" t="s">
        <v>378</v>
      </c>
      <c r="M1865" s="328" t="s">
        <v>378</v>
      </c>
      <c r="N1865" s="328"/>
      <c r="O1865" s="330"/>
      <c r="P1865" s="328"/>
      <c r="Q1865" s="328"/>
      <c r="R1865" s="328"/>
      <c r="S1865" s="328"/>
      <c r="T1865" s="328"/>
      <c r="U1865" s="328"/>
      <c r="V1865" s="328"/>
      <c r="W1865" s="328"/>
      <c r="X1865" s="328"/>
      <c r="Y1865" s="328"/>
      <c r="Z1865" s="328"/>
      <c r="AA1865" s="328"/>
      <c r="AB1865" s="328"/>
      <c r="AC1865" s="328"/>
      <c r="AD1865" s="328"/>
      <c r="AE1865" s="328"/>
      <c r="AF1865" s="328"/>
      <c r="AG1865" s="328"/>
      <c r="AH1865" s="328"/>
      <c r="AI1865" s="328"/>
      <c r="AJ1865" s="328"/>
      <c r="AK1865" s="328"/>
      <c r="AL1865" s="328"/>
      <c r="AM1865" s="328"/>
      <c r="AN1865" s="328" t="s">
        <v>782</v>
      </c>
      <c r="AO1865" s="328"/>
      <c r="AP1865" s="328" t="s">
        <v>3375</v>
      </c>
      <c r="AQ1865" s="328">
        <v>5</v>
      </c>
    </row>
    <row r="1866" spans="1:43" ht="22.8" x14ac:dyDescent="0.4">
      <c r="A1866" s="328">
        <v>216908</v>
      </c>
      <c r="B1866" s="328" t="s">
        <v>944</v>
      </c>
      <c r="C1866" s="328" t="s">
        <v>110</v>
      </c>
      <c r="D1866" s="328" t="s">
        <v>305</v>
      </c>
      <c r="E1866" s="328" t="s">
        <v>387</v>
      </c>
      <c r="F1866" s="330">
        <v>37622</v>
      </c>
      <c r="G1866" s="328" t="s">
        <v>3284</v>
      </c>
      <c r="H1866" s="328" t="s">
        <v>389</v>
      </c>
      <c r="I1866" s="328" t="s">
        <v>484</v>
      </c>
      <c r="J1866" s="328" t="s">
        <v>371</v>
      </c>
      <c r="K1866" s="328">
        <v>2020</v>
      </c>
      <c r="L1866" s="328" t="s">
        <v>378</v>
      </c>
      <c r="M1866" s="328" t="s">
        <v>378</v>
      </c>
      <c r="N1866" s="328"/>
      <c r="O1866" s="330"/>
      <c r="P1866" s="328"/>
      <c r="Q1866" s="328"/>
      <c r="R1866" s="328"/>
      <c r="S1866" s="328"/>
      <c r="T1866" s="328"/>
      <c r="U1866" s="328"/>
      <c r="V1866" s="328"/>
      <c r="W1866" s="328"/>
      <c r="X1866" s="328"/>
      <c r="Y1866" s="328"/>
      <c r="Z1866" s="328"/>
      <c r="AA1866" s="328"/>
      <c r="AB1866" s="328"/>
      <c r="AC1866" s="328"/>
      <c r="AD1866" s="328"/>
      <c r="AE1866" s="328"/>
      <c r="AF1866" s="328"/>
      <c r="AG1866" s="328"/>
      <c r="AH1866" s="328"/>
      <c r="AI1866" s="328"/>
      <c r="AJ1866" s="328"/>
      <c r="AK1866" s="328"/>
      <c r="AL1866" s="328"/>
      <c r="AM1866" s="328"/>
      <c r="AN1866" s="328"/>
      <c r="AO1866" s="328"/>
      <c r="AP1866" s="328" t="s">
        <v>4252</v>
      </c>
      <c r="AQ1866" s="328">
        <v>6</v>
      </c>
    </row>
    <row r="1867" spans="1:43" ht="22.8" x14ac:dyDescent="0.4">
      <c r="A1867" s="328">
        <v>216913</v>
      </c>
      <c r="B1867" s="328" t="s">
        <v>493</v>
      </c>
      <c r="C1867" s="328" t="s">
        <v>140</v>
      </c>
      <c r="D1867" s="328" t="s">
        <v>3290</v>
      </c>
      <c r="E1867" s="328" t="s">
        <v>387</v>
      </c>
      <c r="F1867" s="330">
        <v>32426</v>
      </c>
      <c r="G1867" s="328" t="s">
        <v>4293</v>
      </c>
      <c r="H1867" s="328" t="s">
        <v>389</v>
      </c>
      <c r="I1867" s="328" t="s">
        <v>486</v>
      </c>
      <c r="J1867" s="328" t="s">
        <v>390</v>
      </c>
      <c r="K1867" s="328">
        <v>2007</v>
      </c>
      <c r="L1867" s="328" t="s">
        <v>378</v>
      </c>
      <c r="M1867" s="328" t="s">
        <v>378</v>
      </c>
      <c r="N1867" s="328"/>
      <c r="O1867" s="330"/>
      <c r="P1867" s="328"/>
      <c r="Q1867" s="328"/>
      <c r="R1867" s="328"/>
      <c r="S1867" s="328"/>
      <c r="T1867" s="328"/>
      <c r="U1867" s="328"/>
      <c r="V1867" s="328"/>
      <c r="W1867" s="328"/>
      <c r="X1867" s="328"/>
      <c r="Y1867" s="328"/>
      <c r="Z1867" s="328"/>
      <c r="AA1867" s="328"/>
      <c r="AB1867" s="328"/>
      <c r="AC1867" s="328"/>
      <c r="AD1867" s="328"/>
      <c r="AE1867" s="328"/>
      <c r="AF1867" s="328"/>
      <c r="AG1867" s="328"/>
      <c r="AH1867" s="328"/>
      <c r="AI1867" s="328"/>
      <c r="AJ1867" s="328"/>
      <c r="AK1867" s="328"/>
      <c r="AL1867" s="328"/>
      <c r="AM1867" s="328" t="s">
        <v>782</v>
      </c>
      <c r="AN1867" s="328" t="s">
        <v>782</v>
      </c>
      <c r="AO1867" s="328"/>
      <c r="AP1867" s="328" t="s">
        <v>3377</v>
      </c>
      <c r="AQ1867" s="328">
        <v>3</v>
      </c>
    </row>
    <row r="1868" spans="1:43" ht="22.8" x14ac:dyDescent="0.4">
      <c r="A1868" s="328">
        <v>216923</v>
      </c>
      <c r="B1868" s="328" t="s">
        <v>3305</v>
      </c>
      <c r="C1868" s="328" t="s">
        <v>126</v>
      </c>
      <c r="D1868" s="328" t="s">
        <v>3306</v>
      </c>
      <c r="E1868" s="328" t="s">
        <v>388</v>
      </c>
      <c r="F1868" s="330">
        <v>36199</v>
      </c>
      <c r="G1868" s="328" t="s">
        <v>3307</v>
      </c>
      <c r="H1868" s="328" t="s">
        <v>389</v>
      </c>
      <c r="I1868" s="328" t="s">
        <v>484</v>
      </c>
      <c r="J1868" s="328" t="s">
        <v>371</v>
      </c>
      <c r="K1868" s="328">
        <v>2017</v>
      </c>
      <c r="L1868" s="328" t="s">
        <v>378</v>
      </c>
      <c r="M1868" s="328" t="s">
        <v>378</v>
      </c>
      <c r="N1868" s="328"/>
      <c r="O1868" s="330"/>
      <c r="P1868" s="328"/>
      <c r="Q1868" s="328"/>
      <c r="R1868" s="328"/>
      <c r="S1868" s="328"/>
      <c r="T1868" s="328"/>
      <c r="U1868" s="328"/>
      <c r="V1868" s="328"/>
      <c r="W1868" s="328"/>
      <c r="X1868" s="328"/>
      <c r="Y1868" s="328"/>
      <c r="Z1868" s="328"/>
      <c r="AA1868" s="328"/>
      <c r="AB1868" s="328"/>
      <c r="AC1868" s="328"/>
      <c r="AD1868" s="328"/>
      <c r="AE1868" s="328"/>
      <c r="AF1868" s="328"/>
      <c r="AG1868" s="328"/>
      <c r="AH1868" s="328"/>
      <c r="AI1868" s="328"/>
      <c r="AJ1868" s="328"/>
      <c r="AK1868" s="328"/>
      <c r="AL1868" s="328"/>
      <c r="AM1868" s="328"/>
      <c r="AN1868" s="328"/>
      <c r="AO1868" s="328"/>
      <c r="AP1868" s="328" t="s">
        <v>3375</v>
      </c>
      <c r="AQ1868" s="328">
        <v>5</v>
      </c>
    </row>
    <row r="1869" spans="1:43" ht="22.8" x14ac:dyDescent="0.4">
      <c r="A1869" s="328">
        <v>216927</v>
      </c>
      <c r="B1869" s="328" t="s">
        <v>3313</v>
      </c>
      <c r="C1869" s="328" t="s">
        <v>102</v>
      </c>
      <c r="D1869" s="328" t="s">
        <v>2705</v>
      </c>
      <c r="E1869" s="328" t="s">
        <v>387</v>
      </c>
      <c r="F1869" s="330">
        <v>37810</v>
      </c>
      <c r="G1869" s="328" t="s">
        <v>4302</v>
      </c>
      <c r="H1869" s="328" t="s">
        <v>389</v>
      </c>
      <c r="I1869" s="328" t="s">
        <v>485</v>
      </c>
      <c r="J1869" s="328" t="s">
        <v>390</v>
      </c>
      <c r="K1869" s="328">
        <v>2021</v>
      </c>
      <c r="L1869" s="328" t="s">
        <v>378</v>
      </c>
      <c r="M1869" s="328" t="s">
        <v>378</v>
      </c>
      <c r="N1869" s="328"/>
      <c r="O1869" s="330"/>
      <c r="P1869" s="328"/>
      <c r="Q1869" s="328"/>
      <c r="R1869" s="328"/>
      <c r="S1869" s="328"/>
      <c r="T1869" s="328"/>
      <c r="U1869" s="328"/>
      <c r="V1869" s="328"/>
      <c r="W1869" s="328"/>
      <c r="X1869" s="328"/>
      <c r="Y1869" s="328"/>
      <c r="Z1869" s="328"/>
      <c r="AA1869" s="328"/>
      <c r="AB1869" s="328"/>
      <c r="AC1869" s="328"/>
      <c r="AD1869" s="328"/>
      <c r="AE1869" s="328"/>
      <c r="AF1869" s="328"/>
      <c r="AG1869" s="328"/>
      <c r="AH1869" s="328"/>
      <c r="AI1869" s="328"/>
      <c r="AJ1869" s="328"/>
      <c r="AK1869" s="328"/>
      <c r="AL1869" s="328"/>
      <c r="AM1869" s="328" t="s">
        <v>782</v>
      </c>
      <c r="AN1869" s="328" t="s">
        <v>782</v>
      </c>
      <c r="AO1869" s="328"/>
      <c r="AP1869" s="328" t="s">
        <v>485</v>
      </c>
      <c r="AQ1869" s="328">
        <v>1</v>
      </c>
    </row>
    <row r="1870" spans="1:43" ht="22.8" x14ac:dyDescent="0.4">
      <c r="A1870" s="328">
        <v>216946</v>
      </c>
      <c r="B1870" s="328" t="s">
        <v>3344</v>
      </c>
      <c r="C1870" s="328" t="s">
        <v>60</v>
      </c>
      <c r="D1870" s="328" t="s">
        <v>3345</v>
      </c>
      <c r="E1870" s="328" t="s">
        <v>388</v>
      </c>
      <c r="F1870" s="330">
        <v>37338</v>
      </c>
      <c r="G1870" s="328" t="s">
        <v>4312</v>
      </c>
      <c r="H1870" s="328" t="s">
        <v>389</v>
      </c>
      <c r="I1870" s="328" t="s">
        <v>485</v>
      </c>
      <c r="J1870" s="328" t="s">
        <v>390</v>
      </c>
      <c r="K1870" s="328">
        <v>2020</v>
      </c>
      <c r="L1870" s="328" t="s">
        <v>378</v>
      </c>
      <c r="M1870" s="328" t="s">
        <v>378</v>
      </c>
      <c r="N1870" s="328"/>
      <c r="O1870" s="330"/>
      <c r="P1870" s="328"/>
      <c r="Q1870" s="328"/>
      <c r="R1870" s="328"/>
      <c r="S1870" s="328"/>
      <c r="T1870" s="328"/>
      <c r="U1870" s="328"/>
      <c r="V1870" s="328"/>
      <c r="W1870" s="328"/>
      <c r="X1870" s="328"/>
      <c r="Y1870" s="328"/>
      <c r="Z1870" s="328"/>
      <c r="AA1870" s="328"/>
      <c r="AB1870" s="328"/>
      <c r="AC1870" s="328"/>
      <c r="AD1870" s="328"/>
      <c r="AE1870" s="328"/>
      <c r="AF1870" s="328"/>
      <c r="AG1870" s="328"/>
      <c r="AH1870" s="328"/>
      <c r="AI1870" s="328"/>
      <c r="AJ1870" s="328"/>
      <c r="AK1870" s="328"/>
      <c r="AL1870" s="328"/>
      <c r="AM1870" s="328"/>
      <c r="AN1870" s="328" t="s">
        <v>782</v>
      </c>
      <c r="AO1870" s="328"/>
      <c r="AP1870" s="328" t="s">
        <v>485</v>
      </c>
      <c r="AQ1870" s="328">
        <v>1</v>
      </c>
    </row>
    <row r="1871" spans="1:43" ht="22.8" x14ac:dyDescent="0.4">
      <c r="A1871" s="328">
        <v>216951</v>
      </c>
      <c r="B1871" s="328" t="s">
        <v>3351</v>
      </c>
      <c r="C1871" s="328" t="s">
        <v>77</v>
      </c>
      <c r="D1871" s="328" t="s">
        <v>246</v>
      </c>
      <c r="E1871" s="328" t="s">
        <v>388</v>
      </c>
      <c r="F1871" s="330">
        <v>33007</v>
      </c>
      <c r="G1871" s="328" t="s">
        <v>4315</v>
      </c>
      <c r="H1871" s="328" t="s">
        <v>389</v>
      </c>
      <c r="I1871" s="328" t="s">
        <v>484</v>
      </c>
      <c r="J1871" s="328" t="s">
        <v>371</v>
      </c>
      <c r="K1871" s="328">
        <v>2008</v>
      </c>
      <c r="L1871" s="328" t="s">
        <v>378</v>
      </c>
      <c r="M1871" s="328" t="s">
        <v>375</v>
      </c>
      <c r="N1871" s="328" t="s">
        <v>4316</v>
      </c>
      <c r="O1871" s="330">
        <v>45721</v>
      </c>
      <c r="P1871" s="328">
        <v>50000</v>
      </c>
      <c r="Q1871" s="328"/>
      <c r="R1871" s="328"/>
      <c r="S1871" s="328"/>
      <c r="T1871" s="328"/>
      <c r="U1871" s="328"/>
      <c r="V1871" s="328"/>
      <c r="W1871" s="328"/>
      <c r="X1871" s="328"/>
      <c r="Y1871" s="328"/>
      <c r="Z1871" s="328"/>
      <c r="AA1871" s="328"/>
      <c r="AB1871" s="328"/>
      <c r="AC1871" s="328"/>
      <c r="AD1871" s="328"/>
      <c r="AE1871" s="328"/>
      <c r="AF1871" s="328"/>
      <c r="AG1871" s="328"/>
      <c r="AH1871" s="328"/>
      <c r="AI1871" s="328"/>
      <c r="AJ1871" s="328"/>
      <c r="AK1871" s="328"/>
      <c r="AL1871" s="328"/>
      <c r="AM1871" s="328"/>
      <c r="AN1871" s="328"/>
      <c r="AO1871" s="328"/>
      <c r="AP1871" s="328" t="s">
        <v>3375</v>
      </c>
      <c r="AQ1871" s="328">
        <v>6</v>
      </c>
    </row>
    <row r="1872" spans="1:43" ht="22.8" x14ac:dyDescent="0.4">
      <c r="A1872" s="328">
        <v>216958</v>
      </c>
      <c r="B1872" s="328" t="s">
        <v>3360</v>
      </c>
      <c r="C1872" s="328" t="s">
        <v>69</v>
      </c>
      <c r="D1872" s="328" t="s">
        <v>251</v>
      </c>
      <c r="E1872" s="328" t="s">
        <v>387</v>
      </c>
      <c r="F1872" s="330">
        <v>31722</v>
      </c>
      <c r="G1872" s="328" t="s">
        <v>4318</v>
      </c>
      <c r="H1872" s="328" t="s">
        <v>389</v>
      </c>
      <c r="I1872" s="328" t="s">
        <v>484</v>
      </c>
      <c r="J1872" s="328" t="s">
        <v>371</v>
      </c>
      <c r="K1872" s="328">
        <v>2004</v>
      </c>
      <c r="L1872" s="328" t="s">
        <v>378</v>
      </c>
      <c r="M1872" s="328" t="s">
        <v>378</v>
      </c>
      <c r="N1872" s="328"/>
      <c r="O1872" s="330"/>
      <c r="P1872" s="328"/>
      <c r="Q1872" s="328"/>
      <c r="R1872" s="328"/>
      <c r="S1872" s="328"/>
      <c r="T1872" s="328"/>
      <c r="U1872" s="328"/>
      <c r="V1872" s="328"/>
      <c r="W1872" s="328"/>
      <c r="X1872" s="328"/>
      <c r="Y1872" s="328"/>
      <c r="Z1872" s="328"/>
      <c r="AA1872" s="328"/>
      <c r="AB1872" s="328"/>
      <c r="AC1872" s="328"/>
      <c r="AD1872" s="328"/>
      <c r="AE1872" s="328"/>
      <c r="AF1872" s="328"/>
      <c r="AG1872" s="328"/>
      <c r="AH1872" s="328"/>
      <c r="AI1872" s="328"/>
      <c r="AJ1872" s="328"/>
      <c r="AK1872" s="328"/>
      <c r="AL1872" s="328"/>
      <c r="AM1872" s="328"/>
      <c r="AN1872" s="328"/>
      <c r="AO1872" s="328"/>
      <c r="AP1872" s="328" t="s">
        <v>3375</v>
      </c>
      <c r="AQ1872" s="328">
        <v>5</v>
      </c>
    </row>
    <row r="1873" spans="1:43" ht="22.8" x14ac:dyDescent="0.4">
      <c r="A1873" s="328">
        <v>216979</v>
      </c>
      <c r="B1873" s="328" t="s">
        <v>4325</v>
      </c>
      <c r="C1873" s="328" t="s">
        <v>105</v>
      </c>
      <c r="D1873" s="328" t="s">
        <v>239</v>
      </c>
      <c r="E1873" s="328" t="s">
        <v>388</v>
      </c>
      <c r="F1873" s="330">
        <v>31220</v>
      </c>
      <c r="G1873" s="328" t="s">
        <v>3626</v>
      </c>
      <c r="H1873" s="328" t="s">
        <v>389</v>
      </c>
      <c r="I1873" s="328" t="s">
        <v>486</v>
      </c>
      <c r="J1873" s="328" t="s">
        <v>390</v>
      </c>
      <c r="K1873" s="328">
        <v>2003</v>
      </c>
      <c r="L1873" s="328" t="s">
        <v>378</v>
      </c>
      <c r="M1873" s="328" t="s">
        <v>378</v>
      </c>
      <c r="N1873" s="328"/>
      <c r="O1873" s="330"/>
      <c r="P1873" s="328"/>
      <c r="Q1873" s="328"/>
      <c r="R1873" s="328"/>
      <c r="S1873" s="328"/>
      <c r="T1873" s="328"/>
      <c r="U1873" s="328"/>
      <c r="V1873" s="328"/>
      <c r="W1873" s="328"/>
      <c r="X1873" s="328"/>
      <c r="Y1873" s="328"/>
      <c r="Z1873" s="328"/>
      <c r="AA1873" s="328"/>
      <c r="AB1873" s="328"/>
      <c r="AC1873" s="328"/>
      <c r="AD1873" s="328"/>
      <c r="AE1873" s="328"/>
      <c r="AF1873" s="328"/>
      <c r="AG1873" s="328"/>
      <c r="AH1873" s="328"/>
      <c r="AI1873" s="328"/>
      <c r="AJ1873" s="328"/>
      <c r="AK1873" s="328"/>
      <c r="AL1873" s="328"/>
      <c r="AM1873" s="328"/>
      <c r="AN1873" s="328" t="s">
        <v>782</v>
      </c>
      <c r="AO1873" s="328"/>
      <c r="AP1873" s="328" t="s">
        <v>3377</v>
      </c>
      <c r="AQ1873" s="328">
        <v>5</v>
      </c>
    </row>
    <row r="1874" spans="1:43" ht="22.8" x14ac:dyDescent="0.4">
      <c r="A1874" s="328">
        <v>217059</v>
      </c>
      <c r="B1874" s="328" t="s">
        <v>3530</v>
      </c>
      <c r="C1874" s="328" t="s">
        <v>124</v>
      </c>
      <c r="D1874" s="328" t="s">
        <v>233</v>
      </c>
      <c r="E1874" s="328" t="s">
        <v>388</v>
      </c>
      <c r="F1874" s="330">
        <v>31057</v>
      </c>
      <c r="G1874" s="328" t="s">
        <v>3700</v>
      </c>
      <c r="H1874" s="328" t="s">
        <v>389</v>
      </c>
      <c r="I1874" s="328" t="s">
        <v>486</v>
      </c>
      <c r="J1874" s="328"/>
      <c r="K1874" s="328"/>
      <c r="L1874" s="328" t="s">
        <v>378</v>
      </c>
      <c r="M1874" s="328" t="s">
        <v>378</v>
      </c>
      <c r="N1874" s="328"/>
      <c r="O1874" s="330"/>
      <c r="P1874" s="328"/>
      <c r="Q1874" s="328"/>
      <c r="R1874" s="328"/>
      <c r="S1874" s="328"/>
      <c r="T1874" s="328"/>
      <c r="U1874" s="328"/>
      <c r="V1874" s="328"/>
      <c r="W1874" s="328"/>
      <c r="X1874" s="328"/>
      <c r="Y1874" s="328"/>
      <c r="Z1874" s="328"/>
      <c r="AA1874" s="328"/>
      <c r="AB1874" s="328"/>
      <c r="AC1874" s="328"/>
      <c r="AD1874" s="328"/>
      <c r="AE1874" s="328"/>
      <c r="AF1874" s="328"/>
      <c r="AG1874" s="328"/>
      <c r="AH1874" s="328"/>
      <c r="AI1874" s="328"/>
      <c r="AJ1874" s="328"/>
      <c r="AK1874" s="328"/>
      <c r="AL1874" s="328"/>
      <c r="AM1874" s="328"/>
      <c r="AN1874" s="328"/>
      <c r="AO1874" s="328"/>
      <c r="AP1874" s="328" t="s">
        <v>3377</v>
      </c>
      <c r="AQ1874" s="328">
        <v>5</v>
      </c>
    </row>
    <row r="1875" spans="1:43" ht="22.8" x14ac:dyDescent="0.4">
      <c r="A1875" s="328">
        <v>217062</v>
      </c>
      <c r="B1875" s="328" t="s">
        <v>3534</v>
      </c>
      <c r="C1875" s="328" t="s">
        <v>197</v>
      </c>
      <c r="D1875" s="328" t="s">
        <v>3535</v>
      </c>
      <c r="E1875" s="328" t="s">
        <v>388</v>
      </c>
      <c r="F1875" s="330">
        <v>38067</v>
      </c>
      <c r="G1875" s="328" t="s">
        <v>3259</v>
      </c>
      <c r="H1875" s="328" t="s">
        <v>389</v>
      </c>
      <c r="I1875" s="328" t="s">
        <v>486</v>
      </c>
      <c r="J1875" s="328" t="s">
        <v>1311</v>
      </c>
      <c r="K1875" s="328"/>
      <c r="L1875" s="328" t="s">
        <v>378</v>
      </c>
      <c r="M1875" s="328" t="s">
        <v>378</v>
      </c>
      <c r="N1875" s="328"/>
      <c r="O1875" s="330"/>
      <c r="P1875" s="328"/>
      <c r="Q1875" s="328"/>
      <c r="R1875" s="328"/>
      <c r="S1875" s="328"/>
      <c r="T1875" s="328"/>
      <c r="U1875" s="328"/>
      <c r="V1875" s="328"/>
      <c r="W1875" s="328"/>
      <c r="X1875" s="328"/>
      <c r="Y1875" s="328"/>
      <c r="Z1875" s="328"/>
      <c r="AA1875" s="328"/>
      <c r="AB1875" s="328"/>
      <c r="AC1875" s="328"/>
      <c r="AD1875" s="328"/>
      <c r="AE1875" s="328"/>
      <c r="AF1875" s="328"/>
      <c r="AG1875" s="328"/>
      <c r="AH1875" s="328"/>
      <c r="AI1875" s="328"/>
      <c r="AJ1875" s="328"/>
      <c r="AK1875" s="328"/>
      <c r="AL1875" s="328"/>
      <c r="AM1875" s="328"/>
      <c r="AN1875" s="328"/>
      <c r="AO1875" s="328"/>
      <c r="AP1875" s="328" t="s">
        <v>3377</v>
      </c>
      <c r="AQ1875" s="328">
        <v>5</v>
      </c>
    </row>
    <row r="1876" spans="1:43" ht="22.8" x14ac:dyDescent="0.4">
      <c r="A1876" s="328">
        <v>217087</v>
      </c>
      <c r="B1876" s="328" t="s">
        <v>3571</v>
      </c>
      <c r="C1876" s="328" t="s">
        <v>66</v>
      </c>
      <c r="D1876" s="328" t="s">
        <v>3572</v>
      </c>
      <c r="E1876" s="328" t="s">
        <v>388</v>
      </c>
      <c r="F1876" s="330">
        <v>31060</v>
      </c>
      <c r="G1876" s="328" t="s">
        <v>3733</v>
      </c>
      <c r="H1876" s="328" t="s">
        <v>389</v>
      </c>
      <c r="I1876" s="328" t="s">
        <v>486</v>
      </c>
      <c r="J1876" s="328" t="s">
        <v>390</v>
      </c>
      <c r="K1876" s="328">
        <v>2002</v>
      </c>
      <c r="L1876" s="328" t="s">
        <v>378</v>
      </c>
      <c r="M1876" s="328" t="s">
        <v>378</v>
      </c>
      <c r="N1876" s="328"/>
      <c r="O1876" s="330"/>
      <c r="P1876" s="328"/>
      <c r="Q1876" s="328"/>
      <c r="R1876" s="328"/>
      <c r="S1876" s="328"/>
      <c r="T1876" s="328"/>
      <c r="U1876" s="328"/>
      <c r="V1876" s="328"/>
      <c r="W1876" s="328"/>
      <c r="X1876" s="328"/>
      <c r="Y1876" s="328"/>
      <c r="Z1876" s="328"/>
      <c r="AA1876" s="328"/>
      <c r="AB1876" s="328"/>
      <c r="AC1876" s="328"/>
      <c r="AD1876" s="328"/>
      <c r="AE1876" s="328"/>
      <c r="AF1876" s="328"/>
      <c r="AG1876" s="328"/>
      <c r="AH1876" s="328"/>
      <c r="AI1876" s="328"/>
      <c r="AJ1876" s="328"/>
      <c r="AK1876" s="328"/>
      <c r="AL1876" s="328"/>
      <c r="AM1876" s="328"/>
      <c r="AN1876" s="328"/>
      <c r="AO1876" s="328"/>
      <c r="AP1876" s="328" t="s">
        <v>486</v>
      </c>
      <c r="AQ1876" s="328">
        <v>5</v>
      </c>
    </row>
    <row r="1877" spans="1:43" ht="24" x14ac:dyDescent="0.5">
      <c r="A1877" s="328">
        <v>217112</v>
      </c>
      <c r="B1877" s="278" t="s">
        <v>4348</v>
      </c>
      <c r="C1877" s="292" t="s">
        <v>2187</v>
      </c>
      <c r="D1877" s="292" t="s">
        <v>292</v>
      </c>
      <c r="E1877" s="292" t="s">
        <v>388</v>
      </c>
      <c r="F1877" s="336">
        <v>36923</v>
      </c>
      <c r="G1877" s="292" t="s">
        <v>4349</v>
      </c>
      <c r="H1877" s="292" t="s">
        <v>4350</v>
      </c>
      <c r="I1877" s="292" t="s">
        <v>485</v>
      </c>
      <c r="J1877" s="292" t="s">
        <v>371</v>
      </c>
      <c r="K1877" s="292">
        <v>2019</v>
      </c>
      <c r="L1877" s="292" t="s">
        <v>378</v>
      </c>
      <c r="M1877" s="292"/>
      <c r="N1877" s="292"/>
      <c r="O1877" s="336"/>
      <c r="P1877" s="292"/>
      <c r="Q1877" s="292"/>
      <c r="R1877" s="292"/>
      <c r="S1877" s="292"/>
      <c r="T1877" s="292"/>
      <c r="U1877" s="292"/>
      <c r="V1877" s="292"/>
      <c r="W1877" s="292"/>
      <c r="X1877" s="292"/>
      <c r="Y1877" s="292"/>
      <c r="Z1877" s="292"/>
      <c r="AA1877" s="292"/>
      <c r="AB1877" s="292"/>
      <c r="AC1877" s="292"/>
      <c r="AD1877" s="292"/>
      <c r="AE1877" s="292"/>
      <c r="AF1877" s="292"/>
      <c r="AG1877" s="292"/>
      <c r="AH1877" s="292"/>
      <c r="AI1877" s="292"/>
      <c r="AJ1877" s="292"/>
      <c r="AK1877" s="292"/>
      <c r="AL1877" s="292"/>
      <c r="AM1877" s="292"/>
      <c r="AN1877" s="328"/>
      <c r="AO1877" s="292"/>
      <c r="AP1877" s="292"/>
      <c r="AQ1877" s="292"/>
    </row>
    <row r="1878" spans="1:43" ht="24" x14ac:dyDescent="0.5">
      <c r="A1878" s="328">
        <v>217133</v>
      </c>
      <c r="B1878" s="278" t="s">
        <v>4390</v>
      </c>
      <c r="C1878" s="292" t="s">
        <v>61</v>
      </c>
      <c r="D1878" s="292" t="s">
        <v>227</v>
      </c>
      <c r="E1878" s="292" t="s">
        <v>388</v>
      </c>
      <c r="F1878" s="336">
        <v>32558</v>
      </c>
      <c r="G1878" s="292" t="s">
        <v>4391</v>
      </c>
      <c r="H1878" s="292" t="s">
        <v>389</v>
      </c>
      <c r="I1878" s="292" t="s">
        <v>485</v>
      </c>
      <c r="J1878" s="292" t="s">
        <v>390</v>
      </c>
      <c r="K1878" s="292">
        <v>2007</v>
      </c>
      <c r="L1878" s="292" t="s">
        <v>378</v>
      </c>
      <c r="M1878" s="292"/>
      <c r="N1878" s="292"/>
      <c r="O1878" s="336"/>
      <c r="P1878" s="292"/>
      <c r="Q1878" s="292"/>
      <c r="R1878" s="292"/>
      <c r="S1878" s="292"/>
      <c r="T1878" s="292"/>
      <c r="U1878" s="292"/>
      <c r="V1878" s="292"/>
      <c r="W1878" s="292"/>
      <c r="X1878" s="292"/>
      <c r="Y1878" s="292"/>
      <c r="Z1878" s="292"/>
      <c r="AA1878" s="292"/>
      <c r="AB1878" s="292"/>
      <c r="AC1878" s="292"/>
      <c r="AD1878" s="292"/>
      <c r="AE1878" s="292"/>
      <c r="AF1878" s="292"/>
      <c r="AG1878" s="292"/>
      <c r="AH1878" s="292"/>
      <c r="AI1878" s="292"/>
      <c r="AJ1878" s="292"/>
      <c r="AK1878" s="292"/>
      <c r="AL1878" s="292"/>
      <c r="AM1878" s="292"/>
      <c r="AN1878" s="328"/>
      <c r="AO1878" s="292"/>
      <c r="AP1878" s="292"/>
      <c r="AQ1878" s="292"/>
    </row>
    <row r="1879" spans="1:43" ht="24" x14ac:dyDescent="0.5">
      <c r="A1879" s="328">
        <v>217135</v>
      </c>
      <c r="B1879" s="278" t="s">
        <v>4394</v>
      </c>
      <c r="C1879" s="292" t="s">
        <v>93</v>
      </c>
      <c r="D1879" s="292" t="s">
        <v>542</v>
      </c>
      <c r="E1879" s="292" t="s">
        <v>1315</v>
      </c>
      <c r="F1879" s="336">
        <v>38747</v>
      </c>
      <c r="G1879" s="292" t="s">
        <v>370</v>
      </c>
      <c r="H1879" s="292" t="s">
        <v>3684</v>
      </c>
      <c r="I1879" s="292" t="s">
        <v>485</v>
      </c>
      <c r="J1879" s="292" t="s">
        <v>1311</v>
      </c>
      <c r="K1879" s="292">
        <v>2023</v>
      </c>
      <c r="L1879" s="292" t="s">
        <v>378</v>
      </c>
      <c r="M1879" s="292"/>
      <c r="N1879" s="292">
        <v>2</v>
      </c>
      <c r="O1879" s="336">
        <v>45699</v>
      </c>
      <c r="P1879" s="292">
        <v>50000</v>
      </c>
      <c r="Q1879" s="292"/>
      <c r="R1879" s="292"/>
      <c r="S1879" s="292"/>
      <c r="T1879" s="292"/>
      <c r="U1879" s="292"/>
      <c r="V1879" s="292"/>
      <c r="W1879" s="292"/>
      <c r="X1879" s="292"/>
      <c r="Y1879" s="292"/>
      <c r="Z1879" s="292"/>
      <c r="AA1879" s="292"/>
      <c r="AB1879" s="292"/>
      <c r="AC1879" s="292"/>
      <c r="AD1879" s="292"/>
      <c r="AE1879" s="292"/>
      <c r="AF1879" s="292"/>
      <c r="AG1879" s="292"/>
      <c r="AH1879" s="292"/>
      <c r="AI1879" s="292"/>
      <c r="AJ1879" s="292"/>
      <c r="AK1879" s="292"/>
      <c r="AL1879" s="292"/>
      <c r="AM1879" s="292"/>
      <c r="AN1879" s="328"/>
      <c r="AO1879" s="292"/>
      <c r="AP1879" s="292"/>
      <c r="AQ1879" s="292"/>
    </row>
    <row r="1880" spans="1:43" ht="24" x14ac:dyDescent="0.5">
      <c r="A1880" s="328">
        <v>217147</v>
      </c>
      <c r="B1880" s="278" t="s">
        <v>4417</v>
      </c>
      <c r="C1880" s="292" t="s">
        <v>66</v>
      </c>
      <c r="D1880" s="292" t="s">
        <v>427</v>
      </c>
      <c r="E1880" s="292" t="s">
        <v>388</v>
      </c>
      <c r="F1880" s="336">
        <v>30324</v>
      </c>
      <c r="G1880" s="292" t="s">
        <v>4418</v>
      </c>
      <c r="H1880" s="292" t="s">
        <v>3691</v>
      </c>
      <c r="I1880" s="292" t="s">
        <v>485</v>
      </c>
      <c r="J1880" s="292" t="s">
        <v>371</v>
      </c>
      <c r="K1880" s="292">
        <v>2001</v>
      </c>
      <c r="L1880" s="292" t="s">
        <v>378</v>
      </c>
      <c r="M1880" s="292"/>
      <c r="N1880" s="292"/>
      <c r="O1880" s="336"/>
      <c r="P1880" s="292"/>
      <c r="Q1880" s="292"/>
      <c r="R1880" s="292"/>
      <c r="S1880" s="292"/>
      <c r="T1880" s="292"/>
      <c r="U1880" s="292"/>
      <c r="V1880" s="292"/>
      <c r="W1880" s="292"/>
      <c r="X1880" s="292"/>
      <c r="Y1880" s="292"/>
      <c r="Z1880" s="292"/>
      <c r="AA1880" s="292"/>
      <c r="AB1880" s="292"/>
      <c r="AC1880" s="292"/>
      <c r="AD1880" s="292"/>
      <c r="AE1880" s="292"/>
      <c r="AF1880" s="292"/>
      <c r="AG1880" s="292"/>
      <c r="AH1880" s="292"/>
      <c r="AI1880" s="292"/>
      <c r="AJ1880" s="292"/>
      <c r="AK1880" s="292"/>
      <c r="AL1880" s="292"/>
      <c r="AM1880" s="292"/>
      <c r="AN1880" s="328"/>
      <c r="AO1880" s="292"/>
      <c r="AP1880" s="292"/>
      <c r="AQ1880" s="292"/>
    </row>
    <row r="1881" spans="1:43" ht="24" x14ac:dyDescent="0.5">
      <c r="A1881" s="328">
        <v>217158</v>
      </c>
      <c r="B1881" s="278" t="s">
        <v>4440</v>
      </c>
      <c r="C1881" s="292" t="s">
        <v>151</v>
      </c>
      <c r="D1881" s="292" t="s">
        <v>286</v>
      </c>
      <c r="E1881" s="292" t="s">
        <v>388</v>
      </c>
      <c r="F1881" s="336">
        <v>34700</v>
      </c>
      <c r="G1881" s="292" t="s">
        <v>3259</v>
      </c>
      <c r="H1881" s="292" t="s">
        <v>389</v>
      </c>
      <c r="I1881" s="292" t="s">
        <v>485</v>
      </c>
      <c r="J1881" s="292" t="s">
        <v>371</v>
      </c>
      <c r="K1881" s="292">
        <v>2012</v>
      </c>
      <c r="L1881" s="292" t="s">
        <v>378</v>
      </c>
      <c r="M1881" s="292"/>
      <c r="N1881" s="292"/>
      <c r="O1881" s="336"/>
      <c r="P1881" s="292"/>
      <c r="Q1881" s="292"/>
      <c r="R1881" s="292"/>
      <c r="S1881" s="292"/>
      <c r="T1881" s="292"/>
      <c r="U1881" s="292"/>
      <c r="V1881" s="292"/>
      <c r="W1881" s="292"/>
      <c r="X1881" s="292"/>
      <c r="Y1881" s="292"/>
      <c r="Z1881" s="292"/>
      <c r="AA1881" s="292"/>
      <c r="AB1881" s="292"/>
      <c r="AC1881" s="292"/>
      <c r="AD1881" s="292"/>
      <c r="AE1881" s="292"/>
      <c r="AF1881" s="292"/>
      <c r="AG1881" s="292"/>
      <c r="AH1881" s="292"/>
      <c r="AI1881" s="292"/>
      <c r="AJ1881" s="292"/>
      <c r="AK1881" s="292"/>
      <c r="AL1881" s="292"/>
      <c r="AM1881" s="292"/>
      <c r="AN1881" s="328"/>
      <c r="AO1881" s="292"/>
      <c r="AP1881" s="292"/>
      <c r="AQ1881" s="292"/>
    </row>
    <row r="1882" spans="1:43" ht="22.8" x14ac:dyDescent="0.4">
      <c r="A1882" s="328">
        <v>214742</v>
      </c>
      <c r="B1882" s="328" t="s">
        <v>2501</v>
      </c>
      <c r="C1882" s="328" t="s">
        <v>93</v>
      </c>
      <c r="D1882" s="328" t="s">
        <v>242</v>
      </c>
      <c r="E1882" s="328" t="s">
        <v>388</v>
      </c>
      <c r="F1882" s="330">
        <v>35763</v>
      </c>
      <c r="G1882" s="328" t="s">
        <v>2502</v>
      </c>
      <c r="H1882" s="328" t="s">
        <v>389</v>
      </c>
      <c r="I1882" s="328" t="s">
        <v>59</v>
      </c>
      <c r="J1882" s="328" t="s">
        <v>371</v>
      </c>
      <c r="K1882" s="328">
        <v>2017</v>
      </c>
      <c r="L1882" s="328" t="s">
        <v>4161</v>
      </c>
      <c r="M1882" s="328" t="s">
        <v>383</v>
      </c>
      <c r="N1882" s="328">
        <v>13</v>
      </c>
      <c r="O1882" s="330">
        <v>45714</v>
      </c>
      <c r="P1882" s="328">
        <v>900000</v>
      </c>
      <c r="Q1882" s="328"/>
      <c r="R1882" s="328"/>
      <c r="S1882" s="328"/>
      <c r="T1882" s="328"/>
      <c r="U1882" s="328"/>
      <c r="V1882" s="328"/>
      <c r="W1882" s="328"/>
      <c r="X1882" s="328"/>
      <c r="Y1882" s="328"/>
      <c r="Z1882" s="328"/>
      <c r="AA1882" s="328"/>
      <c r="AB1882" s="328"/>
      <c r="AC1882" s="328"/>
      <c r="AD1882" s="328"/>
      <c r="AE1882" s="328"/>
      <c r="AF1882" s="328"/>
      <c r="AG1882" s="328"/>
      <c r="AH1882" s="328"/>
      <c r="AI1882" s="328"/>
      <c r="AJ1882" s="328"/>
      <c r="AK1882" s="328"/>
      <c r="AL1882" s="328"/>
      <c r="AM1882" s="328"/>
      <c r="AN1882" s="328"/>
      <c r="AO1882" s="328"/>
      <c r="AP1882" s="328" t="s">
        <v>59</v>
      </c>
      <c r="AQ1882" s="328">
        <v>3</v>
      </c>
    </row>
    <row r="1883" spans="1:43" ht="22.8" x14ac:dyDescent="0.4">
      <c r="A1883" s="328">
        <v>209970</v>
      </c>
      <c r="B1883" s="328" t="s">
        <v>1431</v>
      </c>
      <c r="C1883" s="328" t="s">
        <v>66</v>
      </c>
      <c r="D1883" s="328" t="s">
        <v>225</v>
      </c>
      <c r="E1883" s="328" t="s">
        <v>388</v>
      </c>
      <c r="F1883" s="330">
        <v>30895</v>
      </c>
      <c r="G1883" s="328" t="s">
        <v>1009</v>
      </c>
      <c r="H1883" s="328" t="s">
        <v>389</v>
      </c>
      <c r="I1883" s="328" t="s">
        <v>59</v>
      </c>
      <c r="J1883" s="328" t="s">
        <v>390</v>
      </c>
      <c r="K1883" s="328">
        <v>2002</v>
      </c>
      <c r="L1883" s="328" t="s">
        <v>722</v>
      </c>
      <c r="M1883" s="328" t="s">
        <v>370</v>
      </c>
      <c r="N1883" s="328"/>
      <c r="O1883" s="330"/>
      <c r="P1883" s="328"/>
      <c r="Q1883" s="328"/>
      <c r="R1883" s="328"/>
      <c r="S1883" s="328"/>
      <c r="T1883" s="328"/>
      <c r="U1883" s="328"/>
      <c r="V1883" s="328"/>
      <c r="W1883" s="328"/>
      <c r="X1883" s="328"/>
      <c r="Y1883" s="328"/>
      <c r="Z1883" s="328"/>
      <c r="AA1883" s="328"/>
      <c r="AB1883" s="328"/>
      <c r="AC1883" s="328"/>
      <c r="AD1883" s="328"/>
      <c r="AE1883" s="328"/>
      <c r="AF1883" s="328"/>
      <c r="AG1883" s="328"/>
      <c r="AH1883" s="328" t="s">
        <v>731</v>
      </c>
      <c r="AI1883" s="328"/>
      <c r="AJ1883" s="328"/>
      <c r="AK1883" s="328"/>
      <c r="AL1883" s="328"/>
      <c r="AM1883" s="328"/>
      <c r="AN1883" s="328"/>
      <c r="AO1883" s="328"/>
      <c r="AP1883" s="328" t="s">
        <v>3861</v>
      </c>
      <c r="AQ1883" s="328">
        <v>2</v>
      </c>
    </row>
    <row r="1884" spans="1:43" ht="22.8" x14ac:dyDescent="0.4">
      <c r="A1884" s="328">
        <v>213658</v>
      </c>
      <c r="B1884" s="328" t="s">
        <v>1934</v>
      </c>
      <c r="C1884" s="328" t="s">
        <v>182</v>
      </c>
      <c r="D1884" s="328" t="s">
        <v>249</v>
      </c>
      <c r="E1884" s="328" t="s">
        <v>388</v>
      </c>
      <c r="F1884" s="330">
        <v>36787</v>
      </c>
      <c r="G1884" s="328" t="s">
        <v>718</v>
      </c>
      <c r="H1884" s="328" t="s">
        <v>389</v>
      </c>
      <c r="I1884" s="328" t="s">
        <v>484</v>
      </c>
      <c r="J1884" s="328" t="s">
        <v>371</v>
      </c>
      <c r="K1884" s="328">
        <v>2018</v>
      </c>
      <c r="L1884" s="328" t="s">
        <v>722</v>
      </c>
      <c r="M1884" s="328"/>
      <c r="N1884" s="328"/>
      <c r="O1884" s="330"/>
      <c r="P1884" s="328"/>
      <c r="Q1884" s="328"/>
      <c r="R1884" s="328"/>
      <c r="S1884" s="328"/>
      <c r="T1884" s="328"/>
      <c r="U1884" s="328"/>
      <c r="V1884" s="328"/>
      <c r="W1884" s="328"/>
      <c r="X1884" s="328"/>
      <c r="Y1884" s="328"/>
      <c r="Z1884" s="328"/>
      <c r="AA1884" s="328"/>
      <c r="AB1884" s="328"/>
      <c r="AC1884" s="328"/>
      <c r="AD1884" s="328"/>
      <c r="AE1884" s="328"/>
      <c r="AF1884" s="328"/>
      <c r="AG1884" s="328"/>
      <c r="AH1884" s="328" t="s">
        <v>731</v>
      </c>
      <c r="AI1884" s="328"/>
      <c r="AJ1884" s="328"/>
      <c r="AK1884" s="328"/>
      <c r="AL1884" s="328"/>
      <c r="AM1884" s="328" t="s">
        <v>782</v>
      </c>
      <c r="AN1884" s="328" t="s">
        <v>782</v>
      </c>
      <c r="AO1884" s="328"/>
      <c r="AP1884" s="328" t="s">
        <v>3865</v>
      </c>
      <c r="AQ1884" s="328" t="s">
        <v>3844</v>
      </c>
    </row>
    <row r="1885" spans="1:43" ht="22.8" x14ac:dyDescent="0.4">
      <c r="A1885" s="328">
        <v>214923</v>
      </c>
      <c r="B1885" s="328" t="s">
        <v>2483</v>
      </c>
      <c r="C1885" s="328" t="s">
        <v>69</v>
      </c>
      <c r="D1885" s="328" t="s">
        <v>550</v>
      </c>
      <c r="E1885" s="328" t="s">
        <v>388</v>
      </c>
      <c r="F1885" s="330">
        <v>34537</v>
      </c>
      <c r="G1885" s="328" t="s">
        <v>1436</v>
      </c>
      <c r="H1885" s="328" t="s">
        <v>389</v>
      </c>
      <c r="I1885" s="328" t="s">
        <v>59</v>
      </c>
      <c r="J1885" s="328" t="s">
        <v>390</v>
      </c>
      <c r="K1885" s="328">
        <v>2013</v>
      </c>
      <c r="L1885" s="328" t="s">
        <v>722</v>
      </c>
      <c r="M1885" s="328"/>
      <c r="N1885" s="328"/>
      <c r="O1885" s="330"/>
      <c r="P1885" s="328"/>
      <c r="Q1885" s="328"/>
      <c r="R1885" s="328"/>
      <c r="S1885" s="328"/>
      <c r="T1885" s="328"/>
      <c r="U1885" s="328"/>
      <c r="V1885" s="328"/>
      <c r="W1885" s="328"/>
      <c r="X1885" s="328"/>
      <c r="Y1885" s="328"/>
      <c r="Z1885" s="328"/>
      <c r="AA1885" s="328"/>
      <c r="AB1885" s="328"/>
      <c r="AC1885" s="328"/>
      <c r="AD1885" s="328"/>
      <c r="AE1885" s="328"/>
      <c r="AF1885" s="328"/>
      <c r="AG1885" s="328"/>
      <c r="AH1885" s="328" t="s">
        <v>731</v>
      </c>
      <c r="AI1885" s="328"/>
      <c r="AJ1885" s="328"/>
      <c r="AK1885" s="328"/>
      <c r="AL1885" s="328"/>
      <c r="AM1885" s="328"/>
      <c r="AN1885" s="328"/>
      <c r="AO1885" s="328"/>
      <c r="AP1885" s="328" t="s">
        <v>3998</v>
      </c>
      <c r="AQ1885" s="328" t="s">
        <v>4024</v>
      </c>
    </row>
    <row r="1886" spans="1:43" ht="22.8" x14ac:dyDescent="0.4">
      <c r="A1886" s="328">
        <v>216625</v>
      </c>
      <c r="B1886" s="328" t="s">
        <v>1133</v>
      </c>
      <c r="C1886" s="328" t="s">
        <v>1134</v>
      </c>
      <c r="D1886" s="328" t="s">
        <v>1135</v>
      </c>
      <c r="E1886" s="328" t="s">
        <v>388</v>
      </c>
      <c r="F1886" s="330">
        <v>34590</v>
      </c>
      <c r="G1886" s="328" t="s">
        <v>687</v>
      </c>
      <c r="H1886" s="328" t="s">
        <v>389</v>
      </c>
      <c r="I1886" s="328" t="s">
        <v>65</v>
      </c>
      <c r="J1886" s="328" t="s">
        <v>371</v>
      </c>
      <c r="K1886" s="328">
        <v>2012</v>
      </c>
      <c r="L1886" s="328" t="s">
        <v>722</v>
      </c>
      <c r="M1886" s="328" t="s">
        <v>375</v>
      </c>
      <c r="N1886" s="328"/>
      <c r="O1886" s="330"/>
      <c r="P1886" s="328"/>
      <c r="Q1886" s="328"/>
      <c r="R1886" s="328"/>
      <c r="S1886" s="328"/>
      <c r="T1886" s="328"/>
      <c r="U1886" s="328"/>
      <c r="V1886" s="328"/>
      <c r="W1886" s="328"/>
      <c r="X1886" s="328"/>
      <c r="Y1886" s="328"/>
      <c r="Z1886" s="328"/>
      <c r="AA1886" s="328"/>
      <c r="AB1886" s="328"/>
      <c r="AC1886" s="328"/>
      <c r="AD1886" s="328"/>
      <c r="AE1886" s="328"/>
      <c r="AF1886" s="328"/>
      <c r="AG1886" s="328"/>
      <c r="AH1886" s="328"/>
      <c r="AI1886" s="328"/>
      <c r="AJ1886" s="328"/>
      <c r="AK1886" s="328"/>
      <c r="AL1886" s="328"/>
      <c r="AM1886" s="328"/>
      <c r="AN1886" s="328"/>
      <c r="AO1886" s="328"/>
      <c r="AP1886" s="328" t="s">
        <v>4083</v>
      </c>
      <c r="AQ1886" s="328">
        <v>6</v>
      </c>
    </row>
    <row r="1887" spans="1:43" ht="22.8" x14ac:dyDescent="0.4">
      <c r="A1887" s="328">
        <v>216759</v>
      </c>
      <c r="B1887" s="328" t="s">
        <v>1303</v>
      </c>
      <c r="C1887" s="328" t="s">
        <v>115</v>
      </c>
      <c r="D1887" s="328" t="s">
        <v>248</v>
      </c>
      <c r="E1887" s="328" t="s">
        <v>387</v>
      </c>
      <c r="F1887" s="330">
        <v>36391</v>
      </c>
      <c r="G1887" s="328" t="s">
        <v>685</v>
      </c>
      <c r="H1887" s="328" t="s">
        <v>389</v>
      </c>
      <c r="I1887" s="328" t="s">
        <v>486</v>
      </c>
      <c r="J1887" s="328" t="s">
        <v>371</v>
      </c>
      <c r="K1887" s="328">
        <v>2017</v>
      </c>
      <c r="L1887" s="328" t="s">
        <v>722</v>
      </c>
      <c r="M1887" s="328" t="s">
        <v>372</v>
      </c>
      <c r="N1887" s="328">
        <v>17</v>
      </c>
      <c r="O1887" s="330">
        <v>45714</v>
      </c>
      <c r="P1887" s="328">
        <v>80000</v>
      </c>
      <c r="Q1887" s="328"/>
      <c r="R1887" s="328"/>
      <c r="S1887" s="328"/>
      <c r="T1887" s="328"/>
      <c r="U1887" s="328"/>
      <c r="V1887" s="328"/>
      <c r="W1887" s="328"/>
      <c r="X1887" s="328"/>
      <c r="Y1887" s="328"/>
      <c r="Z1887" s="328"/>
      <c r="AA1887" s="328"/>
      <c r="AB1887" s="328"/>
      <c r="AC1887" s="328"/>
      <c r="AD1887" s="328"/>
      <c r="AE1887" s="328"/>
      <c r="AF1887" s="328"/>
      <c r="AG1887" s="328"/>
      <c r="AH1887" s="328"/>
      <c r="AI1887" s="328"/>
      <c r="AJ1887" s="328"/>
      <c r="AK1887" s="328"/>
      <c r="AL1887" s="328"/>
      <c r="AM1887" s="328"/>
      <c r="AN1887" s="328"/>
      <c r="AO1887" s="328"/>
      <c r="AP1887" s="328" t="s">
        <v>3377</v>
      </c>
      <c r="AQ1887" s="328">
        <v>4</v>
      </c>
    </row>
    <row r="1888" spans="1:43" ht="22.8" x14ac:dyDescent="0.4">
      <c r="A1888" s="328">
        <v>216764</v>
      </c>
      <c r="B1888" s="328" t="s">
        <v>1307</v>
      </c>
      <c r="C1888" s="328" t="s">
        <v>166</v>
      </c>
      <c r="D1888" s="328" t="s">
        <v>264</v>
      </c>
      <c r="E1888" s="328" t="s">
        <v>388</v>
      </c>
      <c r="F1888" s="330">
        <v>36615</v>
      </c>
      <c r="G1888" s="328" t="s">
        <v>385</v>
      </c>
      <c r="H1888" s="328" t="s">
        <v>389</v>
      </c>
      <c r="I1888" s="328" t="s">
        <v>65</v>
      </c>
      <c r="J1888" s="328" t="s">
        <v>371</v>
      </c>
      <c r="K1888" s="328">
        <v>2019</v>
      </c>
      <c r="L1888" s="328" t="s">
        <v>722</v>
      </c>
      <c r="M1888" s="328" t="s">
        <v>385</v>
      </c>
      <c r="N1888" s="328"/>
      <c r="O1888" s="330"/>
      <c r="P1888" s="328"/>
      <c r="Q1888" s="328"/>
      <c r="R1888" s="328"/>
      <c r="S1888" s="328"/>
      <c r="T1888" s="328"/>
      <c r="U1888" s="328"/>
      <c r="V1888" s="328"/>
      <c r="W1888" s="328"/>
      <c r="X1888" s="328"/>
      <c r="Y1888" s="328"/>
      <c r="Z1888" s="328"/>
      <c r="AA1888" s="328"/>
      <c r="AB1888" s="328"/>
      <c r="AC1888" s="328"/>
      <c r="AD1888" s="328"/>
      <c r="AE1888" s="328"/>
      <c r="AF1888" s="328"/>
      <c r="AG1888" s="328"/>
      <c r="AH1888" s="328"/>
      <c r="AI1888" s="328"/>
      <c r="AJ1888" s="328"/>
      <c r="AK1888" s="328"/>
      <c r="AL1888" s="328"/>
      <c r="AM1888" s="328"/>
      <c r="AN1888" s="328"/>
      <c r="AO1888" s="328"/>
      <c r="AP1888" s="328" t="s">
        <v>4083</v>
      </c>
      <c r="AQ1888" s="328">
        <v>6</v>
      </c>
    </row>
    <row r="1889" spans="1:43" ht="22.8" x14ac:dyDescent="0.4">
      <c r="A1889" s="328">
        <v>204535</v>
      </c>
      <c r="B1889" s="328" t="s">
        <v>3926</v>
      </c>
      <c r="C1889" s="328" t="s">
        <v>1583</v>
      </c>
      <c r="D1889" s="328" t="s">
        <v>482</v>
      </c>
      <c r="E1889" s="328" t="s">
        <v>1315</v>
      </c>
      <c r="F1889" s="330">
        <v>29930</v>
      </c>
      <c r="G1889" s="328" t="s">
        <v>3927</v>
      </c>
      <c r="H1889" s="328" t="s">
        <v>389</v>
      </c>
      <c r="I1889" s="328" t="s">
        <v>59</v>
      </c>
      <c r="J1889" s="328" t="s">
        <v>1311</v>
      </c>
      <c r="K1889" s="328">
        <v>2001</v>
      </c>
      <c r="L1889" s="328" t="s">
        <v>394</v>
      </c>
      <c r="M1889" s="328" t="s">
        <v>394</v>
      </c>
      <c r="N1889" s="328"/>
      <c r="O1889" s="330"/>
      <c r="P1889" s="328"/>
      <c r="Q1889" s="328"/>
      <c r="R1889" s="328"/>
      <c r="S1889" s="328"/>
      <c r="T1889" s="328"/>
      <c r="U1889" s="328"/>
      <c r="V1889" s="328"/>
      <c r="W1889" s="328"/>
      <c r="X1889" s="328"/>
      <c r="Y1889" s="328"/>
      <c r="Z1889" s="328"/>
      <c r="AA1889" s="328"/>
      <c r="AB1889" s="328"/>
      <c r="AC1889" s="328"/>
      <c r="AD1889" s="328"/>
      <c r="AE1889" s="328"/>
      <c r="AF1889" s="328"/>
      <c r="AG1889" s="328"/>
      <c r="AH1889" s="328"/>
      <c r="AI1889" s="328"/>
      <c r="AJ1889" s="328"/>
      <c r="AK1889" s="328"/>
      <c r="AL1889" s="328"/>
      <c r="AM1889" s="328"/>
      <c r="AN1889" s="328" t="s">
        <v>782</v>
      </c>
      <c r="AO1889" s="328"/>
      <c r="AP1889" s="328" t="s">
        <v>3849</v>
      </c>
      <c r="AQ1889" s="328">
        <v>6</v>
      </c>
    </row>
    <row r="1890" spans="1:43" ht="27.6" x14ac:dyDescent="0.4">
      <c r="A1890" s="328">
        <v>200687</v>
      </c>
      <c r="B1890" s="329" t="s">
        <v>4479</v>
      </c>
      <c r="C1890" s="329" t="s">
        <v>66</v>
      </c>
      <c r="D1890" s="329" t="s">
        <v>424</v>
      </c>
      <c r="E1890" s="337"/>
      <c r="F1890" s="338"/>
      <c r="G1890" s="337"/>
      <c r="H1890" s="337"/>
      <c r="I1890" s="328" t="s">
        <v>3908</v>
      </c>
      <c r="J1890" s="329"/>
      <c r="K1890" s="329"/>
      <c r="L1890" s="339"/>
      <c r="M1890" s="337"/>
      <c r="N1890" s="337"/>
      <c r="O1890" s="338"/>
      <c r="P1890" s="337"/>
      <c r="Q1890" s="337"/>
      <c r="R1890" s="337"/>
      <c r="S1890" s="337"/>
      <c r="T1890" s="337"/>
      <c r="U1890" s="337"/>
      <c r="V1890" s="337"/>
      <c r="W1890" s="337"/>
      <c r="X1890" s="337"/>
      <c r="Y1890" s="337"/>
      <c r="Z1890" s="337"/>
      <c r="AA1890" s="337"/>
      <c r="AB1890" s="337"/>
      <c r="AC1890" s="337"/>
      <c r="AD1890" s="337"/>
      <c r="AE1890" s="329"/>
      <c r="AF1890" s="337"/>
      <c r="AG1890" s="337"/>
      <c r="AH1890" s="337"/>
      <c r="AI1890" s="337"/>
      <c r="AJ1890" s="337"/>
      <c r="AK1890" s="329"/>
      <c r="AL1890" s="329"/>
      <c r="AM1890" s="329"/>
      <c r="AN1890" s="337"/>
      <c r="AO1890" s="337"/>
      <c r="AP1890" s="337"/>
      <c r="AQ1890" s="337"/>
    </row>
    <row r="1891" spans="1:43" ht="27.6" x14ac:dyDescent="0.4">
      <c r="A1891" s="328">
        <v>201027</v>
      </c>
      <c r="B1891" s="340" t="s">
        <v>4489</v>
      </c>
      <c r="C1891" s="340" t="s">
        <v>105</v>
      </c>
      <c r="D1891" s="340" t="s">
        <v>229</v>
      </c>
      <c r="E1891" s="337"/>
      <c r="F1891" s="338"/>
      <c r="G1891" s="337"/>
      <c r="H1891" s="337"/>
      <c r="I1891" s="328" t="s">
        <v>3908</v>
      </c>
      <c r="J1891" s="329"/>
      <c r="K1891" s="329"/>
      <c r="L1891" s="339"/>
      <c r="M1891" s="337"/>
      <c r="N1891" s="337"/>
      <c r="O1891" s="338"/>
      <c r="P1891" s="337"/>
      <c r="Q1891" s="337"/>
      <c r="R1891" s="337"/>
      <c r="S1891" s="337"/>
      <c r="T1891" s="337"/>
      <c r="U1891" s="337"/>
      <c r="V1891" s="337"/>
      <c r="W1891" s="337"/>
      <c r="X1891" s="337"/>
      <c r="Y1891" s="337"/>
      <c r="Z1891" s="337"/>
      <c r="AA1891" s="337"/>
      <c r="AB1891" s="337"/>
      <c r="AC1891" s="337"/>
      <c r="AD1891" s="337"/>
      <c r="AE1891" s="329"/>
      <c r="AF1891" s="337"/>
      <c r="AG1891" s="337"/>
      <c r="AH1891" s="337"/>
      <c r="AI1891" s="337"/>
      <c r="AJ1891" s="337"/>
      <c r="AK1891" s="329"/>
      <c r="AL1891" s="329"/>
      <c r="AM1891" s="329"/>
      <c r="AN1891" s="337"/>
      <c r="AO1891" s="337"/>
      <c r="AP1891" s="337"/>
      <c r="AQ1891" s="337"/>
    </row>
    <row r="1892" spans="1:43" ht="22.8" x14ac:dyDescent="0.4">
      <c r="A1892" s="328">
        <v>201396</v>
      </c>
      <c r="B1892" s="328" t="s">
        <v>3761</v>
      </c>
      <c r="C1892" s="328" t="s">
        <v>3762</v>
      </c>
      <c r="D1892" s="328" t="s">
        <v>257</v>
      </c>
      <c r="E1892" s="328" t="s">
        <v>1315</v>
      </c>
      <c r="F1892" s="330">
        <v>29267</v>
      </c>
      <c r="G1892" s="328" t="s">
        <v>370</v>
      </c>
      <c r="H1892" s="328" t="s">
        <v>389</v>
      </c>
      <c r="I1892" s="328" t="s">
        <v>59</v>
      </c>
      <c r="J1892" s="328"/>
      <c r="K1892" s="328"/>
      <c r="L1892" s="328"/>
      <c r="M1892" s="328"/>
      <c r="N1892" s="328"/>
      <c r="O1892" s="330"/>
      <c r="P1892" s="328"/>
      <c r="Q1892" s="328"/>
      <c r="R1892" s="328"/>
      <c r="S1892" s="328"/>
      <c r="T1892" s="328"/>
      <c r="U1892" s="328"/>
      <c r="V1892" s="328"/>
      <c r="W1892" s="328"/>
      <c r="X1892" s="328"/>
      <c r="Y1892" s="328"/>
      <c r="Z1892" s="328"/>
      <c r="AA1892" s="328"/>
      <c r="AB1892" s="328"/>
      <c r="AC1892" s="328"/>
      <c r="AD1892" s="328"/>
      <c r="AE1892" s="328"/>
      <c r="AF1892" s="328"/>
      <c r="AG1892" s="328"/>
      <c r="AH1892" s="328" t="s">
        <v>731</v>
      </c>
      <c r="AI1892" s="328"/>
      <c r="AJ1892" s="328"/>
      <c r="AK1892" s="328"/>
      <c r="AL1892" s="328"/>
      <c r="AM1892" s="328" t="s">
        <v>782</v>
      </c>
      <c r="AN1892" s="328" t="s">
        <v>782</v>
      </c>
      <c r="AO1892" s="328"/>
      <c r="AP1892" s="328" t="s">
        <v>3849</v>
      </c>
      <c r="AQ1892" s="328">
        <v>6</v>
      </c>
    </row>
    <row r="1893" spans="1:43" ht="22.8" x14ac:dyDescent="0.4">
      <c r="A1893" s="328">
        <v>201453</v>
      </c>
      <c r="B1893" s="328" t="s">
        <v>3792</v>
      </c>
      <c r="C1893" s="328" t="s">
        <v>118</v>
      </c>
      <c r="D1893" s="328" t="s">
        <v>324</v>
      </c>
      <c r="E1893" s="328" t="s">
        <v>1315</v>
      </c>
      <c r="F1893" s="330">
        <v>30741</v>
      </c>
      <c r="G1893" s="328" t="s">
        <v>378</v>
      </c>
      <c r="H1893" s="328" t="s">
        <v>389</v>
      </c>
      <c r="I1893" s="328" t="s">
        <v>59</v>
      </c>
      <c r="J1893" s="328"/>
      <c r="K1893" s="328"/>
      <c r="L1893" s="328"/>
      <c r="M1893" s="328"/>
      <c r="N1893" s="328"/>
      <c r="O1893" s="330"/>
      <c r="P1893" s="328"/>
      <c r="Q1893" s="328"/>
      <c r="R1893" s="328"/>
      <c r="S1893" s="328"/>
      <c r="T1893" s="328"/>
      <c r="U1893" s="328"/>
      <c r="V1893" s="328"/>
      <c r="W1893" s="328"/>
      <c r="X1893" s="328"/>
      <c r="Y1893" s="328"/>
      <c r="Z1893" s="328"/>
      <c r="AA1893" s="328"/>
      <c r="AB1893" s="328"/>
      <c r="AC1893" s="328"/>
      <c r="AD1893" s="328"/>
      <c r="AE1893" s="328"/>
      <c r="AF1893" s="328"/>
      <c r="AG1893" s="328"/>
      <c r="AH1893" s="328" t="s">
        <v>731</v>
      </c>
      <c r="AI1893" s="328"/>
      <c r="AJ1893" s="328"/>
      <c r="AK1893" s="328"/>
      <c r="AL1893" s="328"/>
      <c r="AM1893" s="328" t="s">
        <v>782</v>
      </c>
      <c r="AN1893" s="328" t="s">
        <v>782</v>
      </c>
      <c r="AO1893" s="328"/>
      <c r="AP1893" s="328" t="s">
        <v>3849</v>
      </c>
      <c r="AQ1893" s="328">
        <v>6</v>
      </c>
    </row>
    <row r="1894" spans="1:43" ht="27.6" x14ac:dyDescent="0.4">
      <c r="A1894" s="328">
        <v>202012</v>
      </c>
      <c r="B1894" s="329" t="s">
        <v>4483</v>
      </c>
      <c r="C1894" s="329" t="s">
        <v>193</v>
      </c>
      <c r="D1894" s="329" t="s">
        <v>4484</v>
      </c>
      <c r="E1894" s="337"/>
      <c r="F1894" s="338"/>
      <c r="G1894" s="337"/>
      <c r="H1894" s="337"/>
      <c r="I1894" s="328" t="s">
        <v>3984</v>
      </c>
      <c r="J1894" s="329"/>
      <c r="K1894" s="329"/>
      <c r="L1894" s="339"/>
      <c r="M1894" s="337"/>
      <c r="N1894" s="337"/>
      <c r="O1894" s="338"/>
      <c r="P1894" s="337"/>
      <c r="Q1894" s="337"/>
      <c r="R1894" s="337"/>
      <c r="S1894" s="337"/>
      <c r="T1894" s="337"/>
      <c r="U1894" s="337"/>
      <c r="V1894" s="337"/>
      <c r="W1894" s="337"/>
      <c r="X1894" s="337"/>
      <c r="Y1894" s="337"/>
      <c r="Z1894" s="337"/>
      <c r="AA1894" s="337"/>
      <c r="AB1894" s="337"/>
      <c r="AC1894" s="337"/>
      <c r="AD1894" s="337"/>
      <c r="AE1894" s="329"/>
      <c r="AF1894" s="337"/>
      <c r="AG1894" s="337"/>
      <c r="AH1894" s="337"/>
      <c r="AI1894" s="337"/>
      <c r="AJ1894" s="337"/>
      <c r="AK1894" s="329"/>
      <c r="AL1894" s="329"/>
      <c r="AM1894" s="329"/>
      <c r="AN1894" s="337"/>
      <c r="AO1894" s="337"/>
      <c r="AP1894" s="337"/>
      <c r="AQ1894" s="337"/>
    </row>
    <row r="1895" spans="1:43" ht="27.6" x14ac:dyDescent="0.45">
      <c r="A1895" s="328">
        <v>202620</v>
      </c>
      <c r="B1895" s="328" t="s">
        <v>4494</v>
      </c>
      <c r="C1895" s="328" t="s">
        <v>4495</v>
      </c>
      <c r="D1895" s="328" t="s">
        <v>232</v>
      </c>
      <c r="E1895" s="337"/>
      <c r="F1895" s="338"/>
      <c r="G1895" s="337"/>
      <c r="H1895" s="337"/>
      <c r="I1895" s="329" t="s">
        <v>3893</v>
      </c>
      <c r="J1895" s="329"/>
      <c r="K1895" s="329"/>
      <c r="L1895" s="339"/>
      <c r="M1895" s="337"/>
      <c r="N1895" s="337"/>
      <c r="O1895" s="338"/>
      <c r="P1895" s="337"/>
      <c r="Q1895" s="337"/>
      <c r="R1895" s="337"/>
      <c r="S1895" s="337"/>
      <c r="T1895" s="337"/>
      <c r="U1895" s="337"/>
      <c r="V1895" s="337"/>
      <c r="W1895" s="337"/>
      <c r="X1895" s="337"/>
      <c r="Y1895" s="337"/>
      <c r="Z1895" s="337"/>
      <c r="AA1895" s="337"/>
      <c r="AB1895" s="337"/>
      <c r="AC1895" s="337"/>
      <c r="AD1895" s="337"/>
      <c r="AE1895" s="329"/>
      <c r="AF1895" s="337"/>
      <c r="AG1895" s="337"/>
      <c r="AH1895" s="337"/>
      <c r="AI1895" s="337"/>
      <c r="AJ1895" s="341"/>
      <c r="AK1895" s="329"/>
      <c r="AL1895" s="329"/>
      <c r="AM1895" s="337"/>
      <c r="AN1895" s="337"/>
      <c r="AO1895" s="337"/>
      <c r="AP1895" s="337"/>
      <c r="AQ1895" s="337"/>
    </row>
    <row r="1896" spans="1:43" ht="22.8" x14ac:dyDescent="0.4">
      <c r="A1896" s="328">
        <v>202934</v>
      </c>
      <c r="B1896" s="328" t="s">
        <v>2619</v>
      </c>
      <c r="C1896" s="328" t="s">
        <v>187</v>
      </c>
      <c r="D1896" s="328" t="s">
        <v>2620</v>
      </c>
      <c r="E1896" s="328">
        <v>0</v>
      </c>
      <c r="F1896" s="330">
        <v>31778</v>
      </c>
      <c r="G1896" s="328" t="s">
        <v>1911</v>
      </c>
      <c r="H1896" s="328" t="s">
        <v>389</v>
      </c>
      <c r="I1896" s="328" t="s">
        <v>484</v>
      </c>
      <c r="J1896" s="328"/>
      <c r="K1896" s="328"/>
      <c r="L1896" s="328"/>
      <c r="M1896" s="328"/>
      <c r="N1896" s="328"/>
      <c r="O1896" s="330"/>
      <c r="P1896" s="328"/>
      <c r="Q1896" s="328"/>
      <c r="R1896" s="328"/>
      <c r="S1896" s="328"/>
      <c r="T1896" s="328"/>
      <c r="U1896" s="328"/>
      <c r="V1896" s="328"/>
      <c r="W1896" s="328"/>
      <c r="X1896" s="328"/>
      <c r="Y1896" s="328"/>
      <c r="Z1896" s="328"/>
      <c r="AA1896" s="328"/>
      <c r="AB1896" s="328"/>
      <c r="AC1896" s="328"/>
      <c r="AD1896" s="328"/>
      <c r="AE1896" s="328"/>
      <c r="AF1896" s="328"/>
      <c r="AG1896" s="328"/>
      <c r="AH1896" s="328" t="s">
        <v>1451</v>
      </c>
      <c r="AI1896" s="328"/>
      <c r="AJ1896" s="328"/>
      <c r="AK1896" s="328"/>
      <c r="AL1896" s="328"/>
      <c r="AM1896" s="328" t="s">
        <v>782</v>
      </c>
      <c r="AN1896" s="328" t="s">
        <v>782</v>
      </c>
      <c r="AO1896" s="328"/>
      <c r="AP1896" s="328" t="s">
        <v>3890</v>
      </c>
      <c r="AQ1896" s="328">
        <v>1</v>
      </c>
    </row>
    <row r="1897" spans="1:43" ht="22.8" x14ac:dyDescent="0.4">
      <c r="A1897" s="328">
        <v>204062</v>
      </c>
      <c r="B1897" s="328" t="s">
        <v>3919</v>
      </c>
      <c r="C1897" s="328" t="s">
        <v>994</v>
      </c>
      <c r="D1897" s="328" t="s">
        <v>230</v>
      </c>
      <c r="E1897" s="328" t="s">
        <v>387</v>
      </c>
      <c r="F1897" s="330">
        <v>31119</v>
      </c>
      <c r="G1897" s="328" t="s">
        <v>3920</v>
      </c>
      <c r="H1897" s="328" t="s">
        <v>389</v>
      </c>
      <c r="I1897" s="328" t="s">
        <v>59</v>
      </c>
      <c r="J1897" s="328"/>
      <c r="K1897" s="328"/>
      <c r="L1897" s="328"/>
      <c r="M1897" s="328"/>
      <c r="N1897" s="328"/>
      <c r="O1897" s="330"/>
      <c r="P1897" s="328"/>
      <c r="Q1897" s="328"/>
      <c r="R1897" s="328"/>
      <c r="S1897" s="328"/>
      <c r="T1897" s="328"/>
      <c r="U1897" s="328"/>
      <c r="V1897" s="328"/>
      <c r="W1897" s="328"/>
      <c r="X1897" s="328"/>
      <c r="Y1897" s="328"/>
      <c r="Z1897" s="328"/>
      <c r="AA1897" s="328"/>
      <c r="AB1897" s="328"/>
      <c r="AC1897" s="328"/>
      <c r="AD1897" s="328"/>
      <c r="AE1897" s="328"/>
      <c r="AF1897" s="328"/>
      <c r="AG1897" s="328"/>
      <c r="AH1897" s="328"/>
      <c r="AI1897" s="328"/>
      <c r="AJ1897" s="328"/>
      <c r="AK1897" s="328"/>
      <c r="AL1897" s="328"/>
      <c r="AM1897" s="328"/>
      <c r="AN1897" s="328" t="s">
        <v>782</v>
      </c>
      <c r="AO1897" s="328"/>
      <c r="AP1897" s="328" t="s">
        <v>3849</v>
      </c>
      <c r="AQ1897" s="328">
        <v>6</v>
      </c>
    </row>
    <row r="1898" spans="1:43" ht="22.8" x14ac:dyDescent="0.4">
      <c r="A1898" s="328">
        <v>204294</v>
      </c>
      <c r="B1898" s="328" t="s">
        <v>3759</v>
      </c>
      <c r="C1898" s="328" t="s">
        <v>2052</v>
      </c>
      <c r="D1898" s="328" t="s">
        <v>3760</v>
      </c>
      <c r="E1898" s="328" t="s">
        <v>1315</v>
      </c>
      <c r="F1898" s="330">
        <v>30533</v>
      </c>
      <c r="G1898" s="328" t="s">
        <v>383</v>
      </c>
      <c r="H1898" s="328" t="s">
        <v>389</v>
      </c>
      <c r="I1898" s="328" t="s">
        <v>486</v>
      </c>
      <c r="J1898" s="328"/>
      <c r="K1898" s="328"/>
      <c r="L1898" s="328"/>
      <c r="M1898" s="328"/>
      <c r="N1898" s="328"/>
      <c r="O1898" s="330"/>
      <c r="P1898" s="328"/>
      <c r="Q1898" s="328"/>
      <c r="R1898" s="328"/>
      <c r="S1898" s="328"/>
      <c r="T1898" s="328"/>
      <c r="U1898" s="328"/>
      <c r="V1898" s="328"/>
      <c r="W1898" s="328"/>
      <c r="X1898" s="328"/>
      <c r="Y1898" s="328"/>
      <c r="Z1898" s="328"/>
      <c r="AA1898" s="328"/>
      <c r="AB1898" s="328"/>
      <c r="AC1898" s="328"/>
      <c r="AD1898" s="328"/>
      <c r="AE1898" s="328"/>
      <c r="AF1898" s="328"/>
      <c r="AG1898" s="328"/>
      <c r="AH1898" s="328" t="s">
        <v>731</v>
      </c>
      <c r="AI1898" s="328"/>
      <c r="AJ1898" s="328"/>
      <c r="AK1898" s="328"/>
      <c r="AL1898" s="328"/>
      <c r="AM1898" s="328"/>
      <c r="AN1898" s="328"/>
      <c r="AO1898" s="328"/>
      <c r="AP1898" s="328" t="s">
        <v>3922</v>
      </c>
      <c r="AQ1898" s="328">
        <v>5</v>
      </c>
    </row>
    <row r="1899" spans="1:43" ht="27.6" x14ac:dyDescent="0.4">
      <c r="A1899" s="328">
        <v>205206</v>
      </c>
      <c r="B1899" s="329" t="s">
        <v>4490</v>
      </c>
      <c r="C1899" s="329" t="s">
        <v>1760</v>
      </c>
      <c r="D1899" s="329" t="s">
        <v>2996</v>
      </c>
      <c r="E1899" s="337"/>
      <c r="F1899" s="338"/>
      <c r="G1899" s="337"/>
      <c r="H1899" s="337"/>
      <c r="I1899" s="328" t="s">
        <v>3908</v>
      </c>
      <c r="J1899" s="329"/>
      <c r="K1899" s="329"/>
      <c r="L1899" s="339"/>
      <c r="M1899" s="337"/>
      <c r="N1899" s="337"/>
      <c r="O1899" s="338"/>
      <c r="P1899" s="337"/>
      <c r="Q1899" s="337"/>
      <c r="R1899" s="337"/>
      <c r="S1899" s="337"/>
      <c r="T1899" s="337"/>
      <c r="U1899" s="337"/>
      <c r="V1899" s="337"/>
      <c r="W1899" s="337"/>
      <c r="X1899" s="337"/>
      <c r="Y1899" s="337"/>
      <c r="Z1899" s="337"/>
      <c r="AA1899" s="337"/>
      <c r="AB1899" s="337"/>
      <c r="AC1899" s="337"/>
      <c r="AD1899" s="337"/>
      <c r="AE1899" s="329"/>
      <c r="AF1899" s="337"/>
      <c r="AG1899" s="337"/>
      <c r="AH1899" s="337"/>
      <c r="AI1899" s="337"/>
      <c r="AJ1899" s="337"/>
      <c r="AK1899" s="329"/>
      <c r="AL1899" s="329"/>
      <c r="AM1899" s="329"/>
      <c r="AN1899" s="337"/>
      <c r="AO1899" s="337"/>
      <c r="AP1899" s="337"/>
      <c r="AQ1899" s="337"/>
    </row>
    <row r="1900" spans="1:43" ht="27.6" x14ac:dyDescent="0.4">
      <c r="A1900" s="328">
        <v>205705</v>
      </c>
      <c r="B1900" s="328" t="s">
        <v>4491</v>
      </c>
      <c r="C1900" s="328" t="s">
        <v>4492</v>
      </c>
      <c r="D1900" s="328" t="s">
        <v>4493</v>
      </c>
      <c r="E1900" s="337"/>
      <c r="F1900" s="338"/>
      <c r="G1900" s="337"/>
      <c r="H1900" s="337"/>
      <c r="I1900" s="328" t="s">
        <v>3908</v>
      </c>
      <c r="J1900" s="329"/>
      <c r="K1900" s="329"/>
      <c r="L1900" s="339"/>
      <c r="M1900" s="337"/>
      <c r="N1900" s="337"/>
      <c r="O1900" s="338"/>
      <c r="P1900" s="337"/>
      <c r="Q1900" s="337"/>
      <c r="R1900" s="337"/>
      <c r="S1900" s="337"/>
      <c r="T1900" s="337"/>
      <c r="U1900" s="337"/>
      <c r="V1900" s="337"/>
      <c r="W1900" s="337"/>
      <c r="X1900" s="337"/>
      <c r="Y1900" s="337"/>
      <c r="Z1900" s="337"/>
      <c r="AA1900" s="337"/>
      <c r="AB1900" s="337"/>
      <c r="AC1900" s="337"/>
      <c r="AD1900" s="337"/>
      <c r="AE1900" s="329"/>
      <c r="AF1900" s="337"/>
      <c r="AG1900" s="337"/>
      <c r="AH1900" s="337"/>
      <c r="AI1900" s="337"/>
      <c r="AJ1900" s="337"/>
      <c r="AK1900" s="329"/>
      <c r="AL1900" s="329"/>
      <c r="AM1900" s="329"/>
      <c r="AN1900" s="337"/>
      <c r="AO1900" s="337"/>
      <c r="AP1900" s="337"/>
      <c r="AQ1900" s="337"/>
    </row>
    <row r="1901" spans="1:43" ht="27.6" x14ac:dyDescent="0.4">
      <c r="A1901" s="328">
        <v>205743</v>
      </c>
      <c r="B1901" s="329" t="s">
        <v>4477</v>
      </c>
      <c r="C1901" s="329" t="s">
        <v>4478</v>
      </c>
      <c r="D1901" s="329" t="s">
        <v>460</v>
      </c>
      <c r="E1901" s="337"/>
      <c r="F1901" s="338"/>
      <c r="G1901" s="337"/>
      <c r="H1901" s="337"/>
      <c r="I1901" s="328" t="s">
        <v>3908</v>
      </c>
      <c r="J1901" s="329"/>
      <c r="K1901" s="329"/>
      <c r="L1901" s="339"/>
      <c r="M1901" s="337"/>
      <c r="N1901" s="337"/>
      <c r="O1901" s="338"/>
      <c r="P1901" s="337"/>
      <c r="Q1901" s="337"/>
      <c r="R1901" s="337"/>
      <c r="S1901" s="337"/>
      <c r="T1901" s="337"/>
      <c r="U1901" s="337"/>
      <c r="V1901" s="337"/>
      <c r="W1901" s="337"/>
      <c r="X1901" s="337"/>
      <c r="Y1901" s="337"/>
      <c r="Z1901" s="337"/>
      <c r="AA1901" s="337"/>
      <c r="AB1901" s="337"/>
      <c r="AC1901" s="337"/>
      <c r="AD1901" s="337"/>
      <c r="AE1901" s="329"/>
      <c r="AF1901" s="337"/>
      <c r="AG1901" s="337"/>
      <c r="AH1901" s="337"/>
      <c r="AI1901" s="337"/>
      <c r="AJ1901" s="337"/>
      <c r="AK1901" s="329"/>
      <c r="AL1901" s="329"/>
      <c r="AM1901" s="329"/>
      <c r="AN1901" s="337"/>
      <c r="AO1901" s="337"/>
      <c r="AP1901" s="337"/>
      <c r="AQ1901" s="337"/>
    </row>
    <row r="1902" spans="1:43" ht="27.6" x14ac:dyDescent="0.4">
      <c r="A1902" s="328">
        <v>207077</v>
      </c>
      <c r="B1902" s="329" t="s">
        <v>4482</v>
      </c>
      <c r="C1902" s="329" t="s">
        <v>70</v>
      </c>
      <c r="D1902" s="329" t="s">
        <v>291</v>
      </c>
      <c r="E1902" s="337"/>
      <c r="F1902" s="338"/>
      <c r="G1902" s="337"/>
      <c r="H1902" s="337"/>
      <c r="I1902" s="328" t="s">
        <v>3908</v>
      </c>
      <c r="J1902" s="329"/>
      <c r="K1902" s="329"/>
      <c r="L1902" s="339"/>
      <c r="M1902" s="337"/>
      <c r="N1902" s="337"/>
      <c r="O1902" s="338"/>
      <c r="P1902" s="337"/>
      <c r="Q1902" s="337"/>
      <c r="R1902" s="337"/>
      <c r="S1902" s="337"/>
      <c r="T1902" s="337"/>
      <c r="U1902" s="337"/>
      <c r="V1902" s="337"/>
      <c r="W1902" s="337"/>
      <c r="X1902" s="337"/>
      <c r="Y1902" s="337"/>
      <c r="Z1902" s="337"/>
      <c r="AA1902" s="337"/>
      <c r="AB1902" s="337"/>
      <c r="AC1902" s="337"/>
      <c r="AD1902" s="337"/>
      <c r="AE1902" s="329"/>
      <c r="AF1902" s="337"/>
      <c r="AG1902" s="337"/>
      <c r="AH1902" s="337"/>
      <c r="AI1902" s="337"/>
      <c r="AJ1902" s="337"/>
      <c r="AK1902" s="329"/>
      <c r="AL1902" s="329"/>
      <c r="AM1902" s="329"/>
      <c r="AN1902" s="337"/>
      <c r="AO1902" s="337"/>
      <c r="AP1902" s="337"/>
      <c r="AQ1902" s="337"/>
    </row>
    <row r="1903" spans="1:43" ht="27.6" x14ac:dyDescent="0.4">
      <c r="A1903" s="328">
        <v>210025</v>
      </c>
      <c r="B1903" s="329" t="s">
        <v>4480</v>
      </c>
      <c r="C1903" s="329" t="s">
        <v>4481</v>
      </c>
      <c r="D1903" s="329" t="s">
        <v>2669</v>
      </c>
      <c r="E1903" s="337"/>
      <c r="F1903" s="338"/>
      <c r="G1903" s="337"/>
      <c r="H1903" s="337"/>
      <c r="I1903" s="328" t="s">
        <v>3955</v>
      </c>
      <c r="J1903" s="329"/>
      <c r="K1903" s="329"/>
      <c r="L1903" s="339"/>
      <c r="M1903" s="337"/>
      <c r="N1903" s="337"/>
      <c r="O1903" s="338"/>
      <c r="P1903" s="337"/>
      <c r="Q1903" s="337"/>
      <c r="R1903" s="337"/>
      <c r="S1903" s="337"/>
      <c r="T1903" s="337"/>
      <c r="U1903" s="337"/>
      <c r="V1903" s="337"/>
      <c r="W1903" s="337"/>
      <c r="X1903" s="337"/>
      <c r="Y1903" s="337"/>
      <c r="Z1903" s="337"/>
      <c r="AA1903" s="337"/>
      <c r="AB1903" s="337"/>
      <c r="AC1903" s="337"/>
      <c r="AD1903" s="337"/>
      <c r="AE1903" s="329"/>
      <c r="AF1903" s="337"/>
      <c r="AG1903" s="337"/>
      <c r="AH1903" s="337"/>
      <c r="AI1903" s="337"/>
      <c r="AJ1903" s="337"/>
      <c r="AK1903" s="329"/>
      <c r="AL1903" s="329"/>
      <c r="AM1903" s="329"/>
      <c r="AN1903" s="337"/>
      <c r="AO1903" s="337"/>
      <c r="AP1903" s="337"/>
      <c r="AQ1903" s="337"/>
    </row>
    <row r="1904" spans="1:43" ht="22.8" x14ac:dyDescent="0.4">
      <c r="A1904" s="328">
        <v>211365</v>
      </c>
      <c r="B1904" s="328" t="s">
        <v>4056</v>
      </c>
      <c r="C1904" s="328" t="s">
        <v>128</v>
      </c>
      <c r="D1904" s="328" t="s">
        <v>4057</v>
      </c>
      <c r="E1904" s="328" t="s">
        <v>1315</v>
      </c>
      <c r="F1904" s="330">
        <v>35796</v>
      </c>
      <c r="G1904" s="328" t="s">
        <v>370</v>
      </c>
      <c r="H1904" s="328" t="s">
        <v>389</v>
      </c>
      <c r="I1904" s="328" t="s">
        <v>484</v>
      </c>
      <c r="J1904" s="328"/>
      <c r="K1904" s="328"/>
      <c r="L1904" s="328"/>
      <c r="M1904" s="328"/>
      <c r="N1904" s="328"/>
      <c r="O1904" s="330"/>
      <c r="P1904" s="328"/>
      <c r="Q1904" s="328"/>
      <c r="R1904" s="328"/>
      <c r="S1904" s="328"/>
      <c r="T1904" s="328"/>
      <c r="U1904" s="328"/>
      <c r="V1904" s="328"/>
      <c r="W1904" s="328"/>
      <c r="X1904" s="328"/>
      <c r="Y1904" s="328"/>
      <c r="Z1904" s="328"/>
      <c r="AA1904" s="328"/>
      <c r="AB1904" s="328"/>
      <c r="AC1904" s="328"/>
      <c r="AD1904" s="328"/>
      <c r="AE1904" s="328"/>
      <c r="AF1904" s="328"/>
      <c r="AG1904" s="328"/>
      <c r="AH1904" s="328" t="s">
        <v>731</v>
      </c>
      <c r="AI1904" s="328"/>
      <c r="AJ1904" s="328"/>
      <c r="AK1904" s="328"/>
      <c r="AL1904" s="328"/>
      <c r="AM1904" s="328"/>
      <c r="AN1904" s="328"/>
      <c r="AO1904" s="328"/>
      <c r="AP1904" s="328" t="s">
        <v>3883</v>
      </c>
      <c r="AQ1904" s="328" t="s">
        <v>3844</v>
      </c>
    </row>
    <row r="1905" spans="1:43" ht="22.8" x14ac:dyDescent="0.4">
      <c r="A1905" s="328">
        <v>211509</v>
      </c>
      <c r="B1905" s="328" t="s">
        <v>4066</v>
      </c>
      <c r="C1905" s="328" t="s">
        <v>130</v>
      </c>
      <c r="D1905" s="328" t="s">
        <v>305</v>
      </c>
      <c r="E1905" s="328" t="s">
        <v>1315</v>
      </c>
      <c r="F1905" s="330">
        <v>33983</v>
      </c>
      <c r="G1905" s="328" t="s">
        <v>370</v>
      </c>
      <c r="H1905" s="328" t="s">
        <v>389</v>
      </c>
      <c r="I1905" s="328" t="s">
        <v>484</v>
      </c>
      <c r="J1905" s="328"/>
      <c r="K1905" s="328"/>
      <c r="L1905" s="328"/>
      <c r="M1905" s="328"/>
      <c r="N1905" s="328"/>
      <c r="O1905" s="330"/>
      <c r="P1905" s="328"/>
      <c r="Q1905" s="328"/>
      <c r="R1905" s="328"/>
      <c r="S1905" s="328"/>
      <c r="T1905" s="328"/>
      <c r="U1905" s="328"/>
      <c r="V1905" s="328"/>
      <c r="W1905" s="328"/>
      <c r="X1905" s="328"/>
      <c r="Y1905" s="328"/>
      <c r="Z1905" s="328"/>
      <c r="AA1905" s="328"/>
      <c r="AB1905" s="328"/>
      <c r="AC1905" s="328"/>
      <c r="AD1905" s="328"/>
      <c r="AE1905" s="328"/>
      <c r="AF1905" s="328"/>
      <c r="AG1905" s="328"/>
      <c r="AH1905" s="328" t="s">
        <v>731</v>
      </c>
      <c r="AI1905" s="328"/>
      <c r="AJ1905" s="328"/>
      <c r="AK1905" s="328"/>
      <c r="AL1905" s="328"/>
      <c r="AM1905" s="328"/>
      <c r="AN1905" s="328"/>
      <c r="AO1905" s="328"/>
      <c r="AP1905" s="328" t="s">
        <v>3883</v>
      </c>
      <c r="AQ1905" s="328" t="s">
        <v>3844</v>
      </c>
    </row>
    <row r="1906" spans="1:43" ht="22.8" x14ac:dyDescent="0.4">
      <c r="A1906" s="328">
        <v>212095</v>
      </c>
      <c r="B1906" s="328" t="s">
        <v>3769</v>
      </c>
      <c r="C1906" s="328" t="s">
        <v>3770</v>
      </c>
      <c r="D1906" s="328" t="s">
        <v>3771</v>
      </c>
      <c r="E1906" s="328" t="s">
        <v>387</v>
      </c>
      <c r="F1906" s="330">
        <v>31023</v>
      </c>
      <c r="G1906" s="328" t="s">
        <v>3772</v>
      </c>
      <c r="H1906" s="328" t="s">
        <v>389</v>
      </c>
      <c r="I1906" s="328" t="s">
        <v>485</v>
      </c>
      <c r="J1906" s="328"/>
      <c r="K1906" s="328"/>
      <c r="L1906" s="328"/>
      <c r="M1906" s="328"/>
      <c r="N1906" s="328"/>
      <c r="O1906" s="330"/>
      <c r="P1906" s="328"/>
      <c r="Q1906" s="328"/>
      <c r="R1906" s="328"/>
      <c r="S1906" s="328"/>
      <c r="T1906" s="328"/>
      <c r="U1906" s="328"/>
      <c r="V1906" s="328"/>
      <c r="W1906" s="328"/>
      <c r="X1906" s="328"/>
      <c r="Y1906" s="328"/>
      <c r="Z1906" s="328"/>
      <c r="AA1906" s="328"/>
      <c r="AB1906" s="328"/>
      <c r="AC1906" s="328"/>
      <c r="AD1906" s="328"/>
      <c r="AE1906" s="328"/>
      <c r="AF1906" s="328"/>
      <c r="AG1906" s="328"/>
      <c r="AH1906" s="328" t="s">
        <v>731</v>
      </c>
      <c r="AI1906" s="328"/>
      <c r="AJ1906" s="328"/>
      <c r="AK1906" s="328"/>
      <c r="AL1906" s="328"/>
      <c r="AM1906" s="328" t="s">
        <v>782</v>
      </c>
      <c r="AN1906" s="328" t="s">
        <v>782</v>
      </c>
      <c r="AO1906" s="328"/>
      <c r="AP1906" s="328" t="s">
        <v>3981</v>
      </c>
      <c r="AQ1906" s="328">
        <v>6</v>
      </c>
    </row>
    <row r="1907" spans="1:43" ht="27.6" x14ac:dyDescent="0.4">
      <c r="A1907" s="328">
        <v>212214</v>
      </c>
      <c r="B1907" s="329" t="s">
        <v>4084</v>
      </c>
      <c r="C1907" s="329" t="s">
        <v>120</v>
      </c>
      <c r="D1907" s="329" t="s">
        <v>250</v>
      </c>
      <c r="E1907" s="328" t="s">
        <v>387</v>
      </c>
      <c r="F1907" s="330">
        <v>34700</v>
      </c>
      <c r="G1907" s="328" t="s">
        <v>370</v>
      </c>
      <c r="H1907" s="328" t="s">
        <v>389</v>
      </c>
      <c r="I1907" s="328" t="s">
        <v>485</v>
      </c>
      <c r="J1907" s="328" t="s">
        <v>390</v>
      </c>
      <c r="K1907" s="328">
        <v>2014</v>
      </c>
      <c r="L1907" s="328"/>
      <c r="M1907" s="328"/>
      <c r="N1907" s="328"/>
      <c r="O1907" s="330"/>
      <c r="P1907" s="328"/>
      <c r="Q1907" s="328"/>
      <c r="R1907" s="328"/>
      <c r="S1907" s="328"/>
      <c r="T1907" s="328"/>
      <c r="U1907" s="328"/>
      <c r="V1907" s="328"/>
      <c r="W1907" s="328"/>
      <c r="X1907" s="328"/>
      <c r="Y1907" s="328"/>
      <c r="Z1907" s="328"/>
      <c r="AA1907" s="328"/>
      <c r="AB1907" s="328"/>
      <c r="AC1907" s="328"/>
      <c r="AD1907" s="328"/>
      <c r="AE1907" s="328"/>
      <c r="AF1907" s="328"/>
      <c r="AG1907" s="328"/>
      <c r="AH1907" s="328"/>
      <c r="AI1907" s="328"/>
      <c r="AJ1907" s="328"/>
      <c r="AK1907" s="328"/>
      <c r="AL1907" s="328"/>
      <c r="AM1907" s="328"/>
      <c r="AN1907" s="328" t="s">
        <v>782</v>
      </c>
      <c r="AO1907" s="328"/>
      <c r="AP1907" s="328" t="s">
        <v>4029</v>
      </c>
      <c r="AQ1907" s="328">
        <v>6</v>
      </c>
    </row>
    <row r="1908" spans="1:43" ht="22.8" x14ac:dyDescent="0.4">
      <c r="A1908" s="328">
        <v>212527</v>
      </c>
      <c r="B1908" s="328" t="s">
        <v>4091</v>
      </c>
      <c r="C1908" s="328" t="s">
        <v>547</v>
      </c>
      <c r="D1908" s="328" t="s">
        <v>347</v>
      </c>
      <c r="E1908" s="328" t="s">
        <v>388</v>
      </c>
      <c r="F1908" s="330"/>
      <c r="G1908" s="328"/>
      <c r="H1908" s="328" t="s">
        <v>389</v>
      </c>
      <c r="I1908" s="328" t="s">
        <v>485</v>
      </c>
      <c r="J1908" s="328"/>
      <c r="K1908" s="328"/>
      <c r="L1908" s="328"/>
      <c r="M1908" s="328"/>
      <c r="N1908" s="328"/>
      <c r="O1908" s="330"/>
      <c r="P1908" s="328"/>
      <c r="Q1908" s="328"/>
      <c r="R1908" s="328"/>
      <c r="S1908" s="328"/>
      <c r="T1908" s="328"/>
      <c r="U1908" s="328"/>
      <c r="V1908" s="328"/>
      <c r="W1908" s="328"/>
      <c r="X1908" s="328"/>
      <c r="Y1908" s="328"/>
      <c r="Z1908" s="328"/>
      <c r="AA1908" s="328"/>
      <c r="AB1908" s="328"/>
      <c r="AC1908" s="328"/>
      <c r="AD1908" s="328"/>
      <c r="AE1908" s="328"/>
      <c r="AF1908" s="328"/>
      <c r="AG1908" s="328"/>
      <c r="AH1908" s="328"/>
      <c r="AI1908" s="328"/>
      <c r="AJ1908" s="328"/>
      <c r="AK1908" s="328"/>
      <c r="AL1908" s="328"/>
      <c r="AM1908" s="328"/>
      <c r="AN1908" s="328" t="s">
        <v>782</v>
      </c>
      <c r="AO1908" s="328"/>
      <c r="AP1908" s="328" t="s">
        <v>4027</v>
      </c>
      <c r="AQ1908" s="328">
        <v>6</v>
      </c>
    </row>
    <row r="1909" spans="1:43" ht="27.6" x14ac:dyDescent="0.4">
      <c r="A1909" s="328">
        <v>212588</v>
      </c>
      <c r="B1909" s="340" t="s">
        <v>4092</v>
      </c>
      <c r="C1909" s="340" t="s">
        <v>71</v>
      </c>
      <c r="D1909" s="340" t="s">
        <v>4093</v>
      </c>
      <c r="E1909" s="328" t="s">
        <v>387</v>
      </c>
      <c r="F1909" s="330"/>
      <c r="G1909" s="328"/>
      <c r="H1909" s="328" t="s">
        <v>389</v>
      </c>
      <c r="I1909" s="328" t="s">
        <v>485</v>
      </c>
      <c r="J1909" s="328"/>
      <c r="K1909" s="328"/>
      <c r="L1909" s="328"/>
      <c r="M1909" s="328"/>
      <c r="N1909" s="328"/>
      <c r="O1909" s="330"/>
      <c r="P1909" s="328"/>
      <c r="Q1909" s="328"/>
      <c r="R1909" s="328"/>
      <c r="S1909" s="328"/>
      <c r="T1909" s="328"/>
      <c r="U1909" s="328"/>
      <c r="V1909" s="328"/>
      <c r="W1909" s="328"/>
      <c r="X1909" s="328"/>
      <c r="Y1909" s="328"/>
      <c r="Z1909" s="328"/>
      <c r="AA1909" s="328"/>
      <c r="AB1909" s="328"/>
      <c r="AC1909" s="328"/>
      <c r="AD1909" s="328"/>
      <c r="AE1909" s="328"/>
      <c r="AF1909" s="328"/>
      <c r="AG1909" s="328"/>
      <c r="AH1909" s="328"/>
      <c r="AI1909" s="328"/>
      <c r="AJ1909" s="328"/>
      <c r="AK1909" s="328"/>
      <c r="AL1909" s="328"/>
      <c r="AM1909" s="328"/>
      <c r="AN1909" s="328"/>
      <c r="AO1909" s="328"/>
      <c r="AP1909" s="328" t="s">
        <v>4027</v>
      </c>
      <c r="AQ1909" s="328">
        <v>5</v>
      </c>
    </row>
    <row r="1910" spans="1:43" ht="27.6" x14ac:dyDescent="0.4">
      <c r="A1910" s="328">
        <v>212824</v>
      </c>
      <c r="B1910" s="329" t="s">
        <v>4496</v>
      </c>
      <c r="C1910" s="329" t="s">
        <v>4497</v>
      </c>
      <c r="D1910" s="329" t="s">
        <v>224</v>
      </c>
      <c r="E1910" s="337"/>
      <c r="F1910" s="338"/>
      <c r="G1910" s="337"/>
      <c r="H1910" s="337"/>
      <c r="I1910" s="329" t="s">
        <v>4029</v>
      </c>
      <c r="J1910" s="329"/>
      <c r="K1910" s="288"/>
      <c r="L1910" s="339"/>
      <c r="M1910" s="337"/>
      <c r="N1910" s="337"/>
      <c r="O1910" s="338"/>
      <c r="P1910" s="337"/>
      <c r="Q1910" s="337"/>
      <c r="R1910" s="337"/>
      <c r="S1910" s="337"/>
      <c r="T1910" s="337"/>
      <c r="U1910" s="337"/>
      <c r="V1910" s="337"/>
      <c r="W1910" s="337"/>
      <c r="X1910" s="337"/>
      <c r="Y1910" s="337"/>
      <c r="Z1910" s="337"/>
      <c r="AA1910" s="337"/>
      <c r="AB1910" s="337"/>
      <c r="AC1910" s="337"/>
      <c r="AD1910" s="337"/>
      <c r="AE1910" s="329"/>
      <c r="AF1910" s="337"/>
      <c r="AG1910" s="337"/>
      <c r="AH1910" s="337"/>
      <c r="AI1910" s="337"/>
      <c r="AJ1910" s="337"/>
      <c r="AK1910" s="288"/>
      <c r="AL1910" s="288"/>
      <c r="AM1910" s="288"/>
      <c r="AN1910" s="337"/>
      <c r="AO1910" s="337"/>
      <c r="AP1910" s="337"/>
      <c r="AQ1910" s="337"/>
    </row>
    <row r="1911" spans="1:43" ht="27.6" x14ac:dyDescent="0.4">
      <c r="A1911" s="328">
        <v>212962</v>
      </c>
      <c r="B1911" s="340" t="s">
        <v>4486</v>
      </c>
      <c r="C1911" s="340" t="s">
        <v>66</v>
      </c>
      <c r="D1911" s="340" t="s">
        <v>258</v>
      </c>
      <c r="E1911" s="337"/>
      <c r="F1911" s="338"/>
      <c r="G1911" s="337"/>
      <c r="H1911" s="337"/>
      <c r="I1911" s="329" t="s">
        <v>3893</v>
      </c>
      <c r="J1911" s="329"/>
      <c r="K1911" s="329"/>
      <c r="L1911" s="339"/>
      <c r="M1911" s="337"/>
      <c r="N1911" s="337"/>
      <c r="O1911" s="338"/>
      <c r="P1911" s="337"/>
      <c r="Q1911" s="337"/>
      <c r="R1911" s="337"/>
      <c r="S1911" s="337"/>
      <c r="T1911" s="337"/>
      <c r="U1911" s="337"/>
      <c r="V1911" s="337"/>
      <c r="W1911" s="337"/>
      <c r="X1911" s="337"/>
      <c r="Y1911" s="337"/>
      <c r="Z1911" s="337"/>
      <c r="AA1911" s="337"/>
      <c r="AB1911" s="337"/>
      <c r="AC1911" s="337"/>
      <c r="AD1911" s="337"/>
      <c r="AE1911" s="329"/>
      <c r="AF1911" s="337"/>
      <c r="AG1911" s="337"/>
      <c r="AH1911" s="337"/>
      <c r="AI1911" s="337"/>
      <c r="AJ1911" s="337"/>
      <c r="AK1911" s="329"/>
      <c r="AL1911" s="329"/>
      <c r="AM1911" s="329"/>
      <c r="AN1911" s="337"/>
      <c r="AO1911" s="337"/>
      <c r="AP1911" s="337"/>
      <c r="AQ1911" s="337"/>
    </row>
    <row r="1912" spans="1:43" ht="27.6" x14ac:dyDescent="0.4">
      <c r="A1912" s="328">
        <v>212982</v>
      </c>
      <c r="B1912" s="329" t="s">
        <v>4487</v>
      </c>
      <c r="C1912" s="329" t="s">
        <v>66</v>
      </c>
      <c r="D1912" s="329" t="s">
        <v>4488</v>
      </c>
      <c r="E1912" s="337"/>
      <c r="F1912" s="338"/>
      <c r="G1912" s="337"/>
      <c r="H1912" s="337"/>
      <c r="I1912" s="328" t="s">
        <v>4029</v>
      </c>
      <c r="J1912" s="329"/>
      <c r="K1912" s="329"/>
      <c r="L1912" s="339"/>
      <c r="M1912" s="337"/>
      <c r="N1912" s="337"/>
      <c r="O1912" s="338"/>
      <c r="P1912" s="337"/>
      <c r="Q1912" s="337"/>
      <c r="R1912" s="337"/>
      <c r="S1912" s="337"/>
      <c r="T1912" s="337"/>
      <c r="U1912" s="337"/>
      <c r="V1912" s="337"/>
      <c r="W1912" s="337"/>
      <c r="X1912" s="337"/>
      <c r="Y1912" s="337"/>
      <c r="Z1912" s="337"/>
      <c r="AA1912" s="337"/>
      <c r="AB1912" s="337"/>
      <c r="AC1912" s="337"/>
      <c r="AD1912" s="337"/>
      <c r="AE1912" s="329"/>
      <c r="AF1912" s="337"/>
      <c r="AG1912" s="337"/>
      <c r="AH1912" s="337"/>
      <c r="AI1912" s="337"/>
      <c r="AJ1912" s="337"/>
      <c r="AK1912" s="329"/>
      <c r="AL1912" s="329"/>
      <c r="AM1912" s="329"/>
      <c r="AN1912" s="337"/>
      <c r="AO1912" s="337"/>
      <c r="AP1912" s="337"/>
      <c r="AQ1912" s="337"/>
    </row>
    <row r="1913" spans="1:43" ht="22.8" x14ac:dyDescent="0.4">
      <c r="A1913" s="328">
        <v>213142</v>
      </c>
      <c r="B1913" s="328" t="s">
        <v>3415</v>
      </c>
      <c r="C1913" s="328" t="s">
        <v>66</v>
      </c>
      <c r="D1913" s="328" t="s">
        <v>3416</v>
      </c>
      <c r="E1913" s="328" t="s">
        <v>387</v>
      </c>
      <c r="F1913" s="330">
        <v>35796</v>
      </c>
      <c r="G1913" s="328" t="s">
        <v>370</v>
      </c>
      <c r="H1913" s="328" t="s">
        <v>389</v>
      </c>
      <c r="I1913" s="328" t="s">
        <v>59</v>
      </c>
      <c r="J1913" s="328"/>
      <c r="K1913" s="328"/>
      <c r="L1913" s="328"/>
      <c r="M1913" s="328"/>
      <c r="N1913" s="328"/>
      <c r="O1913" s="330"/>
      <c r="P1913" s="328"/>
      <c r="Q1913" s="328"/>
      <c r="R1913" s="328"/>
      <c r="S1913" s="328"/>
      <c r="T1913" s="328"/>
      <c r="U1913" s="328"/>
      <c r="V1913" s="328"/>
      <c r="W1913" s="328"/>
      <c r="X1913" s="328"/>
      <c r="Y1913" s="328"/>
      <c r="Z1913" s="328"/>
      <c r="AA1913" s="328"/>
      <c r="AB1913" s="328"/>
      <c r="AC1913" s="328"/>
      <c r="AD1913" s="328"/>
      <c r="AE1913" s="328"/>
      <c r="AF1913" s="328"/>
      <c r="AG1913" s="328"/>
      <c r="AH1913" s="328" t="s">
        <v>731</v>
      </c>
      <c r="AI1913" s="328"/>
      <c r="AJ1913" s="328"/>
      <c r="AK1913" s="328"/>
      <c r="AL1913" s="328"/>
      <c r="AM1913" s="328" t="s">
        <v>782</v>
      </c>
      <c r="AN1913" s="328" t="s">
        <v>782</v>
      </c>
      <c r="AO1913" s="328"/>
      <c r="AP1913" s="328" t="s">
        <v>4117</v>
      </c>
      <c r="AQ1913" s="328" t="s">
        <v>3844</v>
      </c>
    </row>
    <row r="1914" spans="1:43" ht="22.8" x14ac:dyDescent="0.4">
      <c r="A1914" s="328">
        <v>213552</v>
      </c>
      <c r="B1914" s="328" t="s">
        <v>3650</v>
      </c>
      <c r="C1914" s="328" t="s">
        <v>3651</v>
      </c>
      <c r="D1914" s="328" t="s">
        <v>239</v>
      </c>
      <c r="E1914" s="328" t="s">
        <v>388</v>
      </c>
      <c r="F1914" s="330">
        <v>36161</v>
      </c>
      <c r="G1914" s="328" t="s">
        <v>3652</v>
      </c>
      <c r="H1914" s="328" t="s">
        <v>389</v>
      </c>
      <c r="I1914" s="328" t="s">
        <v>486</v>
      </c>
      <c r="J1914" s="328" t="s">
        <v>1311</v>
      </c>
      <c r="K1914" s="328">
        <v>2017</v>
      </c>
      <c r="L1914" s="328"/>
      <c r="M1914" s="328"/>
      <c r="N1914" s="328"/>
      <c r="O1914" s="330"/>
      <c r="P1914" s="328"/>
      <c r="Q1914" s="328"/>
      <c r="R1914" s="328"/>
      <c r="S1914" s="328"/>
      <c r="T1914" s="328"/>
      <c r="U1914" s="328"/>
      <c r="V1914" s="328"/>
      <c r="W1914" s="328"/>
      <c r="X1914" s="328"/>
      <c r="Y1914" s="328"/>
      <c r="Z1914" s="328"/>
      <c r="AA1914" s="328"/>
      <c r="AB1914" s="328"/>
      <c r="AC1914" s="328"/>
      <c r="AD1914" s="328"/>
      <c r="AE1914" s="328"/>
      <c r="AF1914" s="328"/>
      <c r="AG1914" s="328"/>
      <c r="AH1914" s="328" t="s">
        <v>731</v>
      </c>
      <c r="AI1914" s="328"/>
      <c r="AJ1914" s="328"/>
      <c r="AK1914" s="328"/>
      <c r="AL1914" s="328"/>
      <c r="AM1914" s="328" t="s">
        <v>782</v>
      </c>
      <c r="AN1914" s="328" t="s">
        <v>782</v>
      </c>
      <c r="AO1914" s="328"/>
      <c r="AP1914" s="328" t="s">
        <v>3918</v>
      </c>
      <c r="AQ1914" s="328" t="s">
        <v>3844</v>
      </c>
    </row>
    <row r="1915" spans="1:43" ht="22.8" x14ac:dyDescent="0.4">
      <c r="A1915" s="328">
        <v>213799</v>
      </c>
      <c r="B1915" s="328" t="s">
        <v>1725</v>
      </c>
      <c r="C1915" s="328" t="s">
        <v>630</v>
      </c>
      <c r="D1915" s="328" t="s">
        <v>278</v>
      </c>
      <c r="E1915" s="328" t="s">
        <v>388</v>
      </c>
      <c r="F1915" s="330">
        <v>35065</v>
      </c>
      <c r="G1915" s="328" t="s">
        <v>1009</v>
      </c>
      <c r="H1915" s="328" t="s">
        <v>389</v>
      </c>
      <c r="I1915" s="328" t="s">
        <v>59</v>
      </c>
      <c r="J1915" s="328" t="s">
        <v>390</v>
      </c>
      <c r="K1915" s="328">
        <v>2013</v>
      </c>
      <c r="L1915" s="328"/>
      <c r="M1915" s="328"/>
      <c r="N1915" s="328"/>
      <c r="O1915" s="330"/>
      <c r="P1915" s="328"/>
      <c r="Q1915" s="328"/>
      <c r="R1915" s="328"/>
      <c r="S1915" s="328"/>
      <c r="T1915" s="328"/>
      <c r="U1915" s="328"/>
      <c r="V1915" s="328"/>
      <c r="W1915" s="328"/>
      <c r="X1915" s="328"/>
      <c r="Y1915" s="328"/>
      <c r="Z1915" s="328"/>
      <c r="AA1915" s="328"/>
      <c r="AB1915" s="328"/>
      <c r="AC1915" s="328"/>
      <c r="AD1915" s="328"/>
      <c r="AE1915" s="328"/>
      <c r="AF1915" s="328"/>
      <c r="AG1915" s="328"/>
      <c r="AH1915" s="328"/>
      <c r="AI1915" s="328"/>
      <c r="AJ1915" s="328"/>
      <c r="AK1915" s="328"/>
      <c r="AL1915" s="328"/>
      <c r="AM1915" s="328"/>
      <c r="AN1915" s="328"/>
      <c r="AO1915" s="328"/>
      <c r="AP1915" s="328" t="s">
        <v>59</v>
      </c>
      <c r="AQ1915" s="328">
        <v>1</v>
      </c>
    </row>
    <row r="1916" spans="1:43" ht="22.8" x14ac:dyDescent="0.4">
      <c r="A1916" s="328">
        <v>213802</v>
      </c>
      <c r="B1916" s="328" t="s">
        <v>4126</v>
      </c>
      <c r="C1916" s="328" t="s">
        <v>105</v>
      </c>
      <c r="D1916" s="328" t="s">
        <v>258</v>
      </c>
      <c r="E1916" s="328" t="s">
        <v>1315</v>
      </c>
      <c r="F1916" s="330">
        <v>34344</v>
      </c>
      <c r="G1916" s="328" t="s">
        <v>4127</v>
      </c>
      <c r="H1916" s="328" t="s">
        <v>389</v>
      </c>
      <c r="I1916" s="328" t="s">
        <v>484</v>
      </c>
      <c r="J1916" s="328"/>
      <c r="K1916" s="328"/>
      <c r="L1916" s="328"/>
      <c r="M1916" s="328"/>
      <c r="N1916" s="328"/>
      <c r="O1916" s="330"/>
      <c r="P1916" s="328"/>
      <c r="Q1916" s="328"/>
      <c r="R1916" s="328"/>
      <c r="S1916" s="328"/>
      <c r="T1916" s="328"/>
      <c r="U1916" s="328"/>
      <c r="V1916" s="328"/>
      <c r="W1916" s="328"/>
      <c r="X1916" s="328"/>
      <c r="Y1916" s="328"/>
      <c r="Z1916" s="328"/>
      <c r="AA1916" s="328"/>
      <c r="AB1916" s="328"/>
      <c r="AC1916" s="328"/>
      <c r="AD1916" s="328"/>
      <c r="AE1916" s="328"/>
      <c r="AF1916" s="328"/>
      <c r="AG1916" s="328"/>
      <c r="AH1916" s="328"/>
      <c r="AI1916" s="328"/>
      <c r="AJ1916" s="328"/>
      <c r="AK1916" s="328"/>
      <c r="AL1916" s="328"/>
      <c r="AM1916" s="328"/>
      <c r="AN1916" s="328" t="s">
        <v>782</v>
      </c>
      <c r="AO1916" s="328"/>
      <c r="AP1916" s="328" t="s">
        <v>3856</v>
      </c>
      <c r="AQ1916" s="328">
        <v>5</v>
      </c>
    </row>
    <row r="1917" spans="1:43" ht="27.6" x14ac:dyDescent="0.4">
      <c r="A1917" s="328">
        <v>213802</v>
      </c>
      <c r="B1917" s="328" t="s">
        <v>4126</v>
      </c>
      <c r="C1917" s="328" t="s">
        <v>105</v>
      </c>
      <c r="D1917" s="328" t="s">
        <v>258</v>
      </c>
      <c r="E1917" s="337"/>
      <c r="F1917" s="338"/>
      <c r="G1917" s="337"/>
      <c r="H1917" s="337"/>
      <c r="I1917" s="329" t="s">
        <v>3893</v>
      </c>
      <c r="J1917" s="329"/>
      <c r="K1917" s="329"/>
      <c r="L1917" s="339"/>
      <c r="M1917" s="337"/>
      <c r="N1917" s="337"/>
      <c r="O1917" s="338"/>
      <c r="P1917" s="337"/>
      <c r="Q1917" s="337"/>
      <c r="R1917" s="337"/>
      <c r="S1917" s="337"/>
      <c r="T1917" s="337"/>
      <c r="U1917" s="337"/>
      <c r="V1917" s="337"/>
      <c r="W1917" s="337"/>
      <c r="X1917" s="337"/>
      <c r="Y1917" s="337"/>
      <c r="Z1917" s="337"/>
      <c r="AA1917" s="337"/>
      <c r="AB1917" s="337"/>
      <c r="AC1917" s="337"/>
      <c r="AD1917" s="337"/>
      <c r="AE1917" s="329"/>
      <c r="AF1917" s="337"/>
      <c r="AG1917" s="337"/>
      <c r="AH1917" s="337"/>
      <c r="AI1917" s="337"/>
      <c r="AJ1917" s="337"/>
      <c r="AK1917" s="329"/>
      <c r="AL1917" s="329"/>
      <c r="AM1917" s="329"/>
      <c r="AN1917" s="337"/>
      <c r="AO1917" s="337"/>
      <c r="AP1917" s="337"/>
      <c r="AQ1917" s="337"/>
    </row>
    <row r="1918" spans="1:43" ht="22.8" x14ac:dyDescent="0.4">
      <c r="A1918" s="328">
        <v>213946</v>
      </c>
      <c r="B1918" s="328" t="s">
        <v>2540</v>
      </c>
      <c r="C1918" s="328" t="s">
        <v>152</v>
      </c>
      <c r="D1918" s="328" t="s">
        <v>2810</v>
      </c>
      <c r="E1918" s="328" t="s">
        <v>387</v>
      </c>
      <c r="F1918" s="330">
        <v>27665</v>
      </c>
      <c r="G1918" s="328" t="s">
        <v>2541</v>
      </c>
      <c r="H1918" s="328" t="s">
        <v>389</v>
      </c>
      <c r="I1918" s="328" t="s">
        <v>59</v>
      </c>
      <c r="J1918" s="328" t="s">
        <v>371</v>
      </c>
      <c r="K1918" s="328">
        <v>2015</v>
      </c>
      <c r="L1918" s="328"/>
      <c r="M1918" s="328" t="s">
        <v>372</v>
      </c>
      <c r="N1918" s="328"/>
      <c r="O1918" s="330"/>
      <c r="P1918" s="328"/>
      <c r="Q1918" s="328"/>
      <c r="R1918" s="328"/>
      <c r="S1918" s="328"/>
      <c r="T1918" s="328"/>
      <c r="U1918" s="328"/>
      <c r="V1918" s="328"/>
      <c r="W1918" s="328"/>
      <c r="X1918" s="328"/>
      <c r="Y1918" s="328"/>
      <c r="Z1918" s="328"/>
      <c r="AA1918" s="328"/>
      <c r="AB1918" s="328"/>
      <c r="AC1918" s="328"/>
      <c r="AD1918" s="328"/>
      <c r="AE1918" s="328"/>
      <c r="AF1918" s="328"/>
      <c r="AG1918" s="328"/>
      <c r="AH1918" s="328" t="s">
        <v>731</v>
      </c>
      <c r="AI1918" s="328"/>
      <c r="AJ1918" s="328"/>
      <c r="AK1918" s="328"/>
      <c r="AL1918" s="328"/>
      <c r="AM1918" s="328"/>
      <c r="AN1918" s="328"/>
      <c r="AO1918" s="328"/>
      <c r="AP1918" s="328" t="s">
        <v>3998</v>
      </c>
      <c r="AQ1918" s="328" t="s">
        <v>4082</v>
      </c>
    </row>
    <row r="1919" spans="1:43" ht="22.8" x14ac:dyDescent="0.4">
      <c r="A1919" s="328">
        <v>214633</v>
      </c>
      <c r="B1919" s="328" t="s">
        <v>3630</v>
      </c>
      <c r="C1919" s="328" t="s">
        <v>1005</v>
      </c>
      <c r="D1919" s="328" t="s">
        <v>231</v>
      </c>
      <c r="E1919" s="328" t="s">
        <v>387</v>
      </c>
      <c r="F1919" s="330">
        <v>32874</v>
      </c>
      <c r="G1919" s="328" t="s">
        <v>3631</v>
      </c>
      <c r="H1919" s="328" t="s">
        <v>389</v>
      </c>
      <c r="I1919" s="328" t="s">
        <v>59</v>
      </c>
      <c r="J1919" s="328"/>
      <c r="K1919" s="328"/>
      <c r="L1919" s="328"/>
      <c r="M1919" s="328"/>
      <c r="N1919" s="328"/>
      <c r="O1919" s="330"/>
      <c r="P1919" s="328"/>
      <c r="Q1919" s="328"/>
      <c r="R1919" s="328"/>
      <c r="S1919" s="328"/>
      <c r="T1919" s="328"/>
      <c r="U1919" s="328"/>
      <c r="V1919" s="328"/>
      <c r="W1919" s="328"/>
      <c r="X1919" s="328"/>
      <c r="Y1919" s="328"/>
      <c r="Z1919" s="328"/>
      <c r="AA1919" s="328"/>
      <c r="AB1919" s="328"/>
      <c r="AC1919" s="328"/>
      <c r="AD1919" s="328"/>
      <c r="AE1919" s="328"/>
      <c r="AF1919" s="328"/>
      <c r="AG1919" s="328"/>
      <c r="AH1919" s="328" t="s">
        <v>731</v>
      </c>
      <c r="AI1919" s="328"/>
      <c r="AJ1919" s="328"/>
      <c r="AK1919" s="328"/>
      <c r="AL1919" s="328"/>
      <c r="AM1919" s="328" t="s">
        <v>782</v>
      </c>
      <c r="AN1919" s="328" t="s">
        <v>782</v>
      </c>
      <c r="AO1919" s="328"/>
      <c r="AP1919" s="328" t="s">
        <v>3861</v>
      </c>
      <c r="AQ1919" s="328">
        <v>3</v>
      </c>
    </row>
    <row r="1920" spans="1:43" ht="22.8" x14ac:dyDescent="0.4">
      <c r="A1920" s="328">
        <v>214885</v>
      </c>
      <c r="B1920" s="328" t="s">
        <v>3756</v>
      </c>
      <c r="C1920" s="328" t="s">
        <v>168</v>
      </c>
      <c r="D1920" s="328" t="s">
        <v>3519</v>
      </c>
      <c r="E1920" s="328" t="s">
        <v>1315</v>
      </c>
      <c r="F1920" s="330">
        <v>25222</v>
      </c>
      <c r="G1920" s="328" t="s">
        <v>373</v>
      </c>
      <c r="H1920" s="328" t="s">
        <v>389</v>
      </c>
      <c r="I1920" s="328" t="s">
        <v>485</v>
      </c>
      <c r="J1920" s="328"/>
      <c r="K1920" s="328"/>
      <c r="L1920" s="328"/>
      <c r="M1920" s="328"/>
      <c r="N1920" s="328"/>
      <c r="O1920" s="330"/>
      <c r="P1920" s="328"/>
      <c r="Q1920" s="328"/>
      <c r="R1920" s="328"/>
      <c r="S1920" s="328"/>
      <c r="T1920" s="328"/>
      <c r="U1920" s="328"/>
      <c r="V1920" s="328"/>
      <c r="W1920" s="328"/>
      <c r="X1920" s="328"/>
      <c r="Y1920" s="328"/>
      <c r="Z1920" s="328"/>
      <c r="AA1920" s="328"/>
      <c r="AB1920" s="328"/>
      <c r="AC1920" s="328"/>
      <c r="AD1920" s="328"/>
      <c r="AE1920" s="328"/>
      <c r="AF1920" s="328"/>
      <c r="AG1920" s="328"/>
      <c r="AH1920" s="328" t="s">
        <v>731</v>
      </c>
      <c r="AI1920" s="328"/>
      <c r="AJ1920" s="328"/>
      <c r="AK1920" s="328"/>
      <c r="AL1920" s="328"/>
      <c r="AM1920" s="328"/>
      <c r="AN1920" s="328"/>
      <c r="AO1920" s="328"/>
      <c r="AP1920" s="328" t="s">
        <v>4166</v>
      </c>
      <c r="AQ1920" s="328" t="s">
        <v>3844</v>
      </c>
    </row>
    <row r="1921" spans="1:43" ht="22.8" x14ac:dyDescent="0.4">
      <c r="A1921" s="328">
        <v>215614</v>
      </c>
      <c r="B1921" s="328" t="s">
        <v>809</v>
      </c>
      <c r="C1921" s="328" t="s">
        <v>69</v>
      </c>
      <c r="D1921" s="328" t="s">
        <v>449</v>
      </c>
      <c r="E1921" s="328" t="s">
        <v>388</v>
      </c>
      <c r="F1921" s="330">
        <v>36161</v>
      </c>
      <c r="G1921" s="328" t="s">
        <v>3636</v>
      </c>
      <c r="H1921" s="328" t="s">
        <v>389</v>
      </c>
      <c r="I1921" s="328" t="s">
        <v>484</v>
      </c>
      <c r="J1921" s="328"/>
      <c r="K1921" s="328"/>
      <c r="L1921" s="328"/>
      <c r="M1921" s="328"/>
      <c r="N1921" s="328"/>
      <c r="O1921" s="330"/>
      <c r="P1921" s="328"/>
      <c r="Q1921" s="328"/>
      <c r="R1921" s="328"/>
      <c r="S1921" s="328"/>
      <c r="T1921" s="328"/>
      <c r="U1921" s="328"/>
      <c r="V1921" s="328"/>
      <c r="W1921" s="328"/>
      <c r="X1921" s="328"/>
      <c r="Y1921" s="328"/>
      <c r="Z1921" s="328"/>
      <c r="AA1921" s="328"/>
      <c r="AB1921" s="328"/>
      <c r="AC1921" s="328"/>
      <c r="AD1921" s="328"/>
      <c r="AE1921" s="328"/>
      <c r="AF1921" s="328"/>
      <c r="AG1921" s="328"/>
      <c r="AH1921" s="328" t="s">
        <v>731</v>
      </c>
      <c r="AI1921" s="328"/>
      <c r="AJ1921" s="328"/>
      <c r="AK1921" s="328"/>
      <c r="AL1921" s="328"/>
      <c r="AM1921" s="328" t="s">
        <v>782</v>
      </c>
      <c r="AN1921" s="328" t="s">
        <v>782</v>
      </c>
      <c r="AO1921" s="328"/>
      <c r="AP1921" s="328" t="s">
        <v>4067</v>
      </c>
      <c r="AQ1921" s="328" t="s">
        <v>4024</v>
      </c>
    </row>
    <row r="1922" spans="1:43" ht="22.8" x14ac:dyDescent="0.4">
      <c r="A1922" s="328">
        <v>215707</v>
      </c>
      <c r="B1922" s="328" t="s">
        <v>1481</v>
      </c>
      <c r="C1922" s="328" t="s">
        <v>106</v>
      </c>
      <c r="D1922" s="328" t="s">
        <v>225</v>
      </c>
      <c r="E1922" s="328" t="s">
        <v>387</v>
      </c>
      <c r="F1922" s="330">
        <v>34792</v>
      </c>
      <c r="G1922" s="328" t="s">
        <v>370</v>
      </c>
      <c r="H1922" s="328" t="s">
        <v>389</v>
      </c>
      <c r="I1922" s="328" t="s">
        <v>484</v>
      </c>
      <c r="J1922" s="328"/>
      <c r="K1922" s="328"/>
      <c r="L1922" s="328"/>
      <c r="M1922" s="328"/>
      <c r="N1922" s="328"/>
      <c r="O1922" s="330"/>
      <c r="P1922" s="328"/>
      <c r="Q1922" s="328"/>
      <c r="R1922" s="328"/>
      <c r="S1922" s="328"/>
      <c r="T1922" s="328"/>
      <c r="U1922" s="328"/>
      <c r="V1922" s="328"/>
      <c r="W1922" s="328"/>
      <c r="X1922" s="328"/>
      <c r="Y1922" s="328"/>
      <c r="Z1922" s="328"/>
      <c r="AA1922" s="328"/>
      <c r="AB1922" s="328"/>
      <c r="AC1922" s="328"/>
      <c r="AD1922" s="328"/>
      <c r="AE1922" s="328"/>
      <c r="AF1922" s="328"/>
      <c r="AG1922" s="328"/>
      <c r="AH1922" s="328" t="s">
        <v>731</v>
      </c>
      <c r="AI1922" s="328"/>
      <c r="AJ1922" s="328"/>
      <c r="AK1922" s="328"/>
      <c r="AL1922" s="328"/>
      <c r="AM1922" s="328" t="s">
        <v>782</v>
      </c>
      <c r="AN1922" s="328" t="s">
        <v>782</v>
      </c>
      <c r="AO1922" s="328"/>
      <c r="AP1922" s="328" t="s">
        <v>4067</v>
      </c>
      <c r="AQ1922" s="328" t="s">
        <v>4024</v>
      </c>
    </row>
    <row r="1923" spans="1:43" ht="22.8" x14ac:dyDescent="0.4">
      <c r="A1923" s="328">
        <v>215796</v>
      </c>
      <c r="B1923" s="328" t="s">
        <v>2952</v>
      </c>
      <c r="C1923" s="328" t="s">
        <v>2003</v>
      </c>
      <c r="D1923" s="328" t="s">
        <v>257</v>
      </c>
      <c r="E1923" s="328" t="s">
        <v>388</v>
      </c>
      <c r="F1923" s="330">
        <v>28499</v>
      </c>
      <c r="G1923" s="328" t="s">
        <v>370</v>
      </c>
      <c r="H1923" s="328" t="s">
        <v>399</v>
      </c>
      <c r="I1923" s="328" t="s">
        <v>486</v>
      </c>
      <c r="J1923" s="328"/>
      <c r="K1923" s="328"/>
      <c r="L1923" s="328"/>
      <c r="M1923" s="328"/>
      <c r="N1923" s="328"/>
      <c r="O1923" s="330"/>
      <c r="P1923" s="328"/>
      <c r="Q1923" s="328"/>
      <c r="R1923" s="328"/>
      <c r="S1923" s="328"/>
      <c r="T1923" s="328"/>
      <c r="U1923" s="328"/>
      <c r="V1923" s="328"/>
      <c r="W1923" s="328"/>
      <c r="X1923" s="328"/>
      <c r="Y1923" s="328"/>
      <c r="Z1923" s="328"/>
      <c r="AA1923" s="328"/>
      <c r="AB1923" s="328"/>
      <c r="AC1923" s="328"/>
      <c r="AD1923" s="328"/>
      <c r="AE1923" s="328"/>
      <c r="AF1923" s="328"/>
      <c r="AG1923" s="328"/>
      <c r="AH1923" s="328" t="s">
        <v>731</v>
      </c>
      <c r="AI1923" s="328"/>
      <c r="AJ1923" s="328"/>
      <c r="AK1923" s="328"/>
      <c r="AL1923" s="328"/>
      <c r="AM1923" s="328" t="s">
        <v>782</v>
      </c>
      <c r="AN1923" s="328" t="s">
        <v>782</v>
      </c>
      <c r="AO1923" s="328"/>
      <c r="AP1923" s="328" t="s">
        <v>4068</v>
      </c>
      <c r="AQ1923" s="328" t="s">
        <v>3844</v>
      </c>
    </row>
    <row r="1924" spans="1:43" ht="27.6" x14ac:dyDescent="0.4">
      <c r="A1924" s="328">
        <v>215842</v>
      </c>
      <c r="B1924" s="340" t="s">
        <v>4191</v>
      </c>
      <c r="C1924" s="340" t="s">
        <v>429</v>
      </c>
      <c r="D1924" s="340" t="s">
        <v>387</v>
      </c>
      <c r="E1924" s="329" t="s">
        <v>4150</v>
      </c>
      <c r="F1924" s="328"/>
      <c r="G1924" s="328" t="s">
        <v>4192</v>
      </c>
      <c r="H1924" s="328" t="s">
        <v>389</v>
      </c>
      <c r="I1924" s="328" t="s">
        <v>486</v>
      </c>
      <c r="J1924" s="328"/>
      <c r="K1924" s="328"/>
      <c r="L1924" s="328"/>
      <c r="M1924" s="328"/>
      <c r="N1924" s="328"/>
      <c r="O1924" s="330"/>
      <c r="P1924" s="328"/>
      <c r="Q1924" s="328"/>
      <c r="R1924" s="328"/>
      <c r="S1924" s="328"/>
      <c r="T1924" s="328"/>
      <c r="U1924" s="328"/>
      <c r="V1924" s="328"/>
      <c r="W1924" s="328"/>
      <c r="X1924" s="328"/>
      <c r="Y1924" s="328"/>
      <c r="Z1924" s="328"/>
      <c r="AA1924" s="328"/>
      <c r="AB1924" s="328"/>
      <c r="AC1924" s="328"/>
      <c r="AD1924" s="328"/>
      <c r="AE1924" s="328"/>
      <c r="AF1924" s="328"/>
      <c r="AG1924" s="328"/>
      <c r="AH1924" s="328" t="s">
        <v>731</v>
      </c>
      <c r="AI1924" s="328"/>
      <c r="AJ1924" s="328"/>
      <c r="AK1924" s="328"/>
      <c r="AL1924" s="328"/>
      <c r="AM1924" s="328"/>
      <c r="AN1924" s="328"/>
      <c r="AO1924" s="328"/>
      <c r="AP1924" s="328" t="s">
        <v>4068</v>
      </c>
      <c r="AQ1924" s="328" t="s">
        <v>3844</v>
      </c>
    </row>
    <row r="1925" spans="1:43" ht="22.8" x14ac:dyDescent="0.4">
      <c r="A1925" s="328">
        <v>216259</v>
      </c>
      <c r="B1925" s="328" t="s">
        <v>835</v>
      </c>
      <c r="C1925" s="328" t="s">
        <v>561</v>
      </c>
      <c r="D1925" s="328" t="s">
        <v>234</v>
      </c>
      <c r="E1925" s="328" t="s">
        <v>388</v>
      </c>
      <c r="F1925" s="330">
        <v>32509</v>
      </c>
      <c r="G1925" s="328" t="s">
        <v>3624</v>
      </c>
      <c r="H1925" s="328" t="s">
        <v>389</v>
      </c>
      <c r="I1925" s="328" t="s">
        <v>486</v>
      </c>
      <c r="J1925" s="328"/>
      <c r="K1925" s="328"/>
      <c r="L1925" s="328"/>
      <c r="M1925" s="328"/>
      <c r="N1925" s="328"/>
      <c r="O1925" s="330"/>
      <c r="P1925" s="328"/>
      <c r="Q1925" s="328"/>
      <c r="R1925" s="328"/>
      <c r="S1925" s="328"/>
      <c r="T1925" s="328"/>
      <c r="U1925" s="328"/>
      <c r="V1925" s="328"/>
      <c r="W1925" s="328"/>
      <c r="X1925" s="328"/>
      <c r="Y1925" s="328"/>
      <c r="Z1925" s="328"/>
      <c r="AA1925" s="328"/>
      <c r="AB1925" s="328"/>
      <c r="AC1925" s="328"/>
      <c r="AD1925" s="328"/>
      <c r="AE1925" s="328"/>
      <c r="AF1925" s="328"/>
      <c r="AG1925" s="328"/>
      <c r="AH1925" s="328"/>
      <c r="AI1925" s="328"/>
      <c r="AJ1925" s="328"/>
      <c r="AK1925" s="328"/>
      <c r="AL1925" s="328"/>
      <c r="AM1925" s="328"/>
      <c r="AN1925" s="328"/>
      <c r="AO1925" s="328"/>
      <c r="AP1925" s="328" t="s">
        <v>486</v>
      </c>
      <c r="AQ1925" s="328">
        <v>1</v>
      </c>
    </row>
    <row r="1926" spans="1:43" ht="27.6" x14ac:dyDescent="0.4">
      <c r="A1926" s="328">
        <v>216276</v>
      </c>
      <c r="B1926" s="335" t="s">
        <v>4498</v>
      </c>
      <c r="C1926" s="335" t="s">
        <v>443</v>
      </c>
      <c r="D1926" s="335" t="s">
        <v>256</v>
      </c>
      <c r="E1926" s="337"/>
      <c r="F1926" s="338"/>
      <c r="G1926" s="337"/>
      <c r="H1926" s="337"/>
      <c r="I1926" s="329" t="s">
        <v>4029</v>
      </c>
      <c r="J1926" s="329"/>
      <c r="K1926" s="288"/>
      <c r="L1926" s="339"/>
      <c r="M1926" s="337"/>
      <c r="N1926" s="337"/>
      <c r="O1926" s="338"/>
      <c r="P1926" s="337"/>
      <c r="Q1926" s="337"/>
      <c r="R1926" s="337"/>
      <c r="S1926" s="337"/>
      <c r="T1926" s="337"/>
      <c r="U1926" s="337"/>
      <c r="V1926" s="337"/>
      <c r="W1926" s="337"/>
      <c r="X1926" s="337"/>
      <c r="Y1926" s="337"/>
      <c r="Z1926" s="337"/>
      <c r="AA1926" s="337"/>
      <c r="AB1926" s="337"/>
      <c r="AC1926" s="337"/>
      <c r="AD1926" s="337"/>
      <c r="AE1926" s="329"/>
      <c r="AF1926" s="337"/>
      <c r="AG1926" s="337"/>
      <c r="AH1926" s="337"/>
      <c r="AI1926" s="337"/>
      <c r="AJ1926" s="337"/>
      <c r="AK1926" s="288"/>
      <c r="AL1926" s="288"/>
      <c r="AM1926" s="288"/>
      <c r="AN1926" s="337"/>
      <c r="AO1926" s="337"/>
      <c r="AP1926" s="337"/>
      <c r="AQ1926" s="337"/>
    </row>
    <row r="1927" spans="1:43" ht="22.8" x14ac:dyDescent="0.4">
      <c r="A1927" s="328">
        <v>216296</v>
      </c>
      <c r="B1927" s="328" t="s">
        <v>3024</v>
      </c>
      <c r="C1927" s="328" t="s">
        <v>553</v>
      </c>
      <c r="D1927" s="328" t="s">
        <v>573</v>
      </c>
      <c r="E1927" s="328" t="s">
        <v>387</v>
      </c>
      <c r="F1927" s="330">
        <v>36892</v>
      </c>
      <c r="G1927" s="328" t="s">
        <v>710</v>
      </c>
      <c r="H1927" s="328" t="s">
        <v>389</v>
      </c>
      <c r="I1927" s="328" t="s">
        <v>486</v>
      </c>
      <c r="J1927" s="328"/>
      <c r="K1927" s="328"/>
      <c r="L1927" s="328"/>
      <c r="M1927" s="328"/>
      <c r="N1927" s="328"/>
      <c r="O1927" s="330"/>
      <c r="P1927" s="328"/>
      <c r="Q1927" s="328"/>
      <c r="R1927" s="328"/>
      <c r="S1927" s="328"/>
      <c r="T1927" s="328"/>
      <c r="U1927" s="328"/>
      <c r="V1927" s="328"/>
      <c r="W1927" s="328"/>
      <c r="X1927" s="328"/>
      <c r="Y1927" s="328"/>
      <c r="Z1927" s="328"/>
      <c r="AA1927" s="328"/>
      <c r="AB1927" s="328"/>
      <c r="AC1927" s="328"/>
      <c r="AD1927" s="328"/>
      <c r="AE1927" s="328"/>
      <c r="AF1927" s="328"/>
      <c r="AG1927" s="328"/>
      <c r="AH1927" s="328"/>
      <c r="AI1927" s="328"/>
      <c r="AJ1927" s="328"/>
      <c r="AK1927" s="328"/>
      <c r="AL1927" s="328"/>
      <c r="AM1927" s="328" t="s">
        <v>782</v>
      </c>
      <c r="AN1927" s="328" t="s">
        <v>782</v>
      </c>
      <c r="AO1927" s="328"/>
      <c r="AP1927" s="328" t="s">
        <v>486</v>
      </c>
      <c r="AQ1927" s="328">
        <v>2</v>
      </c>
    </row>
    <row r="1928" spans="1:43" ht="22.8" x14ac:dyDescent="0.4">
      <c r="A1928" s="328">
        <v>216297</v>
      </c>
      <c r="B1928" s="328" t="s">
        <v>2053</v>
      </c>
      <c r="C1928" s="328" t="s">
        <v>63</v>
      </c>
      <c r="D1928" s="328" t="s">
        <v>550</v>
      </c>
      <c r="E1928" s="328" t="s">
        <v>387</v>
      </c>
      <c r="F1928" s="330">
        <v>28491</v>
      </c>
      <c r="G1928" s="328" t="s">
        <v>1009</v>
      </c>
      <c r="H1928" s="328" t="s">
        <v>389</v>
      </c>
      <c r="I1928" s="328" t="s">
        <v>486</v>
      </c>
      <c r="J1928" s="328"/>
      <c r="K1928" s="328"/>
      <c r="L1928" s="328"/>
      <c r="M1928" s="328"/>
      <c r="N1928" s="328"/>
      <c r="O1928" s="330"/>
      <c r="P1928" s="328"/>
      <c r="Q1928" s="328"/>
      <c r="R1928" s="328"/>
      <c r="S1928" s="328"/>
      <c r="T1928" s="328"/>
      <c r="U1928" s="328"/>
      <c r="V1928" s="328"/>
      <c r="W1928" s="328"/>
      <c r="X1928" s="328"/>
      <c r="Y1928" s="328"/>
      <c r="Z1928" s="328"/>
      <c r="AA1928" s="328"/>
      <c r="AB1928" s="328"/>
      <c r="AC1928" s="328"/>
      <c r="AD1928" s="328"/>
      <c r="AE1928" s="328"/>
      <c r="AF1928" s="328"/>
      <c r="AG1928" s="328"/>
      <c r="AH1928" s="328" t="s">
        <v>731</v>
      </c>
      <c r="AI1928" s="328"/>
      <c r="AJ1928" s="328"/>
      <c r="AK1928" s="328"/>
      <c r="AL1928" s="328"/>
      <c r="AM1928" s="328" t="s">
        <v>782</v>
      </c>
      <c r="AN1928" s="328" t="s">
        <v>782</v>
      </c>
      <c r="AO1928" s="328"/>
      <c r="AP1928" s="328" t="s">
        <v>4162</v>
      </c>
      <c r="AQ1928" s="328" t="s">
        <v>3844</v>
      </c>
    </row>
    <row r="1929" spans="1:43" ht="22.8" x14ac:dyDescent="0.4">
      <c r="A1929" s="328">
        <v>216340</v>
      </c>
      <c r="B1929" s="328" t="s">
        <v>2109</v>
      </c>
      <c r="C1929" s="328" t="s">
        <v>199</v>
      </c>
      <c r="D1929" s="328" t="s">
        <v>3029</v>
      </c>
      <c r="E1929" s="328" t="s">
        <v>388</v>
      </c>
      <c r="F1929" s="330">
        <v>32874</v>
      </c>
      <c r="G1929" s="328" t="s">
        <v>376</v>
      </c>
      <c r="H1929" s="328" t="s">
        <v>389</v>
      </c>
      <c r="I1929" s="328" t="s">
        <v>486</v>
      </c>
      <c r="J1929" s="328"/>
      <c r="K1929" s="328"/>
      <c r="L1929" s="328"/>
      <c r="M1929" s="328"/>
      <c r="N1929" s="328"/>
      <c r="O1929" s="330"/>
      <c r="P1929" s="328"/>
      <c r="Q1929" s="328"/>
      <c r="R1929" s="328"/>
      <c r="S1929" s="328"/>
      <c r="T1929" s="328"/>
      <c r="U1929" s="328"/>
      <c r="V1929" s="328"/>
      <c r="W1929" s="328"/>
      <c r="X1929" s="328"/>
      <c r="Y1929" s="328"/>
      <c r="Z1929" s="328"/>
      <c r="AA1929" s="328"/>
      <c r="AB1929" s="328"/>
      <c r="AC1929" s="328"/>
      <c r="AD1929" s="328"/>
      <c r="AE1929" s="328"/>
      <c r="AF1929" s="328"/>
      <c r="AG1929" s="328"/>
      <c r="AH1929" s="328" t="s">
        <v>731</v>
      </c>
      <c r="AI1929" s="328"/>
      <c r="AJ1929" s="328"/>
      <c r="AK1929" s="328"/>
      <c r="AL1929" s="328"/>
      <c r="AM1929" s="328" t="s">
        <v>782</v>
      </c>
      <c r="AN1929" s="328" t="s">
        <v>782</v>
      </c>
      <c r="AO1929" s="328"/>
      <c r="AP1929" s="328" t="s">
        <v>4068</v>
      </c>
      <c r="AQ1929" s="328" t="s">
        <v>3844</v>
      </c>
    </row>
    <row r="1930" spans="1:43" ht="22.8" x14ac:dyDescent="0.4">
      <c r="A1930" s="328">
        <v>216361</v>
      </c>
      <c r="B1930" s="328" t="s">
        <v>667</v>
      </c>
      <c r="C1930" s="328" t="s">
        <v>134</v>
      </c>
      <c r="D1930" s="328" t="s">
        <v>787</v>
      </c>
      <c r="E1930" s="328" t="s">
        <v>388</v>
      </c>
      <c r="F1930" s="330">
        <v>34700</v>
      </c>
      <c r="G1930" s="328" t="s">
        <v>370</v>
      </c>
      <c r="H1930" s="328" t="s">
        <v>389</v>
      </c>
      <c r="I1930" s="328" t="s">
        <v>485</v>
      </c>
      <c r="J1930" s="328"/>
      <c r="K1930" s="328"/>
      <c r="L1930" s="328"/>
      <c r="M1930" s="328"/>
      <c r="N1930" s="328"/>
      <c r="O1930" s="330"/>
      <c r="P1930" s="328"/>
      <c r="Q1930" s="328"/>
      <c r="R1930" s="328"/>
      <c r="S1930" s="328"/>
      <c r="T1930" s="328"/>
      <c r="U1930" s="328"/>
      <c r="V1930" s="328"/>
      <c r="W1930" s="328"/>
      <c r="X1930" s="328"/>
      <c r="Y1930" s="328"/>
      <c r="Z1930" s="328"/>
      <c r="AA1930" s="328"/>
      <c r="AB1930" s="328"/>
      <c r="AC1930" s="328"/>
      <c r="AD1930" s="328"/>
      <c r="AE1930" s="328"/>
      <c r="AF1930" s="328"/>
      <c r="AG1930" s="328"/>
      <c r="AH1930" s="328" t="s">
        <v>731</v>
      </c>
      <c r="AI1930" s="328"/>
      <c r="AJ1930" s="328"/>
      <c r="AK1930" s="328"/>
      <c r="AL1930" s="328"/>
      <c r="AM1930" s="328" t="s">
        <v>782</v>
      </c>
      <c r="AN1930" s="328" t="s">
        <v>782</v>
      </c>
      <c r="AO1930" s="328"/>
      <c r="AP1930" s="328" t="s">
        <v>4205</v>
      </c>
      <c r="AQ1930" s="328" t="s">
        <v>3844</v>
      </c>
    </row>
    <row r="1931" spans="1:43" ht="22.8" x14ac:dyDescent="0.4">
      <c r="A1931" s="328">
        <v>216373</v>
      </c>
      <c r="B1931" s="328" t="s">
        <v>3038</v>
      </c>
      <c r="C1931" s="328" t="s">
        <v>153</v>
      </c>
      <c r="D1931" s="328" t="s">
        <v>343</v>
      </c>
      <c r="E1931" s="328" t="s">
        <v>388</v>
      </c>
      <c r="F1931" s="330">
        <v>35688</v>
      </c>
      <c r="G1931" s="328" t="s">
        <v>1009</v>
      </c>
      <c r="H1931" s="328" t="s">
        <v>389</v>
      </c>
      <c r="I1931" s="328" t="s">
        <v>484</v>
      </c>
      <c r="J1931" s="328"/>
      <c r="K1931" s="328"/>
      <c r="L1931" s="328"/>
      <c r="M1931" s="328"/>
      <c r="N1931" s="328"/>
      <c r="O1931" s="330"/>
      <c r="P1931" s="328"/>
      <c r="Q1931" s="328"/>
      <c r="R1931" s="328"/>
      <c r="S1931" s="328"/>
      <c r="T1931" s="328"/>
      <c r="U1931" s="328"/>
      <c r="V1931" s="328"/>
      <c r="W1931" s="328"/>
      <c r="X1931" s="328"/>
      <c r="Y1931" s="328"/>
      <c r="Z1931" s="328"/>
      <c r="AA1931" s="328"/>
      <c r="AB1931" s="328"/>
      <c r="AC1931" s="328"/>
      <c r="AD1931" s="328"/>
      <c r="AE1931" s="328"/>
      <c r="AF1931" s="328"/>
      <c r="AG1931" s="328"/>
      <c r="AH1931" s="328"/>
      <c r="AI1931" s="328"/>
      <c r="AJ1931" s="328"/>
      <c r="AK1931" s="328"/>
      <c r="AL1931" s="328"/>
      <c r="AM1931" s="328" t="s">
        <v>782</v>
      </c>
      <c r="AN1931" s="328" t="s">
        <v>782</v>
      </c>
      <c r="AO1931" s="328"/>
      <c r="AP1931" s="328" t="s">
        <v>3375</v>
      </c>
      <c r="AQ1931" s="328">
        <v>3</v>
      </c>
    </row>
    <row r="1932" spans="1:43" ht="27.6" x14ac:dyDescent="0.4">
      <c r="A1932" s="328">
        <v>216505</v>
      </c>
      <c r="B1932" s="335" t="s">
        <v>4485</v>
      </c>
      <c r="C1932" s="335" t="s">
        <v>68</v>
      </c>
      <c r="D1932" s="335" t="s">
        <v>292</v>
      </c>
      <c r="E1932" s="337"/>
      <c r="F1932" s="338"/>
      <c r="G1932" s="337"/>
      <c r="H1932" s="337"/>
      <c r="I1932" s="329" t="s">
        <v>4029</v>
      </c>
      <c r="J1932" s="329"/>
      <c r="K1932" s="329"/>
      <c r="L1932" s="339"/>
      <c r="M1932" s="337"/>
      <c r="N1932" s="337"/>
      <c r="O1932" s="338"/>
      <c r="P1932" s="337"/>
      <c r="Q1932" s="337"/>
      <c r="R1932" s="337"/>
      <c r="S1932" s="337"/>
      <c r="T1932" s="337"/>
      <c r="U1932" s="337"/>
      <c r="V1932" s="337"/>
      <c r="W1932" s="337"/>
      <c r="X1932" s="337"/>
      <c r="Y1932" s="337"/>
      <c r="Z1932" s="337"/>
      <c r="AA1932" s="337"/>
      <c r="AB1932" s="337"/>
      <c r="AC1932" s="337"/>
      <c r="AD1932" s="337"/>
      <c r="AE1932" s="329"/>
      <c r="AF1932" s="337"/>
      <c r="AG1932" s="337"/>
      <c r="AH1932" s="337"/>
      <c r="AI1932" s="337"/>
      <c r="AJ1932" s="337"/>
      <c r="AK1932" s="329"/>
      <c r="AL1932" s="329"/>
      <c r="AM1932" s="329"/>
      <c r="AN1932" s="337"/>
      <c r="AO1932" s="337"/>
      <c r="AP1932" s="337"/>
      <c r="AQ1932" s="337"/>
    </row>
    <row r="1933" spans="1:43" ht="22.8" x14ac:dyDescent="0.4">
      <c r="A1933" s="328">
        <v>216599</v>
      </c>
      <c r="B1933" s="328" t="s">
        <v>1110</v>
      </c>
      <c r="C1933" s="328" t="s">
        <v>89</v>
      </c>
      <c r="D1933" s="328" t="s">
        <v>842</v>
      </c>
      <c r="E1933" s="328" t="s">
        <v>387</v>
      </c>
      <c r="F1933" s="330">
        <v>32509</v>
      </c>
      <c r="G1933" s="328" t="s">
        <v>3612</v>
      </c>
      <c r="H1933" s="328" t="s">
        <v>389</v>
      </c>
      <c r="I1933" s="328" t="s">
        <v>485</v>
      </c>
      <c r="J1933" s="328" t="s">
        <v>1311</v>
      </c>
      <c r="L1933" s="328" t="s">
        <v>384</v>
      </c>
      <c r="M1933" s="328"/>
      <c r="N1933" s="328"/>
      <c r="O1933" s="330"/>
      <c r="P1933" s="328"/>
      <c r="Q1933" s="328"/>
      <c r="R1933" s="328"/>
      <c r="S1933" s="328"/>
      <c r="T1933" s="328"/>
      <c r="U1933" s="328"/>
      <c r="V1933" s="328"/>
      <c r="W1933" s="328"/>
      <c r="X1933" s="328"/>
      <c r="Y1933" s="328"/>
      <c r="Z1933" s="328"/>
      <c r="AA1933" s="328"/>
      <c r="AB1933" s="328"/>
      <c r="AC1933" s="328"/>
      <c r="AD1933" s="328"/>
      <c r="AE1933" s="328"/>
      <c r="AF1933" s="328"/>
      <c r="AG1933" s="328"/>
      <c r="AH1933" s="328" t="s">
        <v>731</v>
      </c>
      <c r="AI1933" s="328"/>
      <c r="AJ1933" s="328"/>
      <c r="AK1933" s="328"/>
      <c r="AL1933" s="328" t="s">
        <v>782</v>
      </c>
      <c r="AM1933" s="328" t="s">
        <v>782</v>
      </c>
      <c r="AN1933" s="328" t="s">
        <v>782</v>
      </c>
      <c r="AO1933" s="328"/>
      <c r="AP1933" s="328" t="s">
        <v>4216</v>
      </c>
      <c r="AQ1933" s="328" t="s">
        <v>3844</v>
      </c>
    </row>
    <row r="1934" spans="1:43" ht="22.8" x14ac:dyDescent="0.4">
      <c r="A1934" s="328">
        <v>216606</v>
      </c>
      <c r="B1934" s="328" t="s">
        <v>3077</v>
      </c>
      <c r="C1934" s="328" t="s">
        <v>69</v>
      </c>
      <c r="D1934" s="328" t="s">
        <v>463</v>
      </c>
      <c r="E1934" s="328" t="s">
        <v>388</v>
      </c>
      <c r="F1934" s="328" t="s">
        <v>3615</v>
      </c>
      <c r="G1934" s="328" t="s">
        <v>370</v>
      </c>
      <c r="H1934" s="328" t="s">
        <v>389</v>
      </c>
      <c r="I1934" s="328" t="s">
        <v>485</v>
      </c>
      <c r="J1934" s="328"/>
      <c r="K1934" s="328"/>
      <c r="L1934" s="328"/>
      <c r="M1934" s="328"/>
      <c r="N1934" s="328"/>
      <c r="O1934" s="330"/>
      <c r="P1934" s="328"/>
      <c r="Q1934" s="328"/>
      <c r="R1934" s="328"/>
      <c r="S1934" s="328"/>
      <c r="T1934" s="328"/>
      <c r="U1934" s="328"/>
      <c r="V1934" s="328"/>
      <c r="W1934" s="328"/>
      <c r="X1934" s="328"/>
      <c r="Y1934" s="328"/>
      <c r="Z1934" s="328"/>
      <c r="AA1934" s="328"/>
      <c r="AB1934" s="328"/>
      <c r="AC1934" s="328"/>
      <c r="AD1934" s="328"/>
      <c r="AE1934" s="328"/>
      <c r="AF1934" s="328"/>
      <c r="AG1934" s="328"/>
      <c r="AH1934" s="328" t="s">
        <v>731</v>
      </c>
      <c r="AI1934" s="328"/>
      <c r="AJ1934" s="328"/>
      <c r="AK1934" s="328"/>
      <c r="AL1934" s="328" t="s">
        <v>782</v>
      </c>
      <c r="AM1934" s="328" t="s">
        <v>782</v>
      </c>
      <c r="AN1934" s="328" t="s">
        <v>782</v>
      </c>
      <c r="AO1934" s="328"/>
      <c r="AP1934" s="328" t="s">
        <v>4205</v>
      </c>
      <c r="AQ1934" s="328" t="s">
        <v>3844</v>
      </c>
    </row>
    <row r="1935" spans="1:43" ht="22.8" x14ac:dyDescent="0.4">
      <c r="A1935" s="328">
        <v>216615</v>
      </c>
      <c r="B1935" s="328" t="s">
        <v>1122</v>
      </c>
      <c r="C1935" s="328" t="s">
        <v>115</v>
      </c>
      <c r="D1935" s="328" t="s">
        <v>225</v>
      </c>
      <c r="E1935" s="328" t="s">
        <v>387</v>
      </c>
      <c r="F1935" s="330">
        <v>33239</v>
      </c>
      <c r="G1935" s="328" t="s">
        <v>3629</v>
      </c>
      <c r="H1935" s="328" t="s">
        <v>389</v>
      </c>
      <c r="I1935" s="328" t="s">
        <v>485</v>
      </c>
      <c r="J1935" s="328"/>
      <c r="K1935" s="328"/>
      <c r="L1935" s="328"/>
      <c r="M1935" s="328"/>
      <c r="N1935" s="328"/>
      <c r="O1935" s="330"/>
      <c r="P1935" s="328"/>
      <c r="Q1935" s="328"/>
      <c r="R1935" s="328"/>
      <c r="S1935" s="328"/>
      <c r="T1935" s="328"/>
      <c r="U1935" s="328"/>
      <c r="V1935" s="328"/>
      <c r="W1935" s="328"/>
      <c r="X1935" s="328"/>
      <c r="Y1935" s="328"/>
      <c r="Z1935" s="328"/>
      <c r="AA1935" s="328"/>
      <c r="AB1935" s="328"/>
      <c r="AC1935" s="328"/>
      <c r="AD1935" s="328"/>
      <c r="AE1935" s="328"/>
      <c r="AF1935" s="328"/>
      <c r="AG1935" s="328"/>
      <c r="AH1935" s="328" t="s">
        <v>731</v>
      </c>
      <c r="AI1935" s="328"/>
      <c r="AJ1935" s="328"/>
      <c r="AK1935" s="328"/>
      <c r="AL1935" s="328" t="s">
        <v>782</v>
      </c>
      <c r="AM1935" s="328" t="s">
        <v>782</v>
      </c>
      <c r="AN1935" s="328" t="s">
        <v>782</v>
      </c>
      <c r="AO1935" s="328"/>
      <c r="AP1935" s="328" t="s">
        <v>4205</v>
      </c>
      <c r="AQ1935" s="328" t="s">
        <v>3844</v>
      </c>
    </row>
    <row r="1936" spans="1:43" ht="22.8" x14ac:dyDescent="0.4">
      <c r="A1936" s="328">
        <v>216616</v>
      </c>
      <c r="B1936" s="328" t="s">
        <v>1123</v>
      </c>
      <c r="C1936" s="328" t="s">
        <v>88</v>
      </c>
      <c r="D1936" s="328" t="s">
        <v>662</v>
      </c>
      <c r="E1936" s="328" t="s">
        <v>387</v>
      </c>
      <c r="F1936" s="330">
        <v>31413</v>
      </c>
      <c r="G1936" s="328" t="s">
        <v>373</v>
      </c>
      <c r="H1936" s="328" t="s">
        <v>389</v>
      </c>
      <c r="I1936" s="328" t="s">
        <v>484</v>
      </c>
      <c r="J1936" s="328"/>
      <c r="K1936" s="328"/>
      <c r="L1936" s="328"/>
      <c r="M1936" s="328"/>
      <c r="N1936" s="328"/>
      <c r="O1936" s="330"/>
      <c r="P1936" s="328"/>
      <c r="Q1936" s="328"/>
      <c r="R1936" s="328"/>
      <c r="S1936" s="328"/>
      <c r="T1936" s="328"/>
      <c r="U1936" s="328"/>
      <c r="V1936" s="328"/>
      <c r="W1936" s="328"/>
      <c r="X1936" s="328"/>
      <c r="Y1936" s="328"/>
      <c r="Z1936" s="328"/>
      <c r="AA1936" s="328"/>
      <c r="AB1936" s="328"/>
      <c r="AC1936" s="328"/>
      <c r="AD1936" s="328"/>
      <c r="AE1936" s="328"/>
      <c r="AF1936" s="328"/>
      <c r="AG1936" s="328"/>
      <c r="AH1936" s="328"/>
      <c r="AI1936" s="328"/>
      <c r="AJ1936" s="328"/>
      <c r="AK1936" s="328"/>
      <c r="AL1936" s="328"/>
      <c r="AM1936" s="328"/>
      <c r="AN1936" s="328"/>
      <c r="AO1936" s="328"/>
      <c r="AP1936" s="328" t="s">
        <v>3375</v>
      </c>
      <c r="AQ1936" s="328">
        <v>3</v>
      </c>
    </row>
    <row r="1937" spans="1:43" ht="22.8" x14ac:dyDescent="0.4">
      <c r="A1937" s="328">
        <v>216620</v>
      </c>
      <c r="B1937" s="328" t="s">
        <v>1128</v>
      </c>
      <c r="C1937" s="328" t="s">
        <v>1101</v>
      </c>
      <c r="D1937" s="328" t="s">
        <v>453</v>
      </c>
      <c r="E1937" s="328" t="s">
        <v>388</v>
      </c>
      <c r="F1937" s="330">
        <v>32874</v>
      </c>
      <c r="G1937" s="328" t="s">
        <v>3634</v>
      </c>
      <c r="H1937" s="328" t="s">
        <v>389</v>
      </c>
      <c r="I1937" s="328" t="s">
        <v>485</v>
      </c>
      <c r="J1937" s="328"/>
      <c r="K1937" s="328"/>
      <c r="L1937" s="328"/>
      <c r="M1937" s="328"/>
      <c r="N1937" s="328"/>
      <c r="O1937" s="330"/>
      <c r="P1937" s="328"/>
      <c r="Q1937" s="328"/>
      <c r="R1937" s="328"/>
      <c r="S1937" s="328"/>
      <c r="T1937" s="328"/>
      <c r="U1937" s="328"/>
      <c r="V1937" s="328"/>
      <c r="W1937" s="328"/>
      <c r="X1937" s="328"/>
      <c r="Y1937" s="328"/>
      <c r="Z1937" s="328"/>
      <c r="AA1937" s="328"/>
      <c r="AB1937" s="328"/>
      <c r="AC1937" s="328"/>
      <c r="AD1937" s="328"/>
      <c r="AE1937" s="328"/>
      <c r="AF1937" s="328"/>
      <c r="AG1937" s="328"/>
      <c r="AH1937" s="328" t="s">
        <v>731</v>
      </c>
      <c r="AI1937" s="328"/>
      <c r="AJ1937" s="328"/>
      <c r="AK1937" s="328"/>
      <c r="AL1937" s="328" t="s">
        <v>782</v>
      </c>
      <c r="AM1937" s="328" t="s">
        <v>782</v>
      </c>
      <c r="AN1937" s="328" t="s">
        <v>782</v>
      </c>
      <c r="AO1937" s="328"/>
      <c r="AP1937" s="328" t="s">
        <v>4205</v>
      </c>
      <c r="AQ1937" s="328" t="s">
        <v>3844</v>
      </c>
    </row>
    <row r="1938" spans="1:43" ht="22.8" x14ac:dyDescent="0.4">
      <c r="A1938" s="328">
        <v>216627</v>
      </c>
      <c r="B1938" s="328" t="s">
        <v>1104</v>
      </c>
      <c r="C1938" s="328" t="s">
        <v>99</v>
      </c>
      <c r="D1938" s="328" t="s">
        <v>265</v>
      </c>
      <c r="E1938" s="328" t="s">
        <v>388</v>
      </c>
      <c r="F1938" s="330">
        <v>31413</v>
      </c>
      <c r="G1938" s="328" t="s">
        <v>685</v>
      </c>
      <c r="H1938" s="328" t="s">
        <v>389</v>
      </c>
      <c r="I1938" s="328" t="s">
        <v>485</v>
      </c>
      <c r="J1938" s="328"/>
      <c r="K1938" s="328"/>
      <c r="L1938" s="328"/>
      <c r="M1938" s="328"/>
      <c r="N1938" s="328"/>
      <c r="O1938" s="330"/>
      <c r="P1938" s="328"/>
      <c r="Q1938" s="328"/>
      <c r="R1938" s="328"/>
      <c r="S1938" s="328"/>
      <c r="T1938" s="328"/>
      <c r="U1938" s="328"/>
      <c r="V1938" s="328"/>
      <c r="W1938" s="328"/>
      <c r="X1938" s="328"/>
      <c r="Y1938" s="328"/>
      <c r="Z1938" s="328"/>
      <c r="AA1938" s="328"/>
      <c r="AB1938" s="328"/>
      <c r="AC1938" s="328"/>
      <c r="AD1938" s="328"/>
      <c r="AE1938" s="328"/>
      <c r="AF1938" s="328"/>
      <c r="AG1938" s="328"/>
      <c r="AH1938" s="328" t="s">
        <v>731</v>
      </c>
      <c r="AI1938" s="328"/>
      <c r="AJ1938" s="328"/>
      <c r="AK1938" s="328"/>
      <c r="AL1938" s="328" t="s">
        <v>782</v>
      </c>
      <c r="AM1938" s="328" t="s">
        <v>782</v>
      </c>
      <c r="AN1938" s="328" t="s">
        <v>782</v>
      </c>
      <c r="AO1938" s="328"/>
      <c r="AP1938" s="328" t="s">
        <v>4205</v>
      </c>
      <c r="AQ1938" s="328" t="s">
        <v>3844</v>
      </c>
    </row>
    <row r="1939" spans="1:43" ht="22.8" x14ac:dyDescent="0.4">
      <c r="A1939" s="328">
        <v>216653</v>
      </c>
      <c r="B1939" s="328" t="s">
        <v>1171</v>
      </c>
      <c r="C1939" s="328" t="s">
        <v>63</v>
      </c>
      <c r="D1939" s="328" t="s">
        <v>293</v>
      </c>
      <c r="E1939" s="328" t="s">
        <v>388</v>
      </c>
      <c r="F1939" s="330">
        <v>33970</v>
      </c>
      <c r="G1939" s="328" t="s">
        <v>3657</v>
      </c>
      <c r="H1939" s="328" t="s">
        <v>389</v>
      </c>
      <c r="I1939" s="328" t="s">
        <v>485</v>
      </c>
      <c r="J1939" s="328"/>
      <c r="K1939" s="328"/>
      <c r="L1939" s="328"/>
      <c r="M1939" s="328"/>
      <c r="N1939" s="328"/>
      <c r="O1939" s="330"/>
      <c r="P1939" s="328"/>
      <c r="Q1939" s="328"/>
      <c r="R1939" s="328"/>
      <c r="S1939" s="328"/>
      <c r="T1939" s="328"/>
      <c r="U1939" s="328"/>
      <c r="V1939" s="328"/>
      <c r="W1939" s="328"/>
      <c r="X1939" s="328"/>
      <c r="Y1939" s="328"/>
      <c r="Z1939" s="328"/>
      <c r="AA1939" s="328"/>
      <c r="AB1939" s="328"/>
      <c r="AC1939" s="328"/>
      <c r="AD1939" s="328"/>
      <c r="AE1939" s="328"/>
      <c r="AF1939" s="328"/>
      <c r="AG1939" s="328"/>
      <c r="AH1939" s="328" t="s">
        <v>731</v>
      </c>
      <c r="AI1939" s="328"/>
      <c r="AJ1939" s="328"/>
      <c r="AK1939" s="328"/>
      <c r="AL1939" s="328"/>
      <c r="AM1939" s="328" t="s">
        <v>782</v>
      </c>
      <c r="AN1939" s="328" t="s">
        <v>782</v>
      </c>
      <c r="AO1939" s="328"/>
      <c r="AP1939" s="328" t="s">
        <v>4205</v>
      </c>
      <c r="AQ1939" s="328" t="s">
        <v>3844</v>
      </c>
    </row>
    <row r="1940" spans="1:43" ht="22.8" x14ac:dyDescent="0.4">
      <c r="A1940" s="328">
        <v>216654</v>
      </c>
      <c r="B1940" s="328" t="s">
        <v>1172</v>
      </c>
      <c r="C1940" s="328" t="s">
        <v>475</v>
      </c>
      <c r="D1940" s="328" t="s">
        <v>233</v>
      </c>
      <c r="E1940" s="328" t="s">
        <v>388</v>
      </c>
      <c r="F1940" s="330">
        <v>29971</v>
      </c>
      <c r="G1940" s="328" t="s">
        <v>370</v>
      </c>
      <c r="H1940" s="328" t="s">
        <v>389</v>
      </c>
      <c r="I1940" s="328" t="s">
        <v>485</v>
      </c>
      <c r="J1940" s="328"/>
      <c r="K1940" s="328"/>
      <c r="L1940" s="328"/>
      <c r="M1940" s="328"/>
      <c r="N1940" s="328"/>
      <c r="O1940" s="330"/>
      <c r="P1940" s="328"/>
      <c r="Q1940" s="328"/>
      <c r="R1940" s="328"/>
      <c r="S1940" s="328"/>
      <c r="T1940" s="328"/>
      <c r="U1940" s="328"/>
      <c r="V1940" s="328"/>
      <c r="W1940" s="328"/>
      <c r="X1940" s="328"/>
      <c r="Y1940" s="328"/>
      <c r="Z1940" s="328"/>
      <c r="AA1940" s="328"/>
      <c r="AB1940" s="328"/>
      <c r="AC1940" s="328"/>
      <c r="AD1940" s="328"/>
      <c r="AE1940" s="328"/>
      <c r="AF1940" s="328"/>
      <c r="AG1940" s="328"/>
      <c r="AH1940" s="328" t="s">
        <v>731</v>
      </c>
      <c r="AI1940" s="328"/>
      <c r="AJ1940" s="328"/>
      <c r="AK1940" s="328"/>
      <c r="AL1940" s="328"/>
      <c r="AM1940" s="328" t="s">
        <v>782</v>
      </c>
      <c r="AN1940" s="328" t="s">
        <v>782</v>
      </c>
      <c r="AO1940" s="328"/>
      <c r="AP1940" s="328" t="s">
        <v>4115</v>
      </c>
      <c r="AQ1940" s="328" t="s">
        <v>4024</v>
      </c>
    </row>
    <row r="1941" spans="1:43" ht="22.8" x14ac:dyDescent="0.4">
      <c r="A1941" s="328">
        <v>216671</v>
      </c>
      <c r="B1941" s="328" t="s">
        <v>1197</v>
      </c>
      <c r="C1941" s="328" t="s">
        <v>1198</v>
      </c>
      <c r="D1941" s="328" t="s">
        <v>1199</v>
      </c>
      <c r="E1941" s="328" t="s">
        <v>388</v>
      </c>
      <c r="F1941" s="330">
        <v>28491</v>
      </c>
      <c r="G1941" s="328" t="s">
        <v>373</v>
      </c>
      <c r="H1941" s="328" t="s">
        <v>389</v>
      </c>
      <c r="I1941" s="328" t="s">
        <v>486</v>
      </c>
      <c r="J1941" s="328"/>
      <c r="K1941" s="328"/>
      <c r="L1941" s="328"/>
      <c r="M1941" s="328"/>
      <c r="N1941" s="328"/>
      <c r="O1941" s="330"/>
      <c r="P1941" s="328"/>
      <c r="Q1941" s="328"/>
      <c r="R1941" s="328"/>
      <c r="S1941" s="328"/>
      <c r="T1941" s="328"/>
      <c r="U1941" s="328"/>
      <c r="V1941" s="328"/>
      <c r="W1941" s="328"/>
      <c r="X1941" s="328"/>
      <c r="Y1941" s="328"/>
      <c r="Z1941" s="328"/>
      <c r="AA1941" s="328"/>
      <c r="AB1941" s="328"/>
      <c r="AC1941" s="328"/>
      <c r="AD1941" s="328"/>
      <c r="AE1941" s="328"/>
      <c r="AF1941" s="328"/>
      <c r="AG1941" s="328"/>
      <c r="AH1941" s="328"/>
      <c r="AI1941" s="328"/>
      <c r="AJ1941" s="328"/>
      <c r="AK1941" s="328"/>
      <c r="AL1941" s="328"/>
      <c r="AM1941" s="328" t="s">
        <v>782</v>
      </c>
      <c r="AN1941" s="328" t="s">
        <v>782</v>
      </c>
      <c r="AO1941" s="328"/>
      <c r="AP1941" s="328" t="s">
        <v>486</v>
      </c>
      <c r="AQ1941" s="328">
        <v>1</v>
      </c>
    </row>
    <row r="1942" spans="1:43" ht="22.8" x14ac:dyDescent="0.4">
      <c r="A1942" s="328">
        <v>216681</v>
      </c>
      <c r="B1942" s="328" t="s">
        <v>1211</v>
      </c>
      <c r="C1942" s="328" t="s">
        <v>71</v>
      </c>
      <c r="D1942" s="328" t="s">
        <v>233</v>
      </c>
      <c r="E1942" s="328" t="s">
        <v>388</v>
      </c>
      <c r="F1942" s="330">
        <v>33970</v>
      </c>
      <c r="G1942" s="328" t="s">
        <v>370</v>
      </c>
      <c r="H1942" s="328" t="s">
        <v>389</v>
      </c>
      <c r="I1942" s="328" t="s">
        <v>485</v>
      </c>
      <c r="J1942" s="328"/>
      <c r="K1942" s="328"/>
      <c r="L1942" s="328"/>
      <c r="M1942" s="328"/>
      <c r="N1942" s="328"/>
      <c r="O1942" s="330"/>
      <c r="P1942" s="328"/>
      <c r="Q1942" s="328"/>
      <c r="R1942" s="328"/>
      <c r="S1942" s="328"/>
      <c r="T1942" s="328"/>
      <c r="U1942" s="328"/>
      <c r="V1942" s="328"/>
      <c r="W1942" s="328"/>
      <c r="X1942" s="328"/>
      <c r="Y1942" s="328"/>
      <c r="Z1942" s="328"/>
      <c r="AA1942" s="328"/>
      <c r="AB1942" s="328"/>
      <c r="AC1942" s="328"/>
      <c r="AD1942" s="328"/>
      <c r="AE1942" s="328"/>
      <c r="AF1942" s="328"/>
      <c r="AG1942" s="328"/>
      <c r="AH1942" s="328" t="s">
        <v>731</v>
      </c>
      <c r="AI1942" s="328"/>
      <c r="AJ1942" s="328"/>
      <c r="AK1942" s="328"/>
      <c r="AL1942" s="328"/>
      <c r="AM1942" s="328" t="s">
        <v>782</v>
      </c>
      <c r="AN1942" s="328" t="s">
        <v>782</v>
      </c>
      <c r="AO1942" s="328"/>
      <c r="AP1942" s="328" t="s">
        <v>4205</v>
      </c>
      <c r="AQ1942" s="328" t="s">
        <v>3844</v>
      </c>
    </row>
    <row r="1943" spans="1:43" ht="22.8" x14ac:dyDescent="0.4">
      <c r="A1943" s="328">
        <v>216682</v>
      </c>
      <c r="B1943" s="328" t="s">
        <v>1102</v>
      </c>
      <c r="C1943" s="328" t="s">
        <v>123</v>
      </c>
      <c r="D1943" s="328" t="s">
        <v>575</v>
      </c>
      <c r="E1943" s="328" t="s">
        <v>388</v>
      </c>
      <c r="F1943" s="330">
        <v>33219</v>
      </c>
      <c r="G1943" s="328" t="s">
        <v>370</v>
      </c>
      <c r="H1943" s="328" t="s">
        <v>389</v>
      </c>
      <c r="I1943" s="328" t="s">
        <v>486</v>
      </c>
      <c r="J1943" s="328"/>
      <c r="K1943" s="328"/>
      <c r="L1943" s="328"/>
      <c r="M1943" s="328"/>
      <c r="N1943" s="328"/>
      <c r="O1943" s="330"/>
      <c r="P1943" s="328"/>
      <c r="Q1943" s="328"/>
      <c r="R1943" s="328"/>
      <c r="S1943" s="328"/>
      <c r="T1943" s="328"/>
      <c r="U1943" s="328"/>
      <c r="V1943" s="328"/>
      <c r="W1943" s="328"/>
      <c r="X1943" s="328"/>
      <c r="Y1943" s="328"/>
      <c r="Z1943" s="328"/>
      <c r="AA1943" s="328"/>
      <c r="AB1943" s="328"/>
      <c r="AC1943" s="328"/>
      <c r="AD1943" s="328"/>
      <c r="AE1943" s="328"/>
      <c r="AF1943" s="328"/>
      <c r="AG1943" s="328"/>
      <c r="AH1943" s="328"/>
      <c r="AI1943" s="328"/>
      <c r="AJ1943" s="328"/>
      <c r="AK1943" s="328"/>
      <c r="AL1943" s="328"/>
      <c r="AM1943" s="328" t="s">
        <v>782</v>
      </c>
      <c r="AN1943" s="328" t="s">
        <v>782</v>
      </c>
      <c r="AO1943" s="328"/>
      <c r="AP1943" s="328" t="s">
        <v>3377</v>
      </c>
      <c r="AQ1943" s="328">
        <v>2</v>
      </c>
    </row>
    <row r="1944" spans="1:43" ht="22.8" x14ac:dyDescent="0.4">
      <c r="A1944" s="328">
        <v>216687</v>
      </c>
      <c r="B1944" s="328" t="s">
        <v>3419</v>
      </c>
      <c r="C1944" s="328" t="s">
        <v>3420</v>
      </c>
      <c r="D1944" s="328" t="s">
        <v>578</v>
      </c>
      <c r="E1944" s="328" t="s">
        <v>387</v>
      </c>
      <c r="F1944" s="330">
        <v>34178</v>
      </c>
      <c r="G1944" s="328" t="s">
        <v>1009</v>
      </c>
      <c r="H1944" s="328" t="s">
        <v>389</v>
      </c>
      <c r="I1944" s="328" t="s">
        <v>485</v>
      </c>
      <c r="J1944" s="328"/>
      <c r="K1944" s="328"/>
      <c r="L1944" s="328"/>
      <c r="M1944" s="328"/>
      <c r="N1944" s="328"/>
      <c r="O1944" s="330"/>
      <c r="P1944" s="328"/>
      <c r="Q1944" s="328"/>
      <c r="R1944" s="328"/>
      <c r="S1944" s="328"/>
      <c r="T1944" s="328"/>
      <c r="U1944" s="328"/>
      <c r="V1944" s="328"/>
      <c r="W1944" s="328"/>
      <c r="X1944" s="328"/>
      <c r="Y1944" s="328"/>
      <c r="Z1944" s="328"/>
      <c r="AA1944" s="328"/>
      <c r="AB1944" s="328"/>
      <c r="AC1944" s="328"/>
      <c r="AD1944" s="328"/>
      <c r="AE1944" s="328"/>
      <c r="AF1944" s="328"/>
      <c r="AG1944" s="328"/>
      <c r="AH1944" s="328" t="s">
        <v>731</v>
      </c>
      <c r="AI1944" s="328"/>
      <c r="AJ1944" s="328"/>
      <c r="AK1944" s="328"/>
      <c r="AL1944" s="328"/>
      <c r="AM1944" s="328" t="s">
        <v>782</v>
      </c>
      <c r="AN1944" s="328" t="s">
        <v>782</v>
      </c>
      <c r="AO1944" s="328"/>
      <c r="AP1944" s="328" t="s">
        <v>4205</v>
      </c>
      <c r="AQ1944" s="328" t="s">
        <v>3844</v>
      </c>
    </row>
    <row r="1945" spans="1:43" ht="22.8" x14ac:dyDescent="0.4">
      <c r="A1945" s="328">
        <v>216691</v>
      </c>
      <c r="B1945" s="328" t="s">
        <v>1222</v>
      </c>
      <c r="C1945" s="328" t="s">
        <v>81</v>
      </c>
      <c r="D1945" s="328" t="s">
        <v>580</v>
      </c>
      <c r="E1945" s="328" t="s">
        <v>387</v>
      </c>
      <c r="F1945" s="330">
        <v>36161</v>
      </c>
      <c r="G1945" s="328" t="s">
        <v>374</v>
      </c>
      <c r="H1945" s="328" t="s">
        <v>389</v>
      </c>
      <c r="I1945" s="328" t="s">
        <v>485</v>
      </c>
      <c r="J1945" s="328"/>
      <c r="K1945" s="328"/>
      <c r="L1945" s="328"/>
      <c r="M1945" s="328"/>
      <c r="N1945" s="328"/>
      <c r="O1945" s="330"/>
      <c r="P1945" s="328"/>
      <c r="Q1945" s="328"/>
      <c r="R1945" s="328"/>
      <c r="S1945" s="328"/>
      <c r="T1945" s="328"/>
      <c r="U1945" s="328"/>
      <c r="V1945" s="328"/>
      <c r="W1945" s="328"/>
      <c r="X1945" s="328"/>
      <c r="Y1945" s="328"/>
      <c r="Z1945" s="328"/>
      <c r="AA1945" s="328"/>
      <c r="AB1945" s="328"/>
      <c r="AC1945" s="328"/>
      <c r="AD1945" s="328"/>
      <c r="AE1945" s="328"/>
      <c r="AF1945" s="328"/>
      <c r="AG1945" s="328"/>
      <c r="AH1945" s="328" t="s">
        <v>731</v>
      </c>
      <c r="AI1945" s="328"/>
      <c r="AJ1945" s="328"/>
      <c r="AK1945" s="328"/>
      <c r="AL1945" s="328"/>
      <c r="AM1945" s="328" t="s">
        <v>782</v>
      </c>
      <c r="AN1945" s="328" t="s">
        <v>782</v>
      </c>
      <c r="AO1945" s="328"/>
      <c r="AP1945" s="328" t="s">
        <v>4205</v>
      </c>
      <c r="AQ1945" s="328" t="s">
        <v>3844</v>
      </c>
    </row>
    <row r="1946" spans="1:43" ht="22.8" x14ac:dyDescent="0.4">
      <c r="A1946" s="328">
        <v>216695</v>
      </c>
      <c r="B1946" s="328" t="s">
        <v>1226</v>
      </c>
      <c r="C1946" s="328" t="s">
        <v>118</v>
      </c>
      <c r="D1946" s="328" t="s">
        <v>608</v>
      </c>
      <c r="E1946" s="328" t="s">
        <v>387</v>
      </c>
      <c r="F1946" s="330">
        <v>29221</v>
      </c>
      <c r="G1946" s="328" t="s">
        <v>376</v>
      </c>
      <c r="H1946" s="328" t="s">
        <v>389</v>
      </c>
      <c r="I1946" s="328" t="s">
        <v>485</v>
      </c>
      <c r="J1946" s="328"/>
      <c r="K1946" s="328"/>
      <c r="L1946" s="328"/>
      <c r="M1946" s="328"/>
      <c r="N1946" s="328"/>
      <c r="O1946" s="330"/>
      <c r="P1946" s="328"/>
      <c r="Q1946" s="328"/>
      <c r="R1946" s="328"/>
      <c r="S1946" s="328"/>
      <c r="T1946" s="328"/>
      <c r="U1946" s="328"/>
      <c r="V1946" s="328"/>
      <c r="W1946" s="328"/>
      <c r="X1946" s="328"/>
      <c r="Y1946" s="328"/>
      <c r="Z1946" s="328"/>
      <c r="AA1946" s="328"/>
      <c r="AB1946" s="328"/>
      <c r="AC1946" s="328"/>
      <c r="AD1946" s="328"/>
      <c r="AE1946" s="328"/>
      <c r="AF1946" s="328"/>
      <c r="AG1946" s="328"/>
      <c r="AH1946" s="328"/>
      <c r="AI1946" s="328"/>
      <c r="AJ1946" s="328"/>
      <c r="AK1946" s="328"/>
      <c r="AL1946" s="328"/>
      <c r="AM1946" s="328" t="s">
        <v>782</v>
      </c>
      <c r="AN1946" s="328" t="s">
        <v>782</v>
      </c>
      <c r="AO1946" s="328"/>
      <c r="AP1946" s="328" t="s">
        <v>485</v>
      </c>
      <c r="AQ1946" s="328">
        <v>1</v>
      </c>
    </row>
    <row r="1947" spans="1:43" ht="22.8" x14ac:dyDescent="0.4">
      <c r="A1947" s="328">
        <v>216971</v>
      </c>
      <c r="B1947" s="328" t="s">
        <v>3427</v>
      </c>
      <c r="C1947" s="328" t="s">
        <v>139</v>
      </c>
      <c r="D1947" s="328" t="s">
        <v>275</v>
      </c>
      <c r="E1947" s="328" t="s">
        <v>387</v>
      </c>
      <c r="F1947" s="330">
        <v>37622</v>
      </c>
      <c r="G1947" s="328" t="s">
        <v>3613</v>
      </c>
      <c r="H1947" s="328" t="s">
        <v>389</v>
      </c>
      <c r="I1947" s="328" t="s">
        <v>485</v>
      </c>
      <c r="J1947" s="328"/>
      <c r="K1947" s="328"/>
      <c r="L1947" s="328"/>
      <c r="M1947" s="328"/>
      <c r="N1947" s="328"/>
      <c r="O1947" s="330"/>
      <c r="P1947" s="328"/>
      <c r="Q1947" s="328"/>
      <c r="R1947" s="328"/>
      <c r="S1947" s="328"/>
      <c r="T1947" s="328"/>
      <c r="U1947" s="328"/>
      <c r="V1947" s="328"/>
      <c r="W1947" s="328"/>
      <c r="X1947" s="328"/>
      <c r="Y1947" s="328"/>
      <c r="Z1947" s="328"/>
      <c r="AA1947" s="328"/>
      <c r="AB1947" s="328"/>
      <c r="AC1947" s="328"/>
      <c r="AD1947" s="328"/>
      <c r="AE1947" s="328"/>
      <c r="AF1947" s="328"/>
      <c r="AG1947" s="328"/>
      <c r="AH1947" s="328"/>
      <c r="AI1947" s="328"/>
      <c r="AJ1947" s="328"/>
      <c r="AK1947" s="328"/>
      <c r="AL1947" s="328"/>
      <c r="AM1947" s="328" t="s">
        <v>782</v>
      </c>
      <c r="AN1947" s="328" t="s">
        <v>782</v>
      </c>
      <c r="AO1947" s="328"/>
      <c r="AP1947" s="328" t="s">
        <v>485</v>
      </c>
      <c r="AQ1947" s="328">
        <v>3</v>
      </c>
    </row>
    <row r="1948" spans="1:43" ht="22.8" x14ac:dyDescent="0.4">
      <c r="A1948" s="328">
        <v>216976</v>
      </c>
      <c r="B1948" s="328" t="s">
        <v>3432</v>
      </c>
      <c r="C1948" s="328" t="s">
        <v>3433</v>
      </c>
      <c r="D1948" s="328" t="s">
        <v>2736</v>
      </c>
      <c r="E1948" s="328" t="s">
        <v>1315</v>
      </c>
      <c r="F1948" s="330">
        <v>31486</v>
      </c>
      <c r="G1948" s="328" t="s">
        <v>685</v>
      </c>
      <c r="H1948" s="328" t="s">
        <v>389</v>
      </c>
      <c r="I1948" s="328" t="s">
        <v>488</v>
      </c>
      <c r="J1948" s="328"/>
      <c r="K1948" s="328"/>
      <c r="L1948" s="328"/>
      <c r="M1948" s="328"/>
      <c r="N1948" s="328"/>
      <c r="O1948" s="330"/>
      <c r="P1948" s="328"/>
      <c r="Q1948" s="328"/>
      <c r="R1948" s="328"/>
      <c r="S1948" s="328"/>
      <c r="T1948" s="328"/>
      <c r="U1948" s="328"/>
      <c r="V1948" s="328"/>
      <c r="W1948" s="328"/>
      <c r="X1948" s="328"/>
      <c r="Y1948" s="328"/>
      <c r="Z1948" s="328"/>
      <c r="AA1948" s="328"/>
      <c r="AB1948" s="328"/>
      <c r="AC1948" s="328"/>
      <c r="AD1948" s="328"/>
      <c r="AE1948" s="328"/>
      <c r="AF1948" s="328"/>
      <c r="AG1948" s="328"/>
      <c r="AH1948" s="328"/>
      <c r="AI1948" s="328"/>
      <c r="AJ1948" s="328"/>
      <c r="AK1948" s="328"/>
      <c r="AL1948" s="328"/>
      <c r="AM1948" s="328"/>
      <c r="AN1948" s="328"/>
      <c r="AO1948" s="328"/>
      <c r="AP1948" s="328" t="s">
        <v>4215</v>
      </c>
      <c r="AQ1948" s="328">
        <v>6</v>
      </c>
    </row>
    <row r="1949" spans="1:43" ht="22.8" x14ac:dyDescent="0.4">
      <c r="A1949" s="328">
        <v>216982</v>
      </c>
      <c r="B1949" s="328" t="s">
        <v>3621</v>
      </c>
      <c r="C1949" s="328" t="s">
        <v>2555</v>
      </c>
      <c r="D1949" s="328" t="s">
        <v>3437</v>
      </c>
      <c r="E1949" s="328" t="s">
        <v>388</v>
      </c>
      <c r="F1949" s="330">
        <v>26667</v>
      </c>
      <c r="G1949" s="328" t="s">
        <v>3113</v>
      </c>
      <c r="H1949" s="328" t="s">
        <v>389</v>
      </c>
      <c r="I1949" s="328" t="s">
        <v>485</v>
      </c>
      <c r="J1949" s="328"/>
      <c r="K1949" s="328"/>
      <c r="L1949" s="328"/>
      <c r="M1949" s="328"/>
      <c r="N1949" s="328"/>
      <c r="O1949" s="330"/>
      <c r="P1949" s="328"/>
      <c r="Q1949" s="328"/>
      <c r="R1949" s="328"/>
      <c r="S1949" s="328"/>
      <c r="T1949" s="328"/>
      <c r="U1949" s="328"/>
      <c r="V1949" s="328"/>
      <c r="W1949" s="328"/>
      <c r="X1949" s="328"/>
      <c r="Y1949" s="328"/>
      <c r="Z1949" s="328"/>
      <c r="AA1949" s="328"/>
      <c r="AB1949" s="328"/>
      <c r="AC1949" s="328"/>
      <c r="AD1949" s="328"/>
      <c r="AE1949" s="328"/>
      <c r="AF1949" s="328"/>
      <c r="AG1949" s="328"/>
      <c r="AH1949" s="328"/>
      <c r="AI1949" s="328"/>
      <c r="AJ1949" s="328"/>
      <c r="AK1949" s="328"/>
      <c r="AL1949" s="328"/>
      <c r="AM1949" s="328"/>
      <c r="AN1949" s="328"/>
      <c r="AO1949" s="328"/>
      <c r="AP1949" s="328" t="s">
        <v>485</v>
      </c>
      <c r="AQ1949" s="328">
        <v>3</v>
      </c>
    </row>
    <row r="1950" spans="1:43" ht="22.8" x14ac:dyDescent="0.4">
      <c r="A1950" s="328">
        <v>216984</v>
      </c>
      <c r="B1950" s="328" t="s">
        <v>3627</v>
      </c>
      <c r="C1950" s="328" t="s">
        <v>105</v>
      </c>
      <c r="D1950" s="328" t="s">
        <v>326</v>
      </c>
      <c r="E1950" s="328" t="s">
        <v>388</v>
      </c>
      <c r="F1950" s="330">
        <v>37847</v>
      </c>
      <c r="G1950" s="328" t="s">
        <v>3628</v>
      </c>
      <c r="H1950" s="328" t="s">
        <v>389</v>
      </c>
      <c r="I1950" s="328" t="s">
        <v>485</v>
      </c>
      <c r="J1950" s="328"/>
      <c r="K1950" s="328"/>
      <c r="L1950" s="328"/>
      <c r="M1950" s="328"/>
      <c r="N1950" s="328"/>
      <c r="O1950" s="330"/>
      <c r="P1950" s="328"/>
      <c r="Q1950" s="328"/>
      <c r="R1950" s="328"/>
      <c r="S1950" s="328"/>
      <c r="T1950" s="328"/>
      <c r="U1950" s="328"/>
      <c r="V1950" s="328"/>
      <c r="W1950" s="328"/>
      <c r="X1950" s="328"/>
      <c r="Y1950" s="328"/>
      <c r="Z1950" s="328"/>
      <c r="AA1950" s="328"/>
      <c r="AB1950" s="328"/>
      <c r="AC1950" s="328"/>
      <c r="AD1950" s="328"/>
      <c r="AE1950" s="328"/>
      <c r="AF1950" s="328"/>
      <c r="AG1950" s="328"/>
      <c r="AH1950" s="328"/>
      <c r="AI1950" s="328"/>
      <c r="AJ1950" s="328"/>
      <c r="AK1950" s="328"/>
      <c r="AL1950" s="328"/>
      <c r="AM1950" s="328" t="s">
        <v>782</v>
      </c>
      <c r="AN1950" s="328" t="s">
        <v>782</v>
      </c>
      <c r="AO1950" s="328"/>
      <c r="AP1950" s="328" t="s">
        <v>485</v>
      </c>
      <c r="AQ1950" s="328">
        <v>3</v>
      </c>
    </row>
    <row r="1951" spans="1:43" ht="22.8" x14ac:dyDescent="0.4">
      <c r="A1951" s="328">
        <v>216985</v>
      </c>
      <c r="B1951" s="328" t="s">
        <v>3438</v>
      </c>
      <c r="C1951" s="328" t="s">
        <v>70</v>
      </c>
      <c r="D1951" s="328" t="s">
        <v>542</v>
      </c>
      <c r="E1951" s="328" t="s">
        <v>1315</v>
      </c>
      <c r="F1951" s="330">
        <v>36857</v>
      </c>
      <c r="G1951" s="328" t="s">
        <v>3632</v>
      </c>
      <c r="H1951" s="328" t="s">
        <v>389</v>
      </c>
      <c r="I1951" s="328" t="s">
        <v>485</v>
      </c>
      <c r="J1951" s="328"/>
      <c r="K1951" s="328"/>
      <c r="L1951" s="328"/>
      <c r="M1951" s="328"/>
      <c r="N1951" s="328"/>
      <c r="O1951" s="330"/>
      <c r="P1951" s="328"/>
      <c r="Q1951" s="328"/>
      <c r="R1951" s="328"/>
      <c r="S1951" s="328"/>
      <c r="T1951" s="328"/>
      <c r="U1951" s="328"/>
      <c r="V1951" s="328"/>
      <c r="W1951" s="328"/>
      <c r="X1951" s="328"/>
      <c r="Y1951" s="328"/>
      <c r="Z1951" s="328"/>
      <c r="AA1951" s="328"/>
      <c r="AB1951" s="328"/>
      <c r="AC1951" s="328"/>
      <c r="AD1951" s="328"/>
      <c r="AE1951" s="328"/>
      <c r="AF1951" s="328"/>
      <c r="AG1951" s="328"/>
      <c r="AH1951" s="328"/>
      <c r="AI1951" s="328"/>
      <c r="AJ1951" s="328"/>
      <c r="AK1951" s="328"/>
      <c r="AL1951" s="328"/>
      <c r="AM1951" s="328" t="s">
        <v>782</v>
      </c>
      <c r="AN1951" s="328" t="s">
        <v>782</v>
      </c>
      <c r="AO1951" s="328"/>
      <c r="AP1951" s="328" t="s">
        <v>485</v>
      </c>
      <c r="AQ1951" s="328">
        <v>3</v>
      </c>
    </row>
    <row r="1952" spans="1:43" ht="22.8" x14ac:dyDescent="0.4">
      <c r="A1952" s="328">
        <v>216991</v>
      </c>
      <c r="B1952" s="328" t="s">
        <v>3445</v>
      </c>
      <c r="C1952" s="328" t="s">
        <v>81</v>
      </c>
      <c r="D1952" s="328" t="s">
        <v>243</v>
      </c>
      <c r="E1952" s="328" t="s">
        <v>388</v>
      </c>
      <c r="F1952" s="330">
        <v>35497</v>
      </c>
      <c r="G1952" s="328" t="s">
        <v>3640</v>
      </c>
      <c r="H1952" s="328" t="s">
        <v>389</v>
      </c>
      <c r="I1952" s="328" t="s">
        <v>485</v>
      </c>
      <c r="J1952" s="328" t="s">
        <v>390</v>
      </c>
      <c r="K1952" s="328">
        <v>2020</v>
      </c>
      <c r="L1952" s="328"/>
      <c r="M1952" s="328"/>
      <c r="N1952" s="328"/>
      <c r="O1952" s="330"/>
      <c r="P1952" s="328"/>
      <c r="Q1952" s="328"/>
      <c r="R1952" s="328"/>
      <c r="S1952" s="328"/>
      <c r="T1952" s="328"/>
      <c r="U1952" s="328"/>
      <c r="V1952" s="328"/>
      <c r="W1952" s="328"/>
      <c r="X1952" s="328"/>
      <c r="Y1952" s="328"/>
      <c r="Z1952" s="328"/>
      <c r="AA1952" s="328"/>
      <c r="AB1952" s="328"/>
      <c r="AC1952" s="328"/>
      <c r="AD1952" s="328"/>
      <c r="AE1952" s="328"/>
      <c r="AF1952" s="328"/>
      <c r="AG1952" s="328"/>
      <c r="AH1952" s="328"/>
      <c r="AI1952" s="328"/>
      <c r="AJ1952" s="328"/>
      <c r="AK1952" s="328"/>
      <c r="AL1952" s="328"/>
      <c r="AM1952" s="328"/>
      <c r="AN1952" s="328"/>
      <c r="AO1952" s="328"/>
      <c r="AP1952" s="328" t="s">
        <v>485</v>
      </c>
      <c r="AQ1952" s="328">
        <v>3</v>
      </c>
    </row>
    <row r="1953" spans="1:43" ht="22.8" x14ac:dyDescent="0.4">
      <c r="A1953" s="328">
        <v>216997</v>
      </c>
      <c r="B1953" s="328" t="s">
        <v>3453</v>
      </c>
      <c r="C1953" s="328" t="s">
        <v>63</v>
      </c>
      <c r="D1953" s="328" t="s">
        <v>258</v>
      </c>
      <c r="E1953" s="328" t="s">
        <v>387</v>
      </c>
      <c r="F1953" s="330">
        <v>35120</v>
      </c>
      <c r="G1953" s="328" t="s">
        <v>383</v>
      </c>
      <c r="H1953" s="328" t="s">
        <v>389</v>
      </c>
      <c r="I1953" s="328" t="s">
        <v>485</v>
      </c>
      <c r="J1953" s="328"/>
      <c r="K1953" s="328"/>
      <c r="L1953" s="328"/>
      <c r="M1953" s="328"/>
      <c r="N1953" s="328"/>
      <c r="O1953" s="330"/>
      <c r="P1953" s="328"/>
      <c r="Q1953" s="328"/>
      <c r="R1953" s="328"/>
      <c r="S1953" s="328"/>
      <c r="T1953" s="328"/>
      <c r="U1953" s="328"/>
      <c r="V1953" s="328"/>
      <c r="W1953" s="328"/>
      <c r="X1953" s="328"/>
      <c r="Y1953" s="328"/>
      <c r="Z1953" s="328"/>
      <c r="AA1953" s="328"/>
      <c r="AB1953" s="328"/>
      <c r="AC1953" s="328"/>
      <c r="AD1953" s="328"/>
      <c r="AE1953" s="328"/>
      <c r="AF1953" s="328"/>
      <c r="AG1953" s="328"/>
      <c r="AH1953" s="328"/>
      <c r="AI1953" s="328"/>
      <c r="AJ1953" s="328"/>
      <c r="AK1953" s="328"/>
      <c r="AL1953" s="328"/>
      <c r="AM1953" s="328" t="s">
        <v>782</v>
      </c>
      <c r="AN1953" s="328" t="s">
        <v>782</v>
      </c>
      <c r="AO1953" s="328"/>
      <c r="AP1953" s="328" t="s">
        <v>485</v>
      </c>
      <c r="AQ1953" s="328">
        <v>3</v>
      </c>
    </row>
    <row r="1954" spans="1:43" ht="22.8" x14ac:dyDescent="0.4">
      <c r="A1954" s="328">
        <v>217000</v>
      </c>
      <c r="B1954" s="328" t="s">
        <v>3457</v>
      </c>
      <c r="C1954" s="328" t="s">
        <v>113</v>
      </c>
      <c r="D1954" s="328" t="s">
        <v>1674</v>
      </c>
      <c r="E1954" s="328" t="s">
        <v>388</v>
      </c>
      <c r="F1954" s="330">
        <v>35431</v>
      </c>
      <c r="G1954" s="328" t="s">
        <v>370</v>
      </c>
      <c r="H1954" s="328" t="s">
        <v>389</v>
      </c>
      <c r="I1954" s="328" t="s">
        <v>485</v>
      </c>
      <c r="J1954" s="328"/>
      <c r="K1954" s="328"/>
      <c r="L1954" s="328"/>
      <c r="M1954" s="328"/>
      <c r="N1954" s="328"/>
      <c r="O1954" s="330"/>
      <c r="P1954" s="328"/>
      <c r="Q1954" s="328"/>
      <c r="R1954" s="328"/>
      <c r="S1954" s="328"/>
      <c r="T1954" s="328"/>
      <c r="U1954" s="328"/>
      <c r="V1954" s="328"/>
      <c r="W1954" s="328"/>
      <c r="X1954" s="328"/>
      <c r="Y1954" s="328"/>
      <c r="Z1954" s="328"/>
      <c r="AA1954" s="328"/>
      <c r="AB1954" s="328"/>
      <c r="AC1954" s="328"/>
      <c r="AD1954" s="328"/>
      <c r="AE1954" s="328"/>
      <c r="AF1954" s="328"/>
      <c r="AG1954" s="328"/>
      <c r="AH1954" s="328"/>
      <c r="AI1954" s="328"/>
      <c r="AJ1954" s="328"/>
      <c r="AK1954" s="328"/>
      <c r="AL1954" s="328"/>
      <c r="AM1954" s="328" t="s">
        <v>782</v>
      </c>
      <c r="AN1954" s="328" t="s">
        <v>782</v>
      </c>
      <c r="AO1954" s="328"/>
      <c r="AP1954" s="328" t="s">
        <v>485</v>
      </c>
      <c r="AQ1954" s="328">
        <v>3</v>
      </c>
    </row>
    <row r="1955" spans="1:43" ht="22.8" x14ac:dyDescent="0.4">
      <c r="A1955" s="328">
        <v>217005</v>
      </c>
      <c r="B1955" s="328" t="s">
        <v>3462</v>
      </c>
      <c r="C1955" s="328" t="s">
        <v>89</v>
      </c>
      <c r="D1955" s="328" t="s">
        <v>3463</v>
      </c>
      <c r="E1955" s="328" t="s">
        <v>388</v>
      </c>
      <c r="F1955" s="330">
        <v>32161</v>
      </c>
      <c r="G1955" s="328" t="s">
        <v>671</v>
      </c>
      <c r="H1955" s="328" t="s">
        <v>3413</v>
      </c>
      <c r="I1955" s="328" t="s">
        <v>485</v>
      </c>
      <c r="J1955" s="328"/>
      <c r="K1955" s="328"/>
      <c r="L1955" s="328"/>
      <c r="M1955" s="328"/>
      <c r="N1955" s="328"/>
      <c r="O1955" s="330"/>
      <c r="P1955" s="328"/>
      <c r="Q1955" s="328"/>
      <c r="R1955" s="328"/>
      <c r="S1955" s="328"/>
      <c r="T1955" s="328"/>
      <c r="U1955" s="328"/>
      <c r="V1955" s="328"/>
      <c r="W1955" s="328"/>
      <c r="X1955" s="328"/>
      <c r="Y1955" s="328"/>
      <c r="Z1955" s="328"/>
      <c r="AA1955" s="328"/>
      <c r="AB1955" s="328"/>
      <c r="AC1955" s="328"/>
      <c r="AD1955" s="328"/>
      <c r="AE1955" s="328"/>
      <c r="AF1955" s="328"/>
      <c r="AG1955" s="328"/>
      <c r="AH1955" s="328"/>
      <c r="AI1955" s="328"/>
      <c r="AJ1955" s="328"/>
      <c r="AK1955" s="328"/>
      <c r="AL1955" s="328"/>
      <c r="AM1955" s="328" t="s">
        <v>782</v>
      </c>
      <c r="AN1955" s="328" t="s">
        <v>782</v>
      </c>
      <c r="AO1955" s="328"/>
      <c r="AP1955" s="328" t="s">
        <v>485</v>
      </c>
      <c r="AQ1955" s="328">
        <v>3</v>
      </c>
    </row>
    <row r="1956" spans="1:43" ht="22.8" x14ac:dyDescent="0.4">
      <c r="A1956" s="328">
        <v>217010</v>
      </c>
      <c r="B1956" s="328" t="s">
        <v>3470</v>
      </c>
      <c r="C1956" s="328" t="s">
        <v>66</v>
      </c>
      <c r="D1956" s="328" t="s">
        <v>237</v>
      </c>
      <c r="E1956" s="328" t="s">
        <v>1315</v>
      </c>
      <c r="F1956" s="330">
        <v>33970</v>
      </c>
      <c r="G1956" s="328" t="s">
        <v>383</v>
      </c>
      <c r="H1956" s="328" t="s">
        <v>389</v>
      </c>
      <c r="I1956" s="328" t="s">
        <v>485</v>
      </c>
      <c r="J1956" s="328"/>
      <c r="K1956" s="328"/>
      <c r="L1956" s="328"/>
      <c r="M1956" s="328"/>
      <c r="N1956" s="328"/>
      <c r="O1956" s="330"/>
      <c r="P1956" s="328"/>
      <c r="Q1956" s="328"/>
      <c r="R1956" s="328"/>
      <c r="S1956" s="328"/>
      <c r="T1956" s="328"/>
      <c r="U1956" s="328"/>
      <c r="V1956" s="328"/>
      <c r="W1956" s="328"/>
      <c r="X1956" s="328"/>
      <c r="Y1956" s="328"/>
      <c r="Z1956" s="328"/>
      <c r="AA1956" s="328"/>
      <c r="AB1956" s="328"/>
      <c r="AC1956" s="328"/>
      <c r="AD1956" s="328"/>
      <c r="AE1956" s="328"/>
      <c r="AF1956" s="328"/>
      <c r="AG1956" s="328"/>
      <c r="AH1956" s="328"/>
      <c r="AI1956" s="328"/>
      <c r="AJ1956" s="328"/>
      <c r="AK1956" s="328"/>
      <c r="AL1956" s="328"/>
      <c r="AM1956" s="328" t="s">
        <v>782</v>
      </c>
      <c r="AN1956" s="328" t="s">
        <v>782</v>
      </c>
      <c r="AO1956" s="328"/>
      <c r="AP1956" s="328" t="s">
        <v>485</v>
      </c>
      <c r="AQ1956" s="328">
        <v>3</v>
      </c>
    </row>
    <row r="1957" spans="1:43" ht="22.8" x14ac:dyDescent="0.4">
      <c r="A1957" s="328">
        <v>217013</v>
      </c>
      <c r="B1957" s="328" t="s">
        <v>3473</v>
      </c>
      <c r="C1957" s="328" t="s">
        <v>71</v>
      </c>
      <c r="D1957" s="328" t="s">
        <v>275</v>
      </c>
      <c r="E1957" s="328" t="s">
        <v>388</v>
      </c>
      <c r="F1957" s="330">
        <v>35473</v>
      </c>
      <c r="G1957" s="328" t="s">
        <v>370</v>
      </c>
      <c r="H1957" s="328" t="s">
        <v>389</v>
      </c>
      <c r="I1957" s="328" t="s">
        <v>485</v>
      </c>
      <c r="J1957" s="328"/>
      <c r="K1957" s="328"/>
      <c r="L1957" s="328"/>
      <c r="M1957" s="328"/>
      <c r="N1957" s="328"/>
      <c r="O1957" s="330"/>
      <c r="P1957" s="328"/>
      <c r="Q1957" s="328"/>
      <c r="R1957" s="328"/>
      <c r="S1957" s="328"/>
      <c r="T1957" s="328"/>
      <c r="U1957" s="328"/>
      <c r="V1957" s="328"/>
      <c r="W1957" s="328"/>
      <c r="X1957" s="328"/>
      <c r="Y1957" s="328"/>
      <c r="Z1957" s="328"/>
      <c r="AA1957" s="328"/>
      <c r="AB1957" s="328"/>
      <c r="AC1957" s="328"/>
      <c r="AD1957" s="328"/>
      <c r="AE1957" s="328"/>
      <c r="AF1957" s="328"/>
      <c r="AG1957" s="328"/>
      <c r="AH1957" s="328"/>
      <c r="AI1957" s="328"/>
      <c r="AJ1957" s="328"/>
      <c r="AK1957" s="328"/>
      <c r="AL1957" s="328"/>
      <c r="AM1957" s="328" t="s">
        <v>782</v>
      </c>
      <c r="AN1957" s="328" t="s">
        <v>782</v>
      </c>
      <c r="AO1957" s="328"/>
      <c r="AP1957" s="328" t="s">
        <v>485</v>
      </c>
      <c r="AQ1957" s="328">
        <v>3</v>
      </c>
    </row>
    <row r="1958" spans="1:43" ht="22.8" x14ac:dyDescent="0.4">
      <c r="A1958" s="328">
        <v>217021</v>
      </c>
      <c r="B1958" s="331" t="s">
        <v>3480</v>
      </c>
      <c r="C1958" s="331" t="s">
        <v>105</v>
      </c>
      <c r="D1958" s="331" t="s">
        <v>302</v>
      </c>
      <c r="E1958" s="328" t="s">
        <v>388</v>
      </c>
      <c r="F1958" s="330">
        <v>37307</v>
      </c>
      <c r="G1958" s="328" t="s">
        <v>1081</v>
      </c>
      <c r="H1958" s="328" t="s">
        <v>389</v>
      </c>
      <c r="I1958" s="328" t="s">
        <v>485</v>
      </c>
      <c r="J1958" s="328"/>
      <c r="K1958" s="328"/>
      <c r="L1958" s="328"/>
      <c r="M1958" s="328"/>
      <c r="N1958" s="328"/>
      <c r="O1958" s="330"/>
      <c r="P1958" s="328"/>
      <c r="Q1958" s="328"/>
      <c r="R1958" s="328"/>
      <c r="S1958" s="328"/>
      <c r="T1958" s="328"/>
      <c r="U1958" s="328"/>
      <c r="V1958" s="328"/>
      <c r="W1958" s="328"/>
      <c r="X1958" s="328"/>
      <c r="Y1958" s="328"/>
      <c r="Z1958" s="328"/>
      <c r="AA1958" s="328"/>
      <c r="AB1958" s="328"/>
      <c r="AC1958" s="328"/>
      <c r="AD1958" s="328"/>
      <c r="AE1958" s="328"/>
      <c r="AF1958" s="328"/>
      <c r="AG1958" s="328"/>
      <c r="AH1958" s="328"/>
      <c r="AI1958" s="328"/>
      <c r="AJ1958" s="328"/>
      <c r="AK1958" s="328"/>
      <c r="AL1958" s="328"/>
      <c r="AM1958" s="328" t="s">
        <v>782</v>
      </c>
      <c r="AN1958" s="328" t="s">
        <v>782</v>
      </c>
      <c r="AO1958" s="328"/>
      <c r="AP1958" s="328" t="s">
        <v>485</v>
      </c>
      <c r="AQ1958" s="328">
        <v>3</v>
      </c>
    </row>
    <row r="1959" spans="1:43" ht="22.8" x14ac:dyDescent="0.4">
      <c r="A1959" s="328">
        <v>217024</v>
      </c>
      <c r="B1959" s="331" t="s">
        <v>3483</v>
      </c>
      <c r="C1959" s="331" t="s">
        <v>1000</v>
      </c>
      <c r="D1959" s="331" t="s">
        <v>3484</v>
      </c>
      <c r="E1959" s="328" t="s">
        <v>388</v>
      </c>
      <c r="F1959" s="330">
        <v>37122</v>
      </c>
      <c r="G1959" s="328" t="s">
        <v>1009</v>
      </c>
      <c r="H1959" s="328" t="s">
        <v>389</v>
      </c>
      <c r="I1959" s="328" t="s">
        <v>485</v>
      </c>
      <c r="J1959" s="328"/>
      <c r="K1959" s="328"/>
      <c r="L1959" s="328"/>
      <c r="M1959" s="328"/>
      <c r="N1959" s="328"/>
      <c r="O1959" s="330"/>
      <c r="P1959" s="328"/>
      <c r="Q1959" s="328"/>
      <c r="R1959" s="328"/>
      <c r="S1959" s="328"/>
      <c r="T1959" s="328"/>
      <c r="U1959" s="328"/>
      <c r="V1959" s="328"/>
      <c r="W1959" s="328"/>
      <c r="X1959" s="328"/>
      <c r="Y1959" s="328"/>
      <c r="Z1959" s="328"/>
      <c r="AA1959" s="328"/>
      <c r="AB1959" s="328"/>
      <c r="AC1959" s="328"/>
      <c r="AD1959" s="328"/>
      <c r="AE1959" s="328"/>
      <c r="AF1959" s="328"/>
      <c r="AG1959" s="328"/>
      <c r="AH1959" s="328"/>
      <c r="AI1959" s="328"/>
      <c r="AJ1959" s="328"/>
      <c r="AK1959" s="328"/>
      <c r="AL1959" s="328"/>
      <c r="AM1959" s="328" t="s">
        <v>782</v>
      </c>
      <c r="AN1959" s="328" t="s">
        <v>782</v>
      </c>
      <c r="AO1959" s="328"/>
      <c r="AP1959" s="328" t="s">
        <v>485</v>
      </c>
      <c r="AQ1959" s="328">
        <v>3</v>
      </c>
    </row>
    <row r="1960" spans="1:43" ht="22.8" x14ac:dyDescent="0.4">
      <c r="A1960" s="328">
        <v>217029</v>
      </c>
      <c r="B1960" s="331" t="s">
        <v>3490</v>
      </c>
      <c r="C1960" s="331" t="s">
        <v>63</v>
      </c>
      <c r="D1960" s="331" t="s">
        <v>291</v>
      </c>
      <c r="E1960" s="328" t="s">
        <v>388</v>
      </c>
      <c r="F1960" s="330">
        <v>31475</v>
      </c>
      <c r="G1960" s="328" t="s">
        <v>3655</v>
      </c>
      <c r="H1960" s="328" t="s">
        <v>389</v>
      </c>
      <c r="I1960" s="328" t="s">
        <v>485</v>
      </c>
      <c r="J1960" s="328"/>
      <c r="K1960" s="328"/>
      <c r="L1960" s="328"/>
      <c r="M1960" s="328"/>
      <c r="N1960" s="328"/>
      <c r="O1960" s="330"/>
      <c r="P1960" s="328"/>
      <c r="Q1960" s="328"/>
      <c r="R1960" s="328"/>
      <c r="S1960" s="328"/>
      <c r="T1960" s="328"/>
      <c r="U1960" s="328"/>
      <c r="V1960" s="328"/>
      <c r="W1960" s="328"/>
      <c r="X1960" s="328"/>
      <c r="Y1960" s="328"/>
      <c r="Z1960" s="328"/>
      <c r="AA1960" s="328"/>
      <c r="AB1960" s="328"/>
      <c r="AC1960" s="328"/>
      <c r="AD1960" s="328"/>
      <c r="AE1960" s="328"/>
      <c r="AF1960" s="328"/>
      <c r="AG1960" s="328"/>
      <c r="AH1960" s="328"/>
      <c r="AI1960" s="328"/>
      <c r="AJ1960" s="328"/>
      <c r="AK1960" s="328"/>
      <c r="AL1960" s="328"/>
      <c r="AM1960" s="328" t="s">
        <v>782</v>
      </c>
      <c r="AN1960" s="328" t="s">
        <v>782</v>
      </c>
      <c r="AO1960" s="328"/>
      <c r="AP1960" s="328" t="s">
        <v>485</v>
      </c>
      <c r="AQ1960" s="328">
        <v>3</v>
      </c>
    </row>
    <row r="1961" spans="1:43" ht="22.8" x14ac:dyDescent="0.4">
      <c r="A1961" s="328">
        <v>217030</v>
      </c>
      <c r="B1961" s="331" t="s">
        <v>3417</v>
      </c>
      <c r="C1961" s="331" t="s">
        <v>535</v>
      </c>
      <c r="D1961" s="331" t="s">
        <v>497</v>
      </c>
      <c r="E1961" s="328" t="s">
        <v>388</v>
      </c>
      <c r="F1961" s="330">
        <v>37487</v>
      </c>
      <c r="G1961" s="328" t="s">
        <v>3667</v>
      </c>
      <c r="H1961" s="328" t="s">
        <v>389</v>
      </c>
      <c r="I1961" s="328" t="s">
        <v>485</v>
      </c>
      <c r="J1961" s="328"/>
      <c r="K1961" s="328"/>
      <c r="L1961" s="328"/>
      <c r="M1961" s="328"/>
      <c r="N1961" s="328"/>
      <c r="O1961" s="330"/>
      <c r="P1961" s="328"/>
      <c r="Q1961" s="328"/>
      <c r="R1961" s="328"/>
      <c r="S1961" s="328"/>
      <c r="T1961" s="328"/>
      <c r="U1961" s="328"/>
      <c r="V1961" s="328"/>
      <c r="W1961" s="328"/>
      <c r="X1961" s="328"/>
      <c r="Y1961" s="328"/>
      <c r="Z1961" s="328"/>
      <c r="AA1961" s="328"/>
      <c r="AB1961" s="328"/>
      <c r="AC1961" s="328"/>
      <c r="AD1961" s="328"/>
      <c r="AE1961" s="328"/>
      <c r="AF1961" s="328"/>
      <c r="AG1961" s="328"/>
      <c r="AH1961" s="328"/>
      <c r="AI1961" s="328"/>
      <c r="AJ1961" s="328"/>
      <c r="AK1961" s="328"/>
      <c r="AL1961" s="328"/>
      <c r="AM1961" s="328" t="s">
        <v>782</v>
      </c>
      <c r="AN1961" s="328" t="s">
        <v>782</v>
      </c>
      <c r="AO1961" s="328"/>
      <c r="AP1961" s="328" t="s">
        <v>485</v>
      </c>
      <c r="AQ1961" s="328">
        <v>3</v>
      </c>
    </row>
    <row r="1962" spans="1:43" ht="22.8" x14ac:dyDescent="0.4">
      <c r="A1962" s="328">
        <v>217031</v>
      </c>
      <c r="B1962" s="331" t="s">
        <v>3491</v>
      </c>
      <c r="C1962" s="331" t="s">
        <v>66</v>
      </c>
      <c r="D1962" s="331" t="s">
        <v>114</v>
      </c>
      <c r="E1962" s="328" t="s">
        <v>388</v>
      </c>
      <c r="F1962" s="330">
        <v>29879</v>
      </c>
      <c r="G1962" s="328" t="s">
        <v>678</v>
      </c>
      <c r="H1962" s="328" t="s">
        <v>3413</v>
      </c>
      <c r="I1962" s="328" t="s">
        <v>485</v>
      </c>
      <c r="J1962" s="328"/>
      <c r="K1962" s="328"/>
      <c r="L1962" s="328"/>
      <c r="M1962" s="328"/>
      <c r="N1962" s="328"/>
      <c r="O1962" s="330"/>
      <c r="P1962" s="328"/>
      <c r="Q1962" s="328"/>
      <c r="R1962" s="328"/>
      <c r="S1962" s="328"/>
      <c r="T1962" s="328"/>
      <c r="U1962" s="328"/>
      <c r="V1962" s="328"/>
      <c r="W1962" s="328"/>
      <c r="X1962" s="328"/>
      <c r="Y1962" s="328"/>
      <c r="Z1962" s="328"/>
      <c r="AA1962" s="328"/>
      <c r="AB1962" s="328"/>
      <c r="AC1962" s="328"/>
      <c r="AD1962" s="328"/>
      <c r="AE1962" s="328"/>
      <c r="AF1962" s="328"/>
      <c r="AG1962" s="328"/>
      <c r="AH1962" s="328"/>
      <c r="AI1962" s="328"/>
      <c r="AJ1962" s="328"/>
      <c r="AK1962" s="328"/>
      <c r="AL1962" s="328"/>
      <c r="AM1962" s="328" t="s">
        <v>782</v>
      </c>
      <c r="AN1962" s="328" t="s">
        <v>782</v>
      </c>
      <c r="AO1962" s="328"/>
      <c r="AP1962" s="328" t="s">
        <v>485</v>
      </c>
      <c r="AQ1962" s="328">
        <v>3</v>
      </c>
    </row>
    <row r="1963" spans="1:43" ht="22.8" x14ac:dyDescent="0.4">
      <c r="A1963" s="328">
        <v>217032</v>
      </c>
      <c r="B1963" s="331" t="s">
        <v>3492</v>
      </c>
      <c r="C1963" s="331" t="s">
        <v>113</v>
      </c>
      <c r="D1963" s="331" t="s">
        <v>239</v>
      </c>
      <c r="E1963" s="328" t="s">
        <v>388</v>
      </c>
      <c r="F1963" s="330">
        <v>36634</v>
      </c>
      <c r="G1963" s="328" t="s">
        <v>370</v>
      </c>
      <c r="H1963" s="328" t="s">
        <v>389</v>
      </c>
      <c r="I1963" s="331" t="s">
        <v>485</v>
      </c>
      <c r="J1963" s="328"/>
      <c r="K1963" s="328"/>
      <c r="L1963" s="328"/>
      <c r="M1963" s="328"/>
      <c r="N1963" s="328"/>
      <c r="O1963" s="330"/>
      <c r="P1963" s="328"/>
      <c r="Q1963" s="328"/>
      <c r="R1963" s="328"/>
      <c r="S1963" s="328"/>
      <c r="T1963" s="328"/>
      <c r="U1963" s="328"/>
      <c r="V1963" s="328"/>
      <c r="W1963" s="328"/>
      <c r="X1963" s="328"/>
      <c r="Y1963" s="328"/>
      <c r="Z1963" s="328"/>
      <c r="AA1963" s="328"/>
      <c r="AB1963" s="328"/>
      <c r="AC1963" s="328"/>
      <c r="AD1963" s="328"/>
      <c r="AE1963" s="328"/>
      <c r="AF1963" s="328"/>
      <c r="AG1963" s="328"/>
      <c r="AH1963" s="328"/>
      <c r="AI1963" s="328"/>
      <c r="AJ1963" s="328"/>
      <c r="AK1963" s="328"/>
      <c r="AL1963" s="328"/>
      <c r="AM1963" s="328" t="s">
        <v>782</v>
      </c>
      <c r="AN1963" s="328" t="s">
        <v>782</v>
      </c>
      <c r="AO1963" s="328"/>
      <c r="AP1963" s="328" t="s">
        <v>485</v>
      </c>
      <c r="AQ1963" s="328">
        <v>3</v>
      </c>
    </row>
    <row r="1964" spans="1:43" ht="22.8" x14ac:dyDescent="0.4">
      <c r="A1964" s="328">
        <v>217038</v>
      </c>
      <c r="B1964" s="331" t="s">
        <v>3502</v>
      </c>
      <c r="C1964" s="331" t="s">
        <v>1411</v>
      </c>
      <c r="D1964" s="331" t="s">
        <v>243</v>
      </c>
      <c r="E1964" s="328" t="s">
        <v>387</v>
      </c>
      <c r="F1964" s="330">
        <v>31194</v>
      </c>
      <c r="G1964" s="328" t="s">
        <v>1009</v>
      </c>
      <c r="H1964" s="328" t="s">
        <v>389</v>
      </c>
      <c r="I1964" s="331" t="s">
        <v>485</v>
      </c>
      <c r="J1964" s="331"/>
      <c r="K1964" s="328"/>
      <c r="L1964" s="328"/>
      <c r="M1964" s="328"/>
      <c r="N1964" s="328"/>
      <c r="O1964" s="330"/>
      <c r="P1964" s="328"/>
      <c r="Q1964" s="328"/>
      <c r="R1964" s="328"/>
      <c r="S1964" s="328"/>
      <c r="T1964" s="328"/>
      <c r="U1964" s="328"/>
      <c r="V1964" s="328"/>
      <c r="W1964" s="328"/>
      <c r="X1964" s="328"/>
      <c r="Y1964" s="328"/>
      <c r="Z1964" s="328"/>
      <c r="AA1964" s="328"/>
      <c r="AB1964" s="328"/>
      <c r="AC1964" s="328"/>
      <c r="AD1964" s="328"/>
      <c r="AE1964" s="331"/>
      <c r="AF1964" s="328"/>
      <c r="AG1964" s="328"/>
      <c r="AH1964" s="328"/>
      <c r="AI1964" s="328"/>
      <c r="AJ1964" s="328"/>
      <c r="AK1964" s="328"/>
      <c r="AL1964" s="328"/>
      <c r="AM1964" s="328" t="s">
        <v>782</v>
      </c>
      <c r="AN1964" s="328" t="s">
        <v>782</v>
      </c>
      <c r="AO1964" s="328"/>
      <c r="AP1964" s="328" t="s">
        <v>485</v>
      </c>
      <c r="AQ1964" s="328">
        <v>3</v>
      </c>
    </row>
    <row r="1965" spans="1:43" ht="22.8" x14ac:dyDescent="0.4">
      <c r="A1965" s="328">
        <v>217039</v>
      </c>
      <c r="B1965" s="331" t="s">
        <v>3503</v>
      </c>
      <c r="C1965" s="331" t="s">
        <v>66</v>
      </c>
      <c r="D1965" s="331" t="s">
        <v>2694</v>
      </c>
      <c r="E1965" s="328" t="s">
        <v>387</v>
      </c>
      <c r="F1965" s="330">
        <v>32876</v>
      </c>
      <c r="G1965" s="328" t="s">
        <v>3677</v>
      </c>
      <c r="H1965" s="328" t="s">
        <v>389</v>
      </c>
      <c r="I1965" s="328" t="s">
        <v>485</v>
      </c>
      <c r="J1965" s="328"/>
      <c r="K1965" s="328"/>
      <c r="L1965" s="328"/>
      <c r="M1965" s="328"/>
      <c r="N1965" s="328"/>
      <c r="O1965" s="330"/>
      <c r="P1965" s="328"/>
      <c r="Q1965" s="328"/>
      <c r="R1965" s="328"/>
      <c r="S1965" s="328"/>
      <c r="T1965" s="328"/>
      <c r="U1965" s="328"/>
      <c r="V1965" s="328"/>
      <c r="W1965" s="328"/>
      <c r="X1965" s="328"/>
      <c r="Y1965" s="328"/>
      <c r="Z1965" s="328"/>
      <c r="AA1965" s="328"/>
      <c r="AB1965" s="328"/>
      <c r="AC1965" s="328"/>
      <c r="AD1965" s="328"/>
      <c r="AE1965" s="328"/>
      <c r="AF1965" s="328"/>
      <c r="AG1965" s="328"/>
      <c r="AH1965" s="328"/>
      <c r="AI1965" s="328"/>
      <c r="AJ1965" s="328"/>
      <c r="AK1965" s="328"/>
      <c r="AL1965" s="328"/>
      <c r="AM1965" s="328" t="s">
        <v>782</v>
      </c>
      <c r="AN1965" s="328" t="s">
        <v>782</v>
      </c>
      <c r="AO1965" s="328"/>
      <c r="AP1965" s="328" t="s">
        <v>485</v>
      </c>
      <c r="AQ1965" s="328">
        <v>3</v>
      </c>
    </row>
    <row r="1966" spans="1:43" ht="22.8" x14ac:dyDescent="0.4">
      <c r="A1966" s="328">
        <v>217042</v>
      </c>
      <c r="B1966" s="331" t="s">
        <v>3506</v>
      </c>
      <c r="C1966" s="331" t="s">
        <v>62</v>
      </c>
      <c r="D1966" s="331" t="s">
        <v>335</v>
      </c>
      <c r="E1966" s="328" t="s">
        <v>387</v>
      </c>
      <c r="F1966" s="330">
        <v>34898</v>
      </c>
      <c r="G1966" s="328" t="s">
        <v>3641</v>
      </c>
      <c r="H1966" s="328" t="s">
        <v>389</v>
      </c>
      <c r="I1966" s="328" t="s">
        <v>485</v>
      </c>
      <c r="J1966" s="328"/>
      <c r="K1966" s="328"/>
      <c r="L1966" s="328"/>
      <c r="M1966" s="328"/>
      <c r="N1966" s="328"/>
      <c r="O1966" s="330"/>
      <c r="P1966" s="328"/>
      <c r="Q1966" s="328"/>
      <c r="R1966" s="328"/>
      <c r="S1966" s="328"/>
      <c r="T1966" s="328"/>
      <c r="U1966" s="328"/>
      <c r="V1966" s="328"/>
      <c r="W1966" s="328"/>
      <c r="X1966" s="328"/>
      <c r="Y1966" s="328"/>
      <c r="Z1966" s="328"/>
      <c r="AA1966" s="328"/>
      <c r="AB1966" s="328"/>
      <c r="AC1966" s="328"/>
      <c r="AD1966" s="328"/>
      <c r="AE1966" s="328"/>
      <c r="AF1966" s="328"/>
      <c r="AG1966" s="328"/>
      <c r="AH1966" s="328"/>
      <c r="AI1966" s="328"/>
      <c r="AJ1966" s="328"/>
      <c r="AK1966" s="328"/>
      <c r="AL1966" s="328"/>
      <c r="AM1966" s="328" t="s">
        <v>782</v>
      </c>
      <c r="AN1966" s="328" t="s">
        <v>782</v>
      </c>
      <c r="AO1966" s="328"/>
      <c r="AP1966" s="328" t="s">
        <v>485</v>
      </c>
      <c r="AQ1966" s="328">
        <v>3</v>
      </c>
    </row>
    <row r="1967" spans="1:43" ht="22.8" x14ac:dyDescent="0.4">
      <c r="A1967" s="328">
        <v>217043</v>
      </c>
      <c r="B1967" s="328" t="s">
        <v>3507</v>
      </c>
      <c r="C1967" s="328" t="s">
        <v>3508</v>
      </c>
      <c r="D1967" s="328" t="s">
        <v>2485</v>
      </c>
      <c r="E1967" s="328" t="s">
        <v>387</v>
      </c>
      <c r="F1967" s="330">
        <v>34178</v>
      </c>
      <c r="G1967" s="328" t="s">
        <v>1009</v>
      </c>
      <c r="H1967" s="328" t="s">
        <v>389</v>
      </c>
      <c r="I1967" s="331" t="s">
        <v>485</v>
      </c>
      <c r="J1967" s="328"/>
      <c r="K1967" s="328"/>
      <c r="L1967" s="328"/>
      <c r="M1967" s="328"/>
      <c r="N1967" s="328"/>
      <c r="O1967" s="330"/>
      <c r="P1967" s="328"/>
      <c r="Q1967" s="328"/>
      <c r="R1967" s="328"/>
      <c r="S1967" s="328"/>
      <c r="T1967" s="328"/>
      <c r="U1967" s="328"/>
      <c r="V1967" s="328"/>
      <c r="W1967" s="328"/>
      <c r="X1967" s="328"/>
      <c r="Y1967" s="328"/>
      <c r="Z1967" s="328"/>
      <c r="AA1967" s="328"/>
      <c r="AB1967" s="328"/>
      <c r="AC1967" s="328"/>
      <c r="AD1967" s="328"/>
      <c r="AE1967" s="331"/>
      <c r="AF1967" s="328"/>
      <c r="AG1967" s="328"/>
      <c r="AH1967" s="328"/>
      <c r="AI1967" s="328"/>
      <c r="AJ1967" s="328"/>
      <c r="AK1967" s="328"/>
      <c r="AL1967" s="328"/>
      <c r="AM1967" s="328" t="s">
        <v>782</v>
      </c>
      <c r="AN1967" s="328" t="s">
        <v>782</v>
      </c>
      <c r="AO1967" s="328"/>
      <c r="AP1967" s="328" t="s">
        <v>485</v>
      </c>
      <c r="AQ1967" s="328">
        <v>3</v>
      </c>
    </row>
    <row r="1968" spans="1:43" ht="22.8" x14ac:dyDescent="0.4">
      <c r="A1968" s="328">
        <v>217044</v>
      </c>
      <c r="B1968" s="331" t="s">
        <v>3509</v>
      </c>
      <c r="C1968" s="331" t="s">
        <v>93</v>
      </c>
      <c r="D1968" s="331" t="s">
        <v>504</v>
      </c>
      <c r="E1968" s="328" t="s">
        <v>387</v>
      </c>
      <c r="F1968" s="330">
        <v>31778</v>
      </c>
      <c r="G1968" s="328" t="s">
        <v>673</v>
      </c>
      <c r="H1968" s="328" t="s">
        <v>389</v>
      </c>
      <c r="I1968" s="328" t="s">
        <v>485</v>
      </c>
      <c r="J1968" s="328"/>
      <c r="K1968" s="328"/>
      <c r="L1968" s="328"/>
      <c r="M1968" s="328"/>
      <c r="N1968" s="328"/>
      <c r="O1968" s="330"/>
      <c r="P1968" s="328"/>
      <c r="Q1968" s="328"/>
      <c r="R1968" s="328"/>
      <c r="S1968" s="328"/>
      <c r="T1968" s="328"/>
      <c r="U1968" s="328"/>
      <c r="V1968" s="328"/>
      <c r="W1968" s="328"/>
      <c r="X1968" s="328"/>
      <c r="Y1968" s="328"/>
      <c r="Z1968" s="328"/>
      <c r="AA1968" s="328"/>
      <c r="AB1968" s="328"/>
      <c r="AC1968" s="328"/>
      <c r="AD1968" s="328"/>
      <c r="AE1968" s="328"/>
      <c r="AF1968" s="328"/>
      <c r="AG1968" s="328"/>
      <c r="AH1968" s="328"/>
      <c r="AI1968" s="328"/>
      <c r="AJ1968" s="328"/>
      <c r="AK1968" s="328"/>
      <c r="AL1968" s="328"/>
      <c r="AM1968" s="328" t="s">
        <v>782</v>
      </c>
      <c r="AN1968" s="328" t="s">
        <v>782</v>
      </c>
      <c r="AO1968" s="328"/>
      <c r="AP1968" s="328" t="s">
        <v>485</v>
      </c>
      <c r="AQ1968" s="328">
        <v>3</v>
      </c>
    </row>
    <row r="1969" spans="1:43" ht="22.8" x14ac:dyDescent="0.4">
      <c r="A1969" s="328">
        <v>217047</v>
      </c>
      <c r="B1969" s="328" t="s">
        <v>3515</v>
      </c>
      <c r="C1969" s="328" t="s">
        <v>130</v>
      </c>
      <c r="D1969" s="328" t="s">
        <v>514</v>
      </c>
      <c r="E1969" s="328" t="s">
        <v>388</v>
      </c>
      <c r="F1969" s="330">
        <v>36561</v>
      </c>
      <c r="G1969" s="328" t="s">
        <v>370</v>
      </c>
      <c r="H1969" s="328" t="s">
        <v>389</v>
      </c>
      <c r="I1969" s="328" t="s">
        <v>485</v>
      </c>
      <c r="J1969" s="328"/>
      <c r="K1969" s="328"/>
      <c r="L1969" s="328"/>
      <c r="M1969" s="328"/>
      <c r="N1969" s="328"/>
      <c r="O1969" s="330"/>
      <c r="P1969" s="328"/>
      <c r="Q1969" s="328"/>
      <c r="R1969" s="328"/>
      <c r="S1969" s="328"/>
      <c r="T1969" s="328"/>
      <c r="U1969" s="328"/>
      <c r="V1969" s="328"/>
      <c r="W1969" s="328"/>
      <c r="X1969" s="328"/>
      <c r="Y1969" s="328"/>
      <c r="Z1969" s="328"/>
      <c r="AA1969" s="328"/>
      <c r="AB1969" s="328"/>
      <c r="AC1969" s="328"/>
      <c r="AD1969" s="328"/>
      <c r="AE1969" s="328"/>
      <c r="AF1969" s="328"/>
      <c r="AG1969" s="328"/>
      <c r="AH1969" s="328"/>
      <c r="AI1969" s="328"/>
      <c r="AJ1969" s="328"/>
      <c r="AK1969" s="328"/>
      <c r="AL1969" s="328"/>
      <c r="AM1969" s="328" t="s">
        <v>782</v>
      </c>
      <c r="AN1969" s="328" t="s">
        <v>782</v>
      </c>
      <c r="AO1969" s="328"/>
      <c r="AP1969" s="328" t="s">
        <v>485</v>
      </c>
      <c r="AQ1969" s="328">
        <v>3</v>
      </c>
    </row>
    <row r="1970" spans="1:43" ht="22.8" x14ac:dyDescent="0.4">
      <c r="A1970" s="328">
        <v>217052</v>
      </c>
      <c r="B1970" s="328" t="s">
        <v>3522</v>
      </c>
      <c r="C1970" s="328" t="s">
        <v>66</v>
      </c>
      <c r="D1970" s="328" t="s">
        <v>2683</v>
      </c>
      <c r="E1970" s="328" t="s">
        <v>387</v>
      </c>
      <c r="F1970" s="330">
        <v>35066</v>
      </c>
      <c r="G1970" s="328" t="s">
        <v>696</v>
      </c>
      <c r="H1970" s="328" t="s">
        <v>389</v>
      </c>
      <c r="I1970" s="331" t="s">
        <v>485</v>
      </c>
      <c r="J1970" s="328"/>
      <c r="K1970" s="328"/>
      <c r="L1970" s="328"/>
      <c r="M1970" s="328"/>
      <c r="N1970" s="328"/>
      <c r="O1970" s="330"/>
      <c r="P1970" s="328"/>
      <c r="Q1970" s="328"/>
      <c r="R1970" s="328"/>
      <c r="S1970" s="328"/>
      <c r="T1970" s="328"/>
      <c r="U1970" s="328"/>
      <c r="V1970" s="328"/>
      <c r="W1970" s="328"/>
      <c r="X1970" s="328"/>
      <c r="Y1970" s="328"/>
      <c r="Z1970" s="328"/>
      <c r="AA1970" s="328"/>
      <c r="AB1970" s="328"/>
      <c r="AC1970" s="328"/>
      <c r="AD1970" s="328"/>
      <c r="AE1970" s="328"/>
      <c r="AF1970" s="328"/>
      <c r="AG1970" s="328"/>
      <c r="AH1970" s="328"/>
      <c r="AI1970" s="328"/>
      <c r="AJ1970" s="328"/>
      <c r="AK1970" s="328"/>
      <c r="AL1970" s="328"/>
      <c r="AM1970" s="328" t="s">
        <v>782</v>
      </c>
      <c r="AN1970" s="328" t="s">
        <v>782</v>
      </c>
      <c r="AO1970" s="328"/>
      <c r="AP1970" s="328" t="s">
        <v>485</v>
      </c>
      <c r="AQ1970" s="328">
        <v>3</v>
      </c>
    </row>
    <row r="1971" spans="1:43" ht="22.8" x14ac:dyDescent="0.4">
      <c r="A1971" s="328">
        <v>217056</v>
      </c>
      <c r="B1971" s="331" t="s">
        <v>3527</v>
      </c>
      <c r="C1971" s="331" t="s">
        <v>105</v>
      </c>
      <c r="D1971" s="331" t="s">
        <v>261</v>
      </c>
      <c r="E1971" s="328" t="s">
        <v>388</v>
      </c>
      <c r="F1971" s="330">
        <v>37257</v>
      </c>
      <c r="G1971" s="328" t="s">
        <v>684</v>
      </c>
      <c r="H1971" s="328" t="s">
        <v>389</v>
      </c>
      <c r="I1971" s="331" t="s">
        <v>485</v>
      </c>
      <c r="J1971" s="328"/>
      <c r="K1971" s="328"/>
      <c r="L1971" s="328"/>
      <c r="M1971" s="328"/>
      <c r="N1971" s="328"/>
      <c r="O1971" s="330"/>
      <c r="P1971" s="328"/>
      <c r="Q1971" s="328"/>
      <c r="R1971" s="328"/>
      <c r="S1971" s="328"/>
      <c r="T1971" s="328"/>
      <c r="U1971" s="328"/>
      <c r="V1971" s="328"/>
      <c r="W1971" s="328"/>
      <c r="X1971" s="328"/>
      <c r="Y1971" s="328"/>
      <c r="Z1971" s="328"/>
      <c r="AA1971" s="328"/>
      <c r="AB1971" s="328"/>
      <c r="AC1971" s="328"/>
      <c r="AD1971" s="328"/>
      <c r="AE1971" s="328"/>
      <c r="AF1971" s="328"/>
      <c r="AG1971" s="328"/>
      <c r="AH1971" s="328"/>
      <c r="AI1971" s="328"/>
      <c r="AJ1971" s="328"/>
      <c r="AK1971" s="328"/>
      <c r="AL1971" s="328"/>
      <c r="AM1971" s="328" t="s">
        <v>782</v>
      </c>
      <c r="AN1971" s="328" t="s">
        <v>782</v>
      </c>
      <c r="AO1971" s="328"/>
      <c r="AP1971" s="328" t="s">
        <v>485</v>
      </c>
      <c r="AQ1971" s="328">
        <v>3</v>
      </c>
    </row>
    <row r="1972" spans="1:43" ht="22.8" x14ac:dyDescent="0.4">
      <c r="A1972" s="328">
        <v>217073</v>
      </c>
      <c r="B1972" s="331" t="s">
        <v>3551</v>
      </c>
      <c r="C1972" s="331" t="s">
        <v>140</v>
      </c>
      <c r="D1972" s="331" t="s">
        <v>263</v>
      </c>
      <c r="E1972" s="328" t="s">
        <v>387</v>
      </c>
      <c r="F1972" s="330">
        <v>38607</v>
      </c>
      <c r="G1972" s="328" t="s">
        <v>3719</v>
      </c>
      <c r="H1972" s="328" t="s">
        <v>399</v>
      </c>
      <c r="I1972" s="331" t="s">
        <v>485</v>
      </c>
      <c r="J1972" s="328"/>
      <c r="K1972" s="328"/>
      <c r="L1972" s="328"/>
      <c r="M1972" s="328" t="s">
        <v>4330</v>
      </c>
      <c r="N1972" s="328"/>
      <c r="O1972" s="330"/>
      <c r="P1972" s="328"/>
      <c r="Q1972" s="328"/>
      <c r="R1972" s="328"/>
      <c r="S1972" s="328"/>
      <c r="T1972" s="328"/>
      <c r="U1972" s="328"/>
      <c r="V1972" s="328"/>
      <c r="W1972" s="328"/>
      <c r="X1972" s="328"/>
      <c r="Y1972" s="328"/>
      <c r="Z1972" s="328"/>
      <c r="AA1972" s="328"/>
      <c r="AB1972" s="328"/>
      <c r="AC1972" s="328"/>
      <c r="AD1972" s="328"/>
      <c r="AE1972" s="328"/>
      <c r="AF1972" s="328"/>
      <c r="AG1972" s="328"/>
      <c r="AH1972" s="328"/>
      <c r="AI1972" s="328"/>
      <c r="AJ1972" s="328"/>
      <c r="AK1972" s="328"/>
      <c r="AL1972" s="328"/>
      <c r="AM1972" s="328" t="s">
        <v>782</v>
      </c>
      <c r="AN1972" s="328" t="s">
        <v>782</v>
      </c>
      <c r="AO1972" s="328"/>
      <c r="AP1972" s="328" t="s">
        <v>485</v>
      </c>
      <c r="AQ1972" s="328">
        <v>3</v>
      </c>
    </row>
    <row r="1973" spans="1:43" ht="28.2" x14ac:dyDescent="0.25">
      <c r="A1973" s="225"/>
      <c r="B1973" s="226"/>
      <c r="C1973" s="226"/>
      <c r="D1973" s="226"/>
      <c r="E1973"/>
      <c r="F1973" s="227"/>
      <c r="G1973"/>
      <c r="H1973"/>
      <c r="I1973" s="228"/>
      <c r="J1973" s="232"/>
      <c r="K1973" s="232"/>
      <c r="L1973" s="229"/>
      <c r="M1973"/>
      <c r="N1973"/>
      <c r="O1973" s="227"/>
      <c r="P1973"/>
      <c r="Q1973"/>
      <c r="R1973"/>
      <c r="S1973"/>
      <c r="T1973"/>
      <c r="U1973"/>
      <c r="V1973"/>
      <c r="W1973"/>
      <c r="X1973"/>
      <c r="Y1973"/>
      <c r="AB1973"/>
      <c r="AE1973" s="232"/>
      <c r="AF1973"/>
      <c r="AG1973"/>
      <c r="AK1973" s="232"/>
      <c r="AL1973" s="232"/>
      <c r="AM1973" s="232"/>
    </row>
    <row r="1974" spans="1:43" ht="28.2" x14ac:dyDescent="0.25">
      <c r="A1974" s="225"/>
      <c r="B1974" s="226"/>
      <c r="C1974" s="226"/>
      <c r="D1974" s="226"/>
      <c r="E1974"/>
      <c r="F1974" s="227"/>
      <c r="G1974"/>
      <c r="H1974"/>
      <c r="I1974" s="228"/>
      <c r="J1974" s="232"/>
      <c r="K1974" s="232"/>
      <c r="L1974" s="229"/>
      <c r="M1974"/>
      <c r="N1974"/>
      <c r="O1974" s="227"/>
      <c r="P1974"/>
      <c r="Q1974"/>
      <c r="R1974"/>
      <c r="S1974"/>
      <c r="T1974"/>
      <c r="U1974"/>
      <c r="V1974"/>
      <c r="W1974"/>
      <c r="X1974"/>
      <c r="Y1974"/>
      <c r="AB1974"/>
      <c r="AE1974" s="232"/>
      <c r="AF1974"/>
      <c r="AG1974"/>
      <c r="AK1974" s="232"/>
      <c r="AL1974" s="232"/>
      <c r="AM1974" s="232"/>
    </row>
    <row r="1975" spans="1:43" ht="28.2" x14ac:dyDescent="0.25">
      <c r="A1975" s="225"/>
      <c r="B1975" s="226"/>
      <c r="C1975" s="226"/>
      <c r="D1975" s="226"/>
      <c r="E1975"/>
      <c r="F1975" s="227"/>
      <c r="G1975"/>
      <c r="H1975"/>
      <c r="I1975" s="228"/>
      <c r="J1975" s="232"/>
      <c r="K1975" s="232"/>
      <c r="L1975" s="229"/>
      <c r="M1975"/>
      <c r="N1975"/>
      <c r="O1975" s="227"/>
      <c r="P1975"/>
      <c r="Q1975"/>
      <c r="R1975"/>
      <c r="S1975"/>
      <c r="T1975"/>
      <c r="U1975"/>
      <c r="V1975"/>
      <c r="W1975"/>
      <c r="X1975"/>
      <c r="Y1975"/>
      <c r="AB1975"/>
      <c r="AE1975" s="232"/>
      <c r="AF1975"/>
      <c r="AG1975"/>
      <c r="AK1975" s="232"/>
      <c r="AL1975" s="232"/>
      <c r="AM1975" s="232"/>
    </row>
    <row r="1976" spans="1:43" ht="28.2" x14ac:dyDescent="0.25">
      <c r="A1976" s="225"/>
      <c r="B1976" s="226"/>
      <c r="C1976" s="226"/>
      <c r="D1976" s="226"/>
      <c r="E1976"/>
      <c r="F1976" s="227"/>
      <c r="G1976"/>
      <c r="H1976"/>
      <c r="I1976" s="228"/>
      <c r="J1976" s="232"/>
      <c r="K1976" s="232"/>
      <c r="L1976" s="229"/>
      <c r="M1976"/>
      <c r="N1976"/>
      <c r="O1976" s="227"/>
      <c r="P1976"/>
      <c r="Q1976"/>
      <c r="R1976"/>
      <c r="S1976"/>
      <c r="T1976"/>
      <c r="U1976"/>
      <c r="V1976"/>
      <c r="W1976"/>
      <c r="X1976"/>
      <c r="Y1976"/>
      <c r="AB1976"/>
      <c r="AE1976" s="232"/>
      <c r="AF1976"/>
      <c r="AG1976"/>
      <c r="AK1976" s="232"/>
      <c r="AL1976" s="232"/>
      <c r="AM1976" s="232"/>
    </row>
    <row r="1977" spans="1:43" ht="28.2" x14ac:dyDescent="0.25">
      <c r="A1977" s="225"/>
      <c r="B1977" s="226"/>
      <c r="C1977" s="226"/>
      <c r="D1977" s="226"/>
      <c r="E1977"/>
      <c r="F1977" s="227"/>
      <c r="G1977"/>
      <c r="H1977"/>
      <c r="I1977" s="228"/>
      <c r="J1977" s="232"/>
      <c r="K1977" s="232"/>
      <c r="L1977" s="229"/>
      <c r="M1977"/>
      <c r="N1977"/>
      <c r="O1977" s="227"/>
      <c r="P1977"/>
      <c r="Q1977"/>
      <c r="R1977"/>
      <c r="S1977"/>
      <c r="T1977"/>
      <c r="U1977"/>
      <c r="V1977"/>
      <c r="W1977"/>
      <c r="X1977"/>
      <c r="Y1977"/>
      <c r="AB1977"/>
      <c r="AE1977" s="232"/>
      <c r="AF1977"/>
      <c r="AG1977"/>
      <c r="AK1977" s="232"/>
      <c r="AL1977" s="232"/>
      <c r="AM1977" s="232"/>
    </row>
    <row r="1978" spans="1:43" ht="28.2" x14ac:dyDescent="0.25">
      <c r="A1978" s="225"/>
      <c r="B1978" s="226"/>
      <c r="C1978" s="226"/>
      <c r="D1978" s="226"/>
      <c r="E1978"/>
      <c r="F1978" s="227"/>
      <c r="G1978"/>
      <c r="H1978"/>
      <c r="I1978" s="228"/>
      <c r="J1978" s="232"/>
      <c r="K1978" s="232"/>
      <c r="L1978" s="229"/>
      <c r="M1978"/>
      <c r="N1978"/>
      <c r="O1978" s="227"/>
      <c r="P1978"/>
      <c r="Q1978"/>
      <c r="R1978"/>
      <c r="S1978"/>
      <c r="T1978"/>
      <c r="U1978"/>
      <c r="V1978"/>
      <c r="W1978"/>
      <c r="X1978"/>
      <c r="Y1978"/>
      <c r="AB1978"/>
      <c r="AE1978" s="232"/>
      <c r="AF1978"/>
      <c r="AG1978"/>
      <c r="AK1978" s="232"/>
      <c r="AL1978" s="232"/>
      <c r="AM1978" s="232"/>
    </row>
    <row r="1979" spans="1:43" ht="28.2" x14ac:dyDescent="0.4">
      <c r="A1979" s="225"/>
      <c r="B1979" s="226"/>
      <c r="C1979" s="226"/>
      <c r="D1979" s="226"/>
      <c r="E1979"/>
      <c r="F1979" s="227"/>
      <c r="G1979"/>
      <c r="H1979"/>
      <c r="I1979" s="228"/>
      <c r="J1979" s="232"/>
      <c r="K1979" s="242"/>
      <c r="L1979" s="229"/>
      <c r="M1979"/>
      <c r="N1979"/>
      <c r="O1979" s="227"/>
      <c r="P1979"/>
      <c r="Q1979"/>
      <c r="R1979"/>
      <c r="S1979"/>
      <c r="T1979"/>
      <c r="U1979"/>
      <c r="V1979"/>
      <c r="W1979"/>
      <c r="X1979"/>
      <c r="Y1979"/>
      <c r="AB1979"/>
      <c r="AE1979" s="232"/>
      <c r="AF1979"/>
      <c r="AG1979"/>
      <c r="AK1979" s="242"/>
      <c r="AL1979" s="242"/>
      <c r="AM1979" s="242"/>
    </row>
    <row r="1980" spans="1:43" ht="28.2" x14ac:dyDescent="0.4">
      <c r="A1980" s="233"/>
      <c r="B1980" s="234"/>
      <c r="C1980" s="234"/>
      <c r="D1980" s="234"/>
      <c r="E1980"/>
      <c r="F1980" s="227"/>
      <c r="G1980"/>
      <c r="H1980"/>
      <c r="I1980" s="228"/>
      <c r="J1980" s="232"/>
      <c r="K1980" s="242"/>
      <c r="L1980" s="229"/>
      <c r="M1980"/>
      <c r="N1980"/>
      <c r="O1980" s="227"/>
      <c r="P1980"/>
      <c r="Q1980"/>
      <c r="R1980"/>
      <c r="S1980"/>
      <c r="T1980"/>
      <c r="U1980"/>
      <c r="V1980"/>
      <c r="W1980"/>
      <c r="X1980"/>
      <c r="Y1980"/>
      <c r="AB1980"/>
      <c r="AE1980" s="232"/>
      <c r="AF1980"/>
      <c r="AG1980"/>
      <c r="AK1980" s="242"/>
      <c r="AL1980" s="242"/>
      <c r="AM1980" s="242"/>
    </row>
    <row r="1981" spans="1:43" ht="28.2" x14ac:dyDescent="0.4">
      <c r="A1981" s="225"/>
      <c r="B1981" s="226"/>
      <c r="C1981" s="226"/>
      <c r="D1981" s="226"/>
      <c r="E1981"/>
      <c r="F1981" s="227"/>
      <c r="G1981"/>
      <c r="H1981"/>
      <c r="I1981" s="228"/>
      <c r="J1981" s="232"/>
      <c r="K1981" s="242"/>
      <c r="L1981" s="229"/>
      <c r="M1981"/>
      <c r="N1981"/>
      <c r="O1981" s="227"/>
      <c r="P1981"/>
      <c r="Q1981"/>
      <c r="R1981"/>
      <c r="S1981"/>
      <c r="T1981"/>
      <c r="U1981"/>
      <c r="V1981"/>
      <c r="W1981"/>
      <c r="X1981"/>
      <c r="Y1981"/>
      <c r="AB1981"/>
      <c r="AE1981" s="232"/>
      <c r="AF1981"/>
      <c r="AG1981"/>
      <c r="AK1981" s="242"/>
      <c r="AL1981" s="242"/>
      <c r="AM1981" s="242"/>
    </row>
    <row r="1982" spans="1:43" ht="28.2" x14ac:dyDescent="0.45">
      <c r="A1982" s="225"/>
      <c r="B1982" s="226"/>
      <c r="C1982" s="226"/>
      <c r="D1982" s="226"/>
      <c r="E1982"/>
      <c r="F1982" s="227"/>
      <c r="G1982"/>
      <c r="H1982"/>
      <c r="I1982" s="228"/>
      <c r="J1982" s="232"/>
      <c r="K1982" s="241"/>
      <c r="L1982" s="229"/>
      <c r="M1982"/>
      <c r="N1982"/>
      <c r="O1982" s="227"/>
      <c r="P1982"/>
      <c r="Q1982"/>
      <c r="R1982"/>
      <c r="S1982"/>
      <c r="T1982"/>
      <c r="U1982"/>
      <c r="V1982"/>
      <c r="W1982"/>
      <c r="X1982"/>
      <c r="Y1982"/>
      <c r="AB1982"/>
      <c r="AE1982" s="232"/>
      <c r="AF1982"/>
      <c r="AG1982"/>
      <c r="AK1982" s="241"/>
      <c r="AL1982" s="241"/>
      <c r="AM1982" s="241"/>
    </row>
    <row r="1983" spans="1:43" ht="28.2" x14ac:dyDescent="0.25">
      <c r="A1983" s="225"/>
      <c r="B1983" s="226"/>
      <c r="C1983" s="226"/>
      <c r="D1983" s="226"/>
      <c r="E1983"/>
      <c r="F1983" s="227"/>
      <c r="G1983"/>
      <c r="H1983"/>
      <c r="I1983" s="228"/>
      <c r="J1983" s="232"/>
      <c r="K1983" s="232"/>
      <c r="L1983" s="229"/>
      <c r="M1983"/>
      <c r="N1983"/>
      <c r="O1983" s="227"/>
      <c r="P1983"/>
      <c r="Q1983"/>
      <c r="R1983"/>
      <c r="S1983"/>
      <c r="T1983"/>
      <c r="U1983"/>
      <c r="V1983"/>
      <c r="W1983"/>
      <c r="X1983"/>
      <c r="Y1983"/>
      <c r="AB1983"/>
      <c r="AE1983" s="232"/>
      <c r="AF1983"/>
      <c r="AG1983"/>
      <c r="AK1983" s="232"/>
      <c r="AL1983" s="232"/>
      <c r="AM1983" s="232"/>
    </row>
    <row r="1984" spans="1:43" ht="28.2" x14ac:dyDescent="0.25">
      <c r="A1984" s="225"/>
      <c r="B1984" s="226"/>
      <c r="C1984" s="226"/>
      <c r="D1984" s="226"/>
      <c r="E1984"/>
      <c r="F1984" s="227"/>
      <c r="G1984"/>
      <c r="H1984"/>
      <c r="I1984" s="228"/>
      <c r="J1984" s="232"/>
      <c r="K1984" s="232"/>
      <c r="L1984" s="229"/>
      <c r="M1984"/>
      <c r="N1984"/>
      <c r="O1984" s="227"/>
      <c r="P1984"/>
      <c r="Q1984"/>
      <c r="R1984"/>
      <c r="S1984"/>
      <c r="T1984"/>
      <c r="U1984"/>
      <c r="V1984"/>
      <c r="W1984"/>
      <c r="X1984"/>
      <c r="Y1984"/>
      <c r="AB1984"/>
      <c r="AE1984" s="232"/>
      <c r="AF1984"/>
      <c r="AG1984"/>
      <c r="AK1984" s="232"/>
      <c r="AL1984" s="232"/>
      <c r="AM1984" s="232"/>
    </row>
    <row r="1985" spans="1:39" ht="28.2" x14ac:dyDescent="0.25">
      <c r="A1985" s="225"/>
      <c r="B1985" s="226"/>
      <c r="C1985" s="226"/>
      <c r="D1985" s="226"/>
      <c r="E1985"/>
      <c r="F1985" s="227"/>
      <c r="G1985"/>
      <c r="H1985"/>
      <c r="I1985" s="228"/>
      <c r="J1985" s="232"/>
      <c r="K1985" s="232"/>
      <c r="L1985" s="229"/>
      <c r="M1985"/>
      <c r="N1985"/>
      <c r="O1985" s="227"/>
      <c r="P1985"/>
      <c r="Q1985"/>
      <c r="R1985"/>
      <c r="S1985"/>
      <c r="T1985"/>
      <c r="U1985"/>
      <c r="V1985"/>
      <c r="W1985"/>
      <c r="X1985"/>
      <c r="Y1985"/>
      <c r="AB1985"/>
      <c r="AE1985" s="232"/>
      <c r="AF1985"/>
      <c r="AG1985"/>
      <c r="AK1985" s="232"/>
      <c r="AL1985" s="232"/>
      <c r="AM1985" s="232"/>
    </row>
    <row r="1986" spans="1:39" ht="28.2" x14ac:dyDescent="0.25">
      <c r="A1986" s="225"/>
      <c r="B1986" s="226"/>
      <c r="C1986" s="226"/>
      <c r="D1986" s="226"/>
      <c r="E1986"/>
      <c r="F1986" s="227"/>
      <c r="G1986"/>
      <c r="H1986"/>
      <c r="I1986" s="228"/>
      <c r="J1986" s="232"/>
      <c r="K1986" s="232"/>
      <c r="L1986" s="229"/>
      <c r="M1986"/>
      <c r="N1986"/>
      <c r="O1986" s="227"/>
      <c r="P1986"/>
      <c r="Q1986"/>
      <c r="R1986"/>
      <c r="S1986"/>
      <c r="T1986"/>
      <c r="U1986"/>
      <c r="V1986"/>
      <c r="W1986"/>
      <c r="X1986"/>
      <c r="Y1986"/>
      <c r="AB1986"/>
      <c r="AE1986" s="232"/>
      <c r="AF1986"/>
      <c r="AG1986"/>
      <c r="AK1986" s="232"/>
      <c r="AL1986" s="232"/>
      <c r="AM1986" s="232"/>
    </row>
    <row r="1987" spans="1:39" ht="28.2" x14ac:dyDescent="0.45">
      <c r="A1987" s="225"/>
      <c r="B1987" s="226"/>
      <c r="C1987" s="226"/>
      <c r="D1987" s="226"/>
      <c r="E1987"/>
      <c r="F1987" s="227"/>
      <c r="G1987"/>
      <c r="H1987"/>
      <c r="I1987" s="228"/>
      <c r="J1987" s="232"/>
      <c r="K1987" s="241"/>
      <c r="L1987" s="229"/>
      <c r="M1987"/>
      <c r="N1987"/>
      <c r="O1987" s="227"/>
      <c r="P1987"/>
      <c r="Q1987"/>
      <c r="R1987"/>
      <c r="S1987"/>
      <c r="T1987"/>
      <c r="U1987"/>
      <c r="V1987"/>
      <c r="W1987"/>
      <c r="X1987"/>
      <c r="Y1987"/>
      <c r="AB1987"/>
      <c r="AE1987" s="232"/>
      <c r="AF1987"/>
      <c r="AG1987"/>
      <c r="AK1987" s="241"/>
      <c r="AL1987" s="241"/>
      <c r="AM1987" s="241"/>
    </row>
    <row r="1988" spans="1:39" ht="28.2" x14ac:dyDescent="0.25">
      <c r="A1988" s="225"/>
      <c r="B1988" s="226"/>
      <c r="C1988" s="226"/>
      <c r="D1988" s="226"/>
      <c r="E1988"/>
      <c r="F1988" s="227"/>
      <c r="G1988"/>
      <c r="H1988"/>
      <c r="I1988" s="228"/>
      <c r="J1988" s="232"/>
      <c r="K1988" s="232"/>
      <c r="L1988" s="229"/>
      <c r="M1988"/>
      <c r="N1988"/>
      <c r="O1988" s="227"/>
      <c r="P1988"/>
      <c r="Q1988"/>
      <c r="R1988"/>
      <c r="S1988"/>
      <c r="T1988"/>
      <c r="U1988"/>
      <c r="V1988"/>
      <c r="W1988"/>
      <c r="X1988"/>
      <c r="Y1988"/>
      <c r="AB1988"/>
      <c r="AE1988" s="232"/>
      <c r="AF1988"/>
      <c r="AG1988"/>
      <c r="AK1988" s="232"/>
      <c r="AL1988" s="232"/>
      <c r="AM1988" s="232"/>
    </row>
    <row r="1989" spans="1:39" ht="28.2" x14ac:dyDescent="0.25">
      <c r="A1989" s="225"/>
      <c r="B1989" s="226"/>
      <c r="C1989" s="226"/>
      <c r="D1989" s="226"/>
      <c r="E1989"/>
      <c r="F1989" s="227"/>
      <c r="G1989"/>
      <c r="H1989"/>
      <c r="I1989" s="228"/>
      <c r="J1989" s="232"/>
      <c r="K1989" s="232"/>
      <c r="L1989" s="229"/>
      <c r="M1989"/>
      <c r="N1989"/>
      <c r="O1989" s="227"/>
      <c r="P1989"/>
      <c r="Q1989"/>
      <c r="R1989"/>
      <c r="S1989"/>
      <c r="T1989"/>
      <c r="U1989"/>
      <c r="V1989"/>
      <c r="W1989"/>
      <c r="X1989"/>
      <c r="Y1989"/>
      <c r="AB1989"/>
      <c r="AE1989" s="232"/>
      <c r="AF1989"/>
      <c r="AG1989"/>
      <c r="AK1989" s="232"/>
      <c r="AL1989" s="232"/>
      <c r="AM1989" s="232"/>
    </row>
    <row r="1990" spans="1:39" ht="28.2" x14ac:dyDescent="0.25">
      <c r="A1990" s="225"/>
      <c r="B1990" s="226"/>
      <c r="C1990" s="226"/>
      <c r="D1990" s="226"/>
      <c r="E1990"/>
      <c r="F1990" s="227"/>
      <c r="G1990"/>
      <c r="H1990"/>
      <c r="I1990" s="228"/>
      <c r="J1990" s="232"/>
      <c r="K1990" s="232"/>
      <c r="L1990" s="229"/>
      <c r="M1990"/>
      <c r="N1990"/>
      <c r="O1990" s="227"/>
      <c r="P1990"/>
      <c r="Q1990"/>
      <c r="R1990"/>
      <c r="S1990"/>
      <c r="T1990"/>
      <c r="U1990"/>
      <c r="V1990"/>
      <c r="W1990"/>
      <c r="X1990"/>
      <c r="Y1990"/>
      <c r="AB1990"/>
      <c r="AE1990" s="232"/>
      <c r="AF1990"/>
      <c r="AG1990"/>
      <c r="AK1990" s="232"/>
      <c r="AL1990" s="232"/>
      <c r="AM1990" s="232"/>
    </row>
    <row r="1991" spans="1:39" ht="28.2" x14ac:dyDescent="0.25">
      <c r="A1991" s="225"/>
      <c r="B1991" s="226"/>
      <c r="C1991" s="226"/>
      <c r="D1991" s="226"/>
      <c r="E1991"/>
      <c r="F1991" s="227"/>
      <c r="G1991"/>
      <c r="H1991"/>
      <c r="I1991" s="228"/>
      <c r="J1991" s="232"/>
      <c r="K1991" s="232"/>
      <c r="L1991" s="229"/>
      <c r="M1991"/>
      <c r="N1991"/>
      <c r="O1991" s="227"/>
      <c r="P1991"/>
      <c r="Q1991"/>
      <c r="R1991"/>
      <c r="S1991"/>
      <c r="T1991"/>
      <c r="U1991"/>
      <c r="V1991"/>
      <c r="W1991"/>
      <c r="X1991"/>
      <c r="Y1991"/>
      <c r="AB1991"/>
      <c r="AE1991" s="232"/>
      <c r="AF1991"/>
      <c r="AG1991"/>
      <c r="AK1991" s="232"/>
      <c r="AL1991" s="232"/>
      <c r="AM1991" s="232"/>
    </row>
    <row r="1992" spans="1:39" ht="28.2" x14ac:dyDescent="0.25">
      <c r="A1992" s="225"/>
      <c r="B1992" s="226"/>
      <c r="C1992" s="226"/>
      <c r="D1992" s="226"/>
      <c r="E1992"/>
      <c r="F1992" s="227"/>
      <c r="G1992"/>
      <c r="H1992"/>
      <c r="I1992" s="228"/>
      <c r="J1992" s="232"/>
      <c r="K1992" s="232"/>
      <c r="L1992" s="229"/>
      <c r="M1992"/>
      <c r="N1992"/>
      <c r="O1992" s="227"/>
      <c r="P1992"/>
      <c r="Q1992"/>
      <c r="R1992"/>
      <c r="S1992"/>
      <c r="T1992"/>
      <c r="U1992"/>
      <c r="V1992"/>
      <c r="W1992"/>
      <c r="X1992"/>
      <c r="Y1992"/>
      <c r="AB1992"/>
      <c r="AE1992" s="232"/>
      <c r="AF1992"/>
      <c r="AG1992"/>
      <c r="AK1992" s="232"/>
      <c r="AL1992" s="232"/>
      <c r="AM1992" s="232"/>
    </row>
    <row r="1993" spans="1:39" ht="28.2" x14ac:dyDescent="0.45">
      <c r="A1993" s="225"/>
      <c r="B1993" s="226"/>
      <c r="C1993" s="226"/>
      <c r="D1993" s="226"/>
      <c r="E1993"/>
      <c r="F1993" s="227"/>
      <c r="G1993"/>
      <c r="H1993"/>
      <c r="I1993" s="228"/>
      <c r="J1993" s="232"/>
      <c r="K1993" s="241"/>
      <c r="L1993" s="229"/>
      <c r="M1993"/>
      <c r="N1993"/>
      <c r="O1993" s="227"/>
      <c r="P1993"/>
      <c r="Q1993"/>
      <c r="R1993"/>
      <c r="S1993"/>
      <c r="T1993"/>
      <c r="U1993"/>
      <c r="V1993"/>
      <c r="W1993"/>
      <c r="X1993"/>
      <c r="Y1993"/>
      <c r="AB1993"/>
      <c r="AE1993" s="232"/>
      <c r="AF1993"/>
      <c r="AG1993"/>
      <c r="AK1993" s="241"/>
      <c r="AL1993" s="241"/>
      <c r="AM1993" s="241"/>
    </row>
    <row r="1994" spans="1:39" ht="28.2" x14ac:dyDescent="0.25">
      <c r="A1994" s="225"/>
      <c r="B1994" s="226"/>
      <c r="C1994" s="226"/>
      <c r="D1994" s="226"/>
      <c r="E1994"/>
      <c r="F1994" s="227"/>
      <c r="G1994"/>
      <c r="H1994"/>
      <c r="I1994" s="228"/>
      <c r="J1994" s="232"/>
      <c r="K1994" s="232"/>
      <c r="L1994" s="229"/>
      <c r="M1994"/>
      <c r="N1994"/>
      <c r="O1994" s="227"/>
      <c r="P1994"/>
      <c r="Q1994"/>
      <c r="R1994"/>
      <c r="S1994"/>
      <c r="T1994"/>
      <c r="U1994"/>
      <c r="V1994"/>
      <c r="W1994"/>
      <c r="X1994"/>
      <c r="Y1994"/>
      <c r="AB1994"/>
      <c r="AE1994" s="232"/>
      <c r="AF1994"/>
      <c r="AG1994"/>
      <c r="AK1994" s="232"/>
      <c r="AL1994" s="232"/>
      <c r="AM1994" s="232"/>
    </row>
    <row r="1995" spans="1:39" ht="28.2" x14ac:dyDescent="0.45">
      <c r="A1995" s="225"/>
      <c r="B1995" s="226"/>
      <c r="C1995" s="226"/>
      <c r="D1995" s="226"/>
      <c r="E1995"/>
      <c r="F1995" s="227"/>
      <c r="G1995"/>
      <c r="H1995"/>
      <c r="I1995" s="228"/>
      <c r="J1995" s="232"/>
      <c r="K1995" s="241"/>
      <c r="L1995" s="229"/>
      <c r="M1995"/>
      <c r="N1995"/>
      <c r="O1995" s="227"/>
      <c r="P1995"/>
      <c r="Q1995"/>
      <c r="R1995"/>
      <c r="S1995"/>
      <c r="T1995"/>
      <c r="U1995"/>
      <c r="V1995"/>
      <c r="W1995"/>
      <c r="X1995"/>
      <c r="Y1995"/>
      <c r="AB1995"/>
      <c r="AE1995" s="232"/>
      <c r="AF1995"/>
      <c r="AG1995"/>
      <c r="AK1995" s="241"/>
      <c r="AL1995" s="241"/>
      <c r="AM1995" s="241"/>
    </row>
    <row r="1996" spans="1:39" ht="28.2" x14ac:dyDescent="0.45">
      <c r="A1996" s="225"/>
      <c r="B1996" s="226"/>
      <c r="C1996" s="226"/>
      <c r="D1996" s="226"/>
      <c r="E1996"/>
      <c r="F1996" s="227"/>
      <c r="G1996"/>
      <c r="H1996"/>
      <c r="I1996" s="228"/>
      <c r="J1996" s="232"/>
      <c r="K1996" s="241"/>
      <c r="L1996" s="229"/>
      <c r="M1996"/>
      <c r="N1996"/>
      <c r="O1996" s="227"/>
      <c r="P1996"/>
      <c r="Q1996"/>
      <c r="R1996"/>
      <c r="S1996"/>
      <c r="T1996"/>
      <c r="U1996"/>
      <c r="V1996"/>
      <c r="W1996"/>
      <c r="X1996"/>
      <c r="Y1996"/>
      <c r="AB1996"/>
      <c r="AE1996" s="232"/>
      <c r="AF1996"/>
      <c r="AG1996"/>
      <c r="AK1996" s="241"/>
      <c r="AL1996" s="241"/>
      <c r="AM1996" s="241"/>
    </row>
    <row r="1997" spans="1:39" ht="28.2" x14ac:dyDescent="0.25">
      <c r="A1997" s="225"/>
      <c r="B1997" s="226"/>
      <c r="C1997" s="226"/>
      <c r="D1997" s="226"/>
      <c r="E1997"/>
      <c r="F1997" s="227"/>
      <c r="G1997"/>
      <c r="H1997"/>
      <c r="I1997" s="228"/>
      <c r="J1997" s="232"/>
      <c r="K1997" s="232"/>
      <c r="L1997" s="229"/>
      <c r="M1997"/>
      <c r="N1997"/>
      <c r="O1997" s="227"/>
      <c r="P1997"/>
      <c r="Q1997"/>
      <c r="R1997"/>
      <c r="S1997"/>
      <c r="T1997"/>
      <c r="U1997"/>
      <c r="V1997"/>
      <c r="W1997"/>
      <c r="X1997"/>
      <c r="Y1997"/>
      <c r="AB1997"/>
      <c r="AE1997" s="232"/>
      <c r="AF1997"/>
      <c r="AG1997"/>
      <c r="AK1997" s="232"/>
      <c r="AL1997" s="232"/>
      <c r="AM1997" s="232"/>
    </row>
    <row r="1998" spans="1:39" ht="28.2" x14ac:dyDescent="0.25">
      <c r="A1998" s="225"/>
      <c r="B1998" s="226"/>
      <c r="C1998" s="226"/>
      <c r="D1998" s="226"/>
      <c r="E1998"/>
      <c r="F1998" s="227"/>
      <c r="G1998"/>
      <c r="H1998"/>
      <c r="I1998" s="228"/>
      <c r="J1998" s="232"/>
      <c r="K1998" s="232"/>
      <c r="L1998" s="229"/>
      <c r="M1998"/>
      <c r="N1998"/>
      <c r="O1998" s="227"/>
      <c r="P1998"/>
      <c r="Q1998"/>
      <c r="R1998"/>
      <c r="S1998"/>
      <c r="T1998"/>
      <c r="U1998"/>
      <c r="V1998"/>
      <c r="W1998"/>
      <c r="X1998"/>
      <c r="Y1998"/>
      <c r="AB1998"/>
      <c r="AE1998" s="232"/>
      <c r="AF1998"/>
      <c r="AG1998"/>
      <c r="AK1998" s="232"/>
      <c r="AL1998" s="232"/>
      <c r="AM1998" s="232"/>
    </row>
    <row r="1999" spans="1:39" ht="28.2" x14ac:dyDescent="0.45">
      <c r="A1999" s="225"/>
      <c r="B1999" s="226"/>
      <c r="C1999" s="226"/>
      <c r="D1999" s="226"/>
      <c r="E1999"/>
      <c r="F1999" s="227"/>
      <c r="G1999"/>
      <c r="H1999"/>
      <c r="I1999" s="228"/>
      <c r="J1999" s="232"/>
      <c r="K1999" s="241"/>
      <c r="L1999" s="229"/>
      <c r="M1999"/>
      <c r="N1999"/>
      <c r="O1999" s="227"/>
      <c r="P1999"/>
      <c r="Q1999"/>
      <c r="R1999"/>
      <c r="S1999"/>
      <c r="T1999"/>
      <c r="U1999"/>
      <c r="V1999"/>
      <c r="W1999"/>
      <c r="X1999"/>
      <c r="Y1999"/>
      <c r="AB1999"/>
      <c r="AE1999" s="232"/>
      <c r="AF1999"/>
      <c r="AG1999"/>
      <c r="AK1999" s="241"/>
      <c r="AL1999" s="241"/>
      <c r="AM1999" s="241"/>
    </row>
    <row r="2000" spans="1:39" ht="28.2" x14ac:dyDescent="0.25">
      <c r="A2000" s="225"/>
      <c r="B2000" s="226"/>
      <c r="C2000" s="226"/>
      <c r="D2000" s="226"/>
      <c r="E2000"/>
      <c r="F2000" s="227"/>
      <c r="G2000"/>
      <c r="H2000"/>
      <c r="I2000" s="228"/>
      <c r="J2000" s="232"/>
      <c r="K2000" s="232"/>
      <c r="L2000" s="229"/>
      <c r="M2000"/>
      <c r="N2000"/>
      <c r="O2000" s="227"/>
      <c r="P2000"/>
      <c r="Q2000"/>
      <c r="R2000"/>
      <c r="S2000"/>
      <c r="T2000"/>
      <c r="U2000"/>
      <c r="V2000"/>
      <c r="W2000"/>
      <c r="X2000"/>
      <c r="Y2000"/>
      <c r="AB2000"/>
      <c r="AE2000" s="232"/>
      <c r="AF2000"/>
      <c r="AG2000"/>
      <c r="AK2000" s="232"/>
      <c r="AL2000" s="232"/>
      <c r="AM2000" s="232"/>
    </row>
    <row r="2001" spans="1:39" ht="28.2" x14ac:dyDescent="0.4">
      <c r="A2001" s="225"/>
      <c r="B2001" s="226"/>
      <c r="C2001" s="226"/>
      <c r="D2001" s="226"/>
      <c r="E2001"/>
      <c r="F2001" s="227"/>
      <c r="G2001"/>
      <c r="H2001"/>
      <c r="I2001" s="228"/>
      <c r="J2001" s="232"/>
      <c r="K2001" s="242"/>
      <c r="L2001" s="229"/>
      <c r="M2001"/>
      <c r="N2001"/>
      <c r="O2001" s="227"/>
      <c r="P2001"/>
      <c r="Q2001"/>
      <c r="R2001"/>
      <c r="S2001"/>
      <c r="T2001"/>
      <c r="U2001"/>
      <c r="V2001"/>
      <c r="W2001"/>
      <c r="X2001"/>
      <c r="Y2001"/>
      <c r="AB2001"/>
      <c r="AE2001" s="232"/>
      <c r="AF2001"/>
      <c r="AG2001"/>
      <c r="AK2001" s="242"/>
      <c r="AL2001" s="242"/>
      <c r="AM2001" s="242"/>
    </row>
    <row r="2002" spans="1:39" ht="28.2" x14ac:dyDescent="0.4">
      <c r="A2002" s="225"/>
      <c r="B2002" s="226"/>
      <c r="C2002" s="226"/>
      <c r="D2002" s="226"/>
      <c r="E2002"/>
      <c r="F2002" s="227"/>
      <c r="G2002"/>
      <c r="H2002"/>
      <c r="I2002" s="228"/>
      <c r="J2002" s="232"/>
      <c r="K2002" s="243"/>
      <c r="L2002" s="229"/>
      <c r="M2002"/>
      <c r="N2002"/>
      <c r="O2002" s="227"/>
      <c r="P2002"/>
      <c r="Q2002"/>
      <c r="R2002"/>
      <c r="S2002"/>
      <c r="T2002"/>
      <c r="U2002"/>
      <c r="V2002"/>
      <c r="W2002"/>
      <c r="X2002"/>
      <c r="Y2002"/>
      <c r="AB2002"/>
      <c r="AE2002" s="232"/>
      <c r="AF2002"/>
      <c r="AG2002"/>
      <c r="AK2002" s="243"/>
      <c r="AL2002" s="243"/>
      <c r="AM2002" s="243"/>
    </row>
    <row r="2003" spans="1:39" ht="28.2" x14ac:dyDescent="0.4">
      <c r="A2003" s="225"/>
      <c r="B2003" s="226"/>
      <c r="C2003" s="226"/>
      <c r="D2003" s="226"/>
      <c r="E2003"/>
      <c r="F2003" s="227"/>
      <c r="G2003"/>
      <c r="H2003"/>
      <c r="I2003" s="228"/>
      <c r="J2003" s="232"/>
      <c r="K2003" s="243"/>
      <c r="L2003" s="229"/>
      <c r="M2003"/>
      <c r="N2003"/>
      <c r="O2003" s="227"/>
      <c r="P2003"/>
      <c r="Q2003"/>
      <c r="R2003"/>
      <c r="S2003"/>
      <c r="T2003"/>
      <c r="U2003"/>
      <c r="V2003"/>
      <c r="W2003"/>
      <c r="X2003"/>
      <c r="Y2003"/>
      <c r="AB2003"/>
      <c r="AE2003" s="232"/>
      <c r="AF2003"/>
      <c r="AG2003"/>
      <c r="AK2003" s="243"/>
      <c r="AL2003" s="243"/>
      <c r="AM2003" s="243"/>
    </row>
    <row r="2004" spans="1:39" ht="28.2" x14ac:dyDescent="0.25">
      <c r="A2004" s="225"/>
      <c r="B2004" s="226"/>
      <c r="C2004" s="226"/>
      <c r="D2004" s="226"/>
      <c r="E2004"/>
      <c r="F2004" s="227"/>
      <c r="G2004"/>
      <c r="H2004"/>
      <c r="I2004" s="228"/>
      <c r="J2004" s="232"/>
      <c r="K2004" s="232"/>
      <c r="L2004" s="229"/>
      <c r="M2004"/>
      <c r="N2004"/>
      <c r="O2004" s="227"/>
      <c r="P2004"/>
      <c r="Q2004"/>
      <c r="R2004"/>
      <c r="S2004"/>
      <c r="T2004"/>
      <c r="U2004"/>
      <c r="V2004"/>
      <c r="W2004"/>
      <c r="X2004"/>
      <c r="Y2004"/>
      <c r="AB2004"/>
      <c r="AE2004" s="232"/>
      <c r="AF2004"/>
      <c r="AG2004"/>
      <c r="AK2004" s="232"/>
      <c r="AL2004" s="232"/>
      <c r="AM2004" s="232"/>
    </row>
    <row r="2005" spans="1:39" ht="28.2" x14ac:dyDescent="0.25">
      <c r="A2005" s="225"/>
      <c r="B2005" s="226"/>
      <c r="C2005" s="226"/>
      <c r="D2005" s="226"/>
      <c r="E2005"/>
      <c r="F2005" s="227"/>
      <c r="G2005"/>
      <c r="H2005"/>
      <c r="I2005" s="228"/>
      <c r="J2005" s="232"/>
      <c r="K2005" s="232"/>
      <c r="L2005" s="229"/>
      <c r="M2005"/>
      <c r="N2005"/>
      <c r="O2005" s="227"/>
      <c r="P2005"/>
      <c r="Q2005"/>
      <c r="R2005"/>
      <c r="S2005"/>
      <c r="T2005"/>
      <c r="U2005"/>
      <c r="V2005"/>
      <c r="W2005"/>
      <c r="X2005"/>
      <c r="Y2005"/>
      <c r="AB2005"/>
      <c r="AE2005" s="232"/>
      <c r="AF2005"/>
      <c r="AG2005"/>
      <c r="AK2005" s="232"/>
      <c r="AL2005" s="232"/>
      <c r="AM2005" s="232"/>
    </row>
    <row r="2006" spans="1:39" ht="28.2" x14ac:dyDescent="0.25">
      <c r="A2006" s="225"/>
      <c r="B2006" s="226"/>
      <c r="C2006" s="226"/>
      <c r="D2006" s="226"/>
      <c r="E2006"/>
      <c r="F2006" s="227"/>
      <c r="G2006"/>
      <c r="H2006"/>
      <c r="I2006" s="228"/>
      <c r="J2006" s="232"/>
      <c r="K2006" s="232"/>
      <c r="L2006" s="229"/>
      <c r="M2006"/>
      <c r="N2006"/>
      <c r="O2006" s="227"/>
      <c r="P2006"/>
      <c r="Q2006"/>
      <c r="R2006"/>
      <c r="S2006"/>
      <c r="T2006"/>
      <c r="U2006"/>
      <c r="V2006"/>
      <c r="W2006"/>
      <c r="X2006"/>
      <c r="Y2006"/>
      <c r="AB2006"/>
      <c r="AE2006" s="232"/>
      <c r="AF2006"/>
      <c r="AG2006"/>
      <c r="AK2006" s="232"/>
      <c r="AL2006" s="232"/>
      <c r="AM2006" s="232"/>
    </row>
    <row r="2007" spans="1:39" ht="28.2" x14ac:dyDescent="0.4">
      <c r="A2007" s="225"/>
      <c r="B2007" s="226"/>
      <c r="C2007" s="226"/>
      <c r="D2007" s="226"/>
      <c r="E2007"/>
      <c r="F2007" s="227"/>
      <c r="G2007"/>
      <c r="H2007"/>
      <c r="I2007" s="228"/>
      <c r="J2007" s="232"/>
      <c r="K2007" s="243"/>
      <c r="L2007" s="229"/>
      <c r="M2007"/>
      <c r="N2007"/>
      <c r="O2007" s="227"/>
      <c r="P2007"/>
      <c r="Q2007"/>
      <c r="R2007"/>
      <c r="S2007"/>
      <c r="T2007"/>
      <c r="U2007"/>
      <c r="V2007"/>
      <c r="W2007"/>
      <c r="X2007"/>
      <c r="Y2007"/>
      <c r="AB2007"/>
      <c r="AE2007" s="232"/>
      <c r="AF2007"/>
      <c r="AG2007"/>
      <c r="AK2007" s="243"/>
      <c r="AL2007" s="243"/>
      <c r="AM2007" s="243"/>
    </row>
    <row r="2008" spans="1:39" ht="28.2" x14ac:dyDescent="0.25">
      <c r="A2008" s="225"/>
      <c r="B2008" s="226"/>
      <c r="C2008" s="226"/>
      <c r="D2008" s="226"/>
      <c r="E2008"/>
      <c r="F2008" s="227"/>
      <c r="G2008"/>
      <c r="H2008"/>
      <c r="I2008" s="228"/>
      <c r="J2008" s="232"/>
      <c r="K2008" s="232"/>
      <c r="L2008" s="229"/>
      <c r="M2008"/>
      <c r="N2008"/>
      <c r="O2008" s="227"/>
      <c r="P2008"/>
      <c r="Q2008"/>
      <c r="R2008"/>
      <c r="S2008"/>
      <c r="T2008"/>
      <c r="U2008"/>
      <c r="V2008"/>
      <c r="W2008"/>
      <c r="X2008"/>
      <c r="Y2008"/>
      <c r="AB2008"/>
      <c r="AE2008" s="232"/>
      <c r="AF2008"/>
      <c r="AG2008"/>
      <c r="AK2008" s="232"/>
      <c r="AL2008" s="232"/>
      <c r="AM2008" s="232"/>
    </row>
    <row r="2009" spans="1:39" ht="28.2" x14ac:dyDescent="0.4">
      <c r="A2009" s="225"/>
      <c r="B2009" s="226"/>
      <c r="C2009" s="226"/>
      <c r="D2009" s="226"/>
      <c r="E2009"/>
      <c r="F2009" s="227"/>
      <c r="G2009"/>
      <c r="H2009"/>
      <c r="I2009" s="228"/>
      <c r="J2009" s="232"/>
      <c r="K2009" s="242"/>
      <c r="L2009" s="229"/>
      <c r="M2009"/>
      <c r="N2009"/>
      <c r="O2009" s="227"/>
      <c r="P2009"/>
      <c r="Q2009"/>
      <c r="R2009"/>
      <c r="S2009"/>
      <c r="T2009"/>
      <c r="U2009"/>
      <c r="V2009"/>
      <c r="W2009"/>
      <c r="X2009"/>
      <c r="Y2009"/>
      <c r="AB2009"/>
      <c r="AE2009" s="232"/>
      <c r="AF2009"/>
      <c r="AG2009"/>
      <c r="AK2009" s="242"/>
      <c r="AL2009" s="242"/>
      <c r="AM2009" s="242"/>
    </row>
    <row r="2010" spans="1:39" ht="28.2" x14ac:dyDescent="0.25">
      <c r="A2010" s="225"/>
      <c r="B2010" s="226"/>
      <c r="C2010" s="226"/>
      <c r="D2010" s="226"/>
      <c r="E2010"/>
      <c r="F2010" s="227"/>
      <c r="G2010"/>
      <c r="H2010"/>
      <c r="I2010" s="228"/>
      <c r="J2010" s="232"/>
      <c r="K2010" s="232"/>
      <c r="L2010" s="229"/>
      <c r="M2010"/>
      <c r="N2010"/>
      <c r="O2010" s="227"/>
      <c r="P2010"/>
      <c r="Q2010"/>
      <c r="R2010"/>
      <c r="S2010"/>
      <c r="T2010"/>
      <c r="U2010"/>
      <c r="V2010"/>
      <c r="W2010"/>
      <c r="X2010"/>
      <c r="Y2010"/>
      <c r="AB2010"/>
      <c r="AE2010" s="232"/>
      <c r="AF2010"/>
      <c r="AG2010"/>
      <c r="AK2010" s="232"/>
      <c r="AL2010" s="232"/>
      <c r="AM2010" s="232"/>
    </row>
    <row r="2011" spans="1:39" ht="28.2" x14ac:dyDescent="0.25">
      <c r="A2011" s="225"/>
      <c r="B2011" s="226"/>
      <c r="C2011" s="226"/>
      <c r="D2011" s="226"/>
      <c r="E2011"/>
      <c r="F2011" s="227"/>
      <c r="G2011"/>
      <c r="H2011"/>
      <c r="I2011" s="228"/>
      <c r="J2011" s="232"/>
      <c r="K2011" s="232"/>
      <c r="L2011" s="229"/>
      <c r="M2011"/>
      <c r="N2011"/>
      <c r="O2011" s="227"/>
      <c r="P2011"/>
      <c r="Q2011"/>
      <c r="R2011"/>
      <c r="S2011"/>
      <c r="T2011"/>
      <c r="U2011"/>
      <c r="V2011"/>
      <c r="W2011"/>
      <c r="X2011"/>
      <c r="Y2011"/>
      <c r="AB2011"/>
      <c r="AE2011" s="232"/>
      <c r="AF2011"/>
      <c r="AG2011"/>
      <c r="AK2011" s="232"/>
      <c r="AL2011" s="232"/>
      <c r="AM2011" s="232"/>
    </row>
    <row r="2012" spans="1:39" ht="28.2" x14ac:dyDescent="0.25">
      <c r="A2012" s="225"/>
      <c r="B2012" s="226"/>
      <c r="C2012" s="226"/>
      <c r="D2012" s="226"/>
      <c r="E2012"/>
      <c r="F2012" s="227"/>
      <c r="G2012"/>
      <c r="H2012"/>
      <c r="I2012" s="228"/>
      <c r="J2012" s="232"/>
      <c r="K2012" s="232"/>
      <c r="L2012" s="229"/>
      <c r="M2012"/>
      <c r="N2012"/>
      <c r="O2012" s="227"/>
      <c r="P2012"/>
      <c r="Q2012"/>
      <c r="R2012"/>
      <c r="S2012"/>
      <c r="T2012"/>
      <c r="U2012"/>
      <c r="V2012"/>
      <c r="W2012"/>
      <c r="X2012"/>
      <c r="Y2012"/>
      <c r="AB2012"/>
      <c r="AE2012" s="232"/>
      <c r="AF2012"/>
      <c r="AG2012"/>
      <c r="AK2012" s="232"/>
      <c r="AL2012" s="232"/>
      <c r="AM2012" s="232"/>
    </row>
    <row r="2013" spans="1:39" ht="28.2" x14ac:dyDescent="0.4">
      <c r="A2013" s="225"/>
      <c r="B2013" s="226"/>
      <c r="C2013" s="226"/>
      <c r="D2013" s="226"/>
      <c r="E2013"/>
      <c r="F2013" s="227"/>
      <c r="G2013"/>
      <c r="H2013"/>
      <c r="I2013" s="228"/>
      <c r="J2013" s="232"/>
      <c r="K2013" s="242"/>
      <c r="L2013" s="229"/>
      <c r="M2013"/>
      <c r="N2013"/>
      <c r="O2013" s="227"/>
      <c r="P2013"/>
      <c r="Q2013"/>
      <c r="R2013"/>
      <c r="S2013"/>
      <c r="T2013"/>
      <c r="U2013"/>
      <c r="V2013"/>
      <c r="W2013"/>
      <c r="X2013"/>
      <c r="Y2013"/>
      <c r="AB2013"/>
      <c r="AE2013" s="232"/>
      <c r="AF2013"/>
      <c r="AG2013"/>
      <c r="AK2013" s="242"/>
      <c r="AL2013" s="242"/>
      <c r="AM2013" s="242"/>
    </row>
    <row r="2014" spans="1:39" ht="28.2" x14ac:dyDescent="0.4">
      <c r="A2014" s="225"/>
      <c r="B2014" s="226"/>
      <c r="C2014" s="226"/>
      <c r="D2014" s="226"/>
      <c r="E2014"/>
      <c r="F2014" s="227"/>
      <c r="G2014"/>
      <c r="H2014"/>
      <c r="I2014" s="228"/>
      <c r="J2014" s="232"/>
      <c r="K2014" s="242"/>
      <c r="L2014" s="229"/>
      <c r="M2014"/>
      <c r="N2014"/>
      <c r="O2014" s="227"/>
      <c r="P2014"/>
      <c r="Q2014"/>
      <c r="R2014"/>
      <c r="S2014"/>
      <c r="T2014"/>
      <c r="U2014"/>
      <c r="V2014"/>
      <c r="W2014"/>
      <c r="X2014"/>
      <c r="Y2014"/>
      <c r="AB2014"/>
      <c r="AE2014" s="232"/>
      <c r="AF2014"/>
      <c r="AG2014"/>
      <c r="AK2014" s="242"/>
      <c r="AL2014" s="242"/>
      <c r="AM2014" s="242"/>
    </row>
    <row r="2015" spans="1:39" ht="28.2" x14ac:dyDescent="0.4">
      <c r="A2015" s="225"/>
      <c r="B2015" s="226"/>
      <c r="C2015" s="226"/>
      <c r="D2015" s="226"/>
      <c r="E2015"/>
      <c r="F2015" s="227"/>
      <c r="G2015"/>
      <c r="H2015"/>
      <c r="I2015" s="228"/>
      <c r="J2015" s="232"/>
      <c r="K2015" s="242"/>
      <c r="L2015" s="229"/>
      <c r="M2015"/>
      <c r="N2015"/>
      <c r="O2015" s="227"/>
      <c r="P2015"/>
      <c r="Q2015"/>
      <c r="R2015"/>
      <c r="S2015"/>
      <c r="T2015"/>
      <c r="U2015"/>
      <c r="V2015"/>
      <c r="W2015"/>
      <c r="X2015"/>
      <c r="Y2015"/>
      <c r="AB2015"/>
      <c r="AE2015" s="232"/>
      <c r="AF2015"/>
      <c r="AG2015"/>
      <c r="AK2015" s="242"/>
      <c r="AL2015" s="242"/>
      <c r="AM2015" s="242"/>
    </row>
    <row r="2016" spans="1:39" ht="28.2" x14ac:dyDescent="0.25">
      <c r="A2016" s="225"/>
      <c r="B2016" s="226"/>
      <c r="C2016" s="226"/>
      <c r="D2016" s="226"/>
      <c r="E2016"/>
      <c r="F2016" s="227"/>
      <c r="G2016"/>
      <c r="H2016"/>
      <c r="I2016" s="228"/>
      <c r="J2016" s="232"/>
      <c r="K2016" s="232"/>
      <c r="L2016" s="229"/>
      <c r="M2016"/>
      <c r="N2016"/>
      <c r="O2016" s="227"/>
      <c r="P2016"/>
      <c r="Q2016"/>
      <c r="R2016"/>
      <c r="S2016"/>
      <c r="T2016"/>
      <c r="U2016"/>
      <c r="V2016"/>
      <c r="W2016"/>
      <c r="X2016"/>
      <c r="Y2016"/>
      <c r="AB2016"/>
      <c r="AE2016" s="232"/>
      <c r="AF2016"/>
      <c r="AG2016"/>
      <c r="AK2016" s="232"/>
      <c r="AL2016" s="232"/>
      <c r="AM2016" s="232"/>
    </row>
    <row r="2017" spans="1:39" ht="28.2" x14ac:dyDescent="0.4">
      <c r="A2017" s="225"/>
      <c r="B2017" s="226"/>
      <c r="C2017" s="226"/>
      <c r="D2017" s="226"/>
      <c r="E2017"/>
      <c r="F2017" s="227"/>
      <c r="G2017"/>
      <c r="H2017"/>
      <c r="I2017" s="228"/>
      <c r="J2017" s="232"/>
      <c r="K2017" s="242"/>
      <c r="L2017" s="229"/>
      <c r="M2017"/>
      <c r="N2017"/>
      <c r="O2017" s="227"/>
      <c r="P2017"/>
      <c r="Q2017"/>
      <c r="R2017"/>
      <c r="S2017"/>
      <c r="T2017"/>
      <c r="U2017"/>
      <c r="V2017"/>
      <c r="W2017"/>
      <c r="X2017"/>
      <c r="Y2017"/>
      <c r="AB2017"/>
      <c r="AE2017" s="232"/>
      <c r="AF2017"/>
      <c r="AG2017"/>
      <c r="AK2017" s="242"/>
      <c r="AL2017" s="242"/>
      <c r="AM2017" s="242"/>
    </row>
    <row r="2018" spans="1:39" ht="28.2" x14ac:dyDescent="0.25">
      <c r="A2018" s="225"/>
      <c r="B2018" s="226"/>
      <c r="C2018" s="226"/>
      <c r="D2018" s="226"/>
      <c r="E2018"/>
      <c r="F2018" s="227"/>
      <c r="G2018"/>
      <c r="H2018"/>
      <c r="I2018" s="228"/>
      <c r="J2018" s="232"/>
      <c r="K2018" s="232"/>
      <c r="L2018" s="229"/>
      <c r="M2018"/>
      <c r="N2018"/>
      <c r="O2018" s="227"/>
      <c r="P2018"/>
      <c r="Q2018"/>
      <c r="R2018"/>
      <c r="S2018"/>
      <c r="T2018"/>
      <c r="U2018"/>
      <c r="V2018"/>
      <c r="W2018"/>
      <c r="X2018"/>
      <c r="Y2018"/>
      <c r="AB2018"/>
      <c r="AE2018" s="232"/>
      <c r="AF2018"/>
      <c r="AG2018"/>
      <c r="AK2018" s="232"/>
      <c r="AL2018" s="232"/>
      <c r="AM2018" s="232"/>
    </row>
    <row r="2019" spans="1:39" ht="28.2" x14ac:dyDescent="0.25">
      <c r="A2019" s="225"/>
      <c r="B2019" s="226"/>
      <c r="C2019" s="226"/>
      <c r="D2019" s="226"/>
      <c r="E2019"/>
      <c r="F2019" s="227"/>
      <c r="G2019"/>
      <c r="H2019"/>
      <c r="I2019" s="228"/>
      <c r="J2019" s="232"/>
      <c r="K2019" s="232"/>
      <c r="L2019" s="229"/>
      <c r="M2019"/>
      <c r="N2019"/>
      <c r="O2019" s="227"/>
      <c r="P2019"/>
      <c r="Q2019"/>
      <c r="R2019"/>
      <c r="S2019"/>
      <c r="T2019"/>
      <c r="U2019"/>
      <c r="V2019"/>
      <c r="W2019"/>
      <c r="X2019"/>
      <c r="Y2019"/>
      <c r="AB2019"/>
      <c r="AE2019" s="232"/>
      <c r="AF2019"/>
      <c r="AG2019"/>
      <c r="AK2019" s="232"/>
      <c r="AL2019" s="232"/>
      <c r="AM2019" s="232"/>
    </row>
    <row r="2020" spans="1:39" ht="28.2" x14ac:dyDescent="0.25">
      <c r="A2020" s="225"/>
      <c r="B2020" s="226"/>
      <c r="C2020" s="226"/>
      <c r="D2020" s="226"/>
      <c r="E2020"/>
      <c r="F2020" s="227"/>
      <c r="G2020"/>
      <c r="H2020"/>
      <c r="I2020" s="228"/>
      <c r="J2020" s="232"/>
      <c r="K2020" s="232"/>
      <c r="L2020" s="229"/>
      <c r="M2020"/>
      <c r="N2020"/>
      <c r="O2020" s="227"/>
      <c r="P2020"/>
      <c r="Q2020"/>
      <c r="R2020"/>
      <c r="S2020"/>
      <c r="T2020"/>
      <c r="U2020"/>
      <c r="V2020"/>
      <c r="W2020"/>
      <c r="X2020"/>
      <c r="Y2020"/>
      <c r="AB2020"/>
      <c r="AE2020" s="232"/>
      <c r="AF2020"/>
      <c r="AG2020"/>
      <c r="AK2020" s="232"/>
      <c r="AL2020" s="232"/>
      <c r="AM2020" s="232"/>
    </row>
    <row r="2021" spans="1:39" ht="28.2" x14ac:dyDescent="0.25">
      <c r="A2021" s="225"/>
      <c r="B2021" s="226"/>
      <c r="C2021" s="226"/>
      <c r="D2021" s="226"/>
      <c r="E2021"/>
      <c r="F2021" s="227"/>
      <c r="G2021"/>
      <c r="H2021"/>
      <c r="I2021" s="228"/>
      <c r="J2021" s="232"/>
      <c r="K2021" s="232"/>
      <c r="L2021" s="229"/>
      <c r="M2021"/>
      <c r="N2021"/>
      <c r="O2021" s="227"/>
      <c r="P2021"/>
      <c r="Q2021"/>
      <c r="R2021"/>
      <c r="S2021"/>
      <c r="T2021"/>
      <c r="U2021"/>
      <c r="V2021"/>
      <c r="W2021"/>
      <c r="X2021"/>
      <c r="Y2021"/>
      <c r="AB2021"/>
      <c r="AE2021" s="232"/>
      <c r="AF2021"/>
      <c r="AG2021"/>
      <c r="AK2021" s="232"/>
      <c r="AL2021" s="232"/>
      <c r="AM2021" s="232"/>
    </row>
    <row r="2022" spans="1:39" ht="28.2" x14ac:dyDescent="0.25">
      <c r="A2022" s="225"/>
      <c r="B2022" s="226"/>
      <c r="C2022" s="226"/>
      <c r="D2022" s="226"/>
      <c r="E2022"/>
      <c r="F2022" s="227"/>
      <c r="G2022"/>
      <c r="H2022"/>
      <c r="I2022" s="228"/>
      <c r="J2022" s="232"/>
      <c r="K2022" s="232"/>
      <c r="L2022" s="229"/>
      <c r="M2022"/>
      <c r="N2022"/>
      <c r="O2022" s="227"/>
      <c r="P2022"/>
      <c r="Q2022"/>
      <c r="R2022"/>
      <c r="S2022"/>
      <c r="T2022"/>
      <c r="U2022"/>
      <c r="V2022"/>
      <c r="W2022"/>
      <c r="X2022"/>
      <c r="Y2022"/>
      <c r="AB2022"/>
      <c r="AE2022" s="232"/>
      <c r="AF2022"/>
      <c r="AG2022"/>
      <c r="AK2022" s="232"/>
      <c r="AL2022" s="232"/>
      <c r="AM2022" s="232"/>
    </row>
    <row r="2023" spans="1:39" ht="28.2" x14ac:dyDescent="0.25">
      <c r="A2023" s="225"/>
      <c r="B2023" s="226"/>
      <c r="C2023" s="226"/>
      <c r="D2023" s="226"/>
      <c r="E2023"/>
      <c r="F2023" s="227"/>
      <c r="G2023"/>
      <c r="H2023"/>
      <c r="I2023" s="228"/>
      <c r="J2023" s="232"/>
      <c r="K2023" s="232"/>
      <c r="L2023" s="229"/>
      <c r="M2023"/>
      <c r="N2023"/>
      <c r="O2023" s="227"/>
      <c r="P2023"/>
      <c r="Q2023"/>
      <c r="R2023"/>
      <c r="S2023"/>
      <c r="T2023"/>
      <c r="U2023"/>
      <c r="V2023"/>
      <c r="W2023"/>
      <c r="X2023"/>
      <c r="Y2023"/>
      <c r="AB2023"/>
      <c r="AE2023" s="232"/>
      <c r="AF2023"/>
      <c r="AG2023"/>
      <c r="AK2023" s="232"/>
      <c r="AL2023" s="232"/>
      <c r="AM2023" s="232"/>
    </row>
    <row r="2024" spans="1:39" ht="28.2" x14ac:dyDescent="0.25">
      <c r="A2024" s="225"/>
      <c r="B2024" s="226"/>
      <c r="C2024" s="226"/>
      <c r="D2024" s="226"/>
      <c r="E2024"/>
      <c r="F2024" s="227"/>
      <c r="G2024"/>
      <c r="H2024"/>
      <c r="I2024" s="228"/>
      <c r="J2024" s="232"/>
      <c r="K2024" s="232"/>
      <c r="L2024" s="229"/>
      <c r="M2024"/>
      <c r="N2024"/>
      <c r="O2024" s="227"/>
      <c r="P2024"/>
      <c r="Q2024"/>
      <c r="R2024"/>
      <c r="S2024"/>
      <c r="T2024"/>
      <c r="U2024"/>
      <c r="V2024"/>
      <c r="W2024"/>
      <c r="X2024"/>
      <c r="Y2024"/>
      <c r="AB2024"/>
      <c r="AE2024" s="232"/>
      <c r="AF2024"/>
      <c r="AG2024"/>
      <c r="AK2024" s="232"/>
      <c r="AL2024" s="232"/>
      <c r="AM2024" s="232"/>
    </row>
    <row r="2025" spans="1:39" ht="28.2" x14ac:dyDescent="0.25">
      <c r="A2025" s="225"/>
      <c r="B2025" s="226"/>
      <c r="C2025" s="226"/>
      <c r="D2025" s="226"/>
      <c r="E2025"/>
      <c r="F2025" s="227"/>
      <c r="G2025"/>
      <c r="H2025"/>
      <c r="I2025" s="228"/>
      <c r="J2025" s="232"/>
      <c r="K2025" s="232"/>
      <c r="L2025" s="229"/>
      <c r="M2025"/>
      <c r="N2025"/>
      <c r="O2025" s="227"/>
      <c r="P2025"/>
      <c r="Q2025"/>
      <c r="R2025"/>
      <c r="S2025"/>
      <c r="T2025"/>
      <c r="U2025"/>
      <c r="V2025"/>
      <c r="W2025"/>
      <c r="X2025"/>
      <c r="Y2025"/>
      <c r="AB2025"/>
      <c r="AE2025" s="232"/>
      <c r="AF2025"/>
      <c r="AG2025"/>
      <c r="AK2025" s="232"/>
      <c r="AL2025" s="232"/>
      <c r="AM2025" s="232"/>
    </row>
    <row r="2026" spans="1:39" ht="28.2" x14ac:dyDescent="0.4">
      <c r="A2026" s="225"/>
      <c r="B2026" s="226"/>
      <c r="C2026" s="226"/>
      <c r="D2026" s="226"/>
      <c r="E2026"/>
      <c r="F2026" s="227"/>
      <c r="G2026"/>
      <c r="H2026"/>
      <c r="I2026" s="228"/>
      <c r="J2026" s="232"/>
      <c r="K2026" s="243"/>
      <c r="L2026" s="229"/>
      <c r="M2026"/>
      <c r="N2026"/>
      <c r="O2026" s="227"/>
      <c r="P2026"/>
      <c r="Q2026"/>
      <c r="R2026"/>
      <c r="S2026"/>
      <c r="T2026"/>
      <c r="U2026"/>
      <c r="V2026"/>
      <c r="W2026"/>
      <c r="X2026"/>
      <c r="Y2026"/>
      <c r="AB2026"/>
      <c r="AE2026" s="232"/>
      <c r="AF2026"/>
      <c r="AG2026"/>
      <c r="AK2026" s="243"/>
      <c r="AL2026" s="243"/>
      <c r="AM2026" s="243"/>
    </row>
    <row r="2027" spans="1:39" ht="28.2" x14ac:dyDescent="0.4">
      <c r="A2027" s="225"/>
      <c r="B2027" s="226"/>
      <c r="C2027" s="226"/>
      <c r="D2027" s="226"/>
      <c r="E2027" s="232"/>
      <c r="F2027" s="227"/>
      <c r="G2027"/>
      <c r="H2027"/>
      <c r="I2027" s="228"/>
      <c r="J2027" s="232"/>
      <c r="K2027" s="243"/>
      <c r="L2027" s="229"/>
      <c r="M2027"/>
      <c r="N2027"/>
      <c r="O2027" s="227"/>
      <c r="P2027"/>
      <c r="Q2027"/>
      <c r="R2027"/>
      <c r="S2027"/>
      <c r="T2027"/>
      <c r="U2027"/>
      <c r="V2027"/>
      <c r="W2027"/>
      <c r="X2027"/>
      <c r="Y2027"/>
      <c r="AB2027"/>
      <c r="AE2027" s="232"/>
      <c r="AF2027"/>
      <c r="AG2027"/>
      <c r="AK2027" s="243"/>
      <c r="AL2027" s="243"/>
      <c r="AM2027" s="243"/>
    </row>
    <row r="2028" spans="1:39" ht="28.2" x14ac:dyDescent="0.25">
      <c r="A2028" s="225"/>
      <c r="B2028" s="226"/>
      <c r="C2028" s="226"/>
      <c r="D2028" s="226"/>
      <c r="E2028"/>
      <c r="F2028" s="227"/>
      <c r="G2028"/>
      <c r="H2028"/>
      <c r="I2028" s="228"/>
      <c r="J2028" s="232"/>
      <c r="K2028" s="232"/>
      <c r="L2028" s="229"/>
      <c r="M2028"/>
      <c r="N2028"/>
      <c r="O2028" s="227"/>
      <c r="P2028"/>
      <c r="Q2028"/>
      <c r="R2028"/>
      <c r="S2028"/>
      <c r="T2028"/>
      <c r="U2028"/>
      <c r="V2028"/>
      <c r="W2028"/>
      <c r="X2028"/>
      <c r="Y2028"/>
      <c r="AB2028"/>
      <c r="AE2028" s="232"/>
      <c r="AF2028"/>
      <c r="AG2028"/>
      <c r="AK2028" s="232"/>
      <c r="AL2028" s="232"/>
      <c r="AM2028" s="232"/>
    </row>
    <row r="2029" spans="1:39" ht="28.2" x14ac:dyDescent="0.4">
      <c r="A2029" s="225"/>
      <c r="B2029" s="226"/>
      <c r="C2029" s="226"/>
      <c r="D2029" s="226"/>
      <c r="E2029"/>
      <c r="F2029" s="227"/>
      <c r="G2029"/>
      <c r="H2029"/>
      <c r="I2029" s="228"/>
      <c r="J2029" s="232"/>
      <c r="K2029" s="243"/>
      <c r="L2029" s="229"/>
      <c r="M2029"/>
      <c r="N2029"/>
      <c r="O2029" s="227"/>
      <c r="P2029"/>
      <c r="Q2029"/>
      <c r="R2029"/>
      <c r="S2029"/>
      <c r="T2029"/>
      <c r="U2029"/>
      <c r="V2029"/>
      <c r="W2029"/>
      <c r="X2029"/>
      <c r="Y2029"/>
      <c r="AB2029"/>
      <c r="AE2029" s="232"/>
      <c r="AF2029"/>
      <c r="AG2029"/>
      <c r="AK2029" s="243"/>
      <c r="AL2029" s="243"/>
      <c r="AM2029" s="243"/>
    </row>
    <row r="2030" spans="1:39" ht="28.2" x14ac:dyDescent="0.25">
      <c r="A2030" s="225"/>
      <c r="B2030" s="226"/>
      <c r="C2030" s="226"/>
      <c r="D2030" s="226"/>
      <c r="E2030"/>
      <c r="F2030" s="227"/>
      <c r="G2030"/>
      <c r="H2030"/>
      <c r="I2030" s="228"/>
      <c r="J2030" s="232"/>
      <c r="K2030" s="232"/>
      <c r="L2030" s="229"/>
      <c r="M2030"/>
      <c r="N2030"/>
      <c r="O2030" s="227"/>
      <c r="P2030"/>
      <c r="Q2030"/>
      <c r="R2030"/>
      <c r="S2030"/>
      <c r="T2030"/>
      <c r="U2030"/>
      <c r="V2030"/>
      <c r="W2030"/>
      <c r="X2030"/>
      <c r="Y2030"/>
      <c r="AB2030"/>
      <c r="AE2030" s="232"/>
      <c r="AF2030"/>
      <c r="AG2030"/>
      <c r="AK2030" s="232"/>
      <c r="AL2030" s="232"/>
      <c r="AM2030" s="232"/>
    </row>
    <row r="2031" spans="1:39" ht="28.2" x14ac:dyDescent="0.25">
      <c r="A2031" s="225"/>
      <c r="B2031" s="226"/>
      <c r="C2031" s="226"/>
      <c r="D2031" s="226"/>
      <c r="E2031"/>
      <c r="F2031" s="227"/>
      <c r="G2031"/>
      <c r="H2031"/>
      <c r="I2031" s="228"/>
      <c r="J2031" s="232"/>
      <c r="K2031" s="232"/>
      <c r="L2031" s="229"/>
      <c r="M2031"/>
      <c r="N2031"/>
      <c r="O2031" s="227"/>
      <c r="P2031"/>
      <c r="Q2031"/>
      <c r="R2031"/>
      <c r="S2031"/>
      <c r="T2031"/>
      <c r="U2031"/>
      <c r="V2031"/>
      <c r="W2031"/>
      <c r="X2031"/>
      <c r="Y2031"/>
      <c r="AB2031"/>
      <c r="AE2031" s="232"/>
      <c r="AF2031"/>
      <c r="AG2031"/>
      <c r="AK2031" s="232"/>
      <c r="AL2031" s="232"/>
      <c r="AM2031" s="232"/>
    </row>
    <row r="2032" spans="1:39" ht="28.2" x14ac:dyDescent="0.25">
      <c r="A2032" s="225"/>
      <c r="B2032" s="226"/>
      <c r="C2032" s="226"/>
      <c r="D2032" s="226"/>
      <c r="E2032"/>
      <c r="F2032" s="227"/>
      <c r="G2032"/>
      <c r="H2032"/>
      <c r="I2032" s="228"/>
      <c r="J2032" s="232"/>
      <c r="K2032" s="232"/>
      <c r="L2032" s="229"/>
      <c r="M2032"/>
      <c r="N2032"/>
      <c r="O2032" s="227"/>
      <c r="P2032"/>
      <c r="Q2032"/>
      <c r="R2032"/>
      <c r="S2032"/>
      <c r="T2032"/>
      <c r="U2032"/>
      <c r="V2032"/>
      <c r="W2032"/>
      <c r="X2032"/>
      <c r="Y2032"/>
      <c r="AB2032"/>
      <c r="AE2032" s="232"/>
      <c r="AF2032"/>
      <c r="AG2032"/>
      <c r="AK2032" s="232"/>
      <c r="AL2032" s="232"/>
      <c r="AM2032" s="232"/>
    </row>
    <row r="2033" spans="1:39" ht="28.2" x14ac:dyDescent="0.4">
      <c r="A2033" s="225"/>
      <c r="B2033" s="226"/>
      <c r="C2033" s="226"/>
      <c r="D2033" s="226"/>
      <c r="E2033"/>
      <c r="F2033" s="227"/>
      <c r="G2033"/>
      <c r="H2033"/>
      <c r="I2033" s="228"/>
      <c r="J2033" s="232"/>
      <c r="K2033" s="243"/>
      <c r="L2033" s="229"/>
      <c r="M2033"/>
      <c r="N2033"/>
      <c r="O2033" s="227"/>
      <c r="P2033"/>
      <c r="Q2033"/>
      <c r="R2033"/>
      <c r="S2033"/>
      <c r="T2033"/>
      <c r="U2033"/>
      <c r="V2033"/>
      <c r="W2033"/>
      <c r="X2033"/>
      <c r="Y2033"/>
      <c r="AB2033"/>
      <c r="AE2033" s="232"/>
      <c r="AF2033"/>
      <c r="AG2033"/>
      <c r="AK2033" s="243"/>
      <c r="AL2033" s="243"/>
      <c r="AM2033" s="243"/>
    </row>
    <row r="2034" spans="1:39" ht="28.2" x14ac:dyDescent="0.4">
      <c r="A2034" s="225"/>
      <c r="B2034" s="226"/>
      <c r="C2034" s="226"/>
      <c r="D2034" s="226"/>
      <c r="E2034"/>
      <c r="F2034" s="227"/>
      <c r="G2034"/>
      <c r="H2034"/>
      <c r="I2034" s="228"/>
      <c r="J2034" s="232"/>
      <c r="K2034" s="243"/>
      <c r="L2034" s="229"/>
      <c r="M2034"/>
      <c r="N2034"/>
      <c r="O2034" s="227"/>
      <c r="P2034"/>
      <c r="Q2034"/>
      <c r="R2034"/>
      <c r="S2034"/>
      <c r="T2034"/>
      <c r="U2034"/>
      <c r="V2034"/>
      <c r="W2034"/>
      <c r="X2034"/>
      <c r="Y2034"/>
      <c r="AB2034"/>
      <c r="AE2034" s="232"/>
      <c r="AF2034"/>
      <c r="AG2034"/>
      <c r="AK2034" s="243"/>
      <c r="AL2034" s="243"/>
      <c r="AM2034" s="243"/>
    </row>
    <row r="2035" spans="1:39" ht="28.2" x14ac:dyDescent="0.4">
      <c r="A2035" s="225"/>
      <c r="B2035" s="226"/>
      <c r="C2035" s="226"/>
      <c r="D2035" s="226"/>
      <c r="E2035"/>
      <c r="F2035" s="227"/>
      <c r="G2035"/>
      <c r="H2035"/>
      <c r="I2035" s="228"/>
      <c r="J2035" s="232"/>
      <c r="K2035" s="243"/>
      <c r="L2035" s="229"/>
      <c r="M2035"/>
      <c r="N2035"/>
      <c r="O2035" s="227"/>
      <c r="P2035"/>
      <c r="Q2035"/>
      <c r="R2035"/>
      <c r="S2035"/>
      <c r="T2035"/>
      <c r="U2035"/>
      <c r="V2035"/>
      <c r="W2035"/>
      <c r="X2035"/>
      <c r="Y2035"/>
      <c r="AB2035"/>
      <c r="AE2035" s="232"/>
      <c r="AF2035"/>
      <c r="AG2035"/>
      <c r="AK2035" s="243"/>
      <c r="AL2035" s="243"/>
      <c r="AM2035" s="243"/>
    </row>
    <row r="2036" spans="1:39" ht="28.2" x14ac:dyDescent="0.4">
      <c r="A2036" s="225"/>
      <c r="B2036" s="226"/>
      <c r="C2036" s="226"/>
      <c r="D2036" s="226"/>
      <c r="E2036"/>
      <c r="F2036" s="227"/>
      <c r="G2036"/>
      <c r="H2036"/>
      <c r="I2036" s="228"/>
      <c r="J2036" s="232"/>
      <c r="K2036" s="243"/>
      <c r="L2036" s="229"/>
      <c r="M2036"/>
      <c r="N2036"/>
      <c r="O2036" s="227"/>
      <c r="P2036"/>
      <c r="Q2036"/>
      <c r="R2036"/>
      <c r="S2036"/>
      <c r="T2036"/>
      <c r="U2036"/>
      <c r="V2036"/>
      <c r="W2036"/>
      <c r="X2036"/>
      <c r="Y2036"/>
      <c r="AB2036"/>
      <c r="AE2036" s="232"/>
      <c r="AF2036"/>
      <c r="AG2036"/>
      <c r="AK2036" s="243"/>
      <c r="AL2036" s="243"/>
      <c r="AM2036" s="243"/>
    </row>
    <row r="2037" spans="1:39" ht="28.2" x14ac:dyDescent="0.25">
      <c r="A2037" s="225"/>
      <c r="B2037" s="226"/>
      <c r="C2037" s="226"/>
      <c r="D2037" s="226"/>
      <c r="E2037"/>
      <c r="F2037" s="227"/>
      <c r="G2037"/>
      <c r="H2037"/>
      <c r="I2037" s="228"/>
      <c r="J2037" s="232"/>
      <c r="K2037" s="232"/>
      <c r="L2037" s="229"/>
      <c r="M2037"/>
      <c r="N2037"/>
      <c r="O2037" s="227"/>
      <c r="P2037"/>
      <c r="Q2037"/>
      <c r="R2037"/>
      <c r="S2037"/>
      <c r="T2037"/>
      <c r="U2037"/>
      <c r="V2037"/>
      <c r="W2037"/>
      <c r="X2037"/>
      <c r="Y2037"/>
      <c r="AB2037"/>
      <c r="AE2037" s="232"/>
      <c r="AF2037"/>
      <c r="AG2037"/>
      <c r="AK2037" s="232"/>
      <c r="AL2037" s="232"/>
      <c r="AM2037" s="232"/>
    </row>
    <row r="2038" spans="1:39" ht="28.2" x14ac:dyDescent="0.25">
      <c r="A2038" s="225"/>
      <c r="B2038" s="226"/>
      <c r="C2038" s="226"/>
      <c r="D2038" s="226"/>
      <c r="E2038"/>
      <c r="F2038" s="227"/>
      <c r="G2038"/>
      <c r="H2038"/>
      <c r="I2038" s="228"/>
      <c r="J2038" s="232"/>
      <c r="K2038" s="232"/>
      <c r="L2038" s="229"/>
      <c r="M2038"/>
      <c r="N2038"/>
      <c r="O2038" s="227"/>
      <c r="P2038"/>
      <c r="Q2038"/>
      <c r="R2038"/>
      <c r="S2038"/>
      <c r="T2038"/>
      <c r="U2038"/>
      <c r="V2038"/>
      <c r="W2038"/>
      <c r="X2038"/>
      <c r="Y2038"/>
      <c r="AB2038"/>
      <c r="AE2038" s="232"/>
      <c r="AF2038"/>
      <c r="AG2038"/>
      <c r="AK2038" s="232"/>
      <c r="AL2038" s="232"/>
      <c r="AM2038" s="232"/>
    </row>
    <row r="2039" spans="1:39" ht="28.2" x14ac:dyDescent="0.25">
      <c r="A2039" s="225"/>
      <c r="B2039" s="226"/>
      <c r="C2039" s="226"/>
      <c r="D2039" s="226"/>
      <c r="E2039"/>
      <c r="F2039" s="227"/>
      <c r="G2039"/>
      <c r="H2039"/>
      <c r="I2039" s="228"/>
      <c r="J2039" s="232"/>
      <c r="L2039" s="229"/>
      <c r="M2039"/>
      <c r="N2039"/>
      <c r="O2039" s="227"/>
      <c r="P2039"/>
      <c r="Q2039"/>
      <c r="R2039"/>
      <c r="S2039"/>
      <c r="T2039"/>
      <c r="U2039"/>
      <c r="V2039"/>
      <c r="W2039"/>
      <c r="X2039"/>
      <c r="Y2039"/>
      <c r="AB2039"/>
      <c r="AE2039" s="232"/>
      <c r="AF2039"/>
      <c r="AG2039"/>
    </row>
    <row r="2040" spans="1:39" ht="28.2" x14ac:dyDescent="0.4">
      <c r="A2040" s="225"/>
      <c r="B2040" s="226"/>
      <c r="C2040" s="226"/>
      <c r="D2040" s="226"/>
      <c r="E2040"/>
      <c r="F2040" s="227"/>
      <c r="G2040"/>
      <c r="H2040"/>
      <c r="I2040" s="228"/>
      <c r="J2040" s="232"/>
      <c r="K2040" s="243"/>
      <c r="L2040" s="229"/>
      <c r="M2040"/>
      <c r="N2040"/>
      <c r="O2040" s="227"/>
      <c r="P2040"/>
      <c r="Q2040"/>
      <c r="R2040"/>
      <c r="S2040"/>
      <c r="T2040"/>
      <c r="U2040"/>
      <c r="V2040"/>
      <c r="W2040"/>
      <c r="X2040"/>
      <c r="Y2040"/>
      <c r="AB2040"/>
      <c r="AE2040" s="232"/>
      <c r="AF2040"/>
      <c r="AG2040"/>
      <c r="AK2040" s="243"/>
      <c r="AL2040" s="243"/>
      <c r="AM2040" s="243"/>
    </row>
    <row r="2041" spans="1:39" ht="28.2" x14ac:dyDescent="0.4">
      <c r="A2041" s="225"/>
      <c r="B2041" s="226"/>
      <c r="C2041" s="226"/>
      <c r="D2041" s="226"/>
      <c r="E2041"/>
      <c r="F2041" s="227"/>
      <c r="G2041"/>
      <c r="H2041"/>
      <c r="I2041" s="228"/>
      <c r="J2041" s="232"/>
      <c r="K2041" s="243"/>
      <c r="L2041" s="229"/>
      <c r="M2041"/>
      <c r="N2041"/>
      <c r="O2041" s="227"/>
      <c r="P2041"/>
      <c r="Q2041"/>
      <c r="R2041"/>
      <c r="S2041"/>
      <c r="T2041"/>
      <c r="U2041"/>
      <c r="V2041"/>
      <c r="W2041"/>
      <c r="X2041"/>
      <c r="Y2041"/>
      <c r="AB2041"/>
      <c r="AE2041" s="232"/>
      <c r="AF2041"/>
      <c r="AG2041"/>
      <c r="AK2041" s="243"/>
      <c r="AL2041" s="243"/>
      <c r="AM2041" s="243"/>
    </row>
    <row r="2042" spans="1:39" ht="28.2" x14ac:dyDescent="0.25">
      <c r="A2042" s="225"/>
      <c r="B2042" s="226"/>
      <c r="C2042" s="226"/>
      <c r="D2042" s="226"/>
      <c r="E2042"/>
      <c r="F2042" s="227"/>
      <c r="G2042"/>
      <c r="H2042"/>
      <c r="I2042" s="228"/>
      <c r="J2042" s="232"/>
      <c r="K2042" s="232"/>
      <c r="L2042" s="229"/>
      <c r="M2042"/>
      <c r="N2042"/>
      <c r="O2042" s="227"/>
      <c r="P2042"/>
      <c r="Q2042"/>
      <c r="R2042"/>
      <c r="S2042"/>
      <c r="T2042"/>
      <c r="U2042"/>
      <c r="V2042"/>
      <c r="W2042"/>
      <c r="X2042"/>
      <c r="Y2042"/>
      <c r="AB2042"/>
      <c r="AE2042" s="232"/>
      <c r="AF2042"/>
      <c r="AG2042"/>
      <c r="AK2042" s="232"/>
      <c r="AL2042" s="232"/>
      <c r="AM2042" s="232"/>
    </row>
    <row r="2043" spans="1:39" ht="28.2" x14ac:dyDescent="0.25">
      <c r="A2043" s="225"/>
      <c r="B2043" s="226"/>
      <c r="C2043" s="226"/>
      <c r="D2043" s="226"/>
      <c r="E2043"/>
      <c r="F2043" s="227"/>
      <c r="G2043"/>
      <c r="H2043"/>
      <c r="I2043" s="228"/>
      <c r="J2043" s="232"/>
      <c r="K2043" s="232"/>
      <c r="L2043" s="229"/>
      <c r="M2043"/>
      <c r="N2043"/>
      <c r="O2043" s="227"/>
      <c r="P2043"/>
      <c r="Q2043"/>
      <c r="R2043"/>
      <c r="S2043"/>
      <c r="T2043"/>
      <c r="U2043"/>
      <c r="V2043"/>
      <c r="W2043"/>
      <c r="X2043"/>
      <c r="Y2043"/>
      <c r="AB2043"/>
      <c r="AE2043" s="232"/>
      <c r="AF2043"/>
      <c r="AG2043"/>
      <c r="AK2043" s="232"/>
      <c r="AL2043" s="232"/>
      <c r="AM2043" s="232"/>
    </row>
    <row r="2044" spans="1:39" ht="28.2" x14ac:dyDescent="0.4">
      <c r="A2044" s="225"/>
      <c r="B2044" s="226"/>
      <c r="C2044" s="226"/>
      <c r="D2044" s="226"/>
      <c r="E2044"/>
      <c r="F2044" s="227"/>
      <c r="G2044"/>
      <c r="H2044"/>
      <c r="I2044" s="228"/>
      <c r="J2044" s="232"/>
      <c r="K2044" s="243"/>
      <c r="L2044" s="229"/>
      <c r="M2044"/>
      <c r="N2044"/>
      <c r="O2044" s="227"/>
      <c r="P2044"/>
      <c r="Q2044"/>
      <c r="R2044"/>
      <c r="S2044"/>
      <c r="T2044"/>
      <c r="U2044"/>
      <c r="V2044"/>
      <c r="W2044"/>
      <c r="X2044"/>
      <c r="Y2044"/>
      <c r="AB2044"/>
      <c r="AE2044" s="232"/>
      <c r="AF2044"/>
      <c r="AG2044"/>
      <c r="AK2044" s="243"/>
      <c r="AL2044" s="243"/>
      <c r="AM2044" s="243"/>
    </row>
    <row r="2045" spans="1:39" ht="28.2" x14ac:dyDescent="0.25">
      <c r="A2045" s="225"/>
      <c r="B2045" s="226"/>
      <c r="C2045" s="226"/>
      <c r="D2045" s="226"/>
      <c r="E2045"/>
      <c r="F2045" s="227"/>
      <c r="G2045"/>
      <c r="H2045"/>
      <c r="I2045" s="228"/>
      <c r="J2045" s="232"/>
      <c r="K2045" s="232"/>
      <c r="L2045" s="229"/>
      <c r="M2045"/>
      <c r="N2045"/>
      <c r="O2045" s="227"/>
      <c r="P2045"/>
      <c r="Q2045"/>
      <c r="R2045"/>
      <c r="S2045"/>
      <c r="T2045"/>
      <c r="U2045"/>
      <c r="V2045"/>
      <c r="W2045"/>
      <c r="X2045"/>
      <c r="Y2045"/>
      <c r="AB2045"/>
      <c r="AE2045" s="232"/>
      <c r="AF2045"/>
      <c r="AG2045"/>
      <c r="AK2045" s="232"/>
      <c r="AL2045" s="232"/>
      <c r="AM2045" s="232"/>
    </row>
    <row r="2046" spans="1:39" ht="28.2" x14ac:dyDescent="0.4">
      <c r="A2046" s="233"/>
      <c r="B2046" s="234"/>
      <c r="C2046" s="234"/>
      <c r="D2046" s="234"/>
      <c r="E2046"/>
      <c r="F2046" s="227"/>
      <c r="G2046"/>
      <c r="H2046"/>
      <c r="I2046" s="228"/>
      <c r="J2046" s="232"/>
      <c r="K2046" s="243"/>
      <c r="L2046" s="229"/>
      <c r="M2046"/>
      <c r="N2046"/>
      <c r="O2046" s="227"/>
      <c r="P2046"/>
      <c r="Q2046"/>
      <c r="R2046"/>
      <c r="S2046"/>
      <c r="T2046"/>
      <c r="U2046"/>
      <c r="V2046"/>
      <c r="W2046"/>
      <c r="X2046"/>
      <c r="Y2046"/>
      <c r="AB2046"/>
      <c r="AE2046" s="232"/>
      <c r="AF2046"/>
      <c r="AG2046"/>
      <c r="AK2046" s="243"/>
      <c r="AL2046" s="243"/>
      <c r="AM2046" s="243"/>
    </row>
    <row r="2047" spans="1:39" ht="28.2" x14ac:dyDescent="0.25">
      <c r="A2047" s="225"/>
      <c r="B2047" s="226"/>
      <c r="C2047" s="226"/>
      <c r="D2047" s="226"/>
      <c r="E2047"/>
      <c r="F2047" s="227"/>
      <c r="G2047"/>
      <c r="H2047"/>
      <c r="I2047" s="228"/>
      <c r="J2047" s="232"/>
      <c r="K2047" s="232"/>
      <c r="L2047" s="229"/>
      <c r="M2047"/>
      <c r="N2047"/>
      <c r="O2047" s="227"/>
      <c r="P2047"/>
      <c r="Q2047"/>
      <c r="R2047"/>
      <c r="S2047"/>
      <c r="T2047"/>
      <c r="U2047"/>
      <c r="V2047"/>
      <c r="W2047"/>
      <c r="X2047"/>
      <c r="Y2047"/>
      <c r="AB2047"/>
      <c r="AE2047" s="232"/>
      <c r="AF2047"/>
      <c r="AG2047"/>
      <c r="AK2047" s="232"/>
      <c r="AL2047" s="232"/>
      <c r="AM2047" s="232"/>
    </row>
    <row r="2048" spans="1:39" ht="28.2" x14ac:dyDescent="0.4">
      <c r="A2048" s="225"/>
      <c r="B2048" s="226"/>
      <c r="C2048" s="226"/>
      <c r="D2048" s="226"/>
      <c r="E2048"/>
      <c r="F2048" s="227"/>
      <c r="G2048"/>
      <c r="H2048"/>
      <c r="I2048" s="228"/>
      <c r="J2048" s="232"/>
      <c r="K2048" s="242"/>
      <c r="L2048" s="229"/>
      <c r="M2048"/>
      <c r="N2048"/>
      <c r="O2048" s="227"/>
      <c r="P2048"/>
      <c r="Q2048"/>
      <c r="R2048"/>
      <c r="S2048"/>
      <c r="T2048"/>
      <c r="U2048"/>
      <c r="V2048"/>
      <c r="W2048"/>
      <c r="X2048"/>
      <c r="Y2048"/>
      <c r="AB2048"/>
      <c r="AE2048" s="232"/>
      <c r="AF2048"/>
      <c r="AG2048"/>
      <c r="AK2048" s="242"/>
      <c r="AL2048" s="242"/>
      <c r="AM2048" s="242"/>
    </row>
    <row r="2049" spans="1:39" ht="28.2" x14ac:dyDescent="0.25">
      <c r="A2049" s="225"/>
      <c r="B2049" s="226"/>
      <c r="C2049" s="226"/>
      <c r="D2049" s="226"/>
      <c r="E2049"/>
      <c r="F2049" s="227"/>
      <c r="G2049"/>
      <c r="H2049"/>
      <c r="I2049" s="228"/>
      <c r="J2049" s="232"/>
      <c r="K2049" s="232"/>
      <c r="L2049" s="229"/>
      <c r="M2049"/>
      <c r="N2049"/>
      <c r="O2049" s="227"/>
      <c r="P2049"/>
      <c r="Q2049"/>
      <c r="R2049"/>
      <c r="S2049"/>
      <c r="T2049"/>
      <c r="U2049"/>
      <c r="V2049"/>
      <c r="W2049"/>
      <c r="X2049"/>
      <c r="Y2049"/>
      <c r="AB2049"/>
      <c r="AE2049" s="232"/>
      <c r="AF2049"/>
      <c r="AG2049"/>
      <c r="AK2049" s="232"/>
      <c r="AL2049" s="232"/>
      <c r="AM2049" s="232"/>
    </row>
    <row r="2050" spans="1:39" ht="28.2" x14ac:dyDescent="0.25">
      <c r="A2050" s="225"/>
      <c r="B2050" s="226"/>
      <c r="C2050" s="226"/>
      <c r="D2050" s="226"/>
      <c r="E2050"/>
      <c r="F2050" s="227"/>
      <c r="G2050"/>
      <c r="H2050"/>
      <c r="I2050" s="228"/>
      <c r="J2050" s="232"/>
      <c r="K2050" s="232"/>
      <c r="L2050" s="229"/>
      <c r="M2050"/>
      <c r="N2050"/>
      <c r="O2050" s="227"/>
      <c r="P2050"/>
      <c r="Q2050"/>
      <c r="R2050"/>
      <c r="S2050"/>
      <c r="T2050"/>
      <c r="U2050"/>
      <c r="V2050"/>
      <c r="W2050"/>
      <c r="X2050"/>
      <c r="Y2050"/>
      <c r="AB2050"/>
      <c r="AE2050" s="232"/>
      <c r="AF2050"/>
      <c r="AG2050"/>
      <c r="AK2050" s="232"/>
      <c r="AL2050" s="232"/>
      <c r="AM2050" s="232"/>
    </row>
    <row r="2051" spans="1:39" ht="28.2" x14ac:dyDescent="0.25">
      <c r="A2051" s="225"/>
      <c r="B2051" s="226"/>
      <c r="C2051" s="226"/>
      <c r="D2051" s="226"/>
      <c r="E2051"/>
      <c r="F2051" s="227"/>
      <c r="G2051"/>
      <c r="H2051"/>
      <c r="I2051" s="228"/>
      <c r="J2051" s="232"/>
      <c r="K2051" s="232"/>
      <c r="L2051" s="229"/>
      <c r="M2051"/>
      <c r="N2051"/>
      <c r="O2051" s="227"/>
      <c r="P2051"/>
      <c r="Q2051"/>
      <c r="R2051"/>
      <c r="S2051"/>
      <c r="T2051"/>
      <c r="U2051"/>
      <c r="V2051"/>
      <c r="W2051"/>
      <c r="X2051"/>
      <c r="Y2051"/>
      <c r="AB2051"/>
      <c r="AE2051" s="232"/>
      <c r="AF2051"/>
      <c r="AG2051"/>
      <c r="AK2051" s="232"/>
      <c r="AL2051" s="232"/>
      <c r="AM2051" s="232"/>
    </row>
    <row r="2052" spans="1:39" ht="28.2" x14ac:dyDescent="0.25">
      <c r="A2052" s="225"/>
      <c r="B2052" s="226"/>
      <c r="C2052" s="226"/>
      <c r="D2052" s="226"/>
      <c r="E2052"/>
      <c r="F2052" s="227"/>
      <c r="G2052"/>
      <c r="H2052"/>
      <c r="I2052" s="228"/>
      <c r="J2052" s="232"/>
      <c r="L2052" s="229"/>
      <c r="M2052"/>
      <c r="N2052"/>
      <c r="O2052" s="227"/>
      <c r="P2052"/>
      <c r="Q2052"/>
      <c r="R2052"/>
      <c r="S2052"/>
      <c r="T2052"/>
      <c r="U2052"/>
      <c r="V2052"/>
      <c r="W2052"/>
      <c r="X2052"/>
      <c r="Y2052"/>
      <c r="AB2052"/>
      <c r="AE2052" s="232"/>
      <c r="AF2052"/>
      <c r="AG2052"/>
    </row>
    <row r="2053" spans="1:39" ht="28.2" x14ac:dyDescent="0.25">
      <c r="A2053" s="233"/>
      <c r="B2053" s="234"/>
      <c r="C2053" s="234"/>
      <c r="D2053" s="234"/>
      <c r="E2053" s="260"/>
      <c r="F2053" s="227"/>
      <c r="G2053"/>
      <c r="H2053"/>
      <c r="I2053" s="228"/>
      <c r="J2053" s="232"/>
      <c r="K2053" s="232"/>
      <c r="L2053" s="229"/>
      <c r="M2053"/>
      <c r="N2053"/>
      <c r="O2053" s="227"/>
      <c r="P2053"/>
      <c r="Q2053"/>
      <c r="R2053"/>
      <c r="S2053"/>
      <c r="T2053"/>
      <c r="U2053"/>
      <c r="V2053"/>
      <c r="W2053"/>
      <c r="X2053"/>
      <c r="Y2053"/>
      <c r="AB2053"/>
      <c r="AE2053" s="232"/>
      <c r="AF2053"/>
      <c r="AG2053"/>
      <c r="AK2053" s="232"/>
      <c r="AL2053" s="232"/>
      <c r="AM2053" s="232"/>
    </row>
    <row r="2054" spans="1:39" ht="28.2" x14ac:dyDescent="0.4">
      <c r="A2054" s="225"/>
      <c r="B2054" s="226"/>
      <c r="C2054" s="226"/>
      <c r="D2054" s="226"/>
      <c r="E2054"/>
      <c r="F2054" s="227"/>
      <c r="G2054"/>
      <c r="H2054"/>
      <c r="I2054" s="228"/>
      <c r="J2054" s="232"/>
      <c r="K2054" s="243"/>
      <c r="L2054" s="229"/>
      <c r="M2054"/>
      <c r="N2054"/>
      <c r="O2054" s="227"/>
      <c r="P2054"/>
      <c r="Q2054"/>
      <c r="R2054"/>
      <c r="S2054"/>
      <c r="T2054"/>
      <c r="U2054"/>
      <c r="V2054"/>
      <c r="W2054"/>
      <c r="X2054"/>
      <c r="Y2054"/>
      <c r="AB2054"/>
      <c r="AE2054" s="232"/>
      <c r="AF2054"/>
      <c r="AG2054"/>
      <c r="AK2054" s="243"/>
      <c r="AL2054" s="243"/>
      <c r="AM2054" s="243"/>
    </row>
    <row r="2055" spans="1:39" ht="28.2" x14ac:dyDescent="0.25">
      <c r="A2055" s="225"/>
      <c r="B2055" s="226"/>
      <c r="C2055" s="226"/>
      <c r="D2055" s="226"/>
      <c r="E2055"/>
      <c r="F2055" s="227"/>
      <c r="G2055"/>
      <c r="H2055"/>
      <c r="I2055" s="228"/>
      <c r="J2055" s="232"/>
      <c r="K2055" s="232"/>
      <c r="L2055" s="229"/>
      <c r="M2055"/>
      <c r="N2055"/>
      <c r="O2055" s="227"/>
      <c r="P2055"/>
      <c r="Q2055"/>
      <c r="R2055"/>
      <c r="S2055"/>
      <c r="T2055"/>
      <c r="U2055"/>
      <c r="V2055"/>
      <c r="W2055"/>
      <c r="X2055"/>
      <c r="Y2055"/>
      <c r="AB2055"/>
      <c r="AE2055" s="232"/>
      <c r="AF2055"/>
      <c r="AG2055"/>
      <c r="AK2055" s="232"/>
      <c r="AL2055" s="232"/>
      <c r="AM2055" s="232"/>
    </row>
    <row r="2056" spans="1:39" ht="28.2" x14ac:dyDescent="0.4">
      <c r="A2056" s="225"/>
      <c r="B2056" s="226"/>
      <c r="C2056" s="226"/>
      <c r="D2056" s="226"/>
      <c r="E2056"/>
      <c r="F2056" s="227"/>
      <c r="G2056"/>
      <c r="H2056"/>
      <c r="I2056" s="228"/>
      <c r="J2056" s="232"/>
      <c r="K2056" s="243"/>
      <c r="L2056" s="229"/>
      <c r="M2056"/>
      <c r="N2056"/>
      <c r="O2056" s="227"/>
      <c r="P2056"/>
      <c r="Q2056"/>
      <c r="R2056"/>
      <c r="S2056"/>
      <c r="T2056"/>
      <c r="U2056"/>
      <c r="V2056"/>
      <c r="W2056"/>
      <c r="X2056"/>
      <c r="Y2056"/>
      <c r="AB2056"/>
      <c r="AE2056" s="232"/>
      <c r="AF2056"/>
      <c r="AG2056"/>
      <c r="AK2056" s="243"/>
      <c r="AL2056" s="243"/>
      <c r="AM2056" s="243"/>
    </row>
    <row r="2057" spans="1:39" ht="28.2" x14ac:dyDescent="0.4">
      <c r="A2057" s="225"/>
      <c r="B2057" s="226"/>
      <c r="C2057" s="226"/>
      <c r="D2057" s="226"/>
      <c r="E2057"/>
      <c r="F2057" s="227"/>
      <c r="G2057"/>
      <c r="H2057"/>
      <c r="I2057" s="228"/>
      <c r="J2057" s="232"/>
      <c r="K2057" s="243"/>
      <c r="L2057" s="229"/>
      <c r="M2057"/>
      <c r="N2057"/>
      <c r="O2057" s="227"/>
      <c r="P2057"/>
      <c r="Q2057"/>
      <c r="R2057"/>
      <c r="S2057"/>
      <c r="T2057"/>
      <c r="U2057"/>
      <c r="V2057"/>
      <c r="W2057"/>
      <c r="X2057"/>
      <c r="Y2057"/>
      <c r="AB2057"/>
      <c r="AE2057" s="232"/>
      <c r="AF2057"/>
      <c r="AG2057"/>
      <c r="AK2057" s="243"/>
      <c r="AL2057" s="243"/>
      <c r="AM2057" s="243"/>
    </row>
    <row r="2058" spans="1:39" ht="28.2" x14ac:dyDescent="0.25">
      <c r="A2058" s="225"/>
      <c r="B2058" s="226"/>
      <c r="C2058" s="226"/>
      <c r="D2058" s="226"/>
      <c r="E2058"/>
      <c r="F2058" s="227"/>
      <c r="G2058"/>
      <c r="H2058"/>
      <c r="I2058" s="228"/>
      <c r="J2058" s="232"/>
      <c r="K2058" s="232"/>
      <c r="L2058" s="229"/>
      <c r="M2058"/>
      <c r="N2058"/>
      <c r="O2058" s="227"/>
      <c r="P2058"/>
      <c r="Q2058"/>
      <c r="R2058"/>
      <c r="S2058"/>
      <c r="T2058"/>
      <c r="U2058"/>
      <c r="V2058"/>
      <c r="W2058"/>
      <c r="X2058"/>
      <c r="Y2058"/>
      <c r="AB2058"/>
      <c r="AE2058" s="232"/>
      <c r="AF2058"/>
      <c r="AG2058"/>
      <c r="AK2058" s="232"/>
      <c r="AL2058" s="232"/>
      <c r="AM2058" s="232"/>
    </row>
    <row r="2059" spans="1:39" ht="28.2" x14ac:dyDescent="0.4">
      <c r="A2059" s="225"/>
      <c r="B2059" s="226"/>
      <c r="C2059" s="226"/>
      <c r="D2059" s="226"/>
      <c r="E2059"/>
      <c r="F2059" s="227"/>
      <c r="G2059"/>
      <c r="H2059"/>
      <c r="I2059" s="228"/>
      <c r="J2059" s="232"/>
      <c r="K2059" s="243"/>
      <c r="L2059" s="229"/>
      <c r="M2059"/>
      <c r="N2059"/>
      <c r="O2059" s="227"/>
      <c r="P2059"/>
      <c r="Q2059"/>
      <c r="R2059"/>
      <c r="S2059"/>
      <c r="T2059"/>
      <c r="U2059"/>
      <c r="V2059"/>
      <c r="W2059"/>
      <c r="X2059"/>
      <c r="Y2059"/>
      <c r="AB2059"/>
      <c r="AE2059" s="232"/>
      <c r="AF2059"/>
      <c r="AG2059"/>
      <c r="AK2059" s="243"/>
      <c r="AL2059" s="243"/>
      <c r="AM2059" s="243"/>
    </row>
    <row r="2060" spans="1:39" ht="28.2" x14ac:dyDescent="0.25">
      <c r="A2060" s="225"/>
      <c r="B2060" s="226"/>
      <c r="C2060" s="226"/>
      <c r="D2060" s="226"/>
      <c r="E2060"/>
      <c r="F2060" s="227"/>
      <c r="G2060"/>
      <c r="H2060"/>
      <c r="I2060" s="228"/>
      <c r="J2060" s="232"/>
      <c r="K2060" s="232"/>
      <c r="L2060" s="229"/>
      <c r="M2060"/>
      <c r="N2060"/>
      <c r="O2060" s="227"/>
      <c r="P2060"/>
      <c r="Q2060"/>
      <c r="R2060"/>
      <c r="S2060"/>
      <c r="T2060"/>
      <c r="U2060"/>
      <c r="V2060"/>
      <c r="W2060"/>
      <c r="X2060"/>
      <c r="Y2060"/>
      <c r="AB2060"/>
      <c r="AE2060" s="232"/>
      <c r="AF2060"/>
      <c r="AG2060"/>
      <c r="AK2060" s="232"/>
      <c r="AL2060" s="232"/>
      <c r="AM2060" s="232"/>
    </row>
    <row r="2061" spans="1:39" ht="28.2" x14ac:dyDescent="0.25">
      <c r="A2061" s="225"/>
      <c r="B2061" s="226"/>
      <c r="C2061" s="226"/>
      <c r="D2061" s="226"/>
      <c r="E2061"/>
      <c r="F2061" s="227"/>
      <c r="G2061"/>
      <c r="H2061"/>
      <c r="I2061" s="228"/>
      <c r="J2061" s="232"/>
      <c r="K2061" s="232"/>
      <c r="L2061" s="229"/>
      <c r="M2061"/>
      <c r="N2061"/>
      <c r="O2061" s="227"/>
      <c r="P2061"/>
      <c r="Q2061"/>
      <c r="R2061"/>
      <c r="S2061"/>
      <c r="T2061"/>
      <c r="U2061"/>
      <c r="V2061"/>
      <c r="W2061"/>
      <c r="X2061"/>
      <c r="Y2061"/>
      <c r="AB2061"/>
      <c r="AE2061" s="232"/>
      <c r="AF2061"/>
      <c r="AG2061"/>
      <c r="AK2061" s="232"/>
      <c r="AL2061" s="232"/>
      <c r="AM2061" s="232"/>
    </row>
    <row r="2062" spans="1:39" ht="28.2" x14ac:dyDescent="0.4">
      <c r="A2062" s="225"/>
      <c r="B2062" s="226"/>
      <c r="C2062" s="226"/>
      <c r="D2062" s="226"/>
      <c r="E2062"/>
      <c r="F2062" s="227"/>
      <c r="G2062"/>
      <c r="H2062"/>
      <c r="I2062" s="228"/>
      <c r="J2062" s="232"/>
      <c r="K2062" s="243"/>
      <c r="L2062" s="229"/>
      <c r="M2062"/>
      <c r="N2062"/>
      <c r="O2062" s="227"/>
      <c r="P2062"/>
      <c r="Q2062"/>
      <c r="R2062"/>
      <c r="S2062"/>
      <c r="T2062"/>
      <c r="U2062"/>
      <c r="V2062"/>
      <c r="W2062"/>
      <c r="X2062"/>
      <c r="Y2062"/>
      <c r="AB2062"/>
      <c r="AE2062" s="232"/>
      <c r="AF2062"/>
      <c r="AG2062"/>
      <c r="AK2062" s="243"/>
      <c r="AL2062" s="243"/>
      <c r="AM2062" s="243"/>
    </row>
    <row r="2063" spans="1:39" ht="28.2" x14ac:dyDescent="0.4">
      <c r="A2063" s="225"/>
      <c r="B2063" s="226"/>
      <c r="C2063" s="226"/>
      <c r="D2063" s="226"/>
      <c r="E2063"/>
      <c r="F2063" s="227"/>
      <c r="G2063"/>
      <c r="H2063"/>
      <c r="I2063" s="228"/>
      <c r="J2063" s="232"/>
      <c r="K2063" s="243"/>
      <c r="L2063" s="229"/>
      <c r="M2063"/>
      <c r="N2063"/>
      <c r="O2063" s="227"/>
      <c r="P2063"/>
      <c r="Q2063"/>
      <c r="R2063"/>
      <c r="S2063"/>
      <c r="T2063"/>
      <c r="U2063"/>
      <c r="V2063"/>
      <c r="W2063"/>
      <c r="X2063"/>
      <c r="Y2063"/>
      <c r="AB2063"/>
      <c r="AE2063" s="232"/>
      <c r="AF2063"/>
      <c r="AG2063"/>
      <c r="AK2063" s="243"/>
      <c r="AL2063" s="243"/>
      <c r="AM2063" s="243"/>
    </row>
    <row r="2064" spans="1:39" ht="28.2" x14ac:dyDescent="0.4">
      <c r="A2064" s="225"/>
      <c r="B2064" s="226"/>
      <c r="C2064" s="226"/>
      <c r="D2064" s="226"/>
      <c r="E2064"/>
      <c r="F2064" s="227"/>
      <c r="G2064"/>
      <c r="H2064"/>
      <c r="I2064" s="228"/>
      <c r="J2064" s="232"/>
      <c r="K2064" s="242"/>
      <c r="L2064" s="229"/>
      <c r="M2064"/>
      <c r="N2064"/>
      <c r="O2064" s="227"/>
      <c r="P2064"/>
      <c r="Q2064"/>
      <c r="R2064"/>
      <c r="S2064"/>
      <c r="T2064"/>
      <c r="U2064"/>
      <c r="V2064"/>
      <c r="W2064"/>
      <c r="X2064"/>
      <c r="Y2064"/>
      <c r="AB2064"/>
      <c r="AE2064" s="232"/>
      <c r="AF2064"/>
      <c r="AG2064"/>
      <c r="AK2064" s="242"/>
      <c r="AL2064" s="242"/>
      <c r="AM2064" s="242"/>
    </row>
    <row r="2065" spans="1:39" ht="28.2" x14ac:dyDescent="0.25">
      <c r="A2065" s="225"/>
      <c r="B2065" s="226"/>
      <c r="C2065" s="226"/>
      <c r="D2065" s="226"/>
      <c r="E2065"/>
      <c r="F2065" s="227"/>
      <c r="G2065"/>
      <c r="H2065"/>
      <c r="I2065" s="228"/>
      <c r="J2065" s="232"/>
      <c r="K2065" s="232"/>
      <c r="L2065" s="229"/>
      <c r="M2065"/>
      <c r="N2065"/>
      <c r="O2065" s="227"/>
      <c r="P2065"/>
      <c r="Q2065"/>
      <c r="R2065"/>
      <c r="S2065"/>
      <c r="T2065"/>
      <c r="U2065"/>
      <c r="V2065"/>
      <c r="W2065"/>
      <c r="X2065"/>
      <c r="Y2065"/>
      <c r="AB2065"/>
      <c r="AE2065" s="232"/>
      <c r="AF2065"/>
      <c r="AG2065"/>
      <c r="AK2065" s="232"/>
      <c r="AL2065" s="232"/>
      <c r="AM2065" s="232"/>
    </row>
    <row r="2066" spans="1:39" ht="28.2" x14ac:dyDescent="0.4">
      <c r="A2066" s="225"/>
      <c r="B2066" s="226"/>
      <c r="C2066" s="226"/>
      <c r="D2066" s="226"/>
      <c r="E2066"/>
      <c r="F2066" s="227"/>
      <c r="G2066"/>
      <c r="H2066"/>
      <c r="I2066" s="228"/>
      <c r="J2066" s="232"/>
      <c r="K2066" s="243"/>
      <c r="L2066" s="229"/>
      <c r="M2066"/>
      <c r="N2066"/>
      <c r="O2066" s="227"/>
      <c r="P2066"/>
      <c r="Q2066"/>
      <c r="R2066"/>
      <c r="S2066"/>
      <c r="T2066"/>
      <c r="U2066"/>
      <c r="V2066"/>
      <c r="W2066"/>
      <c r="X2066"/>
      <c r="Y2066"/>
      <c r="AB2066"/>
      <c r="AE2066" s="232"/>
      <c r="AF2066"/>
      <c r="AG2066"/>
      <c r="AK2066" s="243"/>
      <c r="AL2066" s="243"/>
      <c r="AM2066" s="243"/>
    </row>
    <row r="2067" spans="1:39" ht="28.2" x14ac:dyDescent="0.25">
      <c r="A2067" s="225"/>
      <c r="B2067" s="226"/>
      <c r="C2067" s="226"/>
      <c r="D2067" s="226"/>
      <c r="E2067"/>
      <c r="F2067" s="227"/>
      <c r="G2067"/>
      <c r="H2067"/>
      <c r="I2067" s="228"/>
      <c r="J2067" s="232"/>
      <c r="K2067" s="232"/>
      <c r="L2067" s="229"/>
      <c r="M2067"/>
      <c r="N2067"/>
      <c r="O2067" s="227"/>
      <c r="P2067"/>
      <c r="Q2067"/>
      <c r="R2067"/>
      <c r="S2067"/>
      <c r="T2067"/>
      <c r="U2067"/>
      <c r="V2067"/>
      <c r="W2067"/>
      <c r="X2067"/>
      <c r="Y2067"/>
      <c r="AB2067"/>
      <c r="AE2067" s="232"/>
      <c r="AF2067"/>
      <c r="AG2067"/>
      <c r="AK2067" s="232"/>
      <c r="AL2067" s="232"/>
      <c r="AM2067" s="232"/>
    </row>
    <row r="2068" spans="1:39" ht="28.2" x14ac:dyDescent="0.25">
      <c r="A2068" s="225"/>
      <c r="B2068" s="226"/>
      <c r="C2068" s="226"/>
      <c r="D2068" s="226"/>
      <c r="E2068"/>
      <c r="F2068" s="227"/>
      <c r="G2068"/>
      <c r="H2068"/>
      <c r="I2068" s="228"/>
      <c r="J2068" s="232"/>
      <c r="K2068" s="232"/>
      <c r="L2068" s="229"/>
      <c r="M2068"/>
      <c r="N2068"/>
      <c r="O2068" s="227"/>
      <c r="P2068"/>
      <c r="Q2068"/>
      <c r="R2068"/>
      <c r="S2068"/>
      <c r="T2068"/>
      <c r="U2068"/>
      <c r="V2068"/>
      <c r="W2068"/>
      <c r="X2068"/>
      <c r="Y2068"/>
      <c r="AB2068"/>
      <c r="AE2068" s="232"/>
      <c r="AF2068"/>
      <c r="AG2068"/>
      <c r="AK2068" s="232"/>
      <c r="AL2068" s="232"/>
      <c r="AM2068" s="232"/>
    </row>
    <row r="2069" spans="1:39" ht="28.2" x14ac:dyDescent="0.25">
      <c r="A2069" s="225"/>
      <c r="B2069" s="226"/>
      <c r="C2069" s="226"/>
      <c r="D2069" s="226"/>
      <c r="E2069"/>
      <c r="F2069" s="227"/>
      <c r="G2069"/>
      <c r="H2069"/>
      <c r="I2069" s="228"/>
      <c r="J2069" s="232"/>
      <c r="K2069" s="232"/>
      <c r="L2069" s="229"/>
      <c r="M2069"/>
      <c r="N2069"/>
      <c r="O2069" s="227"/>
      <c r="P2069"/>
      <c r="Q2069"/>
      <c r="R2069"/>
      <c r="S2069"/>
      <c r="T2069"/>
      <c r="U2069"/>
      <c r="V2069"/>
      <c r="W2069"/>
      <c r="X2069"/>
      <c r="Y2069"/>
      <c r="AB2069"/>
      <c r="AE2069" s="232"/>
      <c r="AF2069"/>
      <c r="AG2069"/>
      <c r="AK2069" s="232"/>
      <c r="AL2069" s="232"/>
      <c r="AM2069" s="232"/>
    </row>
    <row r="2070" spans="1:39" ht="28.2" x14ac:dyDescent="0.25">
      <c r="A2070" s="225"/>
      <c r="B2070" s="226"/>
      <c r="C2070" s="226"/>
      <c r="D2070" s="226"/>
      <c r="E2070"/>
      <c r="F2070" s="227"/>
      <c r="G2070"/>
      <c r="H2070"/>
      <c r="I2070" s="228"/>
      <c r="J2070" s="232"/>
      <c r="K2070" s="232"/>
      <c r="L2070" s="229"/>
      <c r="M2070"/>
      <c r="N2070"/>
      <c r="O2070" s="227"/>
      <c r="P2070"/>
      <c r="Q2070"/>
      <c r="R2070"/>
      <c r="S2070"/>
      <c r="T2070"/>
      <c r="U2070"/>
      <c r="V2070"/>
      <c r="W2070"/>
      <c r="X2070"/>
      <c r="Y2070"/>
      <c r="AB2070"/>
      <c r="AE2070" s="232"/>
      <c r="AF2070"/>
      <c r="AG2070"/>
      <c r="AK2070" s="232"/>
      <c r="AL2070" s="232"/>
      <c r="AM2070" s="232"/>
    </row>
    <row r="2071" spans="1:39" ht="28.2" x14ac:dyDescent="0.25">
      <c r="A2071" s="225"/>
      <c r="B2071" s="226"/>
      <c r="C2071" s="226"/>
      <c r="D2071" s="226"/>
      <c r="E2071"/>
      <c r="F2071" s="227"/>
      <c r="G2071"/>
      <c r="H2071"/>
      <c r="I2071" s="228"/>
      <c r="J2071" s="232"/>
      <c r="K2071" s="232"/>
      <c r="L2071" s="229"/>
      <c r="M2071"/>
      <c r="N2071"/>
      <c r="O2071" s="227"/>
      <c r="P2071"/>
      <c r="Q2071"/>
      <c r="R2071"/>
      <c r="S2071"/>
      <c r="T2071"/>
      <c r="U2071"/>
      <c r="V2071"/>
      <c r="W2071"/>
      <c r="X2071"/>
      <c r="Y2071"/>
      <c r="AB2071"/>
      <c r="AE2071" s="232"/>
      <c r="AF2071"/>
      <c r="AG2071"/>
      <c r="AK2071" s="232"/>
      <c r="AL2071" s="232"/>
      <c r="AM2071" s="232"/>
    </row>
    <row r="2072" spans="1:39" ht="28.2" x14ac:dyDescent="0.25">
      <c r="A2072" s="225"/>
      <c r="B2072" s="226"/>
      <c r="C2072" s="226"/>
      <c r="D2072" s="226"/>
      <c r="E2072"/>
      <c r="F2072" s="227"/>
      <c r="G2072"/>
      <c r="H2072"/>
      <c r="I2072" s="228"/>
      <c r="J2072" s="232"/>
      <c r="K2072" s="232"/>
      <c r="L2072" s="229"/>
      <c r="M2072"/>
      <c r="N2072"/>
      <c r="O2072" s="227"/>
      <c r="P2072"/>
      <c r="Q2072"/>
      <c r="R2072"/>
      <c r="S2072"/>
      <c r="T2072"/>
      <c r="U2072"/>
      <c r="V2072"/>
      <c r="W2072"/>
      <c r="X2072"/>
      <c r="Y2072"/>
      <c r="AB2072"/>
      <c r="AE2072" s="232"/>
      <c r="AF2072"/>
      <c r="AG2072"/>
      <c r="AK2072" s="232"/>
      <c r="AL2072" s="232"/>
      <c r="AM2072" s="232"/>
    </row>
    <row r="2073" spans="1:39" ht="28.2" x14ac:dyDescent="0.4">
      <c r="A2073" s="225"/>
      <c r="B2073" s="226"/>
      <c r="C2073" s="226"/>
      <c r="D2073" s="226"/>
      <c r="E2073"/>
      <c r="F2073" s="227"/>
      <c r="G2073"/>
      <c r="H2073"/>
      <c r="I2073" s="228"/>
      <c r="J2073" s="232"/>
      <c r="K2073" s="242"/>
      <c r="L2073" s="229"/>
      <c r="M2073"/>
      <c r="N2073"/>
      <c r="O2073" s="227"/>
      <c r="P2073"/>
      <c r="Q2073"/>
      <c r="R2073"/>
      <c r="S2073"/>
      <c r="T2073"/>
      <c r="U2073"/>
      <c r="V2073"/>
      <c r="W2073"/>
      <c r="X2073"/>
      <c r="Y2073"/>
      <c r="AB2073"/>
      <c r="AE2073" s="232"/>
      <c r="AF2073"/>
      <c r="AG2073"/>
      <c r="AK2073" s="242"/>
      <c r="AL2073" s="242"/>
      <c r="AM2073" s="242"/>
    </row>
    <row r="2074" spans="1:39" ht="28.2" x14ac:dyDescent="0.25">
      <c r="A2074" s="225"/>
      <c r="B2074" s="226"/>
      <c r="C2074" s="226"/>
      <c r="D2074" s="226"/>
      <c r="E2074"/>
      <c r="F2074" s="227"/>
      <c r="G2074"/>
      <c r="H2074"/>
      <c r="I2074" s="228"/>
      <c r="J2074" s="232"/>
      <c r="K2074" s="232"/>
      <c r="L2074" s="229"/>
      <c r="M2074"/>
      <c r="N2074"/>
      <c r="O2074" s="227"/>
      <c r="P2074"/>
      <c r="Q2074"/>
      <c r="R2074"/>
      <c r="S2074"/>
      <c r="T2074"/>
      <c r="U2074"/>
      <c r="V2074"/>
      <c r="W2074"/>
      <c r="X2074"/>
      <c r="Y2074"/>
      <c r="AB2074"/>
      <c r="AE2074" s="232"/>
      <c r="AF2074"/>
      <c r="AG2074"/>
      <c r="AK2074" s="232"/>
      <c r="AL2074" s="232"/>
      <c r="AM2074" s="232"/>
    </row>
    <row r="2075" spans="1:39" ht="28.2" x14ac:dyDescent="0.4">
      <c r="A2075" s="225"/>
      <c r="B2075" s="226"/>
      <c r="C2075" s="226"/>
      <c r="D2075" s="226"/>
      <c r="E2075"/>
      <c r="F2075" s="227"/>
      <c r="G2075"/>
      <c r="H2075"/>
      <c r="I2075" s="228"/>
      <c r="J2075" s="232"/>
      <c r="K2075" s="242"/>
      <c r="L2075" s="229"/>
      <c r="M2075"/>
      <c r="N2075"/>
      <c r="O2075" s="227"/>
      <c r="P2075"/>
      <c r="Q2075"/>
      <c r="R2075"/>
      <c r="S2075"/>
      <c r="T2075"/>
      <c r="U2075"/>
      <c r="V2075"/>
      <c r="W2075"/>
      <c r="X2075"/>
      <c r="Y2075"/>
      <c r="AB2075"/>
      <c r="AE2075" s="232"/>
      <c r="AF2075"/>
      <c r="AG2075"/>
      <c r="AK2075" s="242"/>
      <c r="AL2075" s="242"/>
      <c r="AM2075" s="242"/>
    </row>
    <row r="2076" spans="1:39" ht="28.2" x14ac:dyDescent="0.25">
      <c r="A2076" s="225"/>
      <c r="B2076" s="226"/>
      <c r="C2076" s="226"/>
      <c r="D2076" s="226"/>
      <c r="E2076"/>
      <c r="F2076" s="227"/>
      <c r="G2076"/>
      <c r="H2076"/>
      <c r="I2076" s="228"/>
      <c r="J2076" s="232"/>
      <c r="K2076" s="232"/>
      <c r="L2076" s="229"/>
      <c r="M2076"/>
      <c r="N2076"/>
      <c r="O2076" s="227"/>
      <c r="P2076"/>
      <c r="Q2076"/>
      <c r="R2076"/>
      <c r="S2076"/>
      <c r="T2076"/>
      <c r="U2076"/>
      <c r="V2076"/>
      <c r="W2076"/>
      <c r="X2076"/>
      <c r="Y2076"/>
      <c r="AB2076"/>
      <c r="AE2076" s="232"/>
      <c r="AF2076"/>
      <c r="AG2076"/>
      <c r="AK2076" s="232"/>
      <c r="AL2076" s="232"/>
      <c r="AM2076" s="232"/>
    </row>
    <row r="2077" spans="1:39" ht="28.2" x14ac:dyDescent="0.25">
      <c r="A2077" s="225"/>
      <c r="B2077" s="226"/>
      <c r="C2077" s="226"/>
      <c r="D2077" s="226"/>
      <c r="E2077"/>
      <c r="F2077" s="227"/>
      <c r="G2077"/>
      <c r="H2077"/>
      <c r="I2077" s="228"/>
      <c r="J2077" s="232"/>
      <c r="K2077" s="232"/>
      <c r="L2077" s="229"/>
      <c r="M2077"/>
      <c r="N2077"/>
      <c r="O2077" s="227"/>
      <c r="P2077"/>
      <c r="Q2077"/>
      <c r="R2077"/>
      <c r="S2077"/>
      <c r="T2077"/>
      <c r="U2077"/>
      <c r="V2077"/>
      <c r="W2077"/>
      <c r="X2077"/>
      <c r="Y2077"/>
      <c r="AB2077"/>
      <c r="AE2077" s="232"/>
      <c r="AF2077"/>
      <c r="AG2077"/>
      <c r="AK2077" s="232"/>
      <c r="AL2077" s="232"/>
      <c r="AM2077" s="232"/>
    </row>
    <row r="2078" spans="1:39" ht="28.2" x14ac:dyDescent="0.4">
      <c r="A2078" s="225"/>
      <c r="B2078" s="226"/>
      <c r="C2078" s="226"/>
      <c r="D2078" s="226"/>
      <c r="E2078"/>
      <c r="F2078" s="227"/>
      <c r="G2078"/>
      <c r="H2078"/>
      <c r="I2078" s="228"/>
      <c r="J2078" s="232"/>
      <c r="K2078" s="243"/>
      <c r="L2078" s="229"/>
      <c r="M2078"/>
      <c r="N2078"/>
      <c r="O2078" s="227"/>
      <c r="P2078"/>
      <c r="Q2078"/>
      <c r="R2078"/>
      <c r="S2078"/>
      <c r="T2078"/>
      <c r="U2078"/>
      <c r="V2078"/>
      <c r="W2078"/>
      <c r="X2078"/>
      <c r="Y2078"/>
      <c r="AB2078"/>
      <c r="AE2078" s="232"/>
      <c r="AF2078"/>
      <c r="AG2078"/>
      <c r="AK2078" s="243"/>
      <c r="AL2078" s="243"/>
      <c r="AM2078" s="243"/>
    </row>
    <row r="2079" spans="1:39" ht="28.2" x14ac:dyDescent="0.25">
      <c r="A2079" s="225"/>
      <c r="B2079" s="226"/>
      <c r="C2079" s="226"/>
      <c r="D2079" s="226"/>
      <c r="E2079"/>
      <c r="F2079" s="227"/>
      <c r="G2079"/>
      <c r="H2079"/>
      <c r="I2079" s="228"/>
      <c r="J2079" s="232"/>
      <c r="L2079" s="229"/>
      <c r="M2079"/>
      <c r="N2079"/>
      <c r="O2079" s="227"/>
      <c r="P2079"/>
      <c r="Q2079"/>
      <c r="R2079"/>
      <c r="S2079"/>
      <c r="T2079"/>
      <c r="U2079"/>
      <c r="V2079"/>
      <c r="W2079"/>
      <c r="X2079"/>
      <c r="Y2079"/>
      <c r="AB2079"/>
      <c r="AE2079" s="232"/>
      <c r="AF2079"/>
      <c r="AG2079"/>
    </row>
    <row r="2080" spans="1:39" ht="28.2" x14ac:dyDescent="0.25">
      <c r="A2080" s="225"/>
      <c r="B2080" s="226"/>
      <c r="C2080" s="226"/>
      <c r="D2080" s="226"/>
      <c r="E2080"/>
      <c r="F2080" s="227"/>
      <c r="G2080"/>
      <c r="H2080"/>
      <c r="I2080" s="228"/>
      <c r="J2080" s="232"/>
      <c r="K2080" s="232"/>
      <c r="L2080" s="229"/>
      <c r="M2080"/>
      <c r="N2080"/>
      <c r="O2080" s="227"/>
      <c r="P2080"/>
      <c r="Q2080"/>
      <c r="R2080"/>
      <c r="S2080"/>
      <c r="T2080"/>
      <c r="U2080"/>
      <c r="V2080"/>
      <c r="W2080"/>
      <c r="X2080"/>
      <c r="Y2080"/>
      <c r="AB2080"/>
      <c r="AE2080" s="232"/>
      <c r="AF2080"/>
      <c r="AG2080"/>
      <c r="AK2080" s="232"/>
      <c r="AL2080" s="232"/>
      <c r="AM2080" s="232"/>
    </row>
    <row r="2081" spans="1:39" ht="28.2" x14ac:dyDescent="0.4">
      <c r="A2081" s="225"/>
      <c r="B2081" s="226"/>
      <c r="C2081" s="226"/>
      <c r="D2081" s="226"/>
      <c r="E2081"/>
      <c r="F2081" s="227"/>
      <c r="G2081"/>
      <c r="H2081"/>
      <c r="I2081" s="228"/>
      <c r="J2081" s="232"/>
      <c r="K2081" s="243"/>
      <c r="L2081" s="229"/>
      <c r="M2081"/>
      <c r="N2081"/>
      <c r="O2081" s="227"/>
      <c r="P2081"/>
      <c r="Q2081"/>
      <c r="R2081"/>
      <c r="S2081"/>
      <c r="T2081"/>
      <c r="U2081"/>
      <c r="V2081"/>
      <c r="W2081"/>
      <c r="X2081"/>
      <c r="Y2081"/>
      <c r="AB2081"/>
      <c r="AE2081" s="232"/>
      <c r="AF2081"/>
      <c r="AG2081"/>
      <c r="AK2081" s="243"/>
      <c r="AL2081" s="243"/>
      <c r="AM2081" s="243"/>
    </row>
    <row r="2082" spans="1:39" ht="28.2" x14ac:dyDescent="0.25">
      <c r="A2082" s="225"/>
      <c r="B2082" s="226"/>
      <c r="C2082" s="226"/>
      <c r="D2082" s="226"/>
      <c r="E2082"/>
      <c r="F2082" s="227"/>
      <c r="G2082"/>
      <c r="H2082"/>
      <c r="I2082" s="228"/>
      <c r="J2082" s="232"/>
      <c r="K2082" s="232"/>
      <c r="L2082" s="229"/>
      <c r="M2082"/>
      <c r="N2082"/>
      <c r="O2082" s="227"/>
      <c r="P2082"/>
      <c r="Q2082"/>
      <c r="R2082"/>
      <c r="S2082"/>
      <c r="T2082"/>
      <c r="U2082"/>
      <c r="V2082"/>
      <c r="W2082"/>
      <c r="X2082"/>
      <c r="Y2082"/>
      <c r="AB2082"/>
      <c r="AE2082" s="232"/>
      <c r="AF2082"/>
      <c r="AG2082"/>
      <c r="AK2082" s="232"/>
      <c r="AL2082" s="232"/>
      <c r="AM2082" s="232"/>
    </row>
    <row r="2083" spans="1:39" ht="28.2" x14ac:dyDescent="0.4">
      <c r="A2083" s="225"/>
      <c r="B2083" s="226"/>
      <c r="C2083" s="226"/>
      <c r="D2083" s="226"/>
      <c r="E2083"/>
      <c r="F2083" s="227"/>
      <c r="G2083"/>
      <c r="H2083"/>
      <c r="I2083" s="228"/>
      <c r="J2083" s="232"/>
      <c r="K2083" s="243"/>
      <c r="L2083" s="229"/>
      <c r="M2083"/>
      <c r="N2083"/>
      <c r="O2083" s="227"/>
      <c r="P2083"/>
      <c r="Q2083"/>
      <c r="R2083"/>
      <c r="S2083"/>
      <c r="T2083"/>
      <c r="U2083"/>
      <c r="V2083"/>
      <c r="W2083"/>
      <c r="X2083"/>
      <c r="Y2083"/>
      <c r="AB2083"/>
      <c r="AE2083" s="232"/>
      <c r="AF2083"/>
      <c r="AG2083"/>
      <c r="AK2083" s="243"/>
      <c r="AL2083" s="243"/>
      <c r="AM2083" s="243"/>
    </row>
    <row r="2084" spans="1:39" ht="28.2" x14ac:dyDescent="0.4">
      <c r="A2084" s="225"/>
      <c r="B2084" s="226"/>
      <c r="C2084" s="226"/>
      <c r="D2084" s="226"/>
      <c r="E2084"/>
      <c r="F2084" s="227"/>
      <c r="G2084"/>
      <c r="H2084"/>
      <c r="I2084" s="228"/>
      <c r="J2084" s="232"/>
      <c r="K2084" s="243"/>
      <c r="L2084" s="229"/>
      <c r="M2084"/>
      <c r="N2084"/>
      <c r="O2084" s="227"/>
      <c r="P2084"/>
      <c r="Q2084"/>
      <c r="R2084"/>
      <c r="S2084"/>
      <c r="T2084"/>
      <c r="U2084"/>
      <c r="V2084"/>
      <c r="W2084"/>
      <c r="X2084"/>
      <c r="Y2084"/>
      <c r="AB2084"/>
      <c r="AE2084" s="232"/>
      <c r="AF2084"/>
      <c r="AG2084"/>
      <c r="AK2084" s="243"/>
      <c r="AL2084" s="243"/>
      <c r="AM2084" s="243"/>
    </row>
    <row r="2085" spans="1:39" ht="28.2" x14ac:dyDescent="0.25">
      <c r="A2085" s="225"/>
      <c r="B2085" s="226"/>
      <c r="C2085" s="226"/>
      <c r="D2085" s="226"/>
      <c r="E2085"/>
      <c r="F2085" s="227"/>
      <c r="G2085"/>
      <c r="H2085"/>
      <c r="I2085" s="228"/>
      <c r="J2085" s="232"/>
      <c r="K2085" s="232"/>
      <c r="L2085" s="229"/>
      <c r="M2085"/>
      <c r="N2085"/>
      <c r="O2085" s="227"/>
      <c r="P2085"/>
      <c r="Q2085"/>
      <c r="R2085"/>
      <c r="S2085"/>
      <c r="T2085"/>
      <c r="U2085"/>
      <c r="V2085"/>
      <c r="W2085"/>
      <c r="X2085"/>
      <c r="Y2085"/>
      <c r="AB2085"/>
      <c r="AE2085" s="232"/>
      <c r="AF2085"/>
      <c r="AG2085"/>
      <c r="AK2085" s="232"/>
      <c r="AL2085" s="232"/>
      <c r="AM2085" s="232"/>
    </row>
    <row r="2086" spans="1:39" ht="28.2" x14ac:dyDescent="0.25">
      <c r="A2086" s="225"/>
      <c r="B2086" s="226"/>
      <c r="C2086" s="226"/>
      <c r="D2086" s="226"/>
      <c r="E2086"/>
      <c r="F2086" s="227"/>
      <c r="G2086"/>
      <c r="H2086"/>
      <c r="I2086" s="228"/>
      <c r="J2086" s="232"/>
      <c r="K2086" s="232"/>
      <c r="L2086" s="229"/>
      <c r="M2086"/>
      <c r="N2086"/>
      <c r="O2086" s="227"/>
      <c r="P2086"/>
      <c r="Q2086"/>
      <c r="R2086"/>
      <c r="S2086"/>
      <c r="T2086"/>
      <c r="U2086"/>
      <c r="V2086"/>
      <c r="W2086"/>
      <c r="X2086"/>
      <c r="Y2086"/>
      <c r="AB2086"/>
      <c r="AE2086" s="232"/>
      <c r="AF2086"/>
      <c r="AG2086"/>
      <c r="AK2086" s="232"/>
      <c r="AL2086" s="232"/>
      <c r="AM2086" s="232"/>
    </row>
    <row r="2087" spans="1:39" ht="28.2" x14ac:dyDescent="0.25">
      <c r="A2087" s="225"/>
      <c r="B2087" s="226"/>
      <c r="C2087" s="226"/>
      <c r="D2087" s="226"/>
      <c r="E2087"/>
      <c r="F2087" s="227"/>
      <c r="G2087"/>
      <c r="H2087"/>
      <c r="I2087" s="228"/>
      <c r="J2087" s="232"/>
      <c r="K2087" s="232"/>
      <c r="L2087" s="229"/>
      <c r="M2087"/>
      <c r="N2087"/>
      <c r="O2087" s="227"/>
      <c r="P2087"/>
      <c r="Q2087"/>
      <c r="R2087"/>
      <c r="S2087"/>
      <c r="T2087"/>
      <c r="U2087"/>
      <c r="V2087"/>
      <c r="W2087"/>
      <c r="X2087"/>
      <c r="Y2087"/>
      <c r="AB2087"/>
      <c r="AE2087" s="232"/>
      <c r="AF2087"/>
      <c r="AG2087"/>
      <c r="AK2087" s="232"/>
      <c r="AL2087" s="232"/>
      <c r="AM2087" s="232"/>
    </row>
    <row r="2088" spans="1:39" ht="28.2" x14ac:dyDescent="0.25">
      <c r="A2088" s="225"/>
      <c r="B2088" s="226"/>
      <c r="C2088" s="226"/>
      <c r="D2088" s="226"/>
      <c r="E2088"/>
      <c r="F2088" s="227"/>
      <c r="G2088"/>
      <c r="H2088"/>
      <c r="I2088" s="228"/>
      <c r="J2088" s="232"/>
      <c r="K2088" s="232"/>
      <c r="L2088" s="229"/>
      <c r="M2088"/>
      <c r="N2088"/>
      <c r="O2088" s="227"/>
      <c r="P2088"/>
      <c r="Q2088"/>
      <c r="R2088"/>
      <c r="S2088"/>
      <c r="T2088"/>
      <c r="U2088"/>
      <c r="V2088"/>
      <c r="W2088"/>
      <c r="X2088"/>
      <c r="Y2088"/>
      <c r="AB2088"/>
      <c r="AE2088" s="232"/>
      <c r="AF2088"/>
      <c r="AG2088"/>
      <c r="AK2088" s="232"/>
      <c r="AL2088" s="232"/>
      <c r="AM2088" s="232"/>
    </row>
    <row r="2089" spans="1:39" ht="28.2" x14ac:dyDescent="0.25">
      <c r="A2089" s="225"/>
      <c r="B2089" s="226"/>
      <c r="C2089" s="226"/>
      <c r="D2089" s="226"/>
      <c r="E2089"/>
      <c r="F2089" s="227"/>
      <c r="G2089"/>
      <c r="H2089"/>
      <c r="I2089" s="228"/>
      <c r="J2089" s="232"/>
      <c r="K2089" s="232"/>
      <c r="L2089" s="229"/>
      <c r="M2089"/>
      <c r="N2089"/>
      <c r="O2089" s="227"/>
      <c r="P2089"/>
      <c r="Q2089"/>
      <c r="R2089"/>
      <c r="S2089"/>
      <c r="T2089"/>
      <c r="U2089"/>
      <c r="V2089"/>
      <c r="W2089"/>
      <c r="X2089"/>
      <c r="Y2089"/>
      <c r="AB2089"/>
      <c r="AE2089" s="232"/>
      <c r="AF2089"/>
      <c r="AG2089"/>
      <c r="AK2089" s="232"/>
      <c r="AL2089" s="232"/>
      <c r="AM2089" s="232"/>
    </row>
    <row r="2090" spans="1:39" ht="28.2" x14ac:dyDescent="0.4">
      <c r="A2090" s="225"/>
      <c r="B2090" s="226"/>
      <c r="C2090" s="226"/>
      <c r="D2090" s="226"/>
      <c r="E2090"/>
      <c r="F2090" s="227"/>
      <c r="G2090"/>
      <c r="H2090"/>
      <c r="I2090" s="228"/>
      <c r="J2090" s="232"/>
      <c r="K2090" s="243"/>
      <c r="L2090" s="229"/>
      <c r="M2090"/>
      <c r="N2090"/>
      <c r="O2090" s="227"/>
      <c r="P2090"/>
      <c r="Q2090"/>
      <c r="R2090"/>
      <c r="S2090"/>
      <c r="T2090"/>
      <c r="U2090"/>
      <c r="V2090"/>
      <c r="W2090"/>
      <c r="X2090"/>
      <c r="Y2090"/>
      <c r="AB2090"/>
      <c r="AE2090" s="232"/>
      <c r="AF2090"/>
      <c r="AG2090"/>
      <c r="AK2090" s="243"/>
      <c r="AL2090" s="243"/>
      <c r="AM2090" s="243"/>
    </row>
    <row r="2091" spans="1:39" ht="28.2" x14ac:dyDescent="0.25">
      <c r="A2091" s="225"/>
      <c r="B2091" s="226"/>
      <c r="C2091" s="226"/>
      <c r="D2091" s="226"/>
      <c r="E2091"/>
      <c r="F2091" s="227"/>
      <c r="G2091"/>
      <c r="H2091"/>
      <c r="I2091" s="228"/>
      <c r="J2091" s="232"/>
      <c r="K2091" s="232"/>
      <c r="L2091" s="229"/>
      <c r="M2091"/>
      <c r="N2091"/>
      <c r="O2091" s="227"/>
      <c r="P2091"/>
      <c r="Q2091"/>
      <c r="R2091"/>
      <c r="S2091"/>
      <c r="T2091"/>
      <c r="U2091"/>
      <c r="V2091"/>
      <c r="W2091"/>
      <c r="X2091"/>
      <c r="Y2091"/>
      <c r="AB2091"/>
      <c r="AE2091" s="232"/>
      <c r="AF2091"/>
      <c r="AG2091"/>
      <c r="AK2091" s="232"/>
      <c r="AL2091" s="232"/>
      <c r="AM2091" s="232"/>
    </row>
    <row r="2092" spans="1:39" ht="28.2" x14ac:dyDescent="0.4">
      <c r="A2092" s="225"/>
      <c r="B2092" s="226"/>
      <c r="C2092" s="226"/>
      <c r="D2092" s="226"/>
      <c r="E2092"/>
      <c r="F2092" s="227"/>
      <c r="G2092"/>
      <c r="H2092"/>
      <c r="I2092" s="228"/>
      <c r="J2092" s="232"/>
      <c r="K2092" s="243"/>
      <c r="L2092" s="229"/>
      <c r="M2092"/>
      <c r="N2092"/>
      <c r="O2092" s="227"/>
      <c r="P2092"/>
      <c r="Q2092"/>
      <c r="R2092"/>
      <c r="S2092"/>
      <c r="T2092"/>
      <c r="U2092"/>
      <c r="V2092"/>
      <c r="W2092"/>
      <c r="X2092"/>
      <c r="Y2092"/>
      <c r="AB2092"/>
      <c r="AE2092" s="232"/>
      <c r="AF2092"/>
      <c r="AG2092"/>
      <c r="AK2092" s="243"/>
      <c r="AL2092" s="243"/>
      <c r="AM2092" s="243"/>
    </row>
    <row r="2093" spans="1:39" ht="28.2" x14ac:dyDescent="0.25">
      <c r="A2093" s="225"/>
      <c r="B2093" s="226"/>
      <c r="C2093" s="226"/>
      <c r="D2093" s="226"/>
      <c r="E2093"/>
      <c r="F2093" s="227"/>
      <c r="G2093"/>
      <c r="H2093"/>
      <c r="I2093" s="228"/>
      <c r="J2093" s="232"/>
      <c r="K2093" s="232"/>
      <c r="L2093" s="229"/>
      <c r="M2093"/>
      <c r="N2093"/>
      <c r="O2093" s="227"/>
      <c r="P2093"/>
      <c r="Q2093"/>
      <c r="R2093"/>
      <c r="S2093"/>
      <c r="T2093"/>
      <c r="U2093"/>
      <c r="V2093"/>
      <c r="W2093"/>
      <c r="X2093"/>
      <c r="Y2093"/>
      <c r="AB2093"/>
      <c r="AE2093" s="232"/>
      <c r="AF2093"/>
      <c r="AG2093"/>
      <c r="AK2093" s="232"/>
      <c r="AL2093" s="232"/>
      <c r="AM2093" s="232"/>
    </row>
    <row r="2094" spans="1:39" ht="28.2" x14ac:dyDescent="0.25">
      <c r="A2094" s="225"/>
      <c r="B2094" s="226"/>
      <c r="C2094" s="226"/>
      <c r="D2094" s="226"/>
      <c r="E2094"/>
      <c r="F2094" s="227"/>
      <c r="G2094"/>
      <c r="H2094"/>
      <c r="I2094" s="228"/>
      <c r="J2094" s="232"/>
      <c r="K2094" s="232"/>
      <c r="L2094" s="229"/>
      <c r="M2094"/>
      <c r="N2094"/>
      <c r="O2094" s="326"/>
      <c r="P2094"/>
      <c r="Q2094"/>
      <c r="R2094"/>
      <c r="S2094"/>
      <c r="T2094"/>
      <c r="U2094"/>
      <c r="V2094"/>
      <c r="W2094"/>
      <c r="X2094"/>
      <c r="Y2094"/>
      <c r="AB2094"/>
      <c r="AE2094" s="232"/>
      <c r="AF2094"/>
      <c r="AG2094"/>
      <c r="AK2094" s="232"/>
      <c r="AL2094" s="232"/>
      <c r="AM2094" s="232"/>
    </row>
    <row r="2095" spans="1:39" ht="28.2" x14ac:dyDescent="0.25">
      <c r="A2095" s="225"/>
      <c r="B2095" s="226"/>
      <c r="C2095" s="226"/>
      <c r="D2095" s="226"/>
      <c r="E2095" s="232"/>
      <c r="F2095" s="227"/>
      <c r="G2095"/>
      <c r="H2095"/>
      <c r="I2095" s="228"/>
      <c r="J2095" s="232"/>
      <c r="K2095" s="232"/>
      <c r="L2095" s="229"/>
      <c r="M2095"/>
      <c r="N2095"/>
      <c r="O2095" s="227"/>
      <c r="P2095"/>
      <c r="Q2095"/>
      <c r="R2095"/>
      <c r="S2095"/>
      <c r="T2095"/>
      <c r="U2095"/>
      <c r="V2095"/>
      <c r="W2095"/>
      <c r="X2095"/>
      <c r="Y2095"/>
      <c r="AB2095"/>
      <c r="AE2095" s="232"/>
      <c r="AF2095"/>
      <c r="AG2095"/>
      <c r="AK2095" s="232"/>
      <c r="AL2095" s="232"/>
      <c r="AM2095" s="232"/>
    </row>
    <row r="2096" spans="1:39" ht="28.2" x14ac:dyDescent="0.4">
      <c r="A2096" s="225"/>
      <c r="B2096" s="226"/>
      <c r="C2096" s="226"/>
      <c r="D2096" s="226"/>
      <c r="E2096"/>
      <c r="F2096" s="227"/>
      <c r="G2096"/>
      <c r="H2096"/>
      <c r="I2096" s="228"/>
      <c r="J2096" s="232"/>
      <c r="K2096" s="243"/>
      <c r="L2096" s="229"/>
      <c r="M2096"/>
      <c r="N2096"/>
      <c r="O2096" s="227"/>
      <c r="P2096"/>
      <c r="Q2096"/>
      <c r="R2096"/>
      <c r="S2096"/>
      <c r="T2096"/>
      <c r="U2096"/>
      <c r="V2096"/>
      <c r="W2096"/>
      <c r="X2096"/>
      <c r="Y2096"/>
      <c r="AB2096"/>
      <c r="AE2096" s="232"/>
      <c r="AF2096"/>
      <c r="AG2096"/>
      <c r="AK2096" s="243"/>
      <c r="AL2096" s="243"/>
      <c r="AM2096" s="243"/>
    </row>
    <row r="2097" spans="1:39" ht="14.25" customHeight="1" x14ac:dyDescent="0.25">
      <c r="A2097" s="233"/>
      <c r="B2097" s="234"/>
      <c r="C2097" s="234"/>
      <c r="D2097" s="234"/>
      <c r="E2097"/>
      <c r="F2097" s="227"/>
      <c r="G2097"/>
      <c r="H2097"/>
      <c r="I2097" s="232"/>
      <c r="J2097" s="232"/>
      <c r="K2097" s="232"/>
      <c r="L2097" s="229"/>
      <c r="M2097"/>
      <c r="N2097"/>
      <c r="O2097" s="227"/>
      <c r="P2097"/>
      <c r="Q2097"/>
      <c r="R2097"/>
      <c r="S2097"/>
      <c r="T2097"/>
      <c r="U2097"/>
      <c r="V2097"/>
      <c r="W2097"/>
      <c r="X2097"/>
      <c r="Y2097"/>
      <c r="AB2097"/>
      <c r="AE2097" s="232"/>
      <c r="AF2097"/>
      <c r="AG2097"/>
      <c r="AK2097" s="232"/>
      <c r="AL2097" s="232"/>
      <c r="AM2097" s="232"/>
    </row>
    <row r="2098" spans="1:39" ht="14.25" customHeight="1" x14ac:dyDescent="0.25">
      <c r="A2098" s="233"/>
      <c r="B2098" s="234"/>
      <c r="C2098" s="234"/>
      <c r="D2098" s="234"/>
      <c r="P2098"/>
      <c r="Q2098"/>
      <c r="R2098"/>
    </row>
    <row r="2099" spans="1:39" ht="14.25" customHeight="1" x14ac:dyDescent="0.25">
      <c r="A2099" s="233"/>
      <c r="B2099" s="234"/>
      <c r="C2099" s="234"/>
      <c r="D2099" s="234"/>
      <c r="P2099"/>
      <c r="Q2099"/>
      <c r="R2099"/>
    </row>
    <row r="2100" spans="1:39" ht="14.25" customHeight="1" x14ac:dyDescent="0.25">
      <c r="A2100" s="233"/>
      <c r="B2100" s="234"/>
      <c r="C2100" s="234"/>
      <c r="D2100" s="234"/>
      <c r="P2100"/>
      <c r="Q2100"/>
      <c r="R2100"/>
    </row>
    <row r="2101" spans="1:39" ht="14.25" customHeight="1" x14ac:dyDescent="0.25">
      <c r="A2101" s="233"/>
      <c r="B2101" s="234"/>
      <c r="C2101" s="234"/>
      <c r="D2101" s="234"/>
      <c r="P2101"/>
      <c r="Q2101"/>
      <c r="R2101"/>
    </row>
    <row r="2102" spans="1:39" ht="14.25" customHeight="1" x14ac:dyDescent="0.25">
      <c r="A2102" s="233"/>
      <c r="B2102" s="234"/>
      <c r="C2102" s="234"/>
      <c r="D2102" s="234"/>
      <c r="P2102"/>
      <c r="Q2102"/>
      <c r="R2102"/>
    </row>
    <row r="2103" spans="1:39" ht="14.25" customHeight="1" x14ac:dyDescent="0.25">
      <c r="A2103" s="233"/>
      <c r="B2103" s="234"/>
      <c r="C2103" s="234"/>
      <c r="D2103" s="234"/>
      <c r="P2103"/>
      <c r="Q2103"/>
      <c r="R2103"/>
    </row>
    <row r="2104" spans="1:39" ht="14.25" customHeight="1" x14ac:dyDescent="0.25">
      <c r="A2104" s="233"/>
      <c r="B2104" s="234"/>
      <c r="C2104" s="234"/>
      <c r="D2104" s="234"/>
      <c r="P2104"/>
      <c r="Q2104"/>
      <c r="R2104"/>
    </row>
    <row r="2105" spans="1:39" ht="14.25" customHeight="1" x14ac:dyDescent="0.25">
      <c r="A2105" s="233"/>
      <c r="B2105" s="234"/>
      <c r="C2105" s="234"/>
      <c r="D2105" s="234"/>
      <c r="P2105"/>
      <c r="Q2105"/>
      <c r="R2105"/>
    </row>
    <row r="2106" spans="1:39" ht="14.25" customHeight="1" x14ac:dyDescent="0.25">
      <c r="A2106" s="233"/>
      <c r="B2106" s="234"/>
      <c r="C2106" s="234"/>
      <c r="D2106" s="234"/>
      <c r="P2106"/>
      <c r="Q2106"/>
      <c r="R2106"/>
    </row>
    <row r="2107" spans="1:39" ht="14.25" customHeight="1" x14ac:dyDescent="0.25">
      <c r="A2107" s="233"/>
      <c r="B2107" s="234"/>
      <c r="C2107" s="234"/>
      <c r="D2107" s="234"/>
      <c r="P2107"/>
      <c r="Q2107"/>
      <c r="R2107"/>
    </row>
    <row r="2108" spans="1:39" ht="14.25" customHeight="1" x14ac:dyDescent="0.25">
      <c r="A2108" s="233"/>
      <c r="B2108" s="234"/>
      <c r="C2108" s="234"/>
      <c r="D2108" s="234"/>
      <c r="P2108"/>
      <c r="Q2108"/>
      <c r="R2108"/>
    </row>
    <row r="2109" spans="1:39" ht="14.25" customHeight="1" x14ac:dyDescent="0.25">
      <c r="A2109" s="233"/>
      <c r="B2109" s="234"/>
      <c r="C2109" s="234"/>
      <c r="D2109" s="234"/>
      <c r="P2109"/>
      <c r="Q2109"/>
      <c r="R2109"/>
    </row>
    <row r="2110" spans="1:39" ht="14.25" customHeight="1" x14ac:dyDescent="0.25">
      <c r="A2110" s="233"/>
      <c r="B2110" s="234"/>
      <c r="C2110" s="234"/>
      <c r="D2110" s="234"/>
      <c r="P2110"/>
      <c r="Q2110"/>
      <c r="R2110"/>
    </row>
    <row r="2111" spans="1:39" ht="14.25" customHeight="1" x14ac:dyDescent="0.25">
      <c r="A2111" s="233"/>
      <c r="B2111" s="234"/>
      <c r="C2111" s="234"/>
      <c r="D2111" s="234"/>
      <c r="P2111"/>
      <c r="Q2111"/>
      <c r="R2111"/>
    </row>
    <row r="2112" spans="1:39" ht="14.25" customHeight="1" x14ac:dyDescent="0.25">
      <c r="A2112" s="233"/>
      <c r="B2112" s="234"/>
      <c r="C2112" s="234"/>
      <c r="D2112" s="234"/>
      <c r="P2112"/>
      <c r="Q2112"/>
      <c r="R2112"/>
    </row>
    <row r="2113" spans="1:18" ht="14.25" customHeight="1" x14ac:dyDescent="0.25">
      <c r="A2113" s="233"/>
      <c r="B2113" s="234"/>
      <c r="C2113" s="234"/>
      <c r="D2113" s="234"/>
      <c r="P2113"/>
      <c r="Q2113"/>
      <c r="R2113"/>
    </row>
    <row r="2114" spans="1:18" ht="14.25" customHeight="1" x14ac:dyDescent="0.25">
      <c r="A2114" s="233"/>
      <c r="B2114" s="234"/>
      <c r="C2114" s="234"/>
      <c r="D2114" s="234"/>
      <c r="P2114"/>
      <c r="Q2114"/>
      <c r="R2114"/>
    </row>
    <row r="2115" spans="1:18" ht="14.25" customHeight="1" x14ac:dyDescent="0.25">
      <c r="A2115" s="233"/>
      <c r="B2115" s="234"/>
      <c r="C2115" s="234"/>
      <c r="D2115" s="234"/>
      <c r="P2115"/>
      <c r="Q2115"/>
      <c r="R2115"/>
    </row>
    <row r="2116" spans="1:18" ht="14.25" customHeight="1" x14ac:dyDescent="0.25">
      <c r="A2116" s="233"/>
      <c r="B2116" s="234"/>
      <c r="C2116" s="234"/>
      <c r="D2116" s="234"/>
      <c r="P2116"/>
      <c r="Q2116"/>
      <c r="R2116"/>
    </row>
    <row r="2117" spans="1:18" ht="14.25" customHeight="1" x14ac:dyDescent="0.25">
      <c r="A2117" s="233"/>
      <c r="B2117" s="234"/>
      <c r="C2117" s="234"/>
      <c r="D2117" s="234"/>
      <c r="P2117"/>
      <c r="Q2117"/>
      <c r="R2117"/>
    </row>
    <row r="2118" spans="1:18" ht="14.25" customHeight="1" x14ac:dyDescent="0.25">
      <c r="A2118" s="233"/>
      <c r="B2118" s="234"/>
      <c r="C2118" s="234"/>
      <c r="D2118" s="234"/>
      <c r="P2118"/>
      <c r="Q2118"/>
      <c r="R2118"/>
    </row>
    <row r="2119" spans="1:18" ht="14.25" customHeight="1" x14ac:dyDescent="0.25">
      <c r="A2119" s="233"/>
      <c r="B2119" s="234"/>
      <c r="C2119" s="234"/>
      <c r="D2119" s="234"/>
      <c r="P2119"/>
      <c r="Q2119"/>
      <c r="R2119"/>
    </row>
    <row r="2120" spans="1:18" ht="14.25" customHeight="1" x14ac:dyDescent="0.25">
      <c r="A2120" s="233"/>
      <c r="B2120" s="234"/>
      <c r="C2120" s="234"/>
      <c r="D2120" s="234"/>
      <c r="P2120"/>
      <c r="Q2120"/>
      <c r="R2120"/>
    </row>
    <row r="2121" spans="1:18" ht="14.25" customHeight="1" x14ac:dyDescent="0.25">
      <c r="A2121" s="233"/>
      <c r="B2121" s="234"/>
      <c r="C2121" s="234"/>
      <c r="D2121" s="234"/>
      <c r="P2121"/>
      <c r="Q2121"/>
      <c r="R2121"/>
    </row>
    <row r="2122" spans="1:18" ht="14.25" customHeight="1" x14ac:dyDescent="0.25">
      <c r="A2122" s="233"/>
      <c r="B2122" s="234"/>
      <c r="C2122" s="234"/>
      <c r="D2122" s="234"/>
      <c r="P2122"/>
      <c r="Q2122"/>
      <c r="R2122"/>
    </row>
    <row r="2123" spans="1:18" ht="14.25" customHeight="1" x14ac:dyDescent="0.25">
      <c r="A2123" s="233"/>
      <c r="B2123" s="234"/>
      <c r="C2123" s="234"/>
      <c r="D2123" s="234"/>
      <c r="P2123"/>
      <c r="Q2123"/>
      <c r="R2123"/>
    </row>
    <row r="2124" spans="1:18" ht="14.25" customHeight="1" x14ac:dyDescent="0.25">
      <c r="A2124" s="233"/>
      <c r="B2124" s="234"/>
      <c r="C2124" s="234"/>
      <c r="D2124" s="234"/>
      <c r="P2124"/>
      <c r="Q2124"/>
      <c r="R2124"/>
    </row>
    <row r="2125" spans="1:18" ht="14.25" customHeight="1" x14ac:dyDescent="0.25">
      <c r="A2125" s="233"/>
      <c r="B2125" s="234"/>
      <c r="C2125" s="234"/>
      <c r="D2125" s="234"/>
      <c r="P2125"/>
      <c r="Q2125"/>
      <c r="R2125"/>
    </row>
    <row r="2126" spans="1:18" ht="14.25" customHeight="1" x14ac:dyDescent="0.25">
      <c r="A2126" s="233"/>
      <c r="B2126" s="234"/>
      <c r="C2126" s="234"/>
      <c r="D2126" s="234"/>
      <c r="P2126"/>
      <c r="Q2126"/>
      <c r="R2126"/>
    </row>
    <row r="2127" spans="1:18" ht="14.25" customHeight="1" x14ac:dyDescent="0.25">
      <c r="A2127" s="233"/>
      <c r="B2127" s="234"/>
      <c r="C2127" s="234"/>
      <c r="D2127" s="234"/>
      <c r="P2127"/>
      <c r="Q2127"/>
      <c r="R2127"/>
    </row>
    <row r="2128" spans="1:18" ht="14.25" customHeight="1" x14ac:dyDescent="0.25">
      <c r="A2128" s="233"/>
      <c r="B2128" s="234"/>
      <c r="C2128" s="234"/>
      <c r="D2128" s="234"/>
      <c r="P2128"/>
      <c r="Q2128"/>
      <c r="R2128"/>
    </row>
    <row r="2129" spans="1:18" ht="14.25" customHeight="1" x14ac:dyDescent="0.25">
      <c r="A2129" s="233"/>
      <c r="B2129" s="234"/>
      <c r="C2129" s="234"/>
      <c r="D2129" s="234"/>
      <c r="P2129"/>
      <c r="Q2129"/>
      <c r="R2129"/>
    </row>
    <row r="2130" spans="1:18" ht="14.25" customHeight="1" x14ac:dyDescent="0.25">
      <c r="A2130" s="233"/>
      <c r="B2130" s="234"/>
      <c r="C2130" s="234"/>
      <c r="D2130" s="234"/>
      <c r="P2130"/>
      <c r="Q2130"/>
      <c r="R2130"/>
    </row>
    <row r="2131" spans="1:18" ht="14.25" customHeight="1" x14ac:dyDescent="0.25">
      <c r="A2131" s="233"/>
      <c r="B2131" s="234"/>
      <c r="C2131" s="234"/>
      <c r="D2131" s="234"/>
      <c r="P2131"/>
      <c r="Q2131"/>
      <c r="R2131"/>
    </row>
    <row r="2132" spans="1:18" ht="14.25" customHeight="1" x14ac:dyDescent="0.25">
      <c r="A2132" s="233"/>
      <c r="B2132" s="234"/>
      <c r="C2132" s="234"/>
      <c r="D2132" s="234"/>
      <c r="P2132"/>
      <c r="Q2132"/>
      <c r="R2132"/>
    </row>
    <row r="2133" spans="1:18" ht="14.25" customHeight="1" x14ac:dyDescent="0.25">
      <c r="A2133" s="233"/>
      <c r="B2133" s="234"/>
      <c r="C2133" s="234"/>
      <c r="D2133" s="234"/>
      <c r="P2133"/>
      <c r="Q2133"/>
      <c r="R2133"/>
    </row>
    <row r="2134" spans="1:18" ht="14.25" customHeight="1" x14ac:dyDescent="0.25">
      <c r="A2134" s="233"/>
      <c r="B2134" s="234"/>
      <c r="C2134" s="234"/>
      <c r="D2134" s="234"/>
      <c r="P2134"/>
      <c r="Q2134"/>
      <c r="R2134"/>
    </row>
    <row r="2135" spans="1:18" ht="14.25" customHeight="1" x14ac:dyDescent="0.25">
      <c r="A2135" s="233"/>
      <c r="B2135" s="234"/>
      <c r="C2135" s="234"/>
      <c r="D2135" s="234"/>
      <c r="P2135"/>
      <c r="Q2135"/>
      <c r="R2135"/>
    </row>
    <row r="2136" spans="1:18" ht="14.25" customHeight="1" x14ac:dyDescent="0.25">
      <c r="A2136" s="233"/>
      <c r="B2136" s="234"/>
      <c r="C2136" s="234"/>
      <c r="D2136" s="234"/>
      <c r="P2136"/>
      <c r="Q2136"/>
      <c r="R2136"/>
    </row>
    <row r="2137" spans="1:18" ht="14.25" customHeight="1" x14ac:dyDescent="0.25">
      <c r="A2137" s="233"/>
      <c r="B2137" s="234"/>
      <c r="C2137" s="234"/>
      <c r="D2137" s="234"/>
      <c r="P2137"/>
      <c r="Q2137"/>
      <c r="R2137"/>
    </row>
    <row r="2138" spans="1:18" ht="14.25" customHeight="1" x14ac:dyDescent="0.25">
      <c r="A2138" s="233"/>
      <c r="B2138" s="234"/>
      <c r="C2138" s="234"/>
      <c r="D2138" s="234"/>
      <c r="P2138"/>
      <c r="Q2138"/>
      <c r="R2138"/>
    </row>
    <row r="2139" spans="1:18" ht="14.25" customHeight="1" x14ac:dyDescent="0.25">
      <c r="A2139" s="233"/>
      <c r="B2139" s="234"/>
      <c r="C2139" s="234"/>
      <c r="D2139" s="234"/>
      <c r="P2139"/>
      <c r="Q2139"/>
      <c r="R2139"/>
    </row>
    <row r="2140" spans="1:18" ht="14.25" customHeight="1" x14ac:dyDescent="0.25">
      <c r="A2140" s="233"/>
      <c r="B2140" s="234"/>
      <c r="C2140" s="234"/>
      <c r="D2140" s="234"/>
      <c r="P2140"/>
      <c r="Q2140"/>
      <c r="R2140"/>
    </row>
    <row r="2141" spans="1:18" ht="14.25" customHeight="1" x14ac:dyDescent="0.25">
      <c r="A2141" s="233"/>
      <c r="B2141" s="234"/>
      <c r="C2141" s="234"/>
      <c r="D2141" s="234"/>
      <c r="P2141"/>
      <c r="Q2141"/>
      <c r="R2141"/>
    </row>
    <row r="2142" spans="1:18" ht="14.25" customHeight="1" x14ac:dyDescent="0.25">
      <c r="A2142" s="233"/>
      <c r="B2142" s="234"/>
      <c r="C2142" s="234"/>
      <c r="D2142" s="234"/>
      <c r="P2142"/>
      <c r="Q2142"/>
      <c r="R2142"/>
    </row>
    <row r="2143" spans="1:18" ht="14.25" customHeight="1" x14ac:dyDescent="0.25">
      <c r="A2143" s="233"/>
      <c r="B2143" s="234"/>
      <c r="C2143" s="234"/>
      <c r="D2143" s="234"/>
      <c r="P2143"/>
      <c r="Q2143"/>
      <c r="R2143"/>
    </row>
    <row r="2144" spans="1:18" ht="14.25" customHeight="1" x14ac:dyDescent="0.25">
      <c r="A2144" s="233"/>
      <c r="B2144" s="234"/>
      <c r="C2144" s="234"/>
      <c r="D2144" s="234"/>
      <c r="P2144"/>
      <c r="Q2144"/>
      <c r="R2144"/>
    </row>
    <row r="2145" spans="1:18" ht="14.25" customHeight="1" x14ac:dyDescent="0.25">
      <c r="A2145" s="233"/>
      <c r="B2145" s="234"/>
      <c r="C2145" s="234"/>
      <c r="D2145" s="234"/>
      <c r="P2145"/>
      <c r="Q2145"/>
      <c r="R2145"/>
    </row>
    <row r="2146" spans="1:18" ht="14.25" customHeight="1" x14ac:dyDescent="0.25">
      <c r="A2146" s="233"/>
      <c r="B2146" s="234"/>
      <c r="C2146" s="234"/>
      <c r="D2146" s="234"/>
      <c r="P2146"/>
      <c r="Q2146"/>
      <c r="R2146"/>
    </row>
    <row r="2147" spans="1:18" ht="14.25" customHeight="1" x14ac:dyDescent="0.25">
      <c r="A2147" s="233"/>
      <c r="B2147" s="234"/>
      <c r="C2147" s="234"/>
      <c r="D2147" s="234"/>
      <c r="P2147"/>
      <c r="Q2147"/>
      <c r="R2147"/>
    </row>
    <row r="2148" spans="1:18" ht="14.25" customHeight="1" x14ac:dyDescent="0.25">
      <c r="A2148" s="233"/>
      <c r="B2148" s="234"/>
      <c r="C2148" s="234"/>
      <c r="D2148" s="234"/>
      <c r="P2148"/>
      <c r="Q2148"/>
      <c r="R2148"/>
    </row>
    <row r="2149" spans="1:18" ht="14.25" customHeight="1" x14ac:dyDescent="0.25">
      <c r="A2149" s="233"/>
      <c r="B2149" s="234"/>
      <c r="C2149" s="234"/>
      <c r="D2149" s="234"/>
      <c r="P2149"/>
      <c r="Q2149"/>
      <c r="R2149"/>
    </row>
    <row r="2150" spans="1:18" ht="14.25" customHeight="1" x14ac:dyDescent="0.25">
      <c r="A2150" s="233"/>
      <c r="B2150" s="234"/>
      <c r="C2150" s="234"/>
      <c r="D2150" s="234"/>
      <c r="P2150"/>
      <c r="Q2150"/>
      <c r="R2150"/>
    </row>
    <row r="2151" spans="1:18" ht="14.25" customHeight="1" x14ac:dyDescent="0.25">
      <c r="A2151" s="233"/>
      <c r="B2151" s="234"/>
      <c r="C2151" s="234"/>
      <c r="D2151" s="234"/>
      <c r="P2151"/>
      <c r="Q2151"/>
      <c r="R2151"/>
    </row>
    <row r="2152" spans="1:18" ht="14.25" customHeight="1" x14ac:dyDescent="0.25">
      <c r="A2152" s="233"/>
      <c r="B2152" s="234"/>
      <c r="C2152" s="234"/>
      <c r="D2152" s="234"/>
      <c r="P2152"/>
      <c r="Q2152"/>
      <c r="R2152"/>
    </row>
    <row r="2153" spans="1:18" ht="14.25" customHeight="1" x14ac:dyDescent="0.25">
      <c r="A2153" s="233"/>
      <c r="B2153" s="234"/>
      <c r="C2153" s="234"/>
      <c r="D2153" s="234"/>
      <c r="P2153"/>
      <c r="Q2153"/>
      <c r="R2153"/>
    </row>
    <row r="2154" spans="1:18" ht="14.25" customHeight="1" x14ac:dyDescent="0.25">
      <c r="A2154" s="233"/>
      <c r="B2154" s="234"/>
      <c r="C2154" s="234"/>
      <c r="D2154" s="234"/>
      <c r="P2154"/>
      <c r="Q2154"/>
      <c r="R2154"/>
    </row>
    <row r="2155" spans="1:18" ht="14.25" customHeight="1" x14ac:dyDescent="0.25">
      <c r="A2155" s="233"/>
      <c r="B2155" s="234"/>
      <c r="C2155" s="234"/>
      <c r="D2155" s="234"/>
      <c r="P2155"/>
      <c r="Q2155"/>
      <c r="R2155"/>
    </row>
    <row r="2156" spans="1:18" ht="14.25" customHeight="1" x14ac:dyDescent="0.25">
      <c r="A2156" s="233"/>
      <c r="B2156" s="234"/>
      <c r="C2156" s="234"/>
      <c r="D2156" s="234"/>
      <c r="P2156"/>
      <c r="Q2156"/>
      <c r="R2156"/>
    </row>
    <row r="2157" spans="1:18" ht="14.25" customHeight="1" x14ac:dyDescent="0.25">
      <c r="A2157" s="233"/>
      <c r="B2157" s="234"/>
      <c r="C2157" s="234"/>
      <c r="D2157" s="234"/>
      <c r="P2157"/>
      <c r="Q2157"/>
      <c r="R2157"/>
    </row>
    <row r="2158" spans="1:18" ht="14.25" customHeight="1" x14ac:dyDescent="0.25">
      <c r="A2158" s="233"/>
      <c r="B2158" s="234"/>
      <c r="C2158" s="234"/>
      <c r="D2158" s="234"/>
      <c r="P2158"/>
      <c r="Q2158"/>
      <c r="R2158"/>
    </row>
    <row r="2159" spans="1:18" ht="14.25" customHeight="1" x14ac:dyDescent="0.25">
      <c r="A2159" s="233"/>
      <c r="B2159" s="234"/>
      <c r="C2159" s="234"/>
      <c r="D2159" s="234"/>
      <c r="P2159"/>
      <c r="Q2159"/>
      <c r="R2159"/>
    </row>
    <row r="2160" spans="1:18" ht="14.25" customHeight="1" x14ac:dyDescent="0.25">
      <c r="A2160" s="233"/>
      <c r="B2160" s="234"/>
      <c r="C2160" s="234"/>
      <c r="D2160" s="234"/>
      <c r="P2160"/>
      <c r="Q2160"/>
      <c r="R2160"/>
    </row>
    <row r="2161" spans="1:18" ht="14.25" customHeight="1" x14ac:dyDescent="0.25">
      <c r="A2161" s="233"/>
      <c r="B2161" s="234"/>
      <c r="C2161" s="234"/>
      <c r="D2161" s="234"/>
      <c r="P2161"/>
      <c r="Q2161"/>
      <c r="R2161"/>
    </row>
    <row r="2162" spans="1:18" ht="14.25" customHeight="1" x14ac:dyDescent="0.25">
      <c r="A2162" s="233"/>
      <c r="B2162" s="234"/>
      <c r="C2162" s="234"/>
      <c r="D2162" s="234"/>
      <c r="P2162"/>
      <c r="Q2162"/>
      <c r="R2162"/>
    </row>
    <row r="2163" spans="1:18" ht="14.25" customHeight="1" x14ac:dyDescent="0.25">
      <c r="A2163" s="233"/>
      <c r="B2163" s="234"/>
      <c r="C2163" s="234"/>
      <c r="D2163" s="234"/>
      <c r="P2163"/>
      <c r="Q2163"/>
      <c r="R2163"/>
    </row>
    <row r="2164" spans="1:18" ht="14.25" customHeight="1" x14ac:dyDescent="0.25">
      <c r="A2164" s="233"/>
      <c r="B2164" s="234"/>
      <c r="C2164" s="234"/>
      <c r="D2164" s="234"/>
      <c r="P2164"/>
      <c r="Q2164"/>
      <c r="R2164"/>
    </row>
    <row r="2165" spans="1:18" ht="14.25" customHeight="1" x14ac:dyDescent="0.25">
      <c r="A2165" s="233"/>
      <c r="B2165" s="234"/>
      <c r="C2165" s="234"/>
      <c r="D2165" s="234"/>
      <c r="P2165"/>
      <c r="Q2165"/>
      <c r="R2165"/>
    </row>
    <row r="2166" spans="1:18" ht="14.25" customHeight="1" x14ac:dyDescent="0.25">
      <c r="A2166" s="233"/>
      <c r="B2166" s="234"/>
      <c r="C2166" s="234"/>
      <c r="D2166" s="234"/>
      <c r="P2166"/>
      <c r="Q2166"/>
      <c r="R2166"/>
    </row>
    <row r="2167" spans="1:18" ht="14.25" customHeight="1" x14ac:dyDescent="0.25">
      <c r="A2167" s="233"/>
      <c r="B2167" s="234"/>
      <c r="C2167" s="234"/>
      <c r="D2167" s="234"/>
      <c r="P2167"/>
      <c r="Q2167"/>
      <c r="R2167"/>
    </row>
    <row r="2168" spans="1:18" ht="14.25" customHeight="1" x14ac:dyDescent="0.25">
      <c r="A2168" s="233"/>
      <c r="B2168" s="234"/>
      <c r="C2168" s="234"/>
      <c r="D2168" s="234"/>
      <c r="P2168"/>
      <c r="Q2168"/>
      <c r="R2168"/>
    </row>
    <row r="2169" spans="1:18" ht="14.25" customHeight="1" x14ac:dyDescent="0.25">
      <c r="A2169" s="233"/>
      <c r="B2169" s="234"/>
      <c r="C2169" s="234"/>
      <c r="D2169" s="234"/>
      <c r="P2169"/>
      <c r="Q2169"/>
      <c r="R2169"/>
    </row>
    <row r="2170" spans="1:18" ht="14.25" customHeight="1" x14ac:dyDescent="0.25">
      <c r="A2170" s="233"/>
      <c r="B2170" s="234"/>
      <c r="C2170" s="234"/>
      <c r="D2170" s="234"/>
      <c r="P2170"/>
      <c r="Q2170"/>
      <c r="R2170"/>
    </row>
    <row r="2171" spans="1:18" ht="14.25" customHeight="1" x14ac:dyDescent="0.25">
      <c r="A2171" s="233"/>
      <c r="B2171" s="234"/>
      <c r="C2171" s="234"/>
      <c r="D2171" s="234"/>
      <c r="P2171"/>
      <c r="Q2171"/>
      <c r="R2171"/>
    </row>
    <row r="2172" spans="1:18" ht="14.25" customHeight="1" x14ac:dyDescent="0.25">
      <c r="A2172" s="233"/>
      <c r="B2172" s="234"/>
      <c r="C2172" s="234"/>
      <c r="D2172" s="234"/>
      <c r="P2172"/>
      <c r="Q2172"/>
      <c r="R2172"/>
    </row>
    <row r="2173" spans="1:18" ht="14.25" customHeight="1" x14ac:dyDescent="0.25">
      <c r="A2173" s="233"/>
      <c r="B2173" s="234"/>
      <c r="C2173" s="234"/>
      <c r="D2173" s="234"/>
      <c r="P2173"/>
      <c r="Q2173"/>
      <c r="R2173"/>
    </row>
    <row r="2174" spans="1:18" ht="14.25" customHeight="1" x14ac:dyDescent="0.25">
      <c r="A2174" s="233"/>
      <c r="B2174" s="234"/>
      <c r="C2174" s="234"/>
      <c r="D2174" s="234"/>
      <c r="P2174"/>
      <c r="Q2174"/>
      <c r="R2174"/>
    </row>
    <row r="2175" spans="1:18" ht="14.25" customHeight="1" x14ac:dyDescent="0.25">
      <c r="A2175" s="233"/>
      <c r="B2175" s="234"/>
      <c r="C2175" s="234"/>
      <c r="D2175" s="234"/>
      <c r="P2175"/>
      <c r="Q2175"/>
      <c r="R2175"/>
    </row>
    <row r="2176" spans="1:18" ht="14.25" customHeight="1" x14ac:dyDescent="0.25">
      <c r="A2176" s="233"/>
      <c r="B2176" s="234"/>
      <c r="C2176" s="234"/>
      <c r="D2176" s="234"/>
      <c r="P2176"/>
      <c r="Q2176"/>
      <c r="R2176"/>
    </row>
    <row r="2177" spans="1:18" ht="14.25" customHeight="1" x14ac:dyDescent="0.25">
      <c r="A2177" s="233"/>
      <c r="B2177" s="234"/>
      <c r="C2177" s="234"/>
      <c r="D2177" s="234"/>
      <c r="P2177"/>
      <c r="Q2177"/>
      <c r="R2177"/>
    </row>
    <row r="2178" spans="1:18" ht="14.25" customHeight="1" x14ac:dyDescent="0.25">
      <c r="A2178" s="233"/>
      <c r="B2178" s="234"/>
      <c r="C2178" s="234"/>
      <c r="D2178" s="234"/>
      <c r="P2178"/>
      <c r="Q2178"/>
      <c r="R2178"/>
    </row>
    <row r="2179" spans="1:18" ht="14.25" customHeight="1" x14ac:dyDescent="0.25">
      <c r="A2179" s="233"/>
      <c r="B2179" s="234"/>
      <c r="C2179" s="234"/>
      <c r="D2179" s="234"/>
      <c r="P2179"/>
      <c r="Q2179"/>
      <c r="R2179"/>
    </row>
    <row r="2180" spans="1:18" ht="14.25" customHeight="1" x14ac:dyDescent="0.25">
      <c r="A2180" s="233"/>
      <c r="B2180" s="234"/>
      <c r="C2180" s="234"/>
      <c r="D2180" s="234"/>
      <c r="P2180"/>
      <c r="Q2180"/>
      <c r="R2180"/>
    </row>
    <row r="2181" spans="1:18" ht="14.25" customHeight="1" x14ac:dyDescent="0.25">
      <c r="A2181" s="233"/>
      <c r="B2181" s="234"/>
      <c r="C2181" s="234"/>
      <c r="D2181" s="234"/>
      <c r="P2181"/>
      <c r="Q2181"/>
      <c r="R2181"/>
    </row>
    <row r="2182" spans="1:18" ht="14.25" customHeight="1" x14ac:dyDescent="0.25">
      <c r="A2182" s="233"/>
      <c r="B2182" s="234"/>
      <c r="C2182" s="234"/>
      <c r="D2182" s="234"/>
      <c r="P2182"/>
      <c r="Q2182"/>
      <c r="R2182"/>
    </row>
    <row r="2183" spans="1:18" ht="14.25" customHeight="1" x14ac:dyDescent="0.25">
      <c r="A2183" s="233"/>
      <c r="B2183" s="234"/>
      <c r="C2183" s="234"/>
      <c r="D2183" s="234"/>
      <c r="P2183"/>
      <c r="Q2183"/>
      <c r="R2183"/>
    </row>
    <row r="2184" spans="1:18" ht="14.25" customHeight="1" x14ac:dyDescent="0.25">
      <c r="A2184" s="233"/>
      <c r="B2184" s="234"/>
      <c r="C2184" s="234"/>
      <c r="D2184" s="234"/>
      <c r="P2184"/>
      <c r="Q2184"/>
      <c r="R2184"/>
    </row>
    <row r="2185" spans="1:18" ht="14.25" customHeight="1" x14ac:dyDescent="0.25">
      <c r="A2185" s="233"/>
      <c r="B2185" s="234"/>
      <c r="C2185" s="234"/>
      <c r="D2185" s="234"/>
      <c r="P2185"/>
      <c r="Q2185"/>
      <c r="R2185"/>
    </row>
    <row r="2186" spans="1:18" ht="14.25" customHeight="1" x14ac:dyDescent="0.25">
      <c r="A2186" s="233"/>
      <c r="B2186" s="234"/>
      <c r="C2186" s="234"/>
      <c r="D2186" s="234"/>
      <c r="P2186"/>
      <c r="Q2186"/>
      <c r="R2186"/>
    </row>
    <row r="2187" spans="1:18" ht="14.25" customHeight="1" x14ac:dyDescent="0.25">
      <c r="A2187" s="233"/>
      <c r="B2187" s="234"/>
      <c r="C2187" s="234"/>
      <c r="D2187" s="234"/>
      <c r="P2187"/>
      <c r="Q2187"/>
      <c r="R2187"/>
    </row>
    <row r="2188" spans="1:18" ht="14.25" customHeight="1" x14ac:dyDescent="0.25">
      <c r="A2188" s="233"/>
      <c r="B2188" s="234"/>
      <c r="C2188" s="234"/>
      <c r="D2188" s="234"/>
      <c r="P2188"/>
      <c r="Q2188"/>
      <c r="R2188"/>
    </row>
    <row r="2189" spans="1:18" ht="14.25" customHeight="1" x14ac:dyDescent="0.25">
      <c r="A2189" s="233"/>
      <c r="B2189" s="234"/>
      <c r="C2189" s="234"/>
      <c r="D2189" s="234"/>
      <c r="P2189"/>
      <c r="Q2189"/>
      <c r="R2189"/>
    </row>
    <row r="2190" spans="1:18" ht="14.25" customHeight="1" x14ac:dyDescent="0.25">
      <c r="A2190" s="233"/>
      <c r="B2190" s="234"/>
      <c r="C2190" s="234"/>
      <c r="D2190" s="234"/>
      <c r="P2190"/>
      <c r="Q2190"/>
      <c r="R2190"/>
    </row>
    <row r="2191" spans="1:18" ht="14.25" customHeight="1" x14ac:dyDescent="0.25">
      <c r="A2191" s="233"/>
      <c r="B2191" s="234"/>
      <c r="C2191" s="234"/>
      <c r="D2191" s="234"/>
      <c r="P2191"/>
      <c r="Q2191"/>
      <c r="R2191"/>
    </row>
    <row r="2192" spans="1:18" ht="14.25" customHeight="1" x14ac:dyDescent="0.25">
      <c r="A2192" s="233"/>
      <c r="B2192" s="234"/>
      <c r="C2192" s="234"/>
      <c r="D2192" s="234"/>
      <c r="P2192"/>
      <c r="Q2192"/>
      <c r="R2192"/>
    </row>
    <row r="2193" spans="1:18" ht="14.25" customHeight="1" x14ac:dyDescent="0.25">
      <c r="A2193" s="233"/>
      <c r="B2193" s="234"/>
      <c r="C2193" s="234"/>
      <c r="D2193" s="234"/>
      <c r="P2193"/>
      <c r="Q2193"/>
      <c r="R2193"/>
    </row>
    <row r="2194" spans="1:18" ht="14.25" customHeight="1" x14ac:dyDescent="0.25">
      <c r="A2194" s="233"/>
      <c r="B2194" s="234"/>
      <c r="C2194" s="234"/>
      <c r="D2194" s="234"/>
      <c r="P2194"/>
      <c r="Q2194"/>
      <c r="R2194"/>
    </row>
    <row r="2195" spans="1:18" ht="14.25" customHeight="1" x14ac:dyDescent="0.25">
      <c r="A2195" s="233"/>
      <c r="B2195" s="234"/>
      <c r="C2195" s="234"/>
      <c r="D2195" s="234"/>
      <c r="P2195"/>
      <c r="Q2195"/>
      <c r="R2195"/>
    </row>
    <row r="2196" spans="1:18" ht="14.25" customHeight="1" x14ac:dyDescent="0.25">
      <c r="A2196" s="233"/>
      <c r="B2196" s="234"/>
      <c r="C2196" s="234"/>
      <c r="D2196" s="234"/>
      <c r="P2196"/>
      <c r="Q2196"/>
      <c r="R2196"/>
    </row>
    <row r="2197" spans="1:18" ht="14.25" customHeight="1" x14ac:dyDescent="0.25">
      <c r="A2197" s="233"/>
      <c r="B2197" s="234"/>
      <c r="C2197" s="234"/>
      <c r="D2197" s="234"/>
      <c r="P2197"/>
      <c r="Q2197"/>
      <c r="R2197"/>
    </row>
    <row r="2198" spans="1:18" ht="14.25" customHeight="1" x14ac:dyDescent="0.25">
      <c r="A2198" s="233"/>
      <c r="B2198" s="234"/>
      <c r="C2198" s="234"/>
      <c r="D2198" s="234"/>
      <c r="P2198"/>
      <c r="Q2198"/>
      <c r="R2198"/>
    </row>
    <row r="2199" spans="1:18" ht="14.25" customHeight="1" x14ac:dyDescent="0.25">
      <c r="A2199" s="233"/>
      <c r="B2199" s="234"/>
      <c r="C2199" s="234"/>
      <c r="D2199" s="234"/>
      <c r="P2199"/>
      <c r="Q2199"/>
      <c r="R2199"/>
    </row>
    <row r="2200" spans="1:18" ht="14.25" customHeight="1" x14ac:dyDescent="0.25">
      <c r="A2200" s="233"/>
      <c r="B2200" s="234"/>
      <c r="C2200" s="234"/>
      <c r="D2200" s="234"/>
      <c r="P2200"/>
      <c r="Q2200"/>
      <c r="R2200"/>
    </row>
    <row r="2201" spans="1:18" ht="14.25" customHeight="1" x14ac:dyDescent="0.25">
      <c r="A2201" s="233"/>
      <c r="B2201" s="234"/>
      <c r="C2201" s="234"/>
      <c r="D2201" s="234"/>
      <c r="P2201"/>
      <c r="Q2201"/>
      <c r="R2201"/>
    </row>
    <row r="2202" spans="1:18" ht="14.25" customHeight="1" x14ac:dyDescent="0.25">
      <c r="A2202" s="233"/>
      <c r="B2202" s="234"/>
      <c r="C2202" s="234"/>
      <c r="D2202" s="234"/>
      <c r="P2202"/>
      <c r="Q2202"/>
      <c r="R2202"/>
    </row>
    <row r="2203" spans="1:18" ht="14.25" customHeight="1" x14ac:dyDescent="0.25">
      <c r="A2203" s="233"/>
      <c r="B2203" s="234"/>
      <c r="C2203" s="234"/>
      <c r="D2203" s="234"/>
      <c r="P2203"/>
      <c r="Q2203"/>
      <c r="R2203"/>
    </row>
    <row r="2204" spans="1:18" ht="14.25" customHeight="1" x14ac:dyDescent="0.25">
      <c r="A2204" s="233"/>
      <c r="B2204" s="234"/>
      <c r="C2204" s="234"/>
      <c r="D2204" s="234"/>
      <c r="P2204"/>
      <c r="Q2204"/>
      <c r="R2204"/>
    </row>
    <row r="2205" spans="1:18" ht="14.25" customHeight="1" x14ac:dyDescent="0.25">
      <c r="A2205" s="233"/>
      <c r="B2205" s="234"/>
      <c r="C2205" s="234"/>
      <c r="D2205" s="234"/>
      <c r="P2205"/>
      <c r="Q2205"/>
      <c r="R2205"/>
    </row>
    <row r="2206" spans="1:18" ht="14.25" customHeight="1" x14ac:dyDescent="0.25">
      <c r="A2206" s="233"/>
      <c r="B2206" s="234"/>
      <c r="C2206" s="234"/>
      <c r="D2206" s="234"/>
      <c r="P2206"/>
      <c r="Q2206"/>
      <c r="R2206"/>
    </row>
    <row r="2207" spans="1:18" ht="14.25" customHeight="1" x14ac:dyDescent="0.25">
      <c r="A2207" s="233"/>
      <c r="B2207" s="234"/>
      <c r="C2207" s="234"/>
      <c r="D2207" s="234"/>
      <c r="P2207"/>
      <c r="Q2207"/>
      <c r="R2207"/>
    </row>
    <row r="2208" spans="1:18" ht="14.25" customHeight="1" x14ac:dyDescent="0.25">
      <c r="A2208" s="233"/>
      <c r="B2208" s="234"/>
      <c r="C2208" s="234"/>
      <c r="D2208" s="234"/>
      <c r="P2208"/>
      <c r="Q2208"/>
      <c r="R2208"/>
    </row>
    <row r="2209" spans="1:18" ht="14.25" customHeight="1" x14ac:dyDescent="0.25">
      <c r="A2209" s="233"/>
      <c r="B2209" s="234"/>
      <c r="C2209" s="234"/>
      <c r="D2209" s="234"/>
      <c r="P2209"/>
      <c r="Q2209"/>
      <c r="R2209"/>
    </row>
    <row r="2210" spans="1:18" ht="14.25" customHeight="1" x14ac:dyDescent="0.25">
      <c r="A2210" s="233"/>
      <c r="B2210" s="234"/>
      <c r="C2210" s="234"/>
      <c r="D2210" s="234"/>
      <c r="P2210"/>
      <c r="Q2210"/>
      <c r="R2210"/>
    </row>
    <row r="2211" spans="1:18" ht="14.25" customHeight="1" x14ac:dyDescent="0.25">
      <c r="A2211" s="233"/>
      <c r="B2211" s="234"/>
      <c r="C2211" s="234"/>
      <c r="D2211" s="234"/>
      <c r="P2211"/>
      <c r="Q2211"/>
      <c r="R2211"/>
    </row>
    <row r="2212" spans="1:18" ht="14.25" customHeight="1" x14ac:dyDescent="0.25">
      <c r="A2212" s="233"/>
      <c r="B2212" s="234"/>
      <c r="C2212" s="234"/>
      <c r="D2212" s="234"/>
      <c r="P2212"/>
      <c r="Q2212"/>
      <c r="R2212"/>
    </row>
    <row r="2213" spans="1:18" ht="14.25" customHeight="1" x14ac:dyDescent="0.25">
      <c r="A2213" s="233"/>
      <c r="B2213" s="234"/>
      <c r="C2213" s="234"/>
      <c r="D2213" s="234"/>
      <c r="P2213"/>
      <c r="Q2213"/>
      <c r="R2213"/>
    </row>
    <row r="2214" spans="1:18" ht="14.25" customHeight="1" x14ac:dyDescent="0.25">
      <c r="A2214" s="233"/>
      <c r="B2214" s="234"/>
      <c r="C2214" s="234"/>
      <c r="D2214" s="234"/>
      <c r="P2214"/>
      <c r="Q2214"/>
      <c r="R2214"/>
    </row>
    <row r="2215" spans="1:18" ht="14.25" customHeight="1" x14ac:dyDescent="0.25">
      <c r="A2215" s="233"/>
      <c r="B2215" s="234"/>
      <c r="C2215" s="234"/>
      <c r="D2215" s="234"/>
      <c r="P2215"/>
      <c r="Q2215"/>
      <c r="R2215"/>
    </row>
    <row r="2216" spans="1:18" ht="14.25" customHeight="1" x14ac:dyDescent="0.25">
      <c r="A2216" s="233"/>
      <c r="B2216" s="234"/>
      <c r="C2216" s="234"/>
      <c r="D2216" s="234"/>
      <c r="P2216"/>
      <c r="Q2216"/>
      <c r="R2216"/>
    </row>
    <row r="2217" spans="1:18" ht="14.25" customHeight="1" x14ac:dyDescent="0.25">
      <c r="A2217" s="233"/>
      <c r="B2217" s="234"/>
      <c r="C2217" s="234"/>
      <c r="D2217" s="234"/>
      <c r="P2217"/>
      <c r="Q2217"/>
      <c r="R2217"/>
    </row>
    <row r="2218" spans="1:18" ht="14.25" customHeight="1" x14ac:dyDescent="0.25">
      <c r="A2218" s="233"/>
      <c r="B2218" s="234"/>
      <c r="C2218" s="234"/>
      <c r="D2218" s="234"/>
      <c r="P2218"/>
      <c r="Q2218"/>
      <c r="R2218"/>
    </row>
    <row r="2219" spans="1:18" ht="14.25" customHeight="1" x14ac:dyDescent="0.25">
      <c r="A2219" s="233"/>
      <c r="B2219" s="234"/>
      <c r="C2219" s="234"/>
      <c r="D2219" s="234"/>
      <c r="P2219"/>
      <c r="Q2219"/>
      <c r="R2219"/>
    </row>
    <row r="2220" spans="1:18" ht="14.25" customHeight="1" x14ac:dyDescent="0.25">
      <c r="A2220" s="233"/>
      <c r="B2220" s="234"/>
      <c r="C2220" s="234"/>
      <c r="D2220" s="234"/>
      <c r="P2220"/>
      <c r="Q2220"/>
      <c r="R2220"/>
    </row>
    <row r="2221" spans="1:18" ht="14.25" customHeight="1" x14ac:dyDescent="0.25">
      <c r="A2221" s="233"/>
      <c r="B2221" s="234"/>
      <c r="C2221" s="234"/>
      <c r="D2221" s="234"/>
      <c r="P2221"/>
      <c r="Q2221"/>
      <c r="R2221"/>
    </row>
    <row r="2222" spans="1:18" ht="14.25" customHeight="1" x14ac:dyDescent="0.25">
      <c r="A2222" s="233"/>
      <c r="B2222" s="234"/>
      <c r="C2222" s="234"/>
      <c r="D2222" s="234"/>
      <c r="P2222"/>
      <c r="Q2222"/>
      <c r="R2222"/>
    </row>
    <row r="2223" spans="1:18" ht="14.25" customHeight="1" x14ac:dyDescent="0.25">
      <c r="A2223" s="233"/>
      <c r="B2223" s="234"/>
      <c r="C2223" s="234"/>
      <c r="D2223" s="234"/>
      <c r="P2223"/>
      <c r="Q2223"/>
      <c r="R2223"/>
    </row>
    <row r="2224" spans="1:18" ht="14.25" customHeight="1" x14ac:dyDescent="0.25">
      <c r="A2224" s="233"/>
      <c r="B2224" s="234"/>
      <c r="C2224" s="234"/>
      <c r="D2224" s="234"/>
      <c r="P2224"/>
      <c r="Q2224"/>
      <c r="R2224"/>
    </row>
    <row r="2225" spans="1:18" ht="14.25" customHeight="1" x14ac:dyDescent="0.25">
      <c r="A2225" s="233"/>
      <c r="B2225" s="234"/>
      <c r="C2225" s="234"/>
      <c r="D2225" s="234"/>
      <c r="P2225"/>
      <c r="Q2225"/>
      <c r="R2225"/>
    </row>
    <row r="2226" spans="1:18" ht="14.25" customHeight="1" x14ac:dyDescent="0.25">
      <c r="A2226" s="233"/>
      <c r="B2226" s="234"/>
      <c r="C2226" s="234"/>
      <c r="D2226" s="234"/>
      <c r="P2226"/>
      <c r="Q2226"/>
      <c r="R2226"/>
    </row>
    <row r="2227" spans="1:18" ht="14.25" customHeight="1" x14ac:dyDescent="0.25">
      <c r="A2227" s="233"/>
      <c r="B2227" s="234"/>
      <c r="C2227" s="234"/>
      <c r="D2227" s="234"/>
      <c r="P2227"/>
      <c r="Q2227"/>
      <c r="R2227"/>
    </row>
    <row r="2228" spans="1:18" ht="14.25" customHeight="1" x14ac:dyDescent="0.25">
      <c r="A2228" s="233"/>
      <c r="B2228" s="234"/>
      <c r="C2228" s="234"/>
      <c r="D2228" s="234"/>
      <c r="P2228"/>
      <c r="Q2228"/>
      <c r="R2228"/>
    </row>
    <row r="2229" spans="1:18" ht="14.25" customHeight="1" x14ac:dyDescent="0.25">
      <c r="A2229" s="233"/>
      <c r="B2229" s="234"/>
      <c r="C2229" s="234"/>
      <c r="D2229" s="234"/>
      <c r="P2229"/>
      <c r="Q2229"/>
      <c r="R2229"/>
    </row>
    <row r="2230" spans="1:18" ht="14.25" customHeight="1" x14ac:dyDescent="0.25">
      <c r="A2230" s="233"/>
      <c r="B2230" s="234"/>
      <c r="C2230" s="234"/>
      <c r="D2230" s="234"/>
      <c r="P2230"/>
      <c r="Q2230"/>
      <c r="R2230"/>
    </row>
    <row r="2231" spans="1:18" ht="14.25" customHeight="1" x14ac:dyDescent="0.25">
      <c r="A2231" s="262"/>
      <c r="B2231" s="261"/>
      <c r="C2231" s="261"/>
      <c r="D2231" s="261"/>
      <c r="P2231"/>
      <c r="Q2231"/>
      <c r="R2231"/>
    </row>
    <row r="2232" spans="1:18" ht="14.25" customHeight="1" x14ac:dyDescent="0.25">
      <c r="P2232" s="53">
        <v>0</v>
      </c>
      <c r="Q2232" s="53">
        <v>0</v>
      </c>
      <c r="R2232" s="53">
        <v>20000</v>
      </c>
    </row>
    <row r="2233" spans="1:18" ht="14.25" customHeight="1" x14ac:dyDescent="0.25"/>
    <row r="2234" spans="1:18" ht="14.25" customHeight="1" x14ac:dyDescent="0.25"/>
    <row r="2235" spans="1:18" ht="14.25" customHeight="1" x14ac:dyDescent="0.25"/>
    <row r="2236" spans="1:18" ht="14.25" customHeight="1" x14ac:dyDescent="0.25"/>
    <row r="2237" spans="1:18" ht="14.25" customHeight="1" x14ac:dyDescent="0.25"/>
    <row r="2238" spans="1:18" ht="14.25" customHeight="1" x14ac:dyDescent="0.25"/>
    <row r="2239" spans="1:18" ht="14.25" customHeight="1" x14ac:dyDescent="0.25"/>
    <row r="2240" spans="1:18" ht="14.25" customHeight="1" x14ac:dyDescent="0.25"/>
    <row r="2241" ht="14.25" customHeight="1" x14ac:dyDescent="0.25"/>
    <row r="2242" ht="14.25" customHeight="1" x14ac:dyDescent="0.25"/>
    <row r="2243" ht="14.25" customHeight="1" x14ac:dyDescent="0.25"/>
    <row r="2244" ht="14.25" customHeight="1" x14ac:dyDescent="0.25"/>
    <row r="2245" ht="14.25" customHeight="1" x14ac:dyDescent="0.25"/>
    <row r="2246" ht="14.25" customHeight="1" x14ac:dyDescent="0.25"/>
    <row r="2247" ht="14.25" customHeight="1" x14ac:dyDescent="0.25"/>
    <row r="2248" ht="14.25" customHeight="1" x14ac:dyDescent="0.25"/>
    <row r="2249" ht="14.25" customHeight="1" x14ac:dyDescent="0.25"/>
    <row r="2250" ht="14.25" customHeight="1" x14ac:dyDescent="0.25"/>
    <row r="2251" ht="14.25" customHeight="1" x14ac:dyDescent="0.25"/>
    <row r="2252" ht="14.25" customHeight="1" x14ac:dyDescent="0.25"/>
    <row r="2253" ht="14.25" customHeight="1" x14ac:dyDescent="0.25"/>
    <row r="2254" ht="14.25" customHeight="1" x14ac:dyDescent="0.25"/>
    <row r="2255" ht="14.25" customHeight="1" x14ac:dyDescent="0.25"/>
    <row r="2256" ht="14.25" customHeight="1" x14ac:dyDescent="0.25"/>
    <row r="2257" ht="14.25" customHeight="1" x14ac:dyDescent="0.25"/>
    <row r="2258" ht="14.25" customHeight="1" x14ac:dyDescent="0.25"/>
    <row r="2259" ht="14.25" customHeight="1" x14ac:dyDescent="0.25"/>
    <row r="2260" ht="14.25" customHeight="1" x14ac:dyDescent="0.25"/>
    <row r="2261" ht="14.25" customHeight="1" x14ac:dyDescent="0.25"/>
    <row r="2262" ht="14.25" customHeight="1" x14ac:dyDescent="0.25"/>
    <row r="2263" ht="14.25" customHeight="1" x14ac:dyDescent="0.25"/>
    <row r="2264" ht="14.25" customHeight="1" x14ac:dyDescent="0.25"/>
    <row r="2265" ht="14.25" customHeight="1" x14ac:dyDescent="0.25"/>
    <row r="2266" ht="14.25" customHeight="1" x14ac:dyDescent="0.25"/>
    <row r="2267" ht="14.25" customHeight="1" x14ac:dyDescent="0.25"/>
    <row r="2268" ht="14.25" customHeight="1" x14ac:dyDescent="0.25"/>
    <row r="2269" ht="14.25" customHeight="1" x14ac:dyDescent="0.25"/>
    <row r="2270" ht="14.25" customHeight="1" x14ac:dyDescent="0.25"/>
    <row r="2271" ht="14.25" customHeight="1" x14ac:dyDescent="0.25"/>
    <row r="2272" ht="14.25" customHeight="1" x14ac:dyDescent="0.25"/>
    <row r="2273" ht="14.25" customHeight="1" x14ac:dyDescent="0.25"/>
    <row r="2274" ht="14.25" customHeight="1" x14ac:dyDescent="0.25"/>
    <row r="2275" ht="14.25" customHeight="1" x14ac:dyDescent="0.25"/>
    <row r="2276" ht="14.25" customHeight="1" x14ac:dyDescent="0.25"/>
    <row r="2277" ht="14.25" customHeight="1" x14ac:dyDescent="0.25"/>
    <row r="2278" ht="14.25" customHeight="1" x14ac:dyDescent="0.25"/>
    <row r="2279" ht="14.25" customHeight="1" x14ac:dyDescent="0.25"/>
    <row r="2280" ht="14.25" customHeight="1" x14ac:dyDescent="0.25"/>
    <row r="2281" ht="14.25" customHeight="1" x14ac:dyDescent="0.25"/>
    <row r="2282" ht="14.25" customHeight="1" x14ac:dyDescent="0.25"/>
    <row r="2283" ht="14.25" customHeight="1" x14ac:dyDescent="0.25"/>
    <row r="2284" ht="14.25" customHeight="1" x14ac:dyDescent="0.25"/>
    <row r="2285" ht="14.25" customHeight="1" x14ac:dyDescent="0.25"/>
    <row r="2286" ht="14.25" customHeight="1" x14ac:dyDescent="0.25"/>
    <row r="2287" ht="14.25" customHeight="1" x14ac:dyDescent="0.25"/>
    <row r="2288" ht="14.25" customHeight="1" x14ac:dyDescent="0.25"/>
    <row r="2289" ht="14.25" customHeight="1" x14ac:dyDescent="0.25"/>
    <row r="2290" ht="14.25" customHeight="1" x14ac:dyDescent="0.25"/>
    <row r="2291" ht="14.25" customHeight="1" x14ac:dyDescent="0.25"/>
    <row r="2292" ht="14.25" customHeight="1" x14ac:dyDescent="0.25"/>
    <row r="2293" ht="14.25" customHeight="1" x14ac:dyDescent="0.25"/>
    <row r="2294" ht="14.25" customHeight="1" x14ac:dyDescent="0.25"/>
    <row r="2295" ht="14.25" customHeight="1" x14ac:dyDescent="0.25"/>
    <row r="2296" ht="14.25" customHeight="1" x14ac:dyDescent="0.25"/>
    <row r="2297" ht="14.25" customHeight="1" x14ac:dyDescent="0.25"/>
    <row r="2298" ht="14.25" customHeight="1" x14ac:dyDescent="0.25"/>
    <row r="2299" ht="14.25" customHeight="1" x14ac:dyDescent="0.25"/>
    <row r="2300" ht="14.25" customHeight="1" x14ac:dyDescent="0.25"/>
    <row r="2301" ht="14.25" customHeight="1" x14ac:dyDescent="0.25"/>
    <row r="2302" ht="14.25" customHeight="1" x14ac:dyDescent="0.25"/>
    <row r="2303" ht="14.25" customHeight="1" x14ac:dyDescent="0.25"/>
    <row r="2304" ht="14.25" customHeight="1" x14ac:dyDescent="0.25"/>
    <row r="2305" ht="14.25" customHeight="1" x14ac:dyDescent="0.25"/>
    <row r="2306" ht="14.25" customHeight="1" x14ac:dyDescent="0.25"/>
    <row r="2307" ht="14.25" customHeight="1" x14ac:dyDescent="0.25"/>
    <row r="2308" ht="14.25" customHeight="1" x14ac:dyDescent="0.25"/>
    <row r="2309" ht="14.25" customHeight="1" x14ac:dyDescent="0.25"/>
    <row r="2310" ht="14.25" customHeight="1" x14ac:dyDescent="0.25"/>
    <row r="2311" ht="14.25" customHeight="1" x14ac:dyDescent="0.25"/>
    <row r="2312" ht="14.25" customHeight="1" x14ac:dyDescent="0.25"/>
    <row r="2313" ht="14.25" customHeight="1" x14ac:dyDescent="0.25"/>
    <row r="2314" ht="14.25" customHeight="1" x14ac:dyDescent="0.25"/>
    <row r="2315" ht="14.25" customHeight="1" x14ac:dyDescent="0.25"/>
    <row r="2316" ht="14.25" customHeight="1" x14ac:dyDescent="0.25"/>
    <row r="2317" ht="14.25" customHeight="1" x14ac:dyDescent="0.25"/>
    <row r="2318" ht="14.25" customHeight="1" x14ac:dyDescent="0.25"/>
    <row r="2319" ht="14.25" customHeight="1" x14ac:dyDescent="0.25"/>
    <row r="2320" ht="14.25" customHeight="1" x14ac:dyDescent="0.25"/>
    <row r="2321" ht="14.25" customHeight="1" x14ac:dyDescent="0.25"/>
    <row r="2322" ht="14.25" customHeight="1" x14ac:dyDescent="0.25"/>
    <row r="2323" ht="14.25" customHeight="1" x14ac:dyDescent="0.25"/>
    <row r="2324" ht="14.25" customHeight="1" x14ac:dyDescent="0.25"/>
    <row r="2325" ht="14.25" customHeight="1" x14ac:dyDescent="0.25"/>
    <row r="2326" ht="14.25" customHeight="1" x14ac:dyDescent="0.25"/>
    <row r="2327" ht="14.25" customHeight="1" x14ac:dyDescent="0.25"/>
    <row r="2328" ht="14.25" customHeight="1" x14ac:dyDescent="0.25"/>
    <row r="2329" ht="14.25" customHeight="1" x14ac:dyDescent="0.25"/>
    <row r="2330" ht="14.25" customHeight="1" x14ac:dyDescent="0.25"/>
    <row r="2331" ht="14.25" customHeight="1" x14ac:dyDescent="0.25"/>
    <row r="2332" ht="14.25" customHeight="1" x14ac:dyDescent="0.25"/>
    <row r="2333" ht="14.25" customHeight="1" x14ac:dyDescent="0.25"/>
    <row r="2334" ht="14.25" customHeight="1" x14ac:dyDescent="0.25"/>
    <row r="2335" ht="14.25" customHeight="1" x14ac:dyDescent="0.25"/>
    <row r="2336" ht="14.25" customHeight="1" x14ac:dyDescent="0.25"/>
    <row r="2337" ht="14.25" customHeight="1" x14ac:dyDescent="0.25"/>
    <row r="2338" ht="14.25" customHeight="1" x14ac:dyDescent="0.25"/>
    <row r="2339" ht="14.25" customHeight="1" x14ac:dyDescent="0.25"/>
    <row r="2340" ht="14.25" customHeight="1" x14ac:dyDescent="0.25"/>
    <row r="2341" ht="14.25" customHeight="1" x14ac:dyDescent="0.25"/>
    <row r="2342" ht="14.25" customHeight="1" x14ac:dyDescent="0.25"/>
    <row r="2343" ht="14.25" customHeight="1" x14ac:dyDescent="0.25"/>
    <row r="2344" ht="14.25" customHeight="1" x14ac:dyDescent="0.25"/>
    <row r="2345" ht="14.25" customHeight="1" x14ac:dyDescent="0.25"/>
    <row r="2346" ht="14.25" customHeight="1" x14ac:dyDescent="0.25"/>
    <row r="2347" ht="14.25" customHeight="1" x14ac:dyDescent="0.25"/>
    <row r="2348" ht="14.25" customHeight="1" x14ac:dyDescent="0.25"/>
    <row r="2349" ht="14.25" customHeight="1" x14ac:dyDescent="0.25"/>
    <row r="2350" ht="14.25" customHeight="1" x14ac:dyDescent="0.25"/>
    <row r="2351" ht="14.25" customHeight="1" x14ac:dyDescent="0.25"/>
    <row r="2352" ht="19.2" customHeight="1" x14ac:dyDescent="0.25"/>
  </sheetData>
  <sheetProtection selectLockedCells="1" selectUnlockedCells="1"/>
  <autoFilter ref="A2:AQ1972" xr:uid="{00000000-0009-0000-0000-000005000000}">
    <sortState xmlns:xlrd2="http://schemas.microsoft.com/office/spreadsheetml/2017/richdata2" ref="A3:AQ1972">
      <sortCondition ref="L2:L1972"/>
    </sortState>
  </autoFilter>
  <sortState xmlns:xlrd2="http://schemas.microsoft.com/office/spreadsheetml/2017/richdata2" ref="A3:AK2098">
    <sortCondition ref="B3:B2098"/>
  </sortState>
  <conditionalFormatting sqref="A2">
    <cfRule type="duplicateValues" dxfId="909" priority="355"/>
    <cfRule type="duplicateValues" dxfId="908" priority="354"/>
    <cfRule type="duplicateValues" dxfId="907" priority="353"/>
    <cfRule type="duplicateValues" dxfId="906" priority="356"/>
    <cfRule type="duplicateValues" dxfId="905" priority="267"/>
    <cfRule type="duplicateValues" dxfId="904" priority="360"/>
    <cfRule type="duplicateValues" dxfId="903" priority="359"/>
    <cfRule type="duplicateValues" dxfId="902" priority="358"/>
    <cfRule type="duplicateValues" dxfId="901" priority="357"/>
  </conditionalFormatting>
  <conditionalFormatting sqref="A2:A1972">
    <cfRule type="duplicateValues" dxfId="900" priority="781"/>
  </conditionalFormatting>
  <conditionalFormatting sqref="A3">
    <cfRule type="duplicateValues" dxfId="899" priority="352"/>
    <cfRule type="duplicateValues" dxfId="898" priority="351"/>
    <cfRule type="duplicateValues" dxfId="897" priority="350"/>
    <cfRule type="duplicateValues" dxfId="896" priority="193"/>
    <cfRule type="duplicateValues" dxfId="895" priority="192"/>
    <cfRule type="duplicateValues" dxfId="894" priority="191"/>
    <cfRule type="duplicateValues" dxfId="893" priority="188"/>
    <cfRule type="duplicateValues" dxfId="892" priority="190"/>
    <cfRule type="duplicateValues" dxfId="891" priority="186"/>
    <cfRule type="duplicateValues" dxfId="890" priority="185"/>
    <cfRule type="duplicateValues" dxfId="889" priority="184"/>
    <cfRule type="duplicateValues" dxfId="888" priority="183"/>
    <cfRule type="duplicateValues" dxfId="887" priority="182"/>
    <cfRule type="duplicateValues" dxfId="886" priority="349"/>
    <cfRule type="duplicateValues" dxfId="885" priority="348"/>
    <cfRule type="duplicateValues" dxfId="884" priority="347"/>
    <cfRule type="duplicateValues" dxfId="883" priority="181"/>
    <cfRule type="duplicateValues" dxfId="882" priority="346"/>
    <cfRule type="duplicateValues" dxfId="881" priority="345"/>
    <cfRule type="duplicateValues" dxfId="880" priority="180"/>
    <cfRule type="duplicateValues" dxfId="879" priority="179"/>
    <cfRule type="duplicateValues" dxfId="878" priority="187"/>
    <cfRule type="duplicateValues" dxfId="877" priority="178"/>
    <cfRule type="duplicateValues" dxfId="876" priority="189"/>
  </conditionalFormatting>
  <conditionalFormatting sqref="A3:A1972">
    <cfRule type="duplicateValues" dxfId="875" priority="226"/>
  </conditionalFormatting>
  <conditionalFormatting sqref="A4">
    <cfRule type="duplicateValues" dxfId="874" priority="28"/>
    <cfRule type="duplicateValues" dxfId="873" priority="46"/>
    <cfRule type="duplicateValues" dxfId="872" priority="48"/>
    <cfRule type="duplicateValues" dxfId="871" priority="31"/>
    <cfRule type="duplicateValues" dxfId="870" priority="47"/>
    <cfRule type="duplicateValues" dxfId="869" priority="25"/>
    <cfRule type="duplicateValues" dxfId="868" priority="26"/>
    <cfRule type="duplicateValues" dxfId="867" priority="27"/>
    <cfRule type="duplicateValues" dxfId="866" priority="29"/>
    <cfRule type="duplicateValues" dxfId="865" priority="30"/>
    <cfRule type="duplicateValues" dxfId="864" priority="32"/>
    <cfRule type="duplicateValues" dxfId="863" priority="33"/>
    <cfRule type="duplicateValues" dxfId="862" priority="34"/>
    <cfRule type="duplicateValues" dxfId="861" priority="35"/>
    <cfRule type="duplicateValues" dxfId="860" priority="36"/>
    <cfRule type="duplicateValues" dxfId="859" priority="37"/>
    <cfRule type="duplicateValues" dxfId="858" priority="38"/>
    <cfRule type="duplicateValues" dxfId="857" priority="39"/>
    <cfRule type="duplicateValues" dxfId="856" priority="40"/>
    <cfRule type="duplicateValues" dxfId="855" priority="41"/>
    <cfRule type="duplicateValues" dxfId="854" priority="42"/>
    <cfRule type="duplicateValues" dxfId="853" priority="43"/>
    <cfRule type="duplicateValues" dxfId="852" priority="44"/>
    <cfRule type="duplicateValues" dxfId="851" priority="45"/>
  </conditionalFormatting>
  <conditionalFormatting sqref="A5:A1972">
    <cfRule type="duplicateValues" dxfId="850" priority="2"/>
    <cfRule type="duplicateValues" dxfId="849" priority="3"/>
    <cfRule type="duplicateValues" dxfId="848" priority="4"/>
    <cfRule type="duplicateValues" dxfId="847" priority="5"/>
    <cfRule type="duplicateValues" dxfId="846" priority="21"/>
    <cfRule type="duplicateValues" dxfId="845" priority="12"/>
    <cfRule type="duplicateValues" dxfId="844" priority="16"/>
    <cfRule type="duplicateValues" dxfId="843" priority="1"/>
    <cfRule type="duplicateValues" dxfId="842" priority="24"/>
    <cfRule type="duplicateValues" dxfId="841" priority="23"/>
    <cfRule type="duplicateValues" dxfId="840" priority="22"/>
    <cfRule type="duplicateValues" dxfId="839" priority="20"/>
    <cfRule type="duplicateValues" dxfId="838" priority="19"/>
    <cfRule type="duplicateValues" dxfId="837" priority="6"/>
    <cfRule type="duplicateValues" dxfId="836" priority="18"/>
    <cfRule type="duplicateValues" dxfId="835" priority="17"/>
    <cfRule type="duplicateValues" dxfId="834" priority="15"/>
    <cfRule type="duplicateValues" dxfId="833" priority="14"/>
    <cfRule type="duplicateValues" dxfId="832" priority="13"/>
    <cfRule type="duplicateValues" dxfId="831" priority="7"/>
    <cfRule type="duplicateValues" dxfId="830" priority="8"/>
    <cfRule type="duplicateValues" dxfId="829" priority="9"/>
    <cfRule type="duplicateValues" dxfId="828" priority="10"/>
    <cfRule type="duplicateValues" dxfId="827" priority="11"/>
  </conditionalFormatting>
  <conditionalFormatting sqref="A18">
    <cfRule type="duplicateValues" dxfId="826" priority="256"/>
  </conditionalFormatting>
  <conditionalFormatting sqref="A19">
    <cfRule type="duplicateValues" dxfId="825" priority="255"/>
  </conditionalFormatting>
  <conditionalFormatting sqref="A20">
    <cfRule type="duplicateValues" dxfId="824" priority="290"/>
    <cfRule type="duplicateValues" dxfId="823" priority="174"/>
    <cfRule type="duplicateValues" dxfId="822" priority="175"/>
  </conditionalFormatting>
  <conditionalFormatting sqref="A21">
    <cfRule type="duplicateValues" dxfId="821" priority="289"/>
  </conditionalFormatting>
  <conditionalFormatting sqref="A22">
    <cfRule type="duplicateValues" dxfId="820" priority="281"/>
  </conditionalFormatting>
  <conditionalFormatting sqref="A43">
    <cfRule type="duplicateValues" dxfId="819" priority="196"/>
  </conditionalFormatting>
  <conditionalFormatting sqref="A511">
    <cfRule type="duplicateValues" dxfId="818" priority="253"/>
    <cfRule type="duplicateValues" dxfId="817" priority="252"/>
    <cfRule type="duplicateValues" dxfId="816" priority="251"/>
    <cfRule type="duplicateValues" dxfId="815" priority="250"/>
    <cfRule type="duplicateValues" dxfId="814" priority="249"/>
  </conditionalFormatting>
  <conditionalFormatting sqref="A515:A518">
    <cfRule type="duplicateValues" dxfId="813" priority="248"/>
  </conditionalFormatting>
  <conditionalFormatting sqref="A526:A528">
    <cfRule type="duplicateValues" dxfId="812" priority="298"/>
  </conditionalFormatting>
  <conditionalFormatting sqref="A540">
    <cfRule type="duplicateValues" dxfId="811" priority="247"/>
  </conditionalFormatting>
  <conditionalFormatting sqref="A548">
    <cfRule type="duplicateValues" dxfId="810" priority="330"/>
  </conditionalFormatting>
  <conditionalFormatting sqref="A833">
    <cfRule type="duplicateValues" dxfId="809" priority="246"/>
  </conditionalFormatting>
  <conditionalFormatting sqref="A842">
    <cfRule type="duplicateValues" dxfId="808" priority="280"/>
  </conditionalFormatting>
  <conditionalFormatting sqref="A888">
    <cfRule type="duplicateValues" dxfId="807" priority="279"/>
  </conditionalFormatting>
  <conditionalFormatting sqref="A937:A941">
    <cfRule type="duplicateValues" dxfId="806" priority="245"/>
  </conditionalFormatting>
  <conditionalFormatting sqref="A942:A946">
    <cfRule type="duplicateValues" dxfId="805" priority="244"/>
  </conditionalFormatting>
  <conditionalFormatting sqref="A947:A948">
    <cfRule type="duplicateValues" dxfId="804" priority="243"/>
  </conditionalFormatting>
  <conditionalFormatting sqref="A947:A951">
    <cfRule type="duplicateValues" dxfId="803" priority="490"/>
  </conditionalFormatting>
  <conditionalFormatting sqref="A949:A951">
    <cfRule type="duplicateValues" dxfId="802" priority="242"/>
  </conditionalFormatting>
  <conditionalFormatting sqref="A952">
    <cfRule type="duplicateValues" dxfId="801" priority="241"/>
  </conditionalFormatting>
  <conditionalFormatting sqref="A952:A956">
    <cfRule type="duplicateValues" dxfId="800" priority="511"/>
  </conditionalFormatting>
  <conditionalFormatting sqref="A953:A956">
    <cfRule type="duplicateValues" dxfId="799" priority="240"/>
  </conditionalFormatting>
  <conditionalFormatting sqref="A957">
    <cfRule type="duplicateValues" dxfId="798" priority="239"/>
  </conditionalFormatting>
  <conditionalFormatting sqref="A957:A958">
    <cfRule type="duplicateValues" dxfId="797" priority="512"/>
  </conditionalFormatting>
  <conditionalFormatting sqref="A959:A961">
    <cfRule type="duplicateValues" dxfId="796" priority="534"/>
  </conditionalFormatting>
  <conditionalFormatting sqref="A959:A963">
    <cfRule type="duplicateValues" dxfId="795" priority="238"/>
  </conditionalFormatting>
  <conditionalFormatting sqref="A962">
    <cfRule type="duplicateValues" dxfId="794" priority="514"/>
  </conditionalFormatting>
  <conditionalFormatting sqref="A963:A966">
    <cfRule type="duplicateValues" dxfId="793" priority="309"/>
  </conditionalFormatting>
  <conditionalFormatting sqref="A964 A966:A968">
    <cfRule type="duplicateValues" dxfId="792" priority="237"/>
  </conditionalFormatting>
  <conditionalFormatting sqref="A965">
    <cfRule type="duplicateValues" dxfId="791" priority="236"/>
  </conditionalFormatting>
  <conditionalFormatting sqref="A967:A968">
    <cfRule type="duplicateValues" dxfId="790" priority="535"/>
  </conditionalFormatting>
  <conditionalFormatting sqref="A970:A972">
    <cfRule type="duplicateValues" dxfId="789" priority="388"/>
  </conditionalFormatting>
  <conditionalFormatting sqref="A973 A975:A977">
    <cfRule type="duplicateValues" dxfId="788" priority="536"/>
  </conditionalFormatting>
  <conditionalFormatting sqref="A974">
    <cfRule type="duplicateValues" dxfId="787" priority="299"/>
  </conditionalFormatting>
  <conditionalFormatting sqref="A987">
    <cfRule type="duplicateValues" dxfId="786" priority="235"/>
  </conditionalFormatting>
  <conditionalFormatting sqref="A997">
    <cfRule type="duplicateValues" dxfId="785" priority="300"/>
  </conditionalFormatting>
  <conditionalFormatting sqref="A1000">
    <cfRule type="duplicateValues" dxfId="784" priority="234"/>
  </conditionalFormatting>
  <conditionalFormatting sqref="A1010">
    <cfRule type="duplicateValues" dxfId="783" priority="308"/>
  </conditionalFormatting>
  <conditionalFormatting sqref="A1031">
    <cfRule type="duplicateValues" dxfId="782" priority="233"/>
  </conditionalFormatting>
  <conditionalFormatting sqref="A1041">
    <cfRule type="duplicateValues" dxfId="781" priority="287"/>
  </conditionalFormatting>
  <conditionalFormatting sqref="A1061">
    <cfRule type="duplicateValues" dxfId="780" priority="232"/>
  </conditionalFormatting>
  <conditionalFormatting sqref="A1062">
    <cfRule type="duplicateValues" dxfId="779" priority="231"/>
  </conditionalFormatting>
  <conditionalFormatting sqref="A1070">
    <cfRule type="duplicateValues" dxfId="778" priority="537"/>
  </conditionalFormatting>
  <conditionalFormatting sqref="A1071">
    <cfRule type="duplicateValues" dxfId="777" priority="538"/>
  </conditionalFormatting>
  <conditionalFormatting sqref="A1104">
    <cfRule type="duplicateValues" dxfId="776" priority="230"/>
  </conditionalFormatting>
  <conditionalFormatting sqref="A1106">
    <cfRule type="duplicateValues" dxfId="775" priority="229"/>
  </conditionalFormatting>
  <conditionalFormatting sqref="A1113">
    <cfRule type="duplicateValues" dxfId="774" priority="278"/>
  </conditionalFormatting>
  <conditionalFormatting sqref="A1115">
    <cfRule type="duplicateValues" dxfId="773" priority="304"/>
  </conditionalFormatting>
  <conditionalFormatting sqref="A1242">
    <cfRule type="duplicateValues" dxfId="772" priority="228"/>
  </conditionalFormatting>
  <conditionalFormatting sqref="A1249">
    <cfRule type="duplicateValues" dxfId="771" priority="277"/>
  </conditionalFormatting>
  <conditionalFormatting sqref="A1440">
    <cfRule type="duplicateValues" dxfId="770" priority="227"/>
  </conditionalFormatting>
  <conditionalFormatting sqref="A1445">
    <cfRule type="duplicateValues" dxfId="769" priority="276"/>
  </conditionalFormatting>
  <conditionalFormatting sqref="A1709:A1710">
    <cfRule type="duplicateValues" dxfId="768" priority="225"/>
  </conditionalFormatting>
  <conditionalFormatting sqref="A1711:A1804 A1664:A1708">
    <cfRule type="duplicateValues" dxfId="767" priority="224"/>
  </conditionalFormatting>
  <conditionalFormatting sqref="A1717:A1718">
    <cfRule type="duplicateValues" dxfId="766" priority="705"/>
  </conditionalFormatting>
  <conditionalFormatting sqref="A1719:A1820 A1670:A1716">
    <cfRule type="duplicateValues" dxfId="765" priority="343"/>
  </conditionalFormatting>
  <conditionalFormatting sqref="A1821:A1916">
    <cfRule type="duplicateValues" dxfId="764" priority="712"/>
  </conditionalFormatting>
  <conditionalFormatting sqref="A1861">
    <cfRule type="duplicateValues" dxfId="763" priority="223"/>
  </conditionalFormatting>
  <conditionalFormatting sqref="A1869">
    <cfRule type="duplicateValues" dxfId="762" priority="222"/>
  </conditionalFormatting>
  <conditionalFormatting sqref="A1875">
    <cfRule type="duplicateValues" dxfId="761" priority="221"/>
    <cfRule type="duplicateValues" dxfId="760" priority="220"/>
  </conditionalFormatting>
  <conditionalFormatting sqref="A1881">
    <cfRule type="duplicateValues" dxfId="759" priority="219"/>
    <cfRule type="duplicateValues" dxfId="758" priority="218"/>
  </conditionalFormatting>
  <conditionalFormatting sqref="A1884:A1899 A1805:A1823 A1870:A1874 A1876:A1880 A1882 A1825:A1860 A1862:A1868">
    <cfRule type="duplicateValues" dxfId="757" priority="194"/>
  </conditionalFormatting>
  <conditionalFormatting sqref="A1886:A1955">
    <cfRule type="duplicateValues" dxfId="756" priority="195"/>
  </conditionalFormatting>
  <conditionalFormatting sqref="A1900">
    <cfRule type="duplicateValues" dxfId="755" priority="217"/>
  </conditionalFormatting>
  <conditionalFormatting sqref="A1901">
    <cfRule type="duplicateValues" dxfId="754" priority="216"/>
  </conditionalFormatting>
  <conditionalFormatting sqref="A1902">
    <cfRule type="duplicateValues" dxfId="753" priority="215"/>
  </conditionalFormatting>
  <conditionalFormatting sqref="A1903">
    <cfRule type="duplicateValues" dxfId="752" priority="214"/>
  </conditionalFormatting>
  <conditionalFormatting sqref="A1904">
    <cfRule type="duplicateValues" dxfId="751" priority="213"/>
  </conditionalFormatting>
  <conditionalFormatting sqref="A1905:A1906">
    <cfRule type="duplicateValues" dxfId="750" priority="212"/>
  </conditionalFormatting>
  <conditionalFormatting sqref="A1907">
    <cfRule type="duplicateValues" dxfId="749" priority="211"/>
  </conditionalFormatting>
  <conditionalFormatting sqref="A1908">
    <cfRule type="duplicateValues" dxfId="748" priority="210"/>
  </conditionalFormatting>
  <conditionalFormatting sqref="A1909:A1910">
    <cfRule type="duplicateValues" dxfId="747" priority="209"/>
  </conditionalFormatting>
  <conditionalFormatting sqref="A1911">
    <cfRule type="duplicateValues" dxfId="746" priority="208"/>
  </conditionalFormatting>
  <conditionalFormatting sqref="A1912:A1913">
    <cfRule type="duplicateValues" dxfId="745" priority="207"/>
  </conditionalFormatting>
  <conditionalFormatting sqref="A1914">
    <cfRule type="duplicateValues" dxfId="744" priority="206"/>
  </conditionalFormatting>
  <conditionalFormatting sqref="A1915">
    <cfRule type="duplicateValues" dxfId="743" priority="205"/>
  </conditionalFormatting>
  <conditionalFormatting sqref="A1916:A1925">
    <cfRule type="duplicateValues" dxfId="742" priority="204"/>
  </conditionalFormatting>
  <conditionalFormatting sqref="A1917">
    <cfRule type="duplicateValues" dxfId="741" priority="332"/>
  </conditionalFormatting>
  <conditionalFormatting sqref="A1918">
    <cfRule type="duplicateValues" dxfId="740" priority="331"/>
  </conditionalFormatting>
  <conditionalFormatting sqref="A1919">
    <cfRule type="duplicateValues" dxfId="739" priority="329"/>
  </conditionalFormatting>
  <conditionalFormatting sqref="A1920">
    <cfRule type="duplicateValues" dxfId="738" priority="328"/>
  </conditionalFormatting>
  <conditionalFormatting sqref="A1921">
    <cfRule type="duplicateValues" dxfId="737" priority="713"/>
  </conditionalFormatting>
  <conditionalFormatting sqref="A1922:A1923">
    <cfRule type="duplicateValues" dxfId="736" priority="327"/>
  </conditionalFormatting>
  <conditionalFormatting sqref="A1924">
    <cfRule type="duplicateValues" dxfId="735" priority="326"/>
  </conditionalFormatting>
  <conditionalFormatting sqref="A1925">
    <cfRule type="duplicateValues" dxfId="734" priority="325"/>
  </conditionalFormatting>
  <conditionalFormatting sqref="A1926:A1927">
    <cfRule type="duplicateValues" dxfId="733" priority="782"/>
  </conditionalFormatting>
  <conditionalFormatting sqref="A1926:A1957">
    <cfRule type="duplicateValues" dxfId="732" priority="203"/>
  </conditionalFormatting>
  <conditionalFormatting sqref="A1928">
    <cfRule type="duplicateValues" dxfId="731" priority="323"/>
  </conditionalFormatting>
  <conditionalFormatting sqref="A1929:A1930">
    <cfRule type="duplicateValues" dxfId="730" priority="310"/>
  </conditionalFormatting>
  <conditionalFormatting sqref="A1931">
    <cfRule type="duplicateValues" dxfId="729" priority="322"/>
  </conditionalFormatting>
  <conditionalFormatting sqref="A1932">
    <cfRule type="duplicateValues" dxfId="728" priority="321"/>
  </conditionalFormatting>
  <conditionalFormatting sqref="A1933:A1942">
    <cfRule type="duplicateValues" dxfId="727" priority="715"/>
  </conditionalFormatting>
  <conditionalFormatting sqref="A1943:A1957">
    <cfRule type="duplicateValues" dxfId="726" priority="76"/>
  </conditionalFormatting>
  <conditionalFormatting sqref="A1943:A2052 A2054:A2082">
    <cfRule type="duplicateValues" dxfId="725" priority="784"/>
  </conditionalFormatting>
  <conditionalFormatting sqref="A1958">
    <cfRule type="duplicateValues" dxfId="724" priority="75"/>
  </conditionalFormatting>
  <conditionalFormatting sqref="A1959">
    <cfRule type="duplicateValues" dxfId="723" priority="74"/>
  </conditionalFormatting>
  <conditionalFormatting sqref="A1960">
    <cfRule type="duplicateValues" dxfId="722" priority="73"/>
  </conditionalFormatting>
  <conditionalFormatting sqref="A1961">
    <cfRule type="duplicateValues" dxfId="721" priority="72"/>
  </conditionalFormatting>
  <conditionalFormatting sqref="A1962">
    <cfRule type="duplicateValues" dxfId="720" priority="71"/>
  </conditionalFormatting>
  <conditionalFormatting sqref="A1963">
    <cfRule type="duplicateValues" dxfId="719" priority="70"/>
  </conditionalFormatting>
  <conditionalFormatting sqref="A1964">
    <cfRule type="duplicateValues" dxfId="718" priority="69"/>
  </conditionalFormatting>
  <conditionalFormatting sqref="A1965">
    <cfRule type="duplicateValues" dxfId="717" priority="68"/>
  </conditionalFormatting>
  <conditionalFormatting sqref="A1966">
    <cfRule type="duplicateValues" dxfId="716" priority="67"/>
  </conditionalFormatting>
  <conditionalFormatting sqref="A1967">
    <cfRule type="duplicateValues" dxfId="715" priority="66"/>
  </conditionalFormatting>
  <conditionalFormatting sqref="A1968">
    <cfRule type="duplicateValues" dxfId="714" priority="65"/>
  </conditionalFormatting>
  <conditionalFormatting sqref="A1969">
    <cfRule type="duplicateValues" dxfId="713" priority="64"/>
  </conditionalFormatting>
  <conditionalFormatting sqref="A1970">
    <cfRule type="duplicateValues" dxfId="712" priority="63"/>
  </conditionalFormatting>
  <conditionalFormatting sqref="A1971">
    <cfRule type="duplicateValues" dxfId="711" priority="62"/>
  </conditionalFormatting>
  <conditionalFormatting sqref="A1972">
    <cfRule type="duplicateValues" dxfId="710" priority="61"/>
  </conditionalFormatting>
  <conditionalFormatting sqref="A2053">
    <cfRule type="duplicateValues" dxfId="709" priority="275"/>
  </conditionalFormatting>
  <conditionalFormatting sqref="A2083">
    <cfRule type="duplicateValues" dxfId="708" priority="301"/>
  </conditionalFormatting>
  <conditionalFormatting sqref="A2084:A2095">
    <cfRule type="duplicateValues" dxfId="707" priority="785"/>
  </conditionalFormatting>
  <conditionalFormatting sqref="A2096">
    <cfRule type="duplicateValues" dxfId="706" priority="766"/>
  </conditionalFormatting>
  <conditionalFormatting sqref="A2097">
    <cfRule type="duplicateValues" dxfId="705" priority="274"/>
  </conditionalFormatting>
  <conditionalFormatting sqref="A2098:A2230">
    <cfRule type="duplicateValues" dxfId="704" priority="273"/>
  </conditionalFormatting>
  <conditionalFormatting sqref="C91:C95">
    <cfRule type="duplicateValues" dxfId="703" priority="202" stopIfTrue="1"/>
  </conditionalFormatting>
  <conditionalFormatting sqref="C93:C98">
    <cfRule type="duplicateValues" dxfId="702" priority="385" stopIfTrue="1"/>
  </conditionalFormatting>
  <conditionalFormatting sqref="G357">
    <cfRule type="duplicateValues" dxfId="701" priority="201"/>
    <cfRule type="duplicateValues" dxfId="700" priority="200"/>
    <cfRule type="duplicateValues" dxfId="699" priority="197"/>
    <cfRule type="duplicateValues" dxfId="698" priority="198"/>
    <cfRule type="duplicateValues" dxfId="697" priority="199"/>
  </conditionalFormatting>
  <conditionalFormatting sqref="G363">
    <cfRule type="duplicateValues" dxfId="696" priority="268"/>
    <cfRule type="duplicateValues" dxfId="695" priority="269"/>
    <cfRule type="duplicateValues" dxfId="694" priority="272"/>
    <cfRule type="duplicateValues" dxfId="693" priority="271"/>
    <cfRule type="duplicateValues" dxfId="692" priority="270"/>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ورقة6"/>
  <dimension ref="A1:AY3064"/>
  <sheetViews>
    <sheetView rightToLeft="1" workbookViewId="0">
      <selection activeCell="B36" sqref="B36"/>
    </sheetView>
  </sheetViews>
  <sheetFormatPr defaultColWidth="9" defaultRowHeight="13.8" x14ac:dyDescent="0.25"/>
  <cols>
    <col min="1" max="1" width="9" style="257"/>
    <col min="2" max="2" width="11.09765625" style="259" bestFit="1" customWidth="1"/>
    <col min="3" max="3" width="9" style="259" customWidth="1"/>
    <col min="4" max="43" width="9" style="259"/>
    <col min="44" max="44" width="38.69921875" style="259" bestFit="1" customWidth="1"/>
    <col min="45" max="45" width="9" style="259"/>
    <col min="46" max="46" width="20.59765625" style="259" bestFit="1" customWidth="1"/>
    <col min="47" max="16384" width="9" style="259"/>
  </cols>
  <sheetData>
    <row r="1" spans="1:48" ht="24.6" customHeight="1" x14ac:dyDescent="0.25">
      <c r="A1" s="257" t="s">
        <v>4475</v>
      </c>
      <c r="B1" s="257"/>
      <c r="C1" s="53">
        <v>100</v>
      </c>
      <c r="D1" s="53">
        <v>110</v>
      </c>
      <c r="E1" s="53">
        <v>120</v>
      </c>
      <c r="F1" s="53">
        <v>130</v>
      </c>
      <c r="G1" s="53">
        <v>140</v>
      </c>
      <c r="H1" s="53">
        <v>150</v>
      </c>
      <c r="I1" s="53">
        <v>160</v>
      </c>
      <c r="J1" s="53">
        <v>170</v>
      </c>
      <c r="K1" s="53">
        <v>180</v>
      </c>
      <c r="L1" s="53">
        <v>190</v>
      </c>
      <c r="M1" s="53">
        <v>200</v>
      </c>
      <c r="N1" s="53">
        <v>210</v>
      </c>
      <c r="O1" s="53">
        <v>220</v>
      </c>
      <c r="P1" s="53">
        <v>230</v>
      </c>
      <c r="Q1" s="53">
        <v>240</v>
      </c>
      <c r="R1" s="53">
        <v>250</v>
      </c>
      <c r="S1" s="53">
        <v>260</v>
      </c>
      <c r="T1" s="53">
        <v>270</v>
      </c>
      <c r="U1" s="53">
        <v>280</v>
      </c>
      <c r="V1" s="53">
        <v>290</v>
      </c>
      <c r="W1" s="53">
        <v>300</v>
      </c>
      <c r="X1" s="53">
        <v>310</v>
      </c>
      <c r="Y1" s="53">
        <v>320</v>
      </c>
      <c r="Z1" s="53">
        <v>330</v>
      </c>
      <c r="AA1" s="53">
        <v>340</v>
      </c>
      <c r="AB1" s="53">
        <v>350</v>
      </c>
      <c r="AC1" s="53">
        <v>360</v>
      </c>
      <c r="AD1" s="53">
        <v>370</v>
      </c>
      <c r="AE1" s="53">
        <v>380</v>
      </c>
      <c r="AF1" s="53">
        <v>390</v>
      </c>
      <c r="AG1" s="53">
        <v>400</v>
      </c>
      <c r="AH1" s="53">
        <v>410</v>
      </c>
      <c r="AI1" s="53">
        <v>420</v>
      </c>
      <c r="AJ1" s="53">
        <v>430</v>
      </c>
      <c r="AK1" s="53">
        <v>440</v>
      </c>
      <c r="AL1" s="53">
        <v>450</v>
      </c>
      <c r="AM1" s="53">
        <v>460</v>
      </c>
      <c r="AN1" s="53">
        <v>470</v>
      </c>
      <c r="AO1" s="53">
        <v>480</v>
      </c>
      <c r="AP1" s="53">
        <v>490</v>
      </c>
      <c r="AQ1"/>
      <c r="AR1"/>
    </row>
    <row r="2" spans="1:48" s="257" customFormat="1" ht="28.8" x14ac:dyDescent="0.3">
      <c r="A2" s="345">
        <v>200687</v>
      </c>
      <c r="B2" s="334" t="s">
        <v>3908</v>
      </c>
      <c r="C2" s="280" t="s">
        <v>212</v>
      </c>
      <c r="D2" s="280" t="s">
        <v>212</v>
      </c>
      <c r="E2" s="280" t="s">
        <v>212</v>
      </c>
      <c r="F2" s="280" t="s">
        <v>212</v>
      </c>
      <c r="G2" s="280" t="s">
        <v>212</v>
      </c>
      <c r="H2" s="280" t="s">
        <v>212</v>
      </c>
      <c r="I2" s="280" t="s">
        <v>212</v>
      </c>
      <c r="J2" s="280" t="s">
        <v>212</v>
      </c>
      <c r="K2" s="280" t="s">
        <v>212</v>
      </c>
      <c r="L2" s="280" t="s">
        <v>212</v>
      </c>
      <c r="M2" s="280" t="s">
        <v>212</v>
      </c>
      <c r="N2" s="280" t="s">
        <v>212</v>
      </c>
      <c r="O2" s="280" t="s">
        <v>212</v>
      </c>
      <c r="P2" s="280" t="s">
        <v>212</v>
      </c>
      <c r="Q2" s="280" t="s">
        <v>212</v>
      </c>
      <c r="R2" s="280" t="s">
        <v>212</v>
      </c>
      <c r="S2" s="280" t="s">
        <v>212</v>
      </c>
      <c r="T2" s="280" t="s">
        <v>212</v>
      </c>
      <c r="U2" s="280" t="s">
        <v>212</v>
      </c>
      <c r="V2" s="280" t="s">
        <v>212</v>
      </c>
      <c r="W2" s="280" t="s">
        <v>212</v>
      </c>
      <c r="X2" s="280" t="s">
        <v>212</v>
      </c>
      <c r="Y2" s="280" t="s">
        <v>212</v>
      </c>
      <c r="Z2" s="280" t="s">
        <v>212</v>
      </c>
      <c r="AA2" s="280" t="s">
        <v>212</v>
      </c>
      <c r="AB2" s="280" t="s">
        <v>212</v>
      </c>
      <c r="AC2" s="280" t="s">
        <v>212</v>
      </c>
      <c r="AD2" s="280" t="s">
        <v>212</v>
      </c>
      <c r="AE2" s="280" t="s">
        <v>212</v>
      </c>
      <c r="AF2" s="280" t="s">
        <v>212</v>
      </c>
      <c r="AG2" s="280" t="s">
        <v>213</v>
      </c>
      <c r="AH2" s="280" t="s">
        <v>213</v>
      </c>
      <c r="AI2" s="280" t="s">
        <v>213</v>
      </c>
      <c r="AJ2" s="280" t="s">
        <v>213</v>
      </c>
      <c r="AK2" s="280" t="s">
        <v>213</v>
      </c>
      <c r="AL2" s="280" t="s">
        <v>213</v>
      </c>
      <c r="AM2" s="280" t="s">
        <v>213</v>
      </c>
      <c r="AN2" s="280" t="s">
        <v>213</v>
      </c>
      <c r="AO2" s="280" t="s">
        <v>213</v>
      </c>
      <c r="AP2" s="280" t="s">
        <v>213</v>
      </c>
      <c r="AQ2" s="280"/>
      <c r="AR2" s="282"/>
      <c r="AS2" s="283"/>
      <c r="AT2" s="256"/>
    </row>
    <row r="3" spans="1:48" s="257" customFormat="1" ht="22.8" x14ac:dyDescent="0.4">
      <c r="A3" s="345">
        <v>200915</v>
      </c>
      <c r="B3" s="257" t="s">
        <v>59</v>
      </c>
      <c r="C3" s="269" t="s">
        <v>3829</v>
      </c>
      <c r="D3" s="269" t="s">
        <v>3829</v>
      </c>
      <c r="E3" s="269" t="s">
        <v>3829</v>
      </c>
      <c r="F3" s="269" t="s">
        <v>3829</v>
      </c>
      <c r="G3" s="269" t="s">
        <v>3829</v>
      </c>
      <c r="H3" s="269" t="s">
        <v>3829</v>
      </c>
      <c r="I3" s="269" t="s">
        <v>3829</v>
      </c>
      <c r="J3" s="269" t="s">
        <v>3829</v>
      </c>
      <c r="K3" s="269" t="s">
        <v>3829</v>
      </c>
      <c r="L3" s="269" t="s">
        <v>3829</v>
      </c>
      <c r="M3" s="269" t="s">
        <v>3829</v>
      </c>
      <c r="N3" s="269" t="s">
        <v>3829</v>
      </c>
      <c r="O3" s="269" t="s">
        <v>3829</v>
      </c>
      <c r="P3" s="269" t="s">
        <v>3829</v>
      </c>
      <c r="Q3" s="269" t="s">
        <v>3829</v>
      </c>
      <c r="R3" s="269" t="s">
        <v>3829</v>
      </c>
      <c r="S3" s="269" t="s">
        <v>3829</v>
      </c>
      <c r="T3" s="269" t="s">
        <v>3829</v>
      </c>
      <c r="U3" s="269" t="s">
        <v>3829</v>
      </c>
      <c r="V3" s="269" t="s">
        <v>3829</v>
      </c>
      <c r="W3" s="269" t="s">
        <v>3829</v>
      </c>
      <c r="X3" s="269" t="s">
        <v>3829</v>
      </c>
      <c r="Y3" s="269" t="s">
        <v>3829</v>
      </c>
      <c r="Z3" s="269" t="s">
        <v>3829</v>
      </c>
      <c r="AA3" s="269" t="s">
        <v>3829</v>
      </c>
      <c r="AB3" s="269" t="s">
        <v>3829</v>
      </c>
      <c r="AC3" s="269" t="s">
        <v>3829</v>
      </c>
      <c r="AD3" s="269" t="s">
        <v>3829</v>
      </c>
      <c r="AE3" s="269" t="s">
        <v>3829</v>
      </c>
      <c r="AF3" s="269" t="s">
        <v>3829</v>
      </c>
      <c r="AG3" s="269" t="s">
        <v>3829</v>
      </c>
      <c r="AH3" s="269" t="s">
        <v>3829</v>
      </c>
      <c r="AI3" s="269" t="s">
        <v>3829</v>
      </c>
      <c r="AJ3" s="269" t="s">
        <v>3829</v>
      </c>
      <c r="AK3" s="269" t="s">
        <v>3829</v>
      </c>
      <c r="AL3" s="269" t="s">
        <v>3829</v>
      </c>
      <c r="AM3" s="269" t="s">
        <v>3829</v>
      </c>
      <c r="AN3" s="269" t="s">
        <v>3829</v>
      </c>
      <c r="AO3" s="269" t="s">
        <v>3829</v>
      </c>
      <c r="AQ3" t="s">
        <v>3843</v>
      </c>
      <c r="AR3"/>
      <c r="AS3" s="288"/>
      <c r="AT3" s="258"/>
      <c r="AV3" s="258"/>
    </row>
    <row r="4" spans="1:48" s="257" customFormat="1" ht="22.8" x14ac:dyDescent="0.4">
      <c r="A4" s="345">
        <v>200979</v>
      </c>
      <c r="B4" s="257" t="s">
        <v>59</v>
      </c>
      <c r="C4" s="269" t="s">
        <v>212</v>
      </c>
      <c r="D4" s="269" t="s">
        <v>212</v>
      </c>
      <c r="E4" s="269" t="s">
        <v>212</v>
      </c>
      <c r="F4" s="269" t="s">
        <v>212</v>
      </c>
      <c r="G4" s="269" t="s">
        <v>212</v>
      </c>
      <c r="H4" s="269" t="s">
        <v>212</v>
      </c>
      <c r="I4" s="269" t="s">
        <v>212</v>
      </c>
      <c r="J4" s="269" t="s">
        <v>212</v>
      </c>
      <c r="K4" s="269" t="s">
        <v>212</v>
      </c>
      <c r="L4" s="269" t="s">
        <v>212</v>
      </c>
      <c r="M4" s="269" t="s">
        <v>212</v>
      </c>
      <c r="N4" s="269" t="s">
        <v>212</v>
      </c>
      <c r="O4" s="269" t="s">
        <v>212</v>
      </c>
      <c r="P4" s="269" t="s">
        <v>212</v>
      </c>
      <c r="Q4" s="269" t="s">
        <v>212</v>
      </c>
      <c r="R4" s="269" t="s">
        <v>212</v>
      </c>
      <c r="S4" s="269" t="s">
        <v>212</v>
      </c>
      <c r="T4" s="269" t="s">
        <v>212</v>
      </c>
      <c r="U4" s="269" t="s">
        <v>212</v>
      </c>
      <c r="V4" s="269" t="s">
        <v>212</v>
      </c>
      <c r="W4" s="269" t="s">
        <v>212</v>
      </c>
      <c r="X4" s="269" t="s">
        <v>212</v>
      </c>
      <c r="Y4" s="269" t="s">
        <v>212</v>
      </c>
      <c r="Z4" s="269" t="s">
        <v>212</v>
      </c>
      <c r="AA4" s="269" t="s">
        <v>212</v>
      </c>
      <c r="AB4" s="269" t="s">
        <v>212</v>
      </c>
      <c r="AC4" s="269" t="s">
        <v>212</v>
      </c>
      <c r="AD4" s="269" t="s">
        <v>212</v>
      </c>
      <c r="AE4" s="269" t="s">
        <v>212</v>
      </c>
      <c r="AF4" s="269" t="s">
        <v>212</v>
      </c>
      <c r="AG4" s="269" t="s">
        <v>213</v>
      </c>
      <c r="AH4" s="269" t="s">
        <v>213</v>
      </c>
      <c r="AI4" s="269" t="s">
        <v>213</v>
      </c>
      <c r="AJ4" s="269" t="s">
        <v>213</v>
      </c>
      <c r="AK4" s="269" t="s">
        <v>213</v>
      </c>
      <c r="AL4" s="269" t="s">
        <v>213</v>
      </c>
      <c r="AM4" s="269" t="s">
        <v>213</v>
      </c>
      <c r="AN4" s="269" t="s">
        <v>213</v>
      </c>
      <c r="AO4" s="269" t="s">
        <v>213</v>
      </c>
      <c r="AQ4" t="s">
        <v>3847</v>
      </c>
      <c r="AR4"/>
      <c r="AS4" s="268"/>
      <c r="AT4" s="258"/>
    </row>
    <row r="5" spans="1:48" s="257" customFormat="1" ht="28.8" x14ac:dyDescent="0.3">
      <c r="A5" s="345">
        <v>201027</v>
      </c>
      <c r="B5" s="334" t="s">
        <v>3908</v>
      </c>
      <c r="C5" s="280" t="s">
        <v>212</v>
      </c>
      <c r="D5" s="280" t="s">
        <v>212</v>
      </c>
      <c r="E5" s="280" t="s">
        <v>212</v>
      </c>
      <c r="F5" s="280" t="s">
        <v>212</v>
      </c>
      <c r="G5" s="280" t="s">
        <v>212</v>
      </c>
      <c r="H5" s="280" t="s">
        <v>212</v>
      </c>
      <c r="I5" s="280" t="s">
        <v>212</v>
      </c>
      <c r="J5" s="280" t="s">
        <v>212</v>
      </c>
      <c r="K5" s="280" t="s">
        <v>212</v>
      </c>
      <c r="L5" s="280" t="s">
        <v>212</v>
      </c>
      <c r="M5" s="280" t="s">
        <v>212</v>
      </c>
      <c r="N5" s="280" t="s">
        <v>212</v>
      </c>
      <c r="O5" s="280" t="s">
        <v>212</v>
      </c>
      <c r="P5" s="280" t="s">
        <v>212</v>
      </c>
      <c r="Q5" s="280" t="s">
        <v>212</v>
      </c>
      <c r="R5" s="280" t="s">
        <v>212</v>
      </c>
      <c r="S5" s="280" t="s">
        <v>212</v>
      </c>
      <c r="T5" s="280" t="s">
        <v>212</v>
      </c>
      <c r="U5" s="280" t="s">
        <v>212</v>
      </c>
      <c r="V5" s="280" t="s">
        <v>212</v>
      </c>
      <c r="W5" s="280" t="s">
        <v>212</v>
      </c>
      <c r="X5" s="280" t="s">
        <v>212</v>
      </c>
      <c r="Y5" s="280" t="s">
        <v>212</v>
      </c>
      <c r="Z5" s="280" t="s">
        <v>212</v>
      </c>
      <c r="AA5" s="280" t="s">
        <v>212</v>
      </c>
      <c r="AB5" s="280" t="s">
        <v>212</v>
      </c>
      <c r="AC5" s="280" t="s">
        <v>212</v>
      </c>
      <c r="AD5" s="280" t="s">
        <v>212</v>
      </c>
      <c r="AE5" s="280" t="s">
        <v>212</v>
      </c>
      <c r="AF5" s="280" t="s">
        <v>212</v>
      </c>
      <c r="AG5" t="s">
        <v>213</v>
      </c>
      <c r="AH5" t="s">
        <v>213</v>
      </c>
      <c r="AI5" t="s">
        <v>213</v>
      </c>
      <c r="AJ5" t="s">
        <v>213</v>
      </c>
      <c r="AK5" t="s">
        <v>213</v>
      </c>
      <c r="AL5" t="s">
        <v>213</v>
      </c>
      <c r="AM5" t="s">
        <v>213</v>
      </c>
      <c r="AN5" t="s">
        <v>213</v>
      </c>
      <c r="AO5" t="s">
        <v>213</v>
      </c>
      <c r="AP5" s="280" t="s">
        <v>213</v>
      </c>
      <c r="AQ5" s="280" t="s">
        <v>213</v>
      </c>
      <c r="AR5" s="282"/>
      <c r="AS5" s="283"/>
      <c r="AT5" s="256"/>
    </row>
    <row r="6" spans="1:48" s="257" customFormat="1" ht="14.4" x14ac:dyDescent="0.3">
      <c r="A6" s="345">
        <v>201111</v>
      </c>
      <c r="B6" s="257" t="s">
        <v>59</v>
      </c>
      <c r="C6" s="269" t="s">
        <v>212</v>
      </c>
      <c r="D6" s="269" t="s">
        <v>212</v>
      </c>
      <c r="E6" s="269" t="s">
        <v>212</v>
      </c>
      <c r="F6" s="269" t="s">
        <v>212</v>
      </c>
      <c r="G6" s="269" t="s">
        <v>212</v>
      </c>
      <c r="H6" s="269" t="s">
        <v>212</v>
      </c>
      <c r="I6" s="269" t="s">
        <v>212</v>
      </c>
      <c r="J6" s="269" t="s">
        <v>212</v>
      </c>
      <c r="K6" s="269" t="s">
        <v>212</v>
      </c>
      <c r="L6" s="269" t="s">
        <v>212</v>
      </c>
      <c r="M6" s="269" t="s">
        <v>212</v>
      </c>
      <c r="N6" s="269" t="s">
        <v>212</v>
      </c>
      <c r="O6" s="269" t="s">
        <v>212</v>
      </c>
      <c r="P6" s="269" t="s">
        <v>212</v>
      </c>
      <c r="Q6" s="269" t="s">
        <v>212</v>
      </c>
      <c r="R6" s="269" t="s">
        <v>212</v>
      </c>
      <c r="S6" s="269" t="s">
        <v>212</v>
      </c>
      <c r="T6" s="269" t="s">
        <v>212</v>
      </c>
      <c r="U6" s="269" t="s">
        <v>212</v>
      </c>
      <c r="V6" s="269" t="s">
        <v>212</v>
      </c>
      <c r="W6" s="269" t="s">
        <v>212</v>
      </c>
      <c r="X6" s="269" t="s">
        <v>212</v>
      </c>
      <c r="Y6" s="269" t="s">
        <v>212</v>
      </c>
      <c r="Z6" s="269" t="s">
        <v>212</v>
      </c>
      <c r="AA6" s="269" t="s">
        <v>212</v>
      </c>
      <c r="AB6" s="269" t="s">
        <v>212</v>
      </c>
      <c r="AC6" s="269" t="s">
        <v>212</v>
      </c>
      <c r="AD6" s="269" t="s">
        <v>213</v>
      </c>
      <c r="AE6" s="269" t="s">
        <v>213</v>
      </c>
      <c r="AF6" s="269" t="s">
        <v>213</v>
      </c>
      <c r="AG6" s="269" t="s">
        <v>213</v>
      </c>
      <c r="AH6" s="269" t="s">
        <v>213</v>
      </c>
      <c r="AI6" s="269" t="s">
        <v>213</v>
      </c>
      <c r="AJ6" s="269" t="s">
        <v>213</v>
      </c>
      <c r="AK6" s="269" t="s">
        <v>213</v>
      </c>
      <c r="AL6" s="269" t="s">
        <v>213</v>
      </c>
      <c r="AM6" s="269" t="s">
        <v>213</v>
      </c>
      <c r="AN6" s="269" t="s">
        <v>213</v>
      </c>
      <c r="AO6" s="269" t="s">
        <v>213</v>
      </c>
      <c r="AQ6" t="s">
        <v>3849</v>
      </c>
      <c r="AR6"/>
      <c r="AS6" s="283"/>
      <c r="AT6" s="256"/>
    </row>
    <row r="7" spans="1:48" s="257" customFormat="1" ht="14.4" x14ac:dyDescent="0.3">
      <c r="A7" s="345">
        <v>201153</v>
      </c>
      <c r="B7" s="257" t="s">
        <v>59</v>
      </c>
      <c r="C7" t="s">
        <v>3829</v>
      </c>
      <c r="D7" t="s">
        <v>3829</v>
      </c>
      <c r="E7" t="s">
        <v>3829</v>
      </c>
      <c r="F7" t="s">
        <v>3829</v>
      </c>
      <c r="G7" t="s">
        <v>3829</v>
      </c>
      <c r="H7" t="s">
        <v>3829</v>
      </c>
      <c r="I7" t="s">
        <v>3829</v>
      </c>
      <c r="J7" t="s">
        <v>3829</v>
      </c>
      <c r="K7" t="s">
        <v>3829</v>
      </c>
      <c r="L7" t="s">
        <v>3829</v>
      </c>
      <c r="M7" t="s">
        <v>3829</v>
      </c>
      <c r="N7" t="s">
        <v>3829</v>
      </c>
      <c r="O7" t="s">
        <v>3829</v>
      </c>
      <c r="P7" t="s">
        <v>3829</v>
      </c>
      <c r="Q7" t="s">
        <v>3829</v>
      </c>
      <c r="R7" t="s">
        <v>3829</v>
      </c>
      <c r="S7" t="s">
        <v>3829</v>
      </c>
      <c r="T7" t="s">
        <v>3829</v>
      </c>
      <c r="U7" t="s">
        <v>3829</v>
      </c>
      <c r="V7" t="s">
        <v>3829</v>
      </c>
      <c r="W7" t="s">
        <v>3829</v>
      </c>
      <c r="X7" t="s">
        <v>3829</v>
      </c>
      <c r="Y7" t="s">
        <v>3829</v>
      </c>
      <c r="Z7" t="s">
        <v>3829</v>
      </c>
      <c r="AA7" t="s">
        <v>3829</v>
      </c>
      <c r="AB7" t="s">
        <v>3829</v>
      </c>
      <c r="AC7" t="s">
        <v>3829</v>
      </c>
      <c r="AD7" t="s">
        <v>3829</v>
      </c>
      <c r="AE7" t="s">
        <v>3829</v>
      </c>
      <c r="AF7" t="s">
        <v>3829</v>
      </c>
      <c r="AG7" t="s">
        <v>3829</v>
      </c>
      <c r="AH7" t="s">
        <v>3829</v>
      </c>
      <c r="AI7" t="s">
        <v>3829</v>
      </c>
      <c r="AJ7" t="s">
        <v>3829</v>
      </c>
      <c r="AK7" t="s">
        <v>3829</v>
      </c>
      <c r="AL7" t="s">
        <v>3829</v>
      </c>
      <c r="AM7" t="s">
        <v>3829</v>
      </c>
      <c r="AN7" t="s">
        <v>3829</v>
      </c>
      <c r="AO7" t="s">
        <v>3829</v>
      </c>
      <c r="AP7" t="s">
        <v>3829</v>
      </c>
      <c r="AQ7" t="s">
        <v>3849</v>
      </c>
      <c r="AR7"/>
      <c r="AS7" s="283"/>
      <c r="AT7" s="256"/>
    </row>
    <row r="8" spans="1:48" s="257" customFormat="1" ht="22.8" x14ac:dyDescent="0.4">
      <c r="A8" s="345">
        <v>201182</v>
      </c>
      <c r="B8" s="257" t="s">
        <v>59</v>
      </c>
      <c r="C8" t="s">
        <v>212</v>
      </c>
      <c r="D8" t="s">
        <v>212</v>
      </c>
      <c r="E8" t="s">
        <v>212</v>
      </c>
      <c r="F8" t="s">
        <v>212</v>
      </c>
      <c r="G8" t="s">
        <v>212</v>
      </c>
      <c r="H8" t="s">
        <v>212</v>
      </c>
      <c r="I8" t="s">
        <v>212</v>
      </c>
      <c r="J8" t="s">
        <v>212</v>
      </c>
      <c r="K8" t="s">
        <v>212</v>
      </c>
      <c r="L8" t="s">
        <v>212</v>
      </c>
      <c r="M8" t="s">
        <v>212</v>
      </c>
      <c r="N8" t="s">
        <v>212</v>
      </c>
      <c r="O8" t="s">
        <v>212</v>
      </c>
      <c r="P8" t="s">
        <v>212</v>
      </c>
      <c r="Q8" t="s">
        <v>212</v>
      </c>
      <c r="R8" t="s">
        <v>212</v>
      </c>
      <c r="S8" t="s">
        <v>212</v>
      </c>
      <c r="T8" t="s">
        <v>212</v>
      </c>
      <c r="U8" t="s">
        <v>212</v>
      </c>
      <c r="V8" t="s">
        <v>212</v>
      </c>
      <c r="W8" t="s">
        <v>212</v>
      </c>
      <c r="X8" t="s">
        <v>212</v>
      </c>
      <c r="Y8" t="s">
        <v>212</v>
      </c>
      <c r="Z8" t="s">
        <v>212</v>
      </c>
      <c r="AA8" t="s">
        <v>212</v>
      </c>
      <c r="AB8" t="s">
        <v>212</v>
      </c>
      <c r="AC8" t="s">
        <v>212</v>
      </c>
      <c r="AD8" t="s">
        <v>212</v>
      </c>
      <c r="AE8" t="s">
        <v>212</v>
      </c>
      <c r="AF8" t="s">
        <v>212</v>
      </c>
      <c r="AG8" t="s">
        <v>214</v>
      </c>
      <c r="AH8" t="s">
        <v>213</v>
      </c>
      <c r="AI8" t="s">
        <v>213</v>
      </c>
      <c r="AJ8" t="s">
        <v>213</v>
      </c>
      <c r="AK8" t="s">
        <v>213</v>
      </c>
      <c r="AL8" t="s">
        <v>213</v>
      </c>
      <c r="AM8" t="s">
        <v>213</v>
      </c>
      <c r="AN8" t="s">
        <v>213</v>
      </c>
      <c r="AO8" t="s">
        <v>213</v>
      </c>
      <c r="AP8" t="s">
        <v>213</v>
      </c>
      <c r="AQ8" t="s">
        <v>3849</v>
      </c>
      <c r="AR8"/>
      <c r="AS8" s="268"/>
      <c r="AT8" s="256"/>
    </row>
    <row r="9" spans="1:48" s="257" customFormat="1" ht="22.8" x14ac:dyDescent="0.4">
      <c r="A9" s="345">
        <v>201240</v>
      </c>
      <c r="B9" s="257" t="s">
        <v>59</v>
      </c>
      <c r="C9" s="269" t="s">
        <v>212</v>
      </c>
      <c r="D9" s="269" t="s">
        <v>212</v>
      </c>
      <c r="E9" s="269" t="s">
        <v>212</v>
      </c>
      <c r="F9" s="269" t="s">
        <v>212</v>
      </c>
      <c r="G9" s="269" t="s">
        <v>212</v>
      </c>
      <c r="H9" s="269" t="s">
        <v>212</v>
      </c>
      <c r="I9" s="269" t="s">
        <v>212</v>
      </c>
      <c r="J9" s="269" t="s">
        <v>212</v>
      </c>
      <c r="K9" s="269" t="s">
        <v>212</v>
      </c>
      <c r="L9" s="269" t="s">
        <v>212</v>
      </c>
      <c r="M9" s="269" t="s">
        <v>212</v>
      </c>
      <c r="N9" s="269" t="s">
        <v>212</v>
      </c>
      <c r="O9" s="269" t="s">
        <v>212</v>
      </c>
      <c r="P9" s="269" t="s">
        <v>212</v>
      </c>
      <c r="Q9" s="269" t="s">
        <v>212</v>
      </c>
      <c r="R9" s="269" t="s">
        <v>212</v>
      </c>
      <c r="S9" s="269" t="s">
        <v>212</v>
      </c>
      <c r="T9" s="269" t="s">
        <v>212</v>
      </c>
      <c r="U9" s="269" t="s">
        <v>212</v>
      </c>
      <c r="V9" s="269" t="s">
        <v>212</v>
      </c>
      <c r="W9" s="269" t="s">
        <v>212</v>
      </c>
      <c r="X9" s="269" t="s">
        <v>212</v>
      </c>
      <c r="Y9" s="269" t="s">
        <v>212</v>
      </c>
      <c r="Z9" s="269" t="s">
        <v>212</v>
      </c>
      <c r="AA9" s="269" t="s">
        <v>212</v>
      </c>
      <c r="AB9" s="269" t="s">
        <v>212</v>
      </c>
      <c r="AC9" s="269" t="s">
        <v>212</v>
      </c>
      <c r="AD9" s="269" t="s">
        <v>212</v>
      </c>
      <c r="AE9" s="269" t="s">
        <v>212</v>
      </c>
      <c r="AF9" s="269" t="s">
        <v>212</v>
      </c>
      <c r="AG9" s="269" t="s">
        <v>213</v>
      </c>
      <c r="AH9" s="269" t="s">
        <v>213</v>
      </c>
      <c r="AI9" s="269" t="s">
        <v>213</v>
      </c>
      <c r="AJ9" s="269" t="s">
        <v>213</v>
      </c>
      <c r="AK9" s="269" t="s">
        <v>213</v>
      </c>
      <c r="AL9" s="269" t="s">
        <v>213</v>
      </c>
      <c r="AM9" s="269" t="s">
        <v>213</v>
      </c>
      <c r="AN9" s="269" t="s">
        <v>213</v>
      </c>
      <c r="AO9" s="269" t="s">
        <v>213</v>
      </c>
      <c r="AQ9" t="s">
        <v>3849</v>
      </c>
      <c r="AR9"/>
      <c r="AS9" s="268"/>
      <c r="AT9" s="256"/>
    </row>
    <row r="10" spans="1:48" s="257" customFormat="1" ht="22.8" x14ac:dyDescent="0.4">
      <c r="A10" s="345">
        <v>201264</v>
      </c>
      <c r="B10" s="257" t="s">
        <v>484</v>
      </c>
      <c r="C10" s="269" t="s">
        <v>212</v>
      </c>
      <c r="D10" s="269" t="s">
        <v>212</v>
      </c>
      <c r="E10" s="269" t="s">
        <v>212</v>
      </c>
      <c r="F10" s="269" t="s">
        <v>212</v>
      </c>
      <c r="G10" s="269" t="s">
        <v>212</v>
      </c>
      <c r="H10" s="269" t="s">
        <v>212</v>
      </c>
      <c r="I10" s="269" t="s">
        <v>212</v>
      </c>
      <c r="J10" s="269" t="s">
        <v>212</v>
      </c>
      <c r="K10" s="269" t="s">
        <v>212</v>
      </c>
      <c r="L10" s="269" t="s">
        <v>212</v>
      </c>
      <c r="M10" s="269" t="s">
        <v>212</v>
      </c>
      <c r="N10" s="269" t="s">
        <v>212</v>
      </c>
      <c r="O10" s="269" t="s">
        <v>212</v>
      </c>
      <c r="P10" s="269" t="s">
        <v>212</v>
      </c>
      <c r="Q10" s="269" t="s">
        <v>212</v>
      </c>
      <c r="R10" s="269" t="s">
        <v>212</v>
      </c>
      <c r="S10" s="269" t="s">
        <v>212</v>
      </c>
      <c r="T10" s="269" t="s">
        <v>212</v>
      </c>
      <c r="U10" s="269" t="s">
        <v>212</v>
      </c>
      <c r="V10" s="269" t="s">
        <v>212</v>
      </c>
      <c r="W10" s="269" t="s">
        <v>213</v>
      </c>
      <c r="X10" s="269" t="s">
        <v>213</v>
      </c>
      <c r="Y10" s="269" t="s">
        <v>213</v>
      </c>
      <c r="Z10" s="269" t="s">
        <v>213</v>
      </c>
      <c r="AA10" s="269" t="s">
        <v>213</v>
      </c>
      <c r="AB10" s="269" t="s">
        <v>213</v>
      </c>
      <c r="AC10" s="269" t="s">
        <v>213</v>
      </c>
      <c r="AD10" s="269" t="s">
        <v>213</v>
      </c>
      <c r="AE10" s="269" t="s">
        <v>213</v>
      </c>
      <c r="AF10" s="269" t="s">
        <v>213</v>
      </c>
      <c r="AG10" s="280"/>
      <c r="AH10" s="280"/>
      <c r="AI10" s="280"/>
      <c r="AJ10" s="280"/>
      <c r="AK10" s="280"/>
      <c r="AL10" s="280"/>
      <c r="AM10" s="280"/>
      <c r="AN10" s="280"/>
      <c r="AO10" s="280"/>
      <c r="AP10"/>
      <c r="AQ10" t="s">
        <v>3856</v>
      </c>
      <c r="AR10"/>
      <c r="AS10" s="268"/>
      <c r="AT10" s="256"/>
    </row>
    <row r="11" spans="1:48" s="257" customFormat="1" ht="21.6" x14ac:dyDescent="0.65">
      <c r="A11" s="345">
        <v>201345</v>
      </c>
      <c r="B11" s="257" t="s">
        <v>59</v>
      </c>
      <c r="C11" s="269" t="s">
        <v>212</v>
      </c>
      <c r="D11" s="269" t="s">
        <v>212</v>
      </c>
      <c r="E11" s="269" t="s">
        <v>212</v>
      </c>
      <c r="F11" s="269" t="s">
        <v>212</v>
      </c>
      <c r="G11" s="269" t="s">
        <v>212</v>
      </c>
      <c r="H11" s="269" t="s">
        <v>212</v>
      </c>
      <c r="I11" s="269" t="s">
        <v>212</v>
      </c>
      <c r="J11" s="269" t="s">
        <v>212</v>
      </c>
      <c r="K11" s="269" t="s">
        <v>212</v>
      </c>
      <c r="L11" s="269" t="s">
        <v>212</v>
      </c>
      <c r="M11" s="269" t="s">
        <v>212</v>
      </c>
      <c r="N11" s="269" t="s">
        <v>212</v>
      </c>
      <c r="O11" s="269" t="s">
        <v>212</v>
      </c>
      <c r="P11" s="269" t="s">
        <v>212</v>
      </c>
      <c r="Q11" s="269" t="s">
        <v>212</v>
      </c>
      <c r="R11" s="269" t="s">
        <v>212</v>
      </c>
      <c r="S11" s="269" t="s">
        <v>212</v>
      </c>
      <c r="T11" s="269" t="s">
        <v>212</v>
      </c>
      <c r="U11" s="269" t="s">
        <v>212</v>
      </c>
      <c r="V11" s="269" t="s">
        <v>212</v>
      </c>
      <c r="W11" s="269" t="s">
        <v>212</v>
      </c>
      <c r="X11" s="269" t="s">
        <v>212</v>
      </c>
      <c r="Y11" s="269" t="s">
        <v>212</v>
      </c>
      <c r="Z11" s="269" t="s">
        <v>212</v>
      </c>
      <c r="AA11" s="269" t="s">
        <v>212</v>
      </c>
      <c r="AB11" s="269" t="s">
        <v>212</v>
      </c>
      <c r="AC11" s="269" t="s">
        <v>212</v>
      </c>
      <c r="AD11" s="269" t="s">
        <v>212</v>
      </c>
      <c r="AE11" s="269" t="s">
        <v>212</v>
      </c>
      <c r="AF11" s="269" t="s">
        <v>212</v>
      </c>
      <c r="AG11" s="269" t="s">
        <v>213</v>
      </c>
      <c r="AH11" s="269" t="s">
        <v>213</v>
      </c>
      <c r="AI11" s="269" t="s">
        <v>213</v>
      </c>
      <c r="AJ11" s="269" t="s">
        <v>213</v>
      </c>
      <c r="AK11" s="269" t="s">
        <v>213</v>
      </c>
      <c r="AL11" s="269" t="s">
        <v>213</v>
      </c>
      <c r="AM11" s="269" t="s">
        <v>213</v>
      </c>
      <c r="AN11" s="269" t="s">
        <v>213</v>
      </c>
      <c r="AO11" s="269" t="s">
        <v>213</v>
      </c>
      <c r="AQ11" t="s">
        <v>3859</v>
      </c>
      <c r="AR11"/>
      <c r="AS11" s="286"/>
      <c r="AT11" s="256"/>
      <c r="AV11" s="258"/>
    </row>
    <row r="12" spans="1:48" s="257" customFormat="1" ht="22.8" x14ac:dyDescent="0.4">
      <c r="A12" s="345">
        <v>201349</v>
      </c>
      <c r="B12" s="257" t="s">
        <v>59</v>
      </c>
      <c r="C12" s="269" t="s">
        <v>212</v>
      </c>
      <c r="D12" s="269" t="s">
        <v>212</v>
      </c>
      <c r="E12" s="269" t="s">
        <v>212</v>
      </c>
      <c r="F12" s="269" t="s">
        <v>212</v>
      </c>
      <c r="G12" s="269" t="s">
        <v>212</v>
      </c>
      <c r="H12" s="269" t="s">
        <v>212</v>
      </c>
      <c r="I12" s="269" t="s">
        <v>212</v>
      </c>
      <c r="J12" s="269" t="s">
        <v>212</v>
      </c>
      <c r="K12" s="269" t="s">
        <v>212</v>
      </c>
      <c r="L12" s="269" t="s">
        <v>212</v>
      </c>
      <c r="M12" s="269" t="s">
        <v>212</v>
      </c>
      <c r="N12" s="269" t="s">
        <v>212</v>
      </c>
      <c r="O12" s="269" t="s">
        <v>212</v>
      </c>
      <c r="P12" s="269" t="s">
        <v>212</v>
      </c>
      <c r="Q12" s="269" t="s">
        <v>212</v>
      </c>
      <c r="R12" s="269" t="s">
        <v>212</v>
      </c>
      <c r="S12" s="269" t="s">
        <v>212</v>
      </c>
      <c r="T12" s="269" t="s">
        <v>212</v>
      </c>
      <c r="U12" s="269" t="s">
        <v>212</v>
      </c>
      <c r="V12" s="269" t="s">
        <v>212</v>
      </c>
      <c r="W12" s="269" t="s">
        <v>212</v>
      </c>
      <c r="X12" s="269" t="s">
        <v>212</v>
      </c>
      <c r="Y12" s="269" t="s">
        <v>212</v>
      </c>
      <c r="Z12" s="269" t="s">
        <v>212</v>
      </c>
      <c r="AA12" s="269" t="s">
        <v>212</v>
      </c>
      <c r="AB12" s="269" t="s">
        <v>212</v>
      </c>
      <c r="AC12" s="269" t="s">
        <v>213</v>
      </c>
      <c r="AD12" s="269" t="s">
        <v>213</v>
      </c>
      <c r="AE12" s="269" t="s">
        <v>212</v>
      </c>
      <c r="AF12" s="269" t="s">
        <v>212</v>
      </c>
      <c r="AG12" s="269" t="s">
        <v>213</v>
      </c>
      <c r="AH12" s="269" t="s">
        <v>213</v>
      </c>
      <c r="AI12" s="269" t="s">
        <v>213</v>
      </c>
      <c r="AJ12" s="269" t="s">
        <v>213</v>
      </c>
      <c r="AK12" s="269" t="s">
        <v>213</v>
      </c>
      <c r="AL12" s="269" t="s">
        <v>213</v>
      </c>
      <c r="AM12" s="269" t="s">
        <v>213</v>
      </c>
      <c r="AN12" s="269" t="s">
        <v>213</v>
      </c>
      <c r="AO12" s="269" t="s">
        <v>213</v>
      </c>
      <c r="AQ12" t="s">
        <v>3859</v>
      </c>
      <c r="AR12"/>
      <c r="AS12" s="268"/>
      <c r="AT12" s="258"/>
    </row>
    <row r="13" spans="1:48" s="257" customFormat="1" ht="18" x14ac:dyDescent="0.5">
      <c r="A13" s="345">
        <v>201396</v>
      </c>
      <c r="B13" s="257" t="s">
        <v>59</v>
      </c>
      <c r="C13" s="269" t="s">
        <v>212</v>
      </c>
      <c r="D13" s="269" t="s">
        <v>212</v>
      </c>
      <c r="E13" s="269" t="s">
        <v>212</v>
      </c>
      <c r="F13" s="269" t="s">
        <v>212</v>
      </c>
      <c r="G13" s="269" t="s">
        <v>212</v>
      </c>
      <c r="H13" s="269" t="s">
        <v>212</v>
      </c>
      <c r="I13" s="269" t="s">
        <v>212</v>
      </c>
      <c r="J13" s="269" t="s">
        <v>212</v>
      </c>
      <c r="K13" s="269" t="s">
        <v>212</v>
      </c>
      <c r="L13" s="269" t="s">
        <v>212</v>
      </c>
      <c r="M13" s="269" t="s">
        <v>212</v>
      </c>
      <c r="N13" s="269" t="s">
        <v>212</v>
      </c>
      <c r="O13" s="269" t="s">
        <v>212</v>
      </c>
      <c r="P13" s="269" t="s">
        <v>212</v>
      </c>
      <c r="Q13" s="269" t="s">
        <v>212</v>
      </c>
      <c r="R13" s="269" t="s">
        <v>212</v>
      </c>
      <c r="S13" s="269" t="s">
        <v>212</v>
      </c>
      <c r="T13" s="269" t="s">
        <v>212</v>
      </c>
      <c r="U13" s="269" t="s">
        <v>212</v>
      </c>
      <c r="V13" s="269" t="s">
        <v>212</v>
      </c>
      <c r="W13" s="269" t="s">
        <v>212</v>
      </c>
      <c r="X13" s="269" t="s">
        <v>212</v>
      </c>
      <c r="Y13" s="269" t="s">
        <v>212</v>
      </c>
      <c r="Z13" s="269" t="s">
        <v>212</v>
      </c>
      <c r="AA13" s="269" t="s">
        <v>212</v>
      </c>
      <c r="AB13" s="269" t="s">
        <v>212</v>
      </c>
      <c r="AC13" s="269" t="s">
        <v>212</v>
      </c>
      <c r="AD13" s="269" t="s">
        <v>212</v>
      </c>
      <c r="AE13" s="269" t="s">
        <v>212</v>
      </c>
      <c r="AF13" s="269" t="s">
        <v>212</v>
      </c>
      <c r="AG13" s="269" t="s">
        <v>213</v>
      </c>
      <c r="AH13" s="269" t="s">
        <v>213</v>
      </c>
      <c r="AI13" s="269" t="s">
        <v>213</v>
      </c>
      <c r="AJ13" s="269" t="s">
        <v>213</v>
      </c>
      <c r="AK13" s="269" t="s">
        <v>213</v>
      </c>
      <c r="AL13" s="269" t="s">
        <v>213</v>
      </c>
      <c r="AM13" s="269" t="s">
        <v>213</v>
      </c>
      <c r="AN13" s="269" t="s">
        <v>213</v>
      </c>
      <c r="AO13" s="269" t="s">
        <v>213</v>
      </c>
      <c r="AQ13" t="s">
        <v>3849</v>
      </c>
      <c r="AR13"/>
      <c r="AS13" s="289"/>
      <c r="AT13" s="258"/>
      <c r="AV13" s="258"/>
    </row>
    <row r="14" spans="1:48" s="257" customFormat="1" ht="21.6" x14ac:dyDescent="0.65">
      <c r="A14" s="345">
        <v>201453</v>
      </c>
      <c r="B14" s="257" t="s">
        <v>59</v>
      </c>
      <c r="C14" s="269" t="s">
        <v>212</v>
      </c>
      <c r="D14" s="269" t="s">
        <v>212</v>
      </c>
      <c r="E14" s="269" t="s">
        <v>212</v>
      </c>
      <c r="F14" s="269" t="s">
        <v>212</v>
      </c>
      <c r="G14" s="269" t="s">
        <v>212</v>
      </c>
      <c r="H14" s="269" t="s">
        <v>212</v>
      </c>
      <c r="I14" s="269" t="s">
        <v>212</v>
      </c>
      <c r="J14" s="269" t="s">
        <v>212</v>
      </c>
      <c r="K14" s="269" t="s">
        <v>212</v>
      </c>
      <c r="L14" s="269" t="s">
        <v>212</v>
      </c>
      <c r="M14" s="269" t="s">
        <v>212</v>
      </c>
      <c r="N14" s="269" t="s">
        <v>212</v>
      </c>
      <c r="O14" s="269" t="s">
        <v>212</v>
      </c>
      <c r="P14" s="269" t="s">
        <v>212</v>
      </c>
      <c r="Q14" s="269" t="s">
        <v>212</v>
      </c>
      <c r="R14" s="269" t="s">
        <v>212</v>
      </c>
      <c r="S14" s="269" t="s">
        <v>212</v>
      </c>
      <c r="T14" s="269" t="s">
        <v>212</v>
      </c>
      <c r="U14" s="269" t="s">
        <v>212</v>
      </c>
      <c r="V14" s="269" t="s">
        <v>212</v>
      </c>
      <c r="W14" s="269" t="s">
        <v>212</v>
      </c>
      <c r="X14" s="269" t="s">
        <v>212</v>
      </c>
      <c r="Y14" s="269" t="s">
        <v>212</v>
      </c>
      <c r="Z14" s="269" t="s">
        <v>212</v>
      </c>
      <c r="AA14" s="269" t="s">
        <v>212</v>
      </c>
      <c r="AB14" s="269" t="s">
        <v>212</v>
      </c>
      <c r="AC14" s="269" t="s">
        <v>212</v>
      </c>
      <c r="AD14" s="269" t="s">
        <v>212</v>
      </c>
      <c r="AE14" s="269" t="s">
        <v>212</v>
      </c>
      <c r="AF14" s="269" t="s">
        <v>212</v>
      </c>
      <c r="AG14" s="269" t="s">
        <v>213</v>
      </c>
      <c r="AH14" s="269" t="s">
        <v>213</v>
      </c>
      <c r="AI14" s="269" t="s">
        <v>213</v>
      </c>
      <c r="AJ14" s="269" t="s">
        <v>213</v>
      </c>
      <c r="AK14" s="269" t="s">
        <v>213</v>
      </c>
      <c r="AL14" s="269" t="s">
        <v>213</v>
      </c>
      <c r="AM14" s="269" t="s">
        <v>213</v>
      </c>
      <c r="AN14" s="269" t="s">
        <v>213</v>
      </c>
      <c r="AO14" s="269" t="s">
        <v>213</v>
      </c>
      <c r="AQ14" t="s">
        <v>3849</v>
      </c>
      <c r="AR14"/>
      <c r="AS14" s="286"/>
      <c r="AT14" s="256"/>
      <c r="AV14" s="258"/>
    </row>
    <row r="15" spans="1:48" s="257" customFormat="1" ht="14.4" x14ac:dyDescent="0.3">
      <c r="A15" s="345">
        <v>201499</v>
      </c>
      <c r="B15" s="257" t="s">
        <v>59</v>
      </c>
      <c r="C15" t="s">
        <v>3829</v>
      </c>
      <c r="D15" t="s">
        <v>3829</v>
      </c>
      <c r="E15" t="s">
        <v>3829</v>
      </c>
      <c r="F15" t="s">
        <v>3829</v>
      </c>
      <c r="G15" t="s">
        <v>3829</v>
      </c>
      <c r="H15" t="s">
        <v>3829</v>
      </c>
      <c r="I15" t="s">
        <v>3829</v>
      </c>
      <c r="J15" t="s">
        <v>3829</v>
      </c>
      <c r="K15" t="s">
        <v>3829</v>
      </c>
      <c r="L15" t="s">
        <v>3829</v>
      </c>
      <c r="M15" t="s">
        <v>3829</v>
      </c>
      <c r="N15" t="s">
        <v>3829</v>
      </c>
      <c r="O15" t="s">
        <v>3829</v>
      </c>
      <c r="P15" t="s">
        <v>3829</v>
      </c>
      <c r="Q15" t="s">
        <v>3829</v>
      </c>
      <c r="R15" t="s">
        <v>3829</v>
      </c>
      <c r="S15" t="s">
        <v>3829</v>
      </c>
      <c r="T15" t="s">
        <v>3829</v>
      </c>
      <c r="U15" t="s">
        <v>3829</v>
      </c>
      <c r="V15" t="s">
        <v>3829</v>
      </c>
      <c r="W15" t="s">
        <v>3829</v>
      </c>
      <c r="X15" t="s">
        <v>3829</v>
      </c>
      <c r="Y15" t="s">
        <v>3829</v>
      </c>
      <c r="Z15" t="s">
        <v>3829</v>
      </c>
      <c r="AA15" t="s">
        <v>3829</v>
      </c>
      <c r="AB15" t="s">
        <v>3829</v>
      </c>
      <c r="AC15" t="s">
        <v>3829</v>
      </c>
      <c r="AD15" t="s">
        <v>3829</v>
      </c>
      <c r="AE15" t="s">
        <v>3829</v>
      </c>
      <c r="AF15" t="s">
        <v>3829</v>
      </c>
      <c r="AG15" t="s">
        <v>3829</v>
      </c>
      <c r="AH15" t="s">
        <v>3829</v>
      </c>
      <c r="AI15" t="s">
        <v>3829</v>
      </c>
      <c r="AJ15" t="s">
        <v>3829</v>
      </c>
      <c r="AK15" t="s">
        <v>3829</v>
      </c>
      <c r="AL15" t="s">
        <v>3829</v>
      </c>
      <c r="AM15" t="s">
        <v>3829</v>
      </c>
      <c r="AN15" t="s">
        <v>3829</v>
      </c>
      <c r="AO15" t="s">
        <v>3829</v>
      </c>
      <c r="AP15" t="s">
        <v>3829</v>
      </c>
      <c r="AQ15" t="s">
        <v>3861</v>
      </c>
      <c r="AR15"/>
      <c r="AS15" s="283"/>
      <c r="AT15" s="256"/>
    </row>
    <row r="16" spans="1:48" s="257" customFormat="1" ht="22.8" x14ac:dyDescent="0.4">
      <c r="A16" s="345">
        <v>201591</v>
      </c>
      <c r="B16" s="257" t="s">
        <v>59</v>
      </c>
      <c r="C16" s="269" t="s">
        <v>212</v>
      </c>
      <c r="D16" s="269" t="s">
        <v>212</v>
      </c>
      <c r="E16" s="269" t="s">
        <v>212</v>
      </c>
      <c r="F16" s="269" t="s">
        <v>212</v>
      </c>
      <c r="G16" s="269" t="s">
        <v>212</v>
      </c>
      <c r="H16" s="269" t="s">
        <v>212</v>
      </c>
      <c r="I16" s="269" t="s">
        <v>212</v>
      </c>
      <c r="J16" s="269" t="s">
        <v>212</v>
      </c>
      <c r="K16" s="269" t="s">
        <v>212</v>
      </c>
      <c r="L16" s="269" t="s">
        <v>212</v>
      </c>
      <c r="M16" s="269" t="s">
        <v>212</v>
      </c>
      <c r="N16" s="269" t="s">
        <v>212</v>
      </c>
      <c r="O16" s="269" t="s">
        <v>212</v>
      </c>
      <c r="P16" s="269" t="s">
        <v>212</v>
      </c>
      <c r="Q16" s="269" t="s">
        <v>212</v>
      </c>
      <c r="R16" s="269" t="s">
        <v>212</v>
      </c>
      <c r="S16" s="269" t="s">
        <v>212</v>
      </c>
      <c r="T16" s="269" t="s">
        <v>212</v>
      </c>
      <c r="U16" s="269" t="s">
        <v>212</v>
      </c>
      <c r="V16" s="269" t="s">
        <v>212</v>
      </c>
      <c r="W16" s="269" t="s">
        <v>212</v>
      </c>
      <c r="X16" s="269" t="s">
        <v>212</v>
      </c>
      <c r="Y16" s="269" t="s">
        <v>212</v>
      </c>
      <c r="Z16" s="269" t="s">
        <v>212</v>
      </c>
      <c r="AA16" s="269" t="s">
        <v>212</v>
      </c>
      <c r="AB16" s="269" t="s">
        <v>212</v>
      </c>
      <c r="AC16" s="269" t="s">
        <v>212</v>
      </c>
      <c r="AD16" s="269" t="s">
        <v>212</v>
      </c>
      <c r="AE16" s="269" t="s">
        <v>212</v>
      </c>
      <c r="AF16" s="269" t="s">
        <v>212</v>
      </c>
      <c r="AG16" s="269" t="s">
        <v>213</v>
      </c>
      <c r="AH16" s="269" t="s">
        <v>213</v>
      </c>
      <c r="AI16" s="269" t="s">
        <v>213</v>
      </c>
      <c r="AJ16" s="269" t="s">
        <v>213</v>
      </c>
      <c r="AK16" s="269" t="s">
        <v>213</v>
      </c>
      <c r="AL16" s="269" t="s">
        <v>213</v>
      </c>
      <c r="AM16" s="269" t="s">
        <v>213</v>
      </c>
      <c r="AN16" s="269" t="s">
        <v>213</v>
      </c>
      <c r="AO16" s="269" t="s">
        <v>213</v>
      </c>
      <c r="AQ16" t="s">
        <v>3847</v>
      </c>
      <c r="AR16"/>
      <c r="AS16" s="268"/>
      <c r="AT16" s="258"/>
    </row>
    <row r="17" spans="1:51" s="257" customFormat="1" ht="21.6" x14ac:dyDescent="0.65">
      <c r="A17" s="345">
        <v>201652</v>
      </c>
      <c r="B17" s="257" t="s">
        <v>59</v>
      </c>
      <c r="C17" s="269" t="s">
        <v>212</v>
      </c>
      <c r="D17" s="269" t="s">
        <v>212</v>
      </c>
      <c r="E17" s="269" t="s">
        <v>212</v>
      </c>
      <c r="F17" s="269" t="s">
        <v>212</v>
      </c>
      <c r="G17" s="269" t="s">
        <v>212</v>
      </c>
      <c r="H17" s="269" t="s">
        <v>212</v>
      </c>
      <c r="I17" s="269" t="s">
        <v>212</v>
      </c>
      <c r="J17" s="269" t="s">
        <v>212</v>
      </c>
      <c r="K17" s="269" t="s">
        <v>212</v>
      </c>
      <c r="L17" s="269" t="s">
        <v>212</v>
      </c>
      <c r="M17" s="269" t="s">
        <v>212</v>
      </c>
      <c r="N17" s="269" t="s">
        <v>212</v>
      </c>
      <c r="O17" s="269" t="s">
        <v>212</v>
      </c>
      <c r="P17" s="269" t="s">
        <v>212</v>
      </c>
      <c r="Q17" s="269" t="s">
        <v>212</v>
      </c>
      <c r="R17" s="269" t="s">
        <v>212</v>
      </c>
      <c r="S17" s="269" t="s">
        <v>212</v>
      </c>
      <c r="T17" s="269" t="s">
        <v>212</v>
      </c>
      <c r="U17" s="269" t="s">
        <v>212</v>
      </c>
      <c r="V17" s="269" t="s">
        <v>212</v>
      </c>
      <c r="W17" s="269" t="s">
        <v>212</v>
      </c>
      <c r="X17" s="269" t="s">
        <v>212</v>
      </c>
      <c r="Y17" s="269" t="s">
        <v>212</v>
      </c>
      <c r="Z17" s="269" t="s">
        <v>212</v>
      </c>
      <c r="AA17" s="269" t="s">
        <v>212</v>
      </c>
      <c r="AB17" s="269" t="s">
        <v>212</v>
      </c>
      <c r="AC17" s="269" t="s">
        <v>212</v>
      </c>
      <c r="AD17" s="269" t="s">
        <v>212</v>
      </c>
      <c r="AE17" s="269" t="s">
        <v>212</v>
      </c>
      <c r="AF17" s="269" t="s">
        <v>212</v>
      </c>
      <c r="AG17" s="269" t="s">
        <v>213</v>
      </c>
      <c r="AH17" s="269" t="s">
        <v>213</v>
      </c>
      <c r="AI17" s="269" t="s">
        <v>213</v>
      </c>
      <c r="AJ17" s="269" t="s">
        <v>213</v>
      </c>
      <c r="AK17" s="269" t="s">
        <v>213</v>
      </c>
      <c r="AL17" s="269" t="s">
        <v>213</v>
      </c>
      <c r="AM17" s="269" t="s">
        <v>213</v>
      </c>
      <c r="AN17" s="269" t="s">
        <v>213</v>
      </c>
      <c r="AO17" s="269" t="s">
        <v>213</v>
      </c>
      <c r="AQ17" t="s">
        <v>3849</v>
      </c>
      <c r="AR17"/>
      <c r="AS17" s="290"/>
      <c r="AT17" s="258"/>
      <c r="AV17" s="258"/>
    </row>
    <row r="18" spans="1:51" s="257" customFormat="1" ht="22.8" x14ac:dyDescent="0.4">
      <c r="A18" s="345">
        <v>201752</v>
      </c>
      <c r="B18" s="257" t="s">
        <v>484</v>
      </c>
      <c r="C18" s="269" t="s">
        <v>3829</v>
      </c>
      <c r="D18" s="269" t="s">
        <v>3829</v>
      </c>
      <c r="E18" s="269" t="s">
        <v>3829</v>
      </c>
      <c r="F18" s="269" t="s">
        <v>3829</v>
      </c>
      <c r="G18" s="269" t="s">
        <v>3829</v>
      </c>
      <c r="H18" s="269" t="s">
        <v>3829</v>
      </c>
      <c r="I18" s="269" t="s">
        <v>3829</v>
      </c>
      <c r="J18" s="269" t="s">
        <v>3829</v>
      </c>
      <c r="K18" s="269" t="s">
        <v>3829</v>
      </c>
      <c r="L18" s="269" t="s">
        <v>3829</v>
      </c>
      <c r="M18" s="269" t="s">
        <v>3829</v>
      </c>
      <c r="N18" s="269" t="s">
        <v>3829</v>
      </c>
      <c r="O18" s="269" t="s">
        <v>3829</v>
      </c>
      <c r="P18" s="269" t="s">
        <v>3829</v>
      </c>
      <c r="Q18" s="269" t="s">
        <v>3829</v>
      </c>
      <c r="R18" s="269" t="s">
        <v>3829</v>
      </c>
      <c r="S18" s="269" t="s">
        <v>3829</v>
      </c>
      <c r="T18" s="269" t="s">
        <v>3829</v>
      </c>
      <c r="U18" s="269" t="s">
        <v>3829</v>
      </c>
      <c r="V18" s="269" t="s">
        <v>3829</v>
      </c>
      <c r="W18" s="269" t="s">
        <v>3829</v>
      </c>
      <c r="X18" s="269" t="s">
        <v>3829</v>
      </c>
      <c r="Y18" s="269" t="s">
        <v>3829</v>
      </c>
      <c r="Z18" s="269" t="s">
        <v>3829</v>
      </c>
      <c r="AA18" s="269" t="s">
        <v>3829</v>
      </c>
      <c r="AB18" s="269" t="s">
        <v>3829</v>
      </c>
      <c r="AC18" s="269" t="s">
        <v>3829</v>
      </c>
      <c r="AD18" s="269" t="s">
        <v>3829</v>
      </c>
      <c r="AE18" s="269" t="s">
        <v>3829</v>
      </c>
      <c r="AF18" s="269" t="s">
        <v>3829</v>
      </c>
      <c r="AG18" s="269"/>
      <c r="AH18" s="269"/>
      <c r="AI18" s="269"/>
      <c r="AJ18" s="269"/>
      <c r="AK18" s="269"/>
      <c r="AL18" s="269"/>
      <c r="AM18" s="269"/>
      <c r="AN18" s="269"/>
      <c r="AO18" s="269"/>
      <c r="AP18"/>
      <c r="AQ18" t="s">
        <v>3865</v>
      </c>
      <c r="AR18"/>
      <c r="AS18" s="268"/>
      <c r="AT18" s="256"/>
    </row>
    <row r="19" spans="1:51" s="257" customFormat="1" ht="22.8" x14ac:dyDescent="0.4">
      <c r="A19" s="345">
        <v>201755</v>
      </c>
      <c r="B19" s="257" t="s">
        <v>484</v>
      </c>
      <c r="C19" s="269" t="s">
        <v>3829</v>
      </c>
      <c r="D19" s="269" t="s">
        <v>3829</v>
      </c>
      <c r="E19" s="269" t="s">
        <v>3829</v>
      </c>
      <c r="F19" s="269" t="s">
        <v>3829</v>
      </c>
      <c r="G19" s="269" t="s">
        <v>3829</v>
      </c>
      <c r="H19" s="269" t="s">
        <v>3829</v>
      </c>
      <c r="I19" s="269" t="s">
        <v>3829</v>
      </c>
      <c r="J19" s="269" t="s">
        <v>3829</v>
      </c>
      <c r="K19" s="269" t="s">
        <v>3829</v>
      </c>
      <c r="L19" s="269" t="s">
        <v>3829</v>
      </c>
      <c r="M19" s="269" t="s">
        <v>3829</v>
      </c>
      <c r="N19" s="269" t="s">
        <v>3829</v>
      </c>
      <c r="O19" s="269" t="s">
        <v>3829</v>
      </c>
      <c r="P19" s="269" t="s">
        <v>3829</v>
      </c>
      <c r="Q19" s="269" t="s">
        <v>3829</v>
      </c>
      <c r="R19" s="269" t="s">
        <v>3829</v>
      </c>
      <c r="S19" s="269" t="s">
        <v>3829</v>
      </c>
      <c r="T19" s="269" t="s">
        <v>3829</v>
      </c>
      <c r="U19" s="269" t="s">
        <v>3829</v>
      </c>
      <c r="V19" s="269" t="s">
        <v>3829</v>
      </c>
      <c r="W19" s="269" t="s">
        <v>3829</v>
      </c>
      <c r="X19" s="269" t="s">
        <v>3829</v>
      </c>
      <c r="Y19" s="269" t="s">
        <v>3829</v>
      </c>
      <c r="Z19" s="269" t="s">
        <v>3829</v>
      </c>
      <c r="AA19" s="269" t="s">
        <v>3829</v>
      </c>
      <c r="AB19" s="269" t="s">
        <v>3829</v>
      </c>
      <c r="AC19" s="269" t="s">
        <v>3829</v>
      </c>
      <c r="AD19" s="269" t="s">
        <v>3829</v>
      </c>
      <c r="AE19" s="269" t="s">
        <v>3829</v>
      </c>
      <c r="AF19" s="269" t="s">
        <v>3829</v>
      </c>
      <c r="AG19" s="269"/>
      <c r="AH19" s="269"/>
      <c r="AI19" s="269"/>
      <c r="AJ19" s="269"/>
      <c r="AK19" s="269"/>
      <c r="AL19" s="269"/>
      <c r="AM19" s="269"/>
      <c r="AN19" s="269"/>
      <c r="AO19" s="269"/>
      <c r="AP19"/>
      <c r="AQ19" t="s">
        <v>3865</v>
      </c>
      <c r="AR19"/>
      <c r="AS19" s="268"/>
      <c r="AT19" s="258"/>
      <c r="AV19" s="258"/>
    </row>
    <row r="20" spans="1:51" s="257" customFormat="1" ht="22.8" x14ac:dyDescent="0.4">
      <c r="A20" s="345">
        <v>201758</v>
      </c>
      <c r="B20" s="257" t="s">
        <v>484</v>
      </c>
      <c r="C20" s="269" t="s">
        <v>212</v>
      </c>
      <c r="D20" s="269" t="s">
        <v>212</v>
      </c>
      <c r="E20" s="269" t="s">
        <v>212</v>
      </c>
      <c r="F20" s="269" t="s">
        <v>212</v>
      </c>
      <c r="G20" s="269" t="s">
        <v>212</v>
      </c>
      <c r="H20" s="269" t="s">
        <v>212</v>
      </c>
      <c r="I20" s="269" t="s">
        <v>212</v>
      </c>
      <c r="J20" s="269" t="s">
        <v>212</v>
      </c>
      <c r="K20" s="269" t="s">
        <v>212</v>
      </c>
      <c r="L20" s="269" t="s">
        <v>212</v>
      </c>
      <c r="M20" s="269" t="s">
        <v>212</v>
      </c>
      <c r="N20" s="269" t="s">
        <v>212</v>
      </c>
      <c r="O20" s="269" t="s">
        <v>212</v>
      </c>
      <c r="P20" s="269" t="s">
        <v>212</v>
      </c>
      <c r="Q20" s="269" t="s">
        <v>212</v>
      </c>
      <c r="R20" s="269" t="s">
        <v>212</v>
      </c>
      <c r="S20" s="269" t="s">
        <v>212</v>
      </c>
      <c r="T20" s="269" t="s">
        <v>212</v>
      </c>
      <c r="U20" s="269" t="s">
        <v>212</v>
      </c>
      <c r="V20" s="269" t="s">
        <v>212</v>
      </c>
      <c r="W20" s="269" t="s">
        <v>213</v>
      </c>
      <c r="X20" s="269" t="s">
        <v>213</v>
      </c>
      <c r="Y20" s="269" t="s">
        <v>213</v>
      </c>
      <c r="Z20" s="269" t="s">
        <v>213</v>
      </c>
      <c r="AA20" s="269" t="s">
        <v>213</v>
      </c>
      <c r="AB20" s="269" t="s">
        <v>213</v>
      </c>
      <c r="AC20" s="269" t="s">
        <v>213</v>
      </c>
      <c r="AD20" s="269" t="s">
        <v>213</v>
      </c>
      <c r="AE20" s="269" t="s">
        <v>213</v>
      </c>
      <c r="AF20" s="269" t="s">
        <v>213</v>
      </c>
      <c r="AG20" s="280"/>
      <c r="AH20" s="280"/>
      <c r="AI20" s="280"/>
      <c r="AJ20" s="280"/>
      <c r="AK20" s="280"/>
      <c r="AL20" s="280"/>
      <c r="AM20" s="280"/>
      <c r="AN20" s="280"/>
      <c r="AO20" s="280"/>
      <c r="AP20"/>
      <c r="AQ20" t="s">
        <v>3856</v>
      </c>
      <c r="AR20"/>
      <c r="AS20" s="268"/>
      <c r="AT20" s="256"/>
    </row>
    <row r="21" spans="1:51" s="257" customFormat="1" ht="22.8" x14ac:dyDescent="0.4">
      <c r="A21" s="345">
        <v>201815</v>
      </c>
      <c r="B21" s="257" t="s">
        <v>59</v>
      </c>
      <c r="C21"/>
      <c r="D21"/>
      <c r="E21"/>
      <c r="F21"/>
      <c r="G21"/>
      <c r="H21"/>
      <c r="I21"/>
      <c r="J21"/>
      <c r="K21"/>
      <c r="L21"/>
      <c r="M21"/>
      <c r="N21"/>
      <c r="O21"/>
      <c r="P21"/>
      <c r="Q21"/>
      <c r="R21"/>
      <c r="S21"/>
      <c r="T21"/>
      <c r="U21"/>
      <c r="V21"/>
      <c r="W21"/>
      <c r="X21"/>
      <c r="Y21"/>
      <c r="Z21"/>
      <c r="AA21"/>
      <c r="AB21"/>
      <c r="AC21"/>
      <c r="AD21"/>
      <c r="AE21"/>
      <c r="AF21"/>
      <c r="AG21"/>
      <c r="AH21" t="s">
        <v>214</v>
      </c>
      <c r="AI21"/>
      <c r="AJ21"/>
      <c r="AK21"/>
      <c r="AL21"/>
      <c r="AM21"/>
      <c r="AN21"/>
      <c r="AO21"/>
      <c r="AP21" t="s">
        <v>212</v>
      </c>
      <c r="AQ21" t="s">
        <v>3847</v>
      </c>
      <c r="AR21"/>
      <c r="AS21" s="268"/>
      <c r="AT21" s="258"/>
      <c r="AV21" s="258"/>
    </row>
    <row r="22" spans="1:51" s="257" customFormat="1" ht="28.8" x14ac:dyDescent="0.3">
      <c r="A22" s="345">
        <v>201815</v>
      </c>
      <c r="B22" s="334" t="s">
        <v>3908</v>
      </c>
      <c r="C22" s="280" t="s">
        <v>212</v>
      </c>
      <c r="D22" s="280" t="s">
        <v>212</v>
      </c>
      <c r="E22" s="280" t="s">
        <v>212</v>
      </c>
      <c r="F22" s="280" t="s">
        <v>212</v>
      </c>
      <c r="G22" s="280" t="s">
        <v>212</v>
      </c>
      <c r="H22" s="280" t="s">
        <v>212</v>
      </c>
      <c r="I22" s="280" t="s">
        <v>212</v>
      </c>
      <c r="J22" s="280" t="s">
        <v>212</v>
      </c>
      <c r="K22" s="280" t="s">
        <v>212</v>
      </c>
      <c r="L22" s="280" t="s">
        <v>212</v>
      </c>
      <c r="M22" s="280" t="s">
        <v>212</v>
      </c>
      <c r="N22" s="280" t="s">
        <v>212</v>
      </c>
      <c r="O22" s="280" t="s">
        <v>212</v>
      </c>
      <c r="P22" s="280" t="s">
        <v>212</v>
      </c>
      <c r="Q22" s="280" t="s">
        <v>212</v>
      </c>
      <c r="R22" s="280" t="s">
        <v>212</v>
      </c>
      <c r="S22" s="280" t="s">
        <v>212</v>
      </c>
      <c r="T22" s="280" t="s">
        <v>212</v>
      </c>
      <c r="U22" s="280" t="s">
        <v>212</v>
      </c>
      <c r="V22" s="280" t="s">
        <v>212</v>
      </c>
      <c r="W22" s="280" t="s">
        <v>212</v>
      </c>
      <c r="X22" s="280" t="s">
        <v>212</v>
      </c>
      <c r="Y22" s="280" t="s">
        <v>212</v>
      </c>
      <c r="Z22" s="280" t="s">
        <v>212</v>
      </c>
      <c r="AA22" s="280" t="s">
        <v>212</v>
      </c>
      <c r="AB22" s="280" t="s">
        <v>212</v>
      </c>
      <c r="AC22" s="280" t="s">
        <v>212</v>
      </c>
      <c r="AD22" s="280" t="s">
        <v>212</v>
      </c>
      <c r="AE22" s="280" t="s">
        <v>212</v>
      </c>
      <c r="AF22" t="s">
        <v>213</v>
      </c>
      <c r="AG22" t="s">
        <v>213</v>
      </c>
      <c r="AH22" t="s">
        <v>213</v>
      </c>
      <c r="AI22" t="s">
        <v>213</v>
      </c>
      <c r="AJ22" t="s">
        <v>213</v>
      </c>
      <c r="AK22" t="s">
        <v>213</v>
      </c>
      <c r="AL22" t="s">
        <v>213</v>
      </c>
      <c r="AM22" t="s">
        <v>213</v>
      </c>
      <c r="AN22" t="s">
        <v>213</v>
      </c>
      <c r="AO22" t="s">
        <v>213</v>
      </c>
      <c r="AP22" s="280" t="s">
        <v>213</v>
      </c>
      <c r="AQ22" s="280"/>
      <c r="AR22" s="282"/>
      <c r="AS22" s="283"/>
      <c r="AT22" s="256"/>
    </row>
    <row r="23" spans="1:51" s="257" customFormat="1" ht="22.8" x14ac:dyDescent="0.4">
      <c r="A23" s="345">
        <v>201923</v>
      </c>
      <c r="B23" s="257" t="s">
        <v>484</v>
      </c>
      <c r="C23" t="s">
        <v>3829</v>
      </c>
      <c r="D23" t="s">
        <v>3829</v>
      </c>
      <c r="E23" t="s">
        <v>3829</v>
      </c>
      <c r="F23" t="s">
        <v>3829</v>
      </c>
      <c r="G23" t="s">
        <v>3829</v>
      </c>
      <c r="H23" t="s">
        <v>3829</v>
      </c>
      <c r="I23" t="s">
        <v>3829</v>
      </c>
      <c r="J23" t="s">
        <v>3829</v>
      </c>
      <c r="K23" t="s">
        <v>3829</v>
      </c>
      <c r="L23" t="s">
        <v>3829</v>
      </c>
      <c r="M23" t="s">
        <v>3829</v>
      </c>
      <c r="N23" t="s">
        <v>3829</v>
      </c>
      <c r="O23" t="s">
        <v>3829</v>
      </c>
      <c r="P23" t="s">
        <v>3829</v>
      </c>
      <c r="Q23" t="s">
        <v>3829</v>
      </c>
      <c r="R23" t="s">
        <v>3829</v>
      </c>
      <c r="S23" t="s">
        <v>3829</v>
      </c>
      <c r="T23" t="s">
        <v>3829</v>
      </c>
      <c r="U23" t="s">
        <v>3829</v>
      </c>
      <c r="V23" t="s">
        <v>3829</v>
      </c>
      <c r="W23" t="s">
        <v>3829</v>
      </c>
      <c r="X23" t="s">
        <v>3829</v>
      </c>
      <c r="Y23" t="s">
        <v>3829</v>
      </c>
      <c r="Z23" t="s">
        <v>3829</v>
      </c>
      <c r="AA23" t="s">
        <v>3829</v>
      </c>
      <c r="AB23" t="s">
        <v>3829</v>
      </c>
      <c r="AC23" t="s">
        <v>3829</v>
      </c>
      <c r="AD23" t="s">
        <v>3829</v>
      </c>
      <c r="AE23" t="s">
        <v>3829</v>
      </c>
      <c r="AF23" t="s">
        <v>3829</v>
      </c>
      <c r="AG23"/>
      <c r="AH23"/>
      <c r="AI23"/>
      <c r="AJ23"/>
      <c r="AK23"/>
      <c r="AL23"/>
      <c r="AM23"/>
      <c r="AN23"/>
      <c r="AO23"/>
      <c r="AP23"/>
      <c r="AQ23" t="s">
        <v>3870</v>
      </c>
      <c r="AR23"/>
      <c r="AS23" s="268"/>
      <c r="AT23" s="256"/>
    </row>
    <row r="24" spans="1:51" s="257" customFormat="1" ht="21.6" x14ac:dyDescent="0.65">
      <c r="A24" s="345">
        <v>201942</v>
      </c>
      <c r="B24" s="257" t="s">
        <v>59</v>
      </c>
      <c r="C24" s="269" t="s">
        <v>212</v>
      </c>
      <c r="D24" s="269" t="s">
        <v>212</v>
      </c>
      <c r="E24" s="269" t="s">
        <v>212</v>
      </c>
      <c r="F24" s="269" t="s">
        <v>212</v>
      </c>
      <c r="G24" s="269" t="s">
        <v>212</v>
      </c>
      <c r="H24" s="269" t="s">
        <v>212</v>
      </c>
      <c r="I24" s="269" t="s">
        <v>212</v>
      </c>
      <c r="J24" s="269" t="s">
        <v>212</v>
      </c>
      <c r="K24" s="269" t="s">
        <v>212</v>
      </c>
      <c r="L24" s="269" t="s">
        <v>212</v>
      </c>
      <c r="M24" s="269" t="s">
        <v>212</v>
      </c>
      <c r="N24" s="269" t="s">
        <v>212</v>
      </c>
      <c r="O24" s="269" t="s">
        <v>212</v>
      </c>
      <c r="P24" s="269" t="s">
        <v>212</v>
      </c>
      <c r="Q24" s="269" t="s">
        <v>212</v>
      </c>
      <c r="R24" s="269" t="s">
        <v>212</v>
      </c>
      <c r="S24" s="269" t="s">
        <v>212</v>
      </c>
      <c r="T24" s="269" t="s">
        <v>212</v>
      </c>
      <c r="U24" s="269" t="s">
        <v>212</v>
      </c>
      <c r="V24" s="269" t="s">
        <v>212</v>
      </c>
      <c r="W24" s="269" t="s">
        <v>212</v>
      </c>
      <c r="X24" s="269" t="s">
        <v>212</v>
      </c>
      <c r="Y24" s="269" t="s">
        <v>212</v>
      </c>
      <c r="Z24" s="269" t="s">
        <v>212</v>
      </c>
      <c r="AA24" s="269" t="s">
        <v>212</v>
      </c>
      <c r="AB24" s="269" t="s">
        <v>212</v>
      </c>
      <c r="AC24" s="269" t="s">
        <v>212</v>
      </c>
      <c r="AD24" s="269" t="s">
        <v>212</v>
      </c>
      <c r="AE24" s="269" t="s">
        <v>212</v>
      </c>
      <c r="AF24" s="269" t="s">
        <v>212</v>
      </c>
      <c r="AG24" s="269" t="s">
        <v>213</v>
      </c>
      <c r="AH24" s="269" t="s">
        <v>213</v>
      </c>
      <c r="AI24" s="269" t="s">
        <v>213</v>
      </c>
      <c r="AJ24" s="269" t="s">
        <v>213</v>
      </c>
      <c r="AK24" s="269" t="s">
        <v>213</v>
      </c>
      <c r="AL24" s="269" t="s">
        <v>213</v>
      </c>
      <c r="AM24" s="269" t="s">
        <v>213</v>
      </c>
      <c r="AN24" s="269" t="s">
        <v>213</v>
      </c>
      <c r="AO24" s="269" t="s">
        <v>213</v>
      </c>
      <c r="AQ24" t="s">
        <v>3849</v>
      </c>
      <c r="AR24"/>
      <c r="AS24" s="286"/>
      <c r="AT24" s="256"/>
    </row>
    <row r="25" spans="1:51" s="257" customFormat="1" ht="28.8" x14ac:dyDescent="0.3">
      <c r="A25" s="345">
        <v>202012</v>
      </c>
      <c r="B25" s="280" t="s">
        <v>3908</v>
      </c>
      <c r="C25" s="280" t="s">
        <v>212</v>
      </c>
      <c r="D25" s="280" t="s">
        <v>212</v>
      </c>
      <c r="E25" s="280" t="s">
        <v>212</v>
      </c>
      <c r="F25" s="280" t="s">
        <v>212</v>
      </c>
      <c r="G25" s="280" t="s">
        <v>212</v>
      </c>
      <c r="H25" s="280" t="s">
        <v>212</v>
      </c>
      <c r="I25" s="280" t="s">
        <v>212</v>
      </c>
      <c r="J25" s="280" t="s">
        <v>212</v>
      </c>
      <c r="K25" s="280" t="s">
        <v>212</v>
      </c>
      <c r="L25" s="280" t="s">
        <v>212</v>
      </c>
      <c r="M25" s="280" t="s">
        <v>212</v>
      </c>
      <c r="N25" s="280" t="s">
        <v>212</v>
      </c>
      <c r="O25" s="280" t="s">
        <v>212</v>
      </c>
      <c r="P25" s="280" t="s">
        <v>212</v>
      </c>
      <c r="Q25" s="280" t="s">
        <v>212</v>
      </c>
      <c r="R25" s="280" t="s">
        <v>212</v>
      </c>
      <c r="S25" s="280" t="s">
        <v>212</v>
      </c>
      <c r="T25" s="280" t="s">
        <v>212</v>
      </c>
      <c r="U25" s="280" t="s">
        <v>212</v>
      </c>
      <c r="V25" s="280" t="s">
        <v>212</v>
      </c>
      <c r="W25" s="280" t="s">
        <v>212</v>
      </c>
      <c r="X25" s="280" t="s">
        <v>212</v>
      </c>
      <c r="Y25" s="280" t="s">
        <v>212</v>
      </c>
      <c r="Z25" s="280" t="s">
        <v>212</v>
      </c>
      <c r="AA25" s="280" t="s">
        <v>212</v>
      </c>
      <c r="AB25" s="280" t="s">
        <v>212</v>
      </c>
      <c r="AC25" s="280" t="s">
        <v>212</v>
      </c>
      <c r="AD25" s="280" t="s">
        <v>212</v>
      </c>
      <c r="AE25" s="280" t="s">
        <v>212</v>
      </c>
      <c r="AF25" t="s">
        <v>213</v>
      </c>
      <c r="AG25" t="s">
        <v>213</v>
      </c>
      <c r="AH25" t="s">
        <v>213</v>
      </c>
      <c r="AI25" t="s">
        <v>213</v>
      </c>
      <c r="AJ25" t="s">
        <v>213</v>
      </c>
      <c r="AK25" t="s">
        <v>213</v>
      </c>
      <c r="AL25" t="s">
        <v>213</v>
      </c>
      <c r="AM25" t="s">
        <v>213</v>
      </c>
      <c r="AN25" t="s">
        <v>213</v>
      </c>
      <c r="AO25" s="280" t="s">
        <v>213</v>
      </c>
      <c r="AP25" t="s">
        <v>213</v>
      </c>
      <c r="AQ25" t="s">
        <v>213</v>
      </c>
      <c r="AR25" t="s">
        <v>213</v>
      </c>
      <c r="AS25" s="281" t="s">
        <v>213</v>
      </c>
      <c r="AT25" t="s">
        <v>213</v>
      </c>
      <c r="AU25" t="s">
        <v>213</v>
      </c>
      <c r="AV25" t="s">
        <v>213</v>
      </c>
      <c r="AW25" t="s">
        <v>213</v>
      </c>
      <c r="AX25" t="s">
        <v>213</v>
      </c>
      <c r="AY25" s="280" t="s">
        <v>213</v>
      </c>
    </row>
    <row r="26" spans="1:51" s="257" customFormat="1" ht="21.6" x14ac:dyDescent="0.65">
      <c r="A26" s="345">
        <v>202045</v>
      </c>
      <c r="B26" s="257" t="s">
        <v>59</v>
      </c>
      <c r="C26" s="269" t="s">
        <v>212</v>
      </c>
      <c r="D26" s="269" t="s">
        <v>212</v>
      </c>
      <c r="E26" s="269" t="s">
        <v>212</v>
      </c>
      <c r="F26" s="269" t="s">
        <v>212</v>
      </c>
      <c r="G26" s="269" t="s">
        <v>212</v>
      </c>
      <c r="H26" s="269" t="s">
        <v>212</v>
      </c>
      <c r="I26" s="269" t="s">
        <v>212</v>
      </c>
      <c r="J26" s="269" t="s">
        <v>212</v>
      </c>
      <c r="K26" s="269" t="s">
        <v>212</v>
      </c>
      <c r="L26" s="269" t="s">
        <v>212</v>
      </c>
      <c r="M26" s="269" t="s">
        <v>212</v>
      </c>
      <c r="N26" s="269" t="s">
        <v>212</v>
      </c>
      <c r="O26" s="269" t="s">
        <v>212</v>
      </c>
      <c r="P26" s="269" t="s">
        <v>212</v>
      </c>
      <c r="Q26" s="269" t="s">
        <v>212</v>
      </c>
      <c r="R26" s="269" t="s">
        <v>212</v>
      </c>
      <c r="S26" s="269" t="s">
        <v>212</v>
      </c>
      <c r="T26" s="269" t="s">
        <v>212</v>
      </c>
      <c r="U26" s="269" t="s">
        <v>212</v>
      </c>
      <c r="V26" s="269" t="s">
        <v>212</v>
      </c>
      <c r="W26" s="269" t="s">
        <v>212</v>
      </c>
      <c r="X26" s="269" t="s">
        <v>212</v>
      </c>
      <c r="Y26" s="269" t="s">
        <v>212</v>
      </c>
      <c r="Z26" s="269" t="s">
        <v>212</v>
      </c>
      <c r="AA26" s="269" t="s">
        <v>212</v>
      </c>
      <c r="AB26" s="269" t="s">
        <v>212</v>
      </c>
      <c r="AC26" s="269" t="s">
        <v>212</v>
      </c>
      <c r="AD26" s="269" t="s">
        <v>212</v>
      </c>
      <c r="AE26" s="269" t="s">
        <v>212</v>
      </c>
      <c r="AF26" s="269" t="s">
        <v>212</v>
      </c>
      <c r="AG26" s="269" t="s">
        <v>213</v>
      </c>
      <c r="AH26" s="269" t="s">
        <v>213</v>
      </c>
      <c r="AI26" s="269" t="s">
        <v>213</v>
      </c>
      <c r="AJ26" s="269" t="s">
        <v>213</v>
      </c>
      <c r="AK26" s="269" t="s">
        <v>213</v>
      </c>
      <c r="AL26" s="269" t="s">
        <v>213</v>
      </c>
      <c r="AM26" s="269" t="s">
        <v>213</v>
      </c>
      <c r="AN26" s="269" t="s">
        <v>213</v>
      </c>
      <c r="AO26" s="269" t="s">
        <v>213</v>
      </c>
      <c r="AQ26" t="s">
        <v>3849</v>
      </c>
      <c r="AR26"/>
      <c r="AS26" s="286"/>
      <c r="AT26" s="258"/>
      <c r="AV26" s="258"/>
    </row>
    <row r="27" spans="1:51" s="257" customFormat="1" ht="22.8" x14ac:dyDescent="0.4">
      <c r="A27" s="345">
        <v>202092</v>
      </c>
      <c r="B27" s="257" t="s">
        <v>59</v>
      </c>
      <c r="C27" t="s">
        <v>214</v>
      </c>
      <c r="D27" t="s">
        <v>212</v>
      </c>
      <c r="E27" t="s">
        <v>212</v>
      </c>
      <c r="F27" t="s">
        <v>212</v>
      </c>
      <c r="G27" t="s">
        <v>212</v>
      </c>
      <c r="H27" t="s">
        <v>212</v>
      </c>
      <c r="I27" t="s">
        <v>214</v>
      </c>
      <c r="J27" t="s">
        <v>212</v>
      </c>
      <c r="K27" t="s">
        <v>212</v>
      </c>
      <c r="L27" t="s">
        <v>214</v>
      </c>
      <c r="M27" t="s">
        <v>214</v>
      </c>
      <c r="N27" t="s">
        <v>214</v>
      </c>
      <c r="O27" t="s">
        <v>214</v>
      </c>
      <c r="P27" t="s">
        <v>212</v>
      </c>
      <c r="Q27" t="s">
        <v>214</v>
      </c>
      <c r="R27" t="s">
        <v>212</v>
      </c>
      <c r="S27" t="s">
        <v>212</v>
      </c>
      <c r="T27" t="s">
        <v>214</v>
      </c>
      <c r="U27" t="s">
        <v>214</v>
      </c>
      <c r="V27"/>
      <c r="W27" t="s">
        <v>212</v>
      </c>
      <c r="X27" t="s">
        <v>212</v>
      </c>
      <c r="Y27" t="s">
        <v>212</v>
      </c>
      <c r="Z27" t="s">
        <v>212</v>
      </c>
      <c r="AA27" t="s">
        <v>212</v>
      </c>
      <c r="AB27" t="s">
        <v>214</v>
      </c>
      <c r="AC27" t="s">
        <v>214</v>
      </c>
      <c r="AD27" t="s">
        <v>214</v>
      </c>
      <c r="AE27" t="s">
        <v>212</v>
      </c>
      <c r="AF27" t="s">
        <v>212</v>
      </c>
      <c r="AG27" t="s">
        <v>213</v>
      </c>
      <c r="AH27" t="s">
        <v>212</v>
      </c>
      <c r="AI27" t="s">
        <v>213</v>
      </c>
      <c r="AJ27" t="s">
        <v>213</v>
      </c>
      <c r="AK27" t="s">
        <v>212</v>
      </c>
      <c r="AL27" t="s">
        <v>213</v>
      </c>
      <c r="AM27" t="s">
        <v>213</v>
      </c>
      <c r="AN27" t="s">
        <v>212</v>
      </c>
      <c r="AO27" t="s">
        <v>213</v>
      </c>
      <c r="AP27" t="s">
        <v>213</v>
      </c>
      <c r="AQ27" t="s">
        <v>3374</v>
      </c>
      <c r="AR27"/>
      <c r="AS27" s="288"/>
      <c r="AT27" s="256"/>
      <c r="AV27" s="258"/>
    </row>
    <row r="28" spans="1:51" s="257" customFormat="1" ht="14.4" x14ac:dyDescent="0.3">
      <c r="A28" s="345">
        <v>202148</v>
      </c>
      <c r="B28" s="257" t="s">
        <v>59</v>
      </c>
      <c r="C28" t="s">
        <v>3829</v>
      </c>
      <c r="D28" t="s">
        <v>3829</v>
      </c>
      <c r="E28" t="s">
        <v>3829</v>
      </c>
      <c r="F28" t="s">
        <v>3829</v>
      </c>
      <c r="G28" t="s">
        <v>3829</v>
      </c>
      <c r="H28" t="s">
        <v>3829</v>
      </c>
      <c r="I28" t="s">
        <v>3829</v>
      </c>
      <c r="J28" t="s">
        <v>3829</v>
      </c>
      <c r="K28" t="s">
        <v>3829</v>
      </c>
      <c r="L28" t="s">
        <v>3829</v>
      </c>
      <c r="M28" t="s">
        <v>3829</v>
      </c>
      <c r="N28" t="s">
        <v>3829</v>
      </c>
      <c r="O28" t="s">
        <v>3829</v>
      </c>
      <c r="P28" t="s">
        <v>3829</v>
      </c>
      <c r="Q28" t="s">
        <v>3829</v>
      </c>
      <c r="R28" t="s">
        <v>3829</v>
      </c>
      <c r="S28" t="s">
        <v>3829</v>
      </c>
      <c r="T28" t="s">
        <v>3829</v>
      </c>
      <c r="U28" t="s">
        <v>3829</v>
      </c>
      <c r="V28" t="s">
        <v>3829</v>
      </c>
      <c r="W28" t="s">
        <v>3829</v>
      </c>
      <c r="X28" t="s">
        <v>3829</v>
      </c>
      <c r="Y28" t="s">
        <v>3829</v>
      </c>
      <c r="Z28" t="s">
        <v>3829</v>
      </c>
      <c r="AA28" t="s">
        <v>3829</v>
      </c>
      <c r="AB28" t="s">
        <v>3829</v>
      </c>
      <c r="AC28" t="s">
        <v>3829</v>
      </c>
      <c r="AD28" t="s">
        <v>3829</v>
      </c>
      <c r="AE28" t="s">
        <v>3829</v>
      </c>
      <c r="AF28" t="s">
        <v>3829</v>
      </c>
      <c r="AG28" t="s">
        <v>3829</v>
      </c>
      <c r="AH28" t="s">
        <v>3829</v>
      </c>
      <c r="AI28" t="s">
        <v>3829</v>
      </c>
      <c r="AJ28" t="s">
        <v>3829</v>
      </c>
      <c r="AK28" t="s">
        <v>3829</v>
      </c>
      <c r="AL28" t="s">
        <v>3829</v>
      </c>
      <c r="AM28" t="s">
        <v>3829</v>
      </c>
      <c r="AN28" t="s">
        <v>3829</v>
      </c>
      <c r="AO28" t="s">
        <v>3829</v>
      </c>
      <c r="AP28" t="s">
        <v>3829</v>
      </c>
      <c r="AQ28" t="s">
        <v>3843</v>
      </c>
      <c r="AR28"/>
      <c r="AS28" s="283"/>
      <c r="AT28" s="256"/>
    </row>
    <row r="29" spans="1:51" s="257" customFormat="1" ht="14.4" x14ac:dyDescent="0.3">
      <c r="A29" s="345">
        <v>202268</v>
      </c>
      <c r="B29" s="257" t="s">
        <v>59</v>
      </c>
      <c r="C29" t="s">
        <v>212</v>
      </c>
      <c r="D29" t="s">
        <v>212</v>
      </c>
      <c r="E29" t="s">
        <v>212</v>
      </c>
      <c r="F29" t="s">
        <v>212</v>
      </c>
      <c r="G29" t="s">
        <v>212</v>
      </c>
      <c r="H29" t="s">
        <v>212</v>
      </c>
      <c r="I29" t="s">
        <v>212</v>
      </c>
      <c r="J29" t="s">
        <v>212</v>
      </c>
      <c r="K29" t="s">
        <v>212</v>
      </c>
      <c r="L29" t="s">
        <v>212</v>
      </c>
      <c r="M29" t="s">
        <v>212</v>
      </c>
      <c r="N29" t="s">
        <v>212</v>
      </c>
      <c r="O29" t="s">
        <v>212</v>
      </c>
      <c r="P29" t="s">
        <v>212</v>
      </c>
      <c r="Q29" t="s">
        <v>212</v>
      </c>
      <c r="R29" t="s">
        <v>212</v>
      </c>
      <c r="S29" t="s">
        <v>212</v>
      </c>
      <c r="T29" t="s">
        <v>212</v>
      </c>
      <c r="U29" t="s">
        <v>212</v>
      </c>
      <c r="V29" t="s">
        <v>212</v>
      </c>
      <c r="W29" t="s">
        <v>212</v>
      </c>
      <c r="X29" t="s">
        <v>212</v>
      </c>
      <c r="Y29" t="s">
        <v>212</v>
      </c>
      <c r="Z29" t="s">
        <v>212</v>
      </c>
      <c r="AA29" t="s">
        <v>212</v>
      </c>
      <c r="AB29" t="s">
        <v>212</v>
      </c>
      <c r="AC29" t="s">
        <v>212</v>
      </c>
      <c r="AD29" t="s">
        <v>212</v>
      </c>
      <c r="AE29" t="s">
        <v>212</v>
      </c>
      <c r="AF29" t="s">
        <v>212</v>
      </c>
      <c r="AG29" t="s">
        <v>213</v>
      </c>
      <c r="AH29" t="s">
        <v>213</v>
      </c>
      <c r="AI29" t="s">
        <v>213</v>
      </c>
      <c r="AJ29" t="s">
        <v>213</v>
      </c>
      <c r="AK29" t="s">
        <v>213</v>
      </c>
      <c r="AL29" t="s">
        <v>213</v>
      </c>
      <c r="AM29" t="s">
        <v>213</v>
      </c>
      <c r="AN29" t="s">
        <v>213</v>
      </c>
      <c r="AO29" t="s">
        <v>213</v>
      </c>
      <c r="AQ29" t="s">
        <v>3849</v>
      </c>
      <c r="AR29"/>
      <c r="AS29" s="283"/>
      <c r="AT29" s="256"/>
    </row>
    <row r="30" spans="1:51" s="257" customFormat="1" ht="21.6" x14ac:dyDescent="0.65">
      <c r="A30" s="345">
        <v>202376</v>
      </c>
      <c r="B30" s="257" t="s">
        <v>59</v>
      </c>
      <c r="C30" s="269" t="s">
        <v>212</v>
      </c>
      <c r="D30" s="269" t="s">
        <v>212</v>
      </c>
      <c r="E30" s="269" t="s">
        <v>212</v>
      </c>
      <c r="F30" s="269" t="s">
        <v>212</v>
      </c>
      <c r="G30" s="269" t="s">
        <v>212</v>
      </c>
      <c r="H30" s="269" t="s">
        <v>212</v>
      </c>
      <c r="I30" s="269" t="s">
        <v>212</v>
      </c>
      <c r="J30" s="269" t="s">
        <v>212</v>
      </c>
      <c r="K30" s="269" t="s">
        <v>212</v>
      </c>
      <c r="L30" s="269" t="s">
        <v>212</v>
      </c>
      <c r="M30" s="269" t="s">
        <v>212</v>
      </c>
      <c r="N30" s="269" t="s">
        <v>212</v>
      </c>
      <c r="O30" s="269" t="s">
        <v>212</v>
      </c>
      <c r="P30" s="269" t="s">
        <v>212</v>
      </c>
      <c r="Q30" s="269" t="s">
        <v>212</v>
      </c>
      <c r="R30" s="269" t="s">
        <v>212</v>
      </c>
      <c r="S30" s="269" t="s">
        <v>212</v>
      </c>
      <c r="T30" s="269" t="s">
        <v>212</v>
      </c>
      <c r="U30" s="269" t="s">
        <v>212</v>
      </c>
      <c r="V30" s="269" t="s">
        <v>212</v>
      </c>
      <c r="W30" s="269" t="s">
        <v>212</v>
      </c>
      <c r="X30" s="269" t="s">
        <v>212</v>
      </c>
      <c r="Y30" s="269" t="s">
        <v>212</v>
      </c>
      <c r="Z30" s="269" t="s">
        <v>212</v>
      </c>
      <c r="AA30" s="269" t="s">
        <v>212</v>
      </c>
      <c r="AB30" s="269" t="s">
        <v>212</v>
      </c>
      <c r="AC30" s="269" t="s">
        <v>212</v>
      </c>
      <c r="AD30" s="269" t="s">
        <v>212</v>
      </c>
      <c r="AE30" s="269" t="s">
        <v>212</v>
      </c>
      <c r="AF30" s="269" t="s">
        <v>212</v>
      </c>
      <c r="AG30" s="269" t="s">
        <v>213</v>
      </c>
      <c r="AH30" s="269" t="s">
        <v>213</v>
      </c>
      <c r="AI30" s="269" t="s">
        <v>213</v>
      </c>
      <c r="AJ30" s="269" t="s">
        <v>213</v>
      </c>
      <c r="AK30" s="269" t="s">
        <v>213</v>
      </c>
      <c r="AL30" s="269" t="s">
        <v>213</v>
      </c>
      <c r="AM30" s="269" t="s">
        <v>213</v>
      </c>
      <c r="AN30" s="269" t="s">
        <v>213</v>
      </c>
      <c r="AO30" s="269" t="s">
        <v>213</v>
      </c>
      <c r="AQ30" t="s">
        <v>3849</v>
      </c>
      <c r="AR30"/>
      <c r="AS30" s="286"/>
      <c r="AT30" s="256"/>
    </row>
    <row r="31" spans="1:51" s="257" customFormat="1" ht="14.4" x14ac:dyDescent="0.3">
      <c r="A31" s="345">
        <v>202391</v>
      </c>
      <c r="B31" s="257" t="s">
        <v>59</v>
      </c>
      <c r="C31" s="269" t="s">
        <v>212</v>
      </c>
      <c r="D31" s="269" t="s">
        <v>212</v>
      </c>
      <c r="E31" s="269" t="s">
        <v>212</v>
      </c>
      <c r="F31" s="269" t="s">
        <v>212</v>
      </c>
      <c r="G31" s="269" t="s">
        <v>212</v>
      </c>
      <c r="H31" s="269" t="s">
        <v>212</v>
      </c>
      <c r="I31" s="269" t="s">
        <v>212</v>
      </c>
      <c r="J31" s="269" t="s">
        <v>212</v>
      </c>
      <c r="K31" s="269" t="s">
        <v>212</v>
      </c>
      <c r="L31" s="269" t="s">
        <v>212</v>
      </c>
      <c r="M31" s="269" t="s">
        <v>212</v>
      </c>
      <c r="N31" s="269" t="s">
        <v>212</v>
      </c>
      <c r="O31" s="269" t="s">
        <v>212</v>
      </c>
      <c r="P31" s="269" t="s">
        <v>212</v>
      </c>
      <c r="Q31" s="269" t="s">
        <v>212</v>
      </c>
      <c r="R31" s="269" t="s">
        <v>212</v>
      </c>
      <c r="S31" s="269" t="s">
        <v>212</v>
      </c>
      <c r="T31" s="269" t="s">
        <v>212</v>
      </c>
      <c r="U31" s="269" t="s">
        <v>212</v>
      </c>
      <c r="V31" s="269" t="s">
        <v>212</v>
      </c>
      <c r="W31" s="269" t="s">
        <v>212</v>
      </c>
      <c r="X31" s="269" t="s">
        <v>212</v>
      </c>
      <c r="Y31" s="269" t="s">
        <v>212</v>
      </c>
      <c r="Z31" s="269" t="s">
        <v>212</v>
      </c>
      <c r="AA31" s="269" t="s">
        <v>212</v>
      </c>
      <c r="AB31" s="269" t="s">
        <v>212</v>
      </c>
      <c r="AC31" s="269" t="s">
        <v>212</v>
      </c>
      <c r="AD31" s="269" t="s">
        <v>212</v>
      </c>
      <c r="AE31" s="269" t="s">
        <v>212</v>
      </c>
      <c r="AF31" s="269" t="s">
        <v>212</v>
      </c>
      <c r="AG31" s="280" t="s">
        <v>213</v>
      </c>
      <c r="AH31" s="280" t="s">
        <v>213</v>
      </c>
      <c r="AI31" s="280" t="s">
        <v>213</v>
      </c>
      <c r="AJ31" s="280" t="s">
        <v>213</v>
      </c>
      <c r="AK31" s="280" t="s">
        <v>213</v>
      </c>
      <c r="AL31" s="280" t="s">
        <v>213</v>
      </c>
      <c r="AM31" s="280" t="s">
        <v>213</v>
      </c>
      <c r="AN31" s="280" t="s">
        <v>213</v>
      </c>
      <c r="AO31" s="280" t="s">
        <v>213</v>
      </c>
      <c r="AQ31" t="s">
        <v>3849</v>
      </c>
      <c r="AR31"/>
      <c r="AS31" s="283"/>
      <c r="AT31" s="256"/>
    </row>
    <row r="32" spans="1:51" s="257" customFormat="1" ht="22.8" x14ac:dyDescent="0.4">
      <c r="A32" s="345">
        <v>202416</v>
      </c>
      <c r="B32" s="257" t="s">
        <v>484</v>
      </c>
      <c r="C32" t="s">
        <v>3829</v>
      </c>
      <c r="D32" t="s">
        <v>3829</v>
      </c>
      <c r="E32" t="s">
        <v>3829</v>
      </c>
      <c r="F32" t="s">
        <v>3829</v>
      </c>
      <c r="G32" t="s">
        <v>3829</v>
      </c>
      <c r="H32" t="s">
        <v>3829</v>
      </c>
      <c r="I32" t="s">
        <v>3829</v>
      </c>
      <c r="J32" t="s">
        <v>3829</v>
      </c>
      <c r="K32" t="s">
        <v>3829</v>
      </c>
      <c r="L32" t="s">
        <v>3829</v>
      </c>
      <c r="M32" t="s">
        <v>3829</v>
      </c>
      <c r="N32" t="s">
        <v>3829</v>
      </c>
      <c r="O32" t="s">
        <v>3829</v>
      </c>
      <c r="P32" t="s">
        <v>3829</v>
      </c>
      <c r="Q32" t="s">
        <v>3829</v>
      </c>
      <c r="R32" t="s">
        <v>3829</v>
      </c>
      <c r="S32" t="s">
        <v>3829</v>
      </c>
      <c r="T32" t="s">
        <v>3829</v>
      </c>
      <c r="U32" t="s">
        <v>3829</v>
      </c>
      <c r="V32" t="s">
        <v>3829</v>
      </c>
      <c r="W32" t="s">
        <v>3829</v>
      </c>
      <c r="X32" t="s">
        <v>3829</v>
      </c>
      <c r="Y32" t="s">
        <v>3829</v>
      </c>
      <c r="Z32" t="s">
        <v>3829</v>
      </c>
      <c r="AA32" t="s">
        <v>3829</v>
      </c>
      <c r="AB32" t="s">
        <v>3829</v>
      </c>
      <c r="AC32" t="s">
        <v>3829</v>
      </c>
      <c r="AD32" t="s">
        <v>3829</v>
      </c>
      <c r="AE32" t="s">
        <v>3829</v>
      </c>
      <c r="AF32" t="s">
        <v>3829</v>
      </c>
      <c r="AG32"/>
      <c r="AH32"/>
      <c r="AI32"/>
      <c r="AJ32"/>
      <c r="AK32"/>
      <c r="AL32"/>
      <c r="AM32"/>
      <c r="AN32"/>
      <c r="AO32"/>
      <c r="AP32"/>
      <c r="AQ32" t="s">
        <v>3865</v>
      </c>
      <c r="AR32"/>
      <c r="AS32" s="268"/>
      <c r="AT32" s="258"/>
      <c r="AV32" s="258"/>
    </row>
    <row r="33" spans="1:48" s="257" customFormat="1" ht="22.8" x14ac:dyDescent="0.4">
      <c r="A33" s="345">
        <v>202429</v>
      </c>
      <c r="B33" s="257" t="s">
        <v>59</v>
      </c>
      <c r="C33" t="s">
        <v>3829</v>
      </c>
      <c r="D33" t="s">
        <v>3829</v>
      </c>
      <c r="E33" t="s">
        <v>3829</v>
      </c>
      <c r="F33" t="s">
        <v>3829</v>
      </c>
      <c r="G33" t="s">
        <v>3829</v>
      </c>
      <c r="H33" t="s">
        <v>3829</v>
      </c>
      <c r="I33" t="s">
        <v>3829</v>
      </c>
      <c r="J33" t="s">
        <v>3829</v>
      </c>
      <c r="K33" t="s">
        <v>3829</v>
      </c>
      <c r="L33" t="s">
        <v>3829</v>
      </c>
      <c r="M33" t="s">
        <v>3829</v>
      </c>
      <c r="N33" t="s">
        <v>3829</v>
      </c>
      <c r="O33" t="s">
        <v>3829</v>
      </c>
      <c r="P33" t="s">
        <v>3829</v>
      </c>
      <c r="Q33" t="s">
        <v>3829</v>
      </c>
      <c r="R33" t="s">
        <v>3829</v>
      </c>
      <c r="S33" t="s">
        <v>3829</v>
      </c>
      <c r="T33" t="s">
        <v>3829</v>
      </c>
      <c r="U33" t="s">
        <v>3829</v>
      </c>
      <c r="V33" t="s">
        <v>3829</v>
      </c>
      <c r="W33" t="s">
        <v>3829</v>
      </c>
      <c r="X33" t="s">
        <v>3829</v>
      </c>
      <c r="Y33" t="s">
        <v>3829</v>
      </c>
      <c r="Z33" t="s">
        <v>3829</v>
      </c>
      <c r="AA33" t="s">
        <v>3829</v>
      </c>
      <c r="AB33" t="s">
        <v>3829</v>
      </c>
      <c r="AC33" t="s">
        <v>3829</v>
      </c>
      <c r="AD33" t="s">
        <v>3829</v>
      </c>
      <c r="AE33" t="s">
        <v>3829</v>
      </c>
      <c r="AF33" t="s">
        <v>3829</v>
      </c>
      <c r="AG33" t="s">
        <v>3829</v>
      </c>
      <c r="AH33" t="s">
        <v>3829</v>
      </c>
      <c r="AI33" t="s">
        <v>3829</v>
      </c>
      <c r="AJ33" t="s">
        <v>3829</v>
      </c>
      <c r="AK33" t="s">
        <v>3829</v>
      </c>
      <c r="AL33" t="s">
        <v>3829</v>
      </c>
      <c r="AM33" t="s">
        <v>3829</v>
      </c>
      <c r="AN33" t="s">
        <v>3829</v>
      </c>
      <c r="AO33" t="s">
        <v>3829</v>
      </c>
      <c r="AP33" t="s">
        <v>3829</v>
      </c>
      <c r="AQ33" t="s">
        <v>3879</v>
      </c>
      <c r="AR33"/>
      <c r="AS33" s="268"/>
      <c r="AT33" s="258"/>
      <c r="AV33" s="258"/>
    </row>
    <row r="34" spans="1:48" s="257" customFormat="1" ht="21.6" x14ac:dyDescent="0.65">
      <c r="A34" s="345">
        <v>202484</v>
      </c>
      <c r="B34" s="257" t="s">
        <v>59</v>
      </c>
      <c r="C34" s="269" t="s">
        <v>212</v>
      </c>
      <c r="D34" s="269" t="s">
        <v>212</v>
      </c>
      <c r="E34" s="269" t="s">
        <v>212</v>
      </c>
      <c r="F34" s="269" t="s">
        <v>212</v>
      </c>
      <c r="G34" s="269" t="s">
        <v>212</v>
      </c>
      <c r="H34" s="269" t="s">
        <v>212</v>
      </c>
      <c r="I34" s="269" t="s">
        <v>212</v>
      </c>
      <c r="J34" s="269" t="s">
        <v>212</v>
      </c>
      <c r="K34" s="269" t="s">
        <v>212</v>
      </c>
      <c r="L34" s="269" t="s">
        <v>212</v>
      </c>
      <c r="M34" s="269" t="s">
        <v>212</v>
      </c>
      <c r="N34" s="269" t="s">
        <v>212</v>
      </c>
      <c r="O34" s="269" t="s">
        <v>212</v>
      </c>
      <c r="P34" s="269" t="s">
        <v>212</v>
      </c>
      <c r="Q34" s="269" t="s">
        <v>212</v>
      </c>
      <c r="R34" s="269" t="s">
        <v>212</v>
      </c>
      <c r="S34" s="269" t="s">
        <v>212</v>
      </c>
      <c r="T34" s="269" t="s">
        <v>212</v>
      </c>
      <c r="U34" s="269" t="s">
        <v>212</v>
      </c>
      <c r="V34" s="269" t="s">
        <v>212</v>
      </c>
      <c r="W34" s="269" t="s">
        <v>212</v>
      </c>
      <c r="X34" s="269" t="s">
        <v>212</v>
      </c>
      <c r="Y34" s="269" t="s">
        <v>212</v>
      </c>
      <c r="Z34" s="269" t="s">
        <v>212</v>
      </c>
      <c r="AA34" s="269" t="s">
        <v>212</v>
      </c>
      <c r="AB34" s="269" t="s">
        <v>212</v>
      </c>
      <c r="AC34" s="269" t="s">
        <v>212</v>
      </c>
      <c r="AD34" s="269" t="s">
        <v>212</v>
      </c>
      <c r="AE34" s="269" t="s">
        <v>212</v>
      </c>
      <c r="AF34" s="269" t="s">
        <v>212</v>
      </c>
      <c r="AG34" s="269" t="s">
        <v>213</v>
      </c>
      <c r="AH34" s="269" t="s">
        <v>213</v>
      </c>
      <c r="AI34" s="269" t="s">
        <v>213</v>
      </c>
      <c r="AJ34" s="269" t="s">
        <v>213</v>
      </c>
      <c r="AK34" s="269" t="s">
        <v>213</v>
      </c>
      <c r="AL34" s="269" t="s">
        <v>213</v>
      </c>
      <c r="AM34" s="269" t="s">
        <v>213</v>
      </c>
      <c r="AN34" s="269" t="s">
        <v>213</v>
      </c>
      <c r="AO34" s="269" t="s">
        <v>213</v>
      </c>
      <c r="AQ34" t="s">
        <v>3859</v>
      </c>
      <c r="AR34"/>
      <c r="AS34" s="286"/>
      <c r="AT34" s="256"/>
      <c r="AV34" s="258"/>
    </row>
    <row r="35" spans="1:48" s="257" customFormat="1" ht="22.8" x14ac:dyDescent="0.4">
      <c r="A35" s="345">
        <v>202501</v>
      </c>
      <c r="B35" s="257" t="s">
        <v>484</v>
      </c>
      <c r="C35" s="257" t="s">
        <v>3829</v>
      </c>
      <c r="D35" s="257" t="s">
        <v>3829</v>
      </c>
      <c r="E35" s="257" t="s">
        <v>3829</v>
      </c>
      <c r="F35" s="257" t="s">
        <v>3829</v>
      </c>
      <c r="G35" s="257" t="s">
        <v>3829</v>
      </c>
      <c r="H35" s="257" t="s">
        <v>3829</v>
      </c>
      <c r="I35" s="257" t="s">
        <v>3829</v>
      </c>
      <c r="J35" s="257" t="s">
        <v>3829</v>
      </c>
      <c r="K35" s="257" t="s">
        <v>3829</v>
      </c>
      <c r="L35" s="257" t="s">
        <v>3829</v>
      </c>
      <c r="M35" s="257" t="s">
        <v>3829</v>
      </c>
      <c r="N35" s="257" t="s">
        <v>3829</v>
      </c>
      <c r="O35" s="257" t="s">
        <v>3829</v>
      </c>
      <c r="P35" s="257" t="s">
        <v>3829</v>
      </c>
      <c r="Q35" s="257" t="s">
        <v>3829</v>
      </c>
      <c r="R35" s="257" t="s">
        <v>3829</v>
      </c>
      <c r="S35" s="257" t="s">
        <v>3829</v>
      </c>
      <c r="T35" s="257" t="s">
        <v>3829</v>
      </c>
      <c r="U35" s="257" t="s">
        <v>3829</v>
      </c>
      <c r="V35" s="257" t="s">
        <v>3829</v>
      </c>
      <c r="W35" s="257" t="s">
        <v>3829</v>
      </c>
      <c r="X35" s="257" t="s">
        <v>3829</v>
      </c>
      <c r="Y35" s="257" t="s">
        <v>3829</v>
      </c>
      <c r="Z35" s="257" t="s">
        <v>3829</v>
      </c>
      <c r="AA35" s="257" t="s">
        <v>3829</v>
      </c>
      <c r="AB35" s="257" t="s">
        <v>3829</v>
      </c>
      <c r="AC35" s="257" t="s">
        <v>3829</v>
      </c>
      <c r="AD35" s="257" t="s">
        <v>3829</v>
      </c>
      <c r="AE35" s="257" t="s">
        <v>3829</v>
      </c>
      <c r="AF35" s="257" t="s">
        <v>3829</v>
      </c>
      <c r="AM35" s="269"/>
      <c r="AN35" s="269"/>
      <c r="AO35" s="269"/>
      <c r="AP35"/>
      <c r="AQ35" t="s">
        <v>3883</v>
      </c>
      <c r="AR35"/>
      <c r="AS35" s="268"/>
      <c r="AT35" s="258"/>
      <c r="AV35" s="258"/>
    </row>
    <row r="36" spans="1:48" s="257" customFormat="1" ht="21.6" x14ac:dyDescent="0.65">
      <c r="A36" s="345">
        <v>202620</v>
      </c>
      <c r="B36" s="257" t="s">
        <v>3893</v>
      </c>
      <c r="C36" s="280" t="s">
        <v>212</v>
      </c>
      <c r="D36" s="280" t="s">
        <v>212</v>
      </c>
      <c r="E36" s="280" t="s">
        <v>212</v>
      </c>
      <c r="F36" s="280" t="s">
        <v>212</v>
      </c>
      <c r="G36" s="280" t="s">
        <v>212</v>
      </c>
      <c r="H36" s="280" t="s">
        <v>212</v>
      </c>
      <c r="I36" s="280" t="s">
        <v>212</v>
      </c>
      <c r="J36" s="280" t="s">
        <v>212</v>
      </c>
      <c r="K36" s="280" t="s">
        <v>212</v>
      </c>
      <c r="L36" s="280" t="s">
        <v>212</v>
      </c>
      <c r="M36" s="280" t="s">
        <v>212</v>
      </c>
      <c r="N36" s="280" t="s">
        <v>212</v>
      </c>
      <c r="O36" s="280" t="s">
        <v>212</v>
      </c>
      <c r="P36" s="280" t="s">
        <v>212</v>
      </c>
      <c r="Q36" s="280" t="s">
        <v>212</v>
      </c>
      <c r="R36" s="280" t="s">
        <v>212</v>
      </c>
      <c r="S36" s="280" t="s">
        <v>212</v>
      </c>
      <c r="T36" s="280" t="s">
        <v>212</v>
      </c>
      <c r="U36" s="280" t="s">
        <v>212</v>
      </c>
      <c r="V36" s="280" t="s">
        <v>212</v>
      </c>
      <c r="W36" s="280" t="s">
        <v>213</v>
      </c>
      <c r="X36" s="280" t="s">
        <v>213</v>
      </c>
      <c r="Y36" s="280" t="s">
        <v>213</v>
      </c>
      <c r="Z36" s="280" t="s">
        <v>213</v>
      </c>
      <c r="AA36" s="280" t="s">
        <v>213</v>
      </c>
      <c r="AB36" s="280" t="s">
        <v>213</v>
      </c>
      <c r="AC36" s="280" t="s">
        <v>213</v>
      </c>
      <c r="AD36" s="280" t="s">
        <v>213</v>
      </c>
      <c r="AE36" s="280" t="s">
        <v>213</v>
      </c>
      <c r="AF36" s="280" t="s">
        <v>213</v>
      </c>
      <c r="AR36" s="282"/>
      <c r="AS36" s="286"/>
      <c r="AT36" s="258"/>
    </row>
    <row r="37" spans="1:48" s="257" customFormat="1" ht="22.8" x14ac:dyDescent="0.4">
      <c r="A37" s="345">
        <v>202666</v>
      </c>
      <c r="B37" s="257" t="s">
        <v>59</v>
      </c>
      <c r="C37" t="s">
        <v>3829</v>
      </c>
      <c r="D37" t="s">
        <v>3829</v>
      </c>
      <c r="E37" t="s">
        <v>3829</v>
      </c>
      <c r="F37" t="s">
        <v>3829</v>
      </c>
      <c r="G37" t="s">
        <v>3829</v>
      </c>
      <c r="H37" t="s">
        <v>3829</v>
      </c>
      <c r="I37" t="s">
        <v>3829</v>
      </c>
      <c r="J37" t="s">
        <v>3829</v>
      </c>
      <c r="K37" t="s">
        <v>3829</v>
      </c>
      <c r="L37" t="s">
        <v>3829</v>
      </c>
      <c r="M37" t="s">
        <v>3829</v>
      </c>
      <c r="N37" t="s">
        <v>3829</v>
      </c>
      <c r="O37" t="s">
        <v>3829</v>
      </c>
      <c r="P37" t="s">
        <v>3829</v>
      </c>
      <c r="Q37" t="s">
        <v>3829</v>
      </c>
      <c r="R37" t="s">
        <v>3829</v>
      </c>
      <c r="S37" t="s">
        <v>3829</v>
      </c>
      <c r="T37" t="s">
        <v>3829</v>
      </c>
      <c r="U37" t="s">
        <v>3829</v>
      </c>
      <c r="V37" t="s">
        <v>3829</v>
      </c>
      <c r="W37" t="s">
        <v>3829</v>
      </c>
      <c r="X37" t="s">
        <v>3829</v>
      </c>
      <c r="Y37" t="s">
        <v>3829</v>
      </c>
      <c r="Z37" t="s">
        <v>3829</v>
      </c>
      <c r="AA37" t="s">
        <v>3829</v>
      </c>
      <c r="AB37" t="s">
        <v>3829</v>
      </c>
      <c r="AC37" t="s">
        <v>3829</v>
      </c>
      <c r="AD37" t="s">
        <v>3829</v>
      </c>
      <c r="AE37" t="s">
        <v>3829</v>
      </c>
      <c r="AF37" t="s">
        <v>3829</v>
      </c>
      <c r="AG37" t="s">
        <v>3829</v>
      </c>
      <c r="AH37" t="s">
        <v>3829</v>
      </c>
      <c r="AI37" t="s">
        <v>3829</v>
      </c>
      <c r="AJ37" t="s">
        <v>3829</v>
      </c>
      <c r="AK37" t="s">
        <v>3829</v>
      </c>
      <c r="AL37" t="s">
        <v>3829</v>
      </c>
      <c r="AM37" t="s">
        <v>3829</v>
      </c>
      <c r="AN37" t="s">
        <v>3829</v>
      </c>
      <c r="AO37" t="s">
        <v>3829</v>
      </c>
      <c r="AP37" t="s">
        <v>3829</v>
      </c>
      <c r="AQ37" t="s">
        <v>3886</v>
      </c>
      <c r="AR37"/>
      <c r="AS37" s="268"/>
      <c r="AT37" s="258"/>
      <c r="AV37" s="258"/>
    </row>
    <row r="38" spans="1:48" s="257" customFormat="1" ht="22.8" x14ac:dyDescent="0.4">
      <c r="A38" s="345">
        <v>202732</v>
      </c>
      <c r="B38" s="257" t="s">
        <v>484</v>
      </c>
      <c r="C38" s="269" t="s">
        <v>212</v>
      </c>
      <c r="D38" s="269" t="s">
        <v>212</v>
      </c>
      <c r="E38" s="269" t="s">
        <v>212</v>
      </c>
      <c r="F38" s="269" t="s">
        <v>212</v>
      </c>
      <c r="G38" s="269" t="s">
        <v>212</v>
      </c>
      <c r="H38" s="269" t="s">
        <v>212</v>
      </c>
      <c r="I38" s="269" t="s">
        <v>212</v>
      </c>
      <c r="J38" s="269" t="s">
        <v>212</v>
      </c>
      <c r="K38" s="269" t="s">
        <v>212</v>
      </c>
      <c r="L38" s="269" t="s">
        <v>212</v>
      </c>
      <c r="M38" s="269" t="s">
        <v>212</v>
      </c>
      <c r="N38" s="269" t="s">
        <v>212</v>
      </c>
      <c r="O38" s="269" t="s">
        <v>212</v>
      </c>
      <c r="P38" s="269" t="s">
        <v>212</v>
      </c>
      <c r="Q38" s="269" t="s">
        <v>212</v>
      </c>
      <c r="R38" s="269" t="s">
        <v>212</v>
      </c>
      <c r="S38" s="269" t="s">
        <v>212</v>
      </c>
      <c r="T38" s="269" t="s">
        <v>212</v>
      </c>
      <c r="U38" s="269" t="s">
        <v>212</v>
      </c>
      <c r="V38" s="269" t="s">
        <v>212</v>
      </c>
      <c r="W38" s="269" t="s">
        <v>213</v>
      </c>
      <c r="X38" s="269" t="s">
        <v>213</v>
      </c>
      <c r="Y38" s="269" t="s">
        <v>213</v>
      </c>
      <c r="Z38" s="269" t="s">
        <v>213</v>
      </c>
      <c r="AA38" s="269" t="s">
        <v>213</v>
      </c>
      <c r="AB38" s="269" t="s">
        <v>213</v>
      </c>
      <c r="AC38" s="269" t="s">
        <v>213</v>
      </c>
      <c r="AD38" s="269" t="s">
        <v>213</v>
      </c>
      <c r="AE38" s="269" t="s">
        <v>213</v>
      </c>
      <c r="AF38" s="269" t="s">
        <v>213</v>
      </c>
      <c r="AG38" s="269" t="s">
        <v>213</v>
      </c>
      <c r="AH38" s="269" t="s">
        <v>213</v>
      </c>
      <c r="AI38" s="269" t="s">
        <v>213</v>
      </c>
      <c r="AJ38" s="269" t="s">
        <v>213</v>
      </c>
      <c r="AK38" s="269" t="s">
        <v>213</v>
      </c>
      <c r="AL38" s="269" t="s">
        <v>213</v>
      </c>
      <c r="AM38" s="269" t="s">
        <v>213</v>
      </c>
      <c r="AN38" s="269" t="s">
        <v>213</v>
      </c>
      <c r="AO38" s="269" t="s">
        <v>213</v>
      </c>
      <c r="AP38"/>
      <c r="AQ38" t="s">
        <v>3889</v>
      </c>
      <c r="AR38"/>
      <c r="AS38" s="268"/>
      <c r="AT38" s="256"/>
      <c r="AV38" s="258"/>
    </row>
    <row r="39" spans="1:48" s="257" customFormat="1" ht="22.8" x14ac:dyDescent="0.4">
      <c r="A39" s="345">
        <v>202934</v>
      </c>
      <c r="B39" s="257" t="s">
        <v>484</v>
      </c>
      <c r="C39" t="s">
        <v>212</v>
      </c>
      <c r="D39" t="s">
        <v>212</v>
      </c>
      <c r="E39" t="s">
        <v>212</v>
      </c>
      <c r="F39" t="s">
        <v>212</v>
      </c>
      <c r="G39" t="s">
        <v>212</v>
      </c>
      <c r="H39" t="s">
        <v>212</v>
      </c>
      <c r="I39" t="s">
        <v>212</v>
      </c>
      <c r="J39" t="s">
        <v>212</v>
      </c>
      <c r="K39" t="s">
        <v>212</v>
      </c>
      <c r="L39" t="s">
        <v>212</v>
      </c>
      <c r="M39" t="s">
        <v>212</v>
      </c>
      <c r="N39" t="s">
        <v>212</v>
      </c>
      <c r="O39" t="s">
        <v>212</v>
      </c>
      <c r="P39" t="s">
        <v>212</v>
      </c>
      <c r="Q39" t="s">
        <v>212</v>
      </c>
      <c r="R39" t="s">
        <v>212</v>
      </c>
      <c r="S39" t="s">
        <v>212</v>
      </c>
      <c r="T39" t="s">
        <v>212</v>
      </c>
      <c r="U39" t="s">
        <v>212</v>
      </c>
      <c r="V39" t="s">
        <v>212</v>
      </c>
      <c r="W39" t="s">
        <v>212</v>
      </c>
      <c r="X39" t="s">
        <v>212</v>
      </c>
      <c r="Y39" t="s">
        <v>212</v>
      </c>
      <c r="Z39" t="s">
        <v>212</v>
      </c>
      <c r="AA39" t="s">
        <v>212</v>
      </c>
      <c r="AB39" t="s">
        <v>212</v>
      </c>
      <c r="AC39" t="s">
        <v>212</v>
      </c>
      <c r="AD39" t="s">
        <v>212</v>
      </c>
      <c r="AE39" t="s">
        <v>212</v>
      </c>
      <c r="AF39" t="s">
        <v>212</v>
      </c>
      <c r="AG39"/>
      <c r="AH39"/>
      <c r="AI39" s="287"/>
      <c r="AJ39" s="287"/>
      <c r="AK39" s="287"/>
      <c r="AL39" s="287"/>
      <c r="AM39" s="287"/>
      <c r="AN39" s="287"/>
      <c r="AO39" s="287"/>
      <c r="AP39"/>
      <c r="AQ39" t="s">
        <v>3890</v>
      </c>
      <c r="AR39"/>
      <c r="AS39" s="268"/>
      <c r="AT39" s="258"/>
      <c r="AV39" s="258"/>
    </row>
    <row r="40" spans="1:48" s="257" customFormat="1" ht="22.8" x14ac:dyDescent="0.4">
      <c r="A40" s="345">
        <v>202937</v>
      </c>
      <c r="B40" s="257" t="s">
        <v>59</v>
      </c>
      <c r="C40" t="s">
        <v>3829</v>
      </c>
      <c r="D40" t="s">
        <v>3829</v>
      </c>
      <c r="E40" t="s">
        <v>3829</v>
      </c>
      <c r="F40" t="s">
        <v>3829</v>
      </c>
      <c r="G40" t="s">
        <v>3829</v>
      </c>
      <c r="H40" t="s">
        <v>3829</v>
      </c>
      <c r="I40" t="s">
        <v>3829</v>
      </c>
      <c r="J40" t="s">
        <v>3829</v>
      </c>
      <c r="K40" t="s">
        <v>3829</v>
      </c>
      <c r="L40" t="s">
        <v>3829</v>
      </c>
      <c r="M40" t="s">
        <v>3829</v>
      </c>
      <c r="N40" t="s">
        <v>3829</v>
      </c>
      <c r="O40" t="s">
        <v>3829</v>
      </c>
      <c r="P40" t="s">
        <v>3829</v>
      </c>
      <c r="Q40" t="s">
        <v>3829</v>
      </c>
      <c r="R40" t="s">
        <v>3829</v>
      </c>
      <c r="S40" t="s">
        <v>3829</v>
      </c>
      <c r="T40" t="s">
        <v>3829</v>
      </c>
      <c r="U40" t="s">
        <v>3829</v>
      </c>
      <c r="V40" t="s">
        <v>3829</v>
      </c>
      <c r="W40" t="s">
        <v>3829</v>
      </c>
      <c r="X40" t="s">
        <v>3829</v>
      </c>
      <c r="Y40" t="s">
        <v>3829</v>
      </c>
      <c r="Z40" t="s">
        <v>3829</v>
      </c>
      <c r="AA40" t="s">
        <v>3829</v>
      </c>
      <c r="AB40" t="s">
        <v>3829</v>
      </c>
      <c r="AC40" t="s">
        <v>3829</v>
      </c>
      <c r="AD40" t="s">
        <v>3829</v>
      </c>
      <c r="AE40" t="s">
        <v>3829</v>
      </c>
      <c r="AF40" t="s">
        <v>3829</v>
      </c>
      <c r="AG40" t="s">
        <v>3829</v>
      </c>
      <c r="AH40" t="s">
        <v>3829</v>
      </c>
      <c r="AI40" t="s">
        <v>3829</v>
      </c>
      <c r="AJ40" t="s">
        <v>3829</v>
      </c>
      <c r="AK40" t="s">
        <v>3829</v>
      </c>
      <c r="AL40" t="s">
        <v>3829</v>
      </c>
      <c r="AM40" t="s">
        <v>3829</v>
      </c>
      <c r="AN40" t="s">
        <v>3829</v>
      </c>
      <c r="AO40" t="s">
        <v>3829</v>
      </c>
      <c r="AP40" t="s">
        <v>3829</v>
      </c>
      <c r="AQ40" t="s">
        <v>3849</v>
      </c>
      <c r="AR40"/>
      <c r="AS40" s="268"/>
      <c r="AT40" s="258"/>
      <c r="AV40" s="258"/>
    </row>
    <row r="41" spans="1:48" s="257" customFormat="1" ht="22.8" x14ac:dyDescent="0.4">
      <c r="A41" s="345">
        <v>203068</v>
      </c>
      <c r="B41" s="257" t="s">
        <v>484</v>
      </c>
      <c r="C41" s="269" t="s">
        <v>212</v>
      </c>
      <c r="D41" s="269" t="s">
        <v>212</v>
      </c>
      <c r="E41" s="269" t="s">
        <v>212</v>
      </c>
      <c r="F41" s="269" t="s">
        <v>212</v>
      </c>
      <c r="G41" s="269" t="s">
        <v>212</v>
      </c>
      <c r="H41" s="269" t="s">
        <v>212</v>
      </c>
      <c r="I41" s="269" t="s">
        <v>212</v>
      </c>
      <c r="J41" s="269" t="s">
        <v>212</v>
      </c>
      <c r="K41" s="269" t="s">
        <v>212</v>
      </c>
      <c r="L41" s="269" t="s">
        <v>212</v>
      </c>
      <c r="M41" s="269" t="s">
        <v>212</v>
      </c>
      <c r="N41" s="269" t="s">
        <v>212</v>
      </c>
      <c r="O41" s="269" t="s">
        <v>212</v>
      </c>
      <c r="P41" s="269" t="s">
        <v>212</v>
      </c>
      <c r="Q41" s="269" t="s">
        <v>212</v>
      </c>
      <c r="R41" s="269" t="s">
        <v>212</v>
      </c>
      <c r="S41" s="269" t="s">
        <v>212</v>
      </c>
      <c r="T41" s="269" t="s">
        <v>212</v>
      </c>
      <c r="U41" s="269" t="s">
        <v>212</v>
      </c>
      <c r="V41" s="269" t="s">
        <v>213</v>
      </c>
      <c r="W41" s="269" t="s">
        <v>213</v>
      </c>
      <c r="X41" s="269" t="s">
        <v>213</v>
      </c>
      <c r="Y41" s="269" t="s">
        <v>213</v>
      </c>
      <c r="Z41" s="269" t="s">
        <v>213</v>
      </c>
      <c r="AA41" s="269" t="s">
        <v>213</v>
      </c>
      <c r="AB41" s="269" t="s">
        <v>213</v>
      </c>
      <c r="AC41" s="269" t="s">
        <v>213</v>
      </c>
      <c r="AD41" s="269" t="s">
        <v>213</v>
      </c>
      <c r="AE41" s="269" t="s">
        <v>213</v>
      </c>
      <c r="AF41" s="269" t="s">
        <v>213</v>
      </c>
      <c r="AG41" s="269"/>
      <c r="AH41" s="269"/>
      <c r="AI41" s="269"/>
      <c r="AJ41" s="269"/>
      <c r="AK41" s="269"/>
      <c r="AL41" s="269"/>
      <c r="AM41" s="269"/>
      <c r="AN41" s="269"/>
      <c r="AO41" s="269"/>
      <c r="AP41"/>
      <c r="AQ41" t="s">
        <v>3893</v>
      </c>
      <c r="AR41"/>
      <c r="AS41" s="268"/>
      <c r="AT41" s="256"/>
    </row>
    <row r="42" spans="1:48" s="257" customFormat="1" ht="14.4" x14ac:dyDescent="0.3">
      <c r="A42" s="345">
        <v>203070</v>
      </c>
      <c r="B42" s="257" t="s">
        <v>59</v>
      </c>
      <c r="C42" s="269" t="s">
        <v>212</v>
      </c>
      <c r="D42" s="269" t="s">
        <v>212</v>
      </c>
      <c r="E42" s="269" t="s">
        <v>212</v>
      </c>
      <c r="F42" s="269" t="s">
        <v>212</v>
      </c>
      <c r="G42" s="269" t="s">
        <v>212</v>
      </c>
      <c r="H42" s="269" t="s">
        <v>212</v>
      </c>
      <c r="I42" s="269" t="s">
        <v>212</v>
      </c>
      <c r="J42" s="269" t="s">
        <v>212</v>
      </c>
      <c r="K42" s="269" t="s">
        <v>212</v>
      </c>
      <c r="L42" s="269" t="s">
        <v>212</v>
      </c>
      <c r="M42" s="269" t="s">
        <v>212</v>
      </c>
      <c r="N42" s="269" t="s">
        <v>212</v>
      </c>
      <c r="O42" s="269" t="s">
        <v>212</v>
      </c>
      <c r="P42" s="269" t="s">
        <v>212</v>
      </c>
      <c r="Q42" s="269" t="s">
        <v>212</v>
      </c>
      <c r="R42" s="269" t="s">
        <v>212</v>
      </c>
      <c r="S42" s="269" t="s">
        <v>212</v>
      </c>
      <c r="T42" s="269" t="s">
        <v>212</v>
      </c>
      <c r="U42" s="269" t="s">
        <v>212</v>
      </c>
      <c r="V42" s="269" t="s">
        <v>212</v>
      </c>
      <c r="W42" s="269" t="s">
        <v>212</v>
      </c>
      <c r="X42" s="269" t="s">
        <v>212</v>
      </c>
      <c r="Y42" s="269" t="s">
        <v>212</v>
      </c>
      <c r="Z42" s="269" t="s">
        <v>212</v>
      </c>
      <c r="AA42" s="269" t="s">
        <v>212</v>
      </c>
      <c r="AB42" s="269" t="s">
        <v>212</v>
      </c>
      <c r="AC42" s="269" t="s">
        <v>212</v>
      </c>
      <c r="AD42" s="269" t="s">
        <v>212</v>
      </c>
      <c r="AE42" s="269" t="s">
        <v>212</v>
      </c>
      <c r="AF42" s="269" t="s">
        <v>212</v>
      </c>
      <c r="AG42" s="269" t="s">
        <v>213</v>
      </c>
      <c r="AH42" s="269" t="s">
        <v>213</v>
      </c>
      <c r="AI42" s="269" t="s">
        <v>213</v>
      </c>
      <c r="AJ42" s="269" t="s">
        <v>213</v>
      </c>
      <c r="AK42" s="269" t="s">
        <v>213</v>
      </c>
      <c r="AL42" s="269" t="s">
        <v>213</v>
      </c>
      <c r="AM42" s="269" t="s">
        <v>213</v>
      </c>
      <c r="AN42" s="269" t="s">
        <v>213</v>
      </c>
      <c r="AO42" s="269" t="s">
        <v>213</v>
      </c>
      <c r="AQ42" t="s">
        <v>3849</v>
      </c>
      <c r="AR42"/>
      <c r="AS42" s="283"/>
      <c r="AT42" s="256"/>
    </row>
    <row r="43" spans="1:48" s="257" customFormat="1" ht="22.8" x14ac:dyDescent="0.4">
      <c r="A43" s="345">
        <v>203229</v>
      </c>
      <c r="B43" s="257" t="s">
        <v>59</v>
      </c>
      <c r="C43" s="269" t="s">
        <v>212</v>
      </c>
      <c r="D43" s="269" t="s">
        <v>212</v>
      </c>
      <c r="E43" s="269" t="s">
        <v>212</v>
      </c>
      <c r="F43" s="269" t="s">
        <v>212</v>
      </c>
      <c r="G43" s="269" t="s">
        <v>212</v>
      </c>
      <c r="H43" s="269" t="s">
        <v>212</v>
      </c>
      <c r="I43" s="269" t="s">
        <v>212</v>
      </c>
      <c r="J43" s="269" t="s">
        <v>212</v>
      </c>
      <c r="K43" s="269" t="s">
        <v>212</v>
      </c>
      <c r="L43" s="269" t="s">
        <v>212</v>
      </c>
      <c r="M43" s="269" t="s">
        <v>212</v>
      </c>
      <c r="N43" s="269" t="s">
        <v>212</v>
      </c>
      <c r="O43" s="269" t="s">
        <v>212</v>
      </c>
      <c r="P43" s="269" t="s">
        <v>212</v>
      </c>
      <c r="Q43" s="269" t="s">
        <v>212</v>
      </c>
      <c r="R43" s="269" t="s">
        <v>212</v>
      </c>
      <c r="S43" s="269" t="s">
        <v>212</v>
      </c>
      <c r="T43" s="269" t="s">
        <v>212</v>
      </c>
      <c r="U43" s="269" t="s">
        <v>212</v>
      </c>
      <c r="V43" s="269" t="s">
        <v>212</v>
      </c>
      <c r="W43" s="269" t="s">
        <v>212</v>
      </c>
      <c r="X43" s="269" t="s">
        <v>212</v>
      </c>
      <c r="Y43" s="269" t="s">
        <v>212</v>
      </c>
      <c r="Z43" s="269" t="s">
        <v>212</v>
      </c>
      <c r="AA43" s="269" t="s">
        <v>212</v>
      </c>
      <c r="AB43" s="269" t="s">
        <v>212</v>
      </c>
      <c r="AC43" s="269" t="s">
        <v>212</v>
      </c>
      <c r="AD43" s="269" t="s">
        <v>212</v>
      </c>
      <c r="AE43" s="269" t="s">
        <v>212</v>
      </c>
      <c r="AF43" s="269" t="s">
        <v>212</v>
      </c>
      <c r="AG43" s="269" t="s">
        <v>213</v>
      </c>
      <c r="AH43" s="269" t="s">
        <v>213</v>
      </c>
      <c r="AI43" s="269" t="s">
        <v>213</v>
      </c>
      <c r="AJ43" s="269" t="s">
        <v>213</v>
      </c>
      <c r="AK43" s="269" t="s">
        <v>213</v>
      </c>
      <c r="AL43" s="269" t="s">
        <v>213</v>
      </c>
      <c r="AM43" s="269" t="s">
        <v>213</v>
      </c>
      <c r="AN43" s="269" t="s">
        <v>213</v>
      </c>
      <c r="AO43" s="269" t="s">
        <v>213</v>
      </c>
      <c r="AQ43" t="s">
        <v>3849</v>
      </c>
      <c r="AR43"/>
      <c r="AS43" s="268"/>
      <c r="AT43" s="256"/>
    </row>
    <row r="44" spans="1:48" s="257" customFormat="1" ht="14.4" x14ac:dyDescent="0.3">
      <c r="A44" s="345">
        <v>203256</v>
      </c>
      <c r="B44" s="257" t="s">
        <v>59</v>
      </c>
      <c r="C44" s="269" t="s">
        <v>212</v>
      </c>
      <c r="D44" s="269" t="s">
        <v>212</v>
      </c>
      <c r="E44" s="269" t="s">
        <v>212</v>
      </c>
      <c r="F44" s="269" t="s">
        <v>212</v>
      </c>
      <c r="G44" s="269" t="s">
        <v>212</v>
      </c>
      <c r="H44" s="269" t="s">
        <v>212</v>
      </c>
      <c r="I44" s="269" t="s">
        <v>212</v>
      </c>
      <c r="J44" s="269" t="s">
        <v>212</v>
      </c>
      <c r="K44" s="269" t="s">
        <v>212</v>
      </c>
      <c r="L44" s="269" t="s">
        <v>212</v>
      </c>
      <c r="M44" s="269" t="s">
        <v>212</v>
      </c>
      <c r="N44" s="269" t="s">
        <v>212</v>
      </c>
      <c r="O44" s="269" t="s">
        <v>212</v>
      </c>
      <c r="P44" s="269" t="s">
        <v>212</v>
      </c>
      <c r="Q44" s="269" t="s">
        <v>212</v>
      </c>
      <c r="R44" s="269" t="s">
        <v>212</v>
      </c>
      <c r="S44" s="269" t="s">
        <v>212</v>
      </c>
      <c r="T44" s="269" t="s">
        <v>212</v>
      </c>
      <c r="U44" s="269" t="s">
        <v>212</v>
      </c>
      <c r="V44" s="269" t="s">
        <v>212</v>
      </c>
      <c r="W44" s="269" t="s">
        <v>212</v>
      </c>
      <c r="X44" s="269" t="s">
        <v>212</v>
      </c>
      <c r="Y44" s="269" t="s">
        <v>212</v>
      </c>
      <c r="Z44" s="269" t="s">
        <v>212</v>
      </c>
      <c r="AA44" s="269" t="s">
        <v>212</v>
      </c>
      <c r="AB44" s="269" t="s">
        <v>212</v>
      </c>
      <c r="AC44" s="269" t="s">
        <v>212</v>
      </c>
      <c r="AD44" s="269" t="s">
        <v>212</v>
      </c>
      <c r="AE44" s="269" t="s">
        <v>212</v>
      </c>
      <c r="AF44" s="269" t="s">
        <v>212</v>
      </c>
      <c r="AG44" s="269" t="s">
        <v>213</v>
      </c>
      <c r="AH44" s="269" t="s">
        <v>213</v>
      </c>
      <c r="AI44" s="269" t="s">
        <v>213</v>
      </c>
      <c r="AJ44" s="269" t="s">
        <v>213</v>
      </c>
      <c r="AK44" s="269" t="s">
        <v>213</v>
      </c>
      <c r="AL44" s="269" t="s">
        <v>213</v>
      </c>
      <c r="AM44" s="269" t="s">
        <v>213</v>
      </c>
      <c r="AN44" s="269" t="s">
        <v>213</v>
      </c>
      <c r="AO44" s="269" t="s">
        <v>213</v>
      </c>
      <c r="AQ44" t="s">
        <v>3849</v>
      </c>
      <c r="AR44"/>
      <c r="AS44" s="283"/>
      <c r="AT44" s="256"/>
    </row>
    <row r="45" spans="1:48" s="257" customFormat="1" ht="22.8" x14ac:dyDescent="0.4">
      <c r="A45" s="345">
        <v>203311</v>
      </c>
      <c r="B45" s="257" t="s">
        <v>59</v>
      </c>
      <c r="C45" t="s">
        <v>3829</v>
      </c>
      <c r="D45" t="s">
        <v>3829</v>
      </c>
      <c r="E45" t="s">
        <v>3829</v>
      </c>
      <c r="F45" t="s">
        <v>3829</v>
      </c>
      <c r="G45" t="s">
        <v>3829</v>
      </c>
      <c r="H45" t="s">
        <v>3829</v>
      </c>
      <c r="I45" t="s">
        <v>3829</v>
      </c>
      <c r="J45" t="s">
        <v>3829</v>
      </c>
      <c r="K45" t="s">
        <v>3829</v>
      </c>
      <c r="L45" t="s">
        <v>3829</v>
      </c>
      <c r="M45" t="s">
        <v>3829</v>
      </c>
      <c r="N45" t="s">
        <v>3829</v>
      </c>
      <c r="O45" t="s">
        <v>3829</v>
      </c>
      <c r="P45" t="s">
        <v>3829</v>
      </c>
      <c r="Q45" t="s">
        <v>3829</v>
      </c>
      <c r="R45" t="s">
        <v>3829</v>
      </c>
      <c r="S45" t="s">
        <v>3829</v>
      </c>
      <c r="T45" t="s">
        <v>3829</v>
      </c>
      <c r="U45" t="s">
        <v>3829</v>
      </c>
      <c r="V45" t="s">
        <v>3829</v>
      </c>
      <c r="W45" t="s">
        <v>3829</v>
      </c>
      <c r="X45" t="s">
        <v>3829</v>
      </c>
      <c r="Y45" t="s">
        <v>3829</v>
      </c>
      <c r="Z45" t="s">
        <v>3829</v>
      </c>
      <c r="AA45" t="s">
        <v>3829</v>
      </c>
      <c r="AB45" t="s">
        <v>3829</v>
      </c>
      <c r="AC45" t="s">
        <v>3829</v>
      </c>
      <c r="AD45" t="s">
        <v>3829</v>
      </c>
      <c r="AE45" t="s">
        <v>3829</v>
      </c>
      <c r="AF45" t="s">
        <v>3829</v>
      </c>
      <c r="AG45" t="s">
        <v>3829</v>
      </c>
      <c r="AH45" t="s">
        <v>3829</v>
      </c>
      <c r="AI45" t="s">
        <v>3829</v>
      </c>
      <c r="AJ45" t="s">
        <v>3829</v>
      </c>
      <c r="AK45" t="s">
        <v>3829</v>
      </c>
      <c r="AL45" t="s">
        <v>3829</v>
      </c>
      <c r="AM45" t="s">
        <v>3829</v>
      </c>
      <c r="AN45" t="s">
        <v>3829</v>
      </c>
      <c r="AO45" t="s">
        <v>3829</v>
      </c>
      <c r="AP45" t="s">
        <v>3829</v>
      </c>
      <c r="AQ45" t="s">
        <v>3843</v>
      </c>
      <c r="AR45"/>
      <c r="AS45" s="268"/>
      <c r="AT45" s="258"/>
      <c r="AV45" s="258"/>
    </row>
    <row r="46" spans="1:48" s="257" customFormat="1" ht="22.8" x14ac:dyDescent="0.4">
      <c r="A46" s="345">
        <v>203320</v>
      </c>
      <c r="B46" s="257" t="s">
        <v>59</v>
      </c>
      <c r="C46" t="s">
        <v>212</v>
      </c>
      <c r="D46" t="s">
        <v>212</v>
      </c>
      <c r="E46" t="s">
        <v>212</v>
      </c>
      <c r="F46" t="s">
        <v>212</v>
      </c>
      <c r="G46" t="s">
        <v>212</v>
      </c>
      <c r="H46" t="s">
        <v>214</v>
      </c>
      <c r="I46" t="s">
        <v>212</v>
      </c>
      <c r="J46" t="s">
        <v>214</v>
      </c>
      <c r="K46" t="s">
        <v>212</v>
      </c>
      <c r="L46" t="s">
        <v>212</v>
      </c>
      <c r="M46" t="s">
        <v>212</v>
      </c>
      <c r="N46" t="s">
        <v>214</v>
      </c>
      <c r="O46" t="s">
        <v>214</v>
      </c>
      <c r="P46" t="s">
        <v>214</v>
      </c>
      <c r="Q46" t="s">
        <v>212</v>
      </c>
      <c r="R46" t="s">
        <v>212</v>
      </c>
      <c r="S46" t="s">
        <v>212</v>
      </c>
      <c r="T46" t="s">
        <v>212</v>
      </c>
      <c r="U46" t="s">
        <v>214</v>
      </c>
      <c r="V46" t="s">
        <v>212</v>
      </c>
      <c r="W46" t="s">
        <v>214</v>
      </c>
      <c r="X46" t="s">
        <v>212</v>
      </c>
      <c r="Y46" t="s">
        <v>212</v>
      </c>
      <c r="Z46" t="s">
        <v>214</v>
      </c>
      <c r="AA46" t="s">
        <v>214</v>
      </c>
      <c r="AB46" t="s">
        <v>212</v>
      </c>
      <c r="AC46" t="s">
        <v>212</v>
      </c>
      <c r="AD46" t="s">
        <v>212</v>
      </c>
      <c r="AE46" t="s">
        <v>214</v>
      </c>
      <c r="AF46" t="s">
        <v>214</v>
      </c>
      <c r="AG46" t="s">
        <v>214</v>
      </c>
      <c r="AH46" t="s">
        <v>214</v>
      </c>
      <c r="AI46" t="s">
        <v>212</v>
      </c>
      <c r="AJ46" t="s">
        <v>214</v>
      </c>
      <c r="AK46" t="s">
        <v>214</v>
      </c>
      <c r="AL46" t="s">
        <v>214</v>
      </c>
      <c r="AM46" t="s">
        <v>212</v>
      </c>
      <c r="AN46" t="s">
        <v>212</v>
      </c>
      <c r="AO46" t="s">
        <v>214</v>
      </c>
      <c r="AP46"/>
      <c r="AQ46" t="s">
        <v>59</v>
      </c>
      <c r="AR46"/>
      <c r="AS46" s="268"/>
      <c r="AT46" s="256"/>
      <c r="AV46" s="258"/>
    </row>
    <row r="47" spans="1:48" s="257" customFormat="1" ht="22.8" x14ac:dyDescent="0.4">
      <c r="A47" s="345">
        <v>203367</v>
      </c>
      <c r="B47" s="257" t="s">
        <v>486</v>
      </c>
      <c r="C47" s="269" t="s">
        <v>212</v>
      </c>
      <c r="D47" s="269" t="s">
        <v>212</v>
      </c>
      <c r="E47" s="269" t="s">
        <v>212</v>
      </c>
      <c r="F47" s="269" t="s">
        <v>212</v>
      </c>
      <c r="G47" s="269" t="s">
        <v>212</v>
      </c>
      <c r="H47" s="269" t="s">
        <v>212</v>
      </c>
      <c r="I47" s="269" t="s">
        <v>212</v>
      </c>
      <c r="J47" s="269" t="s">
        <v>212</v>
      </c>
      <c r="K47" s="269" t="s">
        <v>212</v>
      </c>
      <c r="L47" s="269" t="s">
        <v>212</v>
      </c>
      <c r="M47" s="269" t="s">
        <v>212</v>
      </c>
      <c r="N47" s="269" t="s">
        <v>212</v>
      </c>
      <c r="O47" s="269" t="s">
        <v>212</v>
      </c>
      <c r="P47" s="269" t="s">
        <v>212</v>
      </c>
      <c r="Q47" s="269" t="s">
        <v>212</v>
      </c>
      <c r="R47" s="269" t="s">
        <v>212</v>
      </c>
      <c r="S47" s="269" t="s">
        <v>212</v>
      </c>
      <c r="T47" s="269" t="s">
        <v>212</v>
      </c>
      <c r="U47" s="269" t="s">
        <v>212</v>
      </c>
      <c r="V47" s="269" t="s">
        <v>212</v>
      </c>
      <c r="W47" s="269"/>
      <c r="X47" s="269"/>
      <c r="Y47" s="269"/>
      <c r="Z47" s="269"/>
      <c r="AA47" s="269"/>
      <c r="AB47" s="269"/>
      <c r="AC47" s="269"/>
      <c r="AD47" s="269"/>
      <c r="AE47" s="269"/>
      <c r="AF47" s="269"/>
      <c r="AG47" s="269"/>
      <c r="AH47" s="269"/>
      <c r="AI47" s="269"/>
      <c r="AJ47" s="269"/>
      <c r="AK47" s="269"/>
      <c r="AL47" s="269"/>
      <c r="AM47" s="269"/>
      <c r="AN47" s="269"/>
      <c r="AO47" s="269"/>
      <c r="AP47"/>
      <c r="AQ47" t="s">
        <v>3902</v>
      </c>
      <c r="AR47"/>
      <c r="AS47" s="268"/>
      <c r="AT47" s="258"/>
    </row>
    <row r="48" spans="1:48" s="257" customFormat="1" ht="14.4" x14ac:dyDescent="0.3">
      <c r="A48" s="345">
        <v>203434</v>
      </c>
      <c r="B48" s="257" t="s">
        <v>59</v>
      </c>
      <c r="C48" s="269" t="s">
        <v>212</v>
      </c>
      <c r="D48" s="269" t="s">
        <v>212</v>
      </c>
      <c r="E48" s="269" t="s">
        <v>212</v>
      </c>
      <c r="F48" s="269" t="s">
        <v>212</v>
      </c>
      <c r="G48" s="269" t="s">
        <v>212</v>
      </c>
      <c r="H48" s="269" t="s">
        <v>212</v>
      </c>
      <c r="I48" s="269" t="s">
        <v>212</v>
      </c>
      <c r="J48" s="269" t="s">
        <v>212</v>
      </c>
      <c r="K48" s="269" t="s">
        <v>212</v>
      </c>
      <c r="L48" s="269" t="s">
        <v>212</v>
      </c>
      <c r="M48" s="269" t="s">
        <v>212</v>
      </c>
      <c r="N48" s="269" t="s">
        <v>212</v>
      </c>
      <c r="O48" s="269" t="s">
        <v>212</v>
      </c>
      <c r="P48" s="269" t="s">
        <v>212</v>
      </c>
      <c r="Q48" s="269" t="s">
        <v>212</v>
      </c>
      <c r="R48" s="269" t="s">
        <v>212</v>
      </c>
      <c r="S48" s="269" t="s">
        <v>212</v>
      </c>
      <c r="T48" s="269" t="s">
        <v>212</v>
      </c>
      <c r="U48" s="269" t="s">
        <v>212</v>
      </c>
      <c r="V48" s="269" t="s">
        <v>212</v>
      </c>
      <c r="W48" s="269" t="s">
        <v>212</v>
      </c>
      <c r="X48" s="269" t="s">
        <v>212</v>
      </c>
      <c r="Y48" s="269" t="s">
        <v>212</v>
      </c>
      <c r="Z48" s="269" t="s">
        <v>212</v>
      </c>
      <c r="AA48" s="269" t="s">
        <v>212</v>
      </c>
      <c r="AB48" s="269" t="s">
        <v>212</v>
      </c>
      <c r="AC48" s="269" t="s">
        <v>212</v>
      </c>
      <c r="AD48" s="269" t="s">
        <v>212</v>
      </c>
      <c r="AE48" s="269" t="s">
        <v>212</v>
      </c>
      <c r="AF48" s="269" t="s">
        <v>212</v>
      </c>
      <c r="AG48" s="269" t="s">
        <v>213</v>
      </c>
      <c r="AH48" s="269" t="s">
        <v>213</v>
      </c>
      <c r="AI48" s="269" t="s">
        <v>213</v>
      </c>
      <c r="AJ48" s="269" t="s">
        <v>213</v>
      </c>
      <c r="AK48" s="269" t="s">
        <v>213</v>
      </c>
      <c r="AL48" s="269" t="s">
        <v>213</v>
      </c>
      <c r="AM48" s="269" t="s">
        <v>213</v>
      </c>
      <c r="AN48" s="269" t="s">
        <v>213</v>
      </c>
      <c r="AO48" s="269" t="s">
        <v>213</v>
      </c>
      <c r="AQ48" t="s">
        <v>3905</v>
      </c>
      <c r="AR48"/>
      <c r="AS48" s="283"/>
      <c r="AT48" s="256"/>
    </row>
    <row r="49" spans="1:48" s="257" customFormat="1" ht="22.8" x14ac:dyDescent="0.4">
      <c r="A49" s="345">
        <v>203555</v>
      </c>
      <c r="B49" s="257" t="s">
        <v>59</v>
      </c>
      <c r="C49" s="269" t="s">
        <v>212</v>
      </c>
      <c r="D49" s="269" t="s">
        <v>212</v>
      </c>
      <c r="E49" s="269" t="s">
        <v>212</v>
      </c>
      <c r="F49" s="269" t="s">
        <v>212</v>
      </c>
      <c r="G49" s="269" t="s">
        <v>212</v>
      </c>
      <c r="H49" s="269" t="s">
        <v>212</v>
      </c>
      <c r="I49" s="269" t="s">
        <v>212</v>
      </c>
      <c r="J49" s="269" t="s">
        <v>212</v>
      </c>
      <c r="K49" s="269" t="s">
        <v>212</v>
      </c>
      <c r="L49" s="269" t="s">
        <v>212</v>
      </c>
      <c r="M49" s="269" t="s">
        <v>212</v>
      </c>
      <c r="N49" s="269" t="s">
        <v>212</v>
      </c>
      <c r="O49" s="269" t="s">
        <v>212</v>
      </c>
      <c r="P49" s="269" t="s">
        <v>212</v>
      </c>
      <c r="Q49" s="269" t="s">
        <v>212</v>
      </c>
      <c r="R49" s="269" t="s">
        <v>212</v>
      </c>
      <c r="S49" s="269" t="s">
        <v>212</v>
      </c>
      <c r="T49" s="269" t="s">
        <v>212</v>
      </c>
      <c r="U49" s="269" t="s">
        <v>212</v>
      </c>
      <c r="V49" s="269" t="s">
        <v>212</v>
      </c>
      <c r="W49" s="269" t="s">
        <v>212</v>
      </c>
      <c r="X49" s="269" t="s">
        <v>212</v>
      </c>
      <c r="Y49" s="269" t="s">
        <v>212</v>
      </c>
      <c r="Z49" s="269" t="s">
        <v>212</v>
      </c>
      <c r="AA49" s="269" t="s">
        <v>212</v>
      </c>
      <c r="AB49" s="269" t="s">
        <v>212</v>
      </c>
      <c r="AC49" s="269" t="s">
        <v>213</v>
      </c>
      <c r="AD49" s="269" t="s">
        <v>212</v>
      </c>
      <c r="AE49" s="269" t="s">
        <v>212</v>
      </c>
      <c r="AF49" s="269" t="s">
        <v>212</v>
      </c>
      <c r="AG49" s="269" t="s">
        <v>213</v>
      </c>
      <c r="AH49" s="269" t="s">
        <v>213</v>
      </c>
      <c r="AI49" s="269" t="s">
        <v>213</v>
      </c>
      <c r="AJ49" s="269" t="s">
        <v>213</v>
      </c>
      <c r="AK49" s="269" t="s">
        <v>213</v>
      </c>
      <c r="AL49" s="269" t="s">
        <v>213</v>
      </c>
      <c r="AM49" s="269" t="s">
        <v>213</v>
      </c>
      <c r="AN49" s="269" t="s">
        <v>213</v>
      </c>
      <c r="AO49" s="269" t="s">
        <v>213</v>
      </c>
      <c r="AQ49" t="s">
        <v>3908</v>
      </c>
      <c r="AR49"/>
      <c r="AS49" s="268"/>
      <c r="AT49" s="256"/>
    </row>
    <row r="50" spans="1:48" s="257" customFormat="1" ht="14.4" x14ac:dyDescent="0.3">
      <c r="A50" s="345">
        <v>203564</v>
      </c>
      <c r="B50" s="257" t="s">
        <v>59</v>
      </c>
      <c r="C50" s="269" t="s">
        <v>212</v>
      </c>
      <c r="D50" s="269" t="s">
        <v>212</v>
      </c>
      <c r="E50" s="269" t="s">
        <v>212</v>
      </c>
      <c r="F50" s="269" t="s">
        <v>212</v>
      </c>
      <c r="G50" s="269" t="s">
        <v>212</v>
      </c>
      <c r="H50" s="269" t="s">
        <v>212</v>
      </c>
      <c r="I50" s="269" t="s">
        <v>212</v>
      </c>
      <c r="J50" s="269" t="s">
        <v>212</v>
      </c>
      <c r="K50" s="269" t="s">
        <v>212</v>
      </c>
      <c r="L50" s="269" t="s">
        <v>212</v>
      </c>
      <c r="M50" s="269" t="s">
        <v>212</v>
      </c>
      <c r="N50" s="269" t="s">
        <v>212</v>
      </c>
      <c r="O50" s="269" t="s">
        <v>212</v>
      </c>
      <c r="P50" s="269" t="s">
        <v>212</v>
      </c>
      <c r="Q50" s="269" t="s">
        <v>212</v>
      </c>
      <c r="R50" s="269" t="s">
        <v>212</v>
      </c>
      <c r="S50" s="269" t="s">
        <v>212</v>
      </c>
      <c r="T50" s="269" t="s">
        <v>212</v>
      </c>
      <c r="U50" s="269" t="s">
        <v>212</v>
      </c>
      <c r="V50" s="269" t="s">
        <v>212</v>
      </c>
      <c r="W50" s="269" t="s">
        <v>212</v>
      </c>
      <c r="X50" s="269" t="s">
        <v>212</v>
      </c>
      <c r="Y50" s="269" t="s">
        <v>212</v>
      </c>
      <c r="Z50" s="269" t="s">
        <v>212</v>
      </c>
      <c r="AA50" s="269" t="s">
        <v>212</v>
      </c>
      <c r="AB50" s="269" t="s">
        <v>212</v>
      </c>
      <c r="AC50" s="269" t="s">
        <v>212</v>
      </c>
      <c r="AD50" s="269" t="s">
        <v>212</v>
      </c>
      <c r="AE50" s="269" t="s">
        <v>212</v>
      </c>
      <c r="AF50" s="269" t="s">
        <v>212</v>
      </c>
      <c r="AG50" s="269" t="s">
        <v>213</v>
      </c>
      <c r="AH50" s="269" t="s">
        <v>213</v>
      </c>
      <c r="AI50" s="269" t="s">
        <v>213</v>
      </c>
      <c r="AJ50" s="269" t="s">
        <v>213</v>
      </c>
      <c r="AK50" s="269" t="s">
        <v>213</v>
      </c>
      <c r="AL50" s="269" t="s">
        <v>213</v>
      </c>
      <c r="AM50" s="269" t="s">
        <v>213</v>
      </c>
      <c r="AN50" s="269" t="s">
        <v>213</v>
      </c>
      <c r="AO50" s="269" t="s">
        <v>213</v>
      </c>
      <c r="AQ50" t="s">
        <v>3908</v>
      </c>
      <c r="AR50"/>
      <c r="AS50" s="283"/>
      <c r="AT50" s="256"/>
    </row>
    <row r="51" spans="1:48" s="257" customFormat="1" ht="14.4" x14ac:dyDescent="0.3">
      <c r="A51" s="345">
        <v>203647</v>
      </c>
      <c r="B51" s="257" t="s">
        <v>59</v>
      </c>
      <c r="C51" s="269" t="s">
        <v>212</v>
      </c>
      <c r="D51" s="269" t="s">
        <v>212</v>
      </c>
      <c r="E51" s="269" t="s">
        <v>212</v>
      </c>
      <c r="F51" s="269" t="s">
        <v>212</v>
      </c>
      <c r="G51" s="269" t="s">
        <v>212</v>
      </c>
      <c r="H51" s="269" t="s">
        <v>212</v>
      </c>
      <c r="I51" s="269" t="s">
        <v>212</v>
      </c>
      <c r="J51" s="269" t="s">
        <v>212</v>
      </c>
      <c r="K51" s="269" t="s">
        <v>212</v>
      </c>
      <c r="L51" s="269" t="s">
        <v>212</v>
      </c>
      <c r="M51" s="269" t="s">
        <v>212</v>
      </c>
      <c r="N51" s="269" t="s">
        <v>212</v>
      </c>
      <c r="O51" s="269" t="s">
        <v>212</v>
      </c>
      <c r="P51" s="269" t="s">
        <v>212</v>
      </c>
      <c r="Q51" s="269" t="s">
        <v>212</v>
      </c>
      <c r="R51" s="269" t="s">
        <v>212</v>
      </c>
      <c r="S51" s="269" t="s">
        <v>212</v>
      </c>
      <c r="T51" s="269" t="s">
        <v>212</v>
      </c>
      <c r="U51" s="269" t="s">
        <v>212</v>
      </c>
      <c r="V51" s="269" t="s">
        <v>212</v>
      </c>
      <c r="W51" s="269" t="s">
        <v>212</v>
      </c>
      <c r="X51" s="269" t="s">
        <v>212</v>
      </c>
      <c r="Y51" s="269" t="s">
        <v>212</v>
      </c>
      <c r="Z51" s="269" t="s">
        <v>212</v>
      </c>
      <c r="AA51" s="269" t="s">
        <v>212</v>
      </c>
      <c r="AB51" s="269" t="s">
        <v>212</v>
      </c>
      <c r="AC51" s="269" t="s">
        <v>212</v>
      </c>
      <c r="AD51" s="269" t="s">
        <v>212</v>
      </c>
      <c r="AE51" s="269" t="s">
        <v>212</v>
      </c>
      <c r="AF51" s="269" t="s">
        <v>212</v>
      </c>
      <c r="AG51" s="269" t="s">
        <v>213</v>
      </c>
      <c r="AH51" s="269" t="s">
        <v>213</v>
      </c>
      <c r="AI51" s="269" t="s">
        <v>213</v>
      </c>
      <c r="AJ51" s="269" t="s">
        <v>213</v>
      </c>
      <c r="AK51" s="269" t="s">
        <v>213</v>
      </c>
      <c r="AL51" s="269" t="s">
        <v>213</v>
      </c>
      <c r="AM51" s="269" t="s">
        <v>213</v>
      </c>
      <c r="AN51" s="269" t="s">
        <v>213</v>
      </c>
      <c r="AO51" s="269" t="s">
        <v>213</v>
      </c>
      <c r="AQ51" t="s">
        <v>3849</v>
      </c>
      <c r="AR51"/>
      <c r="AS51" s="283"/>
      <c r="AT51" s="256"/>
    </row>
    <row r="52" spans="1:48" s="257" customFormat="1" ht="14.4" x14ac:dyDescent="0.3">
      <c r="A52" s="345">
        <v>203669</v>
      </c>
      <c r="B52" s="257" t="s">
        <v>59</v>
      </c>
      <c r="C52" s="269" t="s">
        <v>212</v>
      </c>
      <c r="D52" s="269" t="s">
        <v>212</v>
      </c>
      <c r="E52" s="269" t="s">
        <v>212</v>
      </c>
      <c r="F52" s="269" t="s">
        <v>212</v>
      </c>
      <c r="G52" s="269" t="s">
        <v>212</v>
      </c>
      <c r="H52" s="269" t="s">
        <v>212</v>
      </c>
      <c r="I52" s="269" t="s">
        <v>212</v>
      </c>
      <c r="J52" s="269" t="s">
        <v>212</v>
      </c>
      <c r="K52" s="269" t="s">
        <v>212</v>
      </c>
      <c r="L52" s="269" t="s">
        <v>212</v>
      </c>
      <c r="M52" s="269" t="s">
        <v>212</v>
      </c>
      <c r="N52" s="269" t="s">
        <v>212</v>
      </c>
      <c r="O52" s="269" t="s">
        <v>212</v>
      </c>
      <c r="P52" s="269" t="s">
        <v>212</v>
      </c>
      <c r="Q52" s="269" t="s">
        <v>212</v>
      </c>
      <c r="R52" s="269" t="s">
        <v>212</v>
      </c>
      <c r="S52" s="269" t="s">
        <v>212</v>
      </c>
      <c r="T52" s="269" t="s">
        <v>212</v>
      </c>
      <c r="U52" s="269" t="s">
        <v>212</v>
      </c>
      <c r="V52" s="269" t="s">
        <v>212</v>
      </c>
      <c r="W52" s="269" t="s">
        <v>212</v>
      </c>
      <c r="X52" s="269" t="s">
        <v>212</v>
      </c>
      <c r="Y52" s="269" t="s">
        <v>212</v>
      </c>
      <c r="Z52" s="269" t="s">
        <v>212</v>
      </c>
      <c r="AA52" s="269" t="s">
        <v>212</v>
      </c>
      <c r="AB52" s="269" t="s">
        <v>212</v>
      </c>
      <c r="AC52" s="269" t="s">
        <v>212</v>
      </c>
      <c r="AD52" s="269" t="s">
        <v>212</v>
      </c>
      <c r="AE52" s="269" t="s">
        <v>212</v>
      </c>
      <c r="AF52" s="269" t="s">
        <v>212</v>
      </c>
      <c r="AG52" s="269" t="s">
        <v>213</v>
      </c>
      <c r="AH52" s="269" t="s">
        <v>213</v>
      </c>
      <c r="AI52" s="269" t="s">
        <v>213</v>
      </c>
      <c r="AJ52" s="269" t="s">
        <v>213</v>
      </c>
      <c r="AK52" s="269" t="s">
        <v>213</v>
      </c>
      <c r="AL52" s="269" t="s">
        <v>213</v>
      </c>
      <c r="AM52" s="269" t="s">
        <v>213</v>
      </c>
      <c r="AN52" s="269" t="s">
        <v>213</v>
      </c>
      <c r="AO52" s="269" t="s">
        <v>213</v>
      </c>
      <c r="AQ52" t="s">
        <v>3849</v>
      </c>
      <c r="AR52"/>
      <c r="AS52" s="283"/>
      <c r="AT52" s="256"/>
    </row>
    <row r="53" spans="1:48" s="257" customFormat="1" ht="21.6" x14ac:dyDescent="0.65">
      <c r="A53" s="345">
        <v>203715</v>
      </c>
      <c r="B53" s="257" t="s">
        <v>59</v>
      </c>
      <c r="C53" s="269" t="s">
        <v>212</v>
      </c>
      <c r="D53" s="269" t="s">
        <v>212</v>
      </c>
      <c r="E53" s="269" t="s">
        <v>212</v>
      </c>
      <c r="F53" s="269" t="s">
        <v>212</v>
      </c>
      <c r="G53" s="269" t="s">
        <v>212</v>
      </c>
      <c r="H53" s="269" t="s">
        <v>212</v>
      </c>
      <c r="I53" s="269" t="s">
        <v>212</v>
      </c>
      <c r="J53" s="269" t="s">
        <v>212</v>
      </c>
      <c r="K53" s="269" t="s">
        <v>212</v>
      </c>
      <c r="L53" s="269" t="s">
        <v>212</v>
      </c>
      <c r="M53" s="269" t="s">
        <v>212</v>
      </c>
      <c r="N53" s="269" t="s">
        <v>212</v>
      </c>
      <c r="O53" s="269" t="s">
        <v>212</v>
      </c>
      <c r="P53" s="269" t="s">
        <v>212</v>
      </c>
      <c r="Q53" s="269" t="s">
        <v>212</v>
      </c>
      <c r="R53" s="269" t="s">
        <v>212</v>
      </c>
      <c r="S53" s="269" t="s">
        <v>212</v>
      </c>
      <c r="T53" s="269" t="s">
        <v>212</v>
      </c>
      <c r="U53" s="269" t="s">
        <v>212</v>
      </c>
      <c r="V53" s="269" t="s">
        <v>212</v>
      </c>
      <c r="W53" s="269" t="s">
        <v>212</v>
      </c>
      <c r="X53" s="269" t="s">
        <v>212</v>
      </c>
      <c r="Y53" s="269" t="s">
        <v>212</v>
      </c>
      <c r="Z53" s="269" t="s">
        <v>212</v>
      </c>
      <c r="AA53" s="269" t="s">
        <v>212</v>
      </c>
      <c r="AB53" s="269" t="s">
        <v>212</v>
      </c>
      <c r="AC53" s="269" t="s">
        <v>212</v>
      </c>
      <c r="AD53" s="269" t="s">
        <v>212</v>
      </c>
      <c r="AE53" s="269" t="s">
        <v>212</v>
      </c>
      <c r="AF53" s="269" t="s">
        <v>212</v>
      </c>
      <c r="AG53" s="269" t="s">
        <v>213</v>
      </c>
      <c r="AH53" s="269" t="s">
        <v>213</v>
      </c>
      <c r="AI53" s="269" t="s">
        <v>213</v>
      </c>
      <c r="AJ53" s="269" t="s">
        <v>213</v>
      </c>
      <c r="AK53" s="269" t="s">
        <v>213</v>
      </c>
      <c r="AL53" s="269" t="s">
        <v>213</v>
      </c>
      <c r="AM53" s="269" t="s">
        <v>213</v>
      </c>
      <c r="AN53" s="269" t="s">
        <v>213</v>
      </c>
      <c r="AO53" s="269" t="s">
        <v>213</v>
      </c>
      <c r="AQ53" t="s">
        <v>3908</v>
      </c>
      <c r="AR53"/>
      <c r="AS53" s="286"/>
      <c r="AT53" s="256"/>
    </row>
    <row r="54" spans="1:48" s="257" customFormat="1" ht="22.8" x14ac:dyDescent="0.4">
      <c r="A54" s="345">
        <v>203794</v>
      </c>
      <c r="B54" s="257" t="s">
        <v>484</v>
      </c>
      <c r="C54" t="s">
        <v>3829</v>
      </c>
      <c r="D54" t="s">
        <v>3829</v>
      </c>
      <c r="E54" t="s">
        <v>3829</v>
      </c>
      <c r="F54" t="s">
        <v>3829</v>
      </c>
      <c r="G54" t="s">
        <v>3829</v>
      </c>
      <c r="H54" t="s">
        <v>3829</v>
      </c>
      <c r="I54" t="s">
        <v>3829</v>
      </c>
      <c r="J54" t="s">
        <v>3829</v>
      </c>
      <c r="K54" t="s">
        <v>3829</v>
      </c>
      <c r="L54" t="s">
        <v>3829</v>
      </c>
      <c r="M54" t="s">
        <v>3829</v>
      </c>
      <c r="N54" t="s">
        <v>3829</v>
      </c>
      <c r="O54" t="s">
        <v>3829</v>
      </c>
      <c r="P54" t="s">
        <v>3829</v>
      </c>
      <c r="Q54" t="s">
        <v>3829</v>
      </c>
      <c r="R54" t="s">
        <v>3829</v>
      </c>
      <c r="S54" t="s">
        <v>3829</v>
      </c>
      <c r="T54" t="s">
        <v>3829</v>
      </c>
      <c r="U54" t="s">
        <v>3829</v>
      </c>
      <c r="V54" t="s">
        <v>3829</v>
      </c>
      <c r="W54" t="s">
        <v>3829</v>
      </c>
      <c r="X54" t="s">
        <v>3829</v>
      </c>
      <c r="Y54" t="s">
        <v>3829</v>
      </c>
      <c r="Z54" t="s">
        <v>3829</v>
      </c>
      <c r="AA54" t="s">
        <v>3829</v>
      </c>
      <c r="AB54" t="s">
        <v>3829</v>
      </c>
      <c r="AC54" t="s">
        <v>3829</v>
      </c>
      <c r="AD54" t="s">
        <v>3829</v>
      </c>
      <c r="AE54" t="s">
        <v>3829</v>
      </c>
      <c r="AF54" t="s">
        <v>3829</v>
      </c>
      <c r="AG54"/>
      <c r="AH54"/>
      <c r="AI54"/>
      <c r="AJ54"/>
      <c r="AK54"/>
      <c r="AL54"/>
      <c r="AM54"/>
      <c r="AN54"/>
      <c r="AO54"/>
      <c r="AP54"/>
      <c r="AQ54" t="s">
        <v>3917</v>
      </c>
      <c r="AR54"/>
      <c r="AS54" s="268"/>
      <c r="AT54" s="256"/>
      <c r="AV54" s="258"/>
    </row>
    <row r="55" spans="1:48" s="257" customFormat="1" ht="22.8" x14ac:dyDescent="0.4">
      <c r="A55" s="345">
        <v>203970</v>
      </c>
      <c r="B55" s="257" t="s">
        <v>486</v>
      </c>
      <c r="C55" t="s">
        <v>3829</v>
      </c>
      <c r="D55" t="s">
        <v>3829</v>
      </c>
      <c r="E55" t="s">
        <v>3829</v>
      </c>
      <c r="F55" t="s">
        <v>3829</v>
      </c>
      <c r="G55" t="s">
        <v>3829</v>
      </c>
      <c r="H55" t="s">
        <v>3829</v>
      </c>
      <c r="I55" t="s">
        <v>3829</v>
      </c>
      <c r="J55" t="s">
        <v>3829</v>
      </c>
      <c r="K55" t="s">
        <v>3829</v>
      </c>
      <c r="L55" t="s">
        <v>3829</v>
      </c>
      <c r="M55" t="s">
        <v>3829</v>
      </c>
      <c r="N55" t="s">
        <v>3829</v>
      </c>
      <c r="O55" t="s">
        <v>3829</v>
      </c>
      <c r="P55" t="s">
        <v>3829</v>
      </c>
      <c r="Q55" t="s">
        <v>3829</v>
      </c>
      <c r="R55" t="s">
        <v>3829</v>
      </c>
      <c r="S55" t="s">
        <v>3829</v>
      </c>
      <c r="T55" t="s">
        <v>3829</v>
      </c>
      <c r="U55" t="s">
        <v>3829</v>
      </c>
      <c r="V55" t="s">
        <v>3829</v>
      </c>
      <c r="W55"/>
      <c r="X55"/>
      <c r="Y55"/>
      <c r="Z55"/>
      <c r="AA55"/>
      <c r="AB55"/>
      <c r="AC55"/>
      <c r="AD55"/>
      <c r="AE55"/>
      <c r="AF55"/>
      <c r="AG55"/>
      <c r="AH55"/>
      <c r="AI55"/>
      <c r="AJ55"/>
      <c r="AK55"/>
      <c r="AL55"/>
      <c r="AM55"/>
      <c r="AN55"/>
      <c r="AO55"/>
      <c r="AP55"/>
      <c r="AQ55" t="s">
        <v>3918</v>
      </c>
      <c r="AR55"/>
      <c r="AS55" s="268"/>
      <c r="AT55" s="256"/>
    </row>
    <row r="56" spans="1:48" s="257" customFormat="1" ht="21.6" x14ac:dyDescent="0.65">
      <c r="A56" s="345">
        <v>204062</v>
      </c>
      <c r="B56" s="257" t="s">
        <v>59</v>
      </c>
      <c r="C56" s="269" t="s">
        <v>212</v>
      </c>
      <c r="D56" s="269" t="s">
        <v>212</v>
      </c>
      <c r="E56" s="269" t="s">
        <v>212</v>
      </c>
      <c r="F56" s="269" t="s">
        <v>212</v>
      </c>
      <c r="G56" s="269" t="s">
        <v>212</v>
      </c>
      <c r="H56" s="269" t="s">
        <v>212</v>
      </c>
      <c r="I56" s="269" t="s">
        <v>212</v>
      </c>
      <c r="J56" s="269" t="s">
        <v>212</v>
      </c>
      <c r="K56" s="269" t="s">
        <v>212</v>
      </c>
      <c r="L56" s="269" t="s">
        <v>212</v>
      </c>
      <c r="M56" s="269" t="s">
        <v>212</v>
      </c>
      <c r="N56" s="269" t="s">
        <v>212</v>
      </c>
      <c r="O56" s="269" t="s">
        <v>212</v>
      </c>
      <c r="P56" s="269" t="s">
        <v>212</v>
      </c>
      <c r="Q56" s="269" t="s">
        <v>212</v>
      </c>
      <c r="R56" s="269" t="s">
        <v>212</v>
      </c>
      <c r="S56" s="269" t="s">
        <v>212</v>
      </c>
      <c r="T56" s="269" t="s">
        <v>212</v>
      </c>
      <c r="U56" s="269" t="s">
        <v>212</v>
      </c>
      <c r="V56" s="269" t="s">
        <v>212</v>
      </c>
      <c r="W56" s="269" t="s">
        <v>212</v>
      </c>
      <c r="X56" s="269" t="s">
        <v>212</v>
      </c>
      <c r="Y56" s="269" t="s">
        <v>212</v>
      </c>
      <c r="Z56" s="269" t="s">
        <v>212</v>
      </c>
      <c r="AA56" s="269" t="s">
        <v>212</v>
      </c>
      <c r="AB56" s="269" t="s">
        <v>212</v>
      </c>
      <c r="AC56" s="269" t="s">
        <v>213</v>
      </c>
      <c r="AD56" s="269" t="s">
        <v>213</v>
      </c>
      <c r="AE56" s="269" t="s">
        <v>212</v>
      </c>
      <c r="AF56" s="269" t="s">
        <v>212</v>
      </c>
      <c r="AG56" s="269" t="s">
        <v>213</v>
      </c>
      <c r="AH56" s="269" t="s">
        <v>213</v>
      </c>
      <c r="AI56" s="269" t="s">
        <v>213</v>
      </c>
      <c r="AJ56" s="269" t="s">
        <v>213</v>
      </c>
      <c r="AK56" s="269" t="s">
        <v>213</v>
      </c>
      <c r="AL56" s="269" t="s">
        <v>213</v>
      </c>
      <c r="AM56" s="269" t="s">
        <v>213</v>
      </c>
      <c r="AN56" s="269" t="s">
        <v>213</v>
      </c>
      <c r="AO56" s="269" t="s">
        <v>213</v>
      </c>
      <c r="AQ56" t="s">
        <v>3849</v>
      </c>
      <c r="AR56"/>
      <c r="AS56" s="286"/>
      <c r="AT56" s="256"/>
    </row>
    <row r="57" spans="1:48" s="257" customFormat="1" ht="21.6" x14ac:dyDescent="0.65">
      <c r="A57" s="345">
        <v>204144</v>
      </c>
      <c r="B57" s="257" t="s">
        <v>59</v>
      </c>
      <c r="C57" s="269" t="s">
        <v>212</v>
      </c>
      <c r="D57" s="269" t="s">
        <v>212</v>
      </c>
      <c r="E57" s="269" t="s">
        <v>212</v>
      </c>
      <c r="F57" s="269" t="s">
        <v>212</v>
      </c>
      <c r="G57" s="269" t="s">
        <v>212</v>
      </c>
      <c r="H57" s="269" t="s">
        <v>212</v>
      </c>
      <c r="I57" s="269" t="s">
        <v>212</v>
      </c>
      <c r="J57" s="269" t="s">
        <v>212</v>
      </c>
      <c r="K57" s="269" t="s">
        <v>212</v>
      </c>
      <c r="L57" s="269" t="s">
        <v>212</v>
      </c>
      <c r="M57" s="269" t="s">
        <v>212</v>
      </c>
      <c r="N57" s="269" t="s">
        <v>212</v>
      </c>
      <c r="O57" s="269" t="s">
        <v>212</v>
      </c>
      <c r="P57" s="269" t="s">
        <v>212</v>
      </c>
      <c r="Q57" s="269" t="s">
        <v>212</v>
      </c>
      <c r="R57" s="269" t="s">
        <v>212</v>
      </c>
      <c r="S57" s="269" t="s">
        <v>212</v>
      </c>
      <c r="T57" s="269" t="s">
        <v>212</v>
      </c>
      <c r="U57" s="269" t="s">
        <v>212</v>
      </c>
      <c r="V57" s="269" t="s">
        <v>212</v>
      </c>
      <c r="W57" s="269" t="s">
        <v>212</v>
      </c>
      <c r="X57" s="269" t="s">
        <v>212</v>
      </c>
      <c r="Y57" s="269" t="s">
        <v>212</v>
      </c>
      <c r="Z57" s="269" t="s">
        <v>212</v>
      </c>
      <c r="AA57" s="269" t="s">
        <v>212</v>
      </c>
      <c r="AB57" s="269" t="s">
        <v>212</v>
      </c>
      <c r="AC57" s="269" t="s">
        <v>212</v>
      </c>
      <c r="AD57" s="269" t="s">
        <v>212</v>
      </c>
      <c r="AE57" s="269" t="s">
        <v>212</v>
      </c>
      <c r="AF57" s="269" t="s">
        <v>212</v>
      </c>
      <c r="AG57" s="269" t="s">
        <v>213</v>
      </c>
      <c r="AH57" s="269" t="s">
        <v>213</v>
      </c>
      <c r="AI57" s="269" t="s">
        <v>213</v>
      </c>
      <c r="AJ57" s="269" t="s">
        <v>213</v>
      </c>
      <c r="AK57" s="269" t="s">
        <v>213</v>
      </c>
      <c r="AL57" s="269" t="s">
        <v>213</v>
      </c>
      <c r="AM57" s="269" t="s">
        <v>213</v>
      </c>
      <c r="AN57" s="269" t="s">
        <v>213</v>
      </c>
      <c r="AO57" s="269" t="s">
        <v>213</v>
      </c>
      <c r="AQ57" t="s">
        <v>3849</v>
      </c>
      <c r="AR57"/>
      <c r="AS57" s="286"/>
      <c r="AT57" s="258"/>
    </row>
    <row r="58" spans="1:48" s="257" customFormat="1" ht="14.4" x14ac:dyDescent="0.3">
      <c r="A58" s="345">
        <v>204278</v>
      </c>
      <c r="B58" s="257" t="s">
        <v>484</v>
      </c>
      <c r="C58" t="s">
        <v>3829</v>
      </c>
      <c r="D58" t="s">
        <v>3829</v>
      </c>
      <c r="E58" t="s">
        <v>3829</v>
      </c>
      <c r="F58" t="s">
        <v>3829</v>
      </c>
      <c r="G58" t="s">
        <v>3829</v>
      </c>
      <c r="H58" t="s">
        <v>3829</v>
      </c>
      <c r="I58" t="s">
        <v>3829</v>
      </c>
      <c r="J58" t="s">
        <v>3829</v>
      </c>
      <c r="K58" t="s">
        <v>3829</v>
      </c>
      <c r="L58" t="s">
        <v>3829</v>
      </c>
      <c r="M58" t="s">
        <v>3829</v>
      </c>
      <c r="N58" t="s">
        <v>3829</v>
      </c>
      <c r="O58" t="s">
        <v>3829</v>
      </c>
      <c r="P58" t="s">
        <v>3829</v>
      </c>
      <c r="Q58" t="s">
        <v>3829</v>
      </c>
      <c r="R58" t="s">
        <v>3829</v>
      </c>
      <c r="S58" t="s">
        <v>3829</v>
      </c>
      <c r="T58" t="s">
        <v>3829</v>
      </c>
      <c r="U58" t="s">
        <v>3829</v>
      </c>
      <c r="V58" t="s">
        <v>3829</v>
      </c>
      <c r="W58" t="s">
        <v>3829</v>
      </c>
      <c r="X58" t="s">
        <v>3829</v>
      </c>
      <c r="Y58" t="s">
        <v>3829</v>
      </c>
      <c r="Z58" t="s">
        <v>3829</v>
      </c>
      <c r="AA58" t="s">
        <v>3829</v>
      </c>
      <c r="AB58" t="s">
        <v>3829</v>
      </c>
      <c r="AC58" t="s">
        <v>3829</v>
      </c>
      <c r="AD58" t="s">
        <v>3829</v>
      </c>
      <c r="AE58" t="s">
        <v>3829</v>
      </c>
      <c r="AF58" t="s">
        <v>3829</v>
      </c>
      <c r="AG58"/>
      <c r="AH58"/>
      <c r="AI58"/>
      <c r="AJ58"/>
      <c r="AK58"/>
      <c r="AL58"/>
      <c r="AM58"/>
      <c r="AN58"/>
      <c r="AO58"/>
      <c r="AP58"/>
      <c r="AQ58" t="s">
        <v>3917</v>
      </c>
      <c r="AR58"/>
      <c r="AS58" s="283"/>
      <c r="AT58" s="280"/>
      <c r="AU58" s="280"/>
      <c r="AV58" s="280"/>
    </row>
    <row r="59" spans="1:48" s="257" customFormat="1" ht="22.8" x14ac:dyDescent="0.4">
      <c r="A59" s="345">
        <v>204285</v>
      </c>
      <c r="B59" s="257" t="s">
        <v>486</v>
      </c>
      <c r="C59" s="269" t="s">
        <v>212</v>
      </c>
      <c r="D59" s="269" t="s">
        <v>212</v>
      </c>
      <c r="E59" s="269" t="s">
        <v>212</v>
      </c>
      <c r="F59" s="269" t="s">
        <v>212</v>
      </c>
      <c r="G59" s="269" t="s">
        <v>212</v>
      </c>
      <c r="H59" s="269" t="s">
        <v>212</v>
      </c>
      <c r="I59" s="269" t="s">
        <v>212</v>
      </c>
      <c r="J59" s="269" t="s">
        <v>212</v>
      </c>
      <c r="K59" s="269" t="s">
        <v>212</v>
      </c>
      <c r="L59" s="269" t="s">
        <v>212</v>
      </c>
      <c r="M59" s="269" t="s">
        <v>213</v>
      </c>
      <c r="N59" s="269" t="s">
        <v>213</v>
      </c>
      <c r="O59" s="269" t="s">
        <v>213</v>
      </c>
      <c r="P59" s="269" t="s">
        <v>213</v>
      </c>
      <c r="Q59" s="269" t="s">
        <v>213</v>
      </c>
      <c r="R59" s="269" t="s">
        <v>213</v>
      </c>
      <c r="S59" s="269" t="s">
        <v>213</v>
      </c>
      <c r="T59" s="269" t="s">
        <v>213</v>
      </c>
      <c r="U59" s="269" t="s">
        <v>213</v>
      </c>
      <c r="V59" s="269" t="s">
        <v>213</v>
      </c>
      <c r="W59" s="280"/>
      <c r="X59" s="280"/>
      <c r="Y59" s="280"/>
      <c r="Z59" s="280"/>
      <c r="AA59" s="280"/>
      <c r="AB59" s="280"/>
      <c r="AC59" s="280"/>
      <c r="AD59" s="280"/>
      <c r="AE59" s="280"/>
      <c r="AF59" s="280"/>
      <c r="AG59" s="280"/>
      <c r="AH59" s="280"/>
      <c r="AI59" s="280"/>
      <c r="AJ59" s="280"/>
      <c r="AK59" s="280"/>
      <c r="AL59" s="280"/>
      <c r="AM59" s="280"/>
      <c r="AN59" s="280"/>
      <c r="AO59" s="280"/>
      <c r="AP59"/>
      <c r="AQ59" t="s">
        <v>3922</v>
      </c>
      <c r="AR59"/>
      <c r="AS59" s="268"/>
      <c r="AT59" s="258"/>
    </row>
    <row r="60" spans="1:48" s="257" customFormat="1" ht="14.4" x14ac:dyDescent="0.3">
      <c r="A60" s="345">
        <v>204294</v>
      </c>
      <c r="B60" s="257" t="s">
        <v>486</v>
      </c>
      <c r="C60" t="s">
        <v>3829</v>
      </c>
      <c r="D60" t="s">
        <v>3829</v>
      </c>
      <c r="E60" t="s">
        <v>3829</v>
      </c>
      <c r="F60" t="s">
        <v>3829</v>
      </c>
      <c r="G60" t="s">
        <v>3829</v>
      </c>
      <c r="H60" t="s">
        <v>3829</v>
      </c>
      <c r="I60" t="s">
        <v>3829</v>
      </c>
      <c r="J60" t="s">
        <v>3829</v>
      </c>
      <c r="K60" t="s">
        <v>3829</v>
      </c>
      <c r="L60" t="s">
        <v>3829</v>
      </c>
      <c r="M60" t="s">
        <v>3829</v>
      </c>
      <c r="N60" t="s">
        <v>3829</v>
      </c>
      <c r="O60" t="s">
        <v>3829</v>
      </c>
      <c r="P60" t="s">
        <v>3829</v>
      </c>
      <c r="Q60" t="s">
        <v>3829</v>
      </c>
      <c r="R60" t="s">
        <v>3829</v>
      </c>
      <c r="S60" t="s">
        <v>3829</v>
      </c>
      <c r="T60" t="s">
        <v>3829</v>
      </c>
      <c r="U60" t="s">
        <v>3829</v>
      </c>
      <c r="V60" t="s">
        <v>3829</v>
      </c>
      <c r="W60"/>
      <c r="X60"/>
      <c r="Y60"/>
      <c r="Z60"/>
      <c r="AA60"/>
      <c r="AB60"/>
      <c r="AC60"/>
      <c r="AD60"/>
      <c r="AE60"/>
      <c r="AF60"/>
      <c r="AG60"/>
      <c r="AH60"/>
      <c r="AI60"/>
      <c r="AJ60"/>
      <c r="AK60"/>
      <c r="AL60"/>
      <c r="AM60"/>
      <c r="AN60"/>
      <c r="AO60"/>
      <c r="AP60"/>
      <c r="AQ60" t="s">
        <v>3922</v>
      </c>
      <c r="AR60"/>
      <c r="AS60" s="283"/>
      <c r="AT60" s="280"/>
      <c r="AU60" s="280"/>
      <c r="AV60" s="280"/>
    </row>
    <row r="61" spans="1:48" s="257" customFormat="1" ht="21.6" x14ac:dyDescent="0.65">
      <c r="A61" s="345">
        <v>204343</v>
      </c>
      <c r="B61" s="257" t="s">
        <v>59</v>
      </c>
      <c r="C61" s="269" t="s">
        <v>212</v>
      </c>
      <c r="D61" s="269" t="s">
        <v>212</v>
      </c>
      <c r="E61" s="269" t="s">
        <v>212</v>
      </c>
      <c r="F61" s="269" t="s">
        <v>212</v>
      </c>
      <c r="G61" s="269" t="s">
        <v>212</v>
      </c>
      <c r="H61" s="269" t="s">
        <v>212</v>
      </c>
      <c r="I61" s="269" t="s">
        <v>212</v>
      </c>
      <c r="J61" s="269" t="s">
        <v>212</v>
      </c>
      <c r="K61" s="269" t="s">
        <v>212</v>
      </c>
      <c r="L61" s="269" t="s">
        <v>212</v>
      </c>
      <c r="M61" s="269" t="s">
        <v>212</v>
      </c>
      <c r="N61" s="269" t="s">
        <v>212</v>
      </c>
      <c r="O61" s="269" t="s">
        <v>212</v>
      </c>
      <c r="P61" s="269" t="s">
        <v>212</v>
      </c>
      <c r="Q61" s="269" t="s">
        <v>212</v>
      </c>
      <c r="R61" s="269" t="s">
        <v>212</v>
      </c>
      <c r="S61" s="269" t="s">
        <v>212</v>
      </c>
      <c r="T61" s="269" t="s">
        <v>212</v>
      </c>
      <c r="U61" s="269" t="s">
        <v>212</v>
      </c>
      <c r="V61" s="269" t="s">
        <v>212</v>
      </c>
      <c r="W61" s="269" t="s">
        <v>212</v>
      </c>
      <c r="X61" s="269" t="s">
        <v>212</v>
      </c>
      <c r="Y61" s="269" t="s">
        <v>212</v>
      </c>
      <c r="Z61" s="269" t="s">
        <v>212</v>
      </c>
      <c r="AA61" s="269" t="s">
        <v>212</v>
      </c>
      <c r="AB61" s="269" t="s">
        <v>212</v>
      </c>
      <c r="AC61" s="269" t="s">
        <v>212</v>
      </c>
      <c r="AD61" s="269" t="s">
        <v>212</v>
      </c>
      <c r="AE61" s="269" t="s">
        <v>212</v>
      </c>
      <c r="AF61" s="269" t="s">
        <v>212</v>
      </c>
      <c r="AG61" s="269" t="s">
        <v>213</v>
      </c>
      <c r="AH61" s="269" t="s">
        <v>213</v>
      </c>
      <c r="AI61" s="269" t="s">
        <v>213</v>
      </c>
      <c r="AJ61" s="269" t="s">
        <v>213</v>
      </c>
      <c r="AK61" s="269" t="s">
        <v>213</v>
      </c>
      <c r="AL61" s="269" t="s">
        <v>213</v>
      </c>
      <c r="AM61" s="269" t="s">
        <v>213</v>
      </c>
      <c r="AN61" s="269" t="s">
        <v>213</v>
      </c>
      <c r="AO61" s="269" t="s">
        <v>213</v>
      </c>
      <c r="AQ61" t="s">
        <v>3849</v>
      </c>
      <c r="AR61"/>
      <c r="AS61" s="290"/>
      <c r="AT61" s="258"/>
    </row>
    <row r="62" spans="1:48" s="257" customFormat="1" ht="21.6" x14ac:dyDescent="0.65">
      <c r="A62" s="345">
        <v>204443</v>
      </c>
      <c r="B62" s="257" t="s">
        <v>59</v>
      </c>
      <c r="C62" s="256" t="s">
        <v>3829</v>
      </c>
      <c r="D62" s="256" t="s">
        <v>3829</v>
      </c>
      <c r="E62" s="256" t="s">
        <v>3829</v>
      </c>
      <c r="F62" s="256" t="s">
        <v>3829</v>
      </c>
      <c r="G62" s="256" t="s">
        <v>3829</v>
      </c>
      <c r="H62" s="256" t="s">
        <v>3829</v>
      </c>
      <c r="I62" s="256" t="s">
        <v>3829</v>
      </c>
      <c r="J62" s="256" t="s">
        <v>3829</v>
      </c>
      <c r="K62" s="256" t="s">
        <v>3829</v>
      </c>
      <c r="L62" s="256" t="s">
        <v>3829</v>
      </c>
      <c r="M62" s="256" t="s">
        <v>3829</v>
      </c>
      <c r="N62" s="256" t="s">
        <v>3829</v>
      </c>
      <c r="O62" s="256" t="s">
        <v>3829</v>
      </c>
      <c r="P62" s="256" t="s">
        <v>3829</v>
      </c>
      <c r="Q62" s="256" t="s">
        <v>3829</v>
      </c>
      <c r="R62" s="256" t="s">
        <v>3829</v>
      </c>
      <c r="S62" s="256" t="s">
        <v>3829</v>
      </c>
      <c r="T62" s="256" t="s">
        <v>3829</v>
      </c>
      <c r="U62" s="256" t="s">
        <v>3829</v>
      </c>
      <c r="V62" s="256" t="s">
        <v>3829</v>
      </c>
      <c r="W62" s="256" t="s">
        <v>3829</v>
      </c>
      <c r="X62" s="256" t="s">
        <v>3829</v>
      </c>
      <c r="Y62" s="256" t="s">
        <v>3829</v>
      </c>
      <c r="Z62" s="256" t="s">
        <v>3829</v>
      </c>
      <c r="AA62" s="256" t="s">
        <v>3829</v>
      </c>
      <c r="AB62" s="256" t="s">
        <v>3829</v>
      </c>
      <c r="AC62" s="256" t="s">
        <v>3829</v>
      </c>
      <c r="AD62" s="256" t="s">
        <v>3829</v>
      </c>
      <c r="AE62" s="256" t="s">
        <v>3829</v>
      </c>
      <c r="AF62" s="256" t="s">
        <v>3829</v>
      </c>
      <c r="AG62" s="256" t="s">
        <v>3829</v>
      </c>
      <c r="AH62" s="256" t="s">
        <v>3829</v>
      </c>
      <c r="AI62" s="256" t="s">
        <v>3829</v>
      </c>
      <c r="AJ62" s="256" t="s">
        <v>3829</v>
      </c>
      <c r="AK62" s="256" t="s">
        <v>3829</v>
      </c>
      <c r="AL62" s="256" t="s">
        <v>3829</v>
      </c>
      <c r="AM62" s="256" t="s">
        <v>3829</v>
      </c>
      <c r="AN62" s="256" t="s">
        <v>3829</v>
      </c>
      <c r="AO62" s="256" t="s">
        <v>3829</v>
      </c>
      <c r="AQ62" t="s">
        <v>3925</v>
      </c>
      <c r="AR62"/>
      <c r="AS62" s="286"/>
      <c r="AT62" s="258"/>
    </row>
    <row r="63" spans="1:48" s="257" customFormat="1" ht="21.6" x14ac:dyDescent="0.65">
      <c r="A63" s="345">
        <v>204535</v>
      </c>
      <c r="B63" s="257" t="s">
        <v>59</v>
      </c>
      <c r="C63" s="269" t="s">
        <v>212</v>
      </c>
      <c r="D63" s="269" t="s">
        <v>212</v>
      </c>
      <c r="E63" s="269" t="s">
        <v>212</v>
      </c>
      <c r="F63" s="269" t="s">
        <v>212</v>
      </c>
      <c r="G63" s="269" t="s">
        <v>212</v>
      </c>
      <c r="H63" s="269" t="s">
        <v>212</v>
      </c>
      <c r="I63" s="269" t="s">
        <v>212</v>
      </c>
      <c r="J63" s="269" t="s">
        <v>212</v>
      </c>
      <c r="K63" s="269" t="s">
        <v>212</v>
      </c>
      <c r="L63" s="269" t="s">
        <v>212</v>
      </c>
      <c r="M63" s="269" t="s">
        <v>212</v>
      </c>
      <c r="N63" s="269" t="s">
        <v>212</v>
      </c>
      <c r="O63" s="269" t="s">
        <v>212</v>
      </c>
      <c r="P63" s="269" t="s">
        <v>212</v>
      </c>
      <c r="Q63" s="269" t="s">
        <v>212</v>
      </c>
      <c r="R63" s="269" t="s">
        <v>212</v>
      </c>
      <c r="S63" s="269" t="s">
        <v>212</v>
      </c>
      <c r="T63" s="269" t="s">
        <v>212</v>
      </c>
      <c r="U63" s="269" t="s">
        <v>212</v>
      </c>
      <c r="V63" s="269" t="s">
        <v>212</v>
      </c>
      <c r="W63" s="269" t="s">
        <v>212</v>
      </c>
      <c r="X63" s="269" t="s">
        <v>212</v>
      </c>
      <c r="Y63" s="269" t="s">
        <v>212</v>
      </c>
      <c r="Z63" s="269" t="s">
        <v>212</v>
      </c>
      <c r="AA63" s="269" t="s">
        <v>212</v>
      </c>
      <c r="AB63" s="269" t="s">
        <v>212</v>
      </c>
      <c r="AC63" s="269" t="s">
        <v>212</v>
      </c>
      <c r="AD63" s="269" t="s">
        <v>212</v>
      </c>
      <c r="AE63" s="269" t="s">
        <v>212</v>
      </c>
      <c r="AF63" s="269" t="s">
        <v>212</v>
      </c>
      <c r="AG63" s="269" t="s">
        <v>213</v>
      </c>
      <c r="AH63" s="269" t="s">
        <v>213</v>
      </c>
      <c r="AI63" s="269" t="s">
        <v>213</v>
      </c>
      <c r="AJ63" s="269" t="s">
        <v>213</v>
      </c>
      <c r="AK63" s="269" t="s">
        <v>213</v>
      </c>
      <c r="AL63" s="269" t="s">
        <v>213</v>
      </c>
      <c r="AM63" s="269" t="s">
        <v>213</v>
      </c>
      <c r="AN63" s="269" t="s">
        <v>213</v>
      </c>
      <c r="AO63" s="269" t="s">
        <v>213</v>
      </c>
      <c r="AQ63" t="s">
        <v>3849</v>
      </c>
      <c r="AR63"/>
      <c r="AS63" s="290"/>
      <c r="AT63" s="258"/>
    </row>
    <row r="64" spans="1:48" s="257" customFormat="1" ht="14.4" x14ac:dyDescent="0.3">
      <c r="A64" s="345">
        <v>204639</v>
      </c>
      <c r="B64" s="257" t="s">
        <v>59</v>
      </c>
      <c r="C64" s="269" t="s">
        <v>212</v>
      </c>
      <c r="D64" s="269" t="s">
        <v>212</v>
      </c>
      <c r="E64" s="269" t="s">
        <v>212</v>
      </c>
      <c r="F64" s="269" t="s">
        <v>212</v>
      </c>
      <c r="G64" s="269" t="s">
        <v>212</v>
      </c>
      <c r="H64" s="269" t="s">
        <v>212</v>
      </c>
      <c r="I64" s="269" t="s">
        <v>212</v>
      </c>
      <c r="J64" s="269" t="s">
        <v>212</v>
      </c>
      <c r="K64" s="269" t="s">
        <v>212</v>
      </c>
      <c r="L64" s="269" t="s">
        <v>212</v>
      </c>
      <c r="M64" s="269" t="s">
        <v>212</v>
      </c>
      <c r="N64" s="269" t="s">
        <v>212</v>
      </c>
      <c r="O64" s="269" t="s">
        <v>212</v>
      </c>
      <c r="P64" s="269" t="s">
        <v>212</v>
      </c>
      <c r="Q64" s="269" t="s">
        <v>212</v>
      </c>
      <c r="R64" s="269" t="s">
        <v>212</v>
      </c>
      <c r="S64" s="269" t="s">
        <v>212</v>
      </c>
      <c r="T64" s="269" t="s">
        <v>212</v>
      </c>
      <c r="U64" s="269" t="s">
        <v>212</v>
      </c>
      <c r="V64" s="269" t="s">
        <v>212</v>
      </c>
      <c r="W64" s="269" t="s">
        <v>212</v>
      </c>
      <c r="X64" s="269" t="s">
        <v>212</v>
      </c>
      <c r="Y64" s="269" t="s">
        <v>212</v>
      </c>
      <c r="Z64" s="269" t="s">
        <v>212</v>
      </c>
      <c r="AA64" s="269" t="s">
        <v>212</v>
      </c>
      <c r="AB64" s="269" t="s">
        <v>212</v>
      </c>
      <c r="AC64" s="269" t="s">
        <v>212</v>
      </c>
      <c r="AD64" s="269" t="s">
        <v>212</v>
      </c>
      <c r="AE64" s="269" t="s">
        <v>212</v>
      </c>
      <c r="AF64" s="269" t="s">
        <v>212</v>
      </c>
      <c r="AG64" s="269" t="s">
        <v>213</v>
      </c>
      <c r="AH64" s="269" t="s">
        <v>213</v>
      </c>
      <c r="AI64" s="269" t="s">
        <v>213</v>
      </c>
      <c r="AJ64" s="269" t="s">
        <v>213</v>
      </c>
      <c r="AK64" s="269" t="s">
        <v>213</v>
      </c>
      <c r="AL64" s="269" t="s">
        <v>213</v>
      </c>
      <c r="AM64" s="269" t="s">
        <v>213</v>
      </c>
      <c r="AN64" s="269" t="s">
        <v>213</v>
      </c>
      <c r="AO64" s="269" t="s">
        <v>213</v>
      </c>
      <c r="AQ64" t="s">
        <v>3849</v>
      </c>
      <c r="AR64"/>
      <c r="AS64" s="280"/>
      <c r="AT64" s="256"/>
    </row>
    <row r="65" spans="1:48" s="257" customFormat="1" ht="22.8" x14ac:dyDescent="0.4">
      <c r="A65" s="345">
        <v>204827</v>
      </c>
      <c r="B65" s="257" t="s">
        <v>486</v>
      </c>
      <c r="C65" s="269" t="s">
        <v>212</v>
      </c>
      <c r="D65" s="269" t="s">
        <v>212</v>
      </c>
      <c r="E65" s="269" t="s">
        <v>212</v>
      </c>
      <c r="F65" s="269" t="s">
        <v>212</v>
      </c>
      <c r="G65" s="269" t="s">
        <v>212</v>
      </c>
      <c r="H65" s="269" t="s">
        <v>212</v>
      </c>
      <c r="I65" s="269" t="s">
        <v>212</v>
      </c>
      <c r="J65" s="269" t="s">
        <v>212</v>
      </c>
      <c r="K65" s="269" t="s">
        <v>212</v>
      </c>
      <c r="L65" s="269" t="s">
        <v>212</v>
      </c>
      <c r="M65" s="269" t="s">
        <v>213</v>
      </c>
      <c r="N65" s="269" t="s">
        <v>213</v>
      </c>
      <c r="O65" s="269" t="s">
        <v>213</v>
      </c>
      <c r="P65" s="269" t="s">
        <v>213</v>
      </c>
      <c r="Q65" s="269" t="s">
        <v>213</v>
      </c>
      <c r="R65" s="269" t="s">
        <v>213</v>
      </c>
      <c r="S65" s="269" t="s">
        <v>213</v>
      </c>
      <c r="T65" s="269" t="s">
        <v>213</v>
      </c>
      <c r="U65" s="269" t="s">
        <v>213</v>
      </c>
      <c r="V65" s="269" t="s">
        <v>213</v>
      </c>
      <c r="W65" s="269"/>
      <c r="AP65"/>
      <c r="AQ65" t="s">
        <v>3922</v>
      </c>
      <c r="AR65"/>
      <c r="AS65" s="268"/>
      <c r="AT65" s="258"/>
    </row>
    <row r="66" spans="1:48" s="257" customFormat="1" ht="14.4" x14ac:dyDescent="0.3">
      <c r="A66" s="345">
        <v>204850</v>
      </c>
      <c r="B66" s="257" t="s">
        <v>484</v>
      </c>
      <c r="C66" t="s">
        <v>3829</v>
      </c>
      <c r="D66" t="s">
        <v>3829</v>
      </c>
      <c r="E66" t="s">
        <v>3829</v>
      </c>
      <c r="F66" t="s">
        <v>3829</v>
      </c>
      <c r="G66" t="s">
        <v>3829</v>
      </c>
      <c r="H66" t="s">
        <v>3829</v>
      </c>
      <c r="I66" t="s">
        <v>3829</v>
      </c>
      <c r="J66" t="s">
        <v>3829</v>
      </c>
      <c r="K66" t="s">
        <v>3829</v>
      </c>
      <c r="L66" t="s">
        <v>3829</v>
      </c>
      <c r="M66" t="s">
        <v>3829</v>
      </c>
      <c r="N66" t="s">
        <v>3829</v>
      </c>
      <c r="O66" t="s">
        <v>3829</v>
      </c>
      <c r="P66" t="s">
        <v>3829</v>
      </c>
      <c r="Q66" t="s">
        <v>3829</v>
      </c>
      <c r="R66" t="s">
        <v>3829</v>
      </c>
      <c r="S66" t="s">
        <v>3829</v>
      </c>
      <c r="T66" t="s">
        <v>3829</v>
      </c>
      <c r="U66" t="s">
        <v>3829</v>
      </c>
      <c r="V66" t="s">
        <v>3829</v>
      </c>
      <c r="W66" t="s">
        <v>3829</v>
      </c>
      <c r="X66" t="s">
        <v>3829</v>
      </c>
      <c r="Y66" t="s">
        <v>3829</v>
      </c>
      <c r="Z66" t="s">
        <v>3829</v>
      </c>
      <c r="AA66" t="s">
        <v>3829</v>
      </c>
      <c r="AB66" t="s">
        <v>3829</v>
      </c>
      <c r="AC66" t="s">
        <v>3829</v>
      </c>
      <c r="AD66" t="s">
        <v>3829</v>
      </c>
      <c r="AE66" t="s">
        <v>3829</v>
      </c>
      <c r="AF66" t="s">
        <v>3829</v>
      </c>
      <c r="AG66" t="s">
        <v>3829</v>
      </c>
      <c r="AH66" t="s">
        <v>3829</v>
      </c>
      <c r="AI66" t="s">
        <v>3829</v>
      </c>
      <c r="AJ66" t="s">
        <v>3829</v>
      </c>
      <c r="AK66" t="s">
        <v>3829</v>
      </c>
      <c r="AL66" t="s">
        <v>3829</v>
      </c>
      <c r="AM66" t="s">
        <v>3829</v>
      </c>
      <c r="AN66" t="s">
        <v>3829</v>
      </c>
      <c r="AO66" t="s">
        <v>3829</v>
      </c>
      <c r="AP66" t="s">
        <v>3829</v>
      </c>
      <c r="AQ66" t="s">
        <v>3893</v>
      </c>
      <c r="AR66"/>
      <c r="AS66" s="283"/>
      <c r="AT66" s="256"/>
    </row>
    <row r="67" spans="1:48" s="257" customFormat="1" ht="14.4" x14ac:dyDescent="0.3">
      <c r="A67" s="345">
        <v>204964</v>
      </c>
      <c r="B67" s="257" t="s">
        <v>59</v>
      </c>
      <c r="C67" t="s">
        <v>3829</v>
      </c>
      <c r="D67" t="s">
        <v>3829</v>
      </c>
      <c r="E67" t="s">
        <v>3829</v>
      </c>
      <c r="F67" t="s">
        <v>3829</v>
      </c>
      <c r="G67" t="s">
        <v>3829</v>
      </c>
      <c r="H67" t="s">
        <v>3829</v>
      </c>
      <c r="I67" t="s">
        <v>3829</v>
      </c>
      <c r="J67" t="s">
        <v>3829</v>
      </c>
      <c r="K67" t="s">
        <v>3829</v>
      </c>
      <c r="L67" t="s">
        <v>3829</v>
      </c>
      <c r="M67" t="s">
        <v>3829</v>
      </c>
      <c r="N67" t="s">
        <v>3829</v>
      </c>
      <c r="O67" t="s">
        <v>3829</v>
      </c>
      <c r="P67" t="s">
        <v>3829</v>
      </c>
      <c r="Q67" t="s">
        <v>3829</v>
      </c>
      <c r="R67" t="s">
        <v>3829</v>
      </c>
      <c r="S67" t="s">
        <v>3829</v>
      </c>
      <c r="T67" t="s">
        <v>3829</v>
      </c>
      <c r="U67" t="s">
        <v>3829</v>
      </c>
      <c r="V67" t="s">
        <v>3829</v>
      </c>
      <c r="W67" t="s">
        <v>3829</v>
      </c>
      <c r="X67" t="s">
        <v>3829</v>
      </c>
      <c r="Y67" t="s">
        <v>3829</v>
      </c>
      <c r="Z67" t="s">
        <v>3829</v>
      </c>
      <c r="AA67" t="s">
        <v>3829</v>
      </c>
      <c r="AB67" t="s">
        <v>3829</v>
      </c>
      <c r="AC67" t="s">
        <v>3829</v>
      </c>
      <c r="AD67" t="s">
        <v>3829</v>
      </c>
      <c r="AE67" t="s">
        <v>3829</v>
      </c>
      <c r="AF67" t="s">
        <v>3829</v>
      </c>
      <c r="AG67" t="s">
        <v>3829</v>
      </c>
      <c r="AH67" t="s">
        <v>3829</v>
      </c>
      <c r="AI67" t="s">
        <v>3829</v>
      </c>
      <c r="AJ67" t="s">
        <v>3829</v>
      </c>
      <c r="AK67" t="s">
        <v>3829</v>
      </c>
      <c r="AL67" t="s">
        <v>3829</v>
      </c>
      <c r="AM67" t="s">
        <v>3829</v>
      </c>
      <c r="AN67" t="s">
        <v>3829</v>
      </c>
      <c r="AO67" t="s">
        <v>3829</v>
      </c>
      <c r="AP67" t="s">
        <v>3829</v>
      </c>
      <c r="AQ67" t="s">
        <v>3938</v>
      </c>
      <c r="AR67"/>
      <c r="AS67" s="280"/>
      <c r="AT67" s="280"/>
      <c r="AU67" s="280"/>
      <c r="AV67" s="280"/>
    </row>
    <row r="68" spans="1:48" s="257" customFormat="1" ht="14.4" x14ac:dyDescent="0.3">
      <c r="A68" s="345">
        <v>205030</v>
      </c>
      <c r="B68" s="257" t="s">
        <v>59</v>
      </c>
      <c r="C68" s="269" t="s">
        <v>212</v>
      </c>
      <c r="D68" s="269" t="s">
        <v>212</v>
      </c>
      <c r="E68" s="269" t="s">
        <v>212</v>
      </c>
      <c r="F68" s="269" t="s">
        <v>212</v>
      </c>
      <c r="G68" s="269" t="s">
        <v>212</v>
      </c>
      <c r="H68" s="269" t="s">
        <v>212</v>
      </c>
      <c r="I68" s="269" t="s">
        <v>212</v>
      </c>
      <c r="J68" s="269" t="s">
        <v>212</v>
      </c>
      <c r="K68" s="269" t="s">
        <v>212</v>
      </c>
      <c r="L68" s="269" t="s">
        <v>212</v>
      </c>
      <c r="M68" s="269" t="s">
        <v>212</v>
      </c>
      <c r="N68" s="269" t="s">
        <v>212</v>
      </c>
      <c r="O68" s="269" t="s">
        <v>212</v>
      </c>
      <c r="P68" s="269" t="s">
        <v>212</v>
      </c>
      <c r="Q68" s="269" t="s">
        <v>212</v>
      </c>
      <c r="R68" s="269" t="s">
        <v>212</v>
      </c>
      <c r="S68" s="269" t="s">
        <v>212</v>
      </c>
      <c r="T68" s="269" t="s">
        <v>212</v>
      </c>
      <c r="U68" s="269" t="s">
        <v>212</v>
      </c>
      <c r="V68" s="269" t="s">
        <v>212</v>
      </c>
      <c r="W68" s="269" t="s">
        <v>212</v>
      </c>
      <c r="X68" s="269" t="s">
        <v>212</v>
      </c>
      <c r="Y68" s="269" t="s">
        <v>212</v>
      </c>
      <c r="Z68" s="269" t="s">
        <v>212</v>
      </c>
      <c r="AA68" s="269" t="s">
        <v>212</v>
      </c>
      <c r="AB68" s="269" t="s">
        <v>212</v>
      </c>
      <c r="AC68" s="269" t="s">
        <v>212</v>
      </c>
      <c r="AD68" s="269" t="s">
        <v>212</v>
      </c>
      <c r="AE68" s="269" t="s">
        <v>212</v>
      </c>
      <c r="AF68" s="269" t="s">
        <v>212</v>
      </c>
      <c r="AG68" s="269" t="s">
        <v>213</v>
      </c>
      <c r="AH68" s="269" t="s">
        <v>213</v>
      </c>
      <c r="AI68" s="269" t="s">
        <v>213</v>
      </c>
      <c r="AJ68" s="269" t="s">
        <v>213</v>
      </c>
      <c r="AK68" s="269" t="s">
        <v>213</v>
      </c>
      <c r="AL68" s="269" t="s">
        <v>213</v>
      </c>
      <c r="AM68" s="269" t="s">
        <v>213</v>
      </c>
      <c r="AN68" s="269" t="s">
        <v>213</v>
      </c>
      <c r="AO68" s="269" t="s">
        <v>213</v>
      </c>
      <c r="AQ68" t="s">
        <v>3849</v>
      </c>
      <c r="AR68"/>
      <c r="AS68" s="283"/>
      <c r="AT68" s="256"/>
    </row>
    <row r="69" spans="1:48" s="257" customFormat="1" ht="14.4" x14ac:dyDescent="0.3">
      <c r="A69" s="345">
        <v>205074</v>
      </c>
      <c r="B69" s="257" t="s">
        <v>59</v>
      </c>
      <c r="C69" s="269" t="s">
        <v>212</v>
      </c>
      <c r="D69" s="269" t="s">
        <v>212</v>
      </c>
      <c r="E69" s="269" t="s">
        <v>212</v>
      </c>
      <c r="F69" s="269" t="s">
        <v>212</v>
      </c>
      <c r="G69" s="269" t="s">
        <v>212</v>
      </c>
      <c r="H69" s="269" t="s">
        <v>212</v>
      </c>
      <c r="I69" s="269" t="s">
        <v>212</v>
      </c>
      <c r="J69" s="269" t="s">
        <v>212</v>
      </c>
      <c r="K69" s="269" t="s">
        <v>212</v>
      </c>
      <c r="L69" s="269" t="s">
        <v>212</v>
      </c>
      <c r="M69" s="269" t="s">
        <v>212</v>
      </c>
      <c r="N69" s="269" t="s">
        <v>212</v>
      </c>
      <c r="O69" s="269" t="s">
        <v>212</v>
      </c>
      <c r="P69" s="269" t="s">
        <v>212</v>
      </c>
      <c r="Q69" s="269" t="s">
        <v>212</v>
      </c>
      <c r="R69" s="269" t="s">
        <v>212</v>
      </c>
      <c r="S69" s="269" t="s">
        <v>212</v>
      </c>
      <c r="T69" s="269" t="s">
        <v>212</v>
      </c>
      <c r="U69" s="269" t="s">
        <v>212</v>
      </c>
      <c r="V69" s="269" t="s">
        <v>212</v>
      </c>
      <c r="W69" s="269" t="s">
        <v>212</v>
      </c>
      <c r="X69" s="269" t="s">
        <v>212</v>
      </c>
      <c r="Y69" s="269" t="s">
        <v>212</v>
      </c>
      <c r="Z69" s="269" t="s">
        <v>212</v>
      </c>
      <c r="AA69" s="269" t="s">
        <v>212</v>
      </c>
      <c r="AB69" s="269" t="s">
        <v>212</v>
      </c>
      <c r="AC69" s="269" t="s">
        <v>212</v>
      </c>
      <c r="AD69" s="269" t="s">
        <v>212</v>
      </c>
      <c r="AE69" s="269" t="s">
        <v>212</v>
      </c>
      <c r="AF69" s="269" t="s">
        <v>212</v>
      </c>
      <c r="AG69" s="269" t="s">
        <v>213</v>
      </c>
      <c r="AH69" s="269" t="s">
        <v>213</v>
      </c>
      <c r="AI69" s="269" t="s">
        <v>213</v>
      </c>
      <c r="AJ69" s="269" t="s">
        <v>213</v>
      </c>
      <c r="AK69" s="269" t="s">
        <v>213</v>
      </c>
      <c r="AL69" s="269" t="s">
        <v>213</v>
      </c>
      <c r="AM69" s="269" t="s">
        <v>213</v>
      </c>
      <c r="AN69" s="269" t="s">
        <v>213</v>
      </c>
      <c r="AO69" s="269" t="s">
        <v>213</v>
      </c>
      <c r="AQ69" t="s">
        <v>3908</v>
      </c>
      <c r="AR69"/>
      <c r="AS69" s="283"/>
      <c r="AT69" s="256"/>
    </row>
    <row r="70" spans="1:48" s="257" customFormat="1" ht="28.8" x14ac:dyDescent="0.3">
      <c r="A70" s="345">
        <v>205206</v>
      </c>
      <c r="B70" s="334" t="s">
        <v>3908</v>
      </c>
      <c r="C70" s="280" t="s">
        <v>212</v>
      </c>
      <c r="D70" s="280" t="s">
        <v>212</v>
      </c>
      <c r="E70" s="280" t="s">
        <v>212</v>
      </c>
      <c r="F70" s="280" t="s">
        <v>212</v>
      </c>
      <c r="G70" s="280" t="s">
        <v>212</v>
      </c>
      <c r="H70" s="280" t="s">
        <v>212</v>
      </c>
      <c r="I70" s="280" t="s">
        <v>212</v>
      </c>
      <c r="J70" s="280" t="s">
        <v>212</v>
      </c>
      <c r="K70" s="280" t="s">
        <v>212</v>
      </c>
      <c r="L70" s="280" t="s">
        <v>212</v>
      </c>
      <c r="M70" s="280" t="s">
        <v>212</v>
      </c>
      <c r="N70" s="280" t="s">
        <v>212</v>
      </c>
      <c r="O70" s="280" t="s">
        <v>212</v>
      </c>
      <c r="P70" s="280" t="s">
        <v>212</v>
      </c>
      <c r="Q70" s="280" t="s">
        <v>212</v>
      </c>
      <c r="R70" s="280" t="s">
        <v>212</v>
      </c>
      <c r="S70" s="280" t="s">
        <v>212</v>
      </c>
      <c r="T70" s="280" t="s">
        <v>212</v>
      </c>
      <c r="U70" s="280" t="s">
        <v>212</v>
      </c>
      <c r="V70" s="280" t="s">
        <v>212</v>
      </c>
      <c r="W70" s="280" t="s">
        <v>212</v>
      </c>
      <c r="X70" s="280" t="s">
        <v>212</v>
      </c>
      <c r="Y70" s="280" t="s">
        <v>212</v>
      </c>
      <c r="Z70" s="280" t="s">
        <v>212</v>
      </c>
      <c r="AA70" s="280" t="s">
        <v>212</v>
      </c>
      <c r="AB70" s="280" t="s">
        <v>212</v>
      </c>
      <c r="AC70" s="280" t="s">
        <v>212</v>
      </c>
      <c r="AD70" s="280" t="s">
        <v>212</v>
      </c>
      <c r="AE70" s="280" t="s">
        <v>212</v>
      </c>
      <c r="AF70" s="280" t="s">
        <v>212</v>
      </c>
      <c r="AG70" t="s">
        <v>213</v>
      </c>
      <c r="AH70" t="s">
        <v>213</v>
      </c>
      <c r="AI70" t="s">
        <v>213</v>
      </c>
      <c r="AJ70" t="s">
        <v>213</v>
      </c>
      <c r="AK70" t="s">
        <v>213</v>
      </c>
      <c r="AL70" t="s">
        <v>213</v>
      </c>
      <c r="AM70" t="s">
        <v>213</v>
      </c>
      <c r="AN70" t="s">
        <v>213</v>
      </c>
      <c r="AO70" t="s">
        <v>213</v>
      </c>
      <c r="AP70" s="280" t="s">
        <v>213</v>
      </c>
      <c r="AQ70" s="280" t="s">
        <v>213</v>
      </c>
      <c r="AR70" s="282"/>
      <c r="AS70" s="283"/>
      <c r="AT70" s="256"/>
    </row>
    <row r="71" spans="1:48" s="257" customFormat="1" ht="21.6" x14ac:dyDescent="0.65">
      <c r="A71" s="345">
        <v>205209</v>
      </c>
      <c r="B71" s="257" t="s">
        <v>59</v>
      </c>
      <c r="C71" t="s">
        <v>3829</v>
      </c>
      <c r="D71" t="s">
        <v>3829</v>
      </c>
      <c r="E71" t="s">
        <v>3829</v>
      </c>
      <c r="F71" t="s">
        <v>3829</v>
      </c>
      <c r="G71" t="s">
        <v>3829</v>
      </c>
      <c r="H71" t="s">
        <v>3829</v>
      </c>
      <c r="I71" t="s">
        <v>3829</v>
      </c>
      <c r="J71" t="s">
        <v>3829</v>
      </c>
      <c r="K71" t="s">
        <v>3829</v>
      </c>
      <c r="L71" t="s">
        <v>3829</v>
      </c>
      <c r="M71" t="s">
        <v>3829</v>
      </c>
      <c r="N71" t="s">
        <v>3829</v>
      </c>
      <c r="O71" t="s">
        <v>3829</v>
      </c>
      <c r="P71" t="s">
        <v>3829</v>
      </c>
      <c r="Q71" t="s">
        <v>3829</v>
      </c>
      <c r="R71" t="s">
        <v>3829</v>
      </c>
      <c r="S71" t="s">
        <v>3829</v>
      </c>
      <c r="T71" t="s">
        <v>3829</v>
      </c>
      <c r="U71" t="s">
        <v>3829</v>
      </c>
      <c r="V71" t="s">
        <v>3829</v>
      </c>
      <c r="W71" t="s">
        <v>3829</v>
      </c>
      <c r="X71" t="s">
        <v>3829</v>
      </c>
      <c r="Y71" t="s">
        <v>3829</v>
      </c>
      <c r="Z71" t="s">
        <v>3829</v>
      </c>
      <c r="AA71" t="s">
        <v>3829</v>
      </c>
      <c r="AB71" t="s">
        <v>3829</v>
      </c>
      <c r="AC71" t="s">
        <v>3829</v>
      </c>
      <c r="AD71" t="s">
        <v>3829</v>
      </c>
      <c r="AE71" t="s">
        <v>3829</v>
      </c>
      <c r="AF71" t="s">
        <v>3829</v>
      </c>
      <c r="AG71" t="s">
        <v>3829</v>
      </c>
      <c r="AH71" t="s">
        <v>3829</v>
      </c>
      <c r="AI71" t="s">
        <v>3829</v>
      </c>
      <c r="AJ71" t="s">
        <v>3829</v>
      </c>
      <c r="AK71" t="s">
        <v>3829</v>
      </c>
      <c r="AL71" t="s">
        <v>3829</v>
      </c>
      <c r="AM71" t="s">
        <v>3829</v>
      </c>
      <c r="AN71" t="s">
        <v>3829</v>
      </c>
      <c r="AO71" t="s">
        <v>3829</v>
      </c>
      <c r="AP71" t="s">
        <v>3829</v>
      </c>
      <c r="AQ71" t="s">
        <v>3843</v>
      </c>
      <c r="AR71"/>
      <c r="AS71" s="286"/>
      <c r="AT71" s="258"/>
      <c r="AV71" s="258"/>
    </row>
    <row r="72" spans="1:48" s="257" customFormat="1" ht="22.8" x14ac:dyDescent="0.4">
      <c r="A72" s="345">
        <v>205297</v>
      </c>
      <c r="B72" s="257" t="s">
        <v>486</v>
      </c>
      <c r="C72" s="280" t="s">
        <v>212</v>
      </c>
      <c r="D72" s="280" t="s">
        <v>212</v>
      </c>
      <c r="E72" s="280" t="s">
        <v>212</v>
      </c>
      <c r="F72" s="280" t="s">
        <v>212</v>
      </c>
      <c r="G72" s="280" t="s">
        <v>212</v>
      </c>
      <c r="H72" s="280" t="s">
        <v>212</v>
      </c>
      <c r="I72" s="280" t="s">
        <v>212</v>
      </c>
      <c r="J72" s="280" t="s">
        <v>212</v>
      </c>
      <c r="K72" s="280" t="s">
        <v>212</v>
      </c>
      <c r="L72" s="280" t="s">
        <v>212</v>
      </c>
      <c r="M72" s="269" t="s">
        <v>213</v>
      </c>
      <c r="N72" s="269" t="s">
        <v>213</v>
      </c>
      <c r="O72" s="269" t="s">
        <v>213</v>
      </c>
      <c r="P72" s="269" t="s">
        <v>213</v>
      </c>
      <c r="Q72" s="269" t="s">
        <v>213</v>
      </c>
      <c r="R72" s="269" t="s">
        <v>213</v>
      </c>
      <c r="S72" s="269" t="s">
        <v>213</v>
      </c>
      <c r="T72" s="269" t="s">
        <v>213</v>
      </c>
      <c r="U72" s="269" t="s">
        <v>213</v>
      </c>
      <c r="V72" s="269" t="s">
        <v>213</v>
      </c>
      <c r="W72" s="280"/>
      <c r="X72" s="280"/>
      <c r="Y72" s="280"/>
      <c r="Z72" s="280"/>
      <c r="AA72" s="280"/>
      <c r="AB72" s="280"/>
      <c r="AC72" s="280"/>
      <c r="AD72" s="280"/>
      <c r="AE72" s="280"/>
      <c r="AF72" s="280"/>
      <c r="AG72" s="280"/>
      <c r="AH72" s="280"/>
      <c r="AI72" s="280"/>
      <c r="AJ72" s="280"/>
      <c r="AK72" s="280"/>
      <c r="AL72" s="280"/>
      <c r="AM72" s="280"/>
      <c r="AN72" s="280"/>
      <c r="AO72" s="280"/>
      <c r="AP72"/>
      <c r="AQ72" t="s">
        <v>3944</v>
      </c>
      <c r="AR72"/>
      <c r="AS72" s="288"/>
      <c r="AT72" s="258"/>
    </row>
    <row r="73" spans="1:48" s="257" customFormat="1" ht="14.4" x14ac:dyDescent="0.3">
      <c r="A73" s="345">
        <v>205314</v>
      </c>
      <c r="B73" s="257" t="s">
        <v>59</v>
      </c>
      <c r="C73" t="s">
        <v>3829</v>
      </c>
      <c r="D73" t="s">
        <v>3829</v>
      </c>
      <c r="E73" t="s">
        <v>3829</v>
      </c>
      <c r="F73" t="s">
        <v>3829</v>
      </c>
      <c r="G73" t="s">
        <v>3829</v>
      </c>
      <c r="H73" t="s">
        <v>3829</v>
      </c>
      <c r="I73" t="s">
        <v>3829</v>
      </c>
      <c r="J73" t="s">
        <v>3829</v>
      </c>
      <c r="K73" t="s">
        <v>3829</v>
      </c>
      <c r="L73" t="s">
        <v>3829</v>
      </c>
      <c r="M73" t="s">
        <v>3829</v>
      </c>
      <c r="N73" t="s">
        <v>3829</v>
      </c>
      <c r="O73" t="s">
        <v>3829</v>
      </c>
      <c r="P73" t="s">
        <v>3829</v>
      </c>
      <c r="Q73" t="s">
        <v>3829</v>
      </c>
      <c r="R73" t="s">
        <v>3829</v>
      </c>
      <c r="S73" t="s">
        <v>3829</v>
      </c>
      <c r="T73" t="s">
        <v>3829</v>
      </c>
      <c r="U73" t="s">
        <v>3829</v>
      </c>
      <c r="V73" t="s">
        <v>3829</v>
      </c>
      <c r="W73" t="s">
        <v>3829</v>
      </c>
      <c r="X73" t="s">
        <v>3829</v>
      </c>
      <c r="Y73" t="s">
        <v>3829</v>
      </c>
      <c r="Z73" t="s">
        <v>3829</v>
      </c>
      <c r="AA73" t="s">
        <v>3829</v>
      </c>
      <c r="AB73" t="s">
        <v>3829</v>
      </c>
      <c r="AC73" t="s">
        <v>3829</v>
      </c>
      <c r="AD73" t="s">
        <v>3829</v>
      </c>
      <c r="AE73" t="s">
        <v>3829</v>
      </c>
      <c r="AF73" t="s">
        <v>3829</v>
      </c>
      <c r="AG73" t="s">
        <v>3829</v>
      </c>
      <c r="AH73" t="s">
        <v>3829</v>
      </c>
      <c r="AI73" t="s">
        <v>3829</v>
      </c>
      <c r="AJ73" t="s">
        <v>3829</v>
      </c>
      <c r="AK73" t="s">
        <v>3829</v>
      </c>
      <c r="AL73" t="s">
        <v>3829</v>
      </c>
      <c r="AM73" t="s">
        <v>3829</v>
      </c>
      <c r="AN73" t="s">
        <v>3829</v>
      </c>
      <c r="AO73" t="s">
        <v>3829</v>
      </c>
      <c r="AP73" t="s">
        <v>3829</v>
      </c>
      <c r="AQ73" t="s">
        <v>3879</v>
      </c>
      <c r="AR73"/>
      <c r="AS73" s="283"/>
      <c r="AT73" s="256"/>
    </row>
    <row r="74" spans="1:48" s="257" customFormat="1" ht="22.8" x14ac:dyDescent="0.4">
      <c r="A74" s="345">
        <v>205394</v>
      </c>
      <c r="B74" s="257" t="s">
        <v>484</v>
      </c>
      <c r="C74" t="s">
        <v>212</v>
      </c>
      <c r="D74" t="s">
        <v>212</v>
      </c>
      <c r="E74" t="s">
        <v>212</v>
      </c>
      <c r="F74" t="s">
        <v>212</v>
      </c>
      <c r="G74" t="s">
        <v>212</v>
      </c>
      <c r="H74" t="s">
        <v>212</v>
      </c>
      <c r="I74" t="s">
        <v>212</v>
      </c>
      <c r="J74" t="s">
        <v>212</v>
      </c>
      <c r="K74" t="s">
        <v>212</v>
      </c>
      <c r="L74" t="s">
        <v>212</v>
      </c>
      <c r="M74" t="s">
        <v>212</v>
      </c>
      <c r="N74" t="s">
        <v>212</v>
      </c>
      <c r="O74" t="s">
        <v>212</v>
      </c>
      <c r="P74" t="s">
        <v>212</v>
      </c>
      <c r="Q74" t="s">
        <v>212</v>
      </c>
      <c r="R74" t="s">
        <v>212</v>
      </c>
      <c r="S74" t="s">
        <v>212</v>
      </c>
      <c r="T74" t="s">
        <v>212</v>
      </c>
      <c r="U74" t="s">
        <v>212</v>
      </c>
      <c r="V74" t="s">
        <v>212</v>
      </c>
      <c r="W74" t="s">
        <v>212</v>
      </c>
      <c r="X74" t="s">
        <v>214</v>
      </c>
      <c r="Y74" t="s">
        <v>212</v>
      </c>
      <c r="Z74" t="s">
        <v>212</v>
      </c>
      <c r="AA74" t="s">
        <v>212</v>
      </c>
      <c r="AB74" t="s">
        <v>213</v>
      </c>
      <c r="AC74" t="s">
        <v>213</v>
      </c>
      <c r="AD74" t="s">
        <v>213</v>
      </c>
      <c r="AE74" t="s">
        <v>214</v>
      </c>
      <c r="AF74" t="s">
        <v>213</v>
      </c>
      <c r="AG74"/>
      <c r="AH74"/>
      <c r="AI74"/>
      <c r="AJ74"/>
      <c r="AK74"/>
      <c r="AL74"/>
      <c r="AM74"/>
      <c r="AN74"/>
      <c r="AO74"/>
      <c r="AP74"/>
      <c r="AQ74" t="s">
        <v>484</v>
      </c>
      <c r="AR74"/>
      <c r="AS74" s="268"/>
      <c r="AT74" s="258"/>
      <c r="AV74" s="258"/>
    </row>
    <row r="75" spans="1:48" s="257" customFormat="1" ht="22.8" x14ac:dyDescent="0.4">
      <c r="A75" s="345">
        <v>205516</v>
      </c>
      <c r="B75" s="257" t="s">
        <v>484</v>
      </c>
      <c r="C75" s="269" t="s">
        <v>212</v>
      </c>
      <c r="D75" s="269" t="s">
        <v>212</v>
      </c>
      <c r="E75" s="269" t="s">
        <v>212</v>
      </c>
      <c r="F75" s="269" t="s">
        <v>212</v>
      </c>
      <c r="G75" s="269" t="s">
        <v>212</v>
      </c>
      <c r="H75" s="269" t="s">
        <v>212</v>
      </c>
      <c r="I75" s="269" t="s">
        <v>212</v>
      </c>
      <c r="J75" s="269" t="s">
        <v>212</v>
      </c>
      <c r="K75" s="269" t="s">
        <v>212</v>
      </c>
      <c r="L75" s="269" t="s">
        <v>212</v>
      </c>
      <c r="M75" s="269" t="s">
        <v>212</v>
      </c>
      <c r="N75" s="269" t="s">
        <v>212</v>
      </c>
      <c r="O75" s="269" t="s">
        <v>212</v>
      </c>
      <c r="P75" s="269" t="s">
        <v>212</v>
      </c>
      <c r="Q75" s="269" t="s">
        <v>212</v>
      </c>
      <c r="R75" s="269" t="s">
        <v>212</v>
      </c>
      <c r="S75" s="269" t="s">
        <v>212</v>
      </c>
      <c r="T75" s="269" t="s">
        <v>212</v>
      </c>
      <c r="U75" s="269" t="s">
        <v>212</v>
      </c>
      <c r="V75" s="269" t="s">
        <v>212</v>
      </c>
      <c r="W75" s="269" t="s">
        <v>213</v>
      </c>
      <c r="X75" s="269" t="s">
        <v>213</v>
      </c>
      <c r="Y75" s="269" t="s">
        <v>213</v>
      </c>
      <c r="Z75" s="269" t="s">
        <v>213</v>
      </c>
      <c r="AA75" s="269" t="s">
        <v>213</v>
      </c>
      <c r="AB75" s="269" t="s">
        <v>213</v>
      </c>
      <c r="AC75" s="269" t="s">
        <v>213</v>
      </c>
      <c r="AD75" s="269" t="s">
        <v>213</v>
      </c>
      <c r="AE75" s="269" t="s">
        <v>213</v>
      </c>
      <c r="AF75" s="269" t="s">
        <v>213</v>
      </c>
      <c r="AG75" s="269"/>
      <c r="AH75" s="269"/>
      <c r="AI75" s="269"/>
      <c r="AJ75" s="269"/>
      <c r="AK75" s="280"/>
      <c r="AL75" s="280"/>
      <c r="AM75" s="280"/>
      <c r="AN75" s="280"/>
      <c r="AO75" s="280"/>
      <c r="AP75"/>
      <c r="AQ75" t="s">
        <v>3856</v>
      </c>
      <c r="AR75"/>
      <c r="AS75" s="268"/>
      <c r="AT75" s="258"/>
    </row>
    <row r="76" spans="1:48" s="257" customFormat="1" ht="22.8" x14ac:dyDescent="0.4">
      <c r="A76" s="345">
        <v>205565</v>
      </c>
      <c r="B76" s="257" t="s">
        <v>59</v>
      </c>
      <c r="C76" t="s">
        <v>212</v>
      </c>
      <c r="D76" t="s">
        <v>212</v>
      </c>
      <c r="E76" t="s">
        <v>212</v>
      </c>
      <c r="F76" t="s">
        <v>212</v>
      </c>
      <c r="G76" t="s">
        <v>212</v>
      </c>
      <c r="H76" t="s">
        <v>212</v>
      </c>
      <c r="I76" t="s">
        <v>212</v>
      </c>
      <c r="J76" t="s">
        <v>212</v>
      </c>
      <c r="K76" t="s">
        <v>212</v>
      </c>
      <c r="L76" t="s">
        <v>212</v>
      </c>
      <c r="M76" t="s">
        <v>212</v>
      </c>
      <c r="N76" t="s">
        <v>212</v>
      </c>
      <c r="O76" t="s">
        <v>212</v>
      </c>
      <c r="P76" t="s">
        <v>212</v>
      </c>
      <c r="Q76" t="s">
        <v>212</v>
      </c>
      <c r="R76" t="s">
        <v>212</v>
      </c>
      <c r="S76" t="s">
        <v>212</v>
      </c>
      <c r="T76" t="s">
        <v>212</v>
      </c>
      <c r="U76" t="s">
        <v>212</v>
      </c>
      <c r="V76" t="s">
        <v>212</v>
      </c>
      <c r="W76" t="s">
        <v>212</v>
      </c>
      <c r="X76" t="s">
        <v>212</v>
      </c>
      <c r="Y76" t="s">
        <v>212</v>
      </c>
      <c r="Z76" t="s">
        <v>212</v>
      </c>
      <c r="AA76" t="s">
        <v>212</v>
      </c>
      <c r="AB76" t="s">
        <v>212</v>
      </c>
      <c r="AC76" t="s">
        <v>212</v>
      </c>
      <c r="AD76" t="s">
        <v>212</v>
      </c>
      <c r="AE76" t="s">
        <v>212</v>
      </c>
      <c r="AF76" t="s">
        <v>212</v>
      </c>
      <c r="AG76" t="s">
        <v>212</v>
      </c>
      <c r="AH76" t="s">
        <v>212</v>
      </c>
      <c r="AI76" t="s">
        <v>212</v>
      </c>
      <c r="AJ76" t="s">
        <v>212</v>
      </c>
      <c r="AK76" t="s">
        <v>212</v>
      </c>
      <c r="AL76" t="s">
        <v>212</v>
      </c>
      <c r="AM76" t="s">
        <v>212</v>
      </c>
      <c r="AN76" t="s">
        <v>212</v>
      </c>
      <c r="AO76" t="s">
        <v>212</v>
      </c>
      <c r="AP76"/>
      <c r="AQ76" t="s">
        <v>59</v>
      </c>
      <c r="AR76"/>
      <c r="AS76" s="268"/>
      <c r="AT76" s="256"/>
    </row>
    <row r="77" spans="1:48" s="257" customFormat="1" ht="22.8" x14ac:dyDescent="0.4">
      <c r="A77" s="345">
        <v>205704</v>
      </c>
      <c r="B77" s="257" t="s">
        <v>484</v>
      </c>
      <c r="C77" s="269" t="s">
        <v>212</v>
      </c>
      <c r="D77" s="269" t="s">
        <v>212</v>
      </c>
      <c r="E77" s="269" t="s">
        <v>212</v>
      </c>
      <c r="F77" s="269" t="s">
        <v>212</v>
      </c>
      <c r="G77" s="269" t="s">
        <v>212</v>
      </c>
      <c r="H77" s="269" t="s">
        <v>212</v>
      </c>
      <c r="I77" s="269" t="s">
        <v>212</v>
      </c>
      <c r="J77" s="269" t="s">
        <v>212</v>
      </c>
      <c r="K77" s="269" t="s">
        <v>212</v>
      </c>
      <c r="L77" s="269" t="s">
        <v>212</v>
      </c>
      <c r="M77" s="269" t="s">
        <v>212</v>
      </c>
      <c r="N77" s="269" t="s">
        <v>212</v>
      </c>
      <c r="O77" s="269" t="s">
        <v>212</v>
      </c>
      <c r="P77" s="269" t="s">
        <v>212</v>
      </c>
      <c r="Q77" s="269" t="s">
        <v>212</v>
      </c>
      <c r="R77" s="269" t="s">
        <v>212</v>
      </c>
      <c r="S77" s="269" t="s">
        <v>212</v>
      </c>
      <c r="T77" s="269" t="s">
        <v>212</v>
      </c>
      <c r="U77" s="269" t="s">
        <v>212</v>
      </c>
      <c r="V77" s="269" t="s">
        <v>212</v>
      </c>
      <c r="W77" s="269" t="s">
        <v>213</v>
      </c>
      <c r="X77" s="269" t="s">
        <v>213</v>
      </c>
      <c r="Y77" s="269" t="s">
        <v>213</v>
      </c>
      <c r="Z77" s="269" t="s">
        <v>213</v>
      </c>
      <c r="AA77" s="269" t="s">
        <v>213</v>
      </c>
      <c r="AB77" s="269" t="s">
        <v>213</v>
      </c>
      <c r="AC77" s="269" t="s">
        <v>213</v>
      </c>
      <c r="AD77" s="269" t="s">
        <v>213</v>
      </c>
      <c r="AE77" s="269" t="s">
        <v>213</v>
      </c>
      <c r="AF77" s="269" t="s">
        <v>213</v>
      </c>
      <c r="AG77" s="256"/>
      <c r="AH77" s="256"/>
      <c r="AI77" s="256"/>
      <c r="AJ77" s="256"/>
      <c r="AK77" s="256"/>
      <c r="AL77" s="256"/>
      <c r="AM77" s="256"/>
      <c r="AN77" s="256"/>
      <c r="AO77" s="256"/>
      <c r="AP77"/>
      <c r="AQ77" t="s">
        <v>3856</v>
      </c>
      <c r="AR77"/>
      <c r="AS77" s="268"/>
      <c r="AT77" s="258"/>
    </row>
    <row r="78" spans="1:48" s="257" customFormat="1" ht="28.8" x14ac:dyDescent="0.3">
      <c r="A78" s="345">
        <v>205705</v>
      </c>
      <c r="B78" s="334" t="s">
        <v>3908</v>
      </c>
      <c r="C78" s="280" t="s">
        <v>212</v>
      </c>
      <c r="D78" s="280" t="s">
        <v>212</v>
      </c>
      <c r="E78" s="280" t="s">
        <v>212</v>
      </c>
      <c r="F78" s="280" t="s">
        <v>212</v>
      </c>
      <c r="G78" s="280" t="s">
        <v>212</v>
      </c>
      <c r="H78" s="280" t="s">
        <v>212</v>
      </c>
      <c r="I78" s="280" t="s">
        <v>212</v>
      </c>
      <c r="J78" s="280" t="s">
        <v>212</v>
      </c>
      <c r="K78" s="280" t="s">
        <v>212</v>
      </c>
      <c r="L78" s="280" t="s">
        <v>212</v>
      </c>
      <c r="M78" s="280" t="s">
        <v>212</v>
      </c>
      <c r="N78" s="280" t="s">
        <v>212</v>
      </c>
      <c r="O78" s="280" t="s">
        <v>212</v>
      </c>
      <c r="P78" s="280" t="s">
        <v>212</v>
      </c>
      <c r="Q78" s="280" t="s">
        <v>212</v>
      </c>
      <c r="R78" s="280" t="s">
        <v>212</v>
      </c>
      <c r="S78" s="280" t="s">
        <v>212</v>
      </c>
      <c r="T78" s="280" t="s">
        <v>212</v>
      </c>
      <c r="U78" s="280" t="s">
        <v>212</v>
      </c>
      <c r="V78" s="280" t="s">
        <v>212</v>
      </c>
      <c r="W78" s="280" t="s">
        <v>212</v>
      </c>
      <c r="X78" s="280" t="s">
        <v>212</v>
      </c>
      <c r="Y78" s="280" t="s">
        <v>212</v>
      </c>
      <c r="Z78" s="280" t="s">
        <v>212</v>
      </c>
      <c r="AA78" s="280" t="s">
        <v>212</v>
      </c>
      <c r="AB78" s="280" t="s">
        <v>212</v>
      </c>
      <c r="AC78" s="280" t="s">
        <v>212</v>
      </c>
      <c r="AD78" s="280" t="s">
        <v>212</v>
      </c>
      <c r="AE78" s="280" t="s">
        <v>212</v>
      </c>
      <c r="AF78" s="280" t="s">
        <v>212</v>
      </c>
      <c r="AG78" t="s">
        <v>213</v>
      </c>
      <c r="AH78" t="s">
        <v>213</v>
      </c>
      <c r="AI78" t="s">
        <v>213</v>
      </c>
      <c r="AJ78" t="s">
        <v>213</v>
      </c>
      <c r="AK78" t="s">
        <v>213</v>
      </c>
      <c r="AL78" t="s">
        <v>213</v>
      </c>
      <c r="AM78" t="s">
        <v>213</v>
      </c>
      <c r="AN78" t="s">
        <v>213</v>
      </c>
      <c r="AO78" t="s">
        <v>213</v>
      </c>
      <c r="AP78" s="280" t="s">
        <v>213</v>
      </c>
      <c r="AQ78" s="280" t="s">
        <v>213</v>
      </c>
      <c r="AR78" s="282"/>
      <c r="AS78" s="283"/>
      <c r="AT78" s="256"/>
    </row>
    <row r="79" spans="1:48" s="257" customFormat="1" ht="28.8" x14ac:dyDescent="0.3">
      <c r="A79" s="345">
        <v>205743</v>
      </c>
      <c r="B79" s="334" t="s">
        <v>3908</v>
      </c>
      <c r="C79" s="280" t="s">
        <v>212</v>
      </c>
      <c r="D79" s="280" t="s">
        <v>212</v>
      </c>
      <c r="E79" s="280" t="s">
        <v>212</v>
      </c>
      <c r="F79" s="280" t="s">
        <v>212</v>
      </c>
      <c r="G79" s="280" t="s">
        <v>212</v>
      </c>
      <c r="H79" s="280" t="s">
        <v>212</v>
      </c>
      <c r="I79" s="280" t="s">
        <v>212</v>
      </c>
      <c r="J79" s="280" t="s">
        <v>212</v>
      </c>
      <c r="K79" s="280" t="s">
        <v>212</v>
      </c>
      <c r="L79" s="280" t="s">
        <v>212</v>
      </c>
      <c r="M79" s="280" t="s">
        <v>212</v>
      </c>
      <c r="N79" s="280" t="s">
        <v>212</v>
      </c>
      <c r="O79" s="280" t="s">
        <v>212</v>
      </c>
      <c r="P79" s="280" t="s">
        <v>212</v>
      </c>
      <c r="Q79" s="280" t="s">
        <v>212</v>
      </c>
      <c r="R79" s="280" t="s">
        <v>212</v>
      </c>
      <c r="S79" s="280" t="s">
        <v>212</v>
      </c>
      <c r="T79" s="280" t="s">
        <v>212</v>
      </c>
      <c r="U79" s="280" t="s">
        <v>212</v>
      </c>
      <c r="V79" s="280" t="s">
        <v>212</v>
      </c>
      <c r="W79" s="280" t="s">
        <v>212</v>
      </c>
      <c r="X79" s="280" t="s">
        <v>212</v>
      </c>
      <c r="Y79" s="280" t="s">
        <v>212</v>
      </c>
      <c r="Z79" s="280" t="s">
        <v>212</v>
      </c>
      <c r="AA79" s="280" t="s">
        <v>212</v>
      </c>
      <c r="AB79" s="280" t="s">
        <v>212</v>
      </c>
      <c r="AC79" s="280" t="s">
        <v>212</v>
      </c>
      <c r="AD79" s="280" t="s">
        <v>212</v>
      </c>
      <c r="AE79" s="280" t="s">
        <v>212</v>
      </c>
      <c r="AF79" s="280" t="s">
        <v>212</v>
      </c>
      <c r="AG79" s="280" t="s">
        <v>213</v>
      </c>
      <c r="AH79" s="280" t="s">
        <v>213</v>
      </c>
      <c r="AI79" s="280" t="s">
        <v>213</v>
      </c>
      <c r="AJ79" s="280" t="s">
        <v>213</v>
      </c>
      <c r="AK79" s="280" t="s">
        <v>213</v>
      </c>
      <c r="AL79" s="280" t="s">
        <v>213</v>
      </c>
      <c r="AM79" s="280" t="s">
        <v>213</v>
      </c>
      <c r="AN79" s="280" t="s">
        <v>213</v>
      </c>
      <c r="AO79" s="280" t="s">
        <v>213</v>
      </c>
      <c r="AP79" s="280" t="s">
        <v>213</v>
      </c>
      <c r="AQ79" s="280"/>
      <c r="AR79" s="282"/>
      <c r="AS79" s="283"/>
      <c r="AT79" s="256"/>
    </row>
    <row r="80" spans="1:48" s="257" customFormat="1" ht="22.8" x14ac:dyDescent="0.4">
      <c r="A80" s="345">
        <v>205797</v>
      </c>
      <c r="B80" s="257" t="s">
        <v>484</v>
      </c>
      <c r="C80" t="s">
        <v>3829</v>
      </c>
      <c r="D80" t="s">
        <v>3829</v>
      </c>
      <c r="E80" t="s">
        <v>3829</v>
      </c>
      <c r="F80" t="s">
        <v>3829</v>
      </c>
      <c r="G80" t="s">
        <v>3829</v>
      </c>
      <c r="H80" t="s">
        <v>3829</v>
      </c>
      <c r="I80" t="s">
        <v>3829</v>
      </c>
      <c r="J80" t="s">
        <v>3829</v>
      </c>
      <c r="K80" t="s">
        <v>3829</v>
      </c>
      <c r="L80" t="s">
        <v>3829</v>
      </c>
      <c r="M80" t="s">
        <v>3829</v>
      </c>
      <c r="N80" t="s">
        <v>3829</v>
      </c>
      <c r="O80" t="s">
        <v>3829</v>
      </c>
      <c r="P80" t="s">
        <v>3829</v>
      </c>
      <c r="Q80" t="s">
        <v>3829</v>
      </c>
      <c r="R80" t="s">
        <v>3829</v>
      </c>
      <c r="S80" t="s">
        <v>3829</v>
      </c>
      <c r="T80" t="s">
        <v>3829</v>
      </c>
      <c r="U80" t="s">
        <v>3829</v>
      </c>
      <c r="V80" t="s">
        <v>3829</v>
      </c>
      <c r="W80" t="s">
        <v>3829</v>
      </c>
      <c r="X80" t="s">
        <v>3829</v>
      </c>
      <c r="Y80" t="s">
        <v>3829</v>
      </c>
      <c r="Z80" t="s">
        <v>3829</v>
      </c>
      <c r="AA80" t="s">
        <v>3829</v>
      </c>
      <c r="AB80" t="s">
        <v>3829</v>
      </c>
      <c r="AC80" t="s">
        <v>3829</v>
      </c>
      <c r="AD80" t="s">
        <v>3829</v>
      </c>
      <c r="AE80" t="s">
        <v>3829</v>
      </c>
      <c r="AF80" t="s">
        <v>3829</v>
      </c>
      <c r="AG80"/>
      <c r="AH80"/>
      <c r="AI80"/>
      <c r="AJ80"/>
      <c r="AK80"/>
      <c r="AL80"/>
      <c r="AM80"/>
      <c r="AN80"/>
      <c r="AO80"/>
      <c r="AP80"/>
      <c r="AQ80" t="s">
        <v>3865</v>
      </c>
      <c r="AR80"/>
      <c r="AS80" s="268"/>
      <c r="AT80" s="258"/>
      <c r="AV80" s="258"/>
    </row>
    <row r="81" spans="1:49" s="257" customFormat="1" ht="22.8" x14ac:dyDescent="0.4">
      <c r="A81" s="345">
        <v>205913</v>
      </c>
      <c r="B81" s="257" t="s">
        <v>486</v>
      </c>
      <c r="C81" s="269" t="s">
        <v>212</v>
      </c>
      <c r="D81" s="269" t="s">
        <v>212</v>
      </c>
      <c r="E81" s="269" t="s">
        <v>212</v>
      </c>
      <c r="F81" s="269" t="s">
        <v>212</v>
      </c>
      <c r="G81" s="269" t="s">
        <v>212</v>
      </c>
      <c r="H81" s="269" t="s">
        <v>212</v>
      </c>
      <c r="I81" s="269" t="s">
        <v>212</v>
      </c>
      <c r="J81" s="269" t="s">
        <v>212</v>
      </c>
      <c r="K81" s="269" t="s">
        <v>212</v>
      </c>
      <c r="L81" s="269" t="s">
        <v>212</v>
      </c>
      <c r="M81" s="269" t="s">
        <v>213</v>
      </c>
      <c r="N81" s="269" t="s">
        <v>213</v>
      </c>
      <c r="O81" s="269" t="s">
        <v>213</v>
      </c>
      <c r="P81" s="269" t="s">
        <v>213</v>
      </c>
      <c r="Q81" s="269" t="s">
        <v>213</v>
      </c>
      <c r="R81" s="269" t="s">
        <v>213</v>
      </c>
      <c r="S81" s="269" t="s">
        <v>213</v>
      </c>
      <c r="T81" s="269" t="s">
        <v>213</v>
      </c>
      <c r="U81" s="269" t="s">
        <v>213</v>
      </c>
      <c r="V81" s="269" t="s">
        <v>213</v>
      </c>
      <c r="AP81"/>
      <c r="AQ81" t="s">
        <v>3922</v>
      </c>
      <c r="AR81"/>
      <c r="AS81" s="268"/>
      <c r="AT81" s="256"/>
    </row>
    <row r="82" spans="1:49" s="257" customFormat="1" ht="22.8" x14ac:dyDescent="0.4">
      <c r="A82" s="345">
        <v>205945</v>
      </c>
      <c r="B82" s="257" t="s">
        <v>59</v>
      </c>
      <c r="C82" s="269" t="s">
        <v>212</v>
      </c>
      <c r="D82" s="269" t="s">
        <v>212</v>
      </c>
      <c r="E82" s="269" t="s">
        <v>212</v>
      </c>
      <c r="F82" s="269" t="s">
        <v>212</v>
      </c>
      <c r="G82" s="269" t="s">
        <v>212</v>
      </c>
      <c r="H82" s="269" t="s">
        <v>212</v>
      </c>
      <c r="I82" s="269" t="s">
        <v>212</v>
      </c>
      <c r="J82" s="269" t="s">
        <v>212</v>
      </c>
      <c r="K82" s="269" t="s">
        <v>212</v>
      </c>
      <c r="L82" s="269" t="s">
        <v>212</v>
      </c>
      <c r="M82" s="269" t="s">
        <v>212</v>
      </c>
      <c r="N82" s="269" t="s">
        <v>212</v>
      </c>
      <c r="O82" s="269" t="s">
        <v>212</v>
      </c>
      <c r="P82" s="269" t="s">
        <v>212</v>
      </c>
      <c r="Q82" s="269" t="s">
        <v>212</v>
      </c>
      <c r="R82" s="269" t="s">
        <v>212</v>
      </c>
      <c r="S82" s="269" t="s">
        <v>212</v>
      </c>
      <c r="T82" s="269" t="s">
        <v>212</v>
      </c>
      <c r="U82" s="269" t="s">
        <v>212</v>
      </c>
      <c r="V82" s="269" t="s">
        <v>212</v>
      </c>
      <c r="W82" s="269" t="s">
        <v>212</v>
      </c>
      <c r="X82" s="269" t="s">
        <v>212</v>
      </c>
      <c r="Y82" s="269" t="s">
        <v>212</v>
      </c>
      <c r="Z82" s="269" t="s">
        <v>212</v>
      </c>
      <c r="AA82" s="269" t="s">
        <v>212</v>
      </c>
      <c r="AB82" s="269" t="s">
        <v>212</v>
      </c>
      <c r="AC82" s="269" t="s">
        <v>212</v>
      </c>
      <c r="AD82" s="269" t="s">
        <v>212</v>
      </c>
      <c r="AE82" s="269" t="s">
        <v>212</v>
      </c>
      <c r="AF82" s="269" t="s">
        <v>212</v>
      </c>
      <c r="AG82" s="269" t="s">
        <v>213</v>
      </c>
      <c r="AH82" s="269" t="s">
        <v>213</v>
      </c>
      <c r="AI82" s="269" t="s">
        <v>213</v>
      </c>
      <c r="AJ82" s="269" t="s">
        <v>213</v>
      </c>
      <c r="AK82" s="269" t="s">
        <v>213</v>
      </c>
      <c r="AL82" s="269" t="s">
        <v>213</v>
      </c>
      <c r="AM82" s="269" t="s">
        <v>213</v>
      </c>
      <c r="AN82" s="269" t="s">
        <v>213</v>
      </c>
      <c r="AO82" s="269" t="s">
        <v>213</v>
      </c>
      <c r="AP82" s="269" t="s">
        <v>213</v>
      </c>
      <c r="AQ82" t="s">
        <v>3849</v>
      </c>
      <c r="AR82"/>
      <c r="AS82" s="268"/>
      <c r="AT82" s="258"/>
    </row>
    <row r="83" spans="1:49" s="257" customFormat="1" ht="22.8" x14ac:dyDescent="0.4">
      <c r="A83" s="345">
        <v>206066</v>
      </c>
      <c r="B83" s="257" t="s">
        <v>486</v>
      </c>
      <c r="C83" s="269" t="s">
        <v>212</v>
      </c>
      <c r="D83" s="269" t="s">
        <v>212</v>
      </c>
      <c r="E83" s="269" t="s">
        <v>212</v>
      </c>
      <c r="F83" s="269" t="s">
        <v>212</v>
      </c>
      <c r="G83" s="269" t="s">
        <v>212</v>
      </c>
      <c r="H83" s="269" t="s">
        <v>212</v>
      </c>
      <c r="I83" s="269" t="s">
        <v>212</v>
      </c>
      <c r="J83" s="269" t="s">
        <v>212</v>
      </c>
      <c r="K83" s="269" t="s">
        <v>212</v>
      </c>
      <c r="L83" s="269" t="s">
        <v>212</v>
      </c>
      <c r="M83" s="269" t="s">
        <v>213</v>
      </c>
      <c r="N83" s="269" t="s">
        <v>213</v>
      </c>
      <c r="O83" s="269" t="s">
        <v>213</v>
      </c>
      <c r="P83" s="269" t="s">
        <v>213</v>
      </c>
      <c r="Q83" s="269" t="s">
        <v>213</v>
      </c>
      <c r="R83" s="269" t="s">
        <v>213</v>
      </c>
      <c r="S83" s="269" t="s">
        <v>213</v>
      </c>
      <c r="T83" s="269" t="s">
        <v>213</v>
      </c>
      <c r="U83" s="269" t="s">
        <v>213</v>
      </c>
      <c r="V83" s="269" t="s">
        <v>213</v>
      </c>
      <c r="W83" s="256"/>
      <c r="X83" s="256"/>
      <c r="Y83" s="256"/>
      <c r="Z83" s="256"/>
      <c r="AA83" s="256"/>
      <c r="AB83" s="256"/>
      <c r="AC83" s="256"/>
      <c r="AD83" s="256"/>
      <c r="AE83" s="256"/>
      <c r="AF83" s="256"/>
      <c r="AG83" s="256"/>
      <c r="AH83" s="256"/>
      <c r="AI83" s="256"/>
      <c r="AJ83" s="256"/>
      <c r="AK83" s="256"/>
      <c r="AL83" s="256"/>
      <c r="AM83" s="256"/>
      <c r="AN83" s="256"/>
      <c r="AO83" s="256"/>
      <c r="AP83"/>
      <c r="AQ83" t="s">
        <v>3952</v>
      </c>
      <c r="AR83"/>
      <c r="AS83" s="268"/>
      <c r="AT83" s="256"/>
    </row>
    <row r="84" spans="1:49" s="257" customFormat="1" ht="14.4" x14ac:dyDescent="0.3">
      <c r="A84" s="345">
        <v>206067</v>
      </c>
      <c r="B84" s="257" t="s">
        <v>59</v>
      </c>
      <c r="C84" t="s">
        <v>212</v>
      </c>
      <c r="D84" t="s">
        <v>212</v>
      </c>
      <c r="E84" t="s">
        <v>212</v>
      </c>
      <c r="F84" t="s">
        <v>212</v>
      </c>
      <c r="G84" t="s">
        <v>212</v>
      </c>
      <c r="H84" t="s">
        <v>212</v>
      </c>
      <c r="I84" t="s">
        <v>212</v>
      </c>
      <c r="J84" t="s">
        <v>212</v>
      </c>
      <c r="K84" t="s">
        <v>212</v>
      </c>
      <c r="L84" t="s">
        <v>212</v>
      </c>
      <c r="M84" t="s">
        <v>212</v>
      </c>
      <c r="N84" t="s">
        <v>212</v>
      </c>
      <c r="O84" t="s">
        <v>212</v>
      </c>
      <c r="P84" t="s">
        <v>212</v>
      </c>
      <c r="Q84" t="s">
        <v>212</v>
      </c>
      <c r="R84" t="s">
        <v>212</v>
      </c>
      <c r="S84" t="s">
        <v>212</v>
      </c>
      <c r="T84" t="s">
        <v>212</v>
      </c>
      <c r="U84" t="s">
        <v>212</v>
      </c>
      <c r="V84" t="s">
        <v>212</v>
      </c>
      <c r="W84" t="s">
        <v>212</v>
      </c>
      <c r="X84" t="s">
        <v>212</v>
      </c>
      <c r="Y84" t="s">
        <v>212</v>
      </c>
      <c r="Z84" t="s">
        <v>212</v>
      </c>
      <c r="AA84" t="s">
        <v>212</v>
      </c>
      <c r="AB84" t="s">
        <v>212</v>
      </c>
      <c r="AC84" t="s">
        <v>212</v>
      </c>
      <c r="AD84" t="s">
        <v>212</v>
      </c>
      <c r="AE84" t="s">
        <v>212</v>
      </c>
      <c r="AF84" t="s">
        <v>212</v>
      </c>
      <c r="AG84" t="s">
        <v>212</v>
      </c>
      <c r="AH84" t="s">
        <v>212</v>
      </c>
      <c r="AI84" t="s">
        <v>212</v>
      </c>
      <c r="AJ84" t="s">
        <v>212</v>
      </c>
      <c r="AK84" t="s">
        <v>212</v>
      </c>
      <c r="AL84" t="s">
        <v>212</v>
      </c>
      <c r="AM84" t="s">
        <v>212</v>
      </c>
      <c r="AN84" t="s">
        <v>212</v>
      </c>
      <c r="AO84" t="s">
        <v>212</v>
      </c>
      <c r="AP84"/>
      <c r="AQ84" t="s">
        <v>3374</v>
      </c>
      <c r="AR84"/>
      <c r="AS84" s="283"/>
      <c r="AT84" s="256"/>
    </row>
    <row r="85" spans="1:49" s="257" customFormat="1" ht="22.8" x14ac:dyDescent="0.4">
      <c r="A85" s="345">
        <v>206264</v>
      </c>
      <c r="B85" s="257" t="s">
        <v>486</v>
      </c>
      <c r="C85" s="269" t="s">
        <v>212</v>
      </c>
      <c r="D85" s="269" t="s">
        <v>212</v>
      </c>
      <c r="E85" s="269" t="s">
        <v>212</v>
      </c>
      <c r="F85" s="269" t="s">
        <v>212</v>
      </c>
      <c r="G85" s="269" t="s">
        <v>212</v>
      </c>
      <c r="H85" s="269" t="s">
        <v>212</v>
      </c>
      <c r="I85" s="269" t="s">
        <v>212</v>
      </c>
      <c r="J85" s="269" t="s">
        <v>212</v>
      </c>
      <c r="K85" s="269" t="s">
        <v>212</v>
      </c>
      <c r="L85" s="269" t="s">
        <v>212</v>
      </c>
      <c r="M85" s="257" t="s">
        <v>213</v>
      </c>
      <c r="N85" s="257" t="s">
        <v>213</v>
      </c>
      <c r="O85" s="257" t="s">
        <v>213</v>
      </c>
      <c r="P85" s="257" t="s">
        <v>213</v>
      </c>
      <c r="Q85" s="257" t="s">
        <v>213</v>
      </c>
      <c r="R85" s="257" t="s">
        <v>213</v>
      </c>
      <c r="S85" s="257" t="s">
        <v>213</v>
      </c>
      <c r="T85" s="257" t="s">
        <v>213</v>
      </c>
      <c r="U85" s="257" t="s">
        <v>213</v>
      </c>
      <c r="V85" s="257" t="s">
        <v>213</v>
      </c>
      <c r="AP85"/>
      <c r="AQ85" t="s">
        <v>3955</v>
      </c>
      <c r="AR85"/>
      <c r="AS85" s="288"/>
      <c r="AT85" s="256"/>
    </row>
    <row r="86" spans="1:49" s="257" customFormat="1" ht="14.4" x14ac:dyDescent="0.3">
      <c r="A86" s="345">
        <v>206290</v>
      </c>
      <c r="B86" s="257" t="s">
        <v>484</v>
      </c>
      <c r="C86" t="s">
        <v>3829</v>
      </c>
      <c r="D86" t="s">
        <v>3829</v>
      </c>
      <c r="E86" t="s">
        <v>3829</v>
      </c>
      <c r="F86" t="s">
        <v>3829</v>
      </c>
      <c r="G86" t="s">
        <v>3829</v>
      </c>
      <c r="H86" t="s">
        <v>3829</v>
      </c>
      <c r="I86" t="s">
        <v>3829</v>
      </c>
      <c r="J86" t="s">
        <v>3829</v>
      </c>
      <c r="K86" t="s">
        <v>3829</v>
      </c>
      <c r="L86" t="s">
        <v>3829</v>
      </c>
      <c r="M86" t="s">
        <v>3829</v>
      </c>
      <c r="N86" t="s">
        <v>3829</v>
      </c>
      <c r="O86" t="s">
        <v>3829</v>
      </c>
      <c r="P86" t="s">
        <v>3829</v>
      </c>
      <c r="Q86" t="s">
        <v>3829</v>
      </c>
      <c r="R86" t="s">
        <v>3829</v>
      </c>
      <c r="S86" t="s">
        <v>3829</v>
      </c>
      <c r="T86" t="s">
        <v>3829</v>
      </c>
      <c r="U86" t="s">
        <v>3829</v>
      </c>
      <c r="V86" t="s">
        <v>3829</v>
      </c>
      <c r="W86" t="s">
        <v>3829</v>
      </c>
      <c r="X86" t="s">
        <v>3829</v>
      </c>
      <c r="Y86" t="s">
        <v>3829</v>
      </c>
      <c r="Z86" t="s">
        <v>3829</v>
      </c>
      <c r="AA86" t="s">
        <v>3829</v>
      </c>
      <c r="AB86" t="s">
        <v>3829</v>
      </c>
      <c r="AC86" t="s">
        <v>3829</v>
      </c>
      <c r="AD86" t="s">
        <v>3829</v>
      </c>
      <c r="AE86" t="s">
        <v>3829</v>
      </c>
      <c r="AF86" t="s">
        <v>3829</v>
      </c>
      <c r="AG86"/>
      <c r="AH86"/>
      <c r="AI86"/>
      <c r="AJ86"/>
      <c r="AK86"/>
      <c r="AL86"/>
      <c r="AM86"/>
      <c r="AN86"/>
      <c r="AO86"/>
      <c r="AP86"/>
      <c r="AQ86" t="s">
        <v>3870</v>
      </c>
      <c r="AR86"/>
      <c r="AS86" s="283"/>
      <c r="AT86" s="280"/>
      <c r="AU86" s="280"/>
      <c r="AV86" s="280"/>
    </row>
    <row r="87" spans="1:49" s="257" customFormat="1" ht="22.8" x14ac:dyDescent="0.4">
      <c r="A87" s="345">
        <v>206355</v>
      </c>
      <c r="B87" s="257" t="s">
        <v>484</v>
      </c>
      <c r="C87" s="269" t="s">
        <v>212</v>
      </c>
      <c r="D87" s="269" t="s">
        <v>212</v>
      </c>
      <c r="E87" s="269" t="s">
        <v>212</v>
      </c>
      <c r="F87" s="269" t="s">
        <v>212</v>
      </c>
      <c r="G87" s="269" t="s">
        <v>212</v>
      </c>
      <c r="H87" s="269" t="s">
        <v>212</v>
      </c>
      <c r="I87" s="269" t="s">
        <v>212</v>
      </c>
      <c r="J87" s="269" t="s">
        <v>212</v>
      </c>
      <c r="K87" s="269" t="s">
        <v>212</v>
      </c>
      <c r="L87" s="269" t="s">
        <v>212</v>
      </c>
      <c r="M87" s="269" t="s">
        <v>212</v>
      </c>
      <c r="N87" s="269" t="s">
        <v>212</v>
      </c>
      <c r="O87" s="269" t="s">
        <v>212</v>
      </c>
      <c r="P87" s="269" t="s">
        <v>212</v>
      </c>
      <c r="Q87" s="269" t="s">
        <v>212</v>
      </c>
      <c r="R87" s="269" t="s">
        <v>212</v>
      </c>
      <c r="S87" s="269" t="s">
        <v>212</v>
      </c>
      <c r="T87" s="269" t="s">
        <v>212</v>
      </c>
      <c r="U87" s="269" t="s">
        <v>212</v>
      </c>
      <c r="V87" s="269" t="s">
        <v>212</v>
      </c>
      <c r="W87" s="269" t="s">
        <v>213</v>
      </c>
      <c r="X87" s="269" t="s">
        <v>213</v>
      </c>
      <c r="Y87" s="269" t="s">
        <v>213</v>
      </c>
      <c r="Z87" s="269" t="s">
        <v>213</v>
      </c>
      <c r="AA87" s="269" t="s">
        <v>213</v>
      </c>
      <c r="AB87" s="269" t="s">
        <v>213</v>
      </c>
      <c r="AC87" s="269" t="s">
        <v>213</v>
      </c>
      <c r="AD87" s="269" t="s">
        <v>213</v>
      </c>
      <c r="AE87" s="269" t="s">
        <v>213</v>
      </c>
      <c r="AF87" s="269" t="s">
        <v>213</v>
      </c>
      <c r="AG87" s="256"/>
      <c r="AH87" s="256"/>
      <c r="AI87" s="256"/>
      <c r="AJ87" s="256"/>
      <c r="AK87" s="256"/>
      <c r="AL87" s="256"/>
      <c r="AM87" s="256"/>
      <c r="AN87" s="256"/>
      <c r="AO87" s="256"/>
      <c r="AP87"/>
      <c r="AQ87" t="s">
        <v>3856</v>
      </c>
      <c r="AR87"/>
      <c r="AS87" s="268"/>
      <c r="AT87" s="258"/>
    </row>
    <row r="88" spans="1:49" s="257" customFormat="1" ht="22.8" x14ac:dyDescent="0.4">
      <c r="A88" s="345">
        <v>206357</v>
      </c>
      <c r="B88" s="257" t="s">
        <v>484</v>
      </c>
      <c r="C88" t="s">
        <v>3829</v>
      </c>
      <c r="D88" t="s">
        <v>3829</v>
      </c>
      <c r="E88" t="s">
        <v>3829</v>
      </c>
      <c r="F88" t="s">
        <v>3829</v>
      </c>
      <c r="G88" t="s">
        <v>3829</v>
      </c>
      <c r="H88" t="s">
        <v>3829</v>
      </c>
      <c r="I88" t="s">
        <v>3829</v>
      </c>
      <c r="J88" t="s">
        <v>3829</v>
      </c>
      <c r="K88" t="s">
        <v>3829</v>
      </c>
      <c r="L88" t="s">
        <v>3829</v>
      </c>
      <c r="M88" t="s">
        <v>3829</v>
      </c>
      <c r="N88" t="s">
        <v>3829</v>
      </c>
      <c r="O88" t="s">
        <v>3829</v>
      </c>
      <c r="P88" t="s">
        <v>3829</v>
      </c>
      <c r="Q88" t="s">
        <v>3829</v>
      </c>
      <c r="R88" t="s">
        <v>3829</v>
      </c>
      <c r="S88" t="s">
        <v>3829</v>
      </c>
      <c r="T88" t="s">
        <v>3829</v>
      </c>
      <c r="U88" t="s">
        <v>3829</v>
      </c>
      <c r="V88" t="s">
        <v>3829</v>
      </c>
      <c r="W88" t="s">
        <v>3829</v>
      </c>
      <c r="X88" t="s">
        <v>3829</v>
      </c>
      <c r="Y88" t="s">
        <v>3829</v>
      </c>
      <c r="Z88" t="s">
        <v>3829</v>
      </c>
      <c r="AA88" t="s">
        <v>3829</v>
      </c>
      <c r="AB88" t="s">
        <v>3829</v>
      </c>
      <c r="AC88" t="s">
        <v>3829</v>
      </c>
      <c r="AD88" t="s">
        <v>3829</v>
      </c>
      <c r="AE88" t="s">
        <v>3829</v>
      </c>
      <c r="AF88" t="s">
        <v>3829</v>
      </c>
      <c r="AG88"/>
      <c r="AH88"/>
      <c r="AI88"/>
      <c r="AJ88"/>
      <c r="AK88"/>
      <c r="AL88"/>
      <c r="AM88"/>
      <c r="AN88"/>
      <c r="AO88"/>
      <c r="AP88"/>
      <c r="AQ88" t="s">
        <v>3856</v>
      </c>
      <c r="AR88"/>
      <c r="AS88" s="268"/>
      <c r="AT88" s="256"/>
    </row>
    <row r="89" spans="1:49" s="257" customFormat="1" ht="22.8" x14ac:dyDescent="0.4">
      <c r="A89" s="345">
        <v>206388</v>
      </c>
      <c r="B89" s="257" t="s">
        <v>486</v>
      </c>
      <c r="C89" s="280" t="s">
        <v>212</v>
      </c>
      <c r="D89" s="280" t="s">
        <v>212</v>
      </c>
      <c r="E89" s="280" t="s">
        <v>212</v>
      </c>
      <c r="F89" s="280" t="s">
        <v>212</v>
      </c>
      <c r="G89" s="280" t="s">
        <v>212</v>
      </c>
      <c r="H89" s="280" t="s">
        <v>212</v>
      </c>
      <c r="I89" s="280" t="s">
        <v>212</v>
      </c>
      <c r="J89" s="280" t="s">
        <v>212</v>
      </c>
      <c r="K89" s="280" t="s">
        <v>212</v>
      </c>
      <c r="L89" s="280" t="s">
        <v>212</v>
      </c>
      <c r="M89" s="269" t="s">
        <v>213</v>
      </c>
      <c r="N89" s="269" t="s">
        <v>213</v>
      </c>
      <c r="O89" s="269" t="s">
        <v>213</v>
      </c>
      <c r="P89" s="269" t="s">
        <v>213</v>
      </c>
      <c r="Q89" s="269" t="s">
        <v>213</v>
      </c>
      <c r="R89" s="269" t="s">
        <v>213</v>
      </c>
      <c r="S89" s="269" t="s">
        <v>213</v>
      </c>
      <c r="T89" s="269" t="s">
        <v>213</v>
      </c>
      <c r="U89" s="269" t="s">
        <v>213</v>
      </c>
      <c r="V89" s="269" t="s">
        <v>213</v>
      </c>
      <c r="AP89"/>
      <c r="AQ89" t="s">
        <v>3955</v>
      </c>
      <c r="AR89"/>
      <c r="AS89" s="268"/>
      <c r="AT89" s="256"/>
    </row>
    <row r="90" spans="1:49" s="257" customFormat="1" ht="22.8" x14ac:dyDescent="0.4">
      <c r="A90" s="345">
        <v>206392</v>
      </c>
      <c r="B90" s="257" t="s">
        <v>484</v>
      </c>
      <c r="C90" s="269" t="s">
        <v>212</v>
      </c>
      <c r="D90" s="269" t="s">
        <v>212</v>
      </c>
      <c r="E90" s="269" t="s">
        <v>212</v>
      </c>
      <c r="F90" s="269" t="s">
        <v>212</v>
      </c>
      <c r="G90" s="269" t="s">
        <v>212</v>
      </c>
      <c r="H90" s="269" t="s">
        <v>212</v>
      </c>
      <c r="I90" s="269" t="s">
        <v>212</v>
      </c>
      <c r="J90" s="269" t="s">
        <v>212</v>
      </c>
      <c r="K90" s="269" t="s">
        <v>212</v>
      </c>
      <c r="L90" s="269" t="s">
        <v>212</v>
      </c>
      <c r="M90" s="269" t="s">
        <v>212</v>
      </c>
      <c r="N90" s="269" t="s">
        <v>212</v>
      </c>
      <c r="O90" s="269" t="s">
        <v>212</v>
      </c>
      <c r="P90" s="269" t="s">
        <v>212</v>
      </c>
      <c r="Q90" s="269" t="s">
        <v>212</v>
      </c>
      <c r="R90" s="269" t="s">
        <v>212</v>
      </c>
      <c r="S90" s="269" t="s">
        <v>212</v>
      </c>
      <c r="T90" s="269" t="s">
        <v>212</v>
      </c>
      <c r="U90" s="269" t="s">
        <v>212</v>
      </c>
      <c r="V90" s="269" t="s">
        <v>212</v>
      </c>
      <c r="W90" s="269" t="s">
        <v>213</v>
      </c>
      <c r="X90" s="269" t="s">
        <v>213</v>
      </c>
      <c r="Y90" s="269" t="s">
        <v>213</v>
      </c>
      <c r="Z90" s="269" t="s">
        <v>213</v>
      </c>
      <c r="AA90" s="269" t="s">
        <v>213</v>
      </c>
      <c r="AB90" s="269" t="s">
        <v>213</v>
      </c>
      <c r="AC90" s="269" t="s">
        <v>213</v>
      </c>
      <c r="AD90" s="269" t="s">
        <v>213</v>
      </c>
      <c r="AE90" s="269" t="s">
        <v>213</v>
      </c>
      <c r="AF90" s="269" t="s">
        <v>213</v>
      </c>
      <c r="AG90" s="280"/>
      <c r="AH90" s="280"/>
      <c r="AI90" s="280"/>
      <c r="AJ90" s="280"/>
      <c r="AK90" s="280"/>
      <c r="AL90" s="280"/>
      <c r="AM90" s="280"/>
      <c r="AN90" s="280"/>
      <c r="AO90" s="280"/>
      <c r="AP90"/>
      <c r="AQ90" t="s">
        <v>3856</v>
      </c>
      <c r="AR90"/>
      <c r="AS90" s="268"/>
      <c r="AT90" s="258"/>
    </row>
    <row r="91" spans="1:49" s="257" customFormat="1" ht="22.8" x14ac:dyDescent="0.4">
      <c r="A91" s="345">
        <v>206460</v>
      </c>
      <c r="B91" s="257" t="s">
        <v>484</v>
      </c>
      <c r="C91" s="269" t="s">
        <v>212</v>
      </c>
      <c r="D91" s="269" t="s">
        <v>212</v>
      </c>
      <c r="E91" s="269" t="s">
        <v>212</v>
      </c>
      <c r="F91" s="269" t="s">
        <v>212</v>
      </c>
      <c r="G91" s="269" t="s">
        <v>212</v>
      </c>
      <c r="H91" s="269" t="s">
        <v>212</v>
      </c>
      <c r="I91" s="269" t="s">
        <v>212</v>
      </c>
      <c r="J91" s="269" t="s">
        <v>212</v>
      </c>
      <c r="K91" s="269" t="s">
        <v>212</v>
      </c>
      <c r="L91" s="269" t="s">
        <v>212</v>
      </c>
      <c r="M91" s="269" t="s">
        <v>212</v>
      </c>
      <c r="N91" s="269" t="s">
        <v>212</v>
      </c>
      <c r="O91" s="269" t="s">
        <v>212</v>
      </c>
      <c r="P91" s="269" t="s">
        <v>212</v>
      </c>
      <c r="Q91" s="269" t="s">
        <v>212</v>
      </c>
      <c r="R91" s="269" t="s">
        <v>212</v>
      </c>
      <c r="S91" s="269" t="s">
        <v>212</v>
      </c>
      <c r="T91" s="269" t="s">
        <v>212</v>
      </c>
      <c r="U91" s="269" t="s">
        <v>212</v>
      </c>
      <c r="V91" s="269" t="s">
        <v>212</v>
      </c>
      <c r="W91" s="269" t="s">
        <v>213</v>
      </c>
      <c r="X91" s="269" t="s">
        <v>213</v>
      </c>
      <c r="Y91" s="269" t="s">
        <v>213</v>
      </c>
      <c r="Z91" s="269" t="s">
        <v>213</v>
      </c>
      <c r="AA91" s="269" t="s">
        <v>213</v>
      </c>
      <c r="AB91" s="269" t="s">
        <v>213</v>
      </c>
      <c r="AC91" s="269" t="s">
        <v>213</v>
      </c>
      <c r="AD91" s="269" t="s">
        <v>213</v>
      </c>
      <c r="AE91" s="269" t="s">
        <v>213</v>
      </c>
      <c r="AF91" s="269" t="s">
        <v>213</v>
      </c>
      <c r="AG91" s="256"/>
      <c r="AH91" s="256"/>
      <c r="AI91" s="256"/>
      <c r="AJ91" s="256"/>
      <c r="AK91" s="256"/>
      <c r="AL91" s="256"/>
      <c r="AM91" s="256"/>
      <c r="AN91" s="256"/>
      <c r="AO91" s="256"/>
      <c r="AP91"/>
      <c r="AQ91" t="s">
        <v>3959</v>
      </c>
      <c r="AR91"/>
      <c r="AS91" s="268"/>
      <c r="AT91" s="256"/>
    </row>
    <row r="92" spans="1:49" s="257" customFormat="1" ht="21.6" x14ac:dyDescent="0.65">
      <c r="A92" s="345">
        <v>206465</v>
      </c>
      <c r="B92" s="257" t="s">
        <v>59</v>
      </c>
      <c r="C92" s="269" t="s">
        <v>212</v>
      </c>
      <c r="D92" s="269" t="s">
        <v>212</v>
      </c>
      <c r="E92" s="269" t="s">
        <v>212</v>
      </c>
      <c r="F92" s="269" t="s">
        <v>212</v>
      </c>
      <c r="G92" s="269" t="s">
        <v>212</v>
      </c>
      <c r="H92" s="269" t="s">
        <v>212</v>
      </c>
      <c r="I92" s="269" t="s">
        <v>212</v>
      </c>
      <c r="J92" s="269" t="s">
        <v>212</v>
      </c>
      <c r="K92" s="269" t="s">
        <v>212</v>
      </c>
      <c r="L92" s="269" t="s">
        <v>212</v>
      </c>
      <c r="M92" s="269" t="s">
        <v>212</v>
      </c>
      <c r="N92" s="269" t="s">
        <v>212</v>
      </c>
      <c r="O92" s="269" t="s">
        <v>212</v>
      </c>
      <c r="P92" s="269" t="s">
        <v>212</v>
      </c>
      <c r="Q92" s="269" t="s">
        <v>212</v>
      </c>
      <c r="R92" s="269" t="s">
        <v>212</v>
      </c>
      <c r="S92" s="269" t="s">
        <v>212</v>
      </c>
      <c r="T92" s="269" t="s">
        <v>212</v>
      </c>
      <c r="U92" s="269" t="s">
        <v>212</v>
      </c>
      <c r="V92" s="269" t="s">
        <v>212</v>
      </c>
      <c r="W92" s="269" t="s">
        <v>212</v>
      </c>
      <c r="X92" s="269" t="s">
        <v>212</v>
      </c>
      <c r="Y92" s="269" t="s">
        <v>212</v>
      </c>
      <c r="Z92" s="269" t="s">
        <v>212</v>
      </c>
      <c r="AA92" s="269" t="s">
        <v>212</v>
      </c>
      <c r="AB92" s="269" t="s">
        <v>212</v>
      </c>
      <c r="AC92" s="269" t="s">
        <v>212</v>
      </c>
      <c r="AD92" s="269" t="s">
        <v>212</v>
      </c>
      <c r="AE92" s="269" t="s">
        <v>212</v>
      </c>
      <c r="AF92" s="269" t="s">
        <v>212</v>
      </c>
      <c r="AG92" s="269" t="s">
        <v>213</v>
      </c>
      <c r="AH92" s="269" t="s">
        <v>213</v>
      </c>
      <c r="AI92" s="269" t="s">
        <v>213</v>
      </c>
      <c r="AJ92" s="269" t="s">
        <v>213</v>
      </c>
      <c r="AK92" s="269" t="s">
        <v>213</v>
      </c>
      <c r="AL92" s="269" t="s">
        <v>213</v>
      </c>
      <c r="AM92" s="269" t="s">
        <v>213</v>
      </c>
      <c r="AN92" s="269" t="s">
        <v>213</v>
      </c>
      <c r="AO92" s="269" t="s">
        <v>213</v>
      </c>
      <c r="AQ92" t="s">
        <v>3849</v>
      </c>
      <c r="AR92"/>
      <c r="AS92" s="286"/>
      <c r="AT92" s="256"/>
    </row>
    <row r="93" spans="1:49" s="257" customFormat="1" ht="22.8" x14ac:dyDescent="0.4">
      <c r="A93" s="345">
        <v>206468</v>
      </c>
      <c r="B93" s="257" t="s">
        <v>59</v>
      </c>
      <c r="C93" t="s">
        <v>3829</v>
      </c>
      <c r="D93" t="s">
        <v>3829</v>
      </c>
      <c r="E93" t="s">
        <v>3829</v>
      </c>
      <c r="F93" t="s">
        <v>3829</v>
      </c>
      <c r="G93" t="s">
        <v>3829</v>
      </c>
      <c r="H93" t="s">
        <v>3829</v>
      </c>
      <c r="I93" t="s">
        <v>3829</v>
      </c>
      <c r="J93" t="s">
        <v>3829</v>
      </c>
      <c r="K93" t="s">
        <v>3829</v>
      </c>
      <c r="L93" t="s">
        <v>3829</v>
      </c>
      <c r="M93" t="s">
        <v>3829</v>
      </c>
      <c r="N93" t="s">
        <v>3829</v>
      </c>
      <c r="O93" t="s">
        <v>3829</v>
      </c>
      <c r="P93" t="s">
        <v>3829</v>
      </c>
      <c r="Q93" t="s">
        <v>3829</v>
      </c>
      <c r="R93" t="s">
        <v>3829</v>
      </c>
      <c r="S93" t="s">
        <v>3829</v>
      </c>
      <c r="T93" t="s">
        <v>3829</v>
      </c>
      <c r="U93" t="s">
        <v>3829</v>
      </c>
      <c r="V93" t="s">
        <v>3829</v>
      </c>
      <c r="W93" t="s">
        <v>3829</v>
      </c>
      <c r="X93" t="s">
        <v>3829</v>
      </c>
      <c r="Y93" t="s">
        <v>3829</v>
      </c>
      <c r="Z93" t="s">
        <v>3829</v>
      </c>
      <c r="AA93" t="s">
        <v>3829</v>
      </c>
      <c r="AB93" t="s">
        <v>3829</v>
      </c>
      <c r="AC93" t="s">
        <v>3829</v>
      </c>
      <c r="AD93" t="s">
        <v>3829</v>
      </c>
      <c r="AE93" t="s">
        <v>3829</v>
      </c>
      <c r="AF93" t="s">
        <v>3829</v>
      </c>
      <c r="AG93" t="s">
        <v>3829</v>
      </c>
      <c r="AH93" t="s">
        <v>3829</v>
      </c>
      <c r="AI93" t="s">
        <v>3829</v>
      </c>
      <c r="AJ93" t="s">
        <v>3829</v>
      </c>
      <c r="AK93" t="s">
        <v>3829</v>
      </c>
      <c r="AL93" t="s">
        <v>3829</v>
      </c>
      <c r="AM93" t="s">
        <v>3829</v>
      </c>
      <c r="AN93" t="s">
        <v>3829</v>
      </c>
      <c r="AO93" t="s">
        <v>3829</v>
      </c>
      <c r="AP93" t="s">
        <v>3829</v>
      </c>
      <c r="AQ93" t="s">
        <v>3849</v>
      </c>
      <c r="AR93"/>
      <c r="AS93" s="268"/>
      <c r="AT93" s="258"/>
    </row>
    <row r="94" spans="1:49" s="257" customFormat="1" ht="14.4" x14ac:dyDescent="0.3">
      <c r="A94" s="345">
        <v>206491</v>
      </c>
      <c r="B94" s="257" t="s">
        <v>484</v>
      </c>
      <c r="C94" t="s">
        <v>3829</v>
      </c>
      <c r="D94" t="s">
        <v>3829</v>
      </c>
      <c r="E94" t="s">
        <v>3829</v>
      </c>
      <c r="F94" t="s">
        <v>3829</v>
      </c>
      <c r="G94" t="s">
        <v>3829</v>
      </c>
      <c r="H94" t="s">
        <v>3829</v>
      </c>
      <c r="I94" t="s">
        <v>3829</v>
      </c>
      <c r="J94" t="s">
        <v>3829</v>
      </c>
      <c r="K94" t="s">
        <v>3829</v>
      </c>
      <c r="L94" t="s">
        <v>3829</v>
      </c>
      <c r="M94" t="s">
        <v>3829</v>
      </c>
      <c r="N94" t="s">
        <v>3829</v>
      </c>
      <c r="O94" t="s">
        <v>3829</v>
      </c>
      <c r="P94" t="s">
        <v>3829</v>
      </c>
      <c r="Q94" t="s">
        <v>3829</v>
      </c>
      <c r="R94" t="s">
        <v>3829</v>
      </c>
      <c r="S94" t="s">
        <v>3829</v>
      </c>
      <c r="T94" t="s">
        <v>3829</v>
      </c>
      <c r="U94" t="s">
        <v>3829</v>
      </c>
      <c r="V94" t="s">
        <v>3829</v>
      </c>
      <c r="W94" t="s">
        <v>3829</v>
      </c>
      <c r="X94" t="s">
        <v>3829</v>
      </c>
      <c r="Y94" t="s">
        <v>3829</v>
      </c>
      <c r="Z94" t="s">
        <v>3829</v>
      </c>
      <c r="AA94" t="s">
        <v>3829</v>
      </c>
      <c r="AB94" t="s">
        <v>3829</v>
      </c>
      <c r="AC94" t="s">
        <v>3829</v>
      </c>
      <c r="AD94" t="s">
        <v>3829</v>
      </c>
      <c r="AE94" t="s">
        <v>3829</v>
      </c>
      <c r="AF94" t="s">
        <v>3829</v>
      </c>
      <c r="AG94"/>
      <c r="AH94"/>
      <c r="AI94"/>
      <c r="AJ94"/>
      <c r="AK94"/>
      <c r="AL94"/>
      <c r="AM94"/>
      <c r="AN94"/>
      <c r="AO94"/>
      <c r="AP94"/>
      <c r="AQ94" t="s">
        <v>3856</v>
      </c>
      <c r="AR94"/>
      <c r="AS94" s="283"/>
      <c r="AT94" s="280"/>
      <c r="AU94" s="280"/>
      <c r="AV94" s="280"/>
      <c r="AW94" s="280"/>
    </row>
    <row r="95" spans="1:49" s="257" customFormat="1" ht="21.6" x14ac:dyDescent="0.65">
      <c r="A95" s="345">
        <v>206491</v>
      </c>
      <c r="B95" s="285" t="s">
        <v>3893</v>
      </c>
      <c r="C95" s="280" t="s">
        <v>212</v>
      </c>
      <c r="D95" s="280" t="s">
        <v>212</v>
      </c>
      <c r="E95" s="280" t="s">
        <v>212</v>
      </c>
      <c r="F95" s="280" t="s">
        <v>212</v>
      </c>
      <c r="G95" s="280" t="s">
        <v>212</v>
      </c>
      <c r="H95" s="280" t="s">
        <v>212</v>
      </c>
      <c r="I95" s="280" t="s">
        <v>212</v>
      </c>
      <c r="J95" s="280" t="s">
        <v>212</v>
      </c>
      <c r="K95" s="280" t="s">
        <v>212</v>
      </c>
      <c r="L95" s="280" t="s">
        <v>212</v>
      </c>
      <c r="M95" s="280" t="s">
        <v>212</v>
      </c>
      <c r="N95" s="280" t="s">
        <v>212</v>
      </c>
      <c r="O95" s="280" t="s">
        <v>212</v>
      </c>
      <c r="P95" s="280" t="s">
        <v>212</v>
      </c>
      <c r="Q95" s="280" t="s">
        <v>212</v>
      </c>
      <c r="R95" s="280" t="s">
        <v>212</v>
      </c>
      <c r="S95" s="280" t="s">
        <v>212</v>
      </c>
      <c r="T95" s="280" t="s">
        <v>212</v>
      </c>
      <c r="U95" s="280" t="s">
        <v>212</v>
      </c>
      <c r="V95" s="280" t="s">
        <v>212</v>
      </c>
      <c r="W95" t="s">
        <v>213</v>
      </c>
      <c r="X95" t="s">
        <v>213</v>
      </c>
      <c r="Y95" t="s">
        <v>213</v>
      </c>
      <c r="Z95" t="s">
        <v>213</v>
      </c>
      <c r="AA95" t="s">
        <v>213</v>
      </c>
      <c r="AB95" t="s">
        <v>213</v>
      </c>
      <c r="AC95" t="s">
        <v>213</v>
      </c>
      <c r="AD95" t="s">
        <v>213</v>
      </c>
      <c r="AE95" t="s">
        <v>213</v>
      </c>
      <c r="AF95" t="s">
        <v>213</v>
      </c>
      <c r="AG95" s="256"/>
      <c r="AH95" s="256"/>
      <c r="AI95" s="256"/>
      <c r="AJ95" s="256"/>
      <c r="AK95" s="256"/>
      <c r="AL95" s="256"/>
      <c r="AM95" s="256"/>
      <c r="AN95" s="256"/>
      <c r="AO95" s="256"/>
      <c r="AP95" s="256"/>
      <c r="AQ95" s="256"/>
      <c r="AR95" s="282"/>
      <c r="AS95" s="286"/>
      <c r="AT95" s="256"/>
    </row>
    <row r="96" spans="1:49" s="257" customFormat="1" ht="22.8" x14ac:dyDescent="0.4">
      <c r="A96" s="345">
        <v>206639</v>
      </c>
      <c r="B96" s="257" t="s">
        <v>484</v>
      </c>
      <c r="C96" t="s">
        <v>3829</v>
      </c>
      <c r="D96" t="s">
        <v>3829</v>
      </c>
      <c r="E96" t="s">
        <v>3829</v>
      </c>
      <c r="F96" t="s">
        <v>3829</v>
      </c>
      <c r="G96" t="s">
        <v>3829</v>
      </c>
      <c r="H96" t="s">
        <v>3829</v>
      </c>
      <c r="I96" t="s">
        <v>3829</v>
      </c>
      <c r="J96" t="s">
        <v>3829</v>
      </c>
      <c r="K96" t="s">
        <v>3829</v>
      </c>
      <c r="L96" t="s">
        <v>3829</v>
      </c>
      <c r="M96" t="s">
        <v>3829</v>
      </c>
      <c r="N96" t="s">
        <v>3829</v>
      </c>
      <c r="O96" t="s">
        <v>3829</v>
      </c>
      <c r="P96" t="s">
        <v>3829</v>
      </c>
      <c r="Q96" t="s">
        <v>3829</v>
      </c>
      <c r="R96" t="s">
        <v>3829</v>
      </c>
      <c r="S96" t="s">
        <v>3829</v>
      </c>
      <c r="T96" t="s">
        <v>3829</v>
      </c>
      <c r="U96" t="s">
        <v>3829</v>
      </c>
      <c r="V96" t="s">
        <v>3829</v>
      </c>
      <c r="W96" t="s">
        <v>3829</v>
      </c>
      <c r="X96" t="s">
        <v>3829</v>
      </c>
      <c r="Y96" t="s">
        <v>3829</v>
      </c>
      <c r="Z96" t="s">
        <v>3829</v>
      </c>
      <c r="AA96" t="s">
        <v>3829</v>
      </c>
      <c r="AB96" t="s">
        <v>3829</v>
      </c>
      <c r="AC96" t="s">
        <v>3829</v>
      </c>
      <c r="AD96" t="s">
        <v>3829</v>
      </c>
      <c r="AE96" t="s">
        <v>3829</v>
      </c>
      <c r="AF96" t="s">
        <v>3829</v>
      </c>
      <c r="AG96"/>
      <c r="AH96"/>
      <c r="AI96"/>
      <c r="AJ96"/>
      <c r="AK96"/>
      <c r="AL96"/>
      <c r="AM96"/>
      <c r="AN96"/>
      <c r="AO96"/>
      <c r="AP96"/>
      <c r="AQ96" t="s">
        <v>3870</v>
      </c>
      <c r="AR96"/>
      <c r="AS96" s="268"/>
      <c r="AT96" s="256"/>
    </row>
    <row r="97" spans="1:48" s="257" customFormat="1" ht="22.8" x14ac:dyDescent="0.4">
      <c r="A97" s="345">
        <v>206698</v>
      </c>
      <c r="B97" s="257" t="s">
        <v>484</v>
      </c>
      <c r="C97" s="269" t="s">
        <v>212</v>
      </c>
      <c r="D97" s="269" t="s">
        <v>212</v>
      </c>
      <c r="E97" s="269" t="s">
        <v>212</v>
      </c>
      <c r="F97" s="269" t="s">
        <v>212</v>
      </c>
      <c r="G97" s="269" t="s">
        <v>212</v>
      </c>
      <c r="H97" s="269" t="s">
        <v>212</v>
      </c>
      <c r="I97" s="269" t="s">
        <v>212</v>
      </c>
      <c r="J97" s="269" t="s">
        <v>212</v>
      </c>
      <c r="K97" s="269" t="s">
        <v>212</v>
      </c>
      <c r="L97" s="269" t="s">
        <v>212</v>
      </c>
      <c r="M97" s="269" t="s">
        <v>212</v>
      </c>
      <c r="N97" s="269" t="s">
        <v>212</v>
      </c>
      <c r="O97" s="269" t="s">
        <v>212</v>
      </c>
      <c r="P97" s="269" t="s">
        <v>212</v>
      </c>
      <c r="Q97" s="269" t="s">
        <v>212</v>
      </c>
      <c r="R97" s="269" t="s">
        <v>212</v>
      </c>
      <c r="S97" s="269" t="s">
        <v>212</v>
      </c>
      <c r="T97" s="269" t="s">
        <v>212</v>
      </c>
      <c r="U97" s="269" t="s">
        <v>212</v>
      </c>
      <c r="V97" s="269" t="s">
        <v>212</v>
      </c>
      <c r="W97" s="269" t="s">
        <v>213</v>
      </c>
      <c r="X97" s="269" t="s">
        <v>213</v>
      </c>
      <c r="Y97" s="269" t="s">
        <v>213</v>
      </c>
      <c r="Z97" s="269" t="s">
        <v>213</v>
      </c>
      <c r="AA97" s="269" t="s">
        <v>213</v>
      </c>
      <c r="AB97" s="269" t="s">
        <v>213</v>
      </c>
      <c r="AC97" s="269" t="s">
        <v>213</v>
      </c>
      <c r="AD97" s="269" t="s">
        <v>213</v>
      </c>
      <c r="AE97" s="269" t="s">
        <v>213</v>
      </c>
      <c r="AF97" s="269" t="s">
        <v>213</v>
      </c>
      <c r="AG97" s="256"/>
      <c r="AH97" s="256"/>
      <c r="AI97" s="256"/>
      <c r="AJ97" s="256"/>
      <c r="AK97" s="256"/>
      <c r="AL97" s="256"/>
      <c r="AM97" s="256"/>
      <c r="AN97" s="256"/>
      <c r="AO97" s="256"/>
      <c r="AP97"/>
      <c r="AQ97" t="s">
        <v>3856</v>
      </c>
      <c r="AR97"/>
      <c r="AS97" s="288"/>
      <c r="AT97" s="256"/>
    </row>
    <row r="98" spans="1:48" s="257" customFormat="1" ht="14.4" x14ac:dyDescent="0.3">
      <c r="A98" s="345">
        <v>206705</v>
      </c>
      <c r="B98" s="257" t="s">
        <v>59</v>
      </c>
      <c r="C98" s="269" t="s">
        <v>212</v>
      </c>
      <c r="D98" s="269" t="s">
        <v>212</v>
      </c>
      <c r="E98" s="269" t="s">
        <v>212</v>
      </c>
      <c r="F98" s="269" t="s">
        <v>212</v>
      </c>
      <c r="G98" s="269" t="s">
        <v>212</v>
      </c>
      <c r="H98" s="269" t="s">
        <v>212</v>
      </c>
      <c r="I98" s="269" t="s">
        <v>212</v>
      </c>
      <c r="J98" s="269" t="s">
        <v>212</v>
      </c>
      <c r="K98" s="269" t="s">
        <v>212</v>
      </c>
      <c r="L98" s="269" t="s">
        <v>212</v>
      </c>
      <c r="M98" s="269" t="s">
        <v>212</v>
      </c>
      <c r="N98" s="269" t="s">
        <v>212</v>
      </c>
      <c r="O98" s="269" t="s">
        <v>212</v>
      </c>
      <c r="P98" s="269" t="s">
        <v>212</v>
      </c>
      <c r="Q98" s="269" t="s">
        <v>212</v>
      </c>
      <c r="R98" s="269" t="s">
        <v>212</v>
      </c>
      <c r="S98" s="269" t="s">
        <v>212</v>
      </c>
      <c r="T98" s="269" t="s">
        <v>212</v>
      </c>
      <c r="U98" s="269" t="s">
        <v>212</v>
      </c>
      <c r="V98" s="269" t="s">
        <v>212</v>
      </c>
      <c r="W98" s="269" t="s">
        <v>212</v>
      </c>
      <c r="X98" s="269" t="s">
        <v>212</v>
      </c>
      <c r="Y98" s="269" t="s">
        <v>212</v>
      </c>
      <c r="Z98" s="269" t="s">
        <v>212</v>
      </c>
      <c r="AA98" s="269" t="s">
        <v>212</v>
      </c>
      <c r="AB98" s="269" t="s">
        <v>212</v>
      </c>
      <c r="AC98" s="269" t="s">
        <v>212</v>
      </c>
      <c r="AD98" s="269" t="s">
        <v>212</v>
      </c>
      <c r="AE98" s="269" t="s">
        <v>4472</v>
      </c>
      <c r="AF98" s="269" t="s">
        <v>212</v>
      </c>
      <c r="AG98" s="269" t="s">
        <v>213</v>
      </c>
      <c r="AH98" s="269" t="s">
        <v>213</v>
      </c>
      <c r="AI98" s="269" t="s">
        <v>213</v>
      </c>
      <c r="AJ98" s="269" t="s">
        <v>213</v>
      </c>
      <c r="AK98" s="269" t="s">
        <v>213</v>
      </c>
      <c r="AL98" s="269" t="s">
        <v>213</v>
      </c>
      <c r="AM98" s="269" t="s">
        <v>213</v>
      </c>
      <c r="AN98" s="269" t="s">
        <v>213</v>
      </c>
      <c r="AO98" s="269" t="s">
        <v>213</v>
      </c>
      <c r="AQ98" t="s">
        <v>3849</v>
      </c>
      <c r="AR98"/>
      <c r="AS98" s="283"/>
      <c r="AT98" s="280"/>
      <c r="AU98" s="280"/>
    </row>
    <row r="99" spans="1:48" s="257" customFormat="1" ht="22.8" x14ac:dyDescent="0.4">
      <c r="A99" s="345">
        <v>206730</v>
      </c>
      <c r="B99" s="257" t="s">
        <v>59</v>
      </c>
      <c r="C99" t="s">
        <v>3829</v>
      </c>
      <c r="D99" t="s">
        <v>3829</v>
      </c>
      <c r="E99" t="s">
        <v>3829</v>
      </c>
      <c r="F99" t="s">
        <v>3829</v>
      </c>
      <c r="G99" t="s">
        <v>3829</v>
      </c>
      <c r="H99" t="s">
        <v>3829</v>
      </c>
      <c r="I99" t="s">
        <v>3829</v>
      </c>
      <c r="J99" t="s">
        <v>3829</v>
      </c>
      <c r="K99" t="s">
        <v>3829</v>
      </c>
      <c r="L99" t="s">
        <v>3829</v>
      </c>
      <c r="M99" t="s">
        <v>3829</v>
      </c>
      <c r="N99" t="s">
        <v>3829</v>
      </c>
      <c r="O99" t="s">
        <v>3829</v>
      </c>
      <c r="P99" t="s">
        <v>3829</v>
      </c>
      <c r="Q99" t="s">
        <v>3829</v>
      </c>
      <c r="R99" t="s">
        <v>3829</v>
      </c>
      <c r="S99" t="s">
        <v>3829</v>
      </c>
      <c r="T99" t="s">
        <v>3829</v>
      </c>
      <c r="U99" t="s">
        <v>3829</v>
      </c>
      <c r="V99" t="s">
        <v>3829</v>
      </c>
      <c r="W99" t="s">
        <v>3829</v>
      </c>
      <c r="X99" t="s">
        <v>3829</v>
      </c>
      <c r="Y99" t="s">
        <v>3829</v>
      </c>
      <c r="Z99" t="s">
        <v>3829</v>
      </c>
      <c r="AA99" t="s">
        <v>3829</v>
      </c>
      <c r="AB99" t="s">
        <v>3829</v>
      </c>
      <c r="AC99" t="s">
        <v>3829</v>
      </c>
      <c r="AD99" t="s">
        <v>3829</v>
      </c>
      <c r="AE99" t="s">
        <v>3829</v>
      </c>
      <c r="AF99" t="s">
        <v>3829</v>
      </c>
      <c r="AG99" t="s">
        <v>3829</v>
      </c>
      <c r="AH99" t="s">
        <v>3829</v>
      </c>
      <c r="AI99" t="s">
        <v>3829</v>
      </c>
      <c r="AJ99" t="s">
        <v>3829</v>
      </c>
      <c r="AK99" t="s">
        <v>3829</v>
      </c>
      <c r="AL99" t="s">
        <v>3829</v>
      </c>
      <c r="AM99" t="s">
        <v>3829</v>
      </c>
      <c r="AN99" t="s">
        <v>3829</v>
      </c>
      <c r="AO99" t="s">
        <v>3829</v>
      </c>
      <c r="AQ99" t="s">
        <v>3843</v>
      </c>
      <c r="AR99"/>
      <c r="AS99" s="268"/>
      <c r="AT99" s="258"/>
      <c r="AV99" s="258"/>
    </row>
    <row r="100" spans="1:48" s="257" customFormat="1" ht="14.4" x14ac:dyDescent="0.3">
      <c r="A100" s="345">
        <v>206740</v>
      </c>
      <c r="B100" s="257" t="s">
        <v>59</v>
      </c>
      <c r="C100" s="269" t="s">
        <v>212</v>
      </c>
      <c r="D100" s="269" t="s">
        <v>212</v>
      </c>
      <c r="E100" s="269" t="s">
        <v>212</v>
      </c>
      <c r="F100" s="269" t="s">
        <v>212</v>
      </c>
      <c r="G100" s="269" t="s">
        <v>212</v>
      </c>
      <c r="H100" s="269" t="s">
        <v>212</v>
      </c>
      <c r="I100" s="269" t="s">
        <v>212</v>
      </c>
      <c r="J100" s="269" t="s">
        <v>212</v>
      </c>
      <c r="K100" s="269" t="s">
        <v>212</v>
      </c>
      <c r="L100" s="269" t="s">
        <v>212</v>
      </c>
      <c r="M100" s="269" t="s">
        <v>212</v>
      </c>
      <c r="N100" s="269" t="s">
        <v>212</v>
      </c>
      <c r="O100" s="269" t="s">
        <v>212</v>
      </c>
      <c r="P100" s="269" t="s">
        <v>212</v>
      </c>
      <c r="Q100" s="269" t="s">
        <v>212</v>
      </c>
      <c r="R100" s="269" t="s">
        <v>212</v>
      </c>
      <c r="S100" s="269" t="s">
        <v>212</v>
      </c>
      <c r="T100" s="269" t="s">
        <v>212</v>
      </c>
      <c r="U100" s="269" t="s">
        <v>212</v>
      </c>
      <c r="V100" s="269" t="s">
        <v>212</v>
      </c>
      <c r="W100" s="269" t="s">
        <v>212</v>
      </c>
      <c r="X100" s="269" t="s">
        <v>212</v>
      </c>
      <c r="Y100" s="269" t="s">
        <v>212</v>
      </c>
      <c r="Z100" s="269" t="s">
        <v>212</v>
      </c>
      <c r="AA100" s="269" t="s">
        <v>212</v>
      </c>
      <c r="AB100" s="269" t="s">
        <v>212</v>
      </c>
      <c r="AC100" s="269" t="s">
        <v>212</v>
      </c>
      <c r="AD100" s="269" t="s">
        <v>212</v>
      </c>
      <c r="AE100" s="269" t="s">
        <v>212</v>
      </c>
      <c r="AF100" s="269" t="s">
        <v>212</v>
      </c>
      <c r="AG100" s="269" t="s">
        <v>213</v>
      </c>
      <c r="AH100" s="269" t="s">
        <v>213</v>
      </c>
      <c r="AI100" s="269" t="s">
        <v>213</v>
      </c>
      <c r="AJ100" s="269" t="s">
        <v>213</v>
      </c>
      <c r="AK100" s="269" t="s">
        <v>213</v>
      </c>
      <c r="AL100" s="269" t="s">
        <v>213</v>
      </c>
      <c r="AM100" s="269" t="s">
        <v>213</v>
      </c>
      <c r="AN100" s="269" t="s">
        <v>213</v>
      </c>
      <c r="AO100" s="269" t="s">
        <v>213</v>
      </c>
      <c r="AQ100" t="s">
        <v>3849</v>
      </c>
      <c r="AR100"/>
      <c r="AS100" s="280"/>
      <c r="AT100" s="280"/>
      <c r="AU100" s="280"/>
      <c r="AV100" s="280"/>
    </row>
    <row r="101" spans="1:48" s="257" customFormat="1" ht="22.8" x14ac:dyDescent="0.4">
      <c r="A101" s="345">
        <v>206777</v>
      </c>
      <c r="B101" s="257" t="s">
        <v>484</v>
      </c>
      <c r="C101" s="269" t="s">
        <v>212</v>
      </c>
      <c r="D101" s="269" t="s">
        <v>212</v>
      </c>
      <c r="E101" s="269" t="s">
        <v>212</v>
      </c>
      <c r="F101" s="269" t="s">
        <v>212</v>
      </c>
      <c r="G101" s="269" t="s">
        <v>212</v>
      </c>
      <c r="H101" s="269" t="s">
        <v>212</v>
      </c>
      <c r="I101" s="269" t="s">
        <v>212</v>
      </c>
      <c r="J101" s="269" t="s">
        <v>212</v>
      </c>
      <c r="K101" s="269" t="s">
        <v>212</v>
      </c>
      <c r="L101" s="269" t="s">
        <v>212</v>
      </c>
      <c r="M101" s="269" t="s">
        <v>212</v>
      </c>
      <c r="N101" s="269" t="s">
        <v>212</v>
      </c>
      <c r="O101" s="269" t="s">
        <v>212</v>
      </c>
      <c r="P101" s="269" t="s">
        <v>212</v>
      </c>
      <c r="Q101" s="269" t="s">
        <v>212</v>
      </c>
      <c r="R101" s="269" t="s">
        <v>212</v>
      </c>
      <c r="S101" s="269" t="s">
        <v>212</v>
      </c>
      <c r="T101" s="269" t="s">
        <v>212</v>
      </c>
      <c r="U101" s="269" t="s">
        <v>212</v>
      </c>
      <c r="V101" s="269" t="s">
        <v>212</v>
      </c>
      <c r="W101" s="269" t="s">
        <v>213</v>
      </c>
      <c r="X101" s="269" t="s">
        <v>213</v>
      </c>
      <c r="Y101" s="269" t="s">
        <v>213</v>
      </c>
      <c r="Z101" s="269" t="s">
        <v>213</v>
      </c>
      <c r="AA101" s="269" t="s">
        <v>213</v>
      </c>
      <c r="AB101" s="269" t="s">
        <v>213</v>
      </c>
      <c r="AC101" s="269" t="s">
        <v>213</v>
      </c>
      <c r="AD101" s="269" t="s">
        <v>213</v>
      </c>
      <c r="AE101" s="269" t="s">
        <v>213</v>
      </c>
      <c r="AF101" s="269" t="s">
        <v>213</v>
      </c>
      <c r="AG101" s="280"/>
      <c r="AH101" s="280"/>
      <c r="AI101" s="280"/>
      <c r="AJ101" s="280"/>
      <c r="AK101" s="280"/>
      <c r="AL101" s="280"/>
      <c r="AM101" s="280"/>
      <c r="AN101" s="280"/>
      <c r="AO101" s="280"/>
      <c r="AP101"/>
      <c r="AQ101" t="s">
        <v>3893</v>
      </c>
      <c r="AR101"/>
      <c r="AS101" s="268"/>
      <c r="AT101" s="256"/>
    </row>
    <row r="102" spans="1:48" s="257" customFormat="1" ht="22.8" x14ac:dyDescent="0.4">
      <c r="A102" s="345">
        <v>206983</v>
      </c>
      <c r="B102" s="257" t="s">
        <v>486</v>
      </c>
      <c r="C102" t="s">
        <v>3829</v>
      </c>
      <c r="D102" t="s">
        <v>3829</v>
      </c>
      <c r="E102" t="s">
        <v>3829</v>
      </c>
      <c r="F102" t="s">
        <v>3829</v>
      </c>
      <c r="G102" t="s">
        <v>3829</v>
      </c>
      <c r="H102" t="s">
        <v>3829</v>
      </c>
      <c r="I102" t="s">
        <v>3829</v>
      </c>
      <c r="J102" t="s">
        <v>3829</v>
      </c>
      <c r="K102" t="s">
        <v>3829</v>
      </c>
      <c r="L102" t="s">
        <v>3829</v>
      </c>
      <c r="M102" t="s">
        <v>3829</v>
      </c>
      <c r="N102" t="s">
        <v>3829</v>
      </c>
      <c r="O102" t="s">
        <v>3829</v>
      </c>
      <c r="P102" t="s">
        <v>3829</v>
      </c>
      <c r="Q102" t="s">
        <v>3829</v>
      </c>
      <c r="R102" t="s">
        <v>3829</v>
      </c>
      <c r="S102" t="s">
        <v>3829</v>
      </c>
      <c r="T102" t="s">
        <v>3829</v>
      </c>
      <c r="U102" t="s">
        <v>3829</v>
      </c>
      <c r="V102" t="s">
        <v>3829</v>
      </c>
      <c r="W102"/>
      <c r="X102"/>
      <c r="Y102"/>
      <c r="Z102"/>
      <c r="AA102"/>
      <c r="AB102"/>
      <c r="AC102"/>
      <c r="AD102"/>
      <c r="AE102"/>
      <c r="AF102"/>
      <c r="AG102"/>
      <c r="AH102"/>
      <c r="AI102"/>
      <c r="AJ102"/>
      <c r="AK102"/>
      <c r="AL102"/>
      <c r="AM102"/>
      <c r="AN102"/>
      <c r="AO102"/>
      <c r="AP102"/>
      <c r="AQ102" t="s">
        <v>3973</v>
      </c>
      <c r="AR102"/>
      <c r="AS102" s="268"/>
      <c r="AT102" s="256"/>
    </row>
    <row r="103" spans="1:48" s="257" customFormat="1" ht="33" x14ac:dyDescent="0.65">
      <c r="A103" s="345">
        <v>207077</v>
      </c>
      <c r="B103" s="334" t="s">
        <v>3908</v>
      </c>
      <c r="C103" s="280" t="s">
        <v>212</v>
      </c>
      <c r="D103" s="280" t="s">
        <v>212</v>
      </c>
      <c r="E103" s="280" t="s">
        <v>212</v>
      </c>
      <c r="F103" s="280" t="s">
        <v>212</v>
      </c>
      <c r="G103" s="280" t="s">
        <v>212</v>
      </c>
      <c r="H103" s="280" t="s">
        <v>212</v>
      </c>
      <c r="I103" s="280" t="s">
        <v>212</v>
      </c>
      <c r="J103" s="280" t="s">
        <v>212</v>
      </c>
      <c r="K103" s="280" t="s">
        <v>212</v>
      </c>
      <c r="L103" s="280" t="s">
        <v>212</v>
      </c>
      <c r="M103" s="280" t="s">
        <v>212</v>
      </c>
      <c r="N103" s="280" t="s">
        <v>212</v>
      </c>
      <c r="O103" s="280" t="s">
        <v>212</v>
      </c>
      <c r="P103" s="280" t="s">
        <v>212</v>
      </c>
      <c r="Q103" s="280" t="s">
        <v>212</v>
      </c>
      <c r="R103" s="280" t="s">
        <v>212</v>
      </c>
      <c r="S103" s="280" t="s">
        <v>212</v>
      </c>
      <c r="T103" s="280" t="s">
        <v>212</v>
      </c>
      <c r="U103" s="280" t="s">
        <v>212</v>
      </c>
      <c r="V103" s="280" t="s">
        <v>212</v>
      </c>
      <c r="W103" s="280" t="s">
        <v>212</v>
      </c>
      <c r="X103" s="280" t="s">
        <v>212</v>
      </c>
      <c r="Y103" s="280" t="s">
        <v>212</v>
      </c>
      <c r="Z103" s="280" t="s">
        <v>212</v>
      </c>
      <c r="AA103" s="280" t="s">
        <v>212</v>
      </c>
      <c r="AB103" s="280" t="s">
        <v>212</v>
      </c>
      <c r="AC103" s="280" t="s">
        <v>212</v>
      </c>
      <c r="AD103" s="280" t="s">
        <v>212</v>
      </c>
      <c r="AE103" s="280" t="s">
        <v>212</v>
      </c>
      <c r="AF103" s="280" t="s">
        <v>212</v>
      </c>
      <c r="AG103" t="s">
        <v>213</v>
      </c>
      <c r="AH103" t="s">
        <v>213</v>
      </c>
      <c r="AI103" t="s">
        <v>213</v>
      </c>
      <c r="AJ103" t="s">
        <v>213</v>
      </c>
      <c r="AK103" t="s">
        <v>213</v>
      </c>
      <c r="AL103" t="s">
        <v>213</v>
      </c>
      <c r="AM103" t="s">
        <v>213</v>
      </c>
      <c r="AN103" t="s">
        <v>213</v>
      </c>
      <c r="AO103" t="s">
        <v>213</v>
      </c>
      <c r="AP103" s="280" t="s">
        <v>213</v>
      </c>
      <c r="AQ103" s="256"/>
      <c r="AR103" s="282"/>
      <c r="AS103" s="286"/>
      <c r="AT103" s="256"/>
    </row>
    <row r="104" spans="1:48" s="257" customFormat="1" ht="21.6" x14ac:dyDescent="0.65">
      <c r="A104" s="345">
        <v>207078</v>
      </c>
      <c r="B104" s="257" t="s">
        <v>59</v>
      </c>
      <c r="C104" s="269" t="s">
        <v>212</v>
      </c>
      <c r="D104" s="269" t="s">
        <v>212</v>
      </c>
      <c r="E104" s="269" t="s">
        <v>212</v>
      </c>
      <c r="F104" s="269" t="s">
        <v>212</v>
      </c>
      <c r="G104" s="269" t="s">
        <v>212</v>
      </c>
      <c r="H104" s="269" t="s">
        <v>212</v>
      </c>
      <c r="I104" s="269" t="s">
        <v>212</v>
      </c>
      <c r="J104" s="269" t="s">
        <v>212</v>
      </c>
      <c r="K104" s="269" t="s">
        <v>212</v>
      </c>
      <c r="L104" s="269" t="s">
        <v>212</v>
      </c>
      <c r="M104" s="269" t="s">
        <v>212</v>
      </c>
      <c r="N104" s="269" t="s">
        <v>212</v>
      </c>
      <c r="O104" s="269" t="s">
        <v>212</v>
      </c>
      <c r="P104" s="269" t="s">
        <v>212</v>
      </c>
      <c r="Q104" s="269" t="s">
        <v>212</v>
      </c>
      <c r="R104" s="269" t="s">
        <v>212</v>
      </c>
      <c r="S104" s="269" t="s">
        <v>212</v>
      </c>
      <c r="T104" s="269" t="s">
        <v>212</v>
      </c>
      <c r="U104" s="269" t="s">
        <v>212</v>
      </c>
      <c r="V104" s="269" t="s">
        <v>212</v>
      </c>
      <c r="W104" s="269" t="s">
        <v>212</v>
      </c>
      <c r="X104" s="269" t="s">
        <v>212</v>
      </c>
      <c r="Y104" s="269" t="s">
        <v>212</v>
      </c>
      <c r="Z104" s="269" t="s">
        <v>212</v>
      </c>
      <c r="AA104" s="269" t="s">
        <v>212</v>
      </c>
      <c r="AB104" s="269" t="s">
        <v>212</v>
      </c>
      <c r="AC104" s="269" t="s">
        <v>212</v>
      </c>
      <c r="AD104" s="269" t="s">
        <v>212</v>
      </c>
      <c r="AE104" s="269" t="s">
        <v>212</v>
      </c>
      <c r="AF104" s="269" t="s">
        <v>212</v>
      </c>
      <c r="AG104" s="269" t="s">
        <v>213</v>
      </c>
      <c r="AH104" s="269" t="s">
        <v>213</v>
      </c>
      <c r="AI104" s="269" t="s">
        <v>213</v>
      </c>
      <c r="AJ104" s="269" t="s">
        <v>213</v>
      </c>
      <c r="AK104" s="269" t="s">
        <v>213</v>
      </c>
      <c r="AL104" s="269" t="s">
        <v>213</v>
      </c>
      <c r="AM104" s="269" t="s">
        <v>213</v>
      </c>
      <c r="AN104" s="269" t="s">
        <v>213</v>
      </c>
      <c r="AO104" s="269" t="s">
        <v>213</v>
      </c>
      <c r="AQ104" t="s">
        <v>3849</v>
      </c>
      <c r="AR104"/>
      <c r="AS104" s="286"/>
      <c r="AT104" s="258"/>
      <c r="AV104" s="258"/>
    </row>
    <row r="105" spans="1:48" s="257" customFormat="1" ht="21.6" x14ac:dyDescent="0.65">
      <c r="A105" s="345">
        <v>207253</v>
      </c>
      <c r="B105" s="257" t="s">
        <v>59</v>
      </c>
      <c r="C105" t="s">
        <v>3829</v>
      </c>
      <c r="D105" t="s">
        <v>3829</v>
      </c>
      <c r="E105" t="s">
        <v>3829</v>
      </c>
      <c r="F105" t="s">
        <v>3829</v>
      </c>
      <c r="G105" t="s">
        <v>3829</v>
      </c>
      <c r="H105" t="s">
        <v>3829</v>
      </c>
      <c r="I105" t="s">
        <v>3829</v>
      </c>
      <c r="J105" t="s">
        <v>3829</v>
      </c>
      <c r="K105" t="s">
        <v>3829</v>
      </c>
      <c r="L105" t="s">
        <v>3829</v>
      </c>
      <c r="M105" t="s">
        <v>3829</v>
      </c>
      <c r="N105" t="s">
        <v>3829</v>
      </c>
      <c r="O105" t="s">
        <v>3829</v>
      </c>
      <c r="P105" t="s">
        <v>3829</v>
      </c>
      <c r="Q105" t="s">
        <v>3829</v>
      </c>
      <c r="R105" t="s">
        <v>3829</v>
      </c>
      <c r="S105" t="s">
        <v>3829</v>
      </c>
      <c r="T105" t="s">
        <v>3829</v>
      </c>
      <c r="U105" t="s">
        <v>3829</v>
      </c>
      <c r="V105" t="s">
        <v>3829</v>
      </c>
      <c r="W105" t="s">
        <v>3829</v>
      </c>
      <c r="X105" t="s">
        <v>3829</v>
      </c>
      <c r="Y105" t="s">
        <v>3829</v>
      </c>
      <c r="Z105" t="s">
        <v>3829</v>
      </c>
      <c r="AA105" t="s">
        <v>3829</v>
      </c>
      <c r="AB105" t="s">
        <v>3829</v>
      </c>
      <c r="AC105" t="s">
        <v>3829</v>
      </c>
      <c r="AD105" t="s">
        <v>3829</v>
      </c>
      <c r="AE105" t="s">
        <v>3829</v>
      </c>
      <c r="AF105" t="s">
        <v>3829</v>
      </c>
      <c r="AG105" t="s">
        <v>3829</v>
      </c>
      <c r="AH105" t="s">
        <v>3829</v>
      </c>
      <c r="AI105" t="s">
        <v>3829</v>
      </c>
      <c r="AJ105" t="s">
        <v>3829</v>
      </c>
      <c r="AK105" t="s">
        <v>3829</v>
      </c>
      <c r="AL105" t="s">
        <v>3829</v>
      </c>
      <c r="AM105" t="s">
        <v>3829</v>
      </c>
      <c r="AN105" t="s">
        <v>3829</v>
      </c>
      <c r="AO105" t="s">
        <v>3829</v>
      </c>
      <c r="AP105" t="s">
        <v>3829</v>
      </c>
      <c r="AQ105" t="s">
        <v>3908</v>
      </c>
      <c r="AR105"/>
      <c r="AS105" s="279"/>
      <c r="AT105" s="258"/>
      <c r="AV105" s="258"/>
    </row>
    <row r="106" spans="1:48" s="257" customFormat="1" ht="21.6" x14ac:dyDescent="0.65">
      <c r="A106" s="345">
        <v>207274</v>
      </c>
      <c r="B106" s="257" t="s">
        <v>59</v>
      </c>
      <c r="C106" s="269" t="s">
        <v>212</v>
      </c>
      <c r="D106" s="269" t="s">
        <v>212</v>
      </c>
      <c r="E106" s="269" t="s">
        <v>212</v>
      </c>
      <c r="F106" s="269" t="s">
        <v>212</v>
      </c>
      <c r="G106" s="269" t="s">
        <v>212</v>
      </c>
      <c r="H106" s="269" t="s">
        <v>212</v>
      </c>
      <c r="I106" s="269" t="s">
        <v>212</v>
      </c>
      <c r="J106" s="269" t="s">
        <v>212</v>
      </c>
      <c r="K106" s="269" t="s">
        <v>212</v>
      </c>
      <c r="L106" s="269" t="s">
        <v>212</v>
      </c>
      <c r="M106" s="269" t="s">
        <v>212</v>
      </c>
      <c r="N106" s="269" t="s">
        <v>212</v>
      </c>
      <c r="O106" s="269" t="s">
        <v>212</v>
      </c>
      <c r="P106" s="269" t="s">
        <v>212</v>
      </c>
      <c r="Q106" s="269" t="s">
        <v>212</v>
      </c>
      <c r="R106" s="269" t="s">
        <v>212</v>
      </c>
      <c r="S106" s="269" t="s">
        <v>212</v>
      </c>
      <c r="T106" s="269" t="s">
        <v>212</v>
      </c>
      <c r="U106" s="269" t="s">
        <v>212</v>
      </c>
      <c r="V106" s="269" t="s">
        <v>212</v>
      </c>
      <c r="W106" s="269" t="s">
        <v>212</v>
      </c>
      <c r="X106" s="269" t="s">
        <v>212</v>
      </c>
      <c r="Y106" s="269" t="s">
        <v>212</v>
      </c>
      <c r="Z106" s="269" t="s">
        <v>212</v>
      </c>
      <c r="AA106" s="269" t="s">
        <v>212</v>
      </c>
      <c r="AB106" s="269" t="s">
        <v>212</v>
      </c>
      <c r="AC106" s="269" t="s">
        <v>212</v>
      </c>
      <c r="AD106" s="269" t="s">
        <v>212</v>
      </c>
      <c r="AE106" s="269" t="s">
        <v>212</v>
      </c>
      <c r="AF106" s="269" t="s">
        <v>212</v>
      </c>
      <c r="AG106" s="269" t="s">
        <v>213</v>
      </c>
      <c r="AH106" s="269" t="s">
        <v>213</v>
      </c>
      <c r="AI106" s="269" t="s">
        <v>213</v>
      </c>
      <c r="AJ106" s="269" t="s">
        <v>213</v>
      </c>
      <c r="AK106" s="269" t="s">
        <v>213</v>
      </c>
      <c r="AL106" s="269" t="s">
        <v>213</v>
      </c>
      <c r="AM106" s="269" t="s">
        <v>213</v>
      </c>
      <c r="AN106" s="269" t="s">
        <v>213</v>
      </c>
      <c r="AO106" s="269" t="s">
        <v>213</v>
      </c>
      <c r="AQ106" t="s">
        <v>3908</v>
      </c>
      <c r="AR106"/>
      <c r="AS106" s="286"/>
      <c r="AT106" s="256"/>
      <c r="AV106" s="258"/>
    </row>
    <row r="107" spans="1:48" s="257" customFormat="1" ht="22.8" x14ac:dyDescent="0.4">
      <c r="A107" s="345">
        <v>207287</v>
      </c>
      <c r="B107" s="257" t="s">
        <v>485</v>
      </c>
      <c r="C107" s="269" t="s">
        <v>213</v>
      </c>
      <c r="D107" s="269" t="s">
        <v>213</v>
      </c>
      <c r="E107" s="269" t="s">
        <v>213</v>
      </c>
      <c r="F107" s="269" t="s">
        <v>213</v>
      </c>
      <c r="G107" s="269" t="s">
        <v>213</v>
      </c>
      <c r="H107" s="269" t="s">
        <v>213</v>
      </c>
      <c r="I107" s="269" t="s">
        <v>213</v>
      </c>
      <c r="J107" s="269" t="s">
        <v>213</v>
      </c>
      <c r="K107" s="269" t="s">
        <v>213</v>
      </c>
      <c r="L107" s="269" t="s">
        <v>213</v>
      </c>
      <c r="M107" s="280"/>
      <c r="N107" s="280"/>
      <c r="O107" s="280"/>
      <c r="P107" s="280"/>
      <c r="Q107" s="280"/>
      <c r="R107" s="280"/>
      <c r="S107" s="280"/>
      <c r="T107" s="280"/>
      <c r="U107" s="280"/>
      <c r="V107" s="280"/>
      <c r="W107" s="280"/>
      <c r="X107" s="280"/>
      <c r="Y107" s="280"/>
      <c r="Z107" s="280"/>
      <c r="AA107" s="280"/>
      <c r="AB107" s="280"/>
      <c r="AC107" s="280"/>
      <c r="AD107" s="280"/>
      <c r="AE107" s="280"/>
      <c r="AF107" s="280"/>
      <c r="AG107" s="280"/>
      <c r="AH107" s="280"/>
      <c r="AI107" s="280"/>
      <c r="AJ107" s="280"/>
      <c r="AK107" s="280"/>
      <c r="AL107" s="280"/>
      <c r="AM107" s="280"/>
      <c r="AN107" s="280"/>
      <c r="AO107" s="280"/>
      <c r="AP107"/>
      <c r="AQ107" t="s">
        <v>3981</v>
      </c>
      <c r="AR107"/>
      <c r="AS107" s="268"/>
      <c r="AT107" s="258"/>
      <c r="AV107" s="258"/>
    </row>
    <row r="108" spans="1:48" s="257" customFormat="1" ht="22.8" x14ac:dyDescent="0.4">
      <c r="A108" s="345">
        <v>207381</v>
      </c>
      <c r="B108" s="257" t="s">
        <v>486</v>
      </c>
      <c r="C108"/>
      <c r="D108"/>
      <c r="E108"/>
      <c r="F108"/>
      <c r="G108" t="s">
        <v>212</v>
      </c>
      <c r="H108"/>
      <c r="I108"/>
      <c r="J108"/>
      <c r="K108"/>
      <c r="L108"/>
      <c r="M108"/>
      <c r="N108" t="s">
        <v>214</v>
      </c>
      <c r="O108"/>
      <c r="P108"/>
      <c r="Q108"/>
      <c r="R108"/>
      <c r="S108"/>
      <c r="T108" t="s">
        <v>214</v>
      </c>
      <c r="U108" t="s">
        <v>214</v>
      </c>
      <c r="V108"/>
      <c r="W108"/>
      <c r="X108"/>
      <c r="Y108"/>
      <c r="Z108"/>
      <c r="AA108"/>
      <c r="AB108"/>
      <c r="AC108"/>
      <c r="AD108"/>
      <c r="AE108"/>
      <c r="AF108"/>
      <c r="AG108"/>
      <c r="AH108"/>
      <c r="AI108"/>
      <c r="AJ108"/>
      <c r="AK108"/>
      <c r="AL108"/>
      <c r="AM108"/>
      <c r="AN108"/>
      <c r="AO108"/>
      <c r="AP108"/>
      <c r="AQ108" t="s">
        <v>3922</v>
      </c>
      <c r="AR108"/>
      <c r="AS108" s="268"/>
      <c r="AT108" s="258"/>
      <c r="AV108" s="258"/>
    </row>
    <row r="109" spans="1:48" s="257" customFormat="1" ht="22.8" x14ac:dyDescent="0.4">
      <c r="A109" s="345">
        <v>207386</v>
      </c>
      <c r="B109" s="257" t="s">
        <v>59</v>
      </c>
      <c r="C109" s="269" t="s">
        <v>212</v>
      </c>
      <c r="D109" s="269" t="s">
        <v>212</v>
      </c>
      <c r="E109" s="269" t="s">
        <v>212</v>
      </c>
      <c r="F109" s="269" t="s">
        <v>212</v>
      </c>
      <c r="G109" s="269" t="s">
        <v>212</v>
      </c>
      <c r="H109" s="269" t="s">
        <v>212</v>
      </c>
      <c r="I109" s="269" t="s">
        <v>212</v>
      </c>
      <c r="J109" s="269" t="s">
        <v>212</v>
      </c>
      <c r="K109" s="269" t="s">
        <v>212</v>
      </c>
      <c r="L109" s="269" t="s">
        <v>212</v>
      </c>
      <c r="M109" s="269" t="s">
        <v>212</v>
      </c>
      <c r="N109" s="269" t="s">
        <v>212</v>
      </c>
      <c r="O109" s="269" t="s">
        <v>212</v>
      </c>
      <c r="P109" s="269" t="s">
        <v>212</v>
      </c>
      <c r="Q109" s="269" t="s">
        <v>212</v>
      </c>
      <c r="R109" s="269" t="s">
        <v>212</v>
      </c>
      <c r="S109" s="269" t="s">
        <v>212</v>
      </c>
      <c r="T109" s="269" t="s">
        <v>212</v>
      </c>
      <c r="U109" s="269" t="s">
        <v>212</v>
      </c>
      <c r="V109" s="269" t="s">
        <v>212</v>
      </c>
      <c r="W109" s="269" t="s">
        <v>212</v>
      </c>
      <c r="X109" s="269" t="s">
        <v>212</v>
      </c>
      <c r="Y109" s="269" t="s">
        <v>212</v>
      </c>
      <c r="Z109" s="269" t="s">
        <v>212</v>
      </c>
      <c r="AA109" s="269" t="s">
        <v>212</v>
      </c>
      <c r="AB109" s="269" t="s">
        <v>212</v>
      </c>
      <c r="AC109" s="269" t="s">
        <v>212</v>
      </c>
      <c r="AD109" s="269" t="s">
        <v>212</v>
      </c>
      <c r="AE109" s="269" t="s">
        <v>212</v>
      </c>
      <c r="AF109" s="269" t="s">
        <v>212</v>
      </c>
      <c r="AG109" s="269" t="s">
        <v>213</v>
      </c>
      <c r="AH109" s="269" t="s">
        <v>213</v>
      </c>
      <c r="AI109" s="269" t="s">
        <v>213</v>
      </c>
      <c r="AJ109" s="269" t="s">
        <v>213</v>
      </c>
      <c r="AK109" s="269" t="s">
        <v>213</v>
      </c>
      <c r="AL109" s="269" t="s">
        <v>213</v>
      </c>
      <c r="AM109" s="269" t="s">
        <v>213</v>
      </c>
      <c r="AN109" s="269" t="s">
        <v>213</v>
      </c>
      <c r="AO109" s="269" t="s">
        <v>213</v>
      </c>
      <c r="AQ109" t="s">
        <v>3984</v>
      </c>
      <c r="AR109"/>
      <c r="AS109" s="268"/>
      <c r="AT109" s="258"/>
      <c r="AV109" s="258"/>
    </row>
    <row r="110" spans="1:48" s="257" customFormat="1" ht="14.4" x14ac:dyDescent="0.3">
      <c r="A110" s="345">
        <v>207401</v>
      </c>
      <c r="B110" s="257" t="s">
        <v>59</v>
      </c>
      <c r="C110" s="269" t="s">
        <v>212</v>
      </c>
      <c r="D110" s="269" t="s">
        <v>212</v>
      </c>
      <c r="E110" s="269" t="s">
        <v>212</v>
      </c>
      <c r="F110" s="269" t="s">
        <v>212</v>
      </c>
      <c r="G110" s="269" t="s">
        <v>212</v>
      </c>
      <c r="H110" s="269" t="s">
        <v>212</v>
      </c>
      <c r="I110" s="269" t="s">
        <v>212</v>
      </c>
      <c r="J110" s="269" t="s">
        <v>212</v>
      </c>
      <c r="K110" s="269" t="s">
        <v>212</v>
      </c>
      <c r="L110" s="269" t="s">
        <v>212</v>
      </c>
      <c r="M110" s="269" t="s">
        <v>212</v>
      </c>
      <c r="N110" s="269" t="s">
        <v>212</v>
      </c>
      <c r="O110" s="269" t="s">
        <v>212</v>
      </c>
      <c r="P110" s="269" t="s">
        <v>212</v>
      </c>
      <c r="Q110" s="269" t="s">
        <v>212</v>
      </c>
      <c r="R110" s="269" t="s">
        <v>212</v>
      </c>
      <c r="S110" s="269" t="s">
        <v>212</v>
      </c>
      <c r="T110" s="269" t="s">
        <v>212</v>
      </c>
      <c r="U110" s="269" t="s">
        <v>212</v>
      </c>
      <c r="V110" s="269" t="s">
        <v>212</v>
      </c>
      <c r="W110" s="269" t="s">
        <v>212</v>
      </c>
      <c r="X110" s="269" t="s">
        <v>212</v>
      </c>
      <c r="Y110" s="269" t="s">
        <v>212</v>
      </c>
      <c r="Z110" s="269" t="s">
        <v>212</v>
      </c>
      <c r="AA110" s="269" t="s">
        <v>212</v>
      </c>
      <c r="AB110" s="269" t="s">
        <v>212</v>
      </c>
      <c r="AC110" s="269" t="s">
        <v>212</v>
      </c>
      <c r="AD110" s="269" t="s">
        <v>212</v>
      </c>
      <c r="AE110" s="269" t="s">
        <v>212</v>
      </c>
      <c r="AF110" s="269" t="s">
        <v>212</v>
      </c>
      <c r="AG110" s="269" t="s">
        <v>213</v>
      </c>
      <c r="AH110" s="269" t="s">
        <v>213</v>
      </c>
      <c r="AI110" s="269" t="s">
        <v>213</v>
      </c>
      <c r="AJ110" s="269" t="s">
        <v>213</v>
      </c>
      <c r="AK110" s="269" t="s">
        <v>213</v>
      </c>
      <c r="AL110" s="269" t="s">
        <v>213</v>
      </c>
      <c r="AM110" s="269" t="s">
        <v>213</v>
      </c>
      <c r="AN110" s="269" t="s">
        <v>213</v>
      </c>
      <c r="AO110" s="269" t="s">
        <v>213</v>
      </c>
      <c r="AQ110" t="s">
        <v>3849</v>
      </c>
      <c r="AR110"/>
      <c r="AS110" s="283"/>
      <c r="AT110" s="256"/>
    </row>
    <row r="111" spans="1:48" s="257" customFormat="1" ht="22.8" x14ac:dyDescent="0.4">
      <c r="A111" s="345">
        <v>207450</v>
      </c>
      <c r="B111" s="257" t="s">
        <v>484</v>
      </c>
      <c r="C111" s="269" t="s">
        <v>212</v>
      </c>
      <c r="D111" s="269" t="s">
        <v>212</v>
      </c>
      <c r="E111" s="269" t="s">
        <v>212</v>
      </c>
      <c r="F111" s="269" t="s">
        <v>212</v>
      </c>
      <c r="G111" s="269" t="s">
        <v>212</v>
      </c>
      <c r="H111" s="269" t="s">
        <v>212</v>
      </c>
      <c r="I111" s="269" t="s">
        <v>212</v>
      </c>
      <c r="J111" s="269" t="s">
        <v>212</v>
      </c>
      <c r="K111" s="269" t="s">
        <v>212</v>
      </c>
      <c r="L111" s="269" t="s">
        <v>212</v>
      </c>
      <c r="M111" s="269" t="s">
        <v>212</v>
      </c>
      <c r="N111" s="269" t="s">
        <v>212</v>
      </c>
      <c r="O111" s="269" t="s">
        <v>212</v>
      </c>
      <c r="P111" s="269" t="s">
        <v>212</v>
      </c>
      <c r="Q111" s="269" t="s">
        <v>212</v>
      </c>
      <c r="R111" s="269" t="s">
        <v>212</v>
      </c>
      <c r="S111" s="269" t="s">
        <v>212</v>
      </c>
      <c r="T111" s="269" t="s">
        <v>212</v>
      </c>
      <c r="U111" s="269" t="s">
        <v>212</v>
      </c>
      <c r="V111" s="269" t="s">
        <v>212</v>
      </c>
      <c r="W111" s="269" t="s">
        <v>213</v>
      </c>
      <c r="X111" s="269" t="s">
        <v>213</v>
      </c>
      <c r="Y111" s="269" t="s">
        <v>213</v>
      </c>
      <c r="Z111" s="269" t="s">
        <v>213</v>
      </c>
      <c r="AA111" s="269" t="s">
        <v>213</v>
      </c>
      <c r="AB111" s="269" t="s">
        <v>213</v>
      </c>
      <c r="AC111" s="269" t="s">
        <v>213</v>
      </c>
      <c r="AD111" s="269" t="s">
        <v>213</v>
      </c>
      <c r="AE111" s="269" t="s">
        <v>213</v>
      </c>
      <c r="AF111" s="269" t="s">
        <v>213</v>
      </c>
      <c r="AP111"/>
      <c r="AQ111" t="s">
        <v>3856</v>
      </c>
      <c r="AR111"/>
      <c r="AS111" s="268"/>
      <c r="AT111" s="256"/>
    </row>
    <row r="112" spans="1:48" s="257" customFormat="1" ht="22.8" x14ac:dyDescent="0.4">
      <c r="A112" s="345">
        <v>207687</v>
      </c>
      <c r="B112" s="257" t="s">
        <v>484</v>
      </c>
      <c r="C112" s="269" t="s">
        <v>212</v>
      </c>
      <c r="D112" s="269" t="s">
        <v>212</v>
      </c>
      <c r="E112" s="269" t="s">
        <v>212</v>
      </c>
      <c r="F112" s="269" t="s">
        <v>212</v>
      </c>
      <c r="G112" s="269" t="s">
        <v>212</v>
      </c>
      <c r="H112" s="269" t="s">
        <v>212</v>
      </c>
      <c r="I112" s="269" t="s">
        <v>212</v>
      </c>
      <c r="J112" s="269" t="s">
        <v>212</v>
      </c>
      <c r="K112" s="269" t="s">
        <v>212</v>
      </c>
      <c r="L112" s="269" t="s">
        <v>212</v>
      </c>
      <c r="M112" s="269" t="s">
        <v>212</v>
      </c>
      <c r="N112" s="269" t="s">
        <v>212</v>
      </c>
      <c r="O112" s="269" t="s">
        <v>212</v>
      </c>
      <c r="P112" s="269" t="s">
        <v>212</v>
      </c>
      <c r="Q112" s="269" t="s">
        <v>212</v>
      </c>
      <c r="R112" s="269" t="s">
        <v>212</v>
      </c>
      <c r="S112" s="269" t="s">
        <v>212</v>
      </c>
      <c r="T112" s="269" t="s">
        <v>212</v>
      </c>
      <c r="U112" s="269" t="s">
        <v>212</v>
      </c>
      <c r="V112" s="269" t="s">
        <v>212</v>
      </c>
      <c r="W112" s="269" t="s">
        <v>213</v>
      </c>
      <c r="X112" s="269" t="s">
        <v>213</v>
      </c>
      <c r="Y112" s="269" t="s">
        <v>213</v>
      </c>
      <c r="Z112" s="269" t="s">
        <v>213</v>
      </c>
      <c r="AA112" s="269" t="s">
        <v>213</v>
      </c>
      <c r="AB112" s="269" t="s">
        <v>213</v>
      </c>
      <c r="AC112" s="269" t="s">
        <v>213</v>
      </c>
      <c r="AD112" s="269" t="s">
        <v>213</v>
      </c>
      <c r="AE112" s="269" t="s">
        <v>213</v>
      </c>
      <c r="AF112" s="269" t="s">
        <v>213</v>
      </c>
      <c r="AP112"/>
      <c r="AQ112" t="s">
        <v>3856</v>
      </c>
      <c r="AR112"/>
      <c r="AS112" s="268"/>
      <c r="AT112" s="256"/>
    </row>
    <row r="113" spans="1:48" s="257" customFormat="1" ht="21.6" x14ac:dyDescent="0.65">
      <c r="A113" s="345">
        <v>207917</v>
      </c>
      <c r="B113" s="257" t="s">
        <v>59</v>
      </c>
      <c r="C113" s="269" t="s">
        <v>212</v>
      </c>
      <c r="D113" s="269" t="s">
        <v>212</v>
      </c>
      <c r="E113" s="269" t="s">
        <v>212</v>
      </c>
      <c r="F113" s="269" t="s">
        <v>212</v>
      </c>
      <c r="G113" s="269" t="s">
        <v>212</v>
      </c>
      <c r="H113" s="269" t="s">
        <v>212</v>
      </c>
      <c r="I113" s="269" t="s">
        <v>212</v>
      </c>
      <c r="J113" s="269" t="s">
        <v>212</v>
      </c>
      <c r="K113" s="269" t="s">
        <v>212</v>
      </c>
      <c r="L113" s="269" t="s">
        <v>212</v>
      </c>
      <c r="M113" s="269" t="s">
        <v>212</v>
      </c>
      <c r="N113" s="269" t="s">
        <v>212</v>
      </c>
      <c r="O113" s="269" t="s">
        <v>212</v>
      </c>
      <c r="P113" s="269" t="s">
        <v>212</v>
      </c>
      <c r="Q113" s="269" t="s">
        <v>212</v>
      </c>
      <c r="R113" s="269" t="s">
        <v>212</v>
      </c>
      <c r="S113" s="269" t="s">
        <v>212</v>
      </c>
      <c r="T113" s="269" t="s">
        <v>212</v>
      </c>
      <c r="U113" s="269" t="s">
        <v>212</v>
      </c>
      <c r="V113" s="269" t="s">
        <v>212</v>
      </c>
      <c r="W113" s="269" t="s">
        <v>212</v>
      </c>
      <c r="X113" s="269" t="s">
        <v>212</v>
      </c>
      <c r="Y113" s="269" t="s">
        <v>212</v>
      </c>
      <c r="Z113" s="269" t="s">
        <v>212</v>
      </c>
      <c r="AA113" s="269" t="s">
        <v>212</v>
      </c>
      <c r="AB113" s="269" t="s">
        <v>212</v>
      </c>
      <c r="AC113" s="269" t="s">
        <v>212</v>
      </c>
      <c r="AD113" s="269" t="s">
        <v>212</v>
      </c>
      <c r="AE113" s="269" t="s">
        <v>212</v>
      </c>
      <c r="AF113" s="269" t="s">
        <v>212</v>
      </c>
      <c r="AG113" s="269" t="s">
        <v>213</v>
      </c>
      <c r="AH113" s="269" t="s">
        <v>213</v>
      </c>
      <c r="AI113" s="269" t="s">
        <v>213</v>
      </c>
      <c r="AJ113" s="269" t="s">
        <v>213</v>
      </c>
      <c r="AK113" s="269" t="s">
        <v>213</v>
      </c>
      <c r="AL113" s="269" t="s">
        <v>213</v>
      </c>
      <c r="AM113" s="269" t="s">
        <v>213</v>
      </c>
      <c r="AN113" s="269" t="s">
        <v>213</v>
      </c>
      <c r="AO113" s="269" t="s">
        <v>213</v>
      </c>
      <c r="AQ113" t="s">
        <v>3849</v>
      </c>
      <c r="AR113"/>
      <c r="AS113" s="290"/>
      <c r="AT113" s="258"/>
      <c r="AV113" s="258"/>
    </row>
    <row r="114" spans="1:48" s="257" customFormat="1" ht="14.4" x14ac:dyDescent="0.3">
      <c r="A114" s="345">
        <v>208134</v>
      </c>
      <c r="B114" s="257" t="s">
        <v>59</v>
      </c>
      <c r="C114" s="269" t="s">
        <v>212</v>
      </c>
      <c r="D114" s="269" t="s">
        <v>212</v>
      </c>
      <c r="E114" s="269" t="s">
        <v>212</v>
      </c>
      <c r="F114" s="269" t="s">
        <v>212</v>
      </c>
      <c r="G114" s="269" t="s">
        <v>212</v>
      </c>
      <c r="H114" s="269" t="s">
        <v>212</v>
      </c>
      <c r="I114" s="269" t="s">
        <v>212</v>
      </c>
      <c r="J114" s="269" t="s">
        <v>212</v>
      </c>
      <c r="K114" s="269" t="s">
        <v>212</v>
      </c>
      <c r="L114" s="269" t="s">
        <v>212</v>
      </c>
      <c r="M114" s="269" t="s">
        <v>212</v>
      </c>
      <c r="N114" s="269" t="s">
        <v>212</v>
      </c>
      <c r="O114" s="269" t="s">
        <v>212</v>
      </c>
      <c r="P114" s="269" t="s">
        <v>212</v>
      </c>
      <c r="Q114" s="269" t="s">
        <v>212</v>
      </c>
      <c r="R114" s="269" t="s">
        <v>212</v>
      </c>
      <c r="S114" s="269" t="s">
        <v>212</v>
      </c>
      <c r="T114" s="269" t="s">
        <v>212</v>
      </c>
      <c r="U114" s="269" t="s">
        <v>212</v>
      </c>
      <c r="V114" s="269" t="s">
        <v>212</v>
      </c>
      <c r="W114" s="269" t="s">
        <v>212</v>
      </c>
      <c r="X114" s="269" t="s">
        <v>212</v>
      </c>
      <c r="Y114" s="269" t="s">
        <v>212</v>
      </c>
      <c r="Z114" s="269" t="s">
        <v>212</v>
      </c>
      <c r="AA114" s="269" t="s">
        <v>212</v>
      </c>
      <c r="AB114" s="269" t="s">
        <v>212</v>
      </c>
      <c r="AC114" s="269" t="s">
        <v>212</v>
      </c>
      <c r="AD114" s="269" t="s">
        <v>212</v>
      </c>
      <c r="AE114" s="269" t="s">
        <v>212</v>
      </c>
      <c r="AF114" s="269" t="s">
        <v>212</v>
      </c>
      <c r="AG114" s="269" t="s">
        <v>213</v>
      </c>
      <c r="AH114" s="269" t="s">
        <v>213</v>
      </c>
      <c r="AI114" s="269" t="s">
        <v>213</v>
      </c>
      <c r="AJ114" s="269" t="s">
        <v>214</v>
      </c>
      <c r="AK114" s="269" t="s">
        <v>213</v>
      </c>
      <c r="AL114" s="269" t="s">
        <v>213</v>
      </c>
      <c r="AM114" s="269" t="s">
        <v>213</v>
      </c>
      <c r="AN114" s="269" t="s">
        <v>213</v>
      </c>
      <c r="AO114" s="269" t="s">
        <v>213</v>
      </c>
      <c r="AQ114" t="s">
        <v>3849</v>
      </c>
      <c r="AR114"/>
      <c r="AS114" s="283"/>
      <c r="AT114" s="256"/>
    </row>
    <row r="115" spans="1:48" s="257" customFormat="1" ht="14.4" x14ac:dyDescent="0.3">
      <c r="A115" s="345">
        <v>208137</v>
      </c>
      <c r="B115" s="257" t="s">
        <v>59</v>
      </c>
      <c r="C115" t="s">
        <v>3829</v>
      </c>
      <c r="D115" t="s">
        <v>3829</v>
      </c>
      <c r="E115" t="s">
        <v>3829</v>
      </c>
      <c r="F115" t="s">
        <v>3829</v>
      </c>
      <c r="G115" t="s">
        <v>3829</v>
      </c>
      <c r="H115" t="s">
        <v>3829</v>
      </c>
      <c r="I115" t="s">
        <v>3829</v>
      </c>
      <c r="J115" t="s">
        <v>3829</v>
      </c>
      <c r="K115" t="s">
        <v>3829</v>
      </c>
      <c r="L115" t="s">
        <v>3829</v>
      </c>
      <c r="M115" t="s">
        <v>3829</v>
      </c>
      <c r="N115" t="s">
        <v>3829</v>
      </c>
      <c r="O115" t="s">
        <v>3829</v>
      </c>
      <c r="P115" t="s">
        <v>3829</v>
      </c>
      <c r="Q115" t="s">
        <v>3829</v>
      </c>
      <c r="R115" t="s">
        <v>3829</v>
      </c>
      <c r="S115" t="s">
        <v>3829</v>
      </c>
      <c r="T115" t="s">
        <v>3829</v>
      </c>
      <c r="U115" t="s">
        <v>3829</v>
      </c>
      <c r="V115" t="s">
        <v>3829</v>
      </c>
      <c r="W115" t="s">
        <v>3829</v>
      </c>
      <c r="X115" t="s">
        <v>3829</v>
      </c>
      <c r="Y115" t="s">
        <v>3829</v>
      </c>
      <c r="Z115" t="s">
        <v>3829</v>
      </c>
      <c r="AA115" t="s">
        <v>3829</v>
      </c>
      <c r="AB115" t="s">
        <v>3829</v>
      </c>
      <c r="AC115" t="s">
        <v>3829</v>
      </c>
      <c r="AD115" t="s">
        <v>3829</v>
      </c>
      <c r="AE115" t="s">
        <v>3829</v>
      </c>
      <c r="AF115" t="s">
        <v>3829</v>
      </c>
      <c r="AG115" t="s">
        <v>3829</v>
      </c>
      <c r="AH115" t="s">
        <v>3829</v>
      </c>
      <c r="AI115" t="s">
        <v>3829</v>
      </c>
      <c r="AJ115" t="s">
        <v>3829</v>
      </c>
      <c r="AK115" t="s">
        <v>3829</v>
      </c>
      <c r="AL115" t="s">
        <v>3829</v>
      </c>
      <c r="AM115" t="s">
        <v>3829</v>
      </c>
      <c r="AN115" t="s">
        <v>3829</v>
      </c>
      <c r="AO115" t="s">
        <v>3829</v>
      </c>
      <c r="AP115" t="s">
        <v>3829</v>
      </c>
      <c r="AQ115" t="s">
        <v>3998</v>
      </c>
      <c r="AR115"/>
      <c r="AS115" s="304"/>
    </row>
    <row r="116" spans="1:48" s="257" customFormat="1" ht="21.6" x14ac:dyDescent="0.65">
      <c r="A116" s="345">
        <v>208262</v>
      </c>
      <c r="B116" s="257" t="s">
        <v>59</v>
      </c>
      <c r="C116" s="269" t="s">
        <v>212</v>
      </c>
      <c r="D116" s="269" t="s">
        <v>212</v>
      </c>
      <c r="E116" s="269" t="s">
        <v>212</v>
      </c>
      <c r="F116" s="269" t="s">
        <v>212</v>
      </c>
      <c r="G116" s="269" t="s">
        <v>212</v>
      </c>
      <c r="H116" s="269" t="s">
        <v>212</v>
      </c>
      <c r="I116" s="269" t="s">
        <v>212</v>
      </c>
      <c r="J116" s="269" t="s">
        <v>212</v>
      </c>
      <c r="K116" s="269" t="s">
        <v>212</v>
      </c>
      <c r="L116" s="269" t="s">
        <v>212</v>
      </c>
      <c r="M116" s="269" t="s">
        <v>212</v>
      </c>
      <c r="N116" s="269" t="s">
        <v>212</v>
      </c>
      <c r="O116" s="269" t="s">
        <v>212</v>
      </c>
      <c r="P116" s="269" t="s">
        <v>212</v>
      </c>
      <c r="Q116" s="269" t="s">
        <v>212</v>
      </c>
      <c r="R116" s="269" t="s">
        <v>212</v>
      </c>
      <c r="S116" s="269" t="s">
        <v>212</v>
      </c>
      <c r="T116" s="269" t="s">
        <v>212</v>
      </c>
      <c r="U116" s="269" t="s">
        <v>212</v>
      </c>
      <c r="V116" s="269" t="s">
        <v>212</v>
      </c>
      <c r="W116" s="269" t="s">
        <v>212</v>
      </c>
      <c r="X116" s="269" t="s">
        <v>212</v>
      </c>
      <c r="Y116" s="269" t="s">
        <v>212</v>
      </c>
      <c r="Z116" s="269" t="s">
        <v>212</v>
      </c>
      <c r="AA116" s="269" t="s">
        <v>212</v>
      </c>
      <c r="AB116" s="269" t="s">
        <v>212</v>
      </c>
      <c r="AC116" s="269" t="s">
        <v>212</v>
      </c>
      <c r="AD116" s="269" t="s">
        <v>212</v>
      </c>
      <c r="AE116" s="269" t="s">
        <v>212</v>
      </c>
      <c r="AF116" s="269" t="s">
        <v>212</v>
      </c>
      <c r="AG116" s="269" t="s">
        <v>213</v>
      </c>
      <c r="AH116" s="269" t="s">
        <v>213</v>
      </c>
      <c r="AI116" s="269" t="s">
        <v>213</v>
      </c>
      <c r="AJ116" s="269" t="s">
        <v>213</v>
      </c>
      <c r="AK116" s="269" t="s">
        <v>213</v>
      </c>
      <c r="AL116" s="269" t="s">
        <v>213</v>
      </c>
      <c r="AM116" s="269" t="s">
        <v>213</v>
      </c>
      <c r="AN116" s="269" t="s">
        <v>213</v>
      </c>
      <c r="AO116" s="269" t="s">
        <v>213</v>
      </c>
      <c r="AQ116" t="s">
        <v>3849</v>
      </c>
      <c r="AR116"/>
      <c r="AS116" s="279"/>
      <c r="AT116" s="258"/>
    </row>
    <row r="117" spans="1:48" s="257" customFormat="1" ht="21.6" x14ac:dyDescent="0.65">
      <c r="A117" s="345">
        <v>208428</v>
      </c>
      <c r="B117" s="257" t="s">
        <v>59</v>
      </c>
      <c r="C117" t="s">
        <v>214</v>
      </c>
      <c r="D117" t="s">
        <v>212</v>
      </c>
      <c r="E117" t="s">
        <v>212</v>
      </c>
      <c r="F117" t="s">
        <v>214</v>
      </c>
      <c r="G117" t="s">
        <v>212</v>
      </c>
      <c r="H117" t="s">
        <v>213</v>
      </c>
      <c r="I117" t="s">
        <v>212</v>
      </c>
      <c r="J117" t="s">
        <v>212</v>
      </c>
      <c r="K117" t="s">
        <v>212</v>
      </c>
      <c r="L117" t="s">
        <v>212</v>
      </c>
      <c r="M117" t="s">
        <v>212</v>
      </c>
      <c r="N117" t="s">
        <v>214</v>
      </c>
      <c r="O117" t="s">
        <v>212</v>
      </c>
      <c r="P117" t="s">
        <v>212</v>
      </c>
      <c r="Q117" t="s">
        <v>212</v>
      </c>
      <c r="R117" t="s">
        <v>212</v>
      </c>
      <c r="S117" t="s">
        <v>212</v>
      </c>
      <c r="T117" t="s">
        <v>212</v>
      </c>
      <c r="U117" t="s">
        <v>212</v>
      </c>
      <c r="V117" t="s">
        <v>214</v>
      </c>
      <c r="W117" t="s">
        <v>214</v>
      </c>
      <c r="X117" t="s">
        <v>212</v>
      </c>
      <c r="Y117" t="s">
        <v>212</v>
      </c>
      <c r="Z117" t="s">
        <v>214</v>
      </c>
      <c r="AA117" t="s">
        <v>212</v>
      </c>
      <c r="AB117" t="s">
        <v>214</v>
      </c>
      <c r="AC117" t="s">
        <v>214</v>
      </c>
      <c r="AD117" t="s">
        <v>212</v>
      </c>
      <c r="AE117" t="s">
        <v>214</v>
      </c>
      <c r="AF117" t="s">
        <v>214</v>
      </c>
      <c r="AG117" t="s">
        <v>213</v>
      </c>
      <c r="AH117" t="s">
        <v>213</v>
      </c>
      <c r="AI117" t="s">
        <v>212</v>
      </c>
      <c r="AJ117" t="s">
        <v>213</v>
      </c>
      <c r="AK117" t="s">
        <v>214</v>
      </c>
      <c r="AL117" t="s">
        <v>213</v>
      </c>
      <c r="AM117" t="s">
        <v>213</v>
      </c>
      <c r="AN117" t="s">
        <v>213</v>
      </c>
      <c r="AO117" t="s">
        <v>213</v>
      </c>
      <c r="AP117" t="s">
        <v>213</v>
      </c>
      <c r="AQ117" t="s">
        <v>59</v>
      </c>
      <c r="AR117"/>
      <c r="AS117" s="286"/>
      <c r="AT117" s="258"/>
      <c r="AV117" s="258"/>
    </row>
    <row r="118" spans="1:48" s="257" customFormat="1" ht="14.4" x14ac:dyDescent="0.3">
      <c r="A118" s="345">
        <v>208469</v>
      </c>
      <c r="B118" s="257" t="s">
        <v>59</v>
      </c>
      <c r="C118" t="s">
        <v>3829</v>
      </c>
      <c r="D118" t="s">
        <v>3829</v>
      </c>
      <c r="E118" t="s">
        <v>3829</v>
      </c>
      <c r="F118" t="s">
        <v>3829</v>
      </c>
      <c r="G118" t="s">
        <v>3829</v>
      </c>
      <c r="H118" t="s">
        <v>3829</v>
      </c>
      <c r="I118" t="s">
        <v>3829</v>
      </c>
      <c r="J118" t="s">
        <v>3829</v>
      </c>
      <c r="K118" t="s">
        <v>3829</v>
      </c>
      <c r="L118" t="s">
        <v>3829</v>
      </c>
      <c r="M118" t="s">
        <v>3829</v>
      </c>
      <c r="N118" t="s">
        <v>3829</v>
      </c>
      <c r="O118" t="s">
        <v>3829</v>
      </c>
      <c r="P118" t="s">
        <v>3829</v>
      </c>
      <c r="Q118" t="s">
        <v>3829</v>
      </c>
      <c r="R118" t="s">
        <v>3829</v>
      </c>
      <c r="S118" t="s">
        <v>3829</v>
      </c>
      <c r="T118" t="s">
        <v>3829</v>
      </c>
      <c r="U118" t="s">
        <v>3829</v>
      </c>
      <c r="V118" t="s">
        <v>3829</v>
      </c>
      <c r="W118" t="s">
        <v>3829</v>
      </c>
      <c r="X118" t="s">
        <v>3829</v>
      </c>
      <c r="Y118" t="s">
        <v>3829</v>
      </c>
      <c r="Z118" t="s">
        <v>3829</v>
      </c>
      <c r="AA118" t="s">
        <v>3829</v>
      </c>
      <c r="AB118" t="s">
        <v>3829</v>
      </c>
      <c r="AC118" t="s">
        <v>3829</v>
      </c>
      <c r="AD118" t="s">
        <v>3829</v>
      </c>
      <c r="AE118" t="s">
        <v>3829</v>
      </c>
      <c r="AF118" t="s">
        <v>3829</v>
      </c>
      <c r="AG118" t="s">
        <v>3829</v>
      </c>
      <c r="AH118" t="s">
        <v>3829</v>
      </c>
      <c r="AI118" t="s">
        <v>3829</v>
      </c>
      <c r="AJ118" t="s">
        <v>3829</v>
      </c>
      <c r="AK118" t="s">
        <v>3829</v>
      </c>
      <c r="AL118" t="s">
        <v>3829</v>
      </c>
      <c r="AM118" t="s">
        <v>3829</v>
      </c>
      <c r="AN118" t="s">
        <v>3829</v>
      </c>
      <c r="AO118" t="s">
        <v>3829</v>
      </c>
      <c r="AP118" t="s">
        <v>3829</v>
      </c>
      <c r="AQ118" t="s">
        <v>3843</v>
      </c>
      <c r="AR118"/>
      <c r="AS118" s="283"/>
      <c r="AT118" s="256"/>
    </row>
    <row r="119" spans="1:48" s="257" customFormat="1" ht="22.8" x14ac:dyDescent="0.4">
      <c r="A119" s="345">
        <v>208642</v>
      </c>
      <c r="B119" s="257" t="s">
        <v>59</v>
      </c>
      <c r="C119" s="269" t="s">
        <v>212</v>
      </c>
      <c r="D119" s="269" t="s">
        <v>212</v>
      </c>
      <c r="E119" s="269" t="s">
        <v>212</v>
      </c>
      <c r="F119" s="269" t="s">
        <v>212</v>
      </c>
      <c r="G119" s="269" t="s">
        <v>212</v>
      </c>
      <c r="H119" s="269" t="s">
        <v>212</v>
      </c>
      <c r="I119" s="269" t="s">
        <v>212</v>
      </c>
      <c r="J119" s="269" t="s">
        <v>212</v>
      </c>
      <c r="K119" s="269" t="s">
        <v>212</v>
      </c>
      <c r="L119" s="269" t="s">
        <v>212</v>
      </c>
      <c r="M119" s="269" t="s">
        <v>212</v>
      </c>
      <c r="N119" s="269" t="s">
        <v>212</v>
      </c>
      <c r="O119" s="269" t="s">
        <v>212</v>
      </c>
      <c r="P119" s="269" t="s">
        <v>212</v>
      </c>
      <c r="Q119" s="269" t="s">
        <v>212</v>
      </c>
      <c r="R119" s="269" t="s">
        <v>212</v>
      </c>
      <c r="S119" s="269" t="s">
        <v>212</v>
      </c>
      <c r="T119" s="269" t="s">
        <v>212</v>
      </c>
      <c r="U119" s="269" t="s">
        <v>212</v>
      </c>
      <c r="V119" s="269" t="s">
        <v>212</v>
      </c>
      <c r="W119" s="269" t="s">
        <v>212</v>
      </c>
      <c r="X119" s="269" t="s">
        <v>212</v>
      </c>
      <c r="Y119" s="269" t="s">
        <v>212</v>
      </c>
      <c r="Z119" s="269" t="s">
        <v>212</v>
      </c>
      <c r="AA119" s="269" t="s">
        <v>212</v>
      </c>
      <c r="AB119" s="269" t="s">
        <v>212</v>
      </c>
      <c r="AC119" s="269" t="s">
        <v>212</v>
      </c>
      <c r="AD119" s="269" t="s">
        <v>212</v>
      </c>
      <c r="AE119" s="269" t="s">
        <v>212</v>
      </c>
      <c r="AF119" s="269" t="s">
        <v>212</v>
      </c>
      <c r="AG119" s="269" t="s">
        <v>213</v>
      </c>
      <c r="AH119" s="269" t="s">
        <v>213</v>
      </c>
      <c r="AI119" s="269" t="s">
        <v>213</v>
      </c>
      <c r="AJ119" s="269" t="s">
        <v>213</v>
      </c>
      <c r="AK119" s="269" t="s">
        <v>213</v>
      </c>
      <c r="AL119" s="269" t="s">
        <v>213</v>
      </c>
      <c r="AM119" s="269" t="s">
        <v>213</v>
      </c>
      <c r="AN119" s="269" t="s">
        <v>213</v>
      </c>
      <c r="AO119" s="269" t="s">
        <v>213</v>
      </c>
      <c r="AQ119" t="s">
        <v>3908</v>
      </c>
      <c r="AR119"/>
      <c r="AS119" s="268"/>
      <c r="AT119" s="256"/>
      <c r="AV119" s="258"/>
    </row>
    <row r="120" spans="1:48" s="257" customFormat="1" ht="21.6" x14ac:dyDescent="0.65">
      <c r="A120" s="345">
        <v>208669</v>
      </c>
      <c r="B120" s="257" t="s">
        <v>59</v>
      </c>
      <c r="C120" s="269" t="s">
        <v>212</v>
      </c>
      <c r="D120" s="269" t="s">
        <v>212</v>
      </c>
      <c r="E120" s="269" t="s">
        <v>212</v>
      </c>
      <c r="F120" s="269" t="s">
        <v>212</v>
      </c>
      <c r="G120" s="269" t="s">
        <v>212</v>
      </c>
      <c r="H120" s="269" t="s">
        <v>212</v>
      </c>
      <c r="I120" s="269" t="s">
        <v>212</v>
      </c>
      <c r="J120" s="269" t="s">
        <v>212</v>
      </c>
      <c r="K120" s="269" t="s">
        <v>212</v>
      </c>
      <c r="L120" s="269" t="s">
        <v>212</v>
      </c>
      <c r="M120" s="269" t="s">
        <v>212</v>
      </c>
      <c r="N120" s="269" t="s">
        <v>212</v>
      </c>
      <c r="O120" s="269" t="s">
        <v>212</v>
      </c>
      <c r="P120" s="269" t="s">
        <v>212</v>
      </c>
      <c r="Q120" s="269" t="s">
        <v>212</v>
      </c>
      <c r="R120" s="269" t="s">
        <v>212</v>
      </c>
      <c r="S120" s="269" t="s">
        <v>212</v>
      </c>
      <c r="T120" s="269" t="s">
        <v>212</v>
      </c>
      <c r="U120" s="269" t="s">
        <v>212</v>
      </c>
      <c r="V120" s="269" t="s">
        <v>212</v>
      </c>
      <c r="W120" s="269" t="s">
        <v>212</v>
      </c>
      <c r="X120" s="269" t="s">
        <v>212</v>
      </c>
      <c r="Y120" s="269" t="s">
        <v>212</v>
      </c>
      <c r="Z120" s="269" t="s">
        <v>212</v>
      </c>
      <c r="AA120" s="269" t="s">
        <v>212</v>
      </c>
      <c r="AB120" s="269" t="s">
        <v>212</v>
      </c>
      <c r="AC120" s="269" t="s">
        <v>212</v>
      </c>
      <c r="AD120" s="269" t="s">
        <v>212</v>
      </c>
      <c r="AE120" s="269" t="s">
        <v>212</v>
      </c>
      <c r="AF120" s="269" t="s">
        <v>212</v>
      </c>
      <c r="AG120" s="269" t="s">
        <v>213</v>
      </c>
      <c r="AH120" s="269" t="s">
        <v>213</v>
      </c>
      <c r="AI120" s="269" t="s">
        <v>213</v>
      </c>
      <c r="AJ120" s="269" t="s">
        <v>213</v>
      </c>
      <c r="AK120" s="269" t="s">
        <v>213</v>
      </c>
      <c r="AL120" s="269" t="s">
        <v>213</v>
      </c>
      <c r="AM120" s="269" t="s">
        <v>213</v>
      </c>
      <c r="AN120" s="269" t="s">
        <v>213</v>
      </c>
      <c r="AO120" s="269" t="s">
        <v>213</v>
      </c>
      <c r="AQ120" t="s">
        <v>3849</v>
      </c>
      <c r="AR120"/>
      <c r="AS120" s="286"/>
      <c r="AT120" s="256"/>
      <c r="AV120" s="258"/>
    </row>
    <row r="121" spans="1:48" s="257" customFormat="1" ht="22.8" x14ac:dyDescent="0.4">
      <c r="A121" s="345">
        <v>208800</v>
      </c>
      <c r="B121" s="257" t="s">
        <v>59</v>
      </c>
      <c r="C121" s="269" t="s">
        <v>212</v>
      </c>
      <c r="D121" s="269" t="s">
        <v>212</v>
      </c>
      <c r="E121" s="269" t="s">
        <v>212</v>
      </c>
      <c r="F121" s="269" t="s">
        <v>212</v>
      </c>
      <c r="G121" s="269" t="s">
        <v>212</v>
      </c>
      <c r="H121" s="269" t="s">
        <v>212</v>
      </c>
      <c r="I121" s="269" t="s">
        <v>212</v>
      </c>
      <c r="J121" s="269" t="s">
        <v>212</v>
      </c>
      <c r="K121" s="269" t="s">
        <v>212</v>
      </c>
      <c r="L121" s="269" t="s">
        <v>212</v>
      </c>
      <c r="M121" s="269" t="s">
        <v>212</v>
      </c>
      <c r="N121" s="269" t="s">
        <v>212</v>
      </c>
      <c r="O121" s="269" t="s">
        <v>212</v>
      </c>
      <c r="P121" s="269" t="s">
        <v>212</v>
      </c>
      <c r="Q121" s="269" t="s">
        <v>212</v>
      </c>
      <c r="R121" s="269" t="s">
        <v>212</v>
      </c>
      <c r="S121" s="269" t="s">
        <v>212</v>
      </c>
      <c r="T121" s="269" t="s">
        <v>212</v>
      </c>
      <c r="U121" s="269" t="s">
        <v>212</v>
      </c>
      <c r="V121" s="269" t="s">
        <v>212</v>
      </c>
      <c r="W121" s="269" t="s">
        <v>212</v>
      </c>
      <c r="X121" s="269" t="s">
        <v>212</v>
      </c>
      <c r="Y121" s="269" t="s">
        <v>212</v>
      </c>
      <c r="Z121" s="269" t="s">
        <v>212</v>
      </c>
      <c r="AA121" s="269" t="s">
        <v>212</v>
      </c>
      <c r="AB121" s="269" t="s">
        <v>212</v>
      </c>
      <c r="AC121" s="269" t="s">
        <v>212</v>
      </c>
      <c r="AD121" s="269" t="s">
        <v>212</v>
      </c>
      <c r="AE121" s="269" t="s">
        <v>212</v>
      </c>
      <c r="AF121" s="269" t="s">
        <v>212</v>
      </c>
      <c r="AG121" s="269" t="s">
        <v>212</v>
      </c>
      <c r="AH121" s="269" t="s">
        <v>212</v>
      </c>
      <c r="AI121" s="269" t="s">
        <v>212</v>
      </c>
      <c r="AJ121" s="269" t="s">
        <v>212</v>
      </c>
      <c r="AK121" s="269" t="s">
        <v>212</v>
      </c>
      <c r="AL121" s="269" t="s">
        <v>212</v>
      </c>
      <c r="AM121" s="269" t="s">
        <v>212</v>
      </c>
      <c r="AN121" s="269" t="s">
        <v>212</v>
      </c>
      <c r="AO121" s="269" t="s">
        <v>212</v>
      </c>
      <c r="AQ121" t="s">
        <v>3849</v>
      </c>
      <c r="AR121"/>
      <c r="AS121" s="268"/>
      <c r="AT121" s="258"/>
      <c r="AV121" s="258"/>
    </row>
    <row r="122" spans="1:48" s="257" customFormat="1" ht="22.8" x14ac:dyDescent="0.4">
      <c r="A122" s="345">
        <v>208801</v>
      </c>
      <c r="B122" s="257" t="s">
        <v>484</v>
      </c>
      <c r="C122" s="269" t="s">
        <v>212</v>
      </c>
      <c r="D122" s="269" t="s">
        <v>212</v>
      </c>
      <c r="E122" s="269" t="s">
        <v>212</v>
      </c>
      <c r="F122" s="269" t="s">
        <v>212</v>
      </c>
      <c r="G122" s="269" t="s">
        <v>212</v>
      </c>
      <c r="H122" s="269" t="s">
        <v>212</v>
      </c>
      <c r="I122" s="269" t="s">
        <v>212</v>
      </c>
      <c r="J122" s="269" t="s">
        <v>212</v>
      </c>
      <c r="K122" s="269" t="s">
        <v>212</v>
      </c>
      <c r="L122" s="269" t="s">
        <v>212</v>
      </c>
      <c r="M122" s="269" t="s">
        <v>212</v>
      </c>
      <c r="N122" s="269" t="s">
        <v>212</v>
      </c>
      <c r="O122" s="269" t="s">
        <v>212</v>
      </c>
      <c r="P122" s="269" t="s">
        <v>212</v>
      </c>
      <c r="Q122" s="269" t="s">
        <v>212</v>
      </c>
      <c r="R122" s="269" t="s">
        <v>212</v>
      </c>
      <c r="S122" s="269" t="s">
        <v>212</v>
      </c>
      <c r="T122" s="269" t="s">
        <v>212</v>
      </c>
      <c r="U122" s="269" t="s">
        <v>212</v>
      </c>
      <c r="V122" s="269" t="s">
        <v>212</v>
      </c>
      <c r="W122" s="269" t="s">
        <v>213</v>
      </c>
      <c r="X122" s="269" t="s">
        <v>213</v>
      </c>
      <c r="Y122" s="269" t="s">
        <v>213</v>
      </c>
      <c r="Z122" s="269" t="s">
        <v>213</v>
      </c>
      <c r="AA122" s="269" t="s">
        <v>213</v>
      </c>
      <c r="AB122" s="269" t="s">
        <v>213</v>
      </c>
      <c r="AC122" s="269" t="s">
        <v>213</v>
      </c>
      <c r="AD122" s="269" t="s">
        <v>213</v>
      </c>
      <c r="AE122" s="269" t="s">
        <v>213</v>
      </c>
      <c r="AF122" s="269" t="s">
        <v>213</v>
      </c>
      <c r="AG122" s="269"/>
      <c r="AH122" s="269"/>
      <c r="AI122" s="269"/>
      <c r="AJ122" s="269"/>
      <c r="AK122" s="269"/>
      <c r="AL122" s="269"/>
      <c r="AM122" s="269"/>
      <c r="AN122" s="269"/>
      <c r="AO122" s="269"/>
      <c r="AP122"/>
      <c r="AQ122" t="s">
        <v>3889</v>
      </c>
      <c r="AR122"/>
      <c r="AS122" s="268"/>
      <c r="AT122" s="258"/>
    </row>
    <row r="123" spans="1:48" s="257" customFormat="1" ht="22.8" x14ac:dyDescent="0.4">
      <c r="A123" s="345">
        <v>208937</v>
      </c>
      <c r="B123" s="257" t="s">
        <v>486</v>
      </c>
      <c r="C123" s="269" t="s">
        <v>212</v>
      </c>
      <c r="D123" s="269" t="s">
        <v>212</v>
      </c>
      <c r="E123" s="269" t="s">
        <v>212</v>
      </c>
      <c r="F123" s="269" t="s">
        <v>212</v>
      </c>
      <c r="G123" s="269" t="s">
        <v>212</v>
      </c>
      <c r="H123" s="269" t="s">
        <v>212</v>
      </c>
      <c r="I123" s="269" t="s">
        <v>212</v>
      </c>
      <c r="J123" s="269" t="s">
        <v>212</v>
      </c>
      <c r="K123" s="269" t="s">
        <v>212</v>
      </c>
      <c r="L123" s="269" t="s">
        <v>212</v>
      </c>
      <c r="M123" s="269" t="s">
        <v>213</v>
      </c>
      <c r="N123" s="269" t="s">
        <v>213</v>
      </c>
      <c r="O123" s="269" t="s">
        <v>213</v>
      </c>
      <c r="P123" s="269" t="s">
        <v>213</v>
      </c>
      <c r="Q123" s="269" t="s">
        <v>213</v>
      </c>
      <c r="R123" s="269" t="s">
        <v>213</v>
      </c>
      <c r="S123" s="269" t="s">
        <v>213</v>
      </c>
      <c r="T123" s="269" t="s">
        <v>213</v>
      </c>
      <c r="U123" s="269" t="s">
        <v>213</v>
      </c>
      <c r="V123" s="269" t="s">
        <v>213</v>
      </c>
      <c r="AP123"/>
      <c r="AQ123" t="s">
        <v>3922</v>
      </c>
      <c r="AR123"/>
      <c r="AS123" s="268"/>
      <c r="AT123" s="256"/>
    </row>
    <row r="124" spans="1:48" s="257" customFormat="1" ht="22.8" x14ac:dyDescent="0.4">
      <c r="A124" s="345">
        <v>208941</v>
      </c>
      <c r="B124" s="257" t="s">
        <v>486</v>
      </c>
      <c r="C124" s="269" t="s">
        <v>212</v>
      </c>
      <c r="D124" s="269" t="s">
        <v>212</v>
      </c>
      <c r="E124" s="269" t="s">
        <v>212</v>
      </c>
      <c r="F124" s="269" t="s">
        <v>212</v>
      </c>
      <c r="G124" s="269" t="s">
        <v>212</v>
      </c>
      <c r="H124" s="269" t="s">
        <v>212</v>
      </c>
      <c r="I124" s="269" t="s">
        <v>212</v>
      </c>
      <c r="J124" s="269" t="s">
        <v>212</v>
      </c>
      <c r="K124" s="269" t="s">
        <v>212</v>
      </c>
      <c r="L124" s="269" t="s">
        <v>212</v>
      </c>
      <c r="M124" s="269" t="s">
        <v>213</v>
      </c>
      <c r="N124" s="269" t="s">
        <v>213</v>
      </c>
      <c r="O124" s="269" t="s">
        <v>213</v>
      </c>
      <c r="P124" s="269" t="s">
        <v>213</v>
      </c>
      <c r="Q124" s="269" t="s">
        <v>213</v>
      </c>
      <c r="R124" s="269" t="s">
        <v>213</v>
      </c>
      <c r="S124" s="269" t="s">
        <v>213</v>
      </c>
      <c r="T124" s="269" t="s">
        <v>213</v>
      </c>
      <c r="U124" s="269" t="s">
        <v>213</v>
      </c>
      <c r="V124" s="269" t="s">
        <v>213</v>
      </c>
      <c r="W124" s="256"/>
      <c r="X124" s="256"/>
      <c r="Y124" s="256"/>
      <c r="Z124" s="256"/>
      <c r="AA124" s="256"/>
      <c r="AB124" s="256"/>
      <c r="AC124" s="256"/>
      <c r="AD124" s="256"/>
      <c r="AE124" s="256"/>
      <c r="AF124" s="256"/>
      <c r="AG124" s="256"/>
      <c r="AH124" s="256"/>
      <c r="AI124" s="256"/>
      <c r="AJ124" s="256"/>
      <c r="AK124" s="256"/>
      <c r="AL124" s="256"/>
      <c r="AM124" s="256"/>
      <c r="AN124" s="256"/>
      <c r="AO124" s="256"/>
      <c r="AP124"/>
      <c r="AQ124" t="s">
        <v>3922</v>
      </c>
      <c r="AR124"/>
      <c r="AS124" s="268"/>
      <c r="AT124" s="256"/>
    </row>
    <row r="125" spans="1:48" s="257" customFormat="1" ht="22.8" x14ac:dyDescent="0.4">
      <c r="A125" s="345">
        <v>208950</v>
      </c>
      <c r="B125" s="257" t="s">
        <v>59</v>
      </c>
      <c r="C125" t="s">
        <v>3829</v>
      </c>
      <c r="D125" t="s">
        <v>3829</v>
      </c>
      <c r="E125" t="s">
        <v>3829</v>
      </c>
      <c r="F125" t="s">
        <v>3829</v>
      </c>
      <c r="G125" t="s">
        <v>3829</v>
      </c>
      <c r="H125" t="s">
        <v>3829</v>
      </c>
      <c r="I125" t="s">
        <v>3829</v>
      </c>
      <c r="J125" t="s">
        <v>3829</v>
      </c>
      <c r="K125" t="s">
        <v>3829</v>
      </c>
      <c r="L125" t="s">
        <v>3829</v>
      </c>
      <c r="M125" t="s">
        <v>3829</v>
      </c>
      <c r="N125" t="s">
        <v>3829</v>
      </c>
      <c r="O125" t="s">
        <v>3829</v>
      </c>
      <c r="P125" t="s">
        <v>3829</v>
      </c>
      <c r="Q125" t="s">
        <v>3829</v>
      </c>
      <c r="R125" t="s">
        <v>3829</v>
      </c>
      <c r="S125" t="s">
        <v>3829</v>
      </c>
      <c r="T125" t="s">
        <v>3829</v>
      </c>
      <c r="U125" t="s">
        <v>3829</v>
      </c>
      <c r="V125" t="s">
        <v>3829</v>
      </c>
      <c r="W125" t="s">
        <v>3829</v>
      </c>
      <c r="X125" t="s">
        <v>3829</v>
      </c>
      <c r="Y125" t="s">
        <v>3829</v>
      </c>
      <c r="Z125" t="s">
        <v>3829</v>
      </c>
      <c r="AA125" t="s">
        <v>3829</v>
      </c>
      <c r="AB125" t="s">
        <v>3829</v>
      </c>
      <c r="AC125" t="s">
        <v>3829</v>
      </c>
      <c r="AD125" t="s">
        <v>3829</v>
      </c>
      <c r="AE125" t="s">
        <v>3829</v>
      </c>
      <c r="AF125" t="s">
        <v>3829</v>
      </c>
      <c r="AG125" t="s">
        <v>3829</v>
      </c>
      <c r="AH125" t="s">
        <v>3829</v>
      </c>
      <c r="AI125" t="s">
        <v>3829</v>
      </c>
      <c r="AJ125" t="s">
        <v>3829</v>
      </c>
      <c r="AK125" t="s">
        <v>3829</v>
      </c>
      <c r="AL125" t="s">
        <v>3829</v>
      </c>
      <c r="AM125" t="s">
        <v>3829</v>
      </c>
      <c r="AN125" t="s">
        <v>3829</v>
      </c>
      <c r="AO125" t="s">
        <v>3829</v>
      </c>
      <c r="AQ125" t="s">
        <v>3861</v>
      </c>
      <c r="AR125"/>
      <c r="AS125" s="268"/>
      <c r="AT125" s="258"/>
      <c r="AV125" s="258"/>
    </row>
    <row r="126" spans="1:48" s="257" customFormat="1" ht="14.4" x14ac:dyDescent="0.3">
      <c r="A126" s="345">
        <v>208990</v>
      </c>
      <c r="B126" s="257" t="s">
        <v>59</v>
      </c>
      <c r="C126" s="269" t="s">
        <v>212</v>
      </c>
      <c r="D126" s="269" t="s">
        <v>212</v>
      </c>
      <c r="E126" s="269" t="s">
        <v>212</v>
      </c>
      <c r="F126" s="269" t="s">
        <v>212</v>
      </c>
      <c r="G126" s="269" t="s">
        <v>212</v>
      </c>
      <c r="H126" s="269" t="s">
        <v>212</v>
      </c>
      <c r="I126" s="269" t="s">
        <v>212</v>
      </c>
      <c r="J126" s="269" t="s">
        <v>212</v>
      </c>
      <c r="K126" s="269" t="s">
        <v>212</v>
      </c>
      <c r="L126" s="269" t="s">
        <v>212</v>
      </c>
      <c r="M126" s="269" t="s">
        <v>212</v>
      </c>
      <c r="N126" s="269" t="s">
        <v>212</v>
      </c>
      <c r="O126" s="269" t="s">
        <v>212</v>
      </c>
      <c r="P126" s="269" t="s">
        <v>212</v>
      </c>
      <c r="Q126" s="269" t="s">
        <v>212</v>
      </c>
      <c r="R126" s="269" t="s">
        <v>212</v>
      </c>
      <c r="S126" s="269" t="s">
        <v>212</v>
      </c>
      <c r="T126" s="269" t="s">
        <v>212</v>
      </c>
      <c r="U126" s="269" t="s">
        <v>212</v>
      </c>
      <c r="V126" s="269" t="s">
        <v>212</v>
      </c>
      <c r="W126" s="269" t="s">
        <v>212</v>
      </c>
      <c r="X126" s="269" t="s">
        <v>212</v>
      </c>
      <c r="Y126" s="269" t="s">
        <v>212</v>
      </c>
      <c r="Z126" s="269" t="s">
        <v>212</v>
      </c>
      <c r="AA126" s="269" t="s">
        <v>212</v>
      </c>
      <c r="AB126" s="269" t="s">
        <v>212</v>
      </c>
      <c r="AC126" s="269" t="s">
        <v>213</v>
      </c>
      <c r="AD126" s="269" t="s">
        <v>212</v>
      </c>
      <c r="AE126" s="269" t="s">
        <v>212</v>
      </c>
      <c r="AF126" s="269" t="s">
        <v>212</v>
      </c>
      <c r="AG126" s="269" t="s">
        <v>213</v>
      </c>
      <c r="AH126" s="269" t="s">
        <v>213</v>
      </c>
      <c r="AI126" s="269" t="s">
        <v>213</v>
      </c>
      <c r="AJ126" s="269" t="s">
        <v>213</v>
      </c>
      <c r="AK126" s="269" t="s">
        <v>213</v>
      </c>
      <c r="AL126" s="269" t="s">
        <v>213</v>
      </c>
      <c r="AM126" s="269" t="s">
        <v>213</v>
      </c>
      <c r="AN126" s="269" t="s">
        <v>213</v>
      </c>
      <c r="AO126" s="269" t="s">
        <v>213</v>
      </c>
      <c r="AQ126" t="s">
        <v>3847</v>
      </c>
      <c r="AR126"/>
      <c r="AS126" s="283"/>
      <c r="AT126" s="256"/>
    </row>
    <row r="127" spans="1:48" s="257" customFormat="1" ht="14.4" x14ac:dyDescent="0.3">
      <c r="A127" s="345">
        <v>209004</v>
      </c>
      <c r="B127" s="257" t="s">
        <v>59</v>
      </c>
      <c r="C127" s="269" t="s">
        <v>212</v>
      </c>
      <c r="D127" s="269" t="s">
        <v>212</v>
      </c>
      <c r="E127" s="269" t="s">
        <v>212</v>
      </c>
      <c r="F127" s="269" t="s">
        <v>212</v>
      </c>
      <c r="G127" s="269" t="s">
        <v>212</v>
      </c>
      <c r="H127" s="269" t="s">
        <v>212</v>
      </c>
      <c r="I127" s="269" t="s">
        <v>212</v>
      </c>
      <c r="J127" s="269" t="s">
        <v>212</v>
      </c>
      <c r="K127" s="269" t="s">
        <v>212</v>
      </c>
      <c r="L127" s="269" t="s">
        <v>212</v>
      </c>
      <c r="M127" s="269" t="s">
        <v>212</v>
      </c>
      <c r="N127" s="269" t="s">
        <v>212</v>
      </c>
      <c r="O127" s="269" t="s">
        <v>212</v>
      </c>
      <c r="P127" s="269" t="s">
        <v>212</v>
      </c>
      <c r="Q127" s="269" t="s">
        <v>212</v>
      </c>
      <c r="R127" s="269" t="s">
        <v>212</v>
      </c>
      <c r="S127" s="269" t="s">
        <v>212</v>
      </c>
      <c r="T127" s="269" t="s">
        <v>212</v>
      </c>
      <c r="U127" s="269" t="s">
        <v>212</v>
      </c>
      <c r="V127" s="269" t="s">
        <v>212</v>
      </c>
      <c r="W127" s="269" t="s">
        <v>212</v>
      </c>
      <c r="X127" s="269" t="s">
        <v>212</v>
      </c>
      <c r="Y127" s="269" t="s">
        <v>212</v>
      </c>
      <c r="Z127" s="269" t="s">
        <v>212</v>
      </c>
      <c r="AA127" s="269" t="s">
        <v>212</v>
      </c>
      <c r="AB127" s="269" t="s">
        <v>212</v>
      </c>
      <c r="AC127" s="269" t="s">
        <v>212</v>
      </c>
      <c r="AD127" s="269" t="s">
        <v>212</v>
      </c>
      <c r="AE127" s="269" t="s">
        <v>212</v>
      </c>
      <c r="AF127" s="269" t="s">
        <v>212</v>
      </c>
      <c r="AG127" s="269" t="s">
        <v>213</v>
      </c>
      <c r="AH127" s="269" t="s">
        <v>213</v>
      </c>
      <c r="AI127" s="269" t="s">
        <v>213</v>
      </c>
      <c r="AJ127" s="269" t="s">
        <v>213</v>
      </c>
      <c r="AK127" s="269" t="s">
        <v>213</v>
      </c>
      <c r="AL127" s="269" t="s">
        <v>213</v>
      </c>
      <c r="AM127" s="269" t="s">
        <v>213</v>
      </c>
      <c r="AN127" s="269" t="s">
        <v>213</v>
      </c>
      <c r="AO127" s="269" t="s">
        <v>213</v>
      </c>
      <c r="AQ127" t="s">
        <v>3847</v>
      </c>
      <c r="AR127"/>
      <c r="AS127" s="283"/>
      <c r="AT127" s="256"/>
    </row>
    <row r="128" spans="1:48" s="257" customFormat="1" ht="21.6" x14ac:dyDescent="0.65">
      <c r="A128" s="345">
        <v>209037</v>
      </c>
      <c r="B128" s="257" t="s">
        <v>59</v>
      </c>
      <c r="C128" s="269" t="s">
        <v>212</v>
      </c>
      <c r="D128" s="269" t="s">
        <v>212</v>
      </c>
      <c r="E128" s="269" t="s">
        <v>212</v>
      </c>
      <c r="F128" s="269" t="s">
        <v>212</v>
      </c>
      <c r="G128" s="269" t="s">
        <v>212</v>
      </c>
      <c r="H128" s="269" t="s">
        <v>212</v>
      </c>
      <c r="I128" s="269" t="s">
        <v>212</v>
      </c>
      <c r="J128" s="269" t="s">
        <v>212</v>
      </c>
      <c r="K128" s="269" t="s">
        <v>212</v>
      </c>
      <c r="L128" s="269" t="s">
        <v>212</v>
      </c>
      <c r="M128" s="269" t="s">
        <v>212</v>
      </c>
      <c r="N128" s="269" t="s">
        <v>212</v>
      </c>
      <c r="O128" s="269" t="s">
        <v>212</v>
      </c>
      <c r="P128" s="269" t="s">
        <v>212</v>
      </c>
      <c r="Q128" s="269" t="s">
        <v>212</v>
      </c>
      <c r="R128" s="269" t="s">
        <v>212</v>
      </c>
      <c r="S128" s="269" t="s">
        <v>212</v>
      </c>
      <c r="T128" s="269" t="s">
        <v>212</v>
      </c>
      <c r="U128" s="269" t="s">
        <v>212</v>
      </c>
      <c r="V128" s="269" t="s">
        <v>212</v>
      </c>
      <c r="W128" s="269" t="s">
        <v>212</v>
      </c>
      <c r="X128" s="269" t="s">
        <v>212</v>
      </c>
      <c r="Y128" s="269" t="s">
        <v>212</v>
      </c>
      <c r="Z128" s="269" t="s">
        <v>212</v>
      </c>
      <c r="AA128" s="269" t="s">
        <v>212</v>
      </c>
      <c r="AB128" s="269" t="s">
        <v>212</v>
      </c>
      <c r="AC128" s="269" t="s">
        <v>212</v>
      </c>
      <c r="AD128" s="269" t="s">
        <v>212</v>
      </c>
      <c r="AE128" s="269" t="s">
        <v>212</v>
      </c>
      <c r="AF128" s="269" t="s">
        <v>212</v>
      </c>
      <c r="AG128" s="280" t="s">
        <v>213</v>
      </c>
      <c r="AH128" s="280" t="s">
        <v>213</v>
      </c>
      <c r="AI128" s="280" t="s">
        <v>213</v>
      </c>
      <c r="AJ128" s="280" t="s">
        <v>213</v>
      </c>
      <c r="AK128" s="280" t="s">
        <v>213</v>
      </c>
      <c r="AL128" s="280" t="s">
        <v>213</v>
      </c>
      <c r="AM128" s="280" t="s">
        <v>213</v>
      </c>
      <c r="AN128" s="280" t="s">
        <v>213</v>
      </c>
      <c r="AO128" s="280" t="s">
        <v>213</v>
      </c>
      <c r="AQ128" t="s">
        <v>3859</v>
      </c>
      <c r="AR128"/>
      <c r="AS128" s="286"/>
      <c r="AT128" s="256"/>
    </row>
    <row r="129" spans="1:48" s="257" customFormat="1" ht="14.4" x14ac:dyDescent="0.3">
      <c r="A129" s="345">
        <v>209121</v>
      </c>
      <c r="B129" s="257" t="s">
        <v>59</v>
      </c>
      <c r="C129" s="269" t="s">
        <v>212</v>
      </c>
      <c r="D129" s="269" t="s">
        <v>212</v>
      </c>
      <c r="E129" s="269" t="s">
        <v>212</v>
      </c>
      <c r="F129" s="269" t="s">
        <v>212</v>
      </c>
      <c r="G129" s="269" t="s">
        <v>212</v>
      </c>
      <c r="H129" s="269" t="s">
        <v>212</v>
      </c>
      <c r="I129" s="269" t="s">
        <v>212</v>
      </c>
      <c r="J129" s="269" t="s">
        <v>212</v>
      </c>
      <c r="K129" s="269" t="s">
        <v>212</v>
      </c>
      <c r="L129" s="269" t="s">
        <v>212</v>
      </c>
      <c r="M129" s="269" t="s">
        <v>212</v>
      </c>
      <c r="N129" s="269" t="s">
        <v>212</v>
      </c>
      <c r="O129" s="269" t="s">
        <v>212</v>
      </c>
      <c r="P129" s="269" t="s">
        <v>212</v>
      </c>
      <c r="Q129" s="269" t="s">
        <v>212</v>
      </c>
      <c r="R129" s="269" t="s">
        <v>212</v>
      </c>
      <c r="S129" s="269" t="s">
        <v>212</v>
      </c>
      <c r="T129" s="269" t="s">
        <v>212</v>
      </c>
      <c r="U129" s="269" t="s">
        <v>212</v>
      </c>
      <c r="V129" s="269" t="s">
        <v>212</v>
      </c>
      <c r="W129" s="269" t="s">
        <v>212</v>
      </c>
      <c r="X129" s="269" t="s">
        <v>212</v>
      </c>
      <c r="Y129" s="269" t="s">
        <v>212</v>
      </c>
      <c r="Z129" s="269" t="s">
        <v>212</v>
      </c>
      <c r="AA129" s="269" t="s">
        <v>212</v>
      </c>
      <c r="AB129" s="269" t="s">
        <v>212</v>
      </c>
      <c r="AC129" s="269" t="s">
        <v>212</v>
      </c>
      <c r="AD129" s="269" t="s">
        <v>212</v>
      </c>
      <c r="AE129" s="269" t="s">
        <v>212</v>
      </c>
      <c r="AF129" s="269" t="s">
        <v>212</v>
      </c>
      <c r="AG129" s="269" t="s">
        <v>213</v>
      </c>
      <c r="AH129" s="269" t="s">
        <v>213</v>
      </c>
      <c r="AI129" s="269" t="s">
        <v>213</v>
      </c>
      <c r="AJ129" s="269" t="s">
        <v>213</v>
      </c>
      <c r="AK129" s="269" t="s">
        <v>213</v>
      </c>
      <c r="AL129" s="269" t="s">
        <v>213</v>
      </c>
      <c r="AM129" s="269" t="s">
        <v>213</v>
      </c>
      <c r="AN129" s="269" t="s">
        <v>213</v>
      </c>
      <c r="AO129" s="269" t="s">
        <v>213</v>
      </c>
      <c r="AQ129" t="s">
        <v>3849</v>
      </c>
      <c r="AR129"/>
      <c r="AS129" s="283"/>
      <c r="AT129" s="256"/>
    </row>
    <row r="130" spans="1:48" s="257" customFormat="1" ht="14.4" x14ac:dyDescent="0.3">
      <c r="A130" s="345">
        <v>209137</v>
      </c>
      <c r="B130" s="257" t="s">
        <v>484</v>
      </c>
      <c r="C130" t="s">
        <v>3829</v>
      </c>
      <c r="D130" t="s">
        <v>3829</v>
      </c>
      <c r="E130" t="s">
        <v>3829</v>
      </c>
      <c r="F130" t="s">
        <v>3829</v>
      </c>
      <c r="G130" t="s">
        <v>3829</v>
      </c>
      <c r="H130" t="s">
        <v>3829</v>
      </c>
      <c r="I130" t="s">
        <v>3829</v>
      </c>
      <c r="J130" t="s">
        <v>3829</v>
      </c>
      <c r="K130" t="s">
        <v>3829</v>
      </c>
      <c r="L130" t="s">
        <v>3829</v>
      </c>
      <c r="M130" t="s">
        <v>3829</v>
      </c>
      <c r="N130" t="s">
        <v>3829</v>
      </c>
      <c r="O130" t="s">
        <v>3829</v>
      </c>
      <c r="P130" t="s">
        <v>3829</v>
      </c>
      <c r="Q130" t="s">
        <v>3829</v>
      </c>
      <c r="R130" t="s">
        <v>3829</v>
      </c>
      <c r="S130" t="s">
        <v>3829</v>
      </c>
      <c r="T130" t="s">
        <v>3829</v>
      </c>
      <c r="U130" t="s">
        <v>3829</v>
      </c>
      <c r="V130" t="s">
        <v>3829</v>
      </c>
      <c r="W130" t="s">
        <v>3829</v>
      </c>
      <c r="X130" t="s">
        <v>3829</v>
      </c>
      <c r="Y130" t="s">
        <v>3829</v>
      </c>
      <c r="Z130" t="s">
        <v>3829</v>
      </c>
      <c r="AA130" t="s">
        <v>3829</v>
      </c>
      <c r="AB130" t="s">
        <v>3829</v>
      </c>
      <c r="AC130" t="s">
        <v>3829</v>
      </c>
      <c r="AD130" t="s">
        <v>3829</v>
      </c>
      <c r="AE130" t="s">
        <v>3829</v>
      </c>
      <c r="AF130" t="s">
        <v>3829</v>
      </c>
      <c r="AG130"/>
      <c r="AH130"/>
      <c r="AI130"/>
      <c r="AJ130"/>
      <c r="AK130"/>
      <c r="AL130"/>
      <c r="AM130"/>
      <c r="AN130"/>
      <c r="AO130"/>
      <c r="AP130"/>
      <c r="AQ130" t="s">
        <v>4013</v>
      </c>
      <c r="AR130"/>
      <c r="AS130" s="283"/>
      <c r="AT130" s="256"/>
    </row>
    <row r="131" spans="1:48" s="257" customFormat="1" ht="22.8" x14ac:dyDescent="0.4">
      <c r="A131" s="345">
        <v>209179</v>
      </c>
      <c r="B131" s="257" t="s">
        <v>484</v>
      </c>
      <c r="C131" t="s">
        <v>3829</v>
      </c>
      <c r="D131" t="s">
        <v>3829</v>
      </c>
      <c r="E131" t="s">
        <v>3829</v>
      </c>
      <c r="F131" t="s">
        <v>3829</v>
      </c>
      <c r="G131" t="s">
        <v>3829</v>
      </c>
      <c r="H131" t="s">
        <v>3829</v>
      </c>
      <c r="I131" t="s">
        <v>3829</v>
      </c>
      <c r="J131" t="s">
        <v>3829</v>
      </c>
      <c r="K131" t="s">
        <v>3829</v>
      </c>
      <c r="L131" t="s">
        <v>3829</v>
      </c>
      <c r="M131" t="s">
        <v>3829</v>
      </c>
      <c r="N131" t="s">
        <v>3829</v>
      </c>
      <c r="O131" t="s">
        <v>3829</v>
      </c>
      <c r="P131" t="s">
        <v>3829</v>
      </c>
      <c r="Q131" t="s">
        <v>3829</v>
      </c>
      <c r="R131" t="s">
        <v>3829</v>
      </c>
      <c r="S131" t="s">
        <v>3829</v>
      </c>
      <c r="T131" t="s">
        <v>3829</v>
      </c>
      <c r="U131" t="s">
        <v>3829</v>
      </c>
      <c r="V131" t="s">
        <v>3829</v>
      </c>
      <c r="W131" t="s">
        <v>3829</v>
      </c>
      <c r="X131" t="s">
        <v>3829</v>
      </c>
      <c r="Y131" t="s">
        <v>3829</v>
      </c>
      <c r="Z131" t="s">
        <v>3829</v>
      </c>
      <c r="AA131" t="s">
        <v>3829</v>
      </c>
      <c r="AB131" t="s">
        <v>3829</v>
      </c>
      <c r="AC131" t="s">
        <v>3829</v>
      </c>
      <c r="AD131" t="s">
        <v>3829</v>
      </c>
      <c r="AE131" t="s">
        <v>3829</v>
      </c>
      <c r="AF131" t="s">
        <v>3829</v>
      </c>
      <c r="AG131"/>
      <c r="AH131"/>
      <c r="AI131"/>
      <c r="AJ131"/>
      <c r="AK131"/>
      <c r="AL131"/>
      <c r="AM131"/>
      <c r="AN131"/>
      <c r="AO131"/>
      <c r="AP131"/>
      <c r="AQ131" t="s">
        <v>3870</v>
      </c>
      <c r="AR131"/>
      <c r="AS131" s="268"/>
      <c r="AT131" s="256"/>
    </row>
    <row r="132" spans="1:48" s="257" customFormat="1" ht="21.6" x14ac:dyDescent="0.65">
      <c r="A132" s="345">
        <v>209281</v>
      </c>
      <c r="B132" s="257" t="s">
        <v>59</v>
      </c>
      <c r="C132" t="s">
        <v>214</v>
      </c>
      <c r="D132" t="s">
        <v>213</v>
      </c>
      <c r="E132" t="s">
        <v>212</v>
      </c>
      <c r="F132" t="s">
        <v>214</v>
      </c>
      <c r="G132" t="s">
        <v>212</v>
      </c>
      <c r="H132" t="s">
        <v>214</v>
      </c>
      <c r="I132" t="s">
        <v>212</v>
      </c>
      <c r="J132" t="s">
        <v>212</v>
      </c>
      <c r="K132" t="s">
        <v>212</v>
      </c>
      <c r="L132" t="s">
        <v>212</v>
      </c>
      <c r="M132" t="s">
        <v>212</v>
      </c>
      <c r="N132" t="s">
        <v>214</v>
      </c>
      <c r="O132" t="s">
        <v>214</v>
      </c>
      <c r="P132" t="s">
        <v>212</v>
      </c>
      <c r="Q132" t="s">
        <v>214</v>
      </c>
      <c r="R132" t="s">
        <v>214</v>
      </c>
      <c r="S132" t="s">
        <v>212</v>
      </c>
      <c r="T132" t="s">
        <v>214</v>
      </c>
      <c r="U132" t="s">
        <v>214</v>
      </c>
      <c r="V132" t="s">
        <v>212</v>
      </c>
      <c r="W132" t="s">
        <v>212</v>
      </c>
      <c r="X132" t="s">
        <v>214</v>
      </c>
      <c r="Y132" t="s">
        <v>214</v>
      </c>
      <c r="Z132" t="s">
        <v>214</v>
      </c>
      <c r="AA132" t="s">
        <v>212</v>
      </c>
      <c r="AB132" t="s">
        <v>214</v>
      </c>
      <c r="AC132" t="s">
        <v>214</v>
      </c>
      <c r="AD132" t="s">
        <v>212</v>
      </c>
      <c r="AE132" t="s">
        <v>212</v>
      </c>
      <c r="AF132" t="s">
        <v>214</v>
      </c>
      <c r="AG132" t="s">
        <v>214</v>
      </c>
      <c r="AH132" t="s">
        <v>214</v>
      </c>
      <c r="AI132" t="s">
        <v>214</v>
      </c>
      <c r="AJ132" t="s">
        <v>214</v>
      </c>
      <c r="AK132" t="s">
        <v>214</v>
      </c>
      <c r="AL132" t="s">
        <v>213</v>
      </c>
      <c r="AM132" t="s">
        <v>213</v>
      </c>
      <c r="AN132" t="s">
        <v>213</v>
      </c>
      <c r="AO132" t="s">
        <v>213</v>
      </c>
      <c r="AP132" t="s">
        <v>213</v>
      </c>
      <c r="AQ132" t="s">
        <v>3374</v>
      </c>
      <c r="AR132"/>
      <c r="AS132" s="286"/>
      <c r="AT132" s="258"/>
      <c r="AV132" s="258"/>
    </row>
    <row r="133" spans="1:48" s="257" customFormat="1" ht="22.8" x14ac:dyDescent="0.4">
      <c r="A133" s="345">
        <v>209317</v>
      </c>
      <c r="B133" s="257" t="s">
        <v>486</v>
      </c>
      <c r="C133" s="256" t="s">
        <v>212</v>
      </c>
      <c r="D133" s="256" t="s">
        <v>212</v>
      </c>
      <c r="E133" s="256" t="s">
        <v>212</v>
      </c>
      <c r="F133" s="256" t="s">
        <v>212</v>
      </c>
      <c r="G133" s="256" t="s">
        <v>212</v>
      </c>
      <c r="H133" s="256" t="s">
        <v>212</v>
      </c>
      <c r="I133" s="256" t="s">
        <v>212</v>
      </c>
      <c r="J133" s="256" t="s">
        <v>212</v>
      </c>
      <c r="K133" s="256" t="s">
        <v>212</v>
      </c>
      <c r="L133" s="256" t="s">
        <v>212</v>
      </c>
      <c r="M133" s="256" t="s">
        <v>213</v>
      </c>
      <c r="N133" s="256" t="s">
        <v>213</v>
      </c>
      <c r="O133" s="256" t="s">
        <v>213</v>
      </c>
      <c r="P133" s="256" t="s">
        <v>213</v>
      </c>
      <c r="Q133" s="256" t="s">
        <v>213</v>
      </c>
      <c r="R133" s="256" t="s">
        <v>213</v>
      </c>
      <c r="S133" s="256" t="s">
        <v>213</v>
      </c>
      <c r="T133" s="256" t="s">
        <v>213</v>
      </c>
      <c r="U133" s="256" t="s">
        <v>213</v>
      </c>
      <c r="V133" s="256" t="s">
        <v>213</v>
      </c>
      <c r="W133" s="256"/>
      <c r="X133" s="256"/>
      <c r="Y133" s="256"/>
      <c r="Z133" s="256"/>
      <c r="AA133" s="256"/>
      <c r="AB133" s="256"/>
      <c r="AC133" s="256"/>
      <c r="AD133" s="256"/>
      <c r="AE133" s="256"/>
      <c r="AF133" s="256"/>
      <c r="AG133" s="256"/>
      <c r="AH133" s="256"/>
      <c r="AI133" s="256"/>
      <c r="AJ133" s="256"/>
      <c r="AK133" s="256"/>
      <c r="AL133" s="256"/>
      <c r="AM133" s="256"/>
      <c r="AN133" s="256"/>
      <c r="AO133" s="256"/>
      <c r="AP133"/>
      <c r="AQ133" t="s">
        <v>3955</v>
      </c>
      <c r="AR133"/>
      <c r="AS133" s="268"/>
      <c r="AT133" s="256"/>
    </row>
    <row r="134" spans="1:48" s="257" customFormat="1" ht="22.8" x14ac:dyDescent="0.4">
      <c r="A134" s="345">
        <v>209329</v>
      </c>
      <c r="B134" s="257" t="s">
        <v>487</v>
      </c>
      <c r="C134" t="s">
        <v>3829</v>
      </c>
      <c r="D134" t="s">
        <v>3829</v>
      </c>
      <c r="E134" t="s">
        <v>3829</v>
      </c>
      <c r="F134" t="s">
        <v>3829</v>
      </c>
      <c r="G134" t="s">
        <v>3829</v>
      </c>
      <c r="H134" t="s">
        <v>3829</v>
      </c>
      <c r="I134" t="s">
        <v>3829</v>
      </c>
      <c r="J134" t="s">
        <v>3829</v>
      </c>
      <c r="K134" t="s">
        <v>3829</v>
      </c>
      <c r="L134" t="s">
        <v>3829</v>
      </c>
      <c r="M134" t="s">
        <v>3829</v>
      </c>
      <c r="N134" t="s">
        <v>3829</v>
      </c>
      <c r="O134" t="s">
        <v>3829</v>
      </c>
      <c r="P134" t="s">
        <v>3829</v>
      </c>
      <c r="Q134" t="s">
        <v>3829</v>
      </c>
      <c r="R134" t="s">
        <v>3829</v>
      </c>
      <c r="S134" t="s">
        <v>3829</v>
      </c>
      <c r="T134" t="s">
        <v>3829</v>
      </c>
      <c r="U134" t="s">
        <v>3829</v>
      </c>
      <c r="V134" t="s">
        <v>3829</v>
      </c>
      <c r="W134"/>
      <c r="X134"/>
      <c r="Y134"/>
      <c r="Z134"/>
      <c r="AA134"/>
      <c r="AB134"/>
      <c r="AC134"/>
      <c r="AD134"/>
      <c r="AE134"/>
      <c r="AF134"/>
      <c r="AG134"/>
      <c r="AH134"/>
      <c r="AI134"/>
      <c r="AJ134"/>
      <c r="AK134"/>
      <c r="AL134"/>
      <c r="AM134"/>
      <c r="AN134"/>
      <c r="AO134"/>
      <c r="AP134"/>
      <c r="AQ134" t="s">
        <v>4015</v>
      </c>
      <c r="AR134"/>
      <c r="AS134" s="268"/>
      <c r="AT134" s="258"/>
    </row>
    <row r="135" spans="1:48" s="257" customFormat="1" ht="14.4" x14ac:dyDescent="0.3">
      <c r="A135" s="345">
        <v>209331</v>
      </c>
      <c r="B135" s="257" t="s">
        <v>59</v>
      </c>
      <c r="C135" t="s">
        <v>3829</v>
      </c>
      <c r="D135" t="s">
        <v>3829</v>
      </c>
      <c r="E135" t="s">
        <v>3829</v>
      </c>
      <c r="F135" t="s">
        <v>3829</v>
      </c>
      <c r="G135" t="s">
        <v>3829</v>
      </c>
      <c r="H135" t="s">
        <v>3829</v>
      </c>
      <c r="I135" t="s">
        <v>3829</v>
      </c>
      <c r="J135" t="s">
        <v>3829</v>
      </c>
      <c r="K135" t="s">
        <v>3829</v>
      </c>
      <c r="L135" t="s">
        <v>3829</v>
      </c>
      <c r="M135" t="s">
        <v>3829</v>
      </c>
      <c r="N135" t="s">
        <v>3829</v>
      </c>
      <c r="O135" t="s">
        <v>3829</v>
      </c>
      <c r="P135" t="s">
        <v>3829</v>
      </c>
      <c r="Q135" t="s">
        <v>3829</v>
      </c>
      <c r="R135" t="s">
        <v>3829</v>
      </c>
      <c r="S135" t="s">
        <v>3829</v>
      </c>
      <c r="T135" t="s">
        <v>3829</v>
      </c>
      <c r="U135" t="s">
        <v>3829</v>
      </c>
      <c r="V135" t="s">
        <v>3829</v>
      </c>
      <c r="W135" t="s">
        <v>3829</v>
      </c>
      <c r="X135" t="s">
        <v>3829</v>
      </c>
      <c r="Y135" t="s">
        <v>3829</v>
      </c>
      <c r="Z135" t="s">
        <v>3829</v>
      </c>
      <c r="AA135" t="s">
        <v>3829</v>
      </c>
      <c r="AB135" t="s">
        <v>3829</v>
      </c>
      <c r="AC135" t="s">
        <v>3829</v>
      </c>
      <c r="AD135" t="s">
        <v>3829</v>
      </c>
      <c r="AE135" t="s">
        <v>3829</v>
      </c>
      <c r="AF135" t="s">
        <v>3829</v>
      </c>
      <c r="AG135" t="s">
        <v>3829</v>
      </c>
      <c r="AH135" t="s">
        <v>3829</v>
      </c>
      <c r="AI135" t="s">
        <v>3829</v>
      </c>
      <c r="AJ135" t="s">
        <v>3829</v>
      </c>
      <c r="AK135" t="s">
        <v>3829</v>
      </c>
      <c r="AL135" t="s">
        <v>3829</v>
      </c>
      <c r="AM135" t="s">
        <v>3829</v>
      </c>
      <c r="AN135" t="s">
        <v>3829</v>
      </c>
      <c r="AO135" t="s">
        <v>3829</v>
      </c>
      <c r="AP135" t="s">
        <v>3829</v>
      </c>
      <c r="AQ135" t="s">
        <v>3879</v>
      </c>
      <c r="AR135"/>
      <c r="AS135" s="283"/>
      <c r="AT135" s="256"/>
    </row>
    <row r="136" spans="1:48" s="257" customFormat="1" ht="22.8" x14ac:dyDescent="0.4">
      <c r="A136" s="345">
        <v>209443</v>
      </c>
      <c r="B136" s="257" t="s">
        <v>484</v>
      </c>
      <c r="C136" s="257" t="s">
        <v>212</v>
      </c>
      <c r="D136" s="257" t="s">
        <v>214</v>
      </c>
      <c r="E136" s="257" t="s">
        <v>212</v>
      </c>
      <c r="F136" s="257" t="s">
        <v>214</v>
      </c>
      <c r="G136" s="257" t="s">
        <v>214</v>
      </c>
      <c r="H136" s="257" t="s">
        <v>214</v>
      </c>
      <c r="I136" s="257" t="s">
        <v>213</v>
      </c>
      <c r="J136" s="257" t="s">
        <v>214</v>
      </c>
      <c r="K136" s="257" t="s">
        <v>214</v>
      </c>
      <c r="L136" s="257" t="s">
        <v>212</v>
      </c>
      <c r="M136" s="257" t="s">
        <v>214</v>
      </c>
      <c r="N136" s="257" t="s">
        <v>214</v>
      </c>
      <c r="O136" s="257" t="s">
        <v>214</v>
      </c>
      <c r="P136" s="257" t="s">
        <v>214</v>
      </c>
      <c r="Q136" s="257" t="s">
        <v>214</v>
      </c>
      <c r="R136" s="257" t="s">
        <v>214</v>
      </c>
      <c r="S136" s="257" t="s">
        <v>213</v>
      </c>
      <c r="T136" s="257" t="s">
        <v>214</v>
      </c>
      <c r="U136" s="257" t="s">
        <v>214</v>
      </c>
      <c r="V136" s="257" t="s">
        <v>214</v>
      </c>
      <c r="W136" s="257" t="s">
        <v>3830</v>
      </c>
      <c r="X136" s="257" t="s">
        <v>3830</v>
      </c>
      <c r="Y136" s="257" t="s">
        <v>3830</v>
      </c>
      <c r="Z136" s="257" t="s">
        <v>3830</v>
      </c>
      <c r="AA136" s="257" t="s">
        <v>3830</v>
      </c>
      <c r="AB136" s="272" t="s">
        <v>213</v>
      </c>
      <c r="AC136" s="272" t="s">
        <v>213</v>
      </c>
      <c r="AD136" s="272" t="s">
        <v>213</v>
      </c>
      <c r="AE136" s="272" t="s">
        <v>213</v>
      </c>
      <c r="AF136" s="272" t="s">
        <v>213</v>
      </c>
      <c r="AP136"/>
      <c r="AQ136" t="s">
        <v>3375</v>
      </c>
      <c r="AR136"/>
      <c r="AS136" s="268"/>
      <c r="AT136" s="256"/>
    </row>
    <row r="137" spans="1:48" s="257" customFormat="1" ht="14.4" x14ac:dyDescent="0.3">
      <c r="A137" s="345">
        <v>209554</v>
      </c>
      <c r="B137" s="257" t="s">
        <v>485</v>
      </c>
      <c r="C137" s="269" t="s">
        <v>213</v>
      </c>
      <c r="D137" s="269" t="s">
        <v>213</v>
      </c>
      <c r="E137" s="269" t="s">
        <v>213</v>
      </c>
      <c r="F137" s="269" t="s">
        <v>213</v>
      </c>
      <c r="G137" s="269" t="s">
        <v>213</v>
      </c>
      <c r="H137" s="269" t="s">
        <v>213</v>
      </c>
      <c r="I137" s="269" t="s">
        <v>213</v>
      </c>
      <c r="J137" s="269" t="s">
        <v>213</v>
      </c>
      <c r="K137" s="269" t="s">
        <v>213</v>
      </c>
      <c r="L137" s="269" t="s">
        <v>213</v>
      </c>
      <c r="M137" s="280"/>
      <c r="N137" s="280"/>
      <c r="O137" s="280"/>
      <c r="P137" s="280"/>
      <c r="Q137" s="280"/>
      <c r="R137" s="280"/>
      <c r="S137" s="280"/>
      <c r="T137" s="280"/>
      <c r="U137" s="280"/>
      <c r="V137" s="280"/>
      <c r="W137" s="280"/>
      <c r="X137" s="280"/>
      <c r="Y137" s="280"/>
      <c r="Z137" s="280"/>
      <c r="AA137" s="280"/>
      <c r="AB137" s="280"/>
      <c r="AC137" s="280"/>
      <c r="AD137" s="280"/>
      <c r="AE137" s="280"/>
      <c r="AF137" s="280"/>
      <c r="AG137" s="280"/>
      <c r="AH137" s="280"/>
      <c r="AI137" s="280"/>
      <c r="AJ137" s="280"/>
      <c r="AK137" s="280"/>
      <c r="AL137" s="280"/>
      <c r="AM137" s="280"/>
      <c r="AN137" s="280"/>
      <c r="AO137" s="280"/>
      <c r="AP137"/>
      <c r="AQ137" t="s">
        <v>4018</v>
      </c>
      <c r="AR137"/>
      <c r="AS137" s="283"/>
      <c r="AT137" s="280"/>
      <c r="AU137" s="280"/>
      <c r="AV137" s="280"/>
    </row>
    <row r="138" spans="1:48" s="257" customFormat="1" ht="22.8" x14ac:dyDescent="0.4">
      <c r="A138" s="345">
        <v>209569</v>
      </c>
      <c r="B138" s="257" t="s">
        <v>485</v>
      </c>
      <c r="C138" s="269" t="s">
        <v>213</v>
      </c>
      <c r="D138" s="269" t="s">
        <v>213</v>
      </c>
      <c r="E138" s="269" t="s">
        <v>213</v>
      </c>
      <c r="F138" s="269" t="s">
        <v>213</v>
      </c>
      <c r="G138" s="269" t="s">
        <v>213</v>
      </c>
      <c r="H138" s="269" t="s">
        <v>213</v>
      </c>
      <c r="I138" s="269" t="s">
        <v>213</v>
      </c>
      <c r="J138" s="269" t="s">
        <v>213</v>
      </c>
      <c r="K138" s="269" t="s">
        <v>213</v>
      </c>
      <c r="L138" s="269" t="s">
        <v>213</v>
      </c>
      <c r="M138" s="280"/>
      <c r="N138" s="280"/>
      <c r="O138" s="280"/>
      <c r="P138" s="280"/>
      <c r="Q138" s="280"/>
      <c r="R138" s="280"/>
      <c r="S138" s="280"/>
      <c r="T138" s="280"/>
      <c r="U138" s="280"/>
      <c r="V138" s="280"/>
      <c r="W138" s="280"/>
      <c r="X138" s="280"/>
      <c r="Y138" s="280"/>
      <c r="Z138" s="280"/>
      <c r="AA138" s="280"/>
      <c r="AB138" s="280"/>
      <c r="AC138" s="280"/>
      <c r="AD138" s="280"/>
      <c r="AE138" s="280"/>
      <c r="AF138" s="280"/>
      <c r="AG138" s="280"/>
      <c r="AH138" s="280"/>
      <c r="AI138" s="280"/>
      <c r="AJ138" s="280"/>
      <c r="AK138" s="280"/>
      <c r="AL138" s="280"/>
      <c r="AM138" s="280"/>
      <c r="AN138" s="280"/>
      <c r="AO138" s="280"/>
      <c r="AP138"/>
      <c r="AQ138" t="s">
        <v>3981</v>
      </c>
      <c r="AR138"/>
      <c r="AS138" s="268"/>
      <c r="AT138" s="258"/>
      <c r="AV138" s="258"/>
    </row>
    <row r="139" spans="1:48" s="257" customFormat="1" ht="21.6" x14ac:dyDescent="0.65">
      <c r="A139" s="345">
        <v>209640</v>
      </c>
      <c r="B139" s="257" t="s">
        <v>484</v>
      </c>
      <c r="C139" t="s">
        <v>3829</v>
      </c>
      <c r="D139" t="s">
        <v>3829</v>
      </c>
      <c r="E139" t="s">
        <v>3829</v>
      </c>
      <c r="F139" t="s">
        <v>3829</v>
      </c>
      <c r="G139" t="s">
        <v>3829</v>
      </c>
      <c r="H139" t="s">
        <v>3829</v>
      </c>
      <c r="I139" t="s">
        <v>3829</v>
      </c>
      <c r="J139" t="s">
        <v>3829</v>
      </c>
      <c r="K139" t="s">
        <v>3829</v>
      </c>
      <c r="L139" t="s">
        <v>3829</v>
      </c>
      <c r="M139" t="s">
        <v>3829</v>
      </c>
      <c r="N139" t="s">
        <v>3829</v>
      </c>
      <c r="O139" t="s">
        <v>3829</v>
      </c>
      <c r="P139" t="s">
        <v>3829</v>
      </c>
      <c r="Q139" t="s">
        <v>3829</v>
      </c>
      <c r="R139" t="s">
        <v>3829</v>
      </c>
      <c r="S139" t="s">
        <v>3829</v>
      </c>
      <c r="T139" t="s">
        <v>3829</v>
      </c>
      <c r="U139" t="s">
        <v>3829</v>
      </c>
      <c r="V139" t="s">
        <v>3829</v>
      </c>
      <c r="W139" t="s">
        <v>3829</v>
      </c>
      <c r="X139" t="s">
        <v>3829</v>
      </c>
      <c r="Y139" t="s">
        <v>3829</v>
      </c>
      <c r="Z139" t="s">
        <v>3829</v>
      </c>
      <c r="AA139" t="s">
        <v>3829</v>
      </c>
      <c r="AB139" t="s">
        <v>3829</v>
      </c>
      <c r="AC139" t="s">
        <v>3829</v>
      </c>
      <c r="AD139" t="s">
        <v>3829</v>
      </c>
      <c r="AE139" t="s">
        <v>3829</v>
      </c>
      <c r="AF139" t="s">
        <v>3829</v>
      </c>
      <c r="AG139"/>
      <c r="AH139"/>
      <c r="AI139"/>
      <c r="AJ139"/>
      <c r="AK139"/>
      <c r="AL139"/>
      <c r="AM139"/>
      <c r="AN139"/>
      <c r="AO139"/>
      <c r="AP139"/>
      <c r="AQ139" t="s">
        <v>3870</v>
      </c>
      <c r="AR139"/>
      <c r="AS139" s="286"/>
      <c r="AT139" s="258"/>
    </row>
    <row r="140" spans="1:48" s="257" customFormat="1" ht="22.8" x14ac:dyDescent="0.4">
      <c r="A140" s="345">
        <v>209652</v>
      </c>
      <c r="B140" s="257" t="s">
        <v>484</v>
      </c>
      <c r="C140" s="269" t="s">
        <v>212</v>
      </c>
      <c r="D140" s="269" t="s">
        <v>212</v>
      </c>
      <c r="E140" s="269" t="s">
        <v>212</v>
      </c>
      <c r="F140" s="269" t="s">
        <v>212</v>
      </c>
      <c r="G140" s="269" t="s">
        <v>212</v>
      </c>
      <c r="H140" s="269" t="s">
        <v>212</v>
      </c>
      <c r="I140" s="269" t="s">
        <v>212</v>
      </c>
      <c r="J140" s="269" t="s">
        <v>212</v>
      </c>
      <c r="K140" s="269" t="s">
        <v>212</v>
      </c>
      <c r="L140" s="269" t="s">
        <v>212</v>
      </c>
      <c r="M140" s="269" t="s">
        <v>212</v>
      </c>
      <c r="N140" s="269" t="s">
        <v>212</v>
      </c>
      <c r="O140" s="269" t="s">
        <v>212</v>
      </c>
      <c r="P140" s="269" t="s">
        <v>212</v>
      </c>
      <c r="Q140" s="269" t="s">
        <v>212</v>
      </c>
      <c r="R140" s="269" t="s">
        <v>212</v>
      </c>
      <c r="S140" s="269" t="s">
        <v>212</v>
      </c>
      <c r="T140" s="269" t="s">
        <v>212</v>
      </c>
      <c r="U140" s="269" t="s">
        <v>212</v>
      </c>
      <c r="V140" s="269" t="s">
        <v>212</v>
      </c>
      <c r="W140" s="269" t="s">
        <v>213</v>
      </c>
      <c r="X140" s="269" t="s">
        <v>213</v>
      </c>
      <c r="Y140" s="269" t="s">
        <v>213</v>
      </c>
      <c r="Z140" s="269" t="s">
        <v>213</v>
      </c>
      <c r="AA140" s="269" t="s">
        <v>213</v>
      </c>
      <c r="AB140" s="269" t="s">
        <v>213</v>
      </c>
      <c r="AC140" s="269" t="s">
        <v>213</v>
      </c>
      <c r="AD140" s="269" t="s">
        <v>213</v>
      </c>
      <c r="AE140" s="269" t="s">
        <v>213</v>
      </c>
      <c r="AF140" s="269" t="s">
        <v>213</v>
      </c>
      <c r="AG140" s="256"/>
      <c r="AH140" s="256"/>
      <c r="AI140" s="256"/>
      <c r="AJ140" s="256"/>
      <c r="AK140" s="256"/>
      <c r="AL140" s="256"/>
      <c r="AM140" s="256"/>
      <c r="AN140" s="256"/>
      <c r="AO140" s="256"/>
      <c r="AP140"/>
      <c r="AQ140" t="s">
        <v>3856</v>
      </c>
      <c r="AR140"/>
      <c r="AS140" s="268"/>
      <c r="AT140" s="258"/>
    </row>
    <row r="141" spans="1:48" s="257" customFormat="1" ht="22.8" x14ac:dyDescent="0.4">
      <c r="A141" s="345">
        <v>209672</v>
      </c>
      <c r="B141" s="257" t="s">
        <v>486</v>
      </c>
      <c r="C141" s="269" t="s">
        <v>212</v>
      </c>
      <c r="D141" s="269" t="s">
        <v>212</v>
      </c>
      <c r="E141" s="269" t="s">
        <v>212</v>
      </c>
      <c r="F141" s="269" t="s">
        <v>212</v>
      </c>
      <c r="G141" s="269" t="s">
        <v>212</v>
      </c>
      <c r="H141" s="269" t="s">
        <v>212</v>
      </c>
      <c r="I141" s="269" t="s">
        <v>212</v>
      </c>
      <c r="J141" s="269" t="s">
        <v>212</v>
      </c>
      <c r="K141" s="269" t="s">
        <v>212</v>
      </c>
      <c r="L141" s="269" t="s">
        <v>212</v>
      </c>
      <c r="M141" s="269" t="s">
        <v>213</v>
      </c>
      <c r="N141" s="269" t="s">
        <v>213</v>
      </c>
      <c r="O141" s="269" t="s">
        <v>213</v>
      </c>
      <c r="P141" s="269" t="s">
        <v>213</v>
      </c>
      <c r="Q141" s="269" t="s">
        <v>213</v>
      </c>
      <c r="R141" s="269" t="s">
        <v>213</v>
      </c>
      <c r="S141" s="269" t="s">
        <v>213</v>
      </c>
      <c r="T141" s="269" t="s">
        <v>213</v>
      </c>
      <c r="U141" s="269" t="s">
        <v>213</v>
      </c>
      <c r="V141" s="269" t="s">
        <v>213</v>
      </c>
      <c r="W141" s="280"/>
      <c r="X141" s="280"/>
      <c r="Y141" s="280"/>
      <c r="Z141" s="280"/>
      <c r="AA141" s="280"/>
      <c r="AB141" s="280"/>
      <c r="AC141" s="280"/>
      <c r="AD141" s="280"/>
      <c r="AE141" s="280"/>
      <c r="AF141" s="280"/>
      <c r="AG141" s="280"/>
      <c r="AH141" s="280"/>
      <c r="AI141" s="280"/>
      <c r="AJ141" s="280"/>
      <c r="AK141" s="280"/>
      <c r="AL141" s="280"/>
      <c r="AM141" s="280"/>
      <c r="AN141" s="280"/>
      <c r="AO141" s="280"/>
      <c r="AP141"/>
      <c r="AQ141" t="s">
        <v>3922</v>
      </c>
      <c r="AR141"/>
      <c r="AS141" s="268"/>
      <c r="AT141" s="256"/>
    </row>
    <row r="142" spans="1:48" s="257" customFormat="1" ht="22.8" x14ac:dyDescent="0.4">
      <c r="A142" s="345">
        <v>209684</v>
      </c>
      <c r="B142" s="257" t="s">
        <v>485</v>
      </c>
      <c r="C142" s="269" t="s">
        <v>213</v>
      </c>
      <c r="D142" s="269" t="s">
        <v>213</v>
      </c>
      <c r="E142" s="269" t="s">
        <v>213</v>
      </c>
      <c r="F142" s="269" t="s">
        <v>213</v>
      </c>
      <c r="G142" s="269" t="s">
        <v>213</v>
      </c>
      <c r="H142" s="269" t="s">
        <v>213</v>
      </c>
      <c r="I142" s="269" t="s">
        <v>213</v>
      </c>
      <c r="J142" s="269" t="s">
        <v>213</v>
      </c>
      <c r="K142" s="269" t="s">
        <v>213</v>
      </c>
      <c r="L142" s="269" t="s">
        <v>213</v>
      </c>
      <c r="M142" s="280"/>
      <c r="N142" s="280"/>
      <c r="O142" s="280"/>
      <c r="P142" s="280"/>
      <c r="Q142" s="280"/>
      <c r="R142" s="280"/>
      <c r="S142" s="280"/>
      <c r="T142" s="280"/>
      <c r="U142" s="280"/>
      <c r="V142" s="280"/>
      <c r="W142" s="280"/>
      <c r="X142" s="280"/>
      <c r="Y142" s="280"/>
      <c r="Z142" s="280"/>
      <c r="AA142" s="280"/>
      <c r="AB142" s="280"/>
      <c r="AC142" s="280"/>
      <c r="AD142" s="280"/>
      <c r="AE142" s="280"/>
      <c r="AF142" s="280"/>
      <c r="AG142" s="280"/>
      <c r="AH142" s="280"/>
      <c r="AI142" s="280"/>
      <c r="AJ142" s="280"/>
      <c r="AK142" s="280"/>
      <c r="AL142" s="280"/>
      <c r="AM142" s="280"/>
      <c r="AN142" s="280"/>
      <c r="AO142" s="280"/>
      <c r="AP142"/>
      <c r="AQ142" t="s">
        <v>3981</v>
      </c>
      <c r="AR142"/>
      <c r="AS142" s="268"/>
      <c r="AT142" s="256"/>
      <c r="AV142" s="258"/>
    </row>
    <row r="143" spans="1:48" s="257" customFormat="1" ht="22.8" x14ac:dyDescent="0.4">
      <c r="A143" s="345">
        <v>209801</v>
      </c>
      <c r="B143" s="257" t="s">
        <v>486</v>
      </c>
      <c r="C143" s="269" t="s">
        <v>212</v>
      </c>
      <c r="D143" s="269" t="s">
        <v>212</v>
      </c>
      <c r="E143" s="269" t="s">
        <v>212</v>
      </c>
      <c r="F143" s="269" t="s">
        <v>212</v>
      </c>
      <c r="G143" s="269" t="s">
        <v>212</v>
      </c>
      <c r="H143" s="269" t="s">
        <v>212</v>
      </c>
      <c r="I143" s="269" t="s">
        <v>212</v>
      </c>
      <c r="J143" s="269" t="s">
        <v>212</v>
      </c>
      <c r="K143" s="269" t="s">
        <v>212</v>
      </c>
      <c r="L143" s="269" t="s">
        <v>212</v>
      </c>
      <c r="M143" s="269" t="s">
        <v>213</v>
      </c>
      <c r="N143" s="269" t="s">
        <v>213</v>
      </c>
      <c r="O143" s="269" t="s">
        <v>213</v>
      </c>
      <c r="P143" s="269" t="s">
        <v>213</v>
      </c>
      <c r="Q143" s="269" t="s">
        <v>213</v>
      </c>
      <c r="R143" s="269" t="s">
        <v>213</v>
      </c>
      <c r="S143" s="269" t="s">
        <v>213</v>
      </c>
      <c r="T143" s="269" t="s">
        <v>213</v>
      </c>
      <c r="U143" s="269" t="s">
        <v>213</v>
      </c>
      <c r="V143" s="269" t="s">
        <v>213</v>
      </c>
      <c r="W143" s="269"/>
      <c r="X143" s="269"/>
      <c r="Y143" s="269"/>
      <c r="Z143" s="269"/>
      <c r="AA143" s="269"/>
      <c r="AB143" s="269"/>
      <c r="AC143" s="269"/>
      <c r="AD143" s="269"/>
      <c r="AE143" s="269"/>
      <c r="AF143" s="269"/>
      <c r="AG143" s="269"/>
      <c r="AH143" s="269"/>
      <c r="AI143" s="269"/>
      <c r="AJ143" s="269"/>
      <c r="AK143" s="269"/>
      <c r="AL143" s="269"/>
      <c r="AM143" s="269"/>
      <c r="AN143" s="269"/>
      <c r="AO143" s="269"/>
      <c r="AP143"/>
      <c r="AQ143" t="s">
        <v>3922</v>
      </c>
      <c r="AR143"/>
      <c r="AS143" s="268"/>
      <c r="AT143" s="256"/>
    </row>
    <row r="144" spans="1:48" s="257" customFormat="1" ht="22.8" x14ac:dyDescent="0.4">
      <c r="A144" s="345">
        <v>209803</v>
      </c>
      <c r="B144" s="257" t="s">
        <v>486</v>
      </c>
      <c r="C144" t="s">
        <v>3829</v>
      </c>
      <c r="D144" t="s">
        <v>3829</v>
      </c>
      <c r="E144" t="s">
        <v>3829</v>
      </c>
      <c r="F144" t="s">
        <v>3829</v>
      </c>
      <c r="G144" t="s">
        <v>3829</v>
      </c>
      <c r="H144" t="s">
        <v>3829</v>
      </c>
      <c r="I144" t="s">
        <v>3829</v>
      </c>
      <c r="J144" t="s">
        <v>3829</v>
      </c>
      <c r="K144" t="s">
        <v>3829</v>
      </c>
      <c r="L144" t="s">
        <v>3829</v>
      </c>
      <c r="M144" t="s">
        <v>3829</v>
      </c>
      <c r="N144" t="s">
        <v>3829</v>
      </c>
      <c r="O144" t="s">
        <v>3829</v>
      </c>
      <c r="P144" t="s">
        <v>3829</v>
      </c>
      <c r="Q144" t="s">
        <v>3829</v>
      </c>
      <c r="R144" t="s">
        <v>3829</v>
      </c>
      <c r="S144" t="s">
        <v>3829</v>
      </c>
      <c r="T144" t="s">
        <v>3829</v>
      </c>
      <c r="U144" t="s">
        <v>3829</v>
      </c>
      <c r="V144" t="s">
        <v>3829</v>
      </c>
      <c r="W144"/>
      <c r="X144"/>
      <c r="Y144"/>
      <c r="Z144"/>
      <c r="AA144"/>
      <c r="AB144"/>
      <c r="AC144"/>
      <c r="AD144"/>
      <c r="AE144"/>
      <c r="AF144"/>
      <c r="AG144"/>
      <c r="AH144"/>
      <c r="AI144"/>
      <c r="AJ144"/>
      <c r="AK144"/>
      <c r="AL144"/>
      <c r="AM144"/>
      <c r="AN144"/>
      <c r="AO144"/>
      <c r="AP144"/>
      <c r="AQ144" t="s">
        <v>4022</v>
      </c>
      <c r="AR144"/>
      <c r="AS144" s="268"/>
      <c r="AT144" s="256"/>
    </row>
    <row r="145" spans="1:48" s="257" customFormat="1" ht="22.8" x14ac:dyDescent="0.4">
      <c r="A145" s="345">
        <v>209807</v>
      </c>
      <c r="B145" s="257" t="s">
        <v>59</v>
      </c>
      <c r="C145" t="s">
        <v>3829</v>
      </c>
      <c r="D145" t="s">
        <v>3829</v>
      </c>
      <c r="E145" t="s">
        <v>3829</v>
      </c>
      <c r="F145" t="s">
        <v>3829</v>
      </c>
      <c r="G145" t="s">
        <v>3829</v>
      </c>
      <c r="H145" t="s">
        <v>3829</v>
      </c>
      <c r="I145" t="s">
        <v>3829</v>
      </c>
      <c r="J145" t="s">
        <v>3829</v>
      </c>
      <c r="K145" t="s">
        <v>3829</v>
      </c>
      <c r="L145" t="s">
        <v>3829</v>
      </c>
      <c r="M145" t="s">
        <v>3829</v>
      </c>
      <c r="N145" t="s">
        <v>3829</v>
      </c>
      <c r="O145" t="s">
        <v>3829</v>
      </c>
      <c r="P145" t="s">
        <v>3829</v>
      </c>
      <c r="Q145" t="s">
        <v>3829</v>
      </c>
      <c r="R145" t="s">
        <v>3829</v>
      </c>
      <c r="S145" t="s">
        <v>3829</v>
      </c>
      <c r="T145" t="s">
        <v>3829</v>
      </c>
      <c r="U145" t="s">
        <v>3829</v>
      </c>
      <c r="V145" t="s">
        <v>3829</v>
      </c>
      <c r="W145" t="s">
        <v>3829</v>
      </c>
      <c r="X145" t="s">
        <v>3829</v>
      </c>
      <c r="Y145" t="s">
        <v>3829</v>
      </c>
      <c r="Z145" t="s">
        <v>3829</v>
      </c>
      <c r="AA145" t="s">
        <v>3829</v>
      </c>
      <c r="AB145" t="s">
        <v>3829</v>
      </c>
      <c r="AC145" t="s">
        <v>3829</v>
      </c>
      <c r="AD145" t="s">
        <v>3829</v>
      </c>
      <c r="AE145" t="s">
        <v>3829</v>
      </c>
      <c r="AF145" t="s">
        <v>3829</v>
      </c>
      <c r="AG145" t="s">
        <v>3829</v>
      </c>
      <c r="AH145" t="s">
        <v>3829</v>
      </c>
      <c r="AI145" t="s">
        <v>3829</v>
      </c>
      <c r="AJ145" t="s">
        <v>3829</v>
      </c>
      <c r="AK145" t="s">
        <v>3829</v>
      </c>
      <c r="AL145" t="s">
        <v>3829</v>
      </c>
      <c r="AM145" t="s">
        <v>3829</v>
      </c>
      <c r="AN145" t="s">
        <v>3829</v>
      </c>
      <c r="AO145" t="s">
        <v>3829</v>
      </c>
      <c r="AQ145" t="s">
        <v>3998</v>
      </c>
      <c r="AR145"/>
      <c r="AS145" s="268"/>
      <c r="AT145" s="258"/>
    </row>
    <row r="146" spans="1:48" s="257" customFormat="1" ht="22.8" x14ac:dyDescent="0.4">
      <c r="A146" s="345">
        <v>209827</v>
      </c>
      <c r="B146" s="257" t="s">
        <v>485</v>
      </c>
      <c r="C146" s="269" t="s">
        <v>213</v>
      </c>
      <c r="D146" s="269" t="s">
        <v>213</v>
      </c>
      <c r="E146" s="269" t="s">
        <v>213</v>
      </c>
      <c r="F146" s="269" t="s">
        <v>213</v>
      </c>
      <c r="G146" s="269" t="s">
        <v>213</v>
      </c>
      <c r="H146" s="269" t="s">
        <v>213</v>
      </c>
      <c r="I146" s="269" t="s">
        <v>213</v>
      </c>
      <c r="J146" s="269" t="s">
        <v>213</v>
      </c>
      <c r="K146" s="269" t="s">
        <v>213</v>
      </c>
      <c r="L146" s="269" t="s">
        <v>213</v>
      </c>
      <c r="M146" s="256"/>
      <c r="N146" s="256"/>
      <c r="O146" s="256"/>
      <c r="P146" s="256"/>
      <c r="Q146" s="256"/>
      <c r="R146" s="256"/>
      <c r="S146" s="256"/>
      <c r="T146" s="256"/>
      <c r="U146" s="256"/>
      <c r="V146" s="256"/>
      <c r="W146" s="256"/>
      <c r="X146" s="256"/>
      <c r="Y146" s="256"/>
      <c r="Z146" s="256"/>
      <c r="AA146" s="256"/>
      <c r="AB146" s="256"/>
      <c r="AC146" s="256"/>
      <c r="AD146" s="256"/>
      <c r="AE146" s="256"/>
      <c r="AF146" s="256"/>
      <c r="AG146" s="256"/>
      <c r="AH146" s="256"/>
      <c r="AI146" s="256"/>
      <c r="AJ146" s="256"/>
      <c r="AK146" s="256"/>
      <c r="AL146" s="256"/>
      <c r="AM146" s="256"/>
      <c r="AN146" s="256"/>
      <c r="AO146" s="256"/>
      <c r="AP146"/>
      <c r="AQ146" t="s">
        <v>4027</v>
      </c>
      <c r="AR146"/>
      <c r="AS146" s="268"/>
      <c r="AT146" s="256"/>
      <c r="AV146" s="258"/>
    </row>
    <row r="147" spans="1:48" s="257" customFormat="1" ht="22.8" x14ac:dyDescent="0.4">
      <c r="A147" s="345">
        <v>209899</v>
      </c>
      <c r="B147" s="257" t="s">
        <v>59</v>
      </c>
      <c r="C147" t="s">
        <v>214</v>
      </c>
      <c r="D147" t="s">
        <v>214</v>
      </c>
      <c r="E147" t="s">
        <v>214</v>
      </c>
      <c r="F147" t="s">
        <v>214</v>
      </c>
      <c r="G147" t="s">
        <v>214</v>
      </c>
      <c r="H147" t="s">
        <v>214</v>
      </c>
      <c r="I147" t="s">
        <v>214</v>
      </c>
      <c r="J147" t="s">
        <v>212</v>
      </c>
      <c r="K147" t="s">
        <v>212</v>
      </c>
      <c r="L147" t="s">
        <v>212</v>
      </c>
      <c r="M147" t="s">
        <v>212</v>
      </c>
      <c r="N147" t="s">
        <v>214</v>
      </c>
      <c r="O147" t="s">
        <v>214</v>
      </c>
      <c r="P147" t="s">
        <v>214</v>
      </c>
      <c r="Q147" t="s">
        <v>214</v>
      </c>
      <c r="R147" t="s">
        <v>214</v>
      </c>
      <c r="S147" t="s">
        <v>214</v>
      </c>
      <c r="T147" t="s">
        <v>214</v>
      </c>
      <c r="U147" t="s">
        <v>214</v>
      </c>
      <c r="V147" t="s">
        <v>214</v>
      </c>
      <c r="W147" t="s">
        <v>214</v>
      </c>
      <c r="X147" t="s">
        <v>214</v>
      </c>
      <c r="Y147" t="s">
        <v>214</v>
      </c>
      <c r="Z147" t="s">
        <v>214</v>
      </c>
      <c r="AA147" t="s">
        <v>214</v>
      </c>
      <c r="AB147" t="s">
        <v>214</v>
      </c>
      <c r="AC147" t="s">
        <v>212</v>
      </c>
      <c r="AD147" t="s">
        <v>214</v>
      </c>
      <c r="AE147" t="s">
        <v>214</v>
      </c>
      <c r="AF147" t="s">
        <v>214</v>
      </c>
      <c r="AG147" t="s">
        <v>213</v>
      </c>
      <c r="AH147" t="s">
        <v>213</v>
      </c>
      <c r="AI147" t="s">
        <v>214</v>
      </c>
      <c r="AJ147" t="s">
        <v>214</v>
      </c>
      <c r="AK147" t="s">
        <v>214</v>
      </c>
      <c r="AL147" t="s">
        <v>214</v>
      </c>
      <c r="AM147" t="s">
        <v>213</v>
      </c>
      <c r="AN147" t="s">
        <v>213</v>
      </c>
      <c r="AO147" t="s">
        <v>213</v>
      </c>
      <c r="AP147" t="s">
        <v>213</v>
      </c>
      <c r="AQ147" t="s">
        <v>3374</v>
      </c>
      <c r="AR147"/>
      <c r="AS147" s="268"/>
      <c r="AT147" s="258"/>
      <c r="AV147" s="258"/>
    </row>
    <row r="148" spans="1:48" s="257" customFormat="1" ht="22.8" x14ac:dyDescent="0.4">
      <c r="A148" s="345">
        <v>209924</v>
      </c>
      <c r="B148" s="257" t="s">
        <v>485</v>
      </c>
      <c r="C148" s="269" t="s">
        <v>213</v>
      </c>
      <c r="D148" s="269" t="s">
        <v>213</v>
      </c>
      <c r="E148" s="269" t="s">
        <v>213</v>
      </c>
      <c r="F148" s="269" t="s">
        <v>213</v>
      </c>
      <c r="G148" s="269" t="s">
        <v>213</v>
      </c>
      <c r="H148" s="269" t="s">
        <v>213</v>
      </c>
      <c r="I148" s="269" t="s">
        <v>213</v>
      </c>
      <c r="J148" s="269" t="s">
        <v>213</v>
      </c>
      <c r="K148" s="269" t="s">
        <v>213</v>
      </c>
      <c r="L148" s="269" t="s">
        <v>213</v>
      </c>
      <c r="M148" s="256"/>
      <c r="N148" s="256"/>
      <c r="O148" s="256"/>
      <c r="P148" s="256"/>
      <c r="Q148" s="256"/>
      <c r="R148" s="256"/>
      <c r="S148" s="256"/>
      <c r="T148" s="256"/>
      <c r="U148" s="256"/>
      <c r="V148" s="256"/>
      <c r="W148" s="256"/>
      <c r="X148" s="256"/>
      <c r="Y148" s="256"/>
      <c r="Z148" s="256"/>
      <c r="AA148" s="256"/>
      <c r="AB148" s="256"/>
      <c r="AC148" s="256"/>
      <c r="AD148" s="256"/>
      <c r="AE148" s="256"/>
      <c r="AF148" s="256"/>
      <c r="AG148" s="256"/>
      <c r="AH148" s="256"/>
      <c r="AI148" s="256"/>
      <c r="AJ148" s="256"/>
      <c r="AK148" s="256"/>
      <c r="AL148" s="256"/>
      <c r="AM148" s="256"/>
      <c r="AN148" s="256"/>
      <c r="AO148" s="256"/>
      <c r="AP148"/>
      <c r="AQ148" t="s">
        <v>4029</v>
      </c>
      <c r="AR148"/>
      <c r="AS148" s="268"/>
      <c r="AT148" s="258"/>
      <c r="AV148" s="258"/>
    </row>
    <row r="149" spans="1:48" s="257" customFormat="1" ht="22.8" x14ac:dyDescent="0.4">
      <c r="A149" s="345">
        <v>209957</v>
      </c>
      <c r="B149" s="257" t="s">
        <v>59</v>
      </c>
      <c r="C149" s="269" t="s">
        <v>3829</v>
      </c>
      <c r="D149" s="269" t="s">
        <v>3829</v>
      </c>
      <c r="E149" s="269" t="s">
        <v>3829</v>
      </c>
      <c r="F149" s="269" t="s">
        <v>3829</v>
      </c>
      <c r="G149" s="269" t="s">
        <v>3829</v>
      </c>
      <c r="H149" s="269" t="s">
        <v>3829</v>
      </c>
      <c r="I149" s="269" t="s">
        <v>3829</v>
      </c>
      <c r="J149" s="269" t="s">
        <v>3829</v>
      </c>
      <c r="K149" s="269" t="s">
        <v>3829</v>
      </c>
      <c r="L149" s="269" t="s">
        <v>3829</v>
      </c>
      <c r="M149" s="269" t="s">
        <v>3829</v>
      </c>
      <c r="N149" s="269" t="s">
        <v>3829</v>
      </c>
      <c r="O149" s="269" t="s">
        <v>3829</v>
      </c>
      <c r="P149" s="269" t="s">
        <v>3829</v>
      </c>
      <c r="Q149" s="269" t="s">
        <v>3829</v>
      </c>
      <c r="R149" s="269" t="s">
        <v>3829</v>
      </c>
      <c r="S149" s="269" t="s">
        <v>3829</v>
      </c>
      <c r="T149" s="269" t="s">
        <v>3829</v>
      </c>
      <c r="U149" s="269" t="s">
        <v>3829</v>
      </c>
      <c r="V149" s="269" t="s">
        <v>3829</v>
      </c>
      <c r="W149" s="269" t="s">
        <v>3829</v>
      </c>
      <c r="X149" s="269" t="s">
        <v>3829</v>
      </c>
      <c r="Y149" s="269" t="s">
        <v>3829</v>
      </c>
      <c r="Z149" s="269" t="s">
        <v>3829</v>
      </c>
      <c r="AA149" s="269" t="s">
        <v>3829</v>
      </c>
      <c r="AB149" s="269" t="s">
        <v>3829</v>
      </c>
      <c r="AC149" s="269" t="s">
        <v>3829</v>
      </c>
      <c r="AD149" s="269" t="s">
        <v>3829</v>
      </c>
      <c r="AE149" s="269" t="s">
        <v>3829</v>
      </c>
      <c r="AF149" s="269" t="s">
        <v>3829</v>
      </c>
      <c r="AG149" s="269" t="s">
        <v>3829</v>
      </c>
      <c r="AH149" s="269" t="s">
        <v>3829</v>
      </c>
      <c r="AI149" s="269" t="s">
        <v>3829</v>
      </c>
      <c r="AJ149" s="269" t="s">
        <v>3829</v>
      </c>
      <c r="AK149" s="269" t="s">
        <v>3829</v>
      </c>
      <c r="AL149" s="257" t="s">
        <v>3829</v>
      </c>
      <c r="AM149" s="257" t="s">
        <v>3829</v>
      </c>
      <c r="AN149" s="257" t="s">
        <v>3829</v>
      </c>
      <c r="AO149" s="257" t="s">
        <v>3829</v>
      </c>
      <c r="AP149"/>
      <c r="AQ149" t="s">
        <v>3861</v>
      </c>
      <c r="AR149"/>
      <c r="AS149" s="268"/>
      <c r="AT149" s="256"/>
    </row>
    <row r="150" spans="1:48" s="257" customFormat="1" ht="22.8" x14ac:dyDescent="0.4">
      <c r="A150" s="345">
        <v>209961</v>
      </c>
      <c r="B150" s="257" t="s">
        <v>59</v>
      </c>
      <c r="C150" t="s">
        <v>3829</v>
      </c>
      <c r="D150" t="s">
        <v>3829</v>
      </c>
      <c r="E150" t="s">
        <v>3829</v>
      </c>
      <c r="F150" t="s">
        <v>3829</v>
      </c>
      <c r="G150" t="s">
        <v>3829</v>
      </c>
      <c r="H150" t="s">
        <v>3829</v>
      </c>
      <c r="I150" t="s">
        <v>3829</v>
      </c>
      <c r="J150" t="s">
        <v>3829</v>
      </c>
      <c r="K150" t="s">
        <v>3829</v>
      </c>
      <c r="L150" t="s">
        <v>3829</v>
      </c>
      <c r="M150" t="s">
        <v>3829</v>
      </c>
      <c r="N150" t="s">
        <v>3829</v>
      </c>
      <c r="O150" t="s">
        <v>3829</v>
      </c>
      <c r="P150" t="s">
        <v>3829</v>
      </c>
      <c r="Q150" t="s">
        <v>3829</v>
      </c>
      <c r="R150" t="s">
        <v>3829</v>
      </c>
      <c r="S150" t="s">
        <v>3829</v>
      </c>
      <c r="T150" t="s">
        <v>3829</v>
      </c>
      <c r="U150" t="s">
        <v>3829</v>
      </c>
      <c r="V150" t="s">
        <v>3829</v>
      </c>
      <c r="W150" t="s">
        <v>3829</v>
      </c>
      <c r="X150" t="s">
        <v>3829</v>
      </c>
      <c r="Y150" t="s">
        <v>3829</v>
      </c>
      <c r="Z150" t="s">
        <v>3829</v>
      </c>
      <c r="AA150" t="s">
        <v>3829</v>
      </c>
      <c r="AB150" t="s">
        <v>3829</v>
      </c>
      <c r="AC150" t="s">
        <v>3829</v>
      </c>
      <c r="AD150" t="s">
        <v>3829</v>
      </c>
      <c r="AE150" t="s">
        <v>3829</v>
      </c>
      <c r="AF150" t="s">
        <v>3829</v>
      </c>
      <c r="AG150" t="s">
        <v>3829</v>
      </c>
      <c r="AH150" t="s">
        <v>3829</v>
      </c>
      <c r="AI150" t="s">
        <v>3829</v>
      </c>
      <c r="AJ150" t="s">
        <v>3829</v>
      </c>
      <c r="AK150" t="s">
        <v>3829</v>
      </c>
      <c r="AL150" t="s">
        <v>3829</v>
      </c>
      <c r="AM150" t="s">
        <v>3829</v>
      </c>
      <c r="AN150" t="s">
        <v>3829</v>
      </c>
      <c r="AO150" t="s">
        <v>3829</v>
      </c>
      <c r="AP150" t="s">
        <v>3829</v>
      </c>
      <c r="AQ150" t="s">
        <v>3843</v>
      </c>
      <c r="AR150"/>
      <c r="AS150" s="268"/>
      <c r="AT150" s="258"/>
    </row>
    <row r="151" spans="1:48" s="257" customFormat="1" ht="22.8" x14ac:dyDescent="0.4">
      <c r="A151" s="345">
        <v>209970</v>
      </c>
      <c r="B151" s="257" t="s">
        <v>59</v>
      </c>
      <c r="C151" t="s">
        <v>3829</v>
      </c>
      <c r="D151" t="s">
        <v>3829</v>
      </c>
      <c r="E151" t="s">
        <v>3829</v>
      </c>
      <c r="F151" t="s">
        <v>3829</v>
      </c>
      <c r="G151" t="s">
        <v>3829</v>
      </c>
      <c r="H151" t="s">
        <v>3829</v>
      </c>
      <c r="I151" t="s">
        <v>3829</v>
      </c>
      <c r="J151" t="s">
        <v>3829</v>
      </c>
      <c r="K151" t="s">
        <v>3829</v>
      </c>
      <c r="L151" t="s">
        <v>3829</v>
      </c>
      <c r="M151" t="s">
        <v>3829</v>
      </c>
      <c r="N151" t="s">
        <v>3829</v>
      </c>
      <c r="O151" t="s">
        <v>3829</v>
      </c>
      <c r="P151" t="s">
        <v>3829</v>
      </c>
      <c r="Q151" t="s">
        <v>3829</v>
      </c>
      <c r="R151" t="s">
        <v>3829</v>
      </c>
      <c r="S151" t="s">
        <v>3829</v>
      </c>
      <c r="T151" t="s">
        <v>3829</v>
      </c>
      <c r="U151" t="s">
        <v>3829</v>
      </c>
      <c r="V151" t="s">
        <v>3829</v>
      </c>
      <c r="W151" t="s">
        <v>3829</v>
      </c>
      <c r="X151" t="s">
        <v>3829</v>
      </c>
      <c r="Y151" t="s">
        <v>3829</v>
      </c>
      <c r="Z151" t="s">
        <v>3829</v>
      </c>
      <c r="AA151" t="s">
        <v>3829</v>
      </c>
      <c r="AB151" t="s">
        <v>3829</v>
      </c>
      <c r="AC151" t="s">
        <v>3829</v>
      </c>
      <c r="AD151" t="s">
        <v>3829</v>
      </c>
      <c r="AE151" t="s">
        <v>3829</v>
      </c>
      <c r="AF151" t="s">
        <v>3829</v>
      </c>
      <c r="AG151" t="s">
        <v>3829</v>
      </c>
      <c r="AH151" t="s">
        <v>3829</v>
      </c>
      <c r="AI151" t="s">
        <v>3829</v>
      </c>
      <c r="AJ151" t="s">
        <v>3829</v>
      </c>
      <c r="AK151" t="s">
        <v>3829</v>
      </c>
      <c r="AL151" t="s">
        <v>3829</v>
      </c>
      <c r="AM151" t="s">
        <v>3829</v>
      </c>
      <c r="AN151" t="s">
        <v>3829</v>
      </c>
      <c r="AO151" t="s">
        <v>3829</v>
      </c>
      <c r="AP151" t="s">
        <v>3829</v>
      </c>
      <c r="AQ151" t="s">
        <v>3861</v>
      </c>
      <c r="AR151"/>
      <c r="AS151" s="268"/>
      <c r="AT151" s="256"/>
      <c r="AV151" s="258"/>
    </row>
    <row r="152" spans="1:48" s="257" customFormat="1" ht="24" x14ac:dyDescent="0.5">
      <c r="A152" s="345">
        <v>210025</v>
      </c>
      <c r="B152" s="275" t="s">
        <v>3955</v>
      </c>
      <c r="C152" s="280" t="s">
        <v>212</v>
      </c>
      <c r="D152" s="280" t="s">
        <v>212</v>
      </c>
      <c r="E152" s="280" t="s">
        <v>212</v>
      </c>
      <c r="F152" s="280" t="s">
        <v>212</v>
      </c>
      <c r="G152" s="280" t="s">
        <v>212</v>
      </c>
      <c r="H152" s="280" t="s">
        <v>212</v>
      </c>
      <c r="I152" s="280" t="s">
        <v>212</v>
      </c>
      <c r="J152" s="280" t="s">
        <v>212</v>
      </c>
      <c r="K152" s="280" t="s">
        <v>212</v>
      </c>
      <c r="L152" s="280" t="s">
        <v>212</v>
      </c>
      <c r="M152" t="s">
        <v>213</v>
      </c>
      <c r="N152" t="s">
        <v>213</v>
      </c>
      <c r="O152" t="s">
        <v>213</v>
      </c>
      <c r="P152" t="s">
        <v>213</v>
      </c>
      <c r="Q152" t="s">
        <v>213</v>
      </c>
      <c r="R152" t="s">
        <v>213</v>
      </c>
      <c r="S152" t="s">
        <v>213</v>
      </c>
      <c r="T152" t="s">
        <v>213</v>
      </c>
      <c r="U152" t="s">
        <v>213</v>
      </c>
      <c r="V152" t="s">
        <v>213</v>
      </c>
      <c r="AR152" s="282"/>
      <c r="AS152" s="289"/>
      <c r="AT152" s="258"/>
    </row>
    <row r="153" spans="1:48" s="257" customFormat="1" ht="22.8" x14ac:dyDescent="0.4">
      <c r="A153" s="345">
        <v>210030</v>
      </c>
      <c r="B153" s="257" t="s">
        <v>485</v>
      </c>
      <c r="C153" s="257" t="s">
        <v>213</v>
      </c>
      <c r="D153" s="257" t="s">
        <v>213</v>
      </c>
      <c r="E153" s="257" t="s">
        <v>213</v>
      </c>
      <c r="F153" s="257" t="s">
        <v>213</v>
      </c>
      <c r="G153" s="257" t="s">
        <v>214</v>
      </c>
      <c r="H153" s="257" t="s">
        <v>213</v>
      </c>
      <c r="I153" s="257" t="s">
        <v>214</v>
      </c>
      <c r="J153" s="257" t="s">
        <v>213</v>
      </c>
      <c r="K153" s="257" t="s">
        <v>214</v>
      </c>
      <c r="L153" s="257" t="s">
        <v>214</v>
      </c>
      <c r="AP153"/>
      <c r="AQ153" t="s">
        <v>485</v>
      </c>
      <c r="AR153"/>
      <c r="AS153" s="268"/>
      <c r="AT153" s="258"/>
      <c r="AV153" s="258"/>
    </row>
    <row r="154" spans="1:48" s="257" customFormat="1" ht="22.8" x14ac:dyDescent="0.4">
      <c r="A154" s="345">
        <v>210073</v>
      </c>
      <c r="B154" s="257" t="s">
        <v>484</v>
      </c>
      <c r="C154" t="s">
        <v>3829</v>
      </c>
      <c r="D154" t="s">
        <v>3829</v>
      </c>
      <c r="E154" t="s">
        <v>3829</v>
      </c>
      <c r="F154" t="s">
        <v>3829</v>
      </c>
      <c r="G154" t="s">
        <v>3829</v>
      </c>
      <c r="H154" t="s">
        <v>3829</v>
      </c>
      <c r="I154" t="s">
        <v>3829</v>
      </c>
      <c r="J154" t="s">
        <v>3829</v>
      </c>
      <c r="K154" t="s">
        <v>3829</v>
      </c>
      <c r="L154" t="s">
        <v>3829</v>
      </c>
      <c r="M154" t="s">
        <v>3829</v>
      </c>
      <c r="N154" t="s">
        <v>3829</v>
      </c>
      <c r="O154" t="s">
        <v>3829</v>
      </c>
      <c r="P154" t="s">
        <v>3829</v>
      </c>
      <c r="Q154" t="s">
        <v>3829</v>
      </c>
      <c r="R154" t="s">
        <v>3829</v>
      </c>
      <c r="S154" t="s">
        <v>3829</v>
      </c>
      <c r="T154" t="s">
        <v>3829</v>
      </c>
      <c r="U154" t="s">
        <v>3829</v>
      </c>
      <c r="V154" t="s">
        <v>3829</v>
      </c>
      <c r="W154" t="s">
        <v>3829</v>
      </c>
      <c r="X154" t="s">
        <v>3829</v>
      </c>
      <c r="Y154" t="s">
        <v>3829</v>
      </c>
      <c r="Z154" t="s">
        <v>3829</v>
      </c>
      <c r="AA154" t="s">
        <v>3829</v>
      </c>
      <c r="AB154" t="s">
        <v>3829</v>
      </c>
      <c r="AC154" t="s">
        <v>3829</v>
      </c>
      <c r="AD154" t="s">
        <v>3829</v>
      </c>
      <c r="AE154" t="s">
        <v>3829</v>
      </c>
      <c r="AF154" t="s">
        <v>3829</v>
      </c>
      <c r="AG154"/>
      <c r="AH154"/>
      <c r="AI154"/>
      <c r="AJ154"/>
      <c r="AK154"/>
      <c r="AL154"/>
      <c r="AM154"/>
      <c r="AN154"/>
      <c r="AO154"/>
      <c r="AP154"/>
      <c r="AQ154" t="s">
        <v>4031</v>
      </c>
      <c r="AR154"/>
      <c r="AS154" s="268"/>
      <c r="AT154" s="256"/>
    </row>
    <row r="155" spans="1:48" s="257" customFormat="1" ht="22.8" x14ac:dyDescent="0.4">
      <c r="A155" s="345">
        <v>210174</v>
      </c>
      <c r="B155" s="257" t="s">
        <v>59</v>
      </c>
      <c r="C155" t="s">
        <v>3829</v>
      </c>
      <c r="D155" t="s">
        <v>3829</v>
      </c>
      <c r="E155" t="s">
        <v>3829</v>
      </c>
      <c r="F155" t="s">
        <v>3829</v>
      </c>
      <c r="G155" t="s">
        <v>3829</v>
      </c>
      <c r="H155" t="s">
        <v>3829</v>
      </c>
      <c r="I155" t="s">
        <v>3829</v>
      </c>
      <c r="J155" t="s">
        <v>3829</v>
      </c>
      <c r="K155" t="s">
        <v>3829</v>
      </c>
      <c r="L155" t="s">
        <v>3829</v>
      </c>
      <c r="M155" t="s">
        <v>3829</v>
      </c>
      <c r="N155" t="s">
        <v>3829</v>
      </c>
      <c r="O155" t="s">
        <v>3829</v>
      </c>
      <c r="P155" t="s">
        <v>3829</v>
      </c>
      <c r="Q155" t="s">
        <v>3829</v>
      </c>
      <c r="R155" t="s">
        <v>3829</v>
      </c>
      <c r="S155" t="s">
        <v>3829</v>
      </c>
      <c r="T155" t="s">
        <v>3829</v>
      </c>
      <c r="U155" t="s">
        <v>3829</v>
      </c>
      <c r="V155" t="s">
        <v>3829</v>
      </c>
      <c r="W155" t="s">
        <v>3829</v>
      </c>
      <c r="X155" t="s">
        <v>3829</v>
      </c>
      <c r="Y155" t="s">
        <v>3829</v>
      </c>
      <c r="Z155" t="s">
        <v>3829</v>
      </c>
      <c r="AA155" t="s">
        <v>3829</v>
      </c>
      <c r="AB155" t="s">
        <v>3829</v>
      </c>
      <c r="AC155" t="s">
        <v>3829</v>
      </c>
      <c r="AD155" t="s">
        <v>3829</v>
      </c>
      <c r="AE155" t="s">
        <v>3829</v>
      </c>
      <c r="AF155" t="s">
        <v>3829</v>
      </c>
      <c r="AG155" t="s">
        <v>3829</v>
      </c>
      <c r="AH155" t="s">
        <v>3829</v>
      </c>
      <c r="AI155" t="s">
        <v>3829</v>
      </c>
      <c r="AJ155" t="s">
        <v>3829</v>
      </c>
      <c r="AK155" t="s">
        <v>3829</v>
      </c>
      <c r="AL155" t="s">
        <v>3829</v>
      </c>
      <c r="AM155" t="s">
        <v>3829</v>
      </c>
      <c r="AN155" t="s">
        <v>3829</v>
      </c>
      <c r="AO155" t="s">
        <v>3829</v>
      </c>
      <c r="AP155" t="s">
        <v>3829</v>
      </c>
      <c r="AQ155" t="s">
        <v>3843</v>
      </c>
      <c r="AR155"/>
      <c r="AS155" s="268"/>
      <c r="AT155" s="258"/>
    </row>
    <row r="156" spans="1:48" s="257" customFormat="1" ht="22.8" x14ac:dyDescent="0.4">
      <c r="A156" s="345">
        <v>210186</v>
      </c>
      <c r="B156" s="257" t="s">
        <v>485</v>
      </c>
      <c r="C156" s="269" t="s">
        <v>3829</v>
      </c>
      <c r="D156" s="269" t="s">
        <v>3829</v>
      </c>
      <c r="E156" s="269" t="s">
        <v>3829</v>
      </c>
      <c r="F156" s="269" t="s">
        <v>3829</v>
      </c>
      <c r="G156" s="269" t="s">
        <v>3829</v>
      </c>
      <c r="H156" s="269" t="s">
        <v>3829</v>
      </c>
      <c r="I156" s="269" t="s">
        <v>3829</v>
      </c>
      <c r="J156" s="269" t="s">
        <v>3829</v>
      </c>
      <c r="K156" s="269" t="s">
        <v>3829</v>
      </c>
      <c r="L156" s="269" t="s">
        <v>3829</v>
      </c>
      <c r="AP156"/>
      <c r="AQ156" t="s">
        <v>4029</v>
      </c>
      <c r="AR156"/>
      <c r="AS156" s="268"/>
      <c r="AT156" s="256"/>
      <c r="AV156" s="258"/>
    </row>
    <row r="157" spans="1:48" s="257" customFormat="1" ht="22.8" x14ac:dyDescent="0.4">
      <c r="A157" s="345">
        <v>210220</v>
      </c>
      <c r="B157" s="257" t="s">
        <v>485</v>
      </c>
      <c r="C157" s="269" t="s">
        <v>213</v>
      </c>
      <c r="D157" s="269" t="s">
        <v>213</v>
      </c>
      <c r="E157" s="269" t="s">
        <v>213</v>
      </c>
      <c r="F157" s="269" t="s">
        <v>213</v>
      </c>
      <c r="G157" s="269" t="s">
        <v>213</v>
      </c>
      <c r="H157" s="269" t="s">
        <v>213</v>
      </c>
      <c r="I157" s="269" t="s">
        <v>213</v>
      </c>
      <c r="J157" s="269" t="s">
        <v>213</v>
      </c>
      <c r="K157" s="269" t="s">
        <v>213</v>
      </c>
      <c r="L157" s="269" t="s">
        <v>213</v>
      </c>
      <c r="M157" s="269"/>
      <c r="N157" s="269"/>
      <c r="O157" s="269"/>
      <c r="P157" s="269"/>
      <c r="Q157" s="269"/>
      <c r="R157" s="269"/>
      <c r="S157" s="269"/>
      <c r="T157" s="269"/>
      <c r="U157" s="269"/>
      <c r="V157" s="269"/>
      <c r="W157"/>
      <c r="X157"/>
      <c r="Y157"/>
      <c r="Z157"/>
      <c r="AA157"/>
      <c r="AB157"/>
      <c r="AC157"/>
      <c r="AD157"/>
      <c r="AE157"/>
      <c r="AF157"/>
      <c r="AG157"/>
      <c r="AH157"/>
      <c r="AI157"/>
      <c r="AJ157"/>
      <c r="AK157" s="269"/>
      <c r="AL157" s="269"/>
      <c r="AM157" s="269"/>
      <c r="AN157" s="269"/>
      <c r="AO157" s="269"/>
      <c r="AP157"/>
      <c r="AQ157" t="s">
        <v>4036</v>
      </c>
      <c r="AR157"/>
      <c r="AS157" s="268"/>
      <c r="AT157" s="256"/>
      <c r="AV157" s="258"/>
    </row>
    <row r="158" spans="1:48" s="257" customFormat="1" ht="22.8" x14ac:dyDescent="0.4">
      <c r="A158" s="345">
        <v>210223</v>
      </c>
      <c r="B158" s="257" t="s">
        <v>486</v>
      </c>
      <c r="C158" t="s">
        <v>3829</v>
      </c>
      <c r="D158" t="s">
        <v>3829</v>
      </c>
      <c r="E158" t="s">
        <v>3829</v>
      </c>
      <c r="F158" t="s">
        <v>3829</v>
      </c>
      <c r="G158" t="s">
        <v>3829</v>
      </c>
      <c r="H158" t="s">
        <v>3829</v>
      </c>
      <c r="I158" t="s">
        <v>3829</v>
      </c>
      <c r="J158" t="s">
        <v>3829</v>
      </c>
      <c r="K158" t="s">
        <v>3829</v>
      </c>
      <c r="L158" t="s">
        <v>3829</v>
      </c>
      <c r="M158" t="s">
        <v>3829</v>
      </c>
      <c r="N158" t="s">
        <v>3829</v>
      </c>
      <c r="O158" t="s">
        <v>3829</v>
      </c>
      <c r="P158" t="s">
        <v>3829</v>
      </c>
      <c r="Q158" t="s">
        <v>3829</v>
      </c>
      <c r="R158" t="s">
        <v>3829</v>
      </c>
      <c r="S158" t="s">
        <v>3829</v>
      </c>
      <c r="T158" t="s">
        <v>3829</v>
      </c>
      <c r="U158" t="s">
        <v>3829</v>
      </c>
      <c r="V158" t="s">
        <v>3829</v>
      </c>
      <c r="W158"/>
      <c r="X158"/>
      <c r="Y158"/>
      <c r="Z158"/>
      <c r="AA158"/>
      <c r="AB158"/>
      <c r="AC158"/>
      <c r="AD158"/>
      <c r="AE158"/>
      <c r="AF158"/>
      <c r="AG158"/>
      <c r="AH158"/>
      <c r="AI158"/>
      <c r="AJ158"/>
      <c r="AK158"/>
      <c r="AL158"/>
      <c r="AM158"/>
      <c r="AN158"/>
      <c r="AO158"/>
      <c r="AP158"/>
      <c r="AQ158" t="s">
        <v>4037</v>
      </c>
      <c r="AR158"/>
      <c r="AS158" s="268"/>
      <c r="AT158" s="256"/>
      <c r="AV158" s="258"/>
    </row>
    <row r="159" spans="1:48" s="257" customFormat="1" ht="21.6" x14ac:dyDescent="0.65">
      <c r="A159" s="345">
        <v>210235</v>
      </c>
      <c r="B159" s="257" t="s">
        <v>59</v>
      </c>
      <c r="C159" t="s">
        <v>3829</v>
      </c>
      <c r="D159" t="s">
        <v>3829</v>
      </c>
      <c r="E159" t="s">
        <v>3829</v>
      </c>
      <c r="F159" t="s">
        <v>3829</v>
      </c>
      <c r="G159" t="s">
        <v>3829</v>
      </c>
      <c r="H159" t="s">
        <v>3829</v>
      </c>
      <c r="I159" t="s">
        <v>3829</v>
      </c>
      <c r="J159" t="s">
        <v>3829</v>
      </c>
      <c r="K159" t="s">
        <v>3829</v>
      </c>
      <c r="L159" t="s">
        <v>3829</v>
      </c>
      <c r="M159" t="s">
        <v>3829</v>
      </c>
      <c r="N159" t="s">
        <v>3829</v>
      </c>
      <c r="O159" t="s">
        <v>3829</v>
      </c>
      <c r="P159" t="s">
        <v>3829</v>
      </c>
      <c r="Q159" t="s">
        <v>3829</v>
      </c>
      <c r="R159" t="s">
        <v>3829</v>
      </c>
      <c r="S159" t="s">
        <v>3829</v>
      </c>
      <c r="T159" t="s">
        <v>3829</v>
      </c>
      <c r="U159" t="s">
        <v>3829</v>
      </c>
      <c r="V159" t="s">
        <v>3829</v>
      </c>
      <c r="W159" t="s">
        <v>3829</v>
      </c>
      <c r="X159" t="s">
        <v>3829</v>
      </c>
      <c r="Y159" t="s">
        <v>3829</v>
      </c>
      <c r="Z159" t="s">
        <v>3829</v>
      </c>
      <c r="AA159" t="s">
        <v>3829</v>
      </c>
      <c r="AB159" t="s">
        <v>3829</v>
      </c>
      <c r="AC159" t="s">
        <v>3829</v>
      </c>
      <c r="AD159" t="s">
        <v>3829</v>
      </c>
      <c r="AE159" t="s">
        <v>3829</v>
      </c>
      <c r="AF159" t="s">
        <v>3829</v>
      </c>
      <c r="AG159" t="s">
        <v>3829</v>
      </c>
      <c r="AH159" t="s">
        <v>3829</v>
      </c>
      <c r="AI159" t="s">
        <v>3829</v>
      </c>
      <c r="AJ159" t="s">
        <v>3829</v>
      </c>
      <c r="AK159" t="s">
        <v>3829</v>
      </c>
      <c r="AL159" t="s">
        <v>3829</v>
      </c>
      <c r="AM159" t="s">
        <v>3829</v>
      </c>
      <c r="AN159" t="s">
        <v>3829</v>
      </c>
      <c r="AO159" t="s">
        <v>3829</v>
      </c>
      <c r="AQ159" t="s">
        <v>3998</v>
      </c>
      <c r="AR159"/>
      <c r="AS159" s="286"/>
      <c r="AT159" s="258"/>
    </row>
    <row r="160" spans="1:48" s="257" customFormat="1" ht="22.8" x14ac:dyDescent="0.4">
      <c r="A160" s="345">
        <v>210335</v>
      </c>
      <c r="B160" s="257" t="s">
        <v>59</v>
      </c>
      <c r="C160" t="s">
        <v>3829</v>
      </c>
      <c r="D160" t="s">
        <v>3829</v>
      </c>
      <c r="E160" t="s">
        <v>3829</v>
      </c>
      <c r="F160" t="s">
        <v>3829</v>
      </c>
      <c r="G160" t="s">
        <v>3829</v>
      </c>
      <c r="H160" t="s">
        <v>3829</v>
      </c>
      <c r="I160" t="s">
        <v>3829</v>
      </c>
      <c r="J160" t="s">
        <v>3829</v>
      </c>
      <c r="K160" t="s">
        <v>3829</v>
      </c>
      <c r="L160" t="s">
        <v>3829</v>
      </c>
      <c r="M160" t="s">
        <v>3829</v>
      </c>
      <c r="N160" t="s">
        <v>3829</v>
      </c>
      <c r="O160" t="s">
        <v>3829</v>
      </c>
      <c r="P160" t="s">
        <v>3829</v>
      </c>
      <c r="Q160" t="s">
        <v>3829</v>
      </c>
      <c r="R160" t="s">
        <v>3829</v>
      </c>
      <c r="S160" t="s">
        <v>3829</v>
      </c>
      <c r="T160" t="s">
        <v>3829</v>
      </c>
      <c r="U160" t="s">
        <v>3829</v>
      </c>
      <c r="V160" t="s">
        <v>3829</v>
      </c>
      <c r="W160" t="s">
        <v>3829</v>
      </c>
      <c r="X160" t="s">
        <v>3829</v>
      </c>
      <c r="Y160" t="s">
        <v>3829</v>
      </c>
      <c r="Z160" t="s">
        <v>3829</v>
      </c>
      <c r="AA160" t="s">
        <v>3829</v>
      </c>
      <c r="AB160" t="s">
        <v>3829</v>
      </c>
      <c r="AC160" t="s">
        <v>3829</v>
      </c>
      <c r="AD160" t="s">
        <v>3829</v>
      </c>
      <c r="AE160" t="s">
        <v>3829</v>
      </c>
      <c r="AF160" t="s">
        <v>3829</v>
      </c>
      <c r="AG160" t="s">
        <v>3829</v>
      </c>
      <c r="AH160" t="s">
        <v>3829</v>
      </c>
      <c r="AI160" t="s">
        <v>3829</v>
      </c>
      <c r="AJ160" t="s">
        <v>3829</v>
      </c>
      <c r="AK160" t="s">
        <v>3829</v>
      </c>
      <c r="AL160" t="s">
        <v>3829</v>
      </c>
      <c r="AM160" t="s">
        <v>3829</v>
      </c>
      <c r="AN160" t="s">
        <v>3829</v>
      </c>
      <c r="AO160" t="s">
        <v>3829</v>
      </c>
      <c r="AQ160" t="s">
        <v>4038</v>
      </c>
      <c r="AR160"/>
      <c r="AS160" s="268"/>
      <c r="AT160" s="256"/>
      <c r="AV160" s="258"/>
    </row>
    <row r="161" spans="1:48" s="257" customFormat="1" ht="22.8" x14ac:dyDescent="0.4">
      <c r="A161" s="345">
        <v>210356</v>
      </c>
      <c r="B161" s="257" t="s">
        <v>59</v>
      </c>
      <c r="C161" t="s">
        <v>3829</v>
      </c>
      <c r="D161" t="s">
        <v>3829</v>
      </c>
      <c r="E161" t="s">
        <v>3829</v>
      </c>
      <c r="F161" t="s">
        <v>3829</v>
      </c>
      <c r="G161" t="s">
        <v>3829</v>
      </c>
      <c r="H161" t="s">
        <v>3829</v>
      </c>
      <c r="I161" t="s">
        <v>3829</v>
      </c>
      <c r="J161" t="s">
        <v>3829</v>
      </c>
      <c r="K161" t="s">
        <v>3829</v>
      </c>
      <c r="L161" t="s">
        <v>3829</v>
      </c>
      <c r="M161" t="s">
        <v>3829</v>
      </c>
      <c r="N161" t="s">
        <v>3829</v>
      </c>
      <c r="O161" t="s">
        <v>3829</v>
      </c>
      <c r="P161" t="s">
        <v>3829</v>
      </c>
      <c r="Q161" t="s">
        <v>3829</v>
      </c>
      <c r="R161" t="s">
        <v>3829</v>
      </c>
      <c r="S161" t="s">
        <v>3829</v>
      </c>
      <c r="T161" t="s">
        <v>3829</v>
      </c>
      <c r="U161" t="s">
        <v>3829</v>
      </c>
      <c r="V161" t="s">
        <v>3829</v>
      </c>
      <c r="W161" t="s">
        <v>3829</v>
      </c>
      <c r="X161" t="s">
        <v>3829</v>
      </c>
      <c r="Y161" t="s">
        <v>3829</v>
      </c>
      <c r="Z161" t="s">
        <v>3829</v>
      </c>
      <c r="AA161" t="s">
        <v>3829</v>
      </c>
      <c r="AB161" t="s">
        <v>3829</v>
      </c>
      <c r="AC161" t="s">
        <v>3829</v>
      </c>
      <c r="AD161" t="s">
        <v>3829</v>
      </c>
      <c r="AE161" t="s">
        <v>3829</v>
      </c>
      <c r="AF161" t="s">
        <v>3829</v>
      </c>
      <c r="AG161" t="s">
        <v>3829</v>
      </c>
      <c r="AH161" t="s">
        <v>3829</v>
      </c>
      <c r="AI161" t="s">
        <v>3829</v>
      </c>
      <c r="AJ161" t="s">
        <v>3829</v>
      </c>
      <c r="AK161" t="s">
        <v>3829</v>
      </c>
      <c r="AL161" t="s">
        <v>3829</v>
      </c>
      <c r="AM161" t="s">
        <v>3829</v>
      </c>
      <c r="AN161" t="s">
        <v>3829</v>
      </c>
      <c r="AO161" t="s">
        <v>3829</v>
      </c>
      <c r="AP161" t="s">
        <v>3829</v>
      </c>
      <c r="AQ161" t="s">
        <v>3998</v>
      </c>
      <c r="AR161"/>
      <c r="AS161" s="288"/>
      <c r="AT161" s="256"/>
      <c r="AV161" s="258"/>
    </row>
    <row r="162" spans="1:48" s="257" customFormat="1" ht="22.8" x14ac:dyDescent="0.4">
      <c r="A162" s="345">
        <v>210358</v>
      </c>
      <c r="B162" s="257" t="s">
        <v>486</v>
      </c>
      <c r="C162" s="269" t="s">
        <v>212</v>
      </c>
      <c r="D162" s="269" t="s">
        <v>212</v>
      </c>
      <c r="E162" s="269" t="s">
        <v>212</v>
      </c>
      <c r="F162" s="269" t="s">
        <v>212</v>
      </c>
      <c r="G162" s="269" t="s">
        <v>212</v>
      </c>
      <c r="H162" s="269" t="s">
        <v>212</v>
      </c>
      <c r="I162" s="269" t="s">
        <v>212</v>
      </c>
      <c r="J162" s="269" t="s">
        <v>212</v>
      </c>
      <c r="K162" s="269" t="s">
        <v>212</v>
      </c>
      <c r="L162" s="269" t="s">
        <v>212</v>
      </c>
      <c r="M162" s="269" t="s">
        <v>213</v>
      </c>
      <c r="N162" s="269" t="s">
        <v>213</v>
      </c>
      <c r="O162" s="269" t="s">
        <v>213</v>
      </c>
      <c r="P162" s="269" t="s">
        <v>213</v>
      </c>
      <c r="Q162" s="269" t="s">
        <v>213</v>
      </c>
      <c r="R162" s="269" t="s">
        <v>213</v>
      </c>
      <c r="S162" s="269" t="s">
        <v>213</v>
      </c>
      <c r="T162" s="269" t="s">
        <v>213</v>
      </c>
      <c r="U162" s="269" t="s">
        <v>213</v>
      </c>
      <c r="V162" s="269" t="s">
        <v>213</v>
      </c>
      <c r="AP162"/>
      <c r="AQ162" t="s">
        <v>4039</v>
      </c>
      <c r="AR162"/>
      <c r="AS162" s="268"/>
      <c r="AT162" s="258"/>
    </row>
    <row r="163" spans="1:48" s="257" customFormat="1" ht="22.8" x14ac:dyDescent="0.4">
      <c r="A163" s="345">
        <v>210362</v>
      </c>
      <c r="B163" s="257" t="s">
        <v>59</v>
      </c>
      <c r="C163" t="s">
        <v>3829</v>
      </c>
      <c r="D163" t="s">
        <v>3829</v>
      </c>
      <c r="E163" t="s">
        <v>3829</v>
      </c>
      <c r="F163" t="s">
        <v>3829</v>
      </c>
      <c r="G163" t="s">
        <v>3829</v>
      </c>
      <c r="H163" t="s">
        <v>3829</v>
      </c>
      <c r="I163" t="s">
        <v>3829</v>
      </c>
      <c r="J163" t="s">
        <v>3829</v>
      </c>
      <c r="K163" t="s">
        <v>3829</v>
      </c>
      <c r="L163" t="s">
        <v>3829</v>
      </c>
      <c r="M163" t="s">
        <v>3829</v>
      </c>
      <c r="N163" t="s">
        <v>3829</v>
      </c>
      <c r="O163" t="s">
        <v>3829</v>
      </c>
      <c r="P163" t="s">
        <v>3829</v>
      </c>
      <c r="Q163" t="s">
        <v>3829</v>
      </c>
      <c r="R163" t="s">
        <v>3829</v>
      </c>
      <c r="S163" t="s">
        <v>3829</v>
      </c>
      <c r="T163" t="s">
        <v>3829</v>
      </c>
      <c r="U163" t="s">
        <v>3829</v>
      </c>
      <c r="V163" t="s">
        <v>3829</v>
      </c>
      <c r="W163" t="s">
        <v>3829</v>
      </c>
      <c r="X163" t="s">
        <v>3829</v>
      </c>
      <c r="Y163" t="s">
        <v>3829</v>
      </c>
      <c r="Z163" t="s">
        <v>3829</v>
      </c>
      <c r="AA163" t="s">
        <v>3829</v>
      </c>
      <c r="AB163" t="s">
        <v>3829</v>
      </c>
      <c r="AC163" t="s">
        <v>3829</v>
      </c>
      <c r="AD163" t="s">
        <v>3829</v>
      </c>
      <c r="AE163" t="s">
        <v>3829</v>
      </c>
      <c r="AF163" t="s">
        <v>3829</v>
      </c>
      <c r="AG163" t="s">
        <v>3829</v>
      </c>
      <c r="AH163" t="s">
        <v>3829</v>
      </c>
      <c r="AI163" t="s">
        <v>3829</v>
      </c>
      <c r="AJ163" t="s">
        <v>3829</v>
      </c>
      <c r="AK163" t="s">
        <v>3829</v>
      </c>
      <c r="AL163" t="s">
        <v>3829</v>
      </c>
      <c r="AM163" t="s">
        <v>3829</v>
      </c>
      <c r="AN163" t="s">
        <v>3829</v>
      </c>
      <c r="AO163" t="s">
        <v>3829</v>
      </c>
      <c r="AQ163" t="s">
        <v>3843</v>
      </c>
      <c r="AR163"/>
      <c r="AS163" s="288"/>
      <c r="AT163" s="256"/>
      <c r="AV163" s="258"/>
    </row>
    <row r="164" spans="1:48" s="257" customFormat="1" ht="22.8" x14ac:dyDescent="0.4">
      <c r="A164" s="345">
        <v>210379</v>
      </c>
      <c r="B164" s="257" t="s">
        <v>59</v>
      </c>
      <c r="C164" t="s">
        <v>3829</v>
      </c>
      <c r="D164" t="s">
        <v>3829</v>
      </c>
      <c r="E164" t="s">
        <v>3829</v>
      </c>
      <c r="F164" t="s">
        <v>3829</v>
      </c>
      <c r="G164" t="s">
        <v>3829</v>
      </c>
      <c r="H164" t="s">
        <v>3829</v>
      </c>
      <c r="I164" t="s">
        <v>3829</v>
      </c>
      <c r="J164" t="s">
        <v>3829</v>
      </c>
      <c r="K164" t="s">
        <v>3829</v>
      </c>
      <c r="L164" t="s">
        <v>3829</v>
      </c>
      <c r="M164" t="s">
        <v>3829</v>
      </c>
      <c r="N164" t="s">
        <v>3829</v>
      </c>
      <c r="O164" t="s">
        <v>3829</v>
      </c>
      <c r="P164" t="s">
        <v>3829</v>
      </c>
      <c r="Q164" t="s">
        <v>3829</v>
      </c>
      <c r="R164" t="s">
        <v>3829</v>
      </c>
      <c r="S164" t="s">
        <v>3829</v>
      </c>
      <c r="T164" t="s">
        <v>3829</v>
      </c>
      <c r="U164" t="s">
        <v>3829</v>
      </c>
      <c r="V164" t="s">
        <v>3829</v>
      </c>
      <c r="W164" t="s">
        <v>3829</v>
      </c>
      <c r="X164" t="s">
        <v>3829</v>
      </c>
      <c r="Y164" t="s">
        <v>3829</v>
      </c>
      <c r="Z164" t="s">
        <v>3829</v>
      </c>
      <c r="AA164" t="s">
        <v>3829</v>
      </c>
      <c r="AB164" t="s">
        <v>3829</v>
      </c>
      <c r="AC164" t="s">
        <v>3829</v>
      </c>
      <c r="AD164" t="s">
        <v>3829</v>
      </c>
      <c r="AE164" t="s">
        <v>3829</v>
      </c>
      <c r="AF164" t="s">
        <v>3829</v>
      </c>
      <c r="AG164" t="s">
        <v>3829</v>
      </c>
      <c r="AH164" t="s">
        <v>3829</v>
      </c>
      <c r="AI164" t="s">
        <v>3829</v>
      </c>
      <c r="AJ164" t="s">
        <v>3829</v>
      </c>
      <c r="AK164" t="s">
        <v>3829</v>
      </c>
      <c r="AL164" t="s">
        <v>3829</v>
      </c>
      <c r="AM164" t="s">
        <v>3829</v>
      </c>
      <c r="AN164" t="s">
        <v>3829</v>
      </c>
      <c r="AO164" t="s">
        <v>3829</v>
      </c>
      <c r="AP164" t="s">
        <v>3829</v>
      </c>
      <c r="AQ164" t="s">
        <v>3879</v>
      </c>
      <c r="AR164"/>
      <c r="AS164" s="268"/>
      <c r="AT164" s="256"/>
    </row>
    <row r="165" spans="1:48" s="257" customFormat="1" ht="22.8" x14ac:dyDescent="0.4">
      <c r="A165" s="345">
        <v>210394</v>
      </c>
      <c r="B165" s="257" t="s">
        <v>59</v>
      </c>
      <c r="C165" t="s">
        <v>214</v>
      </c>
      <c r="D165" t="s">
        <v>214</v>
      </c>
      <c r="E165" t="s">
        <v>212</v>
      </c>
      <c r="F165" t="s">
        <v>212</v>
      </c>
      <c r="G165" t="s">
        <v>212</v>
      </c>
      <c r="H165" t="s">
        <v>212</v>
      </c>
      <c r="I165" t="s">
        <v>212</v>
      </c>
      <c r="J165" t="s">
        <v>212</v>
      </c>
      <c r="K165" t="s">
        <v>212</v>
      </c>
      <c r="L165" t="s">
        <v>214</v>
      </c>
      <c r="M165" t="s">
        <v>212</v>
      </c>
      <c r="N165" t="s">
        <v>212</v>
      </c>
      <c r="O165" t="s">
        <v>212</v>
      </c>
      <c r="P165" t="s">
        <v>214</v>
      </c>
      <c r="Q165" t="s">
        <v>212</v>
      </c>
      <c r="R165" t="s">
        <v>214</v>
      </c>
      <c r="S165" t="s">
        <v>212</v>
      </c>
      <c r="T165" t="s">
        <v>212</v>
      </c>
      <c r="U165" t="s">
        <v>214</v>
      </c>
      <c r="V165" t="s">
        <v>212</v>
      </c>
      <c r="W165" t="s">
        <v>214</v>
      </c>
      <c r="X165" t="s">
        <v>214</v>
      </c>
      <c r="Y165" t="s">
        <v>212</v>
      </c>
      <c r="Z165" t="s">
        <v>214</v>
      </c>
      <c r="AA165" t="s">
        <v>214</v>
      </c>
      <c r="AB165" t="s">
        <v>214</v>
      </c>
      <c r="AC165" t="s">
        <v>214</v>
      </c>
      <c r="AD165" t="s">
        <v>212</v>
      </c>
      <c r="AE165" t="s">
        <v>212</v>
      </c>
      <c r="AF165" t="s">
        <v>214</v>
      </c>
      <c r="AG165" t="s">
        <v>212</v>
      </c>
      <c r="AH165" t="s">
        <v>214</v>
      </c>
      <c r="AI165" t="s">
        <v>214</v>
      </c>
      <c r="AJ165" t="s">
        <v>214</v>
      </c>
      <c r="AK165" t="s">
        <v>212</v>
      </c>
      <c r="AL165" t="s">
        <v>214</v>
      </c>
      <c r="AM165" t="s">
        <v>214</v>
      </c>
      <c r="AN165" t="s">
        <v>214</v>
      </c>
      <c r="AO165" t="s">
        <v>214</v>
      </c>
      <c r="AP165"/>
      <c r="AQ165" t="s">
        <v>59</v>
      </c>
      <c r="AR165"/>
      <c r="AS165" s="268"/>
      <c r="AT165" s="258"/>
      <c r="AV165" s="258"/>
    </row>
    <row r="166" spans="1:48" s="257" customFormat="1" ht="22.8" x14ac:dyDescent="0.4">
      <c r="A166" s="345">
        <v>210409</v>
      </c>
      <c r="B166" s="257" t="s">
        <v>59</v>
      </c>
      <c r="C166" t="s">
        <v>3829</v>
      </c>
      <c r="D166" t="s">
        <v>3829</v>
      </c>
      <c r="E166" t="s">
        <v>3829</v>
      </c>
      <c r="F166" t="s">
        <v>3829</v>
      </c>
      <c r="G166" t="s">
        <v>3829</v>
      </c>
      <c r="H166" t="s">
        <v>3829</v>
      </c>
      <c r="I166" t="s">
        <v>3829</v>
      </c>
      <c r="J166" t="s">
        <v>3829</v>
      </c>
      <c r="K166" t="s">
        <v>3829</v>
      </c>
      <c r="L166" t="s">
        <v>3829</v>
      </c>
      <c r="M166" t="s">
        <v>3829</v>
      </c>
      <c r="N166" t="s">
        <v>3829</v>
      </c>
      <c r="O166" t="s">
        <v>3829</v>
      </c>
      <c r="P166" t="s">
        <v>3829</v>
      </c>
      <c r="Q166" t="s">
        <v>3829</v>
      </c>
      <c r="R166" t="s">
        <v>3829</v>
      </c>
      <c r="S166" t="s">
        <v>3829</v>
      </c>
      <c r="T166" t="s">
        <v>3829</v>
      </c>
      <c r="U166" t="s">
        <v>3829</v>
      </c>
      <c r="V166" t="s">
        <v>3829</v>
      </c>
      <c r="W166" t="s">
        <v>3829</v>
      </c>
      <c r="X166" t="s">
        <v>3829</v>
      </c>
      <c r="Y166" t="s">
        <v>3829</v>
      </c>
      <c r="Z166" t="s">
        <v>3829</v>
      </c>
      <c r="AA166" t="s">
        <v>3829</v>
      </c>
      <c r="AB166" t="s">
        <v>3829</v>
      </c>
      <c r="AC166" t="s">
        <v>3829</v>
      </c>
      <c r="AD166" t="s">
        <v>3829</v>
      </c>
      <c r="AE166" t="s">
        <v>3829</v>
      </c>
      <c r="AF166" t="s">
        <v>3829</v>
      </c>
      <c r="AG166" t="s">
        <v>3829</v>
      </c>
      <c r="AH166" t="s">
        <v>3829</v>
      </c>
      <c r="AI166" t="s">
        <v>3829</v>
      </c>
      <c r="AJ166" t="s">
        <v>3829</v>
      </c>
      <c r="AK166" t="s">
        <v>3829</v>
      </c>
      <c r="AL166" t="s">
        <v>3829</v>
      </c>
      <c r="AM166" t="s">
        <v>3829</v>
      </c>
      <c r="AN166" t="s">
        <v>3829</v>
      </c>
      <c r="AO166" t="s">
        <v>3829</v>
      </c>
      <c r="AP166" t="s">
        <v>3829</v>
      </c>
      <c r="AQ166" t="s">
        <v>3879</v>
      </c>
      <c r="AR166"/>
      <c r="AS166" s="268"/>
      <c r="AT166" s="256"/>
    </row>
    <row r="167" spans="1:48" s="257" customFormat="1" ht="22.8" x14ac:dyDescent="0.4">
      <c r="A167" s="345">
        <v>210426</v>
      </c>
      <c r="B167" s="257" t="s">
        <v>59</v>
      </c>
      <c r="C167" t="s">
        <v>3829</v>
      </c>
      <c r="D167" t="s">
        <v>3829</v>
      </c>
      <c r="E167" t="s">
        <v>3829</v>
      </c>
      <c r="F167" t="s">
        <v>3829</v>
      </c>
      <c r="G167" t="s">
        <v>3829</v>
      </c>
      <c r="H167" t="s">
        <v>3829</v>
      </c>
      <c r="I167" t="s">
        <v>3829</v>
      </c>
      <c r="J167" t="s">
        <v>3829</v>
      </c>
      <c r="K167" t="s">
        <v>3829</v>
      </c>
      <c r="L167" t="s">
        <v>3829</v>
      </c>
      <c r="M167" t="s">
        <v>3829</v>
      </c>
      <c r="N167" t="s">
        <v>3829</v>
      </c>
      <c r="O167" t="s">
        <v>3829</v>
      </c>
      <c r="P167" t="s">
        <v>3829</v>
      </c>
      <c r="Q167" t="s">
        <v>3829</v>
      </c>
      <c r="R167" t="s">
        <v>3829</v>
      </c>
      <c r="S167" t="s">
        <v>3829</v>
      </c>
      <c r="T167" t="s">
        <v>3829</v>
      </c>
      <c r="U167" t="s">
        <v>3829</v>
      </c>
      <c r="V167" t="s">
        <v>3829</v>
      </c>
      <c r="W167" t="s">
        <v>3829</v>
      </c>
      <c r="X167" t="s">
        <v>3829</v>
      </c>
      <c r="Y167" t="s">
        <v>3829</v>
      </c>
      <c r="Z167" t="s">
        <v>3829</v>
      </c>
      <c r="AA167" t="s">
        <v>3829</v>
      </c>
      <c r="AB167" t="s">
        <v>3829</v>
      </c>
      <c r="AC167" t="s">
        <v>3829</v>
      </c>
      <c r="AD167" t="s">
        <v>3829</v>
      </c>
      <c r="AE167" t="s">
        <v>3829</v>
      </c>
      <c r="AF167" t="s">
        <v>3829</v>
      </c>
      <c r="AG167" t="s">
        <v>3829</v>
      </c>
      <c r="AH167" t="s">
        <v>3829</v>
      </c>
      <c r="AI167" t="s">
        <v>3829</v>
      </c>
      <c r="AJ167" t="s">
        <v>3829</v>
      </c>
      <c r="AK167" t="s">
        <v>3829</v>
      </c>
      <c r="AL167" t="s">
        <v>3829</v>
      </c>
      <c r="AM167" t="s">
        <v>3829</v>
      </c>
      <c r="AN167" t="s">
        <v>3829</v>
      </c>
      <c r="AO167" t="s">
        <v>3829</v>
      </c>
      <c r="AP167" t="s">
        <v>3829</v>
      </c>
      <c r="AQ167" t="s">
        <v>3843</v>
      </c>
      <c r="AR167"/>
      <c r="AS167" s="268"/>
      <c r="AT167" s="258"/>
      <c r="AV167" s="258"/>
    </row>
    <row r="168" spans="1:48" s="257" customFormat="1" ht="22.8" x14ac:dyDescent="0.4">
      <c r="A168" s="345">
        <v>210428</v>
      </c>
      <c r="B168" s="257" t="s">
        <v>486</v>
      </c>
      <c r="C168" t="s">
        <v>3829</v>
      </c>
      <c r="D168" t="s">
        <v>3829</v>
      </c>
      <c r="E168" t="s">
        <v>3829</v>
      </c>
      <c r="F168" t="s">
        <v>3829</v>
      </c>
      <c r="G168" t="s">
        <v>3829</v>
      </c>
      <c r="H168" t="s">
        <v>3829</v>
      </c>
      <c r="I168" t="s">
        <v>3829</v>
      </c>
      <c r="J168" t="s">
        <v>3829</v>
      </c>
      <c r="K168" t="s">
        <v>3829</v>
      </c>
      <c r="L168" t="s">
        <v>3829</v>
      </c>
      <c r="M168" t="s">
        <v>3829</v>
      </c>
      <c r="N168" t="s">
        <v>3829</v>
      </c>
      <c r="O168" t="s">
        <v>3829</v>
      </c>
      <c r="P168" t="s">
        <v>3829</v>
      </c>
      <c r="Q168" t="s">
        <v>3829</v>
      </c>
      <c r="R168" t="s">
        <v>3829</v>
      </c>
      <c r="S168" t="s">
        <v>3829</v>
      </c>
      <c r="T168" t="s">
        <v>3829</v>
      </c>
      <c r="U168" t="s">
        <v>3829</v>
      </c>
      <c r="V168" t="s">
        <v>3829</v>
      </c>
      <c r="W168"/>
      <c r="X168"/>
      <c r="Y168"/>
      <c r="Z168"/>
      <c r="AA168"/>
      <c r="AB168"/>
      <c r="AC168"/>
      <c r="AD168"/>
      <c r="AE168"/>
      <c r="AF168"/>
      <c r="AG168"/>
      <c r="AH168"/>
      <c r="AI168"/>
      <c r="AJ168"/>
      <c r="AK168"/>
      <c r="AL168"/>
      <c r="AM168"/>
      <c r="AN168"/>
      <c r="AO168"/>
      <c r="AP168"/>
      <c r="AQ168" t="s">
        <v>486</v>
      </c>
      <c r="AR168"/>
      <c r="AS168" s="268"/>
      <c r="AT168" s="256"/>
    </row>
    <row r="169" spans="1:48" s="257" customFormat="1" ht="22.8" x14ac:dyDescent="0.4">
      <c r="A169" s="345">
        <v>210430</v>
      </c>
      <c r="B169" s="257" t="s">
        <v>59</v>
      </c>
      <c r="C169" t="s">
        <v>212</v>
      </c>
      <c r="D169" t="s">
        <v>212</v>
      </c>
      <c r="E169" t="s">
        <v>212</v>
      </c>
      <c r="F169" t="s">
        <v>212</v>
      </c>
      <c r="G169" t="s">
        <v>212</v>
      </c>
      <c r="H169" t="s">
        <v>214</v>
      </c>
      <c r="I169" t="s">
        <v>214</v>
      </c>
      <c r="J169" t="s">
        <v>214</v>
      </c>
      <c r="K169" t="s">
        <v>214</v>
      </c>
      <c r="L169" t="s">
        <v>212</v>
      </c>
      <c r="M169" t="s">
        <v>214</v>
      </c>
      <c r="N169" t="s">
        <v>214</v>
      </c>
      <c r="O169" t="s">
        <v>214</v>
      </c>
      <c r="P169" t="s">
        <v>214</v>
      </c>
      <c r="Q169" t="s">
        <v>212</v>
      </c>
      <c r="R169" t="s">
        <v>214</v>
      </c>
      <c r="S169" t="s">
        <v>212</v>
      </c>
      <c r="T169" t="s">
        <v>214</v>
      </c>
      <c r="U169" t="s">
        <v>214</v>
      </c>
      <c r="V169" t="s">
        <v>214</v>
      </c>
      <c r="W169" t="s">
        <v>213</v>
      </c>
      <c r="X169" t="s">
        <v>214</v>
      </c>
      <c r="Y169" t="s">
        <v>212</v>
      </c>
      <c r="Z169" t="s">
        <v>214</v>
      </c>
      <c r="AA169" t="s">
        <v>214</v>
      </c>
      <c r="AB169" t="s">
        <v>214</v>
      </c>
      <c r="AC169" t="s">
        <v>214</v>
      </c>
      <c r="AD169" t="s">
        <v>214</v>
      </c>
      <c r="AE169" t="s">
        <v>214</v>
      </c>
      <c r="AF169" t="s">
        <v>214</v>
      </c>
      <c r="AG169" t="s">
        <v>214</v>
      </c>
      <c r="AH169" t="s">
        <v>213</v>
      </c>
      <c r="AI169" t="s">
        <v>213</v>
      </c>
      <c r="AJ169" t="s">
        <v>214</v>
      </c>
      <c r="AK169" t="s">
        <v>214</v>
      </c>
      <c r="AL169" t="s">
        <v>213</v>
      </c>
      <c r="AM169" t="s">
        <v>213</v>
      </c>
      <c r="AN169" t="s">
        <v>213</v>
      </c>
      <c r="AO169" t="s">
        <v>214</v>
      </c>
      <c r="AP169" t="s">
        <v>214</v>
      </c>
      <c r="AQ169" t="s">
        <v>59</v>
      </c>
      <c r="AR169"/>
      <c r="AS169" s="268"/>
      <c r="AT169" s="256"/>
    </row>
    <row r="170" spans="1:48" s="257" customFormat="1" ht="22.8" x14ac:dyDescent="0.4">
      <c r="A170" s="345">
        <v>210524</v>
      </c>
      <c r="B170" s="257" t="s">
        <v>59</v>
      </c>
      <c r="C170" t="s">
        <v>212</v>
      </c>
      <c r="D170" t="s">
        <v>212</v>
      </c>
      <c r="E170" t="s">
        <v>214</v>
      </c>
      <c r="F170" t="s">
        <v>214</v>
      </c>
      <c r="G170" t="s">
        <v>214</v>
      </c>
      <c r="H170" t="s">
        <v>214</v>
      </c>
      <c r="I170" t="s">
        <v>214</v>
      </c>
      <c r="J170" t="s">
        <v>212</v>
      </c>
      <c r="K170" t="s">
        <v>212</v>
      </c>
      <c r="L170" t="s">
        <v>212</v>
      </c>
      <c r="M170" t="s">
        <v>212</v>
      </c>
      <c r="N170" t="s">
        <v>214</v>
      </c>
      <c r="O170" t="s">
        <v>212</v>
      </c>
      <c r="P170" t="s">
        <v>214</v>
      </c>
      <c r="Q170" t="s">
        <v>212</v>
      </c>
      <c r="R170" t="s">
        <v>214</v>
      </c>
      <c r="S170" t="s">
        <v>214</v>
      </c>
      <c r="T170" t="s">
        <v>212</v>
      </c>
      <c r="U170" t="s">
        <v>214</v>
      </c>
      <c r="V170" t="s">
        <v>212</v>
      </c>
      <c r="W170" t="s">
        <v>214</v>
      </c>
      <c r="X170" t="s">
        <v>212</v>
      </c>
      <c r="Y170" t="s">
        <v>212</v>
      </c>
      <c r="Z170" t="s">
        <v>212</v>
      </c>
      <c r="AA170" t="s">
        <v>212</v>
      </c>
      <c r="AB170" t="s">
        <v>212</v>
      </c>
      <c r="AC170" t="s">
        <v>212</v>
      </c>
      <c r="AD170" t="s">
        <v>214</v>
      </c>
      <c r="AE170" t="s">
        <v>212</v>
      </c>
      <c r="AF170" t="s">
        <v>212</v>
      </c>
      <c r="AG170" t="s">
        <v>214</v>
      </c>
      <c r="AH170" t="s">
        <v>214</v>
      </c>
      <c r="AI170" t="s">
        <v>212</v>
      </c>
      <c r="AJ170" t="s">
        <v>212</v>
      </c>
      <c r="AK170" t="s">
        <v>212</v>
      </c>
      <c r="AL170" t="s">
        <v>212</v>
      </c>
      <c r="AM170" t="s">
        <v>212</v>
      </c>
      <c r="AN170" t="s">
        <v>212</v>
      </c>
      <c r="AO170" t="s">
        <v>214</v>
      </c>
      <c r="AP170" t="s">
        <v>214</v>
      </c>
      <c r="AQ170" t="s">
        <v>59</v>
      </c>
      <c r="AR170"/>
      <c r="AS170" s="268"/>
      <c r="AT170" s="256"/>
    </row>
    <row r="171" spans="1:48" s="257" customFormat="1" ht="22.8" x14ac:dyDescent="0.4">
      <c r="A171" s="345">
        <v>210526</v>
      </c>
      <c r="B171" s="257" t="s">
        <v>59</v>
      </c>
      <c r="C171" t="s">
        <v>212</v>
      </c>
      <c r="D171" t="s">
        <v>212</v>
      </c>
      <c r="E171" t="s">
        <v>212</v>
      </c>
      <c r="F171" t="s">
        <v>212</v>
      </c>
      <c r="G171" t="s">
        <v>214</v>
      </c>
      <c r="H171" t="s">
        <v>212</v>
      </c>
      <c r="I171" t="s">
        <v>212</v>
      </c>
      <c r="J171" t="s">
        <v>212</v>
      </c>
      <c r="K171" t="s">
        <v>212</v>
      </c>
      <c r="L171" t="s">
        <v>212</v>
      </c>
      <c r="M171" t="s">
        <v>212</v>
      </c>
      <c r="N171" t="s">
        <v>214</v>
      </c>
      <c r="O171" t="s">
        <v>214</v>
      </c>
      <c r="P171" t="s">
        <v>212</v>
      </c>
      <c r="Q171" t="s">
        <v>212</v>
      </c>
      <c r="R171" t="s">
        <v>214</v>
      </c>
      <c r="S171" t="s">
        <v>212</v>
      </c>
      <c r="T171" t="s">
        <v>214</v>
      </c>
      <c r="U171" t="s">
        <v>214</v>
      </c>
      <c r="V171" t="s">
        <v>214</v>
      </c>
      <c r="W171" t="s">
        <v>212</v>
      </c>
      <c r="X171" t="s">
        <v>214</v>
      </c>
      <c r="Y171" t="s">
        <v>212</v>
      </c>
      <c r="Z171" t="s">
        <v>212</v>
      </c>
      <c r="AA171" t="s">
        <v>214</v>
      </c>
      <c r="AB171" t="s">
        <v>214</v>
      </c>
      <c r="AC171" t="s">
        <v>212</v>
      </c>
      <c r="AD171" t="s">
        <v>212</v>
      </c>
      <c r="AE171" t="s">
        <v>212</v>
      </c>
      <c r="AF171" t="s">
        <v>212</v>
      </c>
      <c r="AG171" t="s">
        <v>214</v>
      </c>
      <c r="AH171" t="s">
        <v>214</v>
      </c>
      <c r="AI171" t="s">
        <v>214</v>
      </c>
      <c r="AJ171" t="s">
        <v>214</v>
      </c>
      <c r="AK171" t="s">
        <v>212</v>
      </c>
      <c r="AL171" t="s">
        <v>214</v>
      </c>
      <c r="AM171" t="s">
        <v>214</v>
      </c>
      <c r="AN171" t="s">
        <v>214</v>
      </c>
      <c r="AO171" t="s">
        <v>214</v>
      </c>
      <c r="AP171" t="s">
        <v>214</v>
      </c>
      <c r="AQ171" t="s">
        <v>3374</v>
      </c>
      <c r="AR171"/>
      <c r="AS171" s="268"/>
      <c r="AT171" s="256"/>
    </row>
    <row r="172" spans="1:48" s="257" customFormat="1" ht="22.8" x14ac:dyDescent="0.4">
      <c r="A172" s="345">
        <v>210529</v>
      </c>
      <c r="B172" s="257" t="s">
        <v>484</v>
      </c>
      <c r="C172" t="s">
        <v>212</v>
      </c>
      <c r="D172" t="s">
        <v>212</v>
      </c>
      <c r="E172" t="s">
        <v>212</v>
      </c>
      <c r="F172" t="s">
        <v>212</v>
      </c>
      <c r="G172" t="s">
        <v>212</v>
      </c>
      <c r="H172" t="s">
        <v>212</v>
      </c>
      <c r="I172" t="s">
        <v>212</v>
      </c>
      <c r="J172" t="s">
        <v>212</v>
      </c>
      <c r="K172" t="s">
        <v>212</v>
      </c>
      <c r="L172" t="s">
        <v>212</v>
      </c>
      <c r="M172" t="s">
        <v>212</v>
      </c>
      <c r="N172" t="s">
        <v>212</v>
      </c>
      <c r="O172" t="s">
        <v>212</v>
      </c>
      <c r="P172" t="s">
        <v>212</v>
      </c>
      <c r="Q172" t="s">
        <v>212</v>
      </c>
      <c r="R172" t="s">
        <v>212</v>
      </c>
      <c r="S172" t="s">
        <v>212</v>
      </c>
      <c r="T172" t="s">
        <v>212</v>
      </c>
      <c r="U172" t="s">
        <v>212</v>
      </c>
      <c r="V172" t="s">
        <v>212</v>
      </c>
      <c r="W172" t="s">
        <v>212</v>
      </c>
      <c r="X172" t="s">
        <v>212</v>
      </c>
      <c r="Y172" t="s">
        <v>212</v>
      </c>
      <c r="Z172" t="s">
        <v>212</v>
      </c>
      <c r="AA172" t="s">
        <v>212</v>
      </c>
      <c r="AB172" t="s">
        <v>212</v>
      </c>
      <c r="AC172" t="s">
        <v>212</v>
      </c>
      <c r="AD172" t="s">
        <v>212</v>
      </c>
      <c r="AE172" t="s">
        <v>212</v>
      </c>
      <c r="AF172" t="s">
        <v>212</v>
      </c>
      <c r="AG172"/>
      <c r="AH172"/>
      <c r="AI172"/>
      <c r="AJ172"/>
      <c r="AK172"/>
      <c r="AL172"/>
      <c r="AM172"/>
      <c r="AN172"/>
      <c r="AO172"/>
      <c r="AP172"/>
      <c r="AQ172" t="s">
        <v>484</v>
      </c>
      <c r="AR172"/>
      <c r="AS172" s="268"/>
      <c r="AT172" s="256"/>
    </row>
    <row r="173" spans="1:48" s="257" customFormat="1" ht="22.8" x14ac:dyDescent="0.4">
      <c r="A173" s="345">
        <v>210555</v>
      </c>
      <c r="B173" s="257" t="s">
        <v>486</v>
      </c>
      <c r="C173" s="269" t="s">
        <v>3829</v>
      </c>
      <c r="D173" s="269" t="s">
        <v>3829</v>
      </c>
      <c r="E173" s="269" t="s">
        <v>3829</v>
      </c>
      <c r="F173" s="269" t="s">
        <v>3829</v>
      </c>
      <c r="G173" s="269" t="s">
        <v>3829</v>
      </c>
      <c r="H173" s="269" t="s">
        <v>3829</v>
      </c>
      <c r="I173" s="269" t="s">
        <v>3829</v>
      </c>
      <c r="J173" s="269" t="s">
        <v>3829</v>
      </c>
      <c r="K173" s="269" t="s">
        <v>3829</v>
      </c>
      <c r="L173" s="269" t="s">
        <v>3829</v>
      </c>
      <c r="M173" s="269" t="s">
        <v>3829</v>
      </c>
      <c r="N173" s="269" t="s">
        <v>3829</v>
      </c>
      <c r="O173" s="269" t="s">
        <v>3829</v>
      </c>
      <c r="P173" s="269" t="s">
        <v>3829</v>
      </c>
      <c r="Q173" s="269" t="s">
        <v>3829</v>
      </c>
      <c r="R173" s="269" t="s">
        <v>3829</v>
      </c>
      <c r="S173" s="269" t="s">
        <v>3829</v>
      </c>
      <c r="T173" s="269" t="s">
        <v>3829</v>
      </c>
      <c r="U173" s="269" t="s">
        <v>3829</v>
      </c>
      <c r="V173" s="269" t="s">
        <v>3829</v>
      </c>
      <c r="W173" s="269"/>
      <c r="X173" s="269"/>
      <c r="Y173" s="269"/>
      <c r="Z173" s="269"/>
      <c r="AA173" s="269"/>
      <c r="AB173" s="269"/>
      <c r="AC173" s="269"/>
      <c r="AD173" s="269"/>
      <c r="AE173" s="269"/>
      <c r="AF173" s="269"/>
      <c r="AG173" s="269"/>
      <c r="AH173" s="269"/>
      <c r="AI173" s="269"/>
      <c r="AJ173" s="269"/>
      <c r="AK173" s="269"/>
      <c r="AL173" s="269"/>
      <c r="AM173" s="269"/>
      <c r="AN173" s="269"/>
      <c r="AO173" s="269"/>
      <c r="AP173"/>
      <c r="AQ173" t="s">
        <v>4037</v>
      </c>
      <c r="AR173"/>
      <c r="AS173" s="268"/>
      <c r="AT173" s="256"/>
    </row>
    <row r="174" spans="1:48" s="257" customFormat="1" ht="22.8" x14ac:dyDescent="0.4">
      <c r="A174" s="345">
        <v>210586</v>
      </c>
      <c r="B174" s="257" t="s">
        <v>485</v>
      </c>
      <c r="C174" s="269" t="s">
        <v>213</v>
      </c>
      <c r="D174" s="269" t="s">
        <v>213</v>
      </c>
      <c r="E174" s="269" t="s">
        <v>213</v>
      </c>
      <c r="F174" s="269" t="s">
        <v>213</v>
      </c>
      <c r="G174" s="269" t="s">
        <v>213</v>
      </c>
      <c r="H174" s="269" t="s">
        <v>213</v>
      </c>
      <c r="I174" s="269" t="s">
        <v>213</v>
      </c>
      <c r="J174" s="269" t="s">
        <v>213</v>
      </c>
      <c r="K174" s="269" t="s">
        <v>213</v>
      </c>
      <c r="L174" s="269" t="s">
        <v>213</v>
      </c>
      <c r="AP174"/>
      <c r="AQ174" t="s">
        <v>3981</v>
      </c>
      <c r="AR174"/>
      <c r="AS174" s="268"/>
      <c r="AT174" s="258"/>
      <c r="AV174" s="258"/>
    </row>
    <row r="175" spans="1:48" s="257" customFormat="1" ht="14.4" x14ac:dyDescent="0.3">
      <c r="A175" s="345">
        <v>210607</v>
      </c>
      <c r="B175" s="257" t="s">
        <v>59</v>
      </c>
      <c r="C175" s="269" t="s">
        <v>212</v>
      </c>
      <c r="D175" s="269" t="s">
        <v>212</v>
      </c>
      <c r="E175" s="269" t="s">
        <v>212</v>
      </c>
      <c r="F175" s="269" t="s">
        <v>212</v>
      </c>
      <c r="G175" s="269" t="s">
        <v>212</v>
      </c>
      <c r="H175" s="269" t="s">
        <v>212</v>
      </c>
      <c r="I175" s="269" t="s">
        <v>212</v>
      </c>
      <c r="J175" s="269" t="s">
        <v>212</v>
      </c>
      <c r="K175" s="269" t="s">
        <v>212</v>
      </c>
      <c r="L175" s="269" t="s">
        <v>212</v>
      </c>
      <c r="M175" s="269" t="s">
        <v>212</v>
      </c>
      <c r="N175" s="269" t="s">
        <v>212</v>
      </c>
      <c r="O175" s="269" t="s">
        <v>212</v>
      </c>
      <c r="P175" s="269" t="s">
        <v>212</v>
      </c>
      <c r="Q175" s="269" t="s">
        <v>212</v>
      </c>
      <c r="R175" s="269" t="s">
        <v>212</v>
      </c>
      <c r="S175" s="269" t="s">
        <v>212</v>
      </c>
      <c r="T175" s="269" t="s">
        <v>212</v>
      </c>
      <c r="U175" s="269" t="s">
        <v>212</v>
      </c>
      <c r="V175" s="269" t="s">
        <v>212</v>
      </c>
      <c r="W175" s="269" t="s">
        <v>212</v>
      </c>
      <c r="X175" s="269" t="s">
        <v>212</v>
      </c>
      <c r="Y175" s="269" t="s">
        <v>212</v>
      </c>
      <c r="Z175" s="269" t="s">
        <v>212</v>
      </c>
      <c r="AA175" s="269" t="s">
        <v>212</v>
      </c>
      <c r="AB175" s="269" t="s">
        <v>212</v>
      </c>
      <c r="AC175" s="269" t="s">
        <v>212</v>
      </c>
      <c r="AD175" s="269" t="s">
        <v>212</v>
      </c>
      <c r="AE175" s="269" t="s">
        <v>212</v>
      </c>
      <c r="AF175" s="269" t="s">
        <v>212</v>
      </c>
      <c r="AG175" s="269" t="s">
        <v>212</v>
      </c>
      <c r="AH175" s="269" t="s">
        <v>212</v>
      </c>
      <c r="AI175" s="269" t="s">
        <v>212</v>
      </c>
      <c r="AJ175" s="269" t="s">
        <v>212</v>
      </c>
      <c r="AK175" s="269" t="s">
        <v>212</v>
      </c>
      <c r="AL175" s="269" t="s">
        <v>212</v>
      </c>
      <c r="AM175" s="269" t="s">
        <v>212</v>
      </c>
      <c r="AN175" s="269" t="s">
        <v>212</v>
      </c>
      <c r="AO175" s="269" t="s">
        <v>212</v>
      </c>
      <c r="AP175"/>
      <c r="AQ175" t="s">
        <v>59</v>
      </c>
      <c r="AR175"/>
      <c r="AS175" s="283"/>
      <c r="AT175" s="256"/>
    </row>
    <row r="176" spans="1:48" s="257" customFormat="1" ht="22.8" x14ac:dyDescent="0.4">
      <c r="A176" s="345">
        <v>210609</v>
      </c>
      <c r="B176" s="257" t="s">
        <v>485</v>
      </c>
      <c r="C176" s="269" t="s">
        <v>213</v>
      </c>
      <c r="D176" s="269" t="s">
        <v>213</v>
      </c>
      <c r="E176" s="269" t="s">
        <v>213</v>
      </c>
      <c r="F176" s="269" t="s">
        <v>213</v>
      </c>
      <c r="G176" s="269" t="s">
        <v>213</v>
      </c>
      <c r="H176" s="269" t="s">
        <v>213</v>
      </c>
      <c r="I176" s="269" t="s">
        <v>213</v>
      </c>
      <c r="J176" s="269" t="s">
        <v>213</v>
      </c>
      <c r="K176" s="269" t="s">
        <v>213</v>
      </c>
      <c r="L176" s="269" t="s">
        <v>213</v>
      </c>
      <c r="M176" s="280"/>
      <c r="N176" s="280"/>
      <c r="O176" s="280"/>
      <c r="P176" s="280"/>
      <c r="Q176" s="280"/>
      <c r="R176" s="280"/>
      <c r="S176" s="280"/>
      <c r="T176" s="280"/>
      <c r="U176" s="280"/>
      <c r="V176" s="280"/>
      <c r="W176" s="280"/>
      <c r="X176" s="280"/>
      <c r="Y176" s="280"/>
      <c r="Z176" s="280"/>
      <c r="AA176" s="280"/>
      <c r="AB176" s="280"/>
      <c r="AC176" s="280"/>
      <c r="AD176" s="280"/>
      <c r="AE176" s="280"/>
      <c r="AF176" s="280"/>
      <c r="AG176" s="280"/>
      <c r="AH176" s="280"/>
      <c r="AI176" s="280"/>
      <c r="AJ176" s="280"/>
      <c r="AK176" s="280"/>
      <c r="AL176" s="280"/>
      <c r="AM176" s="280"/>
      <c r="AN176" s="280"/>
      <c r="AO176" s="280"/>
      <c r="AP176"/>
      <c r="AQ176" t="s">
        <v>4043</v>
      </c>
      <c r="AR176"/>
      <c r="AS176" s="268"/>
      <c r="AT176" s="258"/>
      <c r="AV176" s="258"/>
    </row>
    <row r="177" spans="1:48" s="257" customFormat="1" ht="14.4" x14ac:dyDescent="0.3">
      <c r="A177" s="345">
        <v>210629</v>
      </c>
      <c r="B177" s="257" t="s">
        <v>59</v>
      </c>
      <c r="C177" s="269" t="s">
        <v>212</v>
      </c>
      <c r="D177" s="269" t="s">
        <v>212</v>
      </c>
      <c r="E177" s="269" t="s">
        <v>212</v>
      </c>
      <c r="F177" s="269" t="s">
        <v>212</v>
      </c>
      <c r="G177" s="269" t="s">
        <v>212</v>
      </c>
      <c r="H177" s="269" t="s">
        <v>212</v>
      </c>
      <c r="I177" s="269" t="s">
        <v>212</v>
      </c>
      <c r="J177" s="269" t="s">
        <v>212</v>
      </c>
      <c r="K177" s="269" t="s">
        <v>212</v>
      </c>
      <c r="L177" s="269" t="s">
        <v>212</v>
      </c>
      <c r="M177" s="269" t="s">
        <v>212</v>
      </c>
      <c r="N177" s="269" t="s">
        <v>212</v>
      </c>
      <c r="O177" s="269" t="s">
        <v>212</v>
      </c>
      <c r="P177" s="269" t="s">
        <v>212</v>
      </c>
      <c r="Q177" s="269" t="s">
        <v>212</v>
      </c>
      <c r="R177" s="269" t="s">
        <v>212</v>
      </c>
      <c r="S177" s="269" t="s">
        <v>212</v>
      </c>
      <c r="T177" s="269" t="s">
        <v>212</v>
      </c>
      <c r="U177" s="269" t="s">
        <v>212</v>
      </c>
      <c r="V177" s="269" t="s">
        <v>212</v>
      </c>
      <c r="W177" s="269" t="s">
        <v>212</v>
      </c>
      <c r="X177" s="269" t="s">
        <v>212</v>
      </c>
      <c r="Y177" s="269" t="s">
        <v>212</v>
      </c>
      <c r="Z177" s="269" t="s">
        <v>212</v>
      </c>
      <c r="AA177" s="269" t="s">
        <v>212</v>
      </c>
      <c r="AB177" s="269" t="s">
        <v>212</v>
      </c>
      <c r="AC177" s="269" t="s">
        <v>212</v>
      </c>
      <c r="AD177" s="269" t="s">
        <v>212</v>
      </c>
      <c r="AE177" s="269" t="s">
        <v>212</v>
      </c>
      <c r="AF177" s="269" t="s">
        <v>212</v>
      </c>
      <c r="AG177" s="269" t="s">
        <v>213</v>
      </c>
      <c r="AH177" s="269" t="s">
        <v>213</v>
      </c>
      <c r="AI177" s="269" t="s">
        <v>213</v>
      </c>
      <c r="AJ177" s="269" t="s">
        <v>213</v>
      </c>
      <c r="AK177" s="269" t="s">
        <v>213</v>
      </c>
      <c r="AL177" s="269" t="s">
        <v>213</v>
      </c>
      <c r="AM177" s="269" t="s">
        <v>213</v>
      </c>
      <c r="AN177" s="269" t="s">
        <v>213</v>
      </c>
      <c r="AO177" s="269" t="s">
        <v>213</v>
      </c>
      <c r="AQ177" t="s">
        <v>3847</v>
      </c>
      <c r="AR177"/>
      <c r="AS177" s="283"/>
      <c r="AT177" s="256"/>
    </row>
    <row r="178" spans="1:48" s="257" customFormat="1" ht="14.4" x14ac:dyDescent="0.3">
      <c r="A178" s="345">
        <v>210664</v>
      </c>
      <c r="B178" s="257" t="s">
        <v>59</v>
      </c>
      <c r="C178" s="269" t="s">
        <v>3829</v>
      </c>
      <c r="D178" s="269" t="s">
        <v>3829</v>
      </c>
      <c r="E178" s="269" t="s">
        <v>3829</v>
      </c>
      <c r="F178" s="269" t="s">
        <v>3829</v>
      </c>
      <c r="G178" s="269" t="s">
        <v>3829</v>
      </c>
      <c r="H178" s="269" t="s">
        <v>3829</v>
      </c>
      <c r="I178" s="269" t="s">
        <v>3829</v>
      </c>
      <c r="J178" s="269" t="s">
        <v>3829</v>
      </c>
      <c r="K178" s="269" t="s">
        <v>3829</v>
      </c>
      <c r="L178" s="269" t="s">
        <v>3829</v>
      </c>
      <c r="M178" s="269" t="s">
        <v>3829</v>
      </c>
      <c r="N178" s="269" t="s">
        <v>3829</v>
      </c>
      <c r="O178" s="269" t="s">
        <v>3829</v>
      </c>
      <c r="P178" s="269" t="s">
        <v>3829</v>
      </c>
      <c r="Q178" s="269" t="s">
        <v>3829</v>
      </c>
      <c r="R178" s="269" t="s">
        <v>3829</v>
      </c>
      <c r="S178" s="269" t="s">
        <v>3829</v>
      </c>
      <c r="T178" s="269" t="s">
        <v>3829</v>
      </c>
      <c r="U178" s="269" t="s">
        <v>3829</v>
      </c>
      <c r="V178" s="269" t="s">
        <v>3829</v>
      </c>
      <c r="W178" s="269" t="s">
        <v>3829</v>
      </c>
      <c r="X178" s="269" t="s">
        <v>3829</v>
      </c>
      <c r="Y178" s="269" t="s">
        <v>3829</v>
      </c>
      <c r="Z178" s="269" t="s">
        <v>3829</v>
      </c>
      <c r="AA178" s="269" t="s">
        <v>3829</v>
      </c>
      <c r="AB178" s="269" t="s">
        <v>3829</v>
      </c>
      <c r="AC178" s="269" t="s">
        <v>3829</v>
      </c>
      <c r="AD178" s="269" t="s">
        <v>3829</v>
      </c>
      <c r="AE178" s="269" t="s">
        <v>3829</v>
      </c>
      <c r="AF178" s="269" t="s">
        <v>3829</v>
      </c>
      <c r="AG178" s="269" t="s">
        <v>3829</v>
      </c>
      <c r="AH178" s="269" t="s">
        <v>3829</v>
      </c>
      <c r="AI178" s="269" t="s">
        <v>3829</v>
      </c>
      <c r="AJ178" s="269" t="s">
        <v>3829</v>
      </c>
      <c r="AK178" s="269" t="s">
        <v>3829</v>
      </c>
      <c r="AL178" s="269" t="s">
        <v>3829</v>
      </c>
      <c r="AM178" s="269" t="s">
        <v>3829</v>
      </c>
      <c r="AN178" s="269" t="s">
        <v>3829</v>
      </c>
      <c r="AO178" s="269" t="s">
        <v>3829</v>
      </c>
      <c r="AP178"/>
      <c r="AQ178" t="s">
        <v>3998</v>
      </c>
      <c r="AR178"/>
      <c r="AS178" s="283"/>
      <c r="AT178" s="256"/>
    </row>
    <row r="179" spans="1:48" s="257" customFormat="1" ht="21.6" x14ac:dyDescent="0.65">
      <c r="A179" s="345">
        <v>210694</v>
      </c>
      <c r="B179" s="257" t="s">
        <v>59</v>
      </c>
      <c r="C179" t="s">
        <v>3829</v>
      </c>
      <c r="D179" t="s">
        <v>3829</v>
      </c>
      <c r="E179" t="s">
        <v>3829</v>
      </c>
      <c r="F179" t="s">
        <v>3829</v>
      </c>
      <c r="G179" t="s">
        <v>3829</v>
      </c>
      <c r="H179" t="s">
        <v>3829</v>
      </c>
      <c r="I179" t="s">
        <v>3829</v>
      </c>
      <c r="J179" t="s">
        <v>3829</v>
      </c>
      <c r="K179" t="s">
        <v>3829</v>
      </c>
      <c r="L179" t="s">
        <v>3829</v>
      </c>
      <c r="M179" t="s">
        <v>3829</v>
      </c>
      <c r="N179" t="s">
        <v>3829</v>
      </c>
      <c r="O179" t="s">
        <v>3829</v>
      </c>
      <c r="P179" t="s">
        <v>3829</v>
      </c>
      <c r="Q179" t="s">
        <v>3829</v>
      </c>
      <c r="R179" t="s">
        <v>3829</v>
      </c>
      <c r="S179" t="s">
        <v>3829</v>
      </c>
      <c r="T179" t="s">
        <v>3829</v>
      </c>
      <c r="U179" t="s">
        <v>3829</v>
      </c>
      <c r="V179" t="s">
        <v>3829</v>
      </c>
      <c r="W179" t="s">
        <v>3829</v>
      </c>
      <c r="X179" t="s">
        <v>3829</v>
      </c>
      <c r="Y179" t="s">
        <v>3829</v>
      </c>
      <c r="Z179" t="s">
        <v>3829</v>
      </c>
      <c r="AA179" t="s">
        <v>3829</v>
      </c>
      <c r="AB179" t="s">
        <v>3829</v>
      </c>
      <c r="AC179" t="s">
        <v>3829</v>
      </c>
      <c r="AD179" t="s">
        <v>3829</v>
      </c>
      <c r="AE179" t="s">
        <v>3829</v>
      </c>
      <c r="AF179" t="s">
        <v>3829</v>
      </c>
      <c r="AG179" t="s">
        <v>3829</v>
      </c>
      <c r="AH179" t="s">
        <v>3829</v>
      </c>
      <c r="AI179" t="s">
        <v>3829</v>
      </c>
      <c r="AJ179" t="s">
        <v>3829</v>
      </c>
      <c r="AK179" t="s">
        <v>3829</v>
      </c>
      <c r="AL179" t="s">
        <v>3829</v>
      </c>
      <c r="AM179" t="s">
        <v>3829</v>
      </c>
      <c r="AN179" t="s">
        <v>3829</v>
      </c>
      <c r="AO179" t="s">
        <v>3829</v>
      </c>
      <c r="AQ179" t="s">
        <v>3879</v>
      </c>
      <c r="AR179"/>
      <c r="AS179" s="286"/>
      <c r="AT179" s="258"/>
      <c r="AV179" s="258"/>
    </row>
    <row r="180" spans="1:48" s="257" customFormat="1" ht="14.4" x14ac:dyDescent="0.3">
      <c r="A180" s="345">
        <v>210696</v>
      </c>
      <c r="B180" s="257" t="s">
        <v>59</v>
      </c>
      <c r="C180" s="269" t="s">
        <v>3829</v>
      </c>
      <c r="D180" s="269" t="s">
        <v>3829</v>
      </c>
      <c r="E180" s="269" t="s">
        <v>3829</v>
      </c>
      <c r="F180" s="269" t="s">
        <v>3829</v>
      </c>
      <c r="G180" s="269" t="s">
        <v>3829</v>
      </c>
      <c r="H180" s="269" t="s">
        <v>3829</v>
      </c>
      <c r="I180" s="269" t="s">
        <v>3829</v>
      </c>
      <c r="J180" s="269" t="s">
        <v>3829</v>
      </c>
      <c r="K180" s="269" t="s">
        <v>3829</v>
      </c>
      <c r="L180" s="269" t="s">
        <v>3829</v>
      </c>
      <c r="M180" s="269" t="s">
        <v>3829</v>
      </c>
      <c r="N180" s="269" t="s">
        <v>3829</v>
      </c>
      <c r="O180" s="269" t="s">
        <v>3829</v>
      </c>
      <c r="P180" s="269" t="s">
        <v>3829</v>
      </c>
      <c r="Q180" s="269" t="s">
        <v>3829</v>
      </c>
      <c r="R180" s="269" t="s">
        <v>3829</v>
      </c>
      <c r="S180" s="269" t="s">
        <v>3829</v>
      </c>
      <c r="T180" s="269" t="s">
        <v>3829</v>
      </c>
      <c r="U180" s="269" t="s">
        <v>3829</v>
      </c>
      <c r="V180" s="269" t="s">
        <v>3829</v>
      </c>
      <c r="W180" s="269" t="s">
        <v>3829</v>
      </c>
      <c r="X180" s="269" t="s">
        <v>3829</v>
      </c>
      <c r="Y180" s="269" t="s">
        <v>3829</v>
      </c>
      <c r="Z180" s="269" t="s">
        <v>3829</v>
      </c>
      <c r="AA180" s="269" t="s">
        <v>3829</v>
      </c>
      <c r="AB180" s="269" t="s">
        <v>3829</v>
      </c>
      <c r="AC180" s="269" t="s">
        <v>3829</v>
      </c>
      <c r="AD180" s="269" t="s">
        <v>3829</v>
      </c>
      <c r="AE180" s="269" t="s">
        <v>3829</v>
      </c>
      <c r="AF180" s="269" t="s">
        <v>3829</v>
      </c>
      <c r="AG180" s="269" t="s">
        <v>3829</v>
      </c>
      <c r="AH180" s="269" t="s">
        <v>3829</v>
      </c>
      <c r="AI180" s="269" t="s">
        <v>3829</v>
      </c>
      <c r="AJ180" s="269" t="s">
        <v>3829</v>
      </c>
      <c r="AK180" s="269" t="s">
        <v>3829</v>
      </c>
      <c r="AL180" s="257" t="s">
        <v>3829</v>
      </c>
      <c r="AM180" s="257" t="s">
        <v>3829</v>
      </c>
      <c r="AN180" s="257" t="s">
        <v>3829</v>
      </c>
      <c r="AO180" s="257" t="s">
        <v>3829</v>
      </c>
      <c r="AQ180" t="s">
        <v>3861</v>
      </c>
      <c r="AR180"/>
      <c r="AS180" s="280"/>
      <c r="AT180" s="256"/>
    </row>
    <row r="181" spans="1:48" s="257" customFormat="1" ht="14.4" x14ac:dyDescent="0.3">
      <c r="A181" s="345">
        <v>210708</v>
      </c>
      <c r="B181" s="257" t="s">
        <v>59</v>
      </c>
      <c r="C181" t="s">
        <v>214</v>
      </c>
      <c r="D181" t="s">
        <v>214</v>
      </c>
      <c r="E181" t="s">
        <v>212</v>
      </c>
      <c r="F181" t="s">
        <v>214</v>
      </c>
      <c r="G181" t="s">
        <v>212</v>
      </c>
      <c r="H181" t="s">
        <v>214</v>
      </c>
      <c r="I181" t="s">
        <v>214</v>
      </c>
      <c r="J181" t="s">
        <v>214</v>
      </c>
      <c r="K181" t="s">
        <v>214</v>
      </c>
      <c r="L181" t="s">
        <v>214</v>
      </c>
      <c r="M181" t="s">
        <v>214</v>
      </c>
      <c r="N181" t="s">
        <v>214</v>
      </c>
      <c r="O181" t="s">
        <v>214</v>
      </c>
      <c r="P181" t="s">
        <v>214</v>
      </c>
      <c r="Q181" t="s">
        <v>214</v>
      </c>
      <c r="R181" t="s">
        <v>214</v>
      </c>
      <c r="S181" t="s">
        <v>214</v>
      </c>
      <c r="T181" t="s">
        <v>214</v>
      </c>
      <c r="U181" t="s">
        <v>214</v>
      </c>
      <c r="V181" t="s">
        <v>214</v>
      </c>
      <c r="W181" t="s">
        <v>212</v>
      </c>
      <c r="X181" t="s">
        <v>212</v>
      </c>
      <c r="Y181" t="s">
        <v>214</v>
      </c>
      <c r="Z181" t="s">
        <v>214</v>
      </c>
      <c r="AA181" t="s">
        <v>214</v>
      </c>
      <c r="AB181" t="s">
        <v>212</v>
      </c>
      <c r="AC181" t="s">
        <v>214</v>
      </c>
      <c r="AD181" t="s">
        <v>214</v>
      </c>
      <c r="AE181" t="s">
        <v>212</v>
      </c>
      <c r="AF181" t="s">
        <v>214</v>
      </c>
      <c r="AG181" t="s">
        <v>214</v>
      </c>
      <c r="AH181" t="s">
        <v>214</v>
      </c>
      <c r="AI181" t="s">
        <v>212</v>
      </c>
      <c r="AJ181" t="s">
        <v>212</v>
      </c>
      <c r="AK181" t="s">
        <v>212</v>
      </c>
      <c r="AL181" t="s">
        <v>214</v>
      </c>
      <c r="AM181" t="s">
        <v>214</v>
      </c>
      <c r="AN181" t="s">
        <v>212</v>
      </c>
      <c r="AO181" t="s">
        <v>214</v>
      </c>
      <c r="AP181" t="s">
        <v>214</v>
      </c>
      <c r="AQ181" t="s">
        <v>59</v>
      </c>
      <c r="AR181"/>
      <c r="AS181" s="304"/>
    </row>
    <row r="182" spans="1:48" s="257" customFormat="1" ht="22.8" x14ac:dyDescent="0.4">
      <c r="A182" s="345">
        <v>210716</v>
      </c>
      <c r="B182" s="257" t="s">
        <v>484</v>
      </c>
      <c r="C182" t="s">
        <v>3829</v>
      </c>
      <c r="D182" t="s">
        <v>3829</v>
      </c>
      <c r="E182" t="s">
        <v>3829</v>
      </c>
      <c r="F182" t="s">
        <v>3829</v>
      </c>
      <c r="G182" t="s">
        <v>3829</v>
      </c>
      <c r="H182" t="s">
        <v>3829</v>
      </c>
      <c r="I182" t="s">
        <v>3829</v>
      </c>
      <c r="J182" t="s">
        <v>3829</v>
      </c>
      <c r="K182" t="s">
        <v>3829</v>
      </c>
      <c r="L182" t="s">
        <v>3829</v>
      </c>
      <c r="M182" t="s">
        <v>3829</v>
      </c>
      <c r="N182" t="s">
        <v>3829</v>
      </c>
      <c r="O182" t="s">
        <v>3829</v>
      </c>
      <c r="P182" t="s">
        <v>3829</v>
      </c>
      <c r="Q182" t="s">
        <v>3829</v>
      </c>
      <c r="R182" t="s">
        <v>3829</v>
      </c>
      <c r="S182" t="s">
        <v>3829</v>
      </c>
      <c r="T182" t="s">
        <v>3829</v>
      </c>
      <c r="U182" t="s">
        <v>3829</v>
      </c>
      <c r="V182" t="s">
        <v>3829</v>
      </c>
      <c r="W182" t="s">
        <v>3829</v>
      </c>
      <c r="X182" t="s">
        <v>3829</v>
      </c>
      <c r="Y182" t="s">
        <v>3829</v>
      </c>
      <c r="Z182" t="s">
        <v>3829</v>
      </c>
      <c r="AA182" t="s">
        <v>3829</v>
      </c>
      <c r="AB182" t="s">
        <v>3829</v>
      </c>
      <c r="AC182" t="s">
        <v>3829</v>
      </c>
      <c r="AD182" t="s">
        <v>3829</v>
      </c>
      <c r="AE182" t="s">
        <v>3829</v>
      </c>
      <c r="AF182" t="s">
        <v>3829</v>
      </c>
      <c r="AG182"/>
      <c r="AH182"/>
      <c r="AI182"/>
      <c r="AJ182"/>
      <c r="AK182"/>
      <c r="AL182"/>
      <c r="AM182"/>
      <c r="AN182"/>
      <c r="AO182"/>
      <c r="AP182"/>
      <c r="AQ182" t="s">
        <v>3870</v>
      </c>
      <c r="AR182"/>
      <c r="AS182" s="268"/>
      <c r="AT182" s="258"/>
      <c r="AV182" s="258"/>
    </row>
    <row r="183" spans="1:48" s="257" customFormat="1" ht="14.4" x14ac:dyDescent="0.3">
      <c r="A183" s="345">
        <v>210717</v>
      </c>
      <c r="B183" s="257" t="s">
        <v>59</v>
      </c>
      <c r="C183" s="269" t="s">
        <v>212</v>
      </c>
      <c r="D183" s="269" t="s">
        <v>212</v>
      </c>
      <c r="E183" s="269" t="s">
        <v>212</v>
      </c>
      <c r="F183" s="269" t="s">
        <v>212</v>
      </c>
      <c r="G183" s="269" t="s">
        <v>212</v>
      </c>
      <c r="H183" s="269" t="s">
        <v>212</v>
      </c>
      <c r="I183" s="269" t="s">
        <v>212</v>
      </c>
      <c r="J183" s="269" t="s">
        <v>212</v>
      </c>
      <c r="K183" s="269" t="s">
        <v>212</v>
      </c>
      <c r="L183" s="269" t="s">
        <v>212</v>
      </c>
      <c r="M183" s="269" t="s">
        <v>212</v>
      </c>
      <c r="N183" s="269" t="s">
        <v>212</v>
      </c>
      <c r="O183" s="269" t="s">
        <v>212</v>
      </c>
      <c r="P183" s="269" t="s">
        <v>212</v>
      </c>
      <c r="Q183" s="269" t="s">
        <v>212</v>
      </c>
      <c r="R183" s="269" t="s">
        <v>212</v>
      </c>
      <c r="S183" s="269" t="s">
        <v>212</v>
      </c>
      <c r="T183" s="269" t="s">
        <v>212</v>
      </c>
      <c r="U183" s="269" t="s">
        <v>212</v>
      </c>
      <c r="V183" s="269" t="s">
        <v>212</v>
      </c>
      <c r="W183" s="269" t="s">
        <v>212</v>
      </c>
      <c r="X183" s="269" t="s">
        <v>212</v>
      </c>
      <c r="Y183" s="269" t="s">
        <v>212</v>
      </c>
      <c r="Z183" s="269" t="s">
        <v>212</v>
      </c>
      <c r="AA183" s="269" t="s">
        <v>212</v>
      </c>
      <c r="AB183" s="269" t="s">
        <v>212</v>
      </c>
      <c r="AC183" s="269" t="s">
        <v>212</v>
      </c>
      <c r="AD183" s="269" t="s">
        <v>212</v>
      </c>
      <c r="AE183" s="269" t="s">
        <v>212</v>
      </c>
      <c r="AF183" s="269" t="s">
        <v>212</v>
      </c>
      <c r="AG183" s="269" t="s">
        <v>213</v>
      </c>
      <c r="AH183" s="269" t="s">
        <v>213</v>
      </c>
      <c r="AI183" s="269" t="s">
        <v>213</v>
      </c>
      <c r="AJ183" s="269" t="s">
        <v>213</v>
      </c>
      <c r="AK183" s="269" t="s">
        <v>213</v>
      </c>
      <c r="AL183" s="269" t="s">
        <v>213</v>
      </c>
      <c r="AM183" s="269" t="s">
        <v>213</v>
      </c>
      <c r="AN183" s="269" t="s">
        <v>213</v>
      </c>
      <c r="AO183" s="269" t="s">
        <v>213</v>
      </c>
      <c r="AQ183" t="s">
        <v>3849</v>
      </c>
      <c r="AR183"/>
      <c r="AS183" s="283"/>
      <c r="AT183" s="280"/>
      <c r="AU183" s="280"/>
      <c r="AV183" s="280"/>
    </row>
    <row r="184" spans="1:48" s="257" customFormat="1" ht="22.8" x14ac:dyDescent="0.4">
      <c r="A184" s="345">
        <v>210747</v>
      </c>
      <c r="B184" s="257" t="s">
        <v>59</v>
      </c>
      <c r="C184" t="s">
        <v>3829</v>
      </c>
      <c r="D184" t="s">
        <v>3829</v>
      </c>
      <c r="E184" t="s">
        <v>3829</v>
      </c>
      <c r="F184" t="s">
        <v>3829</v>
      </c>
      <c r="G184" t="s">
        <v>3829</v>
      </c>
      <c r="H184" t="s">
        <v>3829</v>
      </c>
      <c r="I184" t="s">
        <v>3829</v>
      </c>
      <c r="J184" t="s">
        <v>3829</v>
      </c>
      <c r="K184" t="s">
        <v>3829</v>
      </c>
      <c r="L184" t="s">
        <v>3829</v>
      </c>
      <c r="M184" t="s">
        <v>3829</v>
      </c>
      <c r="N184" t="s">
        <v>3829</v>
      </c>
      <c r="O184" t="s">
        <v>3829</v>
      </c>
      <c r="P184" t="s">
        <v>3829</v>
      </c>
      <c r="Q184" t="s">
        <v>3829</v>
      </c>
      <c r="R184" t="s">
        <v>3829</v>
      </c>
      <c r="S184" t="s">
        <v>3829</v>
      </c>
      <c r="T184" t="s">
        <v>3829</v>
      </c>
      <c r="U184" t="s">
        <v>3829</v>
      </c>
      <c r="V184" t="s">
        <v>3829</v>
      </c>
      <c r="W184" t="s">
        <v>3829</v>
      </c>
      <c r="X184" t="s">
        <v>3829</v>
      </c>
      <c r="Y184" t="s">
        <v>3829</v>
      </c>
      <c r="Z184" t="s">
        <v>3829</v>
      </c>
      <c r="AA184" t="s">
        <v>3829</v>
      </c>
      <c r="AB184" t="s">
        <v>3829</v>
      </c>
      <c r="AC184" t="s">
        <v>3829</v>
      </c>
      <c r="AD184" t="s">
        <v>3829</v>
      </c>
      <c r="AE184" t="s">
        <v>3829</v>
      </c>
      <c r="AF184" t="s">
        <v>3829</v>
      </c>
      <c r="AG184" t="s">
        <v>3829</v>
      </c>
      <c r="AH184" t="s">
        <v>3829</v>
      </c>
      <c r="AI184" t="s">
        <v>3829</v>
      </c>
      <c r="AJ184" t="s">
        <v>3829</v>
      </c>
      <c r="AK184" t="s">
        <v>3829</v>
      </c>
      <c r="AL184" t="s">
        <v>3829</v>
      </c>
      <c r="AM184" t="s">
        <v>3829</v>
      </c>
      <c r="AN184" t="s">
        <v>3829</v>
      </c>
      <c r="AO184" t="s">
        <v>3829</v>
      </c>
      <c r="AP184" t="s">
        <v>3829</v>
      </c>
      <c r="AQ184" t="s">
        <v>3843</v>
      </c>
      <c r="AR184"/>
      <c r="AS184" s="268"/>
      <c r="AT184" s="258"/>
      <c r="AV184" s="258"/>
    </row>
    <row r="185" spans="1:48" s="257" customFormat="1" ht="22.8" x14ac:dyDescent="0.4">
      <c r="A185" s="345">
        <v>210790</v>
      </c>
      <c r="B185" s="257" t="s">
        <v>65</v>
      </c>
      <c r="C185" t="s">
        <v>3829</v>
      </c>
      <c r="D185" t="s">
        <v>3829</v>
      </c>
      <c r="E185" t="s">
        <v>3829</v>
      </c>
      <c r="F185" t="s">
        <v>3829</v>
      </c>
      <c r="G185" t="s">
        <v>3829</v>
      </c>
      <c r="H185" t="s">
        <v>3829</v>
      </c>
      <c r="I185" t="s">
        <v>3829</v>
      </c>
      <c r="J185" t="s">
        <v>3829</v>
      </c>
      <c r="K185" t="s">
        <v>3829</v>
      </c>
      <c r="L185" t="s">
        <v>3829</v>
      </c>
      <c r="M185" t="s">
        <v>3829</v>
      </c>
      <c r="N185" t="s">
        <v>3829</v>
      </c>
      <c r="O185" t="s">
        <v>3829</v>
      </c>
      <c r="P185" t="s">
        <v>3829</v>
      </c>
      <c r="Q185" t="s">
        <v>3829</v>
      </c>
      <c r="R185" t="s">
        <v>3829</v>
      </c>
      <c r="S185" t="s">
        <v>3829</v>
      </c>
      <c r="T185" t="s">
        <v>3829</v>
      </c>
      <c r="U185" t="s">
        <v>3829</v>
      </c>
      <c r="V185" t="s">
        <v>3829</v>
      </c>
      <c r="W185" t="s">
        <v>3829</v>
      </c>
      <c r="X185" t="s">
        <v>3829</v>
      </c>
      <c r="Y185" t="s">
        <v>3829</v>
      </c>
      <c r="Z185" t="s">
        <v>3829</v>
      </c>
      <c r="AA185" t="s">
        <v>3829</v>
      </c>
      <c r="AB185" t="s">
        <v>3829</v>
      </c>
      <c r="AC185" t="s">
        <v>3829</v>
      </c>
      <c r="AD185" t="s">
        <v>3829</v>
      </c>
      <c r="AE185" t="s">
        <v>3829</v>
      </c>
      <c r="AF185" t="s">
        <v>3829</v>
      </c>
      <c r="AG185" t="s">
        <v>3829</v>
      </c>
      <c r="AH185" t="s">
        <v>3829</v>
      </c>
      <c r="AI185" t="s">
        <v>3829</v>
      </c>
      <c r="AJ185" t="s">
        <v>3829</v>
      </c>
      <c r="AK185" t="s">
        <v>3829</v>
      </c>
      <c r="AL185"/>
      <c r="AM185"/>
      <c r="AN185"/>
      <c r="AO185"/>
      <c r="AP185"/>
      <c r="AQ185" t="s">
        <v>4047</v>
      </c>
      <c r="AR185"/>
      <c r="AS185" s="268"/>
      <c r="AT185" s="258"/>
      <c r="AV185" s="258"/>
    </row>
    <row r="186" spans="1:48" s="257" customFormat="1" ht="22.8" x14ac:dyDescent="0.4">
      <c r="A186" s="345">
        <v>210799</v>
      </c>
      <c r="B186" s="257" t="s">
        <v>486</v>
      </c>
      <c r="C186" s="269" t="s">
        <v>212</v>
      </c>
      <c r="D186" s="269" t="s">
        <v>212</v>
      </c>
      <c r="E186" s="269" t="s">
        <v>212</v>
      </c>
      <c r="F186" s="269" t="s">
        <v>212</v>
      </c>
      <c r="G186" s="269" t="s">
        <v>212</v>
      </c>
      <c r="H186" s="269" t="s">
        <v>212</v>
      </c>
      <c r="I186" s="269" t="s">
        <v>212</v>
      </c>
      <c r="J186" s="269" t="s">
        <v>212</v>
      </c>
      <c r="K186" s="269" t="s">
        <v>212</v>
      </c>
      <c r="L186" s="269" t="s">
        <v>212</v>
      </c>
      <c r="M186" s="269" t="s">
        <v>213</v>
      </c>
      <c r="N186" s="269" t="s">
        <v>213</v>
      </c>
      <c r="O186" s="269" t="s">
        <v>213</v>
      </c>
      <c r="P186" s="269" t="s">
        <v>213</v>
      </c>
      <c r="Q186" s="269" t="s">
        <v>213</v>
      </c>
      <c r="R186" s="269" t="s">
        <v>213</v>
      </c>
      <c r="S186" s="269" t="s">
        <v>213</v>
      </c>
      <c r="T186" s="269" t="s">
        <v>213</v>
      </c>
      <c r="U186" s="269" t="s">
        <v>213</v>
      </c>
      <c r="V186" s="269" t="s">
        <v>213</v>
      </c>
      <c r="W186" s="256"/>
      <c r="X186" s="256"/>
      <c r="Y186" s="256"/>
      <c r="Z186" s="256"/>
      <c r="AA186" s="256"/>
      <c r="AB186" s="256"/>
      <c r="AC186" s="256"/>
      <c r="AD186" s="256"/>
      <c r="AE186" s="256"/>
      <c r="AF186" s="256"/>
      <c r="AG186" s="256"/>
      <c r="AH186" s="256"/>
      <c r="AI186" s="256"/>
      <c r="AJ186" s="256"/>
      <c r="AK186" s="256"/>
      <c r="AL186" s="256"/>
      <c r="AM186" s="256"/>
      <c r="AN186" s="256"/>
      <c r="AO186" s="256"/>
      <c r="AP186"/>
      <c r="AQ186" t="s">
        <v>3952</v>
      </c>
      <c r="AR186"/>
      <c r="AS186" s="288"/>
      <c r="AT186" s="258"/>
    </row>
    <row r="187" spans="1:48" s="257" customFormat="1" ht="21.6" x14ac:dyDescent="0.65">
      <c r="A187" s="345">
        <v>210852</v>
      </c>
      <c r="B187" s="257" t="s">
        <v>59</v>
      </c>
      <c r="C187" s="269" t="s">
        <v>214</v>
      </c>
      <c r="D187" s="269" t="s">
        <v>214</v>
      </c>
      <c r="E187" s="269" t="s">
        <v>212</v>
      </c>
      <c r="F187" s="269" t="s">
        <v>214</v>
      </c>
      <c r="G187" s="269" t="s">
        <v>214</v>
      </c>
      <c r="H187" s="269" t="s">
        <v>214</v>
      </c>
      <c r="I187" s="269" t="s">
        <v>214</v>
      </c>
      <c r="J187" s="269" t="s">
        <v>212</v>
      </c>
      <c r="K187" s="269" t="s">
        <v>214</v>
      </c>
      <c r="L187" s="269" t="s">
        <v>214</v>
      </c>
      <c r="M187" s="269" t="s">
        <v>214</v>
      </c>
      <c r="N187" s="269" t="s">
        <v>214</v>
      </c>
      <c r="O187" s="269" t="s">
        <v>214</v>
      </c>
      <c r="P187" s="269" t="s">
        <v>213</v>
      </c>
      <c r="Q187" s="269" t="s">
        <v>214</v>
      </c>
      <c r="R187" s="269" t="s">
        <v>213</v>
      </c>
      <c r="S187" s="269" t="s">
        <v>214</v>
      </c>
      <c r="T187" s="269" t="s">
        <v>214</v>
      </c>
      <c r="U187" s="269" t="s">
        <v>212</v>
      </c>
      <c r="V187" s="269" t="s">
        <v>214</v>
      </c>
      <c r="W187" s="269" t="s">
        <v>212</v>
      </c>
      <c r="X187" s="269" t="s">
        <v>212</v>
      </c>
      <c r="Y187" s="269" t="s">
        <v>213</v>
      </c>
      <c r="Z187" s="269" t="s">
        <v>214</v>
      </c>
      <c r="AA187" s="269" t="s">
        <v>214</v>
      </c>
      <c r="AB187" s="269" t="s">
        <v>214</v>
      </c>
      <c r="AC187" s="269" t="s">
        <v>212</v>
      </c>
      <c r="AD187" s="269" t="s">
        <v>212</v>
      </c>
      <c r="AE187" s="269" t="s">
        <v>214</v>
      </c>
      <c r="AF187" s="269" t="s">
        <v>214</v>
      </c>
      <c r="AG187" s="269" t="s">
        <v>213</v>
      </c>
      <c r="AH187" s="269" t="s">
        <v>213</v>
      </c>
      <c r="AI187" s="269" t="s">
        <v>213</v>
      </c>
      <c r="AJ187" s="269" t="s">
        <v>213</v>
      </c>
      <c r="AK187" s="269" t="s">
        <v>213</v>
      </c>
      <c r="AL187" s="269" t="s">
        <v>213</v>
      </c>
      <c r="AM187" s="269" t="s">
        <v>213</v>
      </c>
      <c r="AN187" s="269" t="s">
        <v>213</v>
      </c>
      <c r="AO187" s="269" t="s">
        <v>213</v>
      </c>
      <c r="AP187"/>
      <c r="AQ187" t="s">
        <v>3374</v>
      </c>
      <c r="AR187"/>
      <c r="AS187" s="286"/>
      <c r="AT187" s="256"/>
      <c r="AV187" s="258"/>
    </row>
    <row r="188" spans="1:48" s="257" customFormat="1" ht="22.8" x14ac:dyDescent="0.4">
      <c r="A188" s="345">
        <v>210871</v>
      </c>
      <c r="B188" s="257" t="s">
        <v>485</v>
      </c>
      <c r="C188" s="269" t="s">
        <v>213</v>
      </c>
      <c r="D188" s="269" t="s">
        <v>213</v>
      </c>
      <c r="E188" s="269" t="s">
        <v>213</v>
      </c>
      <c r="F188" s="269" t="s">
        <v>213</v>
      </c>
      <c r="G188" s="269" t="s">
        <v>213</v>
      </c>
      <c r="H188" s="269" t="s">
        <v>213</v>
      </c>
      <c r="I188" s="269" t="s">
        <v>213</v>
      </c>
      <c r="J188" s="269" t="s">
        <v>213</v>
      </c>
      <c r="K188" s="269" t="s">
        <v>213</v>
      </c>
      <c r="L188" s="269" t="s">
        <v>213</v>
      </c>
      <c r="AP188"/>
      <c r="AQ188" t="s">
        <v>4029</v>
      </c>
      <c r="AR188"/>
      <c r="AS188" s="268"/>
      <c r="AT188" s="256"/>
      <c r="AV188" s="258"/>
    </row>
    <row r="189" spans="1:48" s="257" customFormat="1" ht="22.8" x14ac:dyDescent="0.4">
      <c r="A189" s="345">
        <v>210886</v>
      </c>
      <c r="B189" s="257" t="s">
        <v>59</v>
      </c>
      <c r="C189" t="s">
        <v>212</v>
      </c>
      <c r="D189" t="s">
        <v>212</v>
      </c>
      <c r="E189" t="s">
        <v>212</v>
      </c>
      <c r="F189" t="s">
        <v>212</v>
      </c>
      <c r="G189" t="s">
        <v>212</v>
      </c>
      <c r="H189" t="s">
        <v>212</v>
      </c>
      <c r="I189" t="s">
        <v>212</v>
      </c>
      <c r="J189" t="s">
        <v>212</v>
      </c>
      <c r="K189" t="s">
        <v>212</v>
      </c>
      <c r="L189" t="s">
        <v>212</v>
      </c>
      <c r="M189" t="s">
        <v>212</v>
      </c>
      <c r="N189" t="s">
        <v>212</v>
      </c>
      <c r="O189" t="s">
        <v>212</v>
      </c>
      <c r="P189" t="s">
        <v>212</v>
      </c>
      <c r="Q189" t="s">
        <v>214</v>
      </c>
      <c r="R189" t="s">
        <v>212</v>
      </c>
      <c r="S189" t="s">
        <v>212</v>
      </c>
      <c r="T189" t="s">
        <v>212</v>
      </c>
      <c r="U189" t="s">
        <v>212</v>
      </c>
      <c r="V189" t="s">
        <v>212</v>
      </c>
      <c r="W189" t="s">
        <v>214</v>
      </c>
      <c r="X189" t="s">
        <v>214</v>
      </c>
      <c r="Y189" t="s">
        <v>212</v>
      </c>
      <c r="Z189" t="s">
        <v>212</v>
      </c>
      <c r="AA189" t="s">
        <v>214</v>
      </c>
      <c r="AB189" t="s">
        <v>212</v>
      </c>
      <c r="AC189" t="s">
        <v>212</v>
      </c>
      <c r="AD189" t="s">
        <v>212</v>
      </c>
      <c r="AE189" t="s">
        <v>214</v>
      </c>
      <c r="AF189" t="s">
        <v>212</v>
      </c>
      <c r="AG189" t="s">
        <v>213</v>
      </c>
      <c r="AH189" t="s">
        <v>212</v>
      </c>
      <c r="AI189" t="s">
        <v>213</v>
      </c>
      <c r="AJ189" t="s">
        <v>213</v>
      </c>
      <c r="AK189" t="s">
        <v>214</v>
      </c>
      <c r="AL189" t="s">
        <v>212</v>
      </c>
      <c r="AM189" t="s">
        <v>213</v>
      </c>
      <c r="AN189" t="s">
        <v>214</v>
      </c>
      <c r="AO189" t="s">
        <v>213</v>
      </c>
      <c r="AP189" t="s">
        <v>214</v>
      </c>
      <c r="AQ189" t="s">
        <v>3374</v>
      </c>
      <c r="AR189"/>
      <c r="AS189" s="268"/>
      <c r="AT189" s="258"/>
    </row>
    <row r="190" spans="1:48" s="257" customFormat="1" ht="22.8" x14ac:dyDescent="0.4">
      <c r="A190" s="345">
        <v>210888</v>
      </c>
      <c r="B190" s="257" t="s">
        <v>485</v>
      </c>
      <c r="C190" s="256" t="s">
        <v>213</v>
      </c>
      <c r="D190" s="256" t="s">
        <v>213</v>
      </c>
      <c r="E190" s="256" t="s">
        <v>213</v>
      </c>
      <c r="F190" s="256" t="s">
        <v>213</v>
      </c>
      <c r="G190" s="256" t="s">
        <v>213</v>
      </c>
      <c r="H190" s="256" t="s">
        <v>213</v>
      </c>
      <c r="I190" s="256" t="s">
        <v>213</v>
      </c>
      <c r="J190" s="256" t="s">
        <v>213</v>
      </c>
      <c r="K190" s="256" t="s">
        <v>213</v>
      </c>
      <c r="L190" s="256" t="s">
        <v>213</v>
      </c>
      <c r="M190" s="280"/>
      <c r="N190" s="280"/>
      <c r="O190" s="280"/>
      <c r="P190" s="280"/>
      <c r="Q190" s="280"/>
      <c r="R190" s="280"/>
      <c r="S190" s="280"/>
      <c r="T190" s="280"/>
      <c r="U190" s="280"/>
      <c r="V190" s="280"/>
      <c r="W190" s="280"/>
      <c r="X190" s="280"/>
      <c r="Y190" s="280"/>
      <c r="Z190" s="280"/>
      <c r="AA190" s="280"/>
      <c r="AB190" s="280"/>
      <c r="AC190" s="280"/>
      <c r="AD190" s="280"/>
      <c r="AE190" s="280"/>
      <c r="AF190" s="280"/>
      <c r="AG190" s="280"/>
      <c r="AH190" s="280"/>
      <c r="AI190" s="280"/>
      <c r="AJ190" s="280"/>
      <c r="AK190" s="280"/>
      <c r="AL190" s="280"/>
      <c r="AM190" s="280"/>
      <c r="AN190" s="280"/>
      <c r="AO190" s="280"/>
      <c r="AP190"/>
      <c r="AQ190" t="s">
        <v>4029</v>
      </c>
      <c r="AR190"/>
      <c r="AS190" s="268"/>
      <c r="AT190" s="258"/>
      <c r="AV190" s="258"/>
    </row>
    <row r="191" spans="1:48" s="257" customFormat="1" ht="14.4" x14ac:dyDescent="0.3">
      <c r="A191" s="345">
        <v>210891</v>
      </c>
      <c r="B191" s="257" t="s">
        <v>59</v>
      </c>
      <c r="C191" t="s">
        <v>212</v>
      </c>
      <c r="D191" t="s">
        <v>214</v>
      </c>
      <c r="E191" t="s">
        <v>212</v>
      </c>
      <c r="F191" t="s">
        <v>214</v>
      </c>
      <c r="G191" t="s">
        <v>212</v>
      </c>
      <c r="H191" t="s">
        <v>213</v>
      </c>
      <c r="I191" t="s">
        <v>212</v>
      </c>
      <c r="J191" t="s">
        <v>213</v>
      </c>
      <c r="K191" t="s">
        <v>212</v>
      </c>
      <c r="L191" t="s">
        <v>212</v>
      </c>
      <c r="M191" t="s">
        <v>212</v>
      </c>
      <c r="N191" t="s">
        <v>214</v>
      </c>
      <c r="O191" t="s">
        <v>214</v>
      </c>
      <c r="P191" t="s">
        <v>214</v>
      </c>
      <c r="Q191" t="s">
        <v>214</v>
      </c>
      <c r="R191" t="s">
        <v>214</v>
      </c>
      <c r="S191" t="s">
        <v>212</v>
      </c>
      <c r="T191" t="s">
        <v>214</v>
      </c>
      <c r="U191" t="s">
        <v>214</v>
      </c>
      <c r="V191" t="s">
        <v>214</v>
      </c>
      <c r="W191" t="s">
        <v>212</v>
      </c>
      <c r="X191" t="s">
        <v>212</v>
      </c>
      <c r="Y191" t="s">
        <v>212</v>
      </c>
      <c r="Z191" t="s">
        <v>214</v>
      </c>
      <c r="AA191" t="s">
        <v>212</v>
      </c>
      <c r="AB191" t="s">
        <v>212</v>
      </c>
      <c r="AC191" t="s">
        <v>214</v>
      </c>
      <c r="AD191" t="s">
        <v>212</v>
      </c>
      <c r="AE191" t="s">
        <v>212</v>
      </c>
      <c r="AF191" t="s">
        <v>213</v>
      </c>
      <c r="AG191" t="s">
        <v>214</v>
      </c>
      <c r="AH191" t="s">
        <v>214</v>
      </c>
      <c r="AI191" t="s">
        <v>214</v>
      </c>
      <c r="AJ191" t="s">
        <v>214</v>
      </c>
      <c r="AK191" t="s">
        <v>214</v>
      </c>
      <c r="AL191" t="s">
        <v>214</v>
      </c>
      <c r="AM191" t="s">
        <v>214</v>
      </c>
      <c r="AN191" t="s">
        <v>212</v>
      </c>
      <c r="AO191" t="s">
        <v>214</v>
      </c>
      <c r="AP191" t="s">
        <v>212</v>
      </c>
      <c r="AQ191" t="s">
        <v>59</v>
      </c>
      <c r="AR191"/>
      <c r="AS191" s="283"/>
      <c r="AT191" s="256"/>
    </row>
    <row r="192" spans="1:48" s="257" customFormat="1" ht="22.8" x14ac:dyDescent="0.4">
      <c r="A192" s="345">
        <v>210900</v>
      </c>
      <c r="B192" s="257" t="s">
        <v>484</v>
      </c>
      <c r="C192" t="s">
        <v>3829</v>
      </c>
      <c r="D192" t="s">
        <v>3829</v>
      </c>
      <c r="E192" t="s">
        <v>3829</v>
      </c>
      <c r="F192" t="s">
        <v>3829</v>
      </c>
      <c r="G192" t="s">
        <v>3829</v>
      </c>
      <c r="H192" t="s">
        <v>3829</v>
      </c>
      <c r="I192" t="s">
        <v>3829</v>
      </c>
      <c r="J192" t="s">
        <v>3829</v>
      </c>
      <c r="K192" t="s">
        <v>3829</v>
      </c>
      <c r="L192" t="s">
        <v>3829</v>
      </c>
      <c r="M192" t="s">
        <v>3829</v>
      </c>
      <c r="N192" t="s">
        <v>3829</v>
      </c>
      <c r="O192" t="s">
        <v>3829</v>
      </c>
      <c r="P192" t="s">
        <v>3829</v>
      </c>
      <c r="Q192" t="s">
        <v>3829</v>
      </c>
      <c r="R192" t="s">
        <v>3829</v>
      </c>
      <c r="S192" t="s">
        <v>3829</v>
      </c>
      <c r="T192" t="s">
        <v>3829</v>
      </c>
      <c r="U192" t="s">
        <v>3829</v>
      </c>
      <c r="V192" t="s">
        <v>3829</v>
      </c>
      <c r="W192" t="s">
        <v>3829</v>
      </c>
      <c r="X192" t="s">
        <v>3829</v>
      </c>
      <c r="Y192" t="s">
        <v>3829</v>
      </c>
      <c r="Z192" t="s">
        <v>3829</v>
      </c>
      <c r="AA192" t="s">
        <v>3829</v>
      </c>
      <c r="AB192" t="s">
        <v>3829</v>
      </c>
      <c r="AC192" t="s">
        <v>3829</v>
      </c>
      <c r="AD192" t="s">
        <v>3829</v>
      </c>
      <c r="AE192" t="s">
        <v>3829</v>
      </c>
      <c r="AF192" t="s">
        <v>3829</v>
      </c>
      <c r="AG192"/>
      <c r="AH192"/>
      <c r="AI192"/>
      <c r="AJ192"/>
      <c r="AK192"/>
      <c r="AL192"/>
      <c r="AM192"/>
      <c r="AN192"/>
      <c r="AO192"/>
      <c r="AP192"/>
      <c r="AQ192" t="s">
        <v>3917</v>
      </c>
      <c r="AR192"/>
      <c r="AS192" s="268"/>
      <c r="AT192" s="258"/>
      <c r="AV192" s="258"/>
    </row>
    <row r="193" spans="1:48" s="257" customFormat="1" ht="14.4" x14ac:dyDescent="0.3">
      <c r="A193" s="345">
        <v>210930</v>
      </c>
      <c r="B193" s="257" t="s">
        <v>59</v>
      </c>
      <c r="C193" t="s">
        <v>3829</v>
      </c>
      <c r="D193" t="s">
        <v>3829</v>
      </c>
      <c r="E193" t="s">
        <v>3829</v>
      </c>
      <c r="F193" t="s">
        <v>3829</v>
      </c>
      <c r="G193" t="s">
        <v>3829</v>
      </c>
      <c r="H193" t="s">
        <v>3829</v>
      </c>
      <c r="I193" t="s">
        <v>3829</v>
      </c>
      <c r="J193" t="s">
        <v>3829</v>
      </c>
      <c r="K193" t="s">
        <v>3829</v>
      </c>
      <c r="L193" t="s">
        <v>3829</v>
      </c>
      <c r="M193" t="s">
        <v>3829</v>
      </c>
      <c r="N193" t="s">
        <v>3829</v>
      </c>
      <c r="O193" t="s">
        <v>3829</v>
      </c>
      <c r="P193" t="s">
        <v>3829</v>
      </c>
      <c r="Q193" t="s">
        <v>3829</v>
      </c>
      <c r="R193" t="s">
        <v>3829</v>
      </c>
      <c r="S193" t="s">
        <v>3829</v>
      </c>
      <c r="T193" t="s">
        <v>3829</v>
      </c>
      <c r="U193" t="s">
        <v>3829</v>
      </c>
      <c r="V193" t="s">
        <v>3829</v>
      </c>
      <c r="W193" t="s">
        <v>3829</v>
      </c>
      <c r="X193" t="s">
        <v>3829</v>
      </c>
      <c r="Y193" t="s">
        <v>3829</v>
      </c>
      <c r="Z193" t="s">
        <v>3829</v>
      </c>
      <c r="AA193" t="s">
        <v>3829</v>
      </c>
      <c r="AB193" t="s">
        <v>3829</v>
      </c>
      <c r="AC193" t="s">
        <v>3829</v>
      </c>
      <c r="AD193" t="s">
        <v>3829</v>
      </c>
      <c r="AE193" t="s">
        <v>3829</v>
      </c>
      <c r="AF193" t="s">
        <v>3829</v>
      </c>
      <c r="AG193" t="s">
        <v>3829</v>
      </c>
      <c r="AH193" t="s">
        <v>3829</v>
      </c>
      <c r="AI193" t="s">
        <v>3829</v>
      </c>
      <c r="AJ193" t="s">
        <v>3829</v>
      </c>
      <c r="AK193" t="s">
        <v>3829</v>
      </c>
      <c r="AL193" t="s">
        <v>3829</v>
      </c>
      <c r="AM193" t="s">
        <v>3829</v>
      </c>
      <c r="AN193" t="s">
        <v>3829</v>
      </c>
      <c r="AO193" t="s">
        <v>3829</v>
      </c>
      <c r="AP193" t="s">
        <v>3829</v>
      </c>
      <c r="AQ193" t="s">
        <v>3861</v>
      </c>
      <c r="AR193"/>
      <c r="AS193" s="283"/>
      <c r="AT193" s="280"/>
      <c r="AU193" s="280"/>
      <c r="AV193" s="280"/>
    </row>
    <row r="194" spans="1:48" s="257" customFormat="1" ht="22.8" x14ac:dyDescent="0.4">
      <c r="A194" s="345">
        <v>210938</v>
      </c>
      <c r="B194" s="257" t="s">
        <v>59</v>
      </c>
      <c r="C194" t="s">
        <v>3829</v>
      </c>
      <c r="D194" t="s">
        <v>3829</v>
      </c>
      <c r="E194" t="s">
        <v>3829</v>
      </c>
      <c r="F194" t="s">
        <v>3829</v>
      </c>
      <c r="G194" t="s">
        <v>3829</v>
      </c>
      <c r="H194" t="s">
        <v>3829</v>
      </c>
      <c r="I194" t="s">
        <v>3829</v>
      </c>
      <c r="J194" t="s">
        <v>3829</v>
      </c>
      <c r="K194" t="s">
        <v>3829</v>
      </c>
      <c r="L194" t="s">
        <v>3829</v>
      </c>
      <c r="M194" t="s">
        <v>3829</v>
      </c>
      <c r="N194" t="s">
        <v>3829</v>
      </c>
      <c r="O194" t="s">
        <v>3829</v>
      </c>
      <c r="P194" t="s">
        <v>3829</v>
      </c>
      <c r="Q194" t="s">
        <v>3829</v>
      </c>
      <c r="R194" t="s">
        <v>3829</v>
      </c>
      <c r="S194" t="s">
        <v>3829</v>
      </c>
      <c r="T194" t="s">
        <v>3829</v>
      </c>
      <c r="U194" t="s">
        <v>3829</v>
      </c>
      <c r="V194" t="s">
        <v>3829</v>
      </c>
      <c r="W194" t="s">
        <v>3829</v>
      </c>
      <c r="X194" t="s">
        <v>3829</v>
      </c>
      <c r="Y194" t="s">
        <v>3829</v>
      </c>
      <c r="Z194" t="s">
        <v>3829</v>
      </c>
      <c r="AA194" t="s">
        <v>3829</v>
      </c>
      <c r="AB194" t="s">
        <v>3829</v>
      </c>
      <c r="AC194" t="s">
        <v>3829</v>
      </c>
      <c r="AD194" t="s">
        <v>3829</v>
      </c>
      <c r="AE194" t="s">
        <v>3829</v>
      </c>
      <c r="AF194" t="s">
        <v>3829</v>
      </c>
      <c r="AG194" t="s">
        <v>3829</v>
      </c>
      <c r="AH194" t="s">
        <v>3829</v>
      </c>
      <c r="AI194" t="s">
        <v>3829</v>
      </c>
      <c r="AJ194" t="s">
        <v>3829</v>
      </c>
      <c r="AK194" t="s">
        <v>3829</v>
      </c>
      <c r="AL194" t="s">
        <v>3829</v>
      </c>
      <c r="AM194" t="s">
        <v>3829</v>
      </c>
      <c r="AN194" t="s">
        <v>3829</v>
      </c>
      <c r="AO194" t="s">
        <v>3829</v>
      </c>
      <c r="AP194" t="s">
        <v>3829</v>
      </c>
      <c r="AQ194" t="s">
        <v>3998</v>
      </c>
      <c r="AR194"/>
      <c r="AS194" s="268"/>
      <c r="AT194" s="256"/>
    </row>
    <row r="195" spans="1:48" s="257" customFormat="1" ht="21.6" x14ac:dyDescent="0.65">
      <c r="A195" s="345">
        <v>210987</v>
      </c>
      <c r="B195" s="257" t="s">
        <v>59</v>
      </c>
      <c r="C195" s="269" t="s">
        <v>212</v>
      </c>
      <c r="D195" s="269" t="s">
        <v>214</v>
      </c>
      <c r="E195" s="269" t="s">
        <v>212</v>
      </c>
      <c r="F195" s="269" t="s">
        <v>212</v>
      </c>
      <c r="G195" s="269" t="s">
        <v>214</v>
      </c>
      <c r="H195" s="269" t="s">
        <v>212</v>
      </c>
      <c r="I195" s="269" t="s">
        <v>212</v>
      </c>
      <c r="J195" s="269" t="s">
        <v>212</v>
      </c>
      <c r="K195" s="269" t="s">
        <v>212</v>
      </c>
      <c r="L195" s="269" t="s">
        <v>214</v>
      </c>
      <c r="M195" s="269" t="s">
        <v>212</v>
      </c>
      <c r="N195" s="269" t="s">
        <v>212</v>
      </c>
      <c r="O195" s="269" t="s">
        <v>212</v>
      </c>
      <c r="P195" s="269" t="s">
        <v>212</v>
      </c>
      <c r="Q195" s="269" t="s">
        <v>212</v>
      </c>
      <c r="R195" s="269" t="s">
        <v>212</v>
      </c>
      <c r="S195" s="269" t="s">
        <v>212</v>
      </c>
      <c r="T195" s="269" t="s">
        <v>214</v>
      </c>
      <c r="U195" s="269" t="s">
        <v>214</v>
      </c>
      <c r="V195" s="269" t="s">
        <v>212</v>
      </c>
      <c r="W195" s="269" t="s">
        <v>214</v>
      </c>
      <c r="X195" s="269" t="s">
        <v>214</v>
      </c>
      <c r="Y195" s="269" t="s">
        <v>212</v>
      </c>
      <c r="Z195" s="269" t="s">
        <v>212</v>
      </c>
      <c r="AA195" s="269" t="s">
        <v>212</v>
      </c>
      <c r="AB195" s="269" t="s">
        <v>212</v>
      </c>
      <c r="AC195" s="269" t="s">
        <v>214</v>
      </c>
      <c r="AD195" s="269" t="s">
        <v>212</v>
      </c>
      <c r="AE195" s="269" t="s">
        <v>212</v>
      </c>
      <c r="AF195" s="269" t="s">
        <v>212</v>
      </c>
      <c r="AG195" s="269" t="s">
        <v>214</v>
      </c>
      <c r="AH195" s="269" t="s">
        <v>214</v>
      </c>
      <c r="AI195" s="269" t="s">
        <v>213</v>
      </c>
      <c r="AJ195" s="269" t="s">
        <v>214</v>
      </c>
      <c r="AK195" s="269" t="s">
        <v>213</v>
      </c>
      <c r="AL195" s="269" t="s">
        <v>213</v>
      </c>
      <c r="AM195" s="269" t="s">
        <v>213</v>
      </c>
      <c r="AN195" s="269" t="s">
        <v>213</v>
      </c>
      <c r="AO195" s="269" t="s">
        <v>213</v>
      </c>
      <c r="AP195"/>
      <c r="AQ195" t="s">
        <v>59</v>
      </c>
      <c r="AR195"/>
      <c r="AS195" s="286"/>
      <c r="AT195" s="258"/>
      <c r="AV195" s="258"/>
    </row>
    <row r="196" spans="1:48" s="257" customFormat="1" ht="14.4" x14ac:dyDescent="0.3">
      <c r="A196" s="345">
        <v>210993</v>
      </c>
      <c r="B196" s="257" t="s">
        <v>59</v>
      </c>
      <c r="C196" s="256" t="s">
        <v>3829</v>
      </c>
      <c r="D196" s="256" t="s">
        <v>3829</v>
      </c>
      <c r="E196" s="256" t="s">
        <v>3829</v>
      </c>
      <c r="F196" s="256" t="s">
        <v>3829</v>
      </c>
      <c r="G196" s="256" t="s">
        <v>3829</v>
      </c>
      <c r="H196" s="256" t="s">
        <v>3829</v>
      </c>
      <c r="I196" s="256" t="s">
        <v>3829</v>
      </c>
      <c r="J196" s="256" t="s">
        <v>3829</v>
      </c>
      <c r="K196" s="256" t="s">
        <v>3829</v>
      </c>
      <c r="L196" s="256" t="s">
        <v>3829</v>
      </c>
      <c r="M196" s="256" t="s">
        <v>3829</v>
      </c>
      <c r="N196" s="256" t="s">
        <v>3829</v>
      </c>
      <c r="O196" s="256" t="s">
        <v>3829</v>
      </c>
      <c r="P196" s="256" t="s">
        <v>3829</v>
      </c>
      <c r="Q196" s="256" t="s">
        <v>3829</v>
      </c>
      <c r="R196" s="256" t="s">
        <v>3829</v>
      </c>
      <c r="S196" s="256" t="s">
        <v>3829</v>
      </c>
      <c r="T196" s="256" t="s">
        <v>3829</v>
      </c>
      <c r="U196" s="256" t="s">
        <v>3829</v>
      </c>
      <c r="V196" s="256" t="s">
        <v>3829</v>
      </c>
      <c r="W196" s="256" t="s">
        <v>3829</v>
      </c>
      <c r="X196" s="256" t="s">
        <v>3829</v>
      </c>
      <c r="Y196" s="256" t="s">
        <v>3829</v>
      </c>
      <c r="Z196" s="256" t="s">
        <v>3829</v>
      </c>
      <c r="AA196" s="256" t="s">
        <v>3829</v>
      </c>
      <c r="AB196" s="256" t="s">
        <v>3829</v>
      </c>
      <c r="AC196" s="256" t="s">
        <v>3829</v>
      </c>
      <c r="AD196" s="256" t="s">
        <v>3829</v>
      </c>
      <c r="AE196" s="256" t="s">
        <v>3829</v>
      </c>
      <c r="AF196" s="256" t="s">
        <v>3829</v>
      </c>
      <c r="AG196" s="256" t="s">
        <v>3829</v>
      </c>
      <c r="AH196" s="256" t="s">
        <v>3829</v>
      </c>
      <c r="AI196" s="256" t="s">
        <v>3829</v>
      </c>
      <c r="AJ196" s="256" t="s">
        <v>3829</v>
      </c>
      <c r="AK196" s="256" t="s">
        <v>3829</v>
      </c>
      <c r="AL196" s="256" t="s">
        <v>3829</v>
      </c>
      <c r="AM196" s="256" t="s">
        <v>3829</v>
      </c>
      <c r="AN196" s="256" t="s">
        <v>3829</v>
      </c>
      <c r="AO196" s="256" t="s">
        <v>3829</v>
      </c>
      <c r="AQ196" t="s">
        <v>3843</v>
      </c>
      <c r="AR196"/>
      <c r="AS196" s="283"/>
      <c r="AT196" s="256"/>
    </row>
    <row r="197" spans="1:48" s="257" customFormat="1" ht="22.8" x14ac:dyDescent="0.4">
      <c r="A197" s="345">
        <v>211000</v>
      </c>
      <c r="B197" s="257" t="s">
        <v>484</v>
      </c>
      <c r="C197" t="s">
        <v>212</v>
      </c>
      <c r="D197" t="s">
        <v>212</v>
      </c>
      <c r="E197" t="s">
        <v>214</v>
      </c>
      <c r="F197" t="s">
        <v>212</v>
      </c>
      <c r="G197" t="s">
        <v>212</v>
      </c>
      <c r="H197" t="s">
        <v>212</v>
      </c>
      <c r="I197" t="s">
        <v>214</v>
      </c>
      <c r="J197" t="s">
        <v>212</v>
      </c>
      <c r="K197" t="s">
        <v>212</v>
      </c>
      <c r="L197" t="s">
        <v>212</v>
      </c>
      <c r="M197" t="s">
        <v>214</v>
      </c>
      <c r="N197" t="s">
        <v>214</v>
      </c>
      <c r="O197" t="s">
        <v>212</v>
      </c>
      <c r="P197" t="s">
        <v>212</v>
      </c>
      <c r="Q197" t="s">
        <v>212</v>
      </c>
      <c r="R197" t="s">
        <v>212</v>
      </c>
      <c r="S197" t="s">
        <v>214</v>
      </c>
      <c r="T197" t="s">
        <v>212</v>
      </c>
      <c r="U197" t="s">
        <v>212</v>
      </c>
      <c r="V197" t="s">
        <v>212</v>
      </c>
      <c r="W197" t="s">
        <v>214</v>
      </c>
      <c r="X197" t="s">
        <v>214</v>
      </c>
      <c r="Y197" t="s">
        <v>214</v>
      </c>
      <c r="Z197" t="s">
        <v>214</v>
      </c>
      <c r="AA197" t="s">
        <v>214</v>
      </c>
      <c r="AB197" t="s">
        <v>212</v>
      </c>
      <c r="AC197" t="s">
        <v>212</v>
      </c>
      <c r="AD197" t="s">
        <v>212</v>
      </c>
      <c r="AE197" t="s">
        <v>212</v>
      </c>
      <c r="AF197" t="s">
        <v>214</v>
      </c>
      <c r="AG197"/>
      <c r="AH197"/>
      <c r="AI197"/>
      <c r="AJ197"/>
      <c r="AK197"/>
      <c r="AL197"/>
      <c r="AM197"/>
      <c r="AN197"/>
      <c r="AO197"/>
      <c r="AP197"/>
      <c r="AQ197" t="s">
        <v>3375</v>
      </c>
      <c r="AR197"/>
      <c r="AS197" s="268"/>
      <c r="AT197" s="258"/>
      <c r="AV197" s="258"/>
    </row>
    <row r="198" spans="1:48" s="257" customFormat="1" ht="14.4" x14ac:dyDescent="0.3">
      <c r="A198" s="345">
        <v>211006</v>
      </c>
      <c r="B198" s="257" t="s">
        <v>484</v>
      </c>
      <c r="C198" t="s">
        <v>3829</v>
      </c>
      <c r="D198" t="s">
        <v>3829</v>
      </c>
      <c r="E198" t="s">
        <v>3829</v>
      </c>
      <c r="F198" t="s">
        <v>3829</v>
      </c>
      <c r="G198" t="s">
        <v>3829</v>
      </c>
      <c r="H198" t="s">
        <v>3829</v>
      </c>
      <c r="I198" t="s">
        <v>3829</v>
      </c>
      <c r="J198" t="s">
        <v>3829</v>
      </c>
      <c r="K198" t="s">
        <v>3829</v>
      </c>
      <c r="L198" t="s">
        <v>3829</v>
      </c>
      <c r="M198" t="s">
        <v>3829</v>
      </c>
      <c r="N198" t="s">
        <v>3829</v>
      </c>
      <c r="O198" t="s">
        <v>3829</v>
      </c>
      <c r="P198" t="s">
        <v>3829</v>
      </c>
      <c r="Q198" t="s">
        <v>3829</v>
      </c>
      <c r="R198" t="s">
        <v>3829</v>
      </c>
      <c r="S198" t="s">
        <v>3829</v>
      </c>
      <c r="T198" t="s">
        <v>3829</v>
      </c>
      <c r="U198" t="s">
        <v>3829</v>
      </c>
      <c r="V198" t="s">
        <v>3829</v>
      </c>
      <c r="W198" t="s">
        <v>3829</v>
      </c>
      <c r="X198" t="s">
        <v>3829</v>
      </c>
      <c r="Y198" t="s">
        <v>3829</v>
      </c>
      <c r="Z198" t="s">
        <v>3829</v>
      </c>
      <c r="AA198" t="s">
        <v>3829</v>
      </c>
      <c r="AB198" t="s">
        <v>3829</v>
      </c>
      <c r="AC198" t="s">
        <v>3829</v>
      </c>
      <c r="AD198" t="s">
        <v>3829</v>
      </c>
      <c r="AE198" t="s">
        <v>3829</v>
      </c>
      <c r="AF198" t="s">
        <v>3829</v>
      </c>
      <c r="AG198"/>
      <c r="AH198"/>
      <c r="AI198"/>
      <c r="AJ198"/>
      <c r="AK198"/>
      <c r="AL198"/>
      <c r="AM198"/>
      <c r="AN198"/>
      <c r="AO198"/>
      <c r="AP198"/>
      <c r="AQ198" t="s">
        <v>3870</v>
      </c>
      <c r="AR198"/>
      <c r="AS198" s="304"/>
    </row>
    <row r="199" spans="1:48" s="257" customFormat="1" ht="22.8" x14ac:dyDescent="0.4">
      <c r="A199" s="345">
        <v>211008</v>
      </c>
      <c r="B199" s="257" t="s">
        <v>59</v>
      </c>
      <c r="C199" t="s">
        <v>3829</v>
      </c>
      <c r="D199" t="s">
        <v>3829</v>
      </c>
      <c r="E199" t="s">
        <v>3829</v>
      </c>
      <c r="F199" t="s">
        <v>3829</v>
      </c>
      <c r="G199" t="s">
        <v>3829</v>
      </c>
      <c r="H199" t="s">
        <v>3829</v>
      </c>
      <c r="I199" t="s">
        <v>3829</v>
      </c>
      <c r="J199" t="s">
        <v>3829</v>
      </c>
      <c r="K199" t="s">
        <v>3829</v>
      </c>
      <c r="L199" t="s">
        <v>3829</v>
      </c>
      <c r="M199" t="s">
        <v>3829</v>
      </c>
      <c r="N199" t="s">
        <v>3829</v>
      </c>
      <c r="O199" t="s">
        <v>3829</v>
      </c>
      <c r="P199" t="s">
        <v>3829</v>
      </c>
      <c r="Q199" t="s">
        <v>3829</v>
      </c>
      <c r="R199" t="s">
        <v>3829</v>
      </c>
      <c r="S199" t="s">
        <v>3829</v>
      </c>
      <c r="T199" t="s">
        <v>3829</v>
      </c>
      <c r="U199" t="s">
        <v>3829</v>
      </c>
      <c r="V199" t="s">
        <v>3829</v>
      </c>
      <c r="W199" t="s">
        <v>3829</v>
      </c>
      <c r="X199" t="s">
        <v>3829</v>
      </c>
      <c r="Y199" t="s">
        <v>3829</v>
      </c>
      <c r="Z199" t="s">
        <v>3829</v>
      </c>
      <c r="AA199" t="s">
        <v>3829</v>
      </c>
      <c r="AB199" t="s">
        <v>3829</v>
      </c>
      <c r="AC199" t="s">
        <v>3829</v>
      </c>
      <c r="AD199" t="s">
        <v>3829</v>
      </c>
      <c r="AE199" t="s">
        <v>3829</v>
      </c>
      <c r="AF199" t="s">
        <v>3829</v>
      </c>
      <c r="AG199" t="s">
        <v>3829</v>
      </c>
      <c r="AH199" t="s">
        <v>3829</v>
      </c>
      <c r="AI199" t="s">
        <v>3829</v>
      </c>
      <c r="AJ199" t="s">
        <v>3829</v>
      </c>
      <c r="AK199" t="s">
        <v>3829</v>
      </c>
      <c r="AL199" t="s">
        <v>3829</v>
      </c>
      <c r="AM199" t="s">
        <v>3829</v>
      </c>
      <c r="AN199" t="s">
        <v>3829</v>
      </c>
      <c r="AO199" t="s">
        <v>3829</v>
      </c>
      <c r="AP199" t="s">
        <v>3829</v>
      </c>
      <c r="AQ199" t="s">
        <v>3879</v>
      </c>
      <c r="AR199"/>
      <c r="AS199" s="268"/>
      <c r="AT199" s="256"/>
      <c r="AV199" s="258"/>
    </row>
    <row r="200" spans="1:48" s="257" customFormat="1" ht="14.4" x14ac:dyDescent="0.3">
      <c r="A200" s="345">
        <v>211018</v>
      </c>
      <c r="B200" s="257" t="s">
        <v>59</v>
      </c>
      <c r="C200" s="269" t="s">
        <v>3829</v>
      </c>
      <c r="D200" s="269" t="s">
        <v>3829</v>
      </c>
      <c r="E200" s="269" t="s">
        <v>3829</v>
      </c>
      <c r="F200" s="269" t="s">
        <v>3829</v>
      </c>
      <c r="G200" s="269" t="s">
        <v>3829</v>
      </c>
      <c r="H200" s="269" t="s">
        <v>3829</v>
      </c>
      <c r="I200" s="269" t="s">
        <v>3829</v>
      </c>
      <c r="J200" s="269" t="s">
        <v>3829</v>
      </c>
      <c r="K200" s="269" t="s">
        <v>3829</v>
      </c>
      <c r="L200" s="269" t="s">
        <v>3829</v>
      </c>
      <c r="M200" s="269" t="s">
        <v>3829</v>
      </c>
      <c r="N200" s="269" t="s">
        <v>3829</v>
      </c>
      <c r="O200" s="269" t="s">
        <v>3829</v>
      </c>
      <c r="P200" s="269" t="s">
        <v>3829</v>
      </c>
      <c r="Q200" s="269" t="s">
        <v>3829</v>
      </c>
      <c r="R200" s="269" t="s">
        <v>3829</v>
      </c>
      <c r="S200" s="269" t="s">
        <v>3829</v>
      </c>
      <c r="T200" s="269" t="s">
        <v>3829</v>
      </c>
      <c r="U200" s="269" t="s">
        <v>3829</v>
      </c>
      <c r="V200" s="269" t="s">
        <v>3829</v>
      </c>
      <c r="W200" s="269" t="s">
        <v>3829</v>
      </c>
      <c r="X200" s="269" t="s">
        <v>3829</v>
      </c>
      <c r="Y200" s="269" t="s">
        <v>3829</v>
      </c>
      <c r="Z200" s="269" t="s">
        <v>3829</v>
      </c>
      <c r="AA200" s="269" t="s">
        <v>3829</v>
      </c>
      <c r="AB200" s="269" t="s">
        <v>3829</v>
      </c>
      <c r="AC200" s="269" t="s">
        <v>3829</v>
      </c>
      <c r="AD200" s="269" t="s">
        <v>3829</v>
      </c>
      <c r="AE200" s="269" t="s">
        <v>3829</v>
      </c>
      <c r="AF200" s="269" t="s">
        <v>3829</v>
      </c>
      <c r="AG200" s="269" t="s">
        <v>3829</v>
      </c>
      <c r="AH200" s="269" t="s">
        <v>3829</v>
      </c>
      <c r="AI200" s="269" t="s">
        <v>3829</v>
      </c>
      <c r="AJ200" s="269" t="s">
        <v>3829</v>
      </c>
      <c r="AK200" s="269" t="s">
        <v>3829</v>
      </c>
      <c r="AL200" s="257" t="s">
        <v>3829</v>
      </c>
      <c r="AM200" s="257" t="s">
        <v>3829</v>
      </c>
      <c r="AN200" s="257" t="s">
        <v>3829</v>
      </c>
      <c r="AO200" s="257" t="s">
        <v>3829</v>
      </c>
      <c r="AQ200" t="s">
        <v>3879</v>
      </c>
      <c r="AR200"/>
      <c r="AS200" s="283"/>
      <c r="AT200" s="256"/>
    </row>
    <row r="201" spans="1:48" s="257" customFormat="1" ht="22.8" x14ac:dyDescent="0.4">
      <c r="A201" s="345">
        <v>211027</v>
      </c>
      <c r="B201" s="257" t="s">
        <v>59</v>
      </c>
      <c r="C201" t="s">
        <v>3829</v>
      </c>
      <c r="D201" t="s">
        <v>3829</v>
      </c>
      <c r="E201" t="s">
        <v>3829</v>
      </c>
      <c r="F201" t="s">
        <v>3829</v>
      </c>
      <c r="G201" t="s">
        <v>3829</v>
      </c>
      <c r="H201" t="s">
        <v>3829</v>
      </c>
      <c r="I201" t="s">
        <v>3829</v>
      </c>
      <c r="J201" t="s">
        <v>3829</v>
      </c>
      <c r="K201" t="s">
        <v>3829</v>
      </c>
      <c r="L201" t="s">
        <v>3829</v>
      </c>
      <c r="M201" t="s">
        <v>3829</v>
      </c>
      <c r="N201" t="s">
        <v>3829</v>
      </c>
      <c r="O201" t="s">
        <v>3829</v>
      </c>
      <c r="P201" t="s">
        <v>3829</v>
      </c>
      <c r="Q201" t="s">
        <v>3829</v>
      </c>
      <c r="R201" t="s">
        <v>3829</v>
      </c>
      <c r="S201" t="s">
        <v>3829</v>
      </c>
      <c r="T201" t="s">
        <v>3829</v>
      </c>
      <c r="U201" t="s">
        <v>3829</v>
      </c>
      <c r="V201" t="s">
        <v>3829</v>
      </c>
      <c r="W201" t="s">
        <v>3829</v>
      </c>
      <c r="X201" t="s">
        <v>3829</v>
      </c>
      <c r="Y201" t="s">
        <v>3829</v>
      </c>
      <c r="Z201" t="s">
        <v>3829</v>
      </c>
      <c r="AA201" t="s">
        <v>3829</v>
      </c>
      <c r="AB201" t="s">
        <v>3829</v>
      </c>
      <c r="AC201" t="s">
        <v>3829</v>
      </c>
      <c r="AD201" t="s">
        <v>3829</v>
      </c>
      <c r="AE201" t="s">
        <v>3829</v>
      </c>
      <c r="AF201" t="s">
        <v>3829</v>
      </c>
      <c r="AG201" t="s">
        <v>3829</v>
      </c>
      <c r="AH201" t="s">
        <v>3829</v>
      </c>
      <c r="AI201" t="s">
        <v>3829</v>
      </c>
      <c r="AJ201" t="s">
        <v>3829</v>
      </c>
      <c r="AK201" t="s">
        <v>3829</v>
      </c>
      <c r="AL201" t="s">
        <v>3829</v>
      </c>
      <c r="AM201" t="s">
        <v>3829</v>
      </c>
      <c r="AN201" t="s">
        <v>3829</v>
      </c>
      <c r="AO201" t="s">
        <v>3829</v>
      </c>
      <c r="AP201" t="s">
        <v>3829</v>
      </c>
      <c r="AQ201" t="s">
        <v>3998</v>
      </c>
      <c r="AR201"/>
      <c r="AS201" s="288"/>
      <c r="AT201" s="258"/>
    </row>
    <row r="202" spans="1:48" s="257" customFormat="1" ht="22.8" x14ac:dyDescent="0.4">
      <c r="A202" s="345">
        <v>211053</v>
      </c>
      <c r="B202" s="257" t="s">
        <v>485</v>
      </c>
      <c r="C202" t="s">
        <v>214</v>
      </c>
      <c r="D202" t="s">
        <v>214</v>
      </c>
      <c r="E202" t="s">
        <v>214</v>
      </c>
      <c r="F202" t="s">
        <v>214</v>
      </c>
      <c r="G202" t="s">
        <v>214</v>
      </c>
      <c r="H202" t="s">
        <v>214</v>
      </c>
      <c r="I202" t="s">
        <v>214</v>
      </c>
      <c r="J202" t="s">
        <v>214</v>
      </c>
      <c r="K202" t="s">
        <v>214</v>
      </c>
      <c r="L202" t="s">
        <v>214</v>
      </c>
      <c r="M202"/>
      <c r="N202"/>
      <c r="O202"/>
      <c r="P202"/>
      <c r="Q202"/>
      <c r="R202"/>
      <c r="S202"/>
      <c r="T202"/>
      <c r="U202"/>
      <c r="V202"/>
      <c r="W202"/>
      <c r="X202"/>
      <c r="Y202"/>
      <c r="Z202"/>
      <c r="AA202"/>
      <c r="AB202"/>
      <c r="AC202"/>
      <c r="AD202"/>
      <c r="AE202"/>
      <c r="AF202"/>
      <c r="AG202"/>
      <c r="AH202"/>
      <c r="AI202"/>
      <c r="AJ202"/>
      <c r="AK202"/>
      <c r="AL202"/>
      <c r="AM202"/>
      <c r="AN202"/>
      <c r="AO202"/>
      <c r="AP202"/>
      <c r="AQ202" t="s">
        <v>485</v>
      </c>
      <c r="AR202"/>
      <c r="AS202" s="268"/>
      <c r="AT202" s="256"/>
    </row>
    <row r="203" spans="1:48" s="257" customFormat="1" ht="22.8" x14ac:dyDescent="0.4">
      <c r="A203" s="345">
        <v>211123</v>
      </c>
      <c r="B203" s="257" t="s">
        <v>59</v>
      </c>
      <c r="C203" t="s">
        <v>212</v>
      </c>
      <c r="D203" t="s">
        <v>214</v>
      </c>
      <c r="E203" t="s">
        <v>212</v>
      </c>
      <c r="F203" t="s">
        <v>212</v>
      </c>
      <c r="G203" t="s">
        <v>212</v>
      </c>
      <c r="H203" t="s">
        <v>212</v>
      </c>
      <c r="I203" t="s">
        <v>212</v>
      </c>
      <c r="J203" t="s">
        <v>212</v>
      </c>
      <c r="K203" t="s">
        <v>212</v>
      </c>
      <c r="L203" t="s">
        <v>212</v>
      </c>
      <c r="M203" t="s">
        <v>214</v>
      </c>
      <c r="N203" t="s">
        <v>214</v>
      </c>
      <c r="O203" t="s">
        <v>212</v>
      </c>
      <c r="P203" t="s">
        <v>212</v>
      </c>
      <c r="Q203" t="s">
        <v>212</v>
      </c>
      <c r="R203" t="s">
        <v>212</v>
      </c>
      <c r="S203" t="s">
        <v>212</v>
      </c>
      <c r="T203" t="s">
        <v>214</v>
      </c>
      <c r="U203" t="s">
        <v>214</v>
      </c>
      <c r="V203" t="s">
        <v>212</v>
      </c>
      <c r="W203" t="s">
        <v>214</v>
      </c>
      <c r="X203" t="s">
        <v>214</v>
      </c>
      <c r="Y203" t="s">
        <v>212</v>
      </c>
      <c r="Z203" t="s">
        <v>212</v>
      </c>
      <c r="AA203" t="s">
        <v>214</v>
      </c>
      <c r="AB203" t="s">
        <v>212</v>
      </c>
      <c r="AC203" t="s">
        <v>214</v>
      </c>
      <c r="AD203" t="s">
        <v>212</v>
      </c>
      <c r="AE203" t="s">
        <v>212</v>
      </c>
      <c r="AF203" t="s">
        <v>212</v>
      </c>
      <c r="AG203" t="s">
        <v>212</v>
      </c>
      <c r="AH203" t="s">
        <v>212</v>
      </c>
      <c r="AI203" t="s">
        <v>212</v>
      </c>
      <c r="AJ203" t="s">
        <v>212</v>
      </c>
      <c r="AK203" t="s">
        <v>212</v>
      </c>
      <c r="AL203" t="s">
        <v>212</v>
      </c>
      <c r="AM203" t="s">
        <v>212</v>
      </c>
      <c r="AN203" t="s">
        <v>212</v>
      </c>
      <c r="AO203" t="s">
        <v>212</v>
      </c>
      <c r="AP203" t="s">
        <v>214</v>
      </c>
      <c r="AQ203" t="s">
        <v>59</v>
      </c>
      <c r="AR203"/>
      <c r="AS203" s="268"/>
      <c r="AT203" s="256"/>
    </row>
    <row r="204" spans="1:48" s="257" customFormat="1" ht="22.8" x14ac:dyDescent="0.4">
      <c r="A204" s="345">
        <v>211124</v>
      </c>
      <c r="B204" s="257" t="s">
        <v>59</v>
      </c>
      <c r="C204" s="269" t="s">
        <v>212</v>
      </c>
      <c r="D204" s="269" t="s">
        <v>212</v>
      </c>
      <c r="E204" s="269" t="s">
        <v>212</v>
      </c>
      <c r="F204" s="269" t="s">
        <v>212</v>
      </c>
      <c r="G204" s="269" t="s">
        <v>212</v>
      </c>
      <c r="H204" s="269" t="s">
        <v>212</v>
      </c>
      <c r="I204" s="269" t="s">
        <v>212</v>
      </c>
      <c r="J204" s="269" t="s">
        <v>212</v>
      </c>
      <c r="K204" s="269" t="s">
        <v>212</v>
      </c>
      <c r="L204" s="269" t="s">
        <v>212</v>
      </c>
      <c r="M204" s="269" t="s">
        <v>212</v>
      </c>
      <c r="N204" s="269" t="s">
        <v>212</v>
      </c>
      <c r="O204" s="269" t="s">
        <v>212</v>
      </c>
      <c r="P204" s="269" t="s">
        <v>212</v>
      </c>
      <c r="Q204" s="269" t="s">
        <v>212</v>
      </c>
      <c r="R204" s="269" t="s">
        <v>212</v>
      </c>
      <c r="S204" s="269" t="s">
        <v>212</v>
      </c>
      <c r="T204" s="269" t="s">
        <v>212</v>
      </c>
      <c r="U204" s="269" t="s">
        <v>212</v>
      </c>
      <c r="V204" s="269" t="s">
        <v>212</v>
      </c>
      <c r="W204" s="269" t="s">
        <v>212</v>
      </c>
      <c r="X204" s="269" t="s">
        <v>212</v>
      </c>
      <c r="Y204" s="269" t="s">
        <v>212</v>
      </c>
      <c r="Z204" s="269" t="s">
        <v>212</v>
      </c>
      <c r="AA204" s="269" t="s">
        <v>212</v>
      </c>
      <c r="AB204" s="269" t="s">
        <v>212</v>
      </c>
      <c r="AC204" s="269" t="s">
        <v>212</v>
      </c>
      <c r="AD204" s="269" t="s">
        <v>212</v>
      </c>
      <c r="AE204" s="269" t="s">
        <v>212</v>
      </c>
      <c r="AF204" s="269" t="s">
        <v>214</v>
      </c>
      <c r="AG204" s="269" t="s">
        <v>213</v>
      </c>
      <c r="AH204" s="269" t="s">
        <v>213</v>
      </c>
      <c r="AI204" s="269" t="s">
        <v>213</v>
      </c>
      <c r="AJ204" s="269" t="s">
        <v>213</v>
      </c>
      <c r="AK204" s="269" t="s">
        <v>213</v>
      </c>
      <c r="AL204" s="269" t="s">
        <v>213</v>
      </c>
      <c r="AM204" s="269" t="s">
        <v>213</v>
      </c>
      <c r="AN204" s="269" t="s">
        <v>213</v>
      </c>
      <c r="AO204" s="269" t="s">
        <v>213</v>
      </c>
      <c r="AQ204" t="s">
        <v>3849</v>
      </c>
      <c r="AR204"/>
      <c r="AS204" s="288"/>
      <c r="AT204" s="256"/>
      <c r="AV204" s="258"/>
    </row>
    <row r="205" spans="1:48" s="257" customFormat="1" ht="14.4" x14ac:dyDescent="0.3">
      <c r="A205" s="345">
        <v>211125</v>
      </c>
      <c r="B205" s="257" t="s">
        <v>484</v>
      </c>
      <c r="C205" t="s">
        <v>3829</v>
      </c>
      <c r="D205" t="s">
        <v>3829</v>
      </c>
      <c r="E205" t="s">
        <v>3829</v>
      </c>
      <c r="F205" t="s">
        <v>3829</v>
      </c>
      <c r="G205" t="s">
        <v>3829</v>
      </c>
      <c r="H205" t="s">
        <v>3829</v>
      </c>
      <c r="I205" t="s">
        <v>3829</v>
      </c>
      <c r="J205" t="s">
        <v>3829</v>
      </c>
      <c r="K205" t="s">
        <v>3829</v>
      </c>
      <c r="L205" t="s">
        <v>3829</v>
      </c>
      <c r="M205" t="s">
        <v>3829</v>
      </c>
      <c r="N205" t="s">
        <v>3829</v>
      </c>
      <c r="O205" t="s">
        <v>3829</v>
      </c>
      <c r="P205" t="s">
        <v>3829</v>
      </c>
      <c r="Q205" t="s">
        <v>3829</v>
      </c>
      <c r="R205" t="s">
        <v>3829</v>
      </c>
      <c r="S205" t="s">
        <v>3829</v>
      </c>
      <c r="T205" t="s">
        <v>3829</v>
      </c>
      <c r="U205" t="s">
        <v>3829</v>
      </c>
      <c r="V205" t="s">
        <v>3829</v>
      </c>
      <c r="W205" t="s">
        <v>3829</v>
      </c>
      <c r="X205" t="s">
        <v>3829</v>
      </c>
      <c r="Y205" t="s">
        <v>3829</v>
      </c>
      <c r="Z205" t="s">
        <v>3829</v>
      </c>
      <c r="AA205" t="s">
        <v>3829</v>
      </c>
      <c r="AB205" t="s">
        <v>3829</v>
      </c>
      <c r="AC205" t="s">
        <v>3829</v>
      </c>
      <c r="AD205" t="s">
        <v>3829</v>
      </c>
      <c r="AE205" t="s">
        <v>3829</v>
      </c>
      <c r="AF205" t="s">
        <v>3829</v>
      </c>
      <c r="AG205"/>
      <c r="AH205"/>
      <c r="AI205"/>
      <c r="AJ205"/>
      <c r="AK205"/>
      <c r="AL205"/>
      <c r="AM205"/>
      <c r="AN205"/>
      <c r="AO205"/>
      <c r="AP205"/>
      <c r="AQ205" t="s">
        <v>3865</v>
      </c>
      <c r="AR205"/>
      <c r="AS205" s="304"/>
      <c r="AT205" s="256"/>
      <c r="AV205" s="258"/>
    </row>
    <row r="206" spans="1:48" s="257" customFormat="1" ht="22.8" x14ac:dyDescent="0.4">
      <c r="A206" s="345">
        <v>211153</v>
      </c>
      <c r="B206" s="257" t="s">
        <v>59</v>
      </c>
      <c r="C206" t="s">
        <v>3829</v>
      </c>
      <c r="D206" t="s">
        <v>3829</v>
      </c>
      <c r="E206" t="s">
        <v>3829</v>
      </c>
      <c r="F206" t="s">
        <v>3829</v>
      </c>
      <c r="G206" t="s">
        <v>3829</v>
      </c>
      <c r="H206" t="s">
        <v>3829</v>
      </c>
      <c r="I206" t="s">
        <v>3829</v>
      </c>
      <c r="J206" t="s">
        <v>3829</v>
      </c>
      <c r="K206" t="s">
        <v>3829</v>
      </c>
      <c r="L206" t="s">
        <v>3829</v>
      </c>
      <c r="M206" t="s">
        <v>3829</v>
      </c>
      <c r="N206" t="s">
        <v>3829</v>
      </c>
      <c r="O206" t="s">
        <v>3829</v>
      </c>
      <c r="P206" t="s">
        <v>3829</v>
      </c>
      <c r="Q206" t="s">
        <v>3829</v>
      </c>
      <c r="R206" t="s">
        <v>3829</v>
      </c>
      <c r="S206" t="s">
        <v>3829</v>
      </c>
      <c r="T206" t="s">
        <v>3829</v>
      </c>
      <c r="U206" t="s">
        <v>3829</v>
      </c>
      <c r="V206" t="s">
        <v>3829</v>
      </c>
      <c r="W206" t="s">
        <v>3829</v>
      </c>
      <c r="X206" t="s">
        <v>3829</v>
      </c>
      <c r="Y206" t="s">
        <v>3829</v>
      </c>
      <c r="Z206" t="s">
        <v>3829</v>
      </c>
      <c r="AA206" t="s">
        <v>3829</v>
      </c>
      <c r="AB206" t="s">
        <v>3829</v>
      </c>
      <c r="AC206" t="s">
        <v>3829</v>
      </c>
      <c r="AD206" t="s">
        <v>3829</v>
      </c>
      <c r="AE206" t="s">
        <v>3829</v>
      </c>
      <c r="AF206" t="s">
        <v>3829</v>
      </c>
      <c r="AG206" t="s">
        <v>3829</v>
      </c>
      <c r="AH206" t="s">
        <v>3829</v>
      </c>
      <c r="AI206" t="s">
        <v>3829</v>
      </c>
      <c r="AJ206" t="s">
        <v>3829</v>
      </c>
      <c r="AK206" t="s">
        <v>3829</v>
      </c>
      <c r="AL206" t="s">
        <v>3829</v>
      </c>
      <c r="AM206" t="s">
        <v>3829</v>
      </c>
      <c r="AN206" t="s">
        <v>3829</v>
      </c>
      <c r="AO206" t="s">
        <v>3829</v>
      </c>
      <c r="AP206" t="s">
        <v>3829</v>
      </c>
      <c r="AQ206" t="s">
        <v>3861</v>
      </c>
      <c r="AR206"/>
      <c r="AS206" s="268"/>
      <c r="AT206" s="258"/>
      <c r="AV206" s="258"/>
    </row>
    <row r="207" spans="1:48" s="257" customFormat="1" ht="22.8" x14ac:dyDescent="0.4">
      <c r="A207" s="345">
        <v>211154</v>
      </c>
      <c r="B207" s="257" t="s">
        <v>59</v>
      </c>
      <c r="C207" t="s">
        <v>212</v>
      </c>
      <c r="D207" t="s">
        <v>212</v>
      </c>
      <c r="E207" t="s">
        <v>212</v>
      </c>
      <c r="F207" t="s">
        <v>212</v>
      </c>
      <c r="G207" t="s">
        <v>212</v>
      </c>
      <c r="H207" t="s">
        <v>212</v>
      </c>
      <c r="I207" t="s">
        <v>212</v>
      </c>
      <c r="J207" t="s">
        <v>212</v>
      </c>
      <c r="K207" t="s">
        <v>212</v>
      </c>
      <c r="L207" t="s">
        <v>212</v>
      </c>
      <c r="M207" t="s">
        <v>212</v>
      </c>
      <c r="N207" t="s">
        <v>212</v>
      </c>
      <c r="O207" t="s">
        <v>212</v>
      </c>
      <c r="P207" t="s">
        <v>212</v>
      </c>
      <c r="Q207" t="s">
        <v>212</v>
      </c>
      <c r="R207" t="s">
        <v>212</v>
      </c>
      <c r="S207" t="s">
        <v>212</v>
      </c>
      <c r="T207" t="s">
        <v>212</v>
      </c>
      <c r="U207" t="s">
        <v>212</v>
      </c>
      <c r="V207" t="s">
        <v>212</v>
      </c>
      <c r="W207" t="s">
        <v>212</v>
      </c>
      <c r="X207" t="s">
        <v>212</v>
      </c>
      <c r="Y207" t="s">
        <v>212</v>
      </c>
      <c r="Z207" t="s">
        <v>212</v>
      </c>
      <c r="AA207" t="s">
        <v>212</v>
      </c>
      <c r="AB207" t="s">
        <v>212</v>
      </c>
      <c r="AC207" t="s">
        <v>212</v>
      </c>
      <c r="AD207" t="s">
        <v>3829</v>
      </c>
      <c r="AE207" t="s">
        <v>3829</v>
      </c>
      <c r="AF207" t="s">
        <v>3829</v>
      </c>
      <c r="AG207" t="s">
        <v>3829</v>
      </c>
      <c r="AH207" t="s">
        <v>3829</v>
      </c>
      <c r="AI207" t="s">
        <v>3829</v>
      </c>
      <c r="AJ207" t="s">
        <v>3829</v>
      </c>
      <c r="AK207" t="s">
        <v>3829</v>
      </c>
      <c r="AL207" t="s">
        <v>3829</v>
      </c>
      <c r="AM207" t="s">
        <v>3829</v>
      </c>
      <c r="AN207" t="s">
        <v>3829</v>
      </c>
      <c r="AO207" t="s">
        <v>3829</v>
      </c>
      <c r="AP207" t="s">
        <v>3829</v>
      </c>
      <c r="AQ207" t="s">
        <v>3374</v>
      </c>
      <c r="AR207"/>
      <c r="AS207" s="268"/>
      <c r="AT207" s="256"/>
      <c r="AV207" s="258"/>
    </row>
    <row r="208" spans="1:48" s="257" customFormat="1" ht="22.8" x14ac:dyDescent="0.4">
      <c r="A208" s="345">
        <v>211161</v>
      </c>
      <c r="B208" s="257" t="s">
        <v>59</v>
      </c>
      <c r="C208" s="269" t="s">
        <v>3829</v>
      </c>
      <c r="D208" s="269" t="s">
        <v>3829</v>
      </c>
      <c r="E208" s="269" t="s">
        <v>3829</v>
      </c>
      <c r="F208" s="269" t="s">
        <v>3829</v>
      </c>
      <c r="G208" s="269" t="s">
        <v>3829</v>
      </c>
      <c r="H208" s="269" t="s">
        <v>3829</v>
      </c>
      <c r="I208" s="269" t="s">
        <v>3829</v>
      </c>
      <c r="J208" s="269" t="s">
        <v>3829</v>
      </c>
      <c r="K208" s="269" t="s">
        <v>3829</v>
      </c>
      <c r="L208" s="269" t="s">
        <v>3829</v>
      </c>
      <c r="M208" s="269" t="s">
        <v>3829</v>
      </c>
      <c r="N208" s="269" t="s">
        <v>3829</v>
      </c>
      <c r="O208" s="269" t="s">
        <v>3829</v>
      </c>
      <c r="P208" s="269" t="s">
        <v>3829</v>
      </c>
      <c r="Q208" s="269" t="s">
        <v>3829</v>
      </c>
      <c r="R208" s="269" t="s">
        <v>3829</v>
      </c>
      <c r="S208" s="269" t="s">
        <v>3829</v>
      </c>
      <c r="T208" s="269" t="s">
        <v>3829</v>
      </c>
      <c r="U208" s="269" t="s">
        <v>3829</v>
      </c>
      <c r="V208" s="269" t="s">
        <v>3829</v>
      </c>
      <c r="W208" s="269" t="s">
        <v>3829</v>
      </c>
      <c r="X208" s="269" t="s">
        <v>3829</v>
      </c>
      <c r="Y208" s="269" t="s">
        <v>3829</v>
      </c>
      <c r="Z208" s="269" t="s">
        <v>3829</v>
      </c>
      <c r="AA208" s="269" t="s">
        <v>3829</v>
      </c>
      <c r="AB208" s="269" t="s">
        <v>3829</v>
      </c>
      <c r="AC208" s="269" t="s">
        <v>3829</v>
      </c>
      <c r="AD208" s="269" t="s">
        <v>3829</v>
      </c>
      <c r="AE208" s="269" t="s">
        <v>3829</v>
      </c>
      <c r="AF208" s="269" t="s">
        <v>3829</v>
      </c>
      <c r="AG208" s="269" t="s">
        <v>3829</v>
      </c>
      <c r="AH208" s="269" t="s">
        <v>3829</v>
      </c>
      <c r="AI208" s="269" t="s">
        <v>3829</v>
      </c>
      <c r="AJ208" s="269" t="s">
        <v>3829</v>
      </c>
      <c r="AK208" s="269" t="s">
        <v>3829</v>
      </c>
      <c r="AL208" s="269" t="s">
        <v>3829</v>
      </c>
      <c r="AM208" s="269" t="s">
        <v>3829</v>
      </c>
      <c r="AN208" s="269" t="s">
        <v>3829</v>
      </c>
      <c r="AO208" s="269" t="s">
        <v>3829</v>
      </c>
      <c r="AQ208" t="s">
        <v>3843</v>
      </c>
      <c r="AR208"/>
      <c r="AS208" s="268"/>
      <c r="AT208" s="256"/>
      <c r="AV208" s="258"/>
    </row>
    <row r="209" spans="1:48" s="257" customFormat="1" ht="22.8" x14ac:dyDescent="0.4">
      <c r="A209" s="345">
        <v>211165</v>
      </c>
      <c r="B209" s="257" t="s">
        <v>59</v>
      </c>
      <c r="C209" t="s">
        <v>3829</v>
      </c>
      <c r="D209" t="s">
        <v>3829</v>
      </c>
      <c r="E209" t="s">
        <v>3829</v>
      </c>
      <c r="F209" t="s">
        <v>3829</v>
      </c>
      <c r="G209" t="s">
        <v>3829</v>
      </c>
      <c r="H209" t="s">
        <v>3829</v>
      </c>
      <c r="I209" t="s">
        <v>3829</v>
      </c>
      <c r="J209" t="s">
        <v>3829</v>
      </c>
      <c r="K209" t="s">
        <v>3829</v>
      </c>
      <c r="L209" t="s">
        <v>3829</v>
      </c>
      <c r="M209" t="s">
        <v>3829</v>
      </c>
      <c r="N209" t="s">
        <v>3829</v>
      </c>
      <c r="O209" t="s">
        <v>3829</v>
      </c>
      <c r="P209" t="s">
        <v>3829</v>
      </c>
      <c r="Q209" t="s">
        <v>3829</v>
      </c>
      <c r="R209" t="s">
        <v>3829</v>
      </c>
      <c r="S209" t="s">
        <v>3829</v>
      </c>
      <c r="T209" t="s">
        <v>3829</v>
      </c>
      <c r="U209" t="s">
        <v>3829</v>
      </c>
      <c r="V209" t="s">
        <v>3829</v>
      </c>
      <c r="W209" t="s">
        <v>3829</v>
      </c>
      <c r="X209" t="s">
        <v>3829</v>
      </c>
      <c r="Y209" t="s">
        <v>3829</v>
      </c>
      <c r="Z209" t="s">
        <v>3829</v>
      </c>
      <c r="AA209" t="s">
        <v>3829</v>
      </c>
      <c r="AB209" t="s">
        <v>3829</v>
      </c>
      <c r="AC209" t="s">
        <v>3829</v>
      </c>
      <c r="AD209" t="s">
        <v>3829</v>
      </c>
      <c r="AE209" t="s">
        <v>3829</v>
      </c>
      <c r="AF209" t="s">
        <v>3829</v>
      </c>
      <c r="AG209" t="s">
        <v>3829</v>
      </c>
      <c r="AH209" t="s">
        <v>3829</v>
      </c>
      <c r="AI209" t="s">
        <v>3829</v>
      </c>
      <c r="AJ209" t="s">
        <v>3829</v>
      </c>
      <c r="AK209" t="s">
        <v>3829</v>
      </c>
      <c r="AL209" t="s">
        <v>3829</v>
      </c>
      <c r="AM209" t="s">
        <v>3829</v>
      </c>
      <c r="AN209" t="s">
        <v>3829</v>
      </c>
      <c r="AO209" t="s">
        <v>3829</v>
      </c>
      <c r="AP209" t="s">
        <v>3829</v>
      </c>
      <c r="AQ209" t="s">
        <v>59</v>
      </c>
      <c r="AR209"/>
      <c r="AS209" s="268"/>
      <c r="AT209" s="258"/>
      <c r="AV209" s="258"/>
    </row>
    <row r="210" spans="1:48" s="257" customFormat="1" ht="22.8" x14ac:dyDescent="0.4">
      <c r="A210" s="345">
        <v>211197</v>
      </c>
      <c r="B210" s="257" t="s">
        <v>59</v>
      </c>
      <c r="C210" t="s">
        <v>212</v>
      </c>
      <c r="D210" t="s">
        <v>212</v>
      </c>
      <c r="E210" t="s">
        <v>212</v>
      </c>
      <c r="F210" t="s">
        <v>212</v>
      </c>
      <c r="G210" t="s">
        <v>212</v>
      </c>
      <c r="H210" t="s">
        <v>212</v>
      </c>
      <c r="I210" t="s">
        <v>212</v>
      </c>
      <c r="J210" t="s">
        <v>212</v>
      </c>
      <c r="K210" t="s">
        <v>212</v>
      </c>
      <c r="L210" t="s">
        <v>212</v>
      </c>
      <c r="M210" t="s">
        <v>212</v>
      </c>
      <c r="N210" t="s">
        <v>212</v>
      </c>
      <c r="O210" t="s">
        <v>212</v>
      </c>
      <c r="P210" t="s">
        <v>212</v>
      </c>
      <c r="Q210" t="s">
        <v>212</v>
      </c>
      <c r="R210" t="s">
        <v>212</v>
      </c>
      <c r="S210" t="s">
        <v>212</v>
      </c>
      <c r="T210" t="s">
        <v>212</v>
      </c>
      <c r="U210" t="s">
        <v>212</v>
      </c>
      <c r="V210" t="s">
        <v>212</v>
      </c>
      <c r="W210" t="s">
        <v>212</v>
      </c>
      <c r="X210" t="s">
        <v>212</v>
      </c>
      <c r="Y210" t="s">
        <v>212</v>
      </c>
      <c r="Z210" t="s">
        <v>212</v>
      </c>
      <c r="AA210" t="s">
        <v>212</v>
      </c>
      <c r="AB210" t="s">
        <v>212</v>
      </c>
      <c r="AC210" t="s">
        <v>212</v>
      </c>
      <c r="AD210" t="s">
        <v>212</v>
      </c>
      <c r="AE210" t="s">
        <v>212</v>
      </c>
      <c r="AF210" t="s">
        <v>212</v>
      </c>
      <c r="AG210" t="s">
        <v>212</v>
      </c>
      <c r="AH210" t="s">
        <v>213</v>
      </c>
      <c r="AI210" t="s">
        <v>213</v>
      </c>
      <c r="AJ210" t="s">
        <v>213</v>
      </c>
      <c r="AK210" t="s">
        <v>214</v>
      </c>
      <c r="AL210" t="s">
        <v>213</v>
      </c>
      <c r="AM210" t="s">
        <v>213</v>
      </c>
      <c r="AN210" t="s">
        <v>213</v>
      </c>
      <c r="AO210" t="s">
        <v>213</v>
      </c>
      <c r="AP210" t="s">
        <v>213</v>
      </c>
      <c r="AQ210" t="s">
        <v>59</v>
      </c>
      <c r="AR210"/>
      <c r="AS210" s="268"/>
      <c r="AT210" s="256"/>
    </row>
    <row r="211" spans="1:48" s="257" customFormat="1" ht="22.8" x14ac:dyDescent="0.4">
      <c r="A211" s="345">
        <v>211259</v>
      </c>
      <c r="B211" s="257" t="s">
        <v>59</v>
      </c>
      <c r="C211" t="s">
        <v>3829</v>
      </c>
      <c r="D211" t="s">
        <v>3829</v>
      </c>
      <c r="E211" t="s">
        <v>3829</v>
      </c>
      <c r="F211" t="s">
        <v>3829</v>
      </c>
      <c r="G211" t="s">
        <v>3829</v>
      </c>
      <c r="H211" t="s">
        <v>3829</v>
      </c>
      <c r="I211" t="s">
        <v>3829</v>
      </c>
      <c r="J211" t="s">
        <v>3829</v>
      </c>
      <c r="K211" t="s">
        <v>3829</v>
      </c>
      <c r="L211" t="s">
        <v>3829</v>
      </c>
      <c r="M211" t="s">
        <v>3829</v>
      </c>
      <c r="N211" t="s">
        <v>3829</v>
      </c>
      <c r="O211" t="s">
        <v>3829</v>
      </c>
      <c r="P211" t="s">
        <v>3829</v>
      </c>
      <c r="Q211" t="s">
        <v>3829</v>
      </c>
      <c r="R211" t="s">
        <v>3829</v>
      </c>
      <c r="S211" t="s">
        <v>3829</v>
      </c>
      <c r="T211" t="s">
        <v>3829</v>
      </c>
      <c r="U211" t="s">
        <v>3829</v>
      </c>
      <c r="V211" t="s">
        <v>3829</v>
      </c>
      <c r="W211" t="s">
        <v>3829</v>
      </c>
      <c r="X211" t="s">
        <v>3829</v>
      </c>
      <c r="Y211" t="s">
        <v>3829</v>
      </c>
      <c r="Z211" t="s">
        <v>3829</v>
      </c>
      <c r="AA211" t="s">
        <v>3829</v>
      </c>
      <c r="AB211" t="s">
        <v>3829</v>
      </c>
      <c r="AC211" t="s">
        <v>3829</v>
      </c>
      <c r="AD211" t="s">
        <v>3829</v>
      </c>
      <c r="AE211" t="s">
        <v>3829</v>
      </c>
      <c r="AF211" t="s">
        <v>3829</v>
      </c>
      <c r="AG211" t="s">
        <v>3829</v>
      </c>
      <c r="AH211" t="s">
        <v>3829</v>
      </c>
      <c r="AI211" t="s">
        <v>3829</v>
      </c>
      <c r="AJ211" t="s">
        <v>3829</v>
      </c>
      <c r="AK211" t="s">
        <v>3829</v>
      </c>
      <c r="AL211" t="s">
        <v>3829</v>
      </c>
      <c r="AM211" t="s">
        <v>3829</v>
      </c>
      <c r="AN211" t="s">
        <v>3829</v>
      </c>
      <c r="AO211" t="s">
        <v>3829</v>
      </c>
      <c r="AQ211" t="s">
        <v>3843</v>
      </c>
      <c r="AR211"/>
      <c r="AS211" s="268"/>
      <c r="AT211" s="258"/>
    </row>
    <row r="212" spans="1:48" s="257" customFormat="1" ht="22.8" x14ac:dyDescent="0.4">
      <c r="A212" s="345">
        <v>211264</v>
      </c>
      <c r="B212" s="257" t="s">
        <v>59</v>
      </c>
      <c r="C212" t="s">
        <v>212</v>
      </c>
      <c r="D212" t="s">
        <v>212</v>
      </c>
      <c r="E212" t="s">
        <v>212</v>
      </c>
      <c r="F212" t="s">
        <v>212</v>
      </c>
      <c r="G212" t="s">
        <v>212</v>
      </c>
      <c r="H212" t="s">
        <v>212</v>
      </c>
      <c r="I212" t="s">
        <v>214</v>
      </c>
      <c r="J212" t="s">
        <v>214</v>
      </c>
      <c r="K212" t="s">
        <v>214</v>
      </c>
      <c r="L212" t="s">
        <v>214</v>
      </c>
      <c r="M212" t="s">
        <v>214</v>
      </c>
      <c r="N212" t="s">
        <v>214</v>
      </c>
      <c r="O212" t="s">
        <v>212</v>
      </c>
      <c r="P212" t="s">
        <v>214</v>
      </c>
      <c r="Q212" t="s">
        <v>212</v>
      </c>
      <c r="R212" t="s">
        <v>212</v>
      </c>
      <c r="S212" t="s">
        <v>214</v>
      </c>
      <c r="T212" t="s">
        <v>212</v>
      </c>
      <c r="U212" t="s">
        <v>214</v>
      </c>
      <c r="V212" t="s">
        <v>214</v>
      </c>
      <c r="W212" t="s">
        <v>214</v>
      </c>
      <c r="X212" t="s">
        <v>214</v>
      </c>
      <c r="Y212" t="s">
        <v>212</v>
      </c>
      <c r="Z212" t="s">
        <v>214</v>
      </c>
      <c r="AA212" t="s">
        <v>214</v>
      </c>
      <c r="AB212" t="s">
        <v>214</v>
      </c>
      <c r="AC212" t="s">
        <v>214</v>
      </c>
      <c r="AD212" t="s">
        <v>214</v>
      </c>
      <c r="AE212" t="s">
        <v>214</v>
      </c>
      <c r="AF212" t="s">
        <v>212</v>
      </c>
      <c r="AG212" t="s">
        <v>212</v>
      </c>
      <c r="AH212" t="s">
        <v>212</v>
      </c>
      <c r="AI212" t="s">
        <v>214</v>
      </c>
      <c r="AJ212" t="s">
        <v>214</v>
      </c>
      <c r="AK212" t="s">
        <v>212</v>
      </c>
      <c r="AL212" t="s">
        <v>212</v>
      </c>
      <c r="AM212" t="s">
        <v>214</v>
      </c>
      <c r="AN212" t="s">
        <v>212</v>
      </c>
      <c r="AO212" t="s">
        <v>214</v>
      </c>
      <c r="AP212" t="s">
        <v>212</v>
      </c>
      <c r="AQ212" t="s">
        <v>59</v>
      </c>
      <c r="AR212"/>
      <c r="AS212" s="268"/>
      <c r="AT212" s="256"/>
    </row>
    <row r="213" spans="1:48" s="257" customFormat="1" ht="22.8" x14ac:dyDescent="0.4">
      <c r="A213" s="345">
        <v>211305</v>
      </c>
      <c r="B213" s="257" t="s">
        <v>485</v>
      </c>
      <c r="C213" t="s">
        <v>214</v>
      </c>
      <c r="D213" t="s">
        <v>214</v>
      </c>
      <c r="E213" t="s">
        <v>214</v>
      </c>
      <c r="F213" t="s">
        <v>214</v>
      </c>
      <c r="G213" t="s">
        <v>214</v>
      </c>
      <c r="H213" t="s">
        <v>214</v>
      </c>
      <c r="I213" t="s">
        <v>214</v>
      </c>
      <c r="J213" t="s">
        <v>214</v>
      </c>
      <c r="K213" t="s">
        <v>214</v>
      </c>
      <c r="L213" t="s">
        <v>214</v>
      </c>
      <c r="M213"/>
      <c r="N213"/>
      <c r="O213"/>
      <c r="P213"/>
      <c r="Q213" s="271"/>
      <c r="R213" s="271"/>
      <c r="S213" s="271"/>
      <c r="T213" s="271"/>
      <c r="U213" s="271"/>
      <c r="V213" s="271"/>
      <c r="W213" s="271"/>
      <c r="X213" s="271"/>
      <c r="Y213" s="271"/>
      <c r="Z213" s="271"/>
      <c r="AA213" s="271"/>
      <c r="AB213" s="271"/>
      <c r="AC213" s="271"/>
      <c r="AD213" s="271"/>
      <c r="AE213" s="271"/>
      <c r="AF213" s="271"/>
      <c r="AG213" s="271"/>
      <c r="AH213" s="271"/>
      <c r="AI213" s="271"/>
      <c r="AJ213" s="271"/>
      <c r="AK213" s="271"/>
      <c r="AL213" s="271"/>
      <c r="AM213" s="271"/>
      <c r="AN213" s="271"/>
      <c r="AO213" s="271"/>
      <c r="AP213"/>
      <c r="AQ213" t="s">
        <v>485</v>
      </c>
      <c r="AR213"/>
      <c r="AS213" s="268"/>
      <c r="AT213" s="258"/>
      <c r="AV213" s="258"/>
    </row>
    <row r="214" spans="1:48" s="257" customFormat="1" ht="22.8" x14ac:dyDescent="0.4">
      <c r="A214" s="345">
        <v>211310</v>
      </c>
      <c r="B214" s="257" t="s">
        <v>59</v>
      </c>
      <c r="C214" t="s">
        <v>3829</v>
      </c>
      <c r="D214" t="s">
        <v>3829</v>
      </c>
      <c r="E214" t="s">
        <v>3829</v>
      </c>
      <c r="F214" t="s">
        <v>3829</v>
      </c>
      <c r="G214" t="s">
        <v>3829</v>
      </c>
      <c r="H214" t="s">
        <v>3829</v>
      </c>
      <c r="I214" t="s">
        <v>3829</v>
      </c>
      <c r="J214" t="s">
        <v>3829</v>
      </c>
      <c r="K214" t="s">
        <v>3829</v>
      </c>
      <c r="L214" t="s">
        <v>3829</v>
      </c>
      <c r="M214" t="s">
        <v>3829</v>
      </c>
      <c r="N214" t="s">
        <v>3829</v>
      </c>
      <c r="O214" t="s">
        <v>3829</v>
      </c>
      <c r="P214" t="s">
        <v>3829</v>
      </c>
      <c r="Q214" t="s">
        <v>3829</v>
      </c>
      <c r="R214" t="s">
        <v>3829</v>
      </c>
      <c r="S214" t="s">
        <v>3829</v>
      </c>
      <c r="T214" t="s">
        <v>3829</v>
      </c>
      <c r="U214" t="s">
        <v>3829</v>
      </c>
      <c r="V214" t="s">
        <v>3829</v>
      </c>
      <c r="W214" t="s">
        <v>3829</v>
      </c>
      <c r="X214" t="s">
        <v>3829</v>
      </c>
      <c r="Y214" t="s">
        <v>3829</v>
      </c>
      <c r="Z214" t="s">
        <v>3829</v>
      </c>
      <c r="AA214" t="s">
        <v>3829</v>
      </c>
      <c r="AB214" t="s">
        <v>3829</v>
      </c>
      <c r="AC214" t="s">
        <v>3829</v>
      </c>
      <c r="AD214" t="s">
        <v>3829</v>
      </c>
      <c r="AE214" t="s">
        <v>3829</v>
      </c>
      <c r="AF214" t="s">
        <v>3829</v>
      </c>
      <c r="AG214" t="s">
        <v>3829</v>
      </c>
      <c r="AH214" t="s">
        <v>3829</v>
      </c>
      <c r="AI214" t="s">
        <v>3829</v>
      </c>
      <c r="AJ214" t="s">
        <v>3829</v>
      </c>
      <c r="AK214" t="s">
        <v>3829</v>
      </c>
      <c r="AL214" t="s">
        <v>3829</v>
      </c>
      <c r="AM214" t="s">
        <v>3829</v>
      </c>
      <c r="AN214" t="s">
        <v>3829</v>
      </c>
      <c r="AO214" t="s">
        <v>3829</v>
      </c>
      <c r="AP214" t="s">
        <v>3829</v>
      </c>
      <c r="AQ214" t="s">
        <v>3998</v>
      </c>
      <c r="AR214"/>
      <c r="AS214" s="268"/>
      <c r="AT214" s="258"/>
      <c r="AV214" s="258"/>
    </row>
    <row r="215" spans="1:48" s="257" customFormat="1" ht="22.8" x14ac:dyDescent="0.4">
      <c r="A215" s="345">
        <v>211317</v>
      </c>
      <c r="B215" s="257" t="s">
        <v>59</v>
      </c>
      <c r="C215" t="s">
        <v>212</v>
      </c>
      <c r="D215" t="s">
        <v>214</v>
      </c>
      <c r="E215" t="s">
        <v>212</v>
      </c>
      <c r="F215" t="s">
        <v>212</v>
      </c>
      <c r="G215" t="s">
        <v>214</v>
      </c>
      <c r="H215" t="s">
        <v>214</v>
      </c>
      <c r="I215" t="s">
        <v>214</v>
      </c>
      <c r="J215" t="s">
        <v>214</v>
      </c>
      <c r="K215" t="s">
        <v>214</v>
      </c>
      <c r="L215" t="s">
        <v>214</v>
      </c>
      <c r="M215" t="s">
        <v>212</v>
      </c>
      <c r="N215" t="s">
        <v>214</v>
      </c>
      <c r="O215" t="s">
        <v>214</v>
      </c>
      <c r="P215" t="s">
        <v>212</v>
      </c>
      <c r="Q215" t="s">
        <v>214</v>
      </c>
      <c r="R215" t="s">
        <v>214</v>
      </c>
      <c r="S215" t="s">
        <v>214</v>
      </c>
      <c r="T215" t="s">
        <v>214</v>
      </c>
      <c r="U215" t="s">
        <v>214</v>
      </c>
      <c r="V215" t="s">
        <v>214</v>
      </c>
      <c r="W215" t="s">
        <v>212</v>
      </c>
      <c r="X215" t="s">
        <v>212</v>
      </c>
      <c r="Y215" t="s">
        <v>214</v>
      </c>
      <c r="Z215" t="s">
        <v>214</v>
      </c>
      <c r="AA215" t="s">
        <v>214</v>
      </c>
      <c r="AB215" t="s">
        <v>214</v>
      </c>
      <c r="AC215" t="s">
        <v>214</v>
      </c>
      <c r="AD215" t="s">
        <v>214</v>
      </c>
      <c r="AE215" t="s">
        <v>212</v>
      </c>
      <c r="AF215" t="s">
        <v>214</v>
      </c>
      <c r="AG215" t="s">
        <v>212</v>
      </c>
      <c r="AH215" t="s">
        <v>212</v>
      </c>
      <c r="AI215" t="s">
        <v>214</v>
      </c>
      <c r="AJ215" t="s">
        <v>212</v>
      </c>
      <c r="AK215" t="s">
        <v>212</v>
      </c>
      <c r="AL215" t="s">
        <v>212</v>
      </c>
      <c r="AM215" t="s">
        <v>212</v>
      </c>
      <c r="AN215" t="s">
        <v>212</v>
      </c>
      <c r="AO215" t="s">
        <v>212</v>
      </c>
      <c r="AP215" t="s">
        <v>212</v>
      </c>
      <c r="AQ215" t="s">
        <v>59</v>
      </c>
      <c r="AR215"/>
      <c r="AS215" s="268"/>
      <c r="AT215" s="256"/>
      <c r="AV215" s="258"/>
    </row>
    <row r="216" spans="1:48" s="257" customFormat="1" ht="18" x14ac:dyDescent="0.5">
      <c r="A216" s="345">
        <v>211319</v>
      </c>
      <c r="B216" s="257" t="s">
        <v>59</v>
      </c>
      <c r="C216" s="257" t="s">
        <v>212</v>
      </c>
      <c r="D216" s="257" t="s">
        <v>212</v>
      </c>
      <c r="E216" s="257" t="s">
        <v>212</v>
      </c>
      <c r="F216" s="257" t="s">
        <v>212</v>
      </c>
      <c r="G216" s="257" t="s">
        <v>212</v>
      </c>
      <c r="H216" s="257" t="s">
        <v>212</v>
      </c>
      <c r="I216" s="257" t="s">
        <v>212</v>
      </c>
      <c r="J216" s="257" t="s">
        <v>212</v>
      </c>
      <c r="K216" s="257" t="s">
        <v>212</v>
      </c>
      <c r="L216" s="257" t="s">
        <v>212</v>
      </c>
      <c r="M216" s="257" t="s">
        <v>212</v>
      </c>
      <c r="N216" s="257" t="s">
        <v>212</v>
      </c>
      <c r="O216" s="257" t="s">
        <v>212</v>
      </c>
      <c r="P216" s="257" t="s">
        <v>212</v>
      </c>
      <c r="Q216" s="257" t="s">
        <v>212</v>
      </c>
      <c r="R216" s="257" t="s">
        <v>212</v>
      </c>
      <c r="S216" s="257" t="s">
        <v>212</v>
      </c>
      <c r="T216" s="257" t="s">
        <v>212</v>
      </c>
      <c r="U216" s="257" t="s">
        <v>212</v>
      </c>
      <c r="V216" s="257" t="s">
        <v>212</v>
      </c>
      <c r="W216" s="269" t="s">
        <v>212</v>
      </c>
      <c r="X216" s="269" t="s">
        <v>212</v>
      </c>
      <c r="Y216" s="269" t="s">
        <v>212</v>
      </c>
      <c r="Z216" s="269" t="s">
        <v>212</v>
      </c>
      <c r="AA216" s="269" t="s">
        <v>212</v>
      </c>
      <c r="AB216" s="269" t="s">
        <v>212</v>
      </c>
      <c r="AC216" s="269" t="s">
        <v>212</v>
      </c>
      <c r="AD216" s="269" t="s">
        <v>212</v>
      </c>
      <c r="AE216" s="269" t="s">
        <v>212</v>
      </c>
      <c r="AF216" s="269" t="s">
        <v>212</v>
      </c>
      <c r="AG216" s="269" t="s">
        <v>213</v>
      </c>
      <c r="AH216" s="269" t="s">
        <v>213</v>
      </c>
      <c r="AI216" s="269" t="s">
        <v>213</v>
      </c>
      <c r="AJ216" s="269" t="s">
        <v>213</v>
      </c>
      <c r="AK216" s="269" t="s">
        <v>213</v>
      </c>
      <c r="AL216" s="269" t="s">
        <v>213</v>
      </c>
      <c r="AM216" s="269" t="s">
        <v>213</v>
      </c>
      <c r="AN216" s="269" t="s">
        <v>213</v>
      </c>
      <c r="AO216" s="269" t="s">
        <v>213</v>
      </c>
      <c r="AP216"/>
      <c r="AQ216" t="s">
        <v>59</v>
      </c>
      <c r="AR216"/>
      <c r="AS216" s="289"/>
      <c r="AT216" s="256"/>
      <c r="AV216" s="258"/>
    </row>
    <row r="217" spans="1:48" s="257" customFormat="1" ht="22.8" x14ac:dyDescent="0.4">
      <c r="A217" s="345">
        <v>211355</v>
      </c>
      <c r="B217" s="257" t="s">
        <v>59</v>
      </c>
      <c r="C217" t="s">
        <v>212</v>
      </c>
      <c r="D217" t="s">
        <v>212</v>
      </c>
      <c r="E217" t="s">
        <v>212</v>
      </c>
      <c r="F217" t="s">
        <v>212</v>
      </c>
      <c r="G217" t="s">
        <v>212</v>
      </c>
      <c r="H217" t="s">
        <v>212</v>
      </c>
      <c r="I217" t="s">
        <v>212</v>
      </c>
      <c r="J217" t="s">
        <v>212</v>
      </c>
      <c r="K217" t="s">
        <v>212</v>
      </c>
      <c r="L217" t="s">
        <v>214</v>
      </c>
      <c r="M217" t="s">
        <v>212</v>
      </c>
      <c r="N217" t="s">
        <v>214</v>
      </c>
      <c r="O217" t="s">
        <v>212</v>
      </c>
      <c r="P217" t="s">
        <v>213</v>
      </c>
      <c r="Q217" t="s">
        <v>214</v>
      </c>
      <c r="R217" t="s">
        <v>212</v>
      </c>
      <c r="S217" t="s">
        <v>212</v>
      </c>
      <c r="T217" t="s">
        <v>214</v>
      </c>
      <c r="U217" t="s">
        <v>214</v>
      </c>
      <c r="V217" t="s">
        <v>212</v>
      </c>
      <c r="W217" t="s">
        <v>212</v>
      </c>
      <c r="X217" t="s">
        <v>214</v>
      </c>
      <c r="Y217" t="s">
        <v>212</v>
      </c>
      <c r="Z217" t="s">
        <v>214</v>
      </c>
      <c r="AA217" t="s">
        <v>212</v>
      </c>
      <c r="AB217" t="s">
        <v>212</v>
      </c>
      <c r="AC217" t="s">
        <v>214</v>
      </c>
      <c r="AD217" t="s">
        <v>214</v>
      </c>
      <c r="AE217" t="s">
        <v>214</v>
      </c>
      <c r="AF217" t="s">
        <v>214</v>
      </c>
      <c r="AG217" t="s">
        <v>214</v>
      </c>
      <c r="AH217" t="s">
        <v>214</v>
      </c>
      <c r="AI217" t="s">
        <v>214</v>
      </c>
      <c r="AJ217" t="s">
        <v>214</v>
      </c>
      <c r="AK217" t="s">
        <v>212</v>
      </c>
      <c r="AL217" t="s">
        <v>214</v>
      </c>
      <c r="AM217" t="s">
        <v>214</v>
      </c>
      <c r="AN217" t="s">
        <v>214</v>
      </c>
      <c r="AO217" t="s">
        <v>214</v>
      </c>
      <c r="AP217" t="s">
        <v>212</v>
      </c>
      <c r="AQ217" t="s">
        <v>3374</v>
      </c>
      <c r="AR217"/>
      <c r="AS217" s="268"/>
      <c r="AT217" s="258"/>
      <c r="AV217" s="258"/>
    </row>
    <row r="218" spans="1:48" s="257" customFormat="1" ht="22.8" x14ac:dyDescent="0.4">
      <c r="A218" s="345">
        <v>211356</v>
      </c>
      <c r="B218" s="257" t="s">
        <v>65</v>
      </c>
      <c r="C218" t="s">
        <v>212</v>
      </c>
      <c r="D218" t="s">
        <v>214</v>
      </c>
      <c r="E218" t="s">
        <v>214</v>
      </c>
      <c r="F218" t="s">
        <v>212</v>
      </c>
      <c r="G218" t="s">
        <v>212</v>
      </c>
      <c r="H218" t="s">
        <v>214</v>
      </c>
      <c r="I218" t="s">
        <v>214</v>
      </c>
      <c r="J218" t="s">
        <v>212</v>
      </c>
      <c r="K218" t="s">
        <v>214</v>
      </c>
      <c r="L218" t="s">
        <v>214</v>
      </c>
      <c r="M218" t="s">
        <v>213</v>
      </c>
      <c r="N218" t="s">
        <v>212</v>
      </c>
      <c r="O218" t="s">
        <v>214</v>
      </c>
      <c r="P218" t="s">
        <v>214</v>
      </c>
      <c r="Q218" t="s">
        <v>212</v>
      </c>
      <c r="R218" t="s">
        <v>214</v>
      </c>
      <c r="S218" t="s">
        <v>214</v>
      </c>
      <c r="T218" t="s">
        <v>214</v>
      </c>
      <c r="U218" t="s">
        <v>212</v>
      </c>
      <c r="V218" t="s">
        <v>212</v>
      </c>
      <c r="W218" t="s">
        <v>214</v>
      </c>
      <c r="X218" t="s">
        <v>214</v>
      </c>
      <c r="Y218" t="s">
        <v>212</v>
      </c>
      <c r="Z218" t="s">
        <v>214</v>
      </c>
      <c r="AA218" t="s">
        <v>212</v>
      </c>
      <c r="AB218" t="s">
        <v>212</v>
      </c>
      <c r="AC218" t="s">
        <v>214</v>
      </c>
      <c r="AD218" t="s">
        <v>212</v>
      </c>
      <c r="AE218" t="s">
        <v>212</v>
      </c>
      <c r="AF218" t="s">
        <v>214</v>
      </c>
      <c r="AG218" t="s">
        <v>213</v>
      </c>
      <c r="AH218" t="s">
        <v>213</v>
      </c>
      <c r="AI218" t="s">
        <v>213</v>
      </c>
      <c r="AJ218" t="s">
        <v>213</v>
      </c>
      <c r="AK218" t="s">
        <v>213</v>
      </c>
      <c r="AL218"/>
      <c r="AM218"/>
      <c r="AN218"/>
      <c r="AO218"/>
      <c r="AP218"/>
      <c r="AQ218" t="s">
        <v>4055</v>
      </c>
      <c r="AR218"/>
      <c r="AS218" s="268"/>
      <c r="AT218" s="258"/>
      <c r="AV218" s="258"/>
    </row>
    <row r="219" spans="1:48" s="257" customFormat="1" ht="22.8" x14ac:dyDescent="0.4">
      <c r="A219" s="345">
        <v>211365</v>
      </c>
      <c r="B219" s="257" t="s">
        <v>484</v>
      </c>
      <c r="C219" t="s">
        <v>3829</v>
      </c>
      <c r="D219" t="s">
        <v>3829</v>
      </c>
      <c r="E219" t="s">
        <v>3829</v>
      </c>
      <c r="F219" t="s">
        <v>3829</v>
      </c>
      <c r="G219" t="s">
        <v>3829</v>
      </c>
      <c r="H219" t="s">
        <v>3829</v>
      </c>
      <c r="I219" t="s">
        <v>3829</v>
      </c>
      <c r="J219" t="s">
        <v>3829</v>
      </c>
      <c r="K219" t="s">
        <v>3829</v>
      </c>
      <c r="L219" t="s">
        <v>3829</v>
      </c>
      <c r="M219" t="s">
        <v>3829</v>
      </c>
      <c r="N219" t="s">
        <v>3829</v>
      </c>
      <c r="O219" t="s">
        <v>3829</v>
      </c>
      <c r="P219" t="s">
        <v>3829</v>
      </c>
      <c r="Q219" t="s">
        <v>3829</v>
      </c>
      <c r="R219" t="s">
        <v>3829</v>
      </c>
      <c r="S219" t="s">
        <v>3829</v>
      </c>
      <c r="T219" t="s">
        <v>3829</v>
      </c>
      <c r="U219" t="s">
        <v>3829</v>
      </c>
      <c r="V219" t="s">
        <v>3829</v>
      </c>
      <c r="W219" t="s">
        <v>3829</v>
      </c>
      <c r="X219" t="s">
        <v>3829</v>
      </c>
      <c r="Y219" t="s">
        <v>3829</v>
      </c>
      <c r="Z219" t="s">
        <v>3829</v>
      </c>
      <c r="AA219" t="s">
        <v>3829</v>
      </c>
      <c r="AB219" t="s">
        <v>3829</v>
      </c>
      <c r="AC219" t="s">
        <v>3829</v>
      </c>
      <c r="AD219" t="s">
        <v>3829</v>
      </c>
      <c r="AE219" t="s">
        <v>3829</v>
      </c>
      <c r="AF219" t="s">
        <v>3829</v>
      </c>
      <c r="AG219"/>
      <c r="AH219"/>
      <c r="AI219"/>
      <c r="AJ219"/>
      <c r="AK219"/>
      <c r="AL219"/>
      <c r="AM219"/>
      <c r="AN219"/>
      <c r="AO219"/>
      <c r="AP219"/>
      <c r="AQ219" t="s">
        <v>3883</v>
      </c>
      <c r="AR219"/>
      <c r="AS219" s="268"/>
      <c r="AT219" s="258"/>
      <c r="AV219" s="258"/>
    </row>
    <row r="220" spans="1:48" s="257" customFormat="1" ht="22.8" x14ac:dyDescent="0.4">
      <c r="A220" s="345">
        <v>211374</v>
      </c>
      <c r="B220" s="257" t="s">
        <v>59</v>
      </c>
      <c r="C220" t="s">
        <v>212</v>
      </c>
      <c r="D220" t="s">
        <v>212</v>
      </c>
      <c r="E220" t="s">
        <v>213</v>
      </c>
      <c r="F220" t="s">
        <v>214</v>
      </c>
      <c r="G220" t="s">
        <v>212</v>
      </c>
      <c r="H220" t="s">
        <v>214</v>
      </c>
      <c r="I220" t="s">
        <v>214</v>
      </c>
      <c r="J220" t="s">
        <v>213</v>
      </c>
      <c r="K220" t="s">
        <v>212</v>
      </c>
      <c r="L220" t="s">
        <v>214</v>
      </c>
      <c r="M220" t="s">
        <v>212</v>
      </c>
      <c r="N220" t="s">
        <v>214</v>
      </c>
      <c r="O220" t="s">
        <v>212</v>
      </c>
      <c r="P220" t="s">
        <v>212</v>
      </c>
      <c r="Q220" t="s">
        <v>214</v>
      </c>
      <c r="R220" t="s">
        <v>214</v>
      </c>
      <c r="S220" t="s">
        <v>212</v>
      </c>
      <c r="T220" t="s">
        <v>214</v>
      </c>
      <c r="U220" t="s">
        <v>214</v>
      </c>
      <c r="V220" t="s">
        <v>212</v>
      </c>
      <c r="W220" t="s">
        <v>212</v>
      </c>
      <c r="X220" t="s">
        <v>212</v>
      </c>
      <c r="Y220" t="s">
        <v>212</v>
      </c>
      <c r="Z220" t="s">
        <v>214</v>
      </c>
      <c r="AA220" t="s">
        <v>214</v>
      </c>
      <c r="AB220" t="s">
        <v>214</v>
      </c>
      <c r="AC220" t="s">
        <v>214</v>
      </c>
      <c r="AD220" t="s">
        <v>212</v>
      </c>
      <c r="AE220" t="s">
        <v>213</v>
      </c>
      <c r="AF220" t="s">
        <v>212</v>
      </c>
      <c r="AG220" t="s">
        <v>213</v>
      </c>
      <c r="AH220" t="s">
        <v>214</v>
      </c>
      <c r="AI220" t="s">
        <v>213</v>
      </c>
      <c r="AJ220" t="s">
        <v>213</v>
      </c>
      <c r="AK220" t="s">
        <v>214</v>
      </c>
      <c r="AL220" t="s">
        <v>213</v>
      </c>
      <c r="AM220" t="s">
        <v>213</v>
      </c>
      <c r="AN220" t="s">
        <v>214</v>
      </c>
      <c r="AO220" t="s">
        <v>213</v>
      </c>
      <c r="AP220" t="s">
        <v>213</v>
      </c>
      <c r="AQ220" t="s">
        <v>3374</v>
      </c>
      <c r="AR220"/>
      <c r="AS220" s="268"/>
      <c r="AT220" s="256"/>
    </row>
    <row r="221" spans="1:48" s="257" customFormat="1" ht="22.8" x14ac:dyDescent="0.4">
      <c r="A221" s="345">
        <v>211389</v>
      </c>
      <c r="B221" s="257" t="s">
        <v>59</v>
      </c>
      <c r="C221" t="s">
        <v>212</v>
      </c>
      <c r="D221" t="s">
        <v>214</v>
      </c>
      <c r="E221" t="s">
        <v>212</v>
      </c>
      <c r="F221" t="s">
        <v>212</v>
      </c>
      <c r="G221" t="s">
        <v>212</v>
      </c>
      <c r="H221" t="s">
        <v>212</v>
      </c>
      <c r="I221" t="s">
        <v>214</v>
      </c>
      <c r="J221" t="s">
        <v>212</v>
      </c>
      <c r="K221" t="s">
        <v>212</v>
      </c>
      <c r="L221" t="s">
        <v>214</v>
      </c>
      <c r="M221" t="s">
        <v>212</v>
      </c>
      <c r="N221" t="s">
        <v>214</v>
      </c>
      <c r="O221" t="s">
        <v>214</v>
      </c>
      <c r="P221" t="s">
        <v>212</v>
      </c>
      <c r="Q221" t="s">
        <v>212</v>
      </c>
      <c r="R221" t="s">
        <v>212</v>
      </c>
      <c r="S221" t="s">
        <v>212</v>
      </c>
      <c r="T221" t="s">
        <v>214</v>
      </c>
      <c r="U221" t="s">
        <v>214</v>
      </c>
      <c r="V221" t="s">
        <v>214</v>
      </c>
      <c r="W221" t="s">
        <v>212</v>
      </c>
      <c r="X221" t="s">
        <v>214</v>
      </c>
      <c r="Y221" t="s">
        <v>212</v>
      </c>
      <c r="Z221" t="s">
        <v>212</v>
      </c>
      <c r="AA221" t="s">
        <v>212</v>
      </c>
      <c r="AB221" t="s">
        <v>212</v>
      </c>
      <c r="AC221" t="s">
        <v>214</v>
      </c>
      <c r="AD221" t="s">
        <v>212</v>
      </c>
      <c r="AE221" t="s">
        <v>212</v>
      </c>
      <c r="AF221" t="s">
        <v>214</v>
      </c>
      <c r="AG221" t="s">
        <v>212</v>
      </c>
      <c r="AH221" t="s">
        <v>212</v>
      </c>
      <c r="AI221" t="s">
        <v>212</v>
      </c>
      <c r="AJ221" t="s">
        <v>212</v>
      </c>
      <c r="AK221" t="s">
        <v>214</v>
      </c>
      <c r="AL221" t="s">
        <v>212</v>
      </c>
      <c r="AM221" t="s">
        <v>212</v>
      </c>
      <c r="AN221" t="s">
        <v>214</v>
      </c>
      <c r="AO221" t="s">
        <v>212</v>
      </c>
      <c r="AP221" t="s">
        <v>212</v>
      </c>
      <c r="AQ221" t="s">
        <v>59</v>
      </c>
      <c r="AR221"/>
      <c r="AS221" s="268"/>
      <c r="AT221" s="258"/>
      <c r="AV221" s="258"/>
    </row>
    <row r="222" spans="1:48" s="257" customFormat="1" ht="22.8" x14ac:dyDescent="0.4">
      <c r="A222" s="345">
        <v>211407</v>
      </c>
      <c r="B222" s="257" t="s">
        <v>59</v>
      </c>
      <c r="C222" t="s">
        <v>3829</v>
      </c>
      <c r="D222" t="s">
        <v>3829</v>
      </c>
      <c r="E222" t="s">
        <v>3829</v>
      </c>
      <c r="F222" t="s">
        <v>3829</v>
      </c>
      <c r="G222" t="s">
        <v>3829</v>
      </c>
      <c r="H222" t="s">
        <v>3829</v>
      </c>
      <c r="I222" t="s">
        <v>3829</v>
      </c>
      <c r="J222" t="s">
        <v>3829</v>
      </c>
      <c r="K222" t="s">
        <v>3829</v>
      </c>
      <c r="L222" t="s">
        <v>3829</v>
      </c>
      <c r="M222" t="s">
        <v>3829</v>
      </c>
      <c r="N222" t="s">
        <v>3829</v>
      </c>
      <c r="O222" t="s">
        <v>3829</v>
      </c>
      <c r="P222" t="s">
        <v>3829</v>
      </c>
      <c r="Q222" t="s">
        <v>3829</v>
      </c>
      <c r="R222" t="s">
        <v>3829</v>
      </c>
      <c r="S222" t="s">
        <v>3829</v>
      </c>
      <c r="T222" t="s">
        <v>3829</v>
      </c>
      <c r="U222" t="s">
        <v>3829</v>
      </c>
      <c r="V222" t="s">
        <v>3829</v>
      </c>
      <c r="W222" t="s">
        <v>3829</v>
      </c>
      <c r="X222" t="s">
        <v>3829</v>
      </c>
      <c r="Y222" t="s">
        <v>3829</v>
      </c>
      <c r="Z222" t="s">
        <v>3829</v>
      </c>
      <c r="AA222" t="s">
        <v>3829</v>
      </c>
      <c r="AB222" t="s">
        <v>3829</v>
      </c>
      <c r="AC222" t="s">
        <v>3829</v>
      </c>
      <c r="AD222" t="s">
        <v>3829</v>
      </c>
      <c r="AE222" t="s">
        <v>3829</v>
      </c>
      <c r="AF222" t="s">
        <v>3829</v>
      </c>
      <c r="AG222" t="s">
        <v>3829</v>
      </c>
      <c r="AH222" t="s">
        <v>3829</v>
      </c>
      <c r="AI222" t="s">
        <v>3829</v>
      </c>
      <c r="AJ222" t="s">
        <v>3829</v>
      </c>
      <c r="AK222" t="s">
        <v>3829</v>
      </c>
      <c r="AL222" t="s">
        <v>3829</v>
      </c>
      <c r="AM222" t="s">
        <v>3829</v>
      </c>
      <c r="AN222" t="s">
        <v>3829</v>
      </c>
      <c r="AO222" t="s">
        <v>3829</v>
      </c>
      <c r="AP222" t="s">
        <v>3829</v>
      </c>
      <c r="AQ222" t="s">
        <v>3998</v>
      </c>
      <c r="AR222"/>
      <c r="AS222" s="268"/>
      <c r="AT222" s="256"/>
      <c r="AV222" s="258"/>
    </row>
    <row r="223" spans="1:48" s="257" customFormat="1" ht="22.8" x14ac:dyDescent="0.4">
      <c r="A223" s="345">
        <v>211428</v>
      </c>
      <c r="B223" s="257" t="s">
        <v>59</v>
      </c>
      <c r="C223" t="s">
        <v>3829</v>
      </c>
      <c r="D223" t="s">
        <v>3829</v>
      </c>
      <c r="E223" t="s">
        <v>3829</v>
      </c>
      <c r="F223" t="s">
        <v>3829</v>
      </c>
      <c r="G223" t="s">
        <v>3829</v>
      </c>
      <c r="H223" t="s">
        <v>3829</v>
      </c>
      <c r="I223" t="s">
        <v>3829</v>
      </c>
      <c r="J223" t="s">
        <v>3829</v>
      </c>
      <c r="K223" t="s">
        <v>3829</v>
      </c>
      <c r="L223" t="s">
        <v>3829</v>
      </c>
      <c r="M223" t="s">
        <v>3829</v>
      </c>
      <c r="N223" t="s">
        <v>3829</v>
      </c>
      <c r="O223" t="s">
        <v>3829</v>
      </c>
      <c r="P223" t="s">
        <v>3829</v>
      </c>
      <c r="Q223" t="s">
        <v>3829</v>
      </c>
      <c r="R223" t="s">
        <v>3829</v>
      </c>
      <c r="S223" t="s">
        <v>3829</v>
      </c>
      <c r="T223" t="s">
        <v>3829</v>
      </c>
      <c r="U223" t="s">
        <v>3829</v>
      </c>
      <c r="V223" t="s">
        <v>3829</v>
      </c>
      <c r="W223" t="s">
        <v>3829</v>
      </c>
      <c r="X223" t="s">
        <v>3829</v>
      </c>
      <c r="Y223" t="s">
        <v>3829</v>
      </c>
      <c r="Z223" t="s">
        <v>3829</v>
      </c>
      <c r="AA223" t="s">
        <v>3829</v>
      </c>
      <c r="AB223" t="s">
        <v>3829</v>
      </c>
      <c r="AC223" t="s">
        <v>3829</v>
      </c>
      <c r="AD223" t="s">
        <v>3829</v>
      </c>
      <c r="AE223" t="s">
        <v>3829</v>
      </c>
      <c r="AF223" t="s">
        <v>3829</v>
      </c>
      <c r="AG223" t="s">
        <v>3829</v>
      </c>
      <c r="AH223" t="s">
        <v>3829</v>
      </c>
      <c r="AI223" t="s">
        <v>3829</v>
      </c>
      <c r="AJ223" t="s">
        <v>3829</v>
      </c>
      <c r="AK223" t="s">
        <v>3829</v>
      </c>
      <c r="AL223" t="s">
        <v>3829</v>
      </c>
      <c r="AM223" t="s">
        <v>3829</v>
      </c>
      <c r="AN223" t="s">
        <v>3829</v>
      </c>
      <c r="AO223" t="s">
        <v>3829</v>
      </c>
      <c r="AP223" t="s">
        <v>3829</v>
      </c>
      <c r="AQ223" t="s">
        <v>3938</v>
      </c>
      <c r="AR223"/>
      <c r="AS223" s="268"/>
      <c r="AT223" s="256"/>
      <c r="AV223" s="258"/>
    </row>
    <row r="224" spans="1:48" s="257" customFormat="1" ht="22.8" x14ac:dyDescent="0.4">
      <c r="A224" s="345">
        <v>211439</v>
      </c>
      <c r="B224" s="257" t="s">
        <v>59</v>
      </c>
      <c r="C224" s="257" t="s">
        <v>3829</v>
      </c>
      <c r="D224" s="257" t="s">
        <v>3829</v>
      </c>
      <c r="E224" s="257" t="s">
        <v>3829</v>
      </c>
      <c r="F224" s="257" t="s">
        <v>3829</v>
      </c>
      <c r="G224" s="257" t="s">
        <v>3829</v>
      </c>
      <c r="H224" s="257" t="s">
        <v>3829</v>
      </c>
      <c r="I224" s="257" t="s">
        <v>3829</v>
      </c>
      <c r="J224" s="257" t="s">
        <v>3829</v>
      </c>
      <c r="K224" s="257" t="s">
        <v>3829</v>
      </c>
      <c r="L224" s="257" t="s">
        <v>3829</v>
      </c>
      <c r="M224" s="257" t="s">
        <v>3829</v>
      </c>
      <c r="N224" s="257" t="s">
        <v>3829</v>
      </c>
      <c r="O224" s="257" t="s">
        <v>3829</v>
      </c>
      <c r="P224" s="257" t="s">
        <v>3829</v>
      </c>
      <c r="Q224" s="257" t="s">
        <v>3829</v>
      </c>
      <c r="R224" s="257" t="s">
        <v>3829</v>
      </c>
      <c r="S224" s="257" t="s">
        <v>3829</v>
      </c>
      <c r="T224" s="257" t="s">
        <v>3829</v>
      </c>
      <c r="U224" s="257" t="s">
        <v>3829</v>
      </c>
      <c r="V224" s="257" t="s">
        <v>3829</v>
      </c>
      <c r="W224" s="257" t="s">
        <v>3829</v>
      </c>
      <c r="X224" s="257" t="s">
        <v>3829</v>
      </c>
      <c r="Y224" s="257" t="s">
        <v>3829</v>
      </c>
      <c r="Z224" s="257" t="s">
        <v>3829</v>
      </c>
      <c r="AA224" s="257" t="s">
        <v>3829</v>
      </c>
      <c r="AB224" s="257" t="s">
        <v>3829</v>
      </c>
      <c r="AC224" s="257" t="s">
        <v>3829</v>
      </c>
      <c r="AD224" s="257" t="s">
        <v>3829</v>
      </c>
      <c r="AE224" s="257" t="s">
        <v>3829</v>
      </c>
      <c r="AF224" s="257" t="s">
        <v>3829</v>
      </c>
      <c r="AG224" s="257" t="s">
        <v>3829</v>
      </c>
      <c r="AH224" s="257" t="s">
        <v>3829</v>
      </c>
      <c r="AI224" s="257" t="s">
        <v>3829</v>
      </c>
      <c r="AJ224" s="257" t="s">
        <v>3829</v>
      </c>
      <c r="AK224" s="257" t="s">
        <v>3829</v>
      </c>
      <c r="AL224" s="257" t="s">
        <v>3829</v>
      </c>
      <c r="AM224" s="257" t="s">
        <v>3829</v>
      </c>
      <c r="AN224" s="257" t="s">
        <v>3829</v>
      </c>
      <c r="AO224" s="257" t="s">
        <v>3829</v>
      </c>
      <c r="AQ224" t="s">
        <v>3998</v>
      </c>
      <c r="AR224"/>
      <c r="AS224" s="268"/>
      <c r="AT224" s="258"/>
      <c r="AV224" s="258"/>
    </row>
    <row r="225" spans="1:48" s="257" customFormat="1" ht="22.8" x14ac:dyDescent="0.4">
      <c r="A225" s="345">
        <v>211448</v>
      </c>
      <c r="B225" s="257" t="s">
        <v>484</v>
      </c>
      <c r="C225" t="s">
        <v>3829</v>
      </c>
      <c r="D225" t="s">
        <v>3829</v>
      </c>
      <c r="E225" t="s">
        <v>3829</v>
      </c>
      <c r="F225" t="s">
        <v>3829</v>
      </c>
      <c r="G225" t="s">
        <v>3829</v>
      </c>
      <c r="H225" t="s">
        <v>3829</v>
      </c>
      <c r="I225" t="s">
        <v>3829</v>
      </c>
      <c r="J225" t="s">
        <v>3829</v>
      </c>
      <c r="K225" t="s">
        <v>3829</v>
      </c>
      <c r="L225" t="s">
        <v>3829</v>
      </c>
      <c r="M225" t="s">
        <v>3829</v>
      </c>
      <c r="N225" t="s">
        <v>3829</v>
      </c>
      <c r="O225" t="s">
        <v>3829</v>
      </c>
      <c r="P225" t="s">
        <v>3829</v>
      </c>
      <c r="Q225" t="s">
        <v>3829</v>
      </c>
      <c r="R225" t="s">
        <v>3829</v>
      </c>
      <c r="S225" t="s">
        <v>3829</v>
      </c>
      <c r="T225" t="s">
        <v>3829</v>
      </c>
      <c r="U225" t="s">
        <v>3829</v>
      </c>
      <c r="V225" t="s">
        <v>3829</v>
      </c>
      <c r="W225" t="s">
        <v>3829</v>
      </c>
      <c r="X225" t="s">
        <v>3829</v>
      </c>
      <c r="Y225" t="s">
        <v>3829</v>
      </c>
      <c r="Z225" t="s">
        <v>3829</v>
      </c>
      <c r="AA225" t="s">
        <v>3829</v>
      </c>
      <c r="AB225" t="s">
        <v>3829</v>
      </c>
      <c r="AC225" t="s">
        <v>3829</v>
      </c>
      <c r="AD225" t="s">
        <v>3829</v>
      </c>
      <c r="AE225" t="s">
        <v>3829</v>
      </c>
      <c r="AF225" t="s">
        <v>3829</v>
      </c>
      <c r="AG225"/>
      <c r="AH225"/>
      <c r="AI225"/>
      <c r="AJ225"/>
      <c r="AK225"/>
      <c r="AL225"/>
      <c r="AM225"/>
      <c r="AN225"/>
      <c r="AO225"/>
      <c r="AP225"/>
      <c r="AQ225" t="s">
        <v>3865</v>
      </c>
      <c r="AR225"/>
      <c r="AS225" s="268"/>
      <c r="AT225" s="256"/>
    </row>
    <row r="226" spans="1:48" s="257" customFormat="1" ht="22.8" x14ac:dyDescent="0.4">
      <c r="A226" s="345">
        <v>211454</v>
      </c>
      <c r="B226" s="257" t="s">
        <v>59</v>
      </c>
      <c r="C226" t="s">
        <v>3829</v>
      </c>
      <c r="D226" t="s">
        <v>3829</v>
      </c>
      <c r="E226" t="s">
        <v>3829</v>
      </c>
      <c r="F226" t="s">
        <v>3829</v>
      </c>
      <c r="G226" t="s">
        <v>3829</v>
      </c>
      <c r="H226" t="s">
        <v>3829</v>
      </c>
      <c r="I226" t="s">
        <v>3829</v>
      </c>
      <c r="J226" t="s">
        <v>3829</v>
      </c>
      <c r="K226" t="s">
        <v>3829</v>
      </c>
      <c r="L226" t="s">
        <v>3829</v>
      </c>
      <c r="M226" t="s">
        <v>3829</v>
      </c>
      <c r="N226" t="s">
        <v>3829</v>
      </c>
      <c r="O226" t="s">
        <v>3829</v>
      </c>
      <c r="P226" t="s">
        <v>3829</v>
      </c>
      <c r="Q226" t="s">
        <v>3829</v>
      </c>
      <c r="R226" t="s">
        <v>3829</v>
      </c>
      <c r="S226" t="s">
        <v>3829</v>
      </c>
      <c r="T226" t="s">
        <v>3829</v>
      </c>
      <c r="U226" t="s">
        <v>3829</v>
      </c>
      <c r="V226" t="s">
        <v>3829</v>
      </c>
      <c r="W226" t="s">
        <v>3829</v>
      </c>
      <c r="X226" t="s">
        <v>3829</v>
      </c>
      <c r="Y226" t="s">
        <v>3829</v>
      </c>
      <c r="Z226" t="s">
        <v>3829</v>
      </c>
      <c r="AA226" t="s">
        <v>3829</v>
      </c>
      <c r="AB226" t="s">
        <v>3829</v>
      </c>
      <c r="AC226" t="s">
        <v>3829</v>
      </c>
      <c r="AD226" t="s">
        <v>3829</v>
      </c>
      <c r="AE226" t="s">
        <v>3829</v>
      </c>
      <c r="AF226" t="s">
        <v>3829</v>
      </c>
      <c r="AG226" t="s">
        <v>3829</v>
      </c>
      <c r="AH226" t="s">
        <v>3829</v>
      </c>
      <c r="AI226" t="s">
        <v>3829</v>
      </c>
      <c r="AJ226" t="s">
        <v>3829</v>
      </c>
      <c r="AK226" t="s">
        <v>3829</v>
      </c>
      <c r="AL226" t="s">
        <v>3829</v>
      </c>
      <c r="AM226" t="s">
        <v>3829</v>
      </c>
      <c r="AN226" t="s">
        <v>3829</v>
      </c>
      <c r="AO226" t="s">
        <v>3829</v>
      </c>
      <c r="AP226" t="s">
        <v>3829</v>
      </c>
      <c r="AQ226" t="s">
        <v>3905</v>
      </c>
      <c r="AR226"/>
      <c r="AS226" s="268"/>
      <c r="AT226" s="256"/>
      <c r="AV226" s="258"/>
    </row>
    <row r="227" spans="1:48" s="257" customFormat="1" ht="22.8" x14ac:dyDescent="0.4">
      <c r="A227" s="345">
        <v>211471</v>
      </c>
      <c r="B227" s="257" t="s">
        <v>59</v>
      </c>
      <c r="C227" t="s">
        <v>3829</v>
      </c>
      <c r="D227" t="s">
        <v>3829</v>
      </c>
      <c r="E227" t="s">
        <v>3829</v>
      </c>
      <c r="F227" t="s">
        <v>3829</v>
      </c>
      <c r="G227" t="s">
        <v>3829</v>
      </c>
      <c r="H227" t="s">
        <v>3829</v>
      </c>
      <c r="I227" t="s">
        <v>3829</v>
      </c>
      <c r="J227" t="s">
        <v>3829</v>
      </c>
      <c r="K227" t="s">
        <v>3829</v>
      </c>
      <c r="L227" t="s">
        <v>3829</v>
      </c>
      <c r="M227" t="s">
        <v>3829</v>
      </c>
      <c r="N227" t="s">
        <v>3829</v>
      </c>
      <c r="O227" t="s">
        <v>3829</v>
      </c>
      <c r="P227" t="s">
        <v>3829</v>
      </c>
      <c r="Q227" t="s">
        <v>3829</v>
      </c>
      <c r="R227" t="s">
        <v>3829</v>
      </c>
      <c r="S227" t="s">
        <v>3829</v>
      </c>
      <c r="T227" t="s">
        <v>3829</v>
      </c>
      <c r="U227" t="s">
        <v>3829</v>
      </c>
      <c r="V227" t="s">
        <v>3829</v>
      </c>
      <c r="W227" t="s">
        <v>3829</v>
      </c>
      <c r="X227" t="s">
        <v>3829</v>
      </c>
      <c r="Y227" t="s">
        <v>3829</v>
      </c>
      <c r="Z227" t="s">
        <v>3829</v>
      </c>
      <c r="AA227" t="s">
        <v>3829</v>
      </c>
      <c r="AB227" t="s">
        <v>3829</v>
      </c>
      <c r="AC227" t="s">
        <v>3829</v>
      </c>
      <c r="AD227" t="s">
        <v>3829</v>
      </c>
      <c r="AE227" t="s">
        <v>3829</v>
      </c>
      <c r="AF227" t="s">
        <v>3829</v>
      </c>
      <c r="AG227" t="s">
        <v>3829</v>
      </c>
      <c r="AH227" t="s">
        <v>3829</v>
      </c>
      <c r="AI227" t="s">
        <v>3829</v>
      </c>
      <c r="AJ227" t="s">
        <v>3829</v>
      </c>
      <c r="AK227" t="s">
        <v>3829</v>
      </c>
      <c r="AL227" t="s">
        <v>3829</v>
      </c>
      <c r="AM227" t="s">
        <v>3829</v>
      </c>
      <c r="AN227" t="s">
        <v>3829</v>
      </c>
      <c r="AO227" t="s">
        <v>3829</v>
      </c>
      <c r="AP227" t="s">
        <v>3829</v>
      </c>
      <c r="AQ227" t="s">
        <v>4064</v>
      </c>
      <c r="AR227"/>
      <c r="AS227" s="268"/>
      <c r="AT227" s="256"/>
      <c r="AV227" s="258"/>
    </row>
    <row r="228" spans="1:48" s="257" customFormat="1" ht="22.8" x14ac:dyDescent="0.4">
      <c r="A228" s="345">
        <v>211478</v>
      </c>
      <c r="B228" s="257" t="s">
        <v>484</v>
      </c>
      <c r="D228" t="s">
        <v>3829</v>
      </c>
      <c r="E228" t="s">
        <v>3829</v>
      </c>
      <c r="F228" t="s">
        <v>3829</v>
      </c>
      <c r="G228" t="s">
        <v>3829</v>
      </c>
      <c r="H228" t="s">
        <v>3829</v>
      </c>
      <c r="I228" t="s">
        <v>3829</v>
      </c>
      <c r="J228" t="s">
        <v>3829</v>
      </c>
      <c r="K228" t="s">
        <v>3829</v>
      </c>
      <c r="L228" t="s">
        <v>3829</v>
      </c>
      <c r="M228" t="s">
        <v>3829</v>
      </c>
      <c r="N228" t="s">
        <v>3829</v>
      </c>
      <c r="O228" t="s">
        <v>3829</v>
      </c>
      <c r="P228" t="s">
        <v>3829</v>
      </c>
      <c r="Q228" t="s">
        <v>3829</v>
      </c>
      <c r="R228" t="s">
        <v>3829</v>
      </c>
      <c r="S228" t="s">
        <v>3829</v>
      </c>
      <c r="T228" t="s">
        <v>3829</v>
      </c>
      <c r="U228" t="s">
        <v>3829</v>
      </c>
      <c r="V228" t="s">
        <v>3829</v>
      </c>
      <c r="W228" t="s">
        <v>3829</v>
      </c>
      <c r="X228" t="s">
        <v>3829</v>
      </c>
      <c r="Y228" t="s">
        <v>3829</v>
      </c>
      <c r="Z228" t="s">
        <v>3829</v>
      </c>
      <c r="AA228" t="s">
        <v>3829</v>
      </c>
      <c r="AB228" t="s">
        <v>3829</v>
      </c>
      <c r="AC228" t="s">
        <v>3829</v>
      </c>
      <c r="AD228" t="s">
        <v>3829</v>
      </c>
      <c r="AE228" t="s">
        <v>3829</v>
      </c>
      <c r="AF228" t="s">
        <v>3829</v>
      </c>
      <c r="AG228"/>
      <c r="AH228"/>
      <c r="AI228"/>
      <c r="AJ228"/>
      <c r="AK228"/>
      <c r="AL228"/>
      <c r="AM228"/>
      <c r="AN228"/>
      <c r="AO228"/>
      <c r="AP228"/>
      <c r="AQ228" t="s">
        <v>3870</v>
      </c>
      <c r="AR228"/>
      <c r="AS228" s="268"/>
      <c r="AT228" s="258"/>
      <c r="AV228" s="258"/>
    </row>
    <row r="229" spans="1:48" s="257" customFormat="1" ht="22.8" x14ac:dyDescent="0.4">
      <c r="A229" s="345">
        <v>211485</v>
      </c>
      <c r="B229" s="257" t="s">
        <v>484</v>
      </c>
      <c r="C229" t="s">
        <v>3829</v>
      </c>
      <c r="D229" t="s">
        <v>3829</v>
      </c>
      <c r="E229" t="s">
        <v>3829</v>
      </c>
      <c r="F229" t="s">
        <v>3829</v>
      </c>
      <c r="G229" t="s">
        <v>3829</v>
      </c>
      <c r="H229" t="s">
        <v>3829</v>
      </c>
      <c r="I229" t="s">
        <v>3829</v>
      </c>
      <c r="J229" t="s">
        <v>3829</v>
      </c>
      <c r="K229" t="s">
        <v>3829</v>
      </c>
      <c r="L229" t="s">
        <v>3829</v>
      </c>
      <c r="M229" t="s">
        <v>3829</v>
      </c>
      <c r="N229" t="s">
        <v>3829</v>
      </c>
      <c r="O229" t="s">
        <v>3829</v>
      </c>
      <c r="P229" t="s">
        <v>3829</v>
      </c>
      <c r="Q229" t="s">
        <v>3829</v>
      </c>
      <c r="R229" t="s">
        <v>3829</v>
      </c>
      <c r="S229" t="s">
        <v>3829</v>
      </c>
      <c r="T229" t="s">
        <v>3829</v>
      </c>
      <c r="U229" t="s">
        <v>3829</v>
      </c>
      <c r="V229" t="s">
        <v>3829</v>
      </c>
      <c r="W229" t="s">
        <v>3829</v>
      </c>
      <c r="X229" t="s">
        <v>3829</v>
      </c>
      <c r="Y229" t="s">
        <v>3829</v>
      </c>
      <c r="Z229" t="s">
        <v>3829</v>
      </c>
      <c r="AA229" t="s">
        <v>3829</v>
      </c>
      <c r="AB229" t="s">
        <v>3829</v>
      </c>
      <c r="AC229" t="s">
        <v>3829</v>
      </c>
      <c r="AD229" t="s">
        <v>3829</v>
      </c>
      <c r="AE229" t="s">
        <v>3829</v>
      </c>
      <c r="AF229" t="s">
        <v>3829</v>
      </c>
      <c r="AG229"/>
      <c r="AH229"/>
      <c r="AI229"/>
      <c r="AJ229"/>
      <c r="AK229"/>
      <c r="AL229"/>
      <c r="AM229"/>
      <c r="AN229"/>
      <c r="AO229"/>
      <c r="AP229"/>
      <c r="AQ229" t="s">
        <v>4065</v>
      </c>
      <c r="AR229"/>
      <c r="AS229" s="268"/>
      <c r="AT229" s="258"/>
      <c r="AV229" s="258"/>
    </row>
    <row r="230" spans="1:48" s="257" customFormat="1" ht="22.8" x14ac:dyDescent="0.4">
      <c r="A230" s="345">
        <v>211487</v>
      </c>
      <c r="B230" s="257" t="s">
        <v>59</v>
      </c>
      <c r="C230" t="s">
        <v>3829</v>
      </c>
      <c r="D230" t="s">
        <v>3829</v>
      </c>
      <c r="E230" t="s">
        <v>3829</v>
      </c>
      <c r="F230" t="s">
        <v>3829</v>
      </c>
      <c r="G230" t="s">
        <v>3829</v>
      </c>
      <c r="H230" t="s">
        <v>3829</v>
      </c>
      <c r="I230" t="s">
        <v>3829</v>
      </c>
      <c r="J230" t="s">
        <v>3829</v>
      </c>
      <c r="K230" t="s">
        <v>3829</v>
      </c>
      <c r="L230" t="s">
        <v>3829</v>
      </c>
      <c r="M230" t="s">
        <v>3829</v>
      </c>
      <c r="N230" t="s">
        <v>3829</v>
      </c>
      <c r="O230" t="s">
        <v>3829</v>
      </c>
      <c r="P230" t="s">
        <v>3829</v>
      </c>
      <c r="Q230" t="s">
        <v>3829</v>
      </c>
      <c r="R230" t="s">
        <v>3829</v>
      </c>
      <c r="S230" t="s">
        <v>3829</v>
      </c>
      <c r="T230" t="s">
        <v>3829</v>
      </c>
      <c r="U230" t="s">
        <v>3829</v>
      </c>
      <c r="V230" t="s">
        <v>3829</v>
      </c>
      <c r="W230" t="s">
        <v>3829</v>
      </c>
      <c r="X230" t="s">
        <v>3829</v>
      </c>
      <c r="Y230" t="s">
        <v>3829</v>
      </c>
      <c r="Z230" t="s">
        <v>3829</v>
      </c>
      <c r="AA230" t="s">
        <v>3829</v>
      </c>
      <c r="AB230" t="s">
        <v>3829</v>
      </c>
      <c r="AC230" t="s">
        <v>3829</v>
      </c>
      <c r="AD230" t="s">
        <v>3829</v>
      </c>
      <c r="AE230" t="s">
        <v>3829</v>
      </c>
      <c r="AF230" t="s">
        <v>3829</v>
      </c>
      <c r="AG230" t="s">
        <v>3829</v>
      </c>
      <c r="AH230" t="s">
        <v>3829</v>
      </c>
      <c r="AI230" t="s">
        <v>3829</v>
      </c>
      <c r="AJ230" t="s">
        <v>3829</v>
      </c>
      <c r="AK230" t="s">
        <v>3829</v>
      </c>
      <c r="AL230" t="s">
        <v>3829</v>
      </c>
      <c r="AM230" t="s">
        <v>3829</v>
      </c>
      <c r="AN230" t="s">
        <v>3829</v>
      </c>
      <c r="AO230" t="s">
        <v>3829</v>
      </c>
      <c r="AP230" t="s">
        <v>3829</v>
      </c>
      <c r="AQ230" t="s">
        <v>3879</v>
      </c>
      <c r="AR230"/>
      <c r="AS230" s="268"/>
      <c r="AT230" s="258"/>
      <c r="AV230" s="258"/>
    </row>
    <row r="231" spans="1:48" s="257" customFormat="1" ht="22.8" x14ac:dyDescent="0.4">
      <c r="A231" s="345">
        <v>211509</v>
      </c>
      <c r="B231" s="257" t="s">
        <v>484</v>
      </c>
      <c r="C231" t="s">
        <v>3829</v>
      </c>
      <c r="D231" t="s">
        <v>3829</v>
      </c>
      <c r="E231" t="s">
        <v>3829</v>
      </c>
      <c r="F231" t="s">
        <v>3829</v>
      </c>
      <c r="G231" t="s">
        <v>3829</v>
      </c>
      <c r="H231" t="s">
        <v>3829</v>
      </c>
      <c r="I231" t="s">
        <v>3829</v>
      </c>
      <c r="J231" t="s">
        <v>3829</v>
      </c>
      <c r="K231" t="s">
        <v>3829</v>
      </c>
      <c r="L231" t="s">
        <v>3829</v>
      </c>
      <c r="M231" t="s">
        <v>3829</v>
      </c>
      <c r="N231" t="s">
        <v>3829</v>
      </c>
      <c r="O231" t="s">
        <v>3829</v>
      </c>
      <c r="P231" t="s">
        <v>3829</v>
      </c>
      <c r="Q231" t="s">
        <v>3829</v>
      </c>
      <c r="R231" t="s">
        <v>3829</v>
      </c>
      <c r="S231" t="s">
        <v>3829</v>
      </c>
      <c r="T231" t="s">
        <v>3829</v>
      </c>
      <c r="U231" t="s">
        <v>3829</v>
      </c>
      <c r="V231" t="s">
        <v>3829</v>
      </c>
      <c r="W231" t="s">
        <v>3829</v>
      </c>
      <c r="X231" t="s">
        <v>3829</v>
      </c>
      <c r="Y231" t="s">
        <v>3829</v>
      </c>
      <c r="Z231" t="s">
        <v>3829</v>
      </c>
      <c r="AA231" t="s">
        <v>3829</v>
      </c>
      <c r="AB231" t="s">
        <v>3829</v>
      </c>
      <c r="AC231" t="s">
        <v>3829</v>
      </c>
      <c r="AD231" t="s">
        <v>3829</v>
      </c>
      <c r="AE231" t="s">
        <v>3829</v>
      </c>
      <c r="AF231" t="s">
        <v>3829</v>
      </c>
      <c r="AG231"/>
      <c r="AH231"/>
      <c r="AI231"/>
      <c r="AJ231"/>
      <c r="AK231"/>
      <c r="AL231"/>
      <c r="AM231"/>
      <c r="AN231"/>
      <c r="AO231"/>
      <c r="AP231"/>
      <c r="AQ231" t="s">
        <v>3883</v>
      </c>
      <c r="AR231"/>
      <c r="AS231" s="288"/>
      <c r="AT231" s="258"/>
    </row>
    <row r="232" spans="1:48" s="257" customFormat="1" ht="22.8" x14ac:dyDescent="0.4">
      <c r="A232" s="345">
        <v>211529</v>
      </c>
      <c r="B232" s="257" t="s">
        <v>484</v>
      </c>
      <c r="C232" t="s">
        <v>3829</v>
      </c>
      <c r="D232" t="s">
        <v>3829</v>
      </c>
      <c r="E232" t="s">
        <v>3829</v>
      </c>
      <c r="F232" t="s">
        <v>3829</v>
      </c>
      <c r="G232" t="s">
        <v>3829</v>
      </c>
      <c r="H232" t="s">
        <v>3829</v>
      </c>
      <c r="I232" t="s">
        <v>3829</v>
      </c>
      <c r="J232" t="s">
        <v>3829</v>
      </c>
      <c r="K232" t="s">
        <v>3829</v>
      </c>
      <c r="L232" t="s">
        <v>3829</v>
      </c>
      <c r="M232" t="s">
        <v>3829</v>
      </c>
      <c r="N232" t="s">
        <v>3829</v>
      </c>
      <c r="O232" t="s">
        <v>3829</v>
      </c>
      <c r="P232" t="s">
        <v>3829</v>
      </c>
      <c r="Q232" t="s">
        <v>3829</v>
      </c>
      <c r="R232" t="s">
        <v>3829</v>
      </c>
      <c r="S232" t="s">
        <v>3829</v>
      </c>
      <c r="T232" t="s">
        <v>3829</v>
      </c>
      <c r="U232" t="s">
        <v>3829</v>
      </c>
      <c r="V232" t="s">
        <v>3829</v>
      </c>
      <c r="W232" t="s">
        <v>3829</v>
      </c>
      <c r="X232" t="s">
        <v>3829</v>
      </c>
      <c r="Y232" t="s">
        <v>3829</v>
      </c>
      <c r="Z232" t="s">
        <v>3829</v>
      </c>
      <c r="AA232" t="s">
        <v>3829</v>
      </c>
      <c r="AB232" t="s">
        <v>3829</v>
      </c>
      <c r="AC232" t="s">
        <v>3829</v>
      </c>
      <c r="AD232" t="s">
        <v>3829</v>
      </c>
      <c r="AE232" t="s">
        <v>3829</v>
      </c>
      <c r="AF232" t="s">
        <v>3829</v>
      </c>
      <c r="AG232"/>
      <c r="AH232"/>
      <c r="AI232"/>
      <c r="AJ232"/>
      <c r="AK232"/>
      <c r="AL232"/>
      <c r="AM232"/>
      <c r="AN232"/>
      <c r="AO232"/>
      <c r="AP232"/>
      <c r="AQ232" t="s">
        <v>484</v>
      </c>
      <c r="AR232"/>
      <c r="AS232" s="268"/>
      <c r="AT232" s="258"/>
    </row>
    <row r="233" spans="1:48" s="257" customFormat="1" ht="22.8" x14ac:dyDescent="0.4">
      <c r="A233" s="345">
        <v>211545</v>
      </c>
      <c r="B233" s="257" t="s">
        <v>59</v>
      </c>
      <c r="C233" t="s">
        <v>3829</v>
      </c>
      <c r="D233" t="s">
        <v>3829</v>
      </c>
      <c r="E233" t="s">
        <v>3829</v>
      </c>
      <c r="F233" t="s">
        <v>3829</v>
      </c>
      <c r="G233" t="s">
        <v>3829</v>
      </c>
      <c r="H233" t="s">
        <v>3829</v>
      </c>
      <c r="I233" t="s">
        <v>3829</v>
      </c>
      <c r="J233" t="s">
        <v>3829</v>
      </c>
      <c r="K233" t="s">
        <v>3829</v>
      </c>
      <c r="L233" t="s">
        <v>3829</v>
      </c>
      <c r="M233" t="s">
        <v>3829</v>
      </c>
      <c r="N233" t="s">
        <v>3829</v>
      </c>
      <c r="O233" t="s">
        <v>3829</v>
      </c>
      <c r="P233" t="s">
        <v>3829</v>
      </c>
      <c r="Q233" t="s">
        <v>3829</v>
      </c>
      <c r="R233" t="s">
        <v>3829</v>
      </c>
      <c r="S233" t="s">
        <v>3829</v>
      </c>
      <c r="T233" t="s">
        <v>3829</v>
      </c>
      <c r="U233" t="s">
        <v>3829</v>
      </c>
      <c r="V233" t="s">
        <v>3829</v>
      </c>
      <c r="W233" t="s">
        <v>3829</v>
      </c>
      <c r="X233" t="s">
        <v>3829</v>
      </c>
      <c r="Y233" t="s">
        <v>3829</v>
      </c>
      <c r="Z233" t="s">
        <v>3829</v>
      </c>
      <c r="AA233" t="s">
        <v>3829</v>
      </c>
      <c r="AB233" t="s">
        <v>3829</v>
      </c>
      <c r="AC233" t="s">
        <v>3829</v>
      </c>
      <c r="AD233" t="s">
        <v>3829</v>
      </c>
      <c r="AE233" t="s">
        <v>3829</v>
      </c>
      <c r="AF233" t="s">
        <v>3829</v>
      </c>
      <c r="AG233" t="s">
        <v>3829</v>
      </c>
      <c r="AH233" t="s">
        <v>3829</v>
      </c>
      <c r="AI233" t="s">
        <v>3829</v>
      </c>
      <c r="AJ233" t="s">
        <v>3829</v>
      </c>
      <c r="AK233" t="s">
        <v>3829</v>
      </c>
      <c r="AL233" t="s">
        <v>3829</v>
      </c>
      <c r="AM233" t="s">
        <v>3829</v>
      </c>
      <c r="AN233" t="s">
        <v>3829</v>
      </c>
      <c r="AO233" t="s">
        <v>3829</v>
      </c>
      <c r="AQ233" t="s">
        <v>3998</v>
      </c>
      <c r="AR233"/>
      <c r="AS233" s="268"/>
      <c r="AT233" s="258"/>
    </row>
    <row r="234" spans="1:48" s="257" customFormat="1" ht="14.4" x14ac:dyDescent="0.3">
      <c r="A234" s="345">
        <v>211547</v>
      </c>
      <c r="B234" s="257" t="s">
        <v>59</v>
      </c>
      <c r="C234" s="257" t="s">
        <v>212</v>
      </c>
      <c r="D234" s="257" t="s">
        <v>214</v>
      </c>
      <c r="E234" s="257" t="s">
        <v>212</v>
      </c>
      <c r="F234" s="257" t="s">
        <v>212</v>
      </c>
      <c r="G234" s="257" t="s">
        <v>212</v>
      </c>
      <c r="H234" s="257" t="s">
        <v>212</v>
      </c>
      <c r="I234" s="257" t="s">
        <v>212</v>
      </c>
      <c r="J234" s="257" t="s">
        <v>212</v>
      </c>
      <c r="K234" s="257" t="s">
        <v>212</v>
      </c>
      <c r="L234" s="257" t="s">
        <v>212</v>
      </c>
      <c r="M234" s="257" t="s">
        <v>212</v>
      </c>
      <c r="N234" s="257" t="s">
        <v>212</v>
      </c>
      <c r="O234" s="257" t="s">
        <v>214</v>
      </c>
      <c r="P234" s="257" t="s">
        <v>212</v>
      </c>
      <c r="Q234" s="257" t="s">
        <v>212</v>
      </c>
      <c r="R234" s="257" t="s">
        <v>212</v>
      </c>
      <c r="S234" s="257" t="s">
        <v>212</v>
      </c>
      <c r="T234" s="257" t="s">
        <v>214</v>
      </c>
      <c r="U234" s="257" t="s">
        <v>214</v>
      </c>
      <c r="V234" s="257" t="s">
        <v>212</v>
      </c>
      <c r="W234" s="257" t="s">
        <v>212</v>
      </c>
      <c r="X234" s="257" t="s">
        <v>212</v>
      </c>
      <c r="Y234" s="257" t="s">
        <v>212</v>
      </c>
      <c r="Z234" s="257" t="s">
        <v>214</v>
      </c>
      <c r="AA234" s="257" t="s">
        <v>214</v>
      </c>
      <c r="AB234" s="257" t="s">
        <v>212</v>
      </c>
      <c r="AC234" s="257" t="s">
        <v>214</v>
      </c>
      <c r="AD234" s="257" t="s">
        <v>212</v>
      </c>
      <c r="AE234" s="257" t="s">
        <v>212</v>
      </c>
      <c r="AF234" s="257" t="s">
        <v>212</v>
      </c>
      <c r="AG234" s="257" t="s">
        <v>214</v>
      </c>
      <c r="AH234" s="257" t="s">
        <v>214</v>
      </c>
      <c r="AI234" s="257" t="s">
        <v>212</v>
      </c>
      <c r="AJ234" s="257" t="s">
        <v>212</v>
      </c>
      <c r="AK234" s="257" t="s">
        <v>212</v>
      </c>
      <c r="AL234" s="257" t="s">
        <v>212</v>
      </c>
      <c r="AM234" s="257" t="s">
        <v>214</v>
      </c>
      <c r="AN234" s="257" t="s">
        <v>212</v>
      </c>
      <c r="AO234" s="257" t="s">
        <v>214</v>
      </c>
      <c r="AP234"/>
      <c r="AQ234" t="s">
        <v>59</v>
      </c>
      <c r="AR234"/>
      <c r="AS234" s="283"/>
      <c r="AT234" s="256"/>
    </row>
    <row r="235" spans="1:48" s="257" customFormat="1" ht="22.8" x14ac:dyDescent="0.4">
      <c r="A235" s="345">
        <v>211548</v>
      </c>
      <c r="B235" s="257" t="s">
        <v>484</v>
      </c>
      <c r="C235" t="s">
        <v>3829</v>
      </c>
      <c r="D235" t="s">
        <v>3829</v>
      </c>
      <c r="E235" t="s">
        <v>3829</v>
      </c>
      <c r="F235" t="s">
        <v>3829</v>
      </c>
      <c r="G235" t="s">
        <v>3829</v>
      </c>
      <c r="H235" t="s">
        <v>3829</v>
      </c>
      <c r="I235" t="s">
        <v>3829</v>
      </c>
      <c r="J235" t="s">
        <v>3829</v>
      </c>
      <c r="K235" t="s">
        <v>3829</v>
      </c>
      <c r="L235" t="s">
        <v>3829</v>
      </c>
      <c r="M235" t="s">
        <v>3829</v>
      </c>
      <c r="N235" t="s">
        <v>3829</v>
      </c>
      <c r="O235" t="s">
        <v>3829</v>
      </c>
      <c r="P235" t="s">
        <v>3829</v>
      </c>
      <c r="Q235" t="s">
        <v>3829</v>
      </c>
      <c r="R235" t="s">
        <v>3829</v>
      </c>
      <c r="S235" t="s">
        <v>3829</v>
      </c>
      <c r="T235" t="s">
        <v>3829</v>
      </c>
      <c r="U235" t="s">
        <v>3829</v>
      </c>
      <c r="V235" t="s">
        <v>3829</v>
      </c>
      <c r="W235" t="s">
        <v>3829</v>
      </c>
      <c r="X235" t="s">
        <v>3829</v>
      </c>
      <c r="Y235" t="s">
        <v>3829</v>
      </c>
      <c r="Z235" t="s">
        <v>3829</v>
      </c>
      <c r="AA235" t="s">
        <v>3829</v>
      </c>
      <c r="AB235" t="s">
        <v>3829</v>
      </c>
      <c r="AC235" t="s">
        <v>3829</v>
      </c>
      <c r="AD235" t="s">
        <v>3829</v>
      </c>
      <c r="AE235" t="s">
        <v>3829</v>
      </c>
      <c r="AF235" t="s">
        <v>3829</v>
      </c>
      <c r="AG235"/>
      <c r="AH235"/>
      <c r="AI235"/>
      <c r="AJ235"/>
      <c r="AK235"/>
      <c r="AL235"/>
      <c r="AM235"/>
      <c r="AN235"/>
      <c r="AO235"/>
      <c r="AP235"/>
      <c r="AQ235" t="s">
        <v>3375</v>
      </c>
      <c r="AR235"/>
      <c r="AS235" s="268"/>
      <c r="AT235" s="256"/>
    </row>
    <row r="236" spans="1:48" s="257" customFormat="1" ht="22.8" x14ac:dyDescent="0.4">
      <c r="A236" s="345">
        <v>211560</v>
      </c>
      <c r="B236" s="257" t="s">
        <v>484</v>
      </c>
      <c r="C236" t="s">
        <v>3829</v>
      </c>
      <c r="D236" t="s">
        <v>3829</v>
      </c>
      <c r="E236" t="s">
        <v>3829</v>
      </c>
      <c r="F236" t="s">
        <v>3829</v>
      </c>
      <c r="G236" t="s">
        <v>3829</v>
      </c>
      <c r="H236" t="s">
        <v>3829</v>
      </c>
      <c r="I236" t="s">
        <v>3829</v>
      </c>
      <c r="J236" t="s">
        <v>3829</v>
      </c>
      <c r="K236" t="s">
        <v>3829</v>
      </c>
      <c r="L236" t="s">
        <v>3829</v>
      </c>
      <c r="M236" t="s">
        <v>3829</v>
      </c>
      <c r="N236" t="s">
        <v>3829</v>
      </c>
      <c r="O236" t="s">
        <v>3829</v>
      </c>
      <c r="P236" t="s">
        <v>3829</v>
      </c>
      <c r="Q236" t="s">
        <v>3829</v>
      </c>
      <c r="R236" t="s">
        <v>3829</v>
      </c>
      <c r="S236" t="s">
        <v>3829</v>
      </c>
      <c r="T236" t="s">
        <v>3829</v>
      </c>
      <c r="U236" t="s">
        <v>3829</v>
      </c>
      <c r="V236" t="s">
        <v>3829</v>
      </c>
      <c r="W236" t="s">
        <v>3829</v>
      </c>
      <c r="X236" t="s">
        <v>3829</v>
      </c>
      <c r="Y236" t="s">
        <v>3829</v>
      </c>
      <c r="Z236" t="s">
        <v>3829</v>
      </c>
      <c r="AA236" t="s">
        <v>3829</v>
      </c>
      <c r="AB236" t="s">
        <v>3829</v>
      </c>
      <c r="AC236" t="s">
        <v>3829</v>
      </c>
      <c r="AD236" t="s">
        <v>3829</v>
      </c>
      <c r="AE236" t="s">
        <v>3829</v>
      </c>
      <c r="AF236" t="s">
        <v>3829</v>
      </c>
      <c r="AG236"/>
      <c r="AH236"/>
      <c r="AI236"/>
      <c r="AJ236"/>
      <c r="AK236"/>
      <c r="AL236"/>
      <c r="AM236"/>
      <c r="AN236"/>
      <c r="AO236"/>
      <c r="AP236"/>
      <c r="AQ236" t="s">
        <v>4067</v>
      </c>
      <c r="AR236"/>
      <c r="AS236" s="268"/>
      <c r="AT236" s="256"/>
      <c r="AV236" s="258"/>
    </row>
    <row r="237" spans="1:48" s="257" customFormat="1" ht="21.6" x14ac:dyDescent="0.65">
      <c r="A237" s="345">
        <v>211569</v>
      </c>
      <c r="B237" s="257" t="s">
        <v>59</v>
      </c>
      <c r="C237" t="s">
        <v>212</v>
      </c>
      <c r="D237" t="s">
        <v>214</v>
      </c>
      <c r="E237" t="s">
        <v>212</v>
      </c>
      <c r="F237" t="s">
        <v>214</v>
      </c>
      <c r="G237" t="s">
        <v>214</v>
      </c>
      <c r="H237" t="s">
        <v>212</v>
      </c>
      <c r="I237" t="s">
        <v>214</v>
      </c>
      <c r="J237" t="s">
        <v>212</v>
      </c>
      <c r="K237" t="s">
        <v>214</v>
      </c>
      <c r="L237" t="s">
        <v>214</v>
      </c>
      <c r="M237" t="s">
        <v>212</v>
      </c>
      <c r="N237" t="s">
        <v>214</v>
      </c>
      <c r="O237" t="s">
        <v>214</v>
      </c>
      <c r="P237" t="s">
        <v>214</v>
      </c>
      <c r="Q237" t="s">
        <v>214</v>
      </c>
      <c r="R237" t="s">
        <v>214</v>
      </c>
      <c r="S237" t="s">
        <v>212</v>
      </c>
      <c r="T237" t="s">
        <v>212</v>
      </c>
      <c r="U237" t="s">
        <v>214</v>
      </c>
      <c r="V237" t="s">
        <v>212</v>
      </c>
      <c r="W237" t="s">
        <v>214</v>
      </c>
      <c r="X237" t="s">
        <v>212</v>
      </c>
      <c r="Y237" t="s">
        <v>212</v>
      </c>
      <c r="Z237" t="s">
        <v>214</v>
      </c>
      <c r="AA237" t="s">
        <v>214</v>
      </c>
      <c r="AB237" t="s">
        <v>212</v>
      </c>
      <c r="AC237" t="s">
        <v>214</v>
      </c>
      <c r="AD237" t="s">
        <v>214</v>
      </c>
      <c r="AE237" t="s">
        <v>212</v>
      </c>
      <c r="AF237" t="s">
        <v>212</v>
      </c>
      <c r="AG237" t="s">
        <v>212</v>
      </c>
      <c r="AH237" t="s">
        <v>213</v>
      </c>
      <c r="AI237" t="s">
        <v>212</v>
      </c>
      <c r="AJ237" t="s">
        <v>212</v>
      </c>
      <c r="AK237" t="s">
        <v>212</v>
      </c>
      <c r="AL237" t="s">
        <v>214</v>
      </c>
      <c r="AM237" t="s">
        <v>213</v>
      </c>
      <c r="AN237" t="s">
        <v>214</v>
      </c>
      <c r="AO237" t="s">
        <v>214</v>
      </c>
      <c r="AP237"/>
      <c r="AQ237" t="s">
        <v>59</v>
      </c>
      <c r="AR237"/>
      <c r="AS237" s="286"/>
      <c r="AT237" s="256"/>
      <c r="AV237" s="258"/>
    </row>
    <row r="238" spans="1:48" s="257" customFormat="1" ht="22.8" x14ac:dyDescent="0.4">
      <c r="A238" s="345">
        <v>211580</v>
      </c>
      <c r="B238" s="257" t="s">
        <v>486</v>
      </c>
      <c r="C238" s="269" t="s">
        <v>3829</v>
      </c>
      <c r="D238" s="269" t="s">
        <v>3829</v>
      </c>
      <c r="E238" s="269" t="s">
        <v>3829</v>
      </c>
      <c r="F238" s="269" t="s">
        <v>3829</v>
      </c>
      <c r="G238" s="269" t="s">
        <v>3829</v>
      </c>
      <c r="H238" s="269" t="s">
        <v>3829</v>
      </c>
      <c r="I238" s="269" t="s">
        <v>3829</v>
      </c>
      <c r="J238" s="269" t="s">
        <v>3829</v>
      </c>
      <c r="K238" s="269" t="s">
        <v>3829</v>
      </c>
      <c r="L238" s="269" t="s">
        <v>3829</v>
      </c>
      <c r="M238" s="269" t="s">
        <v>3829</v>
      </c>
      <c r="N238" s="269" t="s">
        <v>3829</v>
      </c>
      <c r="O238" s="269" t="s">
        <v>3829</v>
      </c>
      <c r="P238" s="269" t="s">
        <v>3829</v>
      </c>
      <c r="Q238" s="269" t="s">
        <v>3829</v>
      </c>
      <c r="R238" s="269" t="s">
        <v>3829</v>
      </c>
      <c r="S238" s="269" t="s">
        <v>3829</v>
      </c>
      <c r="T238" s="269" t="s">
        <v>3829</v>
      </c>
      <c r="U238" s="269" t="s">
        <v>3829</v>
      </c>
      <c r="V238" s="269" t="s">
        <v>3829</v>
      </c>
      <c r="W238" s="269"/>
      <c r="X238" s="269"/>
      <c r="Y238" s="269"/>
      <c r="Z238" s="269"/>
      <c r="AA238" s="269"/>
      <c r="AB238" s="269"/>
      <c r="AC238" s="269"/>
      <c r="AD238" s="269"/>
      <c r="AE238" s="269"/>
      <c r="AF238" s="269"/>
      <c r="AG238" s="269"/>
      <c r="AH238" s="269"/>
      <c r="AI238" s="269"/>
      <c r="AJ238" s="269"/>
      <c r="AK238" s="269"/>
      <c r="AL238" s="269"/>
      <c r="AM238" s="269"/>
      <c r="AN238" s="269"/>
      <c r="AO238" s="269"/>
      <c r="AP238"/>
      <c r="AQ238" t="s">
        <v>4068</v>
      </c>
      <c r="AR238"/>
      <c r="AS238" s="268"/>
      <c r="AT238" s="256"/>
    </row>
    <row r="239" spans="1:48" s="257" customFormat="1" ht="14.4" x14ac:dyDescent="0.3">
      <c r="A239" s="345">
        <v>211581</v>
      </c>
      <c r="B239" s="257" t="s">
        <v>59</v>
      </c>
      <c r="C239" s="257" t="s">
        <v>212</v>
      </c>
      <c r="D239" s="257" t="s">
        <v>214</v>
      </c>
      <c r="E239" s="257" t="s">
        <v>212</v>
      </c>
      <c r="F239" s="257" t="s">
        <v>212</v>
      </c>
      <c r="G239" s="257" t="s">
        <v>212</v>
      </c>
      <c r="H239" s="257" t="s">
        <v>214</v>
      </c>
      <c r="I239" s="257" t="s">
        <v>212</v>
      </c>
      <c r="J239" s="257" t="s">
        <v>212</v>
      </c>
      <c r="K239" s="257" t="s">
        <v>214</v>
      </c>
      <c r="L239" s="257" t="s">
        <v>212</v>
      </c>
      <c r="M239" s="257" t="s">
        <v>212</v>
      </c>
      <c r="N239" s="257" t="s">
        <v>212</v>
      </c>
      <c r="O239" s="257" t="s">
        <v>212</v>
      </c>
      <c r="P239" s="257" t="s">
        <v>212</v>
      </c>
      <c r="Q239" s="257" t="s">
        <v>212</v>
      </c>
      <c r="R239" s="257" t="s">
        <v>214</v>
      </c>
      <c r="S239" s="257" t="s">
        <v>212</v>
      </c>
      <c r="T239" s="257" t="s">
        <v>214</v>
      </c>
      <c r="U239" s="257" t="s">
        <v>214</v>
      </c>
      <c r="V239" s="257" t="s">
        <v>214</v>
      </c>
      <c r="W239" s="257" t="s">
        <v>214</v>
      </c>
      <c r="X239" s="257" t="s">
        <v>214</v>
      </c>
      <c r="Y239" s="257" t="s">
        <v>212</v>
      </c>
      <c r="Z239" s="257" t="s">
        <v>214</v>
      </c>
      <c r="AA239" s="257" t="s">
        <v>212</v>
      </c>
      <c r="AB239" s="257" t="s">
        <v>214</v>
      </c>
      <c r="AC239" s="257" t="s">
        <v>214</v>
      </c>
      <c r="AD239" s="257" t="s">
        <v>214</v>
      </c>
      <c r="AE239" s="257" t="s">
        <v>212</v>
      </c>
      <c r="AF239" s="257" t="s">
        <v>212</v>
      </c>
      <c r="AG239" s="257" t="s">
        <v>214</v>
      </c>
      <c r="AH239" s="257" t="s">
        <v>212</v>
      </c>
      <c r="AI239" s="257" t="s">
        <v>212</v>
      </c>
      <c r="AJ239" s="257" t="s">
        <v>214</v>
      </c>
      <c r="AK239" s="257" t="s">
        <v>212</v>
      </c>
      <c r="AL239" s="257" t="s">
        <v>212</v>
      </c>
      <c r="AM239" s="257" t="s">
        <v>214</v>
      </c>
      <c r="AN239" s="257" t="s">
        <v>212</v>
      </c>
      <c r="AO239" s="257" t="s">
        <v>214</v>
      </c>
      <c r="AQ239" t="s">
        <v>59</v>
      </c>
      <c r="AR239"/>
      <c r="AS239" s="283"/>
      <c r="AT239" s="256"/>
    </row>
    <row r="240" spans="1:48" s="257" customFormat="1" ht="22.8" x14ac:dyDescent="0.4">
      <c r="A240" s="345">
        <v>211584</v>
      </c>
      <c r="B240" s="257" t="s">
        <v>484</v>
      </c>
      <c r="C240" s="269" t="s">
        <v>212</v>
      </c>
      <c r="D240" s="269" t="s">
        <v>212</v>
      </c>
      <c r="E240" s="269" t="s">
        <v>212</v>
      </c>
      <c r="F240" s="269" t="s">
        <v>212</v>
      </c>
      <c r="G240" s="269" t="s">
        <v>212</v>
      </c>
      <c r="H240" s="269" t="s">
        <v>212</v>
      </c>
      <c r="I240" s="269" t="s">
        <v>212</v>
      </c>
      <c r="J240" s="269" t="s">
        <v>212</v>
      </c>
      <c r="K240" s="269" t="s">
        <v>212</v>
      </c>
      <c r="L240" s="269" t="s">
        <v>212</v>
      </c>
      <c r="M240" s="269" t="s">
        <v>212</v>
      </c>
      <c r="N240" s="269" t="s">
        <v>212</v>
      </c>
      <c r="O240" s="269" t="s">
        <v>212</v>
      </c>
      <c r="P240" s="269" t="s">
        <v>212</v>
      </c>
      <c r="Q240" s="269" t="s">
        <v>212</v>
      </c>
      <c r="R240" s="269" t="s">
        <v>212</v>
      </c>
      <c r="S240" s="269" t="s">
        <v>212</v>
      </c>
      <c r="T240" s="269" t="s">
        <v>212</v>
      </c>
      <c r="U240" s="269" t="s">
        <v>212</v>
      </c>
      <c r="V240" s="269" t="s">
        <v>212</v>
      </c>
      <c r="W240" s="269" t="s">
        <v>213</v>
      </c>
      <c r="X240" s="269" t="s">
        <v>213</v>
      </c>
      <c r="Y240" s="269" t="s">
        <v>213</v>
      </c>
      <c r="Z240" s="269" t="s">
        <v>213</v>
      </c>
      <c r="AA240" s="269" t="s">
        <v>213</v>
      </c>
      <c r="AB240" s="269" t="s">
        <v>213</v>
      </c>
      <c r="AC240" s="269" t="s">
        <v>213</v>
      </c>
      <c r="AD240" s="269" t="s">
        <v>213</v>
      </c>
      <c r="AE240" s="269" t="s">
        <v>213</v>
      </c>
      <c r="AF240" s="269" t="s">
        <v>213</v>
      </c>
      <c r="AP240"/>
      <c r="AQ240" t="s">
        <v>3856</v>
      </c>
      <c r="AR240"/>
      <c r="AS240" s="268"/>
      <c r="AT240" s="256"/>
    </row>
    <row r="241" spans="1:48" s="257" customFormat="1" ht="22.8" x14ac:dyDescent="0.4">
      <c r="A241" s="345">
        <v>211596</v>
      </c>
      <c r="B241" s="257" t="s">
        <v>59</v>
      </c>
      <c r="C241" t="s">
        <v>3829</v>
      </c>
      <c r="D241" t="s">
        <v>3829</v>
      </c>
      <c r="E241" t="s">
        <v>3829</v>
      </c>
      <c r="F241" t="s">
        <v>3829</v>
      </c>
      <c r="G241" t="s">
        <v>3829</v>
      </c>
      <c r="H241" t="s">
        <v>3829</v>
      </c>
      <c r="I241" t="s">
        <v>3829</v>
      </c>
      <c r="J241" t="s">
        <v>3829</v>
      </c>
      <c r="K241" t="s">
        <v>3829</v>
      </c>
      <c r="L241" t="s">
        <v>3829</v>
      </c>
      <c r="M241" t="s">
        <v>3829</v>
      </c>
      <c r="N241" t="s">
        <v>3829</v>
      </c>
      <c r="O241" t="s">
        <v>3829</v>
      </c>
      <c r="P241" t="s">
        <v>3829</v>
      </c>
      <c r="Q241" t="s">
        <v>3829</v>
      </c>
      <c r="R241" t="s">
        <v>3829</v>
      </c>
      <c r="S241" t="s">
        <v>3829</v>
      </c>
      <c r="T241" t="s">
        <v>3829</v>
      </c>
      <c r="U241" t="s">
        <v>3829</v>
      </c>
      <c r="V241" t="s">
        <v>3829</v>
      </c>
      <c r="W241" t="s">
        <v>3829</v>
      </c>
      <c r="X241" t="s">
        <v>3829</v>
      </c>
      <c r="Y241" t="s">
        <v>3829</v>
      </c>
      <c r="Z241" t="s">
        <v>3829</v>
      </c>
      <c r="AA241" t="s">
        <v>3829</v>
      </c>
      <c r="AB241" t="s">
        <v>3829</v>
      </c>
      <c r="AC241" t="s">
        <v>3829</v>
      </c>
      <c r="AD241" t="s">
        <v>3829</v>
      </c>
      <c r="AE241" t="s">
        <v>3829</v>
      </c>
      <c r="AF241" t="s">
        <v>3829</v>
      </c>
      <c r="AG241" t="s">
        <v>3829</v>
      </c>
      <c r="AH241" t="s">
        <v>3829</v>
      </c>
      <c r="AI241" t="s">
        <v>3829</v>
      </c>
      <c r="AJ241" t="s">
        <v>3829</v>
      </c>
      <c r="AK241" t="s">
        <v>3829</v>
      </c>
      <c r="AL241" t="s">
        <v>3829</v>
      </c>
      <c r="AM241" t="s">
        <v>3829</v>
      </c>
      <c r="AN241" t="s">
        <v>3829</v>
      </c>
      <c r="AO241" t="s">
        <v>3829</v>
      </c>
      <c r="AP241" t="s">
        <v>3829</v>
      </c>
      <c r="AQ241" t="s">
        <v>3861</v>
      </c>
      <c r="AR241"/>
      <c r="AS241" s="268"/>
      <c r="AT241" s="258"/>
    </row>
    <row r="242" spans="1:48" s="257" customFormat="1" ht="22.8" x14ac:dyDescent="0.4">
      <c r="A242" s="345">
        <v>211600</v>
      </c>
      <c r="B242" s="257" t="s">
        <v>59</v>
      </c>
      <c r="C242" t="s">
        <v>3829</v>
      </c>
      <c r="D242" t="s">
        <v>3829</v>
      </c>
      <c r="E242" t="s">
        <v>3829</v>
      </c>
      <c r="F242" t="s">
        <v>3829</v>
      </c>
      <c r="G242" t="s">
        <v>3829</v>
      </c>
      <c r="H242" t="s">
        <v>3829</v>
      </c>
      <c r="I242" t="s">
        <v>3829</v>
      </c>
      <c r="J242" t="s">
        <v>3829</v>
      </c>
      <c r="K242" t="s">
        <v>3829</v>
      </c>
      <c r="L242" t="s">
        <v>3829</v>
      </c>
      <c r="M242" t="s">
        <v>3829</v>
      </c>
      <c r="N242" t="s">
        <v>3829</v>
      </c>
      <c r="O242" t="s">
        <v>3829</v>
      </c>
      <c r="P242" t="s">
        <v>3829</v>
      </c>
      <c r="Q242" t="s">
        <v>3829</v>
      </c>
      <c r="R242" t="s">
        <v>3829</v>
      </c>
      <c r="S242" t="s">
        <v>3829</v>
      </c>
      <c r="T242" t="s">
        <v>3829</v>
      </c>
      <c r="U242" t="s">
        <v>3829</v>
      </c>
      <c r="V242" t="s">
        <v>3829</v>
      </c>
      <c r="W242" t="s">
        <v>3829</v>
      </c>
      <c r="X242" t="s">
        <v>3829</v>
      </c>
      <c r="Y242" t="s">
        <v>3829</v>
      </c>
      <c r="Z242" t="s">
        <v>3829</v>
      </c>
      <c r="AA242" t="s">
        <v>3829</v>
      </c>
      <c r="AB242" t="s">
        <v>3829</v>
      </c>
      <c r="AC242" t="s">
        <v>3829</v>
      </c>
      <c r="AD242" t="s">
        <v>3829</v>
      </c>
      <c r="AE242" t="s">
        <v>3829</v>
      </c>
      <c r="AF242" t="s">
        <v>3829</v>
      </c>
      <c r="AG242" t="s">
        <v>3829</v>
      </c>
      <c r="AH242" t="s">
        <v>3829</v>
      </c>
      <c r="AI242" t="s">
        <v>3829</v>
      </c>
      <c r="AJ242" t="s">
        <v>3829</v>
      </c>
      <c r="AK242" t="s">
        <v>3829</v>
      </c>
      <c r="AL242" t="s">
        <v>3829</v>
      </c>
      <c r="AM242" t="s">
        <v>3829</v>
      </c>
      <c r="AN242" t="s">
        <v>3829</v>
      </c>
      <c r="AO242" t="s">
        <v>3829</v>
      </c>
      <c r="AQ242" t="s">
        <v>3998</v>
      </c>
      <c r="AR242"/>
      <c r="AS242" s="268"/>
      <c r="AT242" s="258"/>
    </row>
    <row r="243" spans="1:48" s="257" customFormat="1" ht="22.8" x14ac:dyDescent="0.4">
      <c r="A243" s="345">
        <v>211606</v>
      </c>
      <c r="B243" s="257" t="s">
        <v>484</v>
      </c>
      <c r="C243" t="s">
        <v>3829</v>
      </c>
      <c r="D243" t="s">
        <v>3829</v>
      </c>
      <c r="E243" t="s">
        <v>3829</v>
      </c>
      <c r="F243" t="s">
        <v>3829</v>
      </c>
      <c r="G243" t="s">
        <v>3829</v>
      </c>
      <c r="H243" t="s">
        <v>3829</v>
      </c>
      <c r="I243" t="s">
        <v>3829</v>
      </c>
      <c r="J243" t="s">
        <v>3829</v>
      </c>
      <c r="K243" t="s">
        <v>3829</v>
      </c>
      <c r="L243" t="s">
        <v>3829</v>
      </c>
      <c r="M243" t="s">
        <v>3829</v>
      </c>
      <c r="N243" t="s">
        <v>3829</v>
      </c>
      <c r="O243" t="s">
        <v>3829</v>
      </c>
      <c r="P243" t="s">
        <v>3829</v>
      </c>
      <c r="Q243" t="s">
        <v>3829</v>
      </c>
      <c r="R243" t="s">
        <v>3829</v>
      </c>
      <c r="S243" t="s">
        <v>3829</v>
      </c>
      <c r="T243" t="s">
        <v>3829</v>
      </c>
      <c r="U243" t="s">
        <v>3829</v>
      </c>
      <c r="V243" t="s">
        <v>3829</v>
      </c>
      <c r="W243" t="s">
        <v>3829</v>
      </c>
      <c r="X243" t="s">
        <v>3829</v>
      </c>
      <c r="Y243" t="s">
        <v>3829</v>
      </c>
      <c r="Z243" t="s">
        <v>3829</v>
      </c>
      <c r="AA243" t="s">
        <v>3829</v>
      </c>
      <c r="AB243" t="s">
        <v>3829</v>
      </c>
      <c r="AC243" t="s">
        <v>3829</v>
      </c>
      <c r="AD243" t="s">
        <v>3829</v>
      </c>
      <c r="AE243" t="s">
        <v>3829</v>
      </c>
      <c r="AF243" t="s">
        <v>3829</v>
      </c>
      <c r="AG243"/>
      <c r="AH243"/>
      <c r="AI243"/>
      <c r="AJ243"/>
      <c r="AK243"/>
      <c r="AL243"/>
      <c r="AM243"/>
      <c r="AN243"/>
      <c r="AO243"/>
      <c r="AP243"/>
      <c r="AQ243" t="s">
        <v>4071</v>
      </c>
      <c r="AR243"/>
      <c r="AS243" s="268"/>
      <c r="AT243" s="258"/>
    </row>
    <row r="244" spans="1:48" s="257" customFormat="1" ht="22.8" x14ac:dyDescent="0.4">
      <c r="A244" s="345">
        <v>211608</v>
      </c>
      <c r="B244" s="257" t="s">
        <v>486</v>
      </c>
      <c r="C244" t="s">
        <v>3829</v>
      </c>
      <c r="D244" t="s">
        <v>3829</v>
      </c>
      <c r="E244" t="s">
        <v>3829</v>
      </c>
      <c r="F244" t="s">
        <v>3829</v>
      </c>
      <c r="G244" t="s">
        <v>3829</v>
      </c>
      <c r="H244" t="s">
        <v>3829</v>
      </c>
      <c r="I244" t="s">
        <v>3829</v>
      </c>
      <c r="J244" t="s">
        <v>3829</v>
      </c>
      <c r="K244" t="s">
        <v>3829</v>
      </c>
      <c r="L244" t="s">
        <v>3829</v>
      </c>
      <c r="M244" t="s">
        <v>3829</v>
      </c>
      <c r="N244" t="s">
        <v>3829</v>
      </c>
      <c r="O244" t="s">
        <v>3829</v>
      </c>
      <c r="P244" t="s">
        <v>3829</v>
      </c>
      <c r="Q244" t="s">
        <v>3829</v>
      </c>
      <c r="R244" t="s">
        <v>3829</v>
      </c>
      <c r="S244" t="s">
        <v>3829</v>
      </c>
      <c r="T244" t="s">
        <v>3829</v>
      </c>
      <c r="U244" t="s">
        <v>3829</v>
      </c>
      <c r="V244" t="s">
        <v>3829</v>
      </c>
      <c r="W244" t="s">
        <v>3829</v>
      </c>
      <c r="X244" t="s">
        <v>3829</v>
      </c>
      <c r="Y244" t="s">
        <v>3829</v>
      </c>
      <c r="Z244" t="s">
        <v>3829</v>
      </c>
      <c r="AA244" t="s">
        <v>3829</v>
      </c>
      <c r="AB244" t="s">
        <v>3829</v>
      </c>
      <c r="AC244" t="s">
        <v>3829</v>
      </c>
      <c r="AD244" t="s">
        <v>3829</v>
      </c>
      <c r="AE244" t="s">
        <v>3829</v>
      </c>
      <c r="AF244" t="s">
        <v>3829</v>
      </c>
      <c r="AG244" t="s">
        <v>3829</v>
      </c>
      <c r="AH244" t="s">
        <v>3829</v>
      </c>
      <c r="AI244" t="s">
        <v>3829</v>
      </c>
      <c r="AJ244" t="s">
        <v>3829</v>
      </c>
      <c r="AK244" t="s">
        <v>3829</v>
      </c>
      <c r="AL244" t="s">
        <v>3829</v>
      </c>
      <c r="AM244" t="s">
        <v>3829</v>
      </c>
      <c r="AN244" t="s">
        <v>3829</v>
      </c>
      <c r="AO244" t="s">
        <v>3829</v>
      </c>
      <c r="AP244" t="s">
        <v>3829</v>
      </c>
      <c r="AQ244" t="s">
        <v>3922</v>
      </c>
      <c r="AR244"/>
      <c r="AS244" s="268"/>
      <c r="AT244" s="256"/>
    </row>
    <row r="245" spans="1:48" s="257" customFormat="1" ht="22.8" x14ac:dyDescent="0.4">
      <c r="A245" s="345">
        <v>211609</v>
      </c>
      <c r="B245" s="257" t="s">
        <v>59</v>
      </c>
      <c r="C245" t="s">
        <v>214</v>
      </c>
      <c r="D245" t="s">
        <v>214</v>
      </c>
      <c r="E245" t="s">
        <v>214</v>
      </c>
      <c r="F245" t="s">
        <v>212</v>
      </c>
      <c r="G245" t="s">
        <v>212</v>
      </c>
      <c r="H245" t="s">
        <v>214</v>
      </c>
      <c r="I245" t="s">
        <v>214</v>
      </c>
      <c r="J245" t="s">
        <v>212</v>
      </c>
      <c r="K245" t="s">
        <v>212</v>
      </c>
      <c r="L245" t="s">
        <v>214</v>
      </c>
      <c r="M245" t="s">
        <v>214</v>
      </c>
      <c r="N245" t="s">
        <v>214</v>
      </c>
      <c r="O245" t="s">
        <v>214</v>
      </c>
      <c r="P245" t="s">
        <v>212</v>
      </c>
      <c r="Q245" t="s">
        <v>214</v>
      </c>
      <c r="R245" t="s">
        <v>212</v>
      </c>
      <c r="S245" t="s">
        <v>214</v>
      </c>
      <c r="T245" t="s">
        <v>214</v>
      </c>
      <c r="U245" t="s">
        <v>214</v>
      </c>
      <c r="V245" t="s">
        <v>214</v>
      </c>
      <c r="W245" t="s">
        <v>214</v>
      </c>
      <c r="X245" t="s">
        <v>212</v>
      </c>
      <c r="Y245" t="s">
        <v>212</v>
      </c>
      <c r="Z245" t="s">
        <v>214</v>
      </c>
      <c r="AA245" t="s">
        <v>212</v>
      </c>
      <c r="AB245" t="s">
        <v>212</v>
      </c>
      <c r="AC245" t="s">
        <v>212</v>
      </c>
      <c r="AD245" t="s">
        <v>212</v>
      </c>
      <c r="AE245" t="s">
        <v>212</v>
      </c>
      <c r="AF245" t="s">
        <v>212</v>
      </c>
      <c r="AG245" t="s">
        <v>213</v>
      </c>
      <c r="AH245" t="s">
        <v>213</v>
      </c>
      <c r="AI245" t="s">
        <v>213</v>
      </c>
      <c r="AJ245" t="s">
        <v>214</v>
      </c>
      <c r="AK245" t="s">
        <v>212</v>
      </c>
      <c r="AL245" t="s">
        <v>213</v>
      </c>
      <c r="AM245" t="s">
        <v>213</v>
      </c>
      <c r="AN245" t="s">
        <v>213</v>
      </c>
      <c r="AO245" t="s">
        <v>213</v>
      </c>
      <c r="AP245" t="s">
        <v>212</v>
      </c>
      <c r="AQ245" t="s">
        <v>3374</v>
      </c>
      <c r="AR245"/>
      <c r="AS245" s="268"/>
      <c r="AT245" s="258"/>
      <c r="AV245" s="258"/>
    </row>
    <row r="246" spans="1:48" s="257" customFormat="1" ht="22.8" x14ac:dyDescent="0.4">
      <c r="A246" s="345">
        <v>211611</v>
      </c>
      <c r="B246" s="257" t="s">
        <v>59</v>
      </c>
      <c r="C246" t="s">
        <v>212</v>
      </c>
      <c r="D246" t="s">
        <v>214</v>
      </c>
      <c r="E246" t="s">
        <v>212</v>
      </c>
      <c r="F246" t="s">
        <v>212</v>
      </c>
      <c r="G246" t="s">
        <v>212</v>
      </c>
      <c r="H246" t="s">
        <v>214</v>
      </c>
      <c r="I246" t="s">
        <v>214</v>
      </c>
      <c r="J246" t="s">
        <v>212</v>
      </c>
      <c r="K246" t="s">
        <v>212</v>
      </c>
      <c r="L246" t="s">
        <v>212</v>
      </c>
      <c r="M246" t="s">
        <v>212</v>
      </c>
      <c r="N246" t="s">
        <v>214</v>
      </c>
      <c r="O246" t="s">
        <v>214</v>
      </c>
      <c r="P246" t="s">
        <v>212</v>
      </c>
      <c r="Q246" t="s">
        <v>214</v>
      </c>
      <c r="R246" t="s">
        <v>212</v>
      </c>
      <c r="S246" t="s">
        <v>212</v>
      </c>
      <c r="T246" t="s">
        <v>214</v>
      </c>
      <c r="U246" t="s">
        <v>214</v>
      </c>
      <c r="V246" t="s">
        <v>214</v>
      </c>
      <c r="W246" t="s">
        <v>212</v>
      </c>
      <c r="X246" t="s">
        <v>214</v>
      </c>
      <c r="Y246" t="s">
        <v>212</v>
      </c>
      <c r="Z246" t="s">
        <v>214</v>
      </c>
      <c r="AA246" t="s">
        <v>214</v>
      </c>
      <c r="AB246" t="s">
        <v>212</v>
      </c>
      <c r="AC246" t="s">
        <v>212</v>
      </c>
      <c r="AD246" t="s">
        <v>212</v>
      </c>
      <c r="AE246" t="s">
        <v>212</v>
      </c>
      <c r="AF246" t="s">
        <v>212</v>
      </c>
      <c r="AG246" t="s">
        <v>213</v>
      </c>
      <c r="AH246" t="s">
        <v>214</v>
      </c>
      <c r="AI246" t="s">
        <v>213</v>
      </c>
      <c r="AJ246" t="s">
        <v>212</v>
      </c>
      <c r="AK246" t="s">
        <v>212</v>
      </c>
      <c r="AL246" t="s">
        <v>214</v>
      </c>
      <c r="AM246" t="s">
        <v>213</v>
      </c>
      <c r="AN246" t="s">
        <v>213</v>
      </c>
      <c r="AO246" t="s">
        <v>214</v>
      </c>
      <c r="AP246" t="s">
        <v>214</v>
      </c>
      <c r="AQ246" t="s">
        <v>3374</v>
      </c>
      <c r="AR246"/>
      <c r="AS246" s="268"/>
      <c r="AT246" s="256"/>
      <c r="AV246" s="258"/>
    </row>
    <row r="247" spans="1:48" s="257" customFormat="1" ht="22.8" x14ac:dyDescent="0.4">
      <c r="A247" s="345">
        <v>211629</v>
      </c>
      <c r="B247" s="257" t="s">
        <v>484</v>
      </c>
      <c r="C247" t="s">
        <v>3829</v>
      </c>
      <c r="D247" t="s">
        <v>3829</v>
      </c>
      <c r="E247" t="s">
        <v>3829</v>
      </c>
      <c r="F247" t="s">
        <v>3829</v>
      </c>
      <c r="G247" t="s">
        <v>3829</v>
      </c>
      <c r="H247" t="s">
        <v>3829</v>
      </c>
      <c r="I247" t="s">
        <v>3829</v>
      </c>
      <c r="J247" t="s">
        <v>3829</v>
      </c>
      <c r="K247" t="s">
        <v>3829</v>
      </c>
      <c r="L247" t="s">
        <v>3829</v>
      </c>
      <c r="M247" t="s">
        <v>3829</v>
      </c>
      <c r="N247" t="s">
        <v>3829</v>
      </c>
      <c r="O247" t="s">
        <v>3829</v>
      </c>
      <c r="P247" t="s">
        <v>3829</v>
      </c>
      <c r="Q247" t="s">
        <v>3829</v>
      </c>
      <c r="R247" t="s">
        <v>3829</v>
      </c>
      <c r="S247" t="s">
        <v>3829</v>
      </c>
      <c r="T247" t="s">
        <v>3829</v>
      </c>
      <c r="U247" t="s">
        <v>3829</v>
      </c>
      <c r="V247" t="s">
        <v>3829</v>
      </c>
      <c r="W247" t="s">
        <v>3829</v>
      </c>
      <c r="X247" t="s">
        <v>3829</v>
      </c>
      <c r="Y247" t="s">
        <v>3829</v>
      </c>
      <c r="Z247" t="s">
        <v>3829</v>
      </c>
      <c r="AA247" t="s">
        <v>3829</v>
      </c>
      <c r="AB247" t="s">
        <v>3829</v>
      </c>
      <c r="AC247" t="s">
        <v>3829</v>
      </c>
      <c r="AD247" t="s">
        <v>3829</v>
      </c>
      <c r="AE247" t="s">
        <v>3829</v>
      </c>
      <c r="AF247" t="s">
        <v>3829</v>
      </c>
      <c r="AG247"/>
      <c r="AH247"/>
      <c r="AI247"/>
      <c r="AJ247"/>
      <c r="AK247"/>
      <c r="AL247"/>
      <c r="AM247"/>
      <c r="AN247"/>
      <c r="AO247"/>
      <c r="AP247"/>
      <c r="AQ247" t="s">
        <v>3865</v>
      </c>
      <c r="AR247"/>
      <c r="AS247" s="288"/>
      <c r="AT247" s="256"/>
      <c r="AV247" s="258"/>
    </row>
    <row r="248" spans="1:48" s="257" customFormat="1" ht="22.8" x14ac:dyDescent="0.4">
      <c r="A248" s="345">
        <v>211630</v>
      </c>
      <c r="B248" s="257" t="s">
        <v>484</v>
      </c>
      <c r="C248" t="s">
        <v>3829</v>
      </c>
      <c r="D248" t="s">
        <v>3829</v>
      </c>
      <c r="E248" t="s">
        <v>3829</v>
      </c>
      <c r="F248" t="s">
        <v>3829</v>
      </c>
      <c r="G248" t="s">
        <v>3829</v>
      </c>
      <c r="H248" t="s">
        <v>3829</v>
      </c>
      <c r="I248" t="s">
        <v>3829</v>
      </c>
      <c r="J248" t="s">
        <v>3829</v>
      </c>
      <c r="K248" t="s">
        <v>3829</v>
      </c>
      <c r="L248" t="s">
        <v>3829</v>
      </c>
      <c r="M248" t="s">
        <v>3829</v>
      </c>
      <c r="N248" t="s">
        <v>3829</v>
      </c>
      <c r="O248" t="s">
        <v>3829</v>
      </c>
      <c r="P248" t="s">
        <v>3829</v>
      </c>
      <c r="Q248" t="s">
        <v>3829</v>
      </c>
      <c r="R248" t="s">
        <v>3829</v>
      </c>
      <c r="S248" t="s">
        <v>3829</v>
      </c>
      <c r="T248" t="s">
        <v>3829</v>
      </c>
      <c r="U248" t="s">
        <v>3829</v>
      </c>
      <c r="V248" t="s">
        <v>3829</v>
      </c>
      <c r="W248" t="s">
        <v>3829</v>
      </c>
      <c r="X248" t="s">
        <v>3829</v>
      </c>
      <c r="Y248" t="s">
        <v>3829</v>
      </c>
      <c r="Z248" t="s">
        <v>3829</v>
      </c>
      <c r="AA248" t="s">
        <v>3829</v>
      </c>
      <c r="AB248" t="s">
        <v>3829</v>
      </c>
      <c r="AC248" t="s">
        <v>3829</v>
      </c>
      <c r="AD248" t="s">
        <v>3829</v>
      </c>
      <c r="AE248" t="s">
        <v>3829</v>
      </c>
      <c r="AF248" t="s">
        <v>3829</v>
      </c>
      <c r="AG248"/>
      <c r="AH248"/>
      <c r="AI248"/>
      <c r="AJ248"/>
      <c r="AK248"/>
      <c r="AL248" s="256"/>
      <c r="AM248" s="256"/>
      <c r="AN248" s="256"/>
      <c r="AO248" s="256"/>
      <c r="AP248"/>
      <c r="AQ248" t="s">
        <v>4067</v>
      </c>
      <c r="AR248"/>
      <c r="AS248" s="268"/>
      <c r="AT248" s="256"/>
      <c r="AV248" s="258"/>
    </row>
    <row r="249" spans="1:48" s="257" customFormat="1" ht="22.8" x14ac:dyDescent="0.4">
      <c r="A249" s="345">
        <v>211659</v>
      </c>
      <c r="B249" s="257" t="s">
        <v>484</v>
      </c>
      <c r="C249" t="s">
        <v>3829</v>
      </c>
      <c r="D249" t="s">
        <v>3829</v>
      </c>
      <c r="E249" t="s">
        <v>3829</v>
      </c>
      <c r="F249" t="s">
        <v>3829</v>
      </c>
      <c r="G249" t="s">
        <v>3829</v>
      </c>
      <c r="H249" t="s">
        <v>3829</v>
      </c>
      <c r="I249" t="s">
        <v>3829</v>
      </c>
      <c r="J249" t="s">
        <v>3829</v>
      </c>
      <c r="K249" t="s">
        <v>3829</v>
      </c>
      <c r="L249" t="s">
        <v>3829</v>
      </c>
      <c r="M249" t="s">
        <v>3829</v>
      </c>
      <c r="N249" t="s">
        <v>3829</v>
      </c>
      <c r="O249" t="s">
        <v>3829</v>
      </c>
      <c r="P249" t="s">
        <v>3829</v>
      </c>
      <c r="Q249" t="s">
        <v>3829</v>
      </c>
      <c r="R249" t="s">
        <v>3829</v>
      </c>
      <c r="S249" t="s">
        <v>3829</v>
      </c>
      <c r="T249" t="s">
        <v>3829</v>
      </c>
      <c r="U249" t="s">
        <v>3829</v>
      </c>
      <c r="V249" t="s">
        <v>3829</v>
      </c>
      <c r="W249" t="s">
        <v>3829</v>
      </c>
      <c r="X249" t="s">
        <v>3829</v>
      </c>
      <c r="Y249" t="s">
        <v>3829</v>
      </c>
      <c r="Z249" t="s">
        <v>3829</v>
      </c>
      <c r="AA249" t="s">
        <v>3829</v>
      </c>
      <c r="AB249" t="s">
        <v>3829</v>
      </c>
      <c r="AC249" t="s">
        <v>3829</v>
      </c>
      <c r="AD249" t="s">
        <v>3829</v>
      </c>
      <c r="AE249" t="s">
        <v>3829</v>
      </c>
      <c r="AF249" t="s">
        <v>3829</v>
      </c>
      <c r="AG249"/>
      <c r="AH249"/>
      <c r="AI249"/>
      <c r="AJ249"/>
      <c r="AK249"/>
      <c r="AL249"/>
      <c r="AM249"/>
      <c r="AN249"/>
      <c r="AO249"/>
      <c r="AP249"/>
      <c r="AQ249" t="s">
        <v>3870</v>
      </c>
      <c r="AR249"/>
      <c r="AS249" s="268"/>
      <c r="AT249" s="256"/>
    </row>
    <row r="250" spans="1:48" s="257" customFormat="1" ht="22.8" x14ac:dyDescent="0.4">
      <c r="A250" s="345">
        <v>211664</v>
      </c>
      <c r="B250" s="257" t="s">
        <v>59</v>
      </c>
      <c r="C250" t="s">
        <v>214</v>
      </c>
      <c r="D250" t="s">
        <v>212</v>
      </c>
      <c r="E250" t="s">
        <v>212</v>
      </c>
      <c r="F250" t="s">
        <v>214</v>
      </c>
      <c r="G250" t="s">
        <v>214</v>
      </c>
      <c r="H250" t="s">
        <v>213</v>
      </c>
      <c r="I250" t="s">
        <v>214</v>
      </c>
      <c r="J250" t="s">
        <v>212</v>
      </c>
      <c r="K250" t="s">
        <v>214</v>
      </c>
      <c r="L250" t="s">
        <v>214</v>
      </c>
      <c r="M250" t="s">
        <v>214</v>
      </c>
      <c r="N250" t="s">
        <v>214</v>
      </c>
      <c r="O250" t="s">
        <v>214</v>
      </c>
      <c r="P250" t="s">
        <v>212</v>
      </c>
      <c r="Q250" t="s">
        <v>212</v>
      </c>
      <c r="R250" t="s">
        <v>212</v>
      </c>
      <c r="S250" t="s">
        <v>212</v>
      </c>
      <c r="T250" t="s">
        <v>214</v>
      </c>
      <c r="U250" t="s">
        <v>214</v>
      </c>
      <c r="V250" t="s">
        <v>214</v>
      </c>
      <c r="W250" t="s">
        <v>212</v>
      </c>
      <c r="X250" t="s">
        <v>214</v>
      </c>
      <c r="Y250" t="s">
        <v>212</v>
      </c>
      <c r="Z250" t="s">
        <v>214</v>
      </c>
      <c r="AA250" t="s">
        <v>214</v>
      </c>
      <c r="AB250" t="s">
        <v>212</v>
      </c>
      <c r="AC250" t="s">
        <v>212</v>
      </c>
      <c r="AD250" t="s">
        <v>212</v>
      </c>
      <c r="AE250" t="s">
        <v>212</v>
      </c>
      <c r="AF250" t="s">
        <v>212</v>
      </c>
      <c r="AG250" t="s">
        <v>214</v>
      </c>
      <c r="AH250" t="s">
        <v>214</v>
      </c>
      <c r="AI250" t="s">
        <v>212</v>
      </c>
      <c r="AJ250" t="s">
        <v>214</v>
      </c>
      <c r="AK250" t="s">
        <v>212</v>
      </c>
      <c r="AL250" t="s">
        <v>214</v>
      </c>
      <c r="AM250" t="s">
        <v>212</v>
      </c>
      <c r="AN250" t="s">
        <v>214</v>
      </c>
      <c r="AO250" t="s">
        <v>214</v>
      </c>
      <c r="AP250" t="s">
        <v>212</v>
      </c>
      <c r="AQ250" t="s">
        <v>59</v>
      </c>
      <c r="AR250"/>
      <c r="AS250" s="268"/>
      <c r="AT250" s="258"/>
      <c r="AV250" s="258"/>
    </row>
    <row r="251" spans="1:48" s="257" customFormat="1" ht="22.8" x14ac:dyDescent="0.4">
      <c r="A251" s="345">
        <v>211681</v>
      </c>
      <c r="B251" s="257" t="s">
        <v>484</v>
      </c>
      <c r="C251" t="s">
        <v>3829</v>
      </c>
      <c r="D251" t="s">
        <v>3829</v>
      </c>
      <c r="E251" t="s">
        <v>3829</v>
      </c>
      <c r="F251" t="s">
        <v>3829</v>
      </c>
      <c r="G251" t="s">
        <v>3829</v>
      </c>
      <c r="H251" t="s">
        <v>3829</v>
      </c>
      <c r="I251" t="s">
        <v>3829</v>
      </c>
      <c r="J251" t="s">
        <v>3829</v>
      </c>
      <c r="K251" t="s">
        <v>3829</v>
      </c>
      <c r="L251" t="s">
        <v>3829</v>
      </c>
      <c r="M251" t="s">
        <v>3829</v>
      </c>
      <c r="N251" t="s">
        <v>3829</v>
      </c>
      <c r="O251" t="s">
        <v>3829</v>
      </c>
      <c r="P251" t="s">
        <v>3829</v>
      </c>
      <c r="Q251" t="s">
        <v>3829</v>
      </c>
      <c r="R251" t="s">
        <v>3829</v>
      </c>
      <c r="S251" t="s">
        <v>3829</v>
      </c>
      <c r="T251" t="s">
        <v>3829</v>
      </c>
      <c r="U251" t="s">
        <v>3829</v>
      </c>
      <c r="V251" t="s">
        <v>3829</v>
      </c>
      <c r="W251" t="s">
        <v>3829</v>
      </c>
      <c r="X251" t="s">
        <v>3829</v>
      </c>
      <c r="Y251" t="s">
        <v>3829</v>
      </c>
      <c r="Z251" t="s">
        <v>3829</v>
      </c>
      <c r="AA251" t="s">
        <v>3829</v>
      </c>
      <c r="AB251" t="s">
        <v>3829</v>
      </c>
      <c r="AC251" t="s">
        <v>3829</v>
      </c>
      <c r="AD251" t="s">
        <v>3829</v>
      </c>
      <c r="AE251" t="s">
        <v>3829</v>
      </c>
      <c r="AF251" t="s">
        <v>3829</v>
      </c>
      <c r="AG251"/>
      <c r="AH251"/>
      <c r="AI251"/>
      <c r="AJ251"/>
      <c r="AK251"/>
      <c r="AL251"/>
      <c r="AM251"/>
      <c r="AN251"/>
      <c r="AO251"/>
      <c r="AP251"/>
      <c r="AQ251" t="s">
        <v>3865</v>
      </c>
      <c r="AR251"/>
      <c r="AS251" s="268"/>
      <c r="AT251" s="256"/>
    </row>
    <row r="252" spans="1:48" s="257" customFormat="1" ht="14.4" x14ac:dyDescent="0.3">
      <c r="A252" s="345">
        <v>211685</v>
      </c>
      <c r="B252" s="257" t="s">
        <v>59</v>
      </c>
      <c r="C252" t="s">
        <v>212</v>
      </c>
      <c r="D252" t="s">
        <v>214</v>
      </c>
      <c r="E252" t="s">
        <v>212</v>
      </c>
      <c r="F252" t="s">
        <v>212</v>
      </c>
      <c r="G252" t="s">
        <v>212</v>
      </c>
      <c r="H252" t="s">
        <v>214</v>
      </c>
      <c r="I252" t="s">
        <v>214</v>
      </c>
      <c r="J252" t="s">
        <v>214</v>
      </c>
      <c r="K252" t="s">
        <v>212</v>
      </c>
      <c r="L252" t="s">
        <v>214</v>
      </c>
      <c r="M252" t="s">
        <v>214</v>
      </c>
      <c r="N252" t="s">
        <v>214</v>
      </c>
      <c r="O252" t="s">
        <v>212</v>
      </c>
      <c r="P252" t="s">
        <v>214</v>
      </c>
      <c r="Q252" t="s">
        <v>214</v>
      </c>
      <c r="R252" t="s">
        <v>214</v>
      </c>
      <c r="S252" t="s">
        <v>214</v>
      </c>
      <c r="T252" t="s">
        <v>214</v>
      </c>
      <c r="U252" t="s">
        <v>214</v>
      </c>
      <c r="V252" t="s">
        <v>212</v>
      </c>
      <c r="W252" t="s">
        <v>212</v>
      </c>
      <c r="X252" t="s">
        <v>214</v>
      </c>
      <c r="Y252" t="s">
        <v>214</v>
      </c>
      <c r="Z252" t="s">
        <v>214</v>
      </c>
      <c r="AA252" t="s">
        <v>212</v>
      </c>
      <c r="AB252" t="s">
        <v>214</v>
      </c>
      <c r="AC252" t="s">
        <v>214</v>
      </c>
      <c r="AD252" t="s">
        <v>214</v>
      </c>
      <c r="AE252" t="s">
        <v>212</v>
      </c>
      <c r="AF252" t="s">
        <v>214</v>
      </c>
      <c r="AG252" t="s">
        <v>212</v>
      </c>
      <c r="AH252" t="s">
        <v>214</v>
      </c>
      <c r="AI252" t="s">
        <v>214</v>
      </c>
      <c r="AJ252" t="s">
        <v>212</v>
      </c>
      <c r="AK252" t="s">
        <v>214</v>
      </c>
      <c r="AL252" t="s">
        <v>214</v>
      </c>
      <c r="AM252" t="s">
        <v>213</v>
      </c>
      <c r="AN252" t="s">
        <v>212</v>
      </c>
      <c r="AO252" t="s">
        <v>214</v>
      </c>
      <c r="AP252"/>
      <c r="AQ252" t="s">
        <v>59</v>
      </c>
      <c r="AR252"/>
      <c r="AS252" s="283"/>
      <c r="AT252" s="256"/>
    </row>
    <row r="253" spans="1:48" s="257" customFormat="1" ht="22.8" x14ac:dyDescent="0.4">
      <c r="A253" s="345">
        <v>211687</v>
      </c>
      <c r="B253" s="257" t="s">
        <v>65</v>
      </c>
      <c r="C253" t="s">
        <v>3829</v>
      </c>
      <c r="D253" t="s">
        <v>3829</v>
      </c>
      <c r="E253" t="s">
        <v>3829</v>
      </c>
      <c r="F253" t="s">
        <v>3829</v>
      </c>
      <c r="G253" t="s">
        <v>3829</v>
      </c>
      <c r="H253" t="s">
        <v>3829</v>
      </c>
      <c r="I253" t="s">
        <v>3829</v>
      </c>
      <c r="J253" t="s">
        <v>3829</v>
      </c>
      <c r="K253" t="s">
        <v>3829</v>
      </c>
      <c r="L253" t="s">
        <v>3829</v>
      </c>
      <c r="M253" t="s">
        <v>3829</v>
      </c>
      <c r="N253" t="s">
        <v>3829</v>
      </c>
      <c r="O253" t="s">
        <v>3829</v>
      </c>
      <c r="P253" t="s">
        <v>3829</v>
      </c>
      <c r="Q253" t="s">
        <v>3829</v>
      </c>
      <c r="R253" t="s">
        <v>3829</v>
      </c>
      <c r="S253" t="s">
        <v>3829</v>
      </c>
      <c r="T253" t="s">
        <v>3829</v>
      </c>
      <c r="U253" t="s">
        <v>3829</v>
      </c>
      <c r="V253" t="s">
        <v>3829</v>
      </c>
      <c r="W253" t="s">
        <v>3829</v>
      </c>
      <c r="X253" t="s">
        <v>3829</v>
      </c>
      <c r="Y253" t="s">
        <v>3829</v>
      </c>
      <c r="Z253" t="s">
        <v>3829</v>
      </c>
      <c r="AA253" t="s">
        <v>3829</v>
      </c>
      <c r="AB253" t="s">
        <v>3829</v>
      </c>
      <c r="AC253" t="s">
        <v>3829</v>
      </c>
      <c r="AD253" t="s">
        <v>3829</v>
      </c>
      <c r="AE253" t="s">
        <v>3829</v>
      </c>
      <c r="AF253" t="s">
        <v>3829</v>
      </c>
      <c r="AG253" t="s">
        <v>3829</v>
      </c>
      <c r="AH253" t="s">
        <v>3829</v>
      </c>
      <c r="AI253" t="s">
        <v>3829</v>
      </c>
      <c r="AJ253" t="s">
        <v>3829</v>
      </c>
      <c r="AK253" t="s">
        <v>3829</v>
      </c>
      <c r="AL253"/>
      <c r="AM253"/>
      <c r="AN253"/>
      <c r="AO253"/>
      <c r="AP253"/>
      <c r="AQ253" t="s">
        <v>4074</v>
      </c>
      <c r="AR253"/>
      <c r="AS253" s="268"/>
      <c r="AT253" s="258"/>
    </row>
    <row r="254" spans="1:48" s="257" customFormat="1" ht="14.4" x14ac:dyDescent="0.3">
      <c r="A254" s="345">
        <v>211695</v>
      </c>
      <c r="B254" s="257" t="s">
        <v>59</v>
      </c>
      <c r="C254" t="s">
        <v>3829</v>
      </c>
      <c r="D254" t="s">
        <v>3829</v>
      </c>
      <c r="E254" t="s">
        <v>3829</v>
      </c>
      <c r="F254" t="s">
        <v>3829</v>
      </c>
      <c r="G254" t="s">
        <v>3829</v>
      </c>
      <c r="H254" t="s">
        <v>3829</v>
      </c>
      <c r="I254" t="s">
        <v>3829</v>
      </c>
      <c r="J254" t="s">
        <v>3829</v>
      </c>
      <c r="K254" t="s">
        <v>3829</v>
      </c>
      <c r="L254" t="s">
        <v>3829</v>
      </c>
      <c r="M254" t="s">
        <v>3829</v>
      </c>
      <c r="N254" t="s">
        <v>3829</v>
      </c>
      <c r="O254" t="s">
        <v>3829</v>
      </c>
      <c r="P254" t="s">
        <v>3829</v>
      </c>
      <c r="Q254" t="s">
        <v>3829</v>
      </c>
      <c r="R254" t="s">
        <v>3829</v>
      </c>
      <c r="S254" t="s">
        <v>3829</v>
      </c>
      <c r="T254" t="s">
        <v>3829</v>
      </c>
      <c r="U254" t="s">
        <v>3829</v>
      </c>
      <c r="V254" t="s">
        <v>3829</v>
      </c>
      <c r="W254" t="s">
        <v>3829</v>
      </c>
      <c r="X254" t="s">
        <v>3829</v>
      </c>
      <c r="Y254" t="s">
        <v>3829</v>
      </c>
      <c r="Z254" t="s">
        <v>3829</v>
      </c>
      <c r="AA254" t="s">
        <v>3829</v>
      </c>
      <c r="AB254" t="s">
        <v>3829</v>
      </c>
      <c r="AC254" t="s">
        <v>3829</v>
      </c>
      <c r="AD254" t="s">
        <v>3829</v>
      </c>
      <c r="AE254" t="s">
        <v>3829</v>
      </c>
      <c r="AF254" t="s">
        <v>3829</v>
      </c>
      <c r="AG254" t="s">
        <v>3829</v>
      </c>
      <c r="AH254" t="s">
        <v>3829</v>
      </c>
      <c r="AI254" t="s">
        <v>3829</v>
      </c>
      <c r="AJ254" t="s">
        <v>3829</v>
      </c>
      <c r="AK254" t="s">
        <v>3829</v>
      </c>
      <c r="AL254" t="s">
        <v>3829</v>
      </c>
      <c r="AM254" t="s">
        <v>3829</v>
      </c>
      <c r="AN254" t="s">
        <v>3829</v>
      </c>
      <c r="AO254" t="s">
        <v>3829</v>
      </c>
      <c r="AP254" t="s">
        <v>3829</v>
      </c>
      <c r="AQ254" t="s">
        <v>3843</v>
      </c>
      <c r="AR254"/>
      <c r="AS254" s="304"/>
      <c r="AT254" s="256"/>
    </row>
    <row r="255" spans="1:48" s="257" customFormat="1" ht="22.8" x14ac:dyDescent="0.4">
      <c r="A255" s="345">
        <v>211698</v>
      </c>
      <c r="B255" s="257" t="s">
        <v>486</v>
      </c>
      <c r="C255" s="269" t="s">
        <v>3829</v>
      </c>
      <c r="D255" s="269" t="s">
        <v>3829</v>
      </c>
      <c r="E255" s="269" t="s">
        <v>3829</v>
      </c>
      <c r="F255" s="269" t="s">
        <v>3829</v>
      </c>
      <c r="G255" s="269" t="s">
        <v>3829</v>
      </c>
      <c r="H255" s="269" t="s">
        <v>3829</v>
      </c>
      <c r="I255" s="269" t="s">
        <v>3829</v>
      </c>
      <c r="J255" s="269" t="s">
        <v>3829</v>
      </c>
      <c r="K255" s="269" t="s">
        <v>3829</v>
      </c>
      <c r="L255" s="269" t="s">
        <v>3829</v>
      </c>
      <c r="M255" s="269" t="s">
        <v>3829</v>
      </c>
      <c r="N255" s="269" t="s">
        <v>3829</v>
      </c>
      <c r="O255" s="269" t="s">
        <v>3829</v>
      </c>
      <c r="P255" s="269" t="s">
        <v>3829</v>
      </c>
      <c r="Q255" s="269" t="s">
        <v>3829</v>
      </c>
      <c r="R255" s="269" t="s">
        <v>3829</v>
      </c>
      <c r="S255" s="269" t="s">
        <v>3829</v>
      </c>
      <c r="T255" s="269" t="s">
        <v>3829</v>
      </c>
      <c r="U255" s="269" t="s">
        <v>3829</v>
      </c>
      <c r="V255" s="269" t="s">
        <v>3829</v>
      </c>
      <c r="W255" s="269"/>
      <c r="X255" s="269"/>
      <c r="Y255" s="269"/>
      <c r="Z255" s="269"/>
      <c r="AA255" s="269"/>
      <c r="AB255" s="269"/>
      <c r="AC255" s="269"/>
      <c r="AD255" s="269"/>
      <c r="AE255" s="269"/>
      <c r="AF255" s="269"/>
      <c r="AG255" s="269"/>
      <c r="AH255" s="269"/>
      <c r="AI255" s="269"/>
      <c r="AJ255" s="269"/>
      <c r="AK255" s="269"/>
      <c r="AL255" s="269"/>
      <c r="AM255" s="269"/>
      <c r="AN255" s="269"/>
      <c r="AO255" s="269"/>
      <c r="AP255"/>
      <c r="AQ255" t="s">
        <v>4068</v>
      </c>
      <c r="AR255"/>
      <c r="AS255" s="268"/>
      <c r="AT255" s="256"/>
    </row>
    <row r="256" spans="1:48" s="257" customFormat="1" ht="22.8" x14ac:dyDescent="0.4">
      <c r="A256" s="345">
        <v>211708</v>
      </c>
      <c r="B256" s="257" t="s">
        <v>484</v>
      </c>
      <c r="C256" t="s">
        <v>3829</v>
      </c>
      <c r="D256" t="s">
        <v>3829</v>
      </c>
      <c r="E256" t="s">
        <v>3829</v>
      </c>
      <c r="F256" t="s">
        <v>3829</v>
      </c>
      <c r="G256" t="s">
        <v>3829</v>
      </c>
      <c r="H256" t="s">
        <v>3829</v>
      </c>
      <c r="I256" t="s">
        <v>3829</v>
      </c>
      <c r="J256" t="s">
        <v>3829</v>
      </c>
      <c r="K256" t="s">
        <v>3829</v>
      </c>
      <c r="L256" t="s">
        <v>3829</v>
      </c>
      <c r="M256" t="s">
        <v>3829</v>
      </c>
      <c r="N256" t="s">
        <v>3829</v>
      </c>
      <c r="O256" t="s">
        <v>3829</v>
      </c>
      <c r="P256" t="s">
        <v>3829</v>
      </c>
      <c r="Q256" t="s">
        <v>3829</v>
      </c>
      <c r="R256" t="s">
        <v>3829</v>
      </c>
      <c r="S256" t="s">
        <v>3829</v>
      </c>
      <c r="T256" t="s">
        <v>3829</v>
      </c>
      <c r="U256" t="s">
        <v>3829</v>
      </c>
      <c r="V256" t="s">
        <v>3829</v>
      </c>
      <c r="W256" t="s">
        <v>3829</v>
      </c>
      <c r="X256" t="s">
        <v>3829</v>
      </c>
      <c r="Y256" t="s">
        <v>3829</v>
      </c>
      <c r="Z256" t="s">
        <v>3829</v>
      </c>
      <c r="AA256" t="s">
        <v>3829</v>
      </c>
      <c r="AB256" t="s">
        <v>3829</v>
      </c>
      <c r="AC256" t="s">
        <v>3829</v>
      </c>
      <c r="AD256" t="s">
        <v>3829</v>
      </c>
      <c r="AE256" t="s">
        <v>3829</v>
      </c>
      <c r="AF256" t="s">
        <v>3829</v>
      </c>
      <c r="AG256"/>
      <c r="AH256"/>
      <c r="AI256"/>
      <c r="AJ256"/>
      <c r="AK256"/>
      <c r="AL256"/>
      <c r="AM256"/>
      <c r="AN256"/>
      <c r="AO256"/>
      <c r="AP256"/>
      <c r="AQ256" t="s">
        <v>3870</v>
      </c>
      <c r="AR256"/>
      <c r="AS256" s="268"/>
      <c r="AT256" s="256"/>
    </row>
    <row r="257" spans="1:48" s="257" customFormat="1" ht="22.8" x14ac:dyDescent="0.4">
      <c r="A257" s="345">
        <v>211710</v>
      </c>
      <c r="B257" s="257" t="s">
        <v>486</v>
      </c>
      <c r="C257" t="s">
        <v>212</v>
      </c>
      <c r="D257" t="s">
        <v>212</v>
      </c>
      <c r="E257" t="s">
        <v>212</v>
      </c>
      <c r="F257" t="s">
        <v>212</v>
      </c>
      <c r="G257" t="s">
        <v>213</v>
      </c>
      <c r="H257" t="s">
        <v>213</v>
      </c>
      <c r="I257" t="s">
        <v>212</v>
      </c>
      <c r="J257" t="s">
        <v>212</v>
      </c>
      <c r="K257" t="s">
        <v>214</v>
      </c>
      <c r="L257" t="s">
        <v>214</v>
      </c>
      <c r="M257" t="s">
        <v>214</v>
      </c>
      <c r="N257" t="s">
        <v>214</v>
      </c>
      <c r="O257" t="s">
        <v>212</v>
      </c>
      <c r="P257" t="s">
        <v>213</v>
      </c>
      <c r="Q257" t="s">
        <v>214</v>
      </c>
      <c r="R257" t="s">
        <v>213</v>
      </c>
      <c r="S257" t="s">
        <v>213</v>
      </c>
      <c r="T257" t="s">
        <v>213</v>
      </c>
      <c r="U257" t="s">
        <v>213</v>
      </c>
      <c r="V257" t="s">
        <v>213</v>
      </c>
      <c r="W257"/>
      <c r="X257"/>
      <c r="Y257"/>
      <c r="Z257"/>
      <c r="AA257"/>
      <c r="AB257"/>
      <c r="AC257"/>
      <c r="AD257"/>
      <c r="AE257"/>
      <c r="AF257"/>
      <c r="AG257"/>
      <c r="AH257"/>
      <c r="AI257"/>
      <c r="AJ257"/>
      <c r="AK257"/>
      <c r="AL257"/>
      <c r="AM257"/>
      <c r="AN257"/>
      <c r="AO257"/>
      <c r="AP257"/>
      <c r="AQ257" t="s">
        <v>486</v>
      </c>
      <c r="AR257"/>
      <c r="AS257" s="288"/>
      <c r="AT257" s="256"/>
      <c r="AV257" s="258"/>
    </row>
    <row r="258" spans="1:48" s="257" customFormat="1" ht="22.8" x14ac:dyDescent="0.4">
      <c r="A258" s="345">
        <v>211717</v>
      </c>
      <c r="B258" s="257" t="s">
        <v>485</v>
      </c>
      <c r="C258" s="269" t="s">
        <v>213</v>
      </c>
      <c r="D258" s="269" t="s">
        <v>213</v>
      </c>
      <c r="E258" s="269" t="s">
        <v>213</v>
      </c>
      <c r="F258" s="269" t="s">
        <v>213</v>
      </c>
      <c r="G258" s="269" t="s">
        <v>213</v>
      </c>
      <c r="H258" s="269" t="s">
        <v>213</v>
      </c>
      <c r="I258" s="269" t="s">
        <v>213</v>
      </c>
      <c r="J258" s="269" t="s">
        <v>213</v>
      </c>
      <c r="K258" s="269" t="s">
        <v>213</v>
      </c>
      <c r="L258" s="269" t="s">
        <v>213</v>
      </c>
      <c r="AP258"/>
      <c r="AQ258" t="s">
        <v>4029</v>
      </c>
      <c r="AR258"/>
      <c r="AS258" s="268"/>
      <c r="AT258" s="258"/>
      <c r="AV258" s="258"/>
    </row>
    <row r="259" spans="1:48" s="257" customFormat="1" ht="14.4" x14ac:dyDescent="0.3">
      <c r="A259" s="345">
        <v>211725</v>
      </c>
      <c r="B259" s="257" t="s">
        <v>59</v>
      </c>
      <c r="C259" s="269" t="s">
        <v>212</v>
      </c>
      <c r="D259" s="269" t="s">
        <v>212</v>
      </c>
      <c r="E259" s="269" t="s">
        <v>212</v>
      </c>
      <c r="F259" s="269" t="s">
        <v>212</v>
      </c>
      <c r="G259" s="269" t="s">
        <v>212</v>
      </c>
      <c r="H259" s="269" t="s">
        <v>212</v>
      </c>
      <c r="I259" s="269" t="s">
        <v>212</v>
      </c>
      <c r="J259" s="269" t="s">
        <v>212</v>
      </c>
      <c r="K259" s="269" t="s">
        <v>212</v>
      </c>
      <c r="L259" s="269" t="s">
        <v>212</v>
      </c>
      <c r="M259" s="269" t="s">
        <v>212</v>
      </c>
      <c r="N259" s="269" t="s">
        <v>212</v>
      </c>
      <c r="O259" s="269" t="s">
        <v>212</v>
      </c>
      <c r="P259" s="269" t="s">
        <v>212</v>
      </c>
      <c r="Q259" s="269" t="s">
        <v>212</v>
      </c>
      <c r="R259" s="269" t="s">
        <v>212</v>
      </c>
      <c r="S259" s="269" t="s">
        <v>212</v>
      </c>
      <c r="T259" s="269" t="s">
        <v>212</v>
      </c>
      <c r="U259" s="269" t="s">
        <v>212</v>
      </c>
      <c r="V259" s="269" t="s">
        <v>212</v>
      </c>
      <c r="W259" s="269" t="s">
        <v>212</v>
      </c>
      <c r="X259" s="269" t="s">
        <v>212</v>
      </c>
      <c r="Y259" s="269" t="s">
        <v>212</v>
      </c>
      <c r="Z259" s="269" t="s">
        <v>212</v>
      </c>
      <c r="AA259" s="269" t="s">
        <v>212</v>
      </c>
      <c r="AB259" s="269" t="s">
        <v>212</v>
      </c>
      <c r="AC259" s="269" t="s">
        <v>212</v>
      </c>
      <c r="AD259" s="269" t="s">
        <v>212</v>
      </c>
      <c r="AE259" s="269" t="s">
        <v>212</v>
      </c>
      <c r="AF259" s="269" t="s">
        <v>212</v>
      </c>
      <c r="AG259" s="269" t="s">
        <v>213</v>
      </c>
      <c r="AH259" s="269" t="s">
        <v>213</v>
      </c>
      <c r="AI259" s="269" t="s">
        <v>213</v>
      </c>
      <c r="AJ259" s="269" t="s">
        <v>213</v>
      </c>
      <c r="AK259" s="269" t="s">
        <v>213</v>
      </c>
      <c r="AL259" s="269" t="s">
        <v>213</v>
      </c>
      <c r="AM259" s="269" t="s">
        <v>213</v>
      </c>
      <c r="AN259" s="269" t="s">
        <v>213</v>
      </c>
      <c r="AO259" s="269" t="s">
        <v>213</v>
      </c>
      <c r="AP259"/>
      <c r="AQ259" t="s">
        <v>3374</v>
      </c>
      <c r="AR259"/>
      <c r="AS259" s="283"/>
      <c r="AT259" s="256"/>
    </row>
    <row r="260" spans="1:48" s="257" customFormat="1" ht="22.8" x14ac:dyDescent="0.4">
      <c r="A260" s="345">
        <v>211726</v>
      </c>
      <c r="B260" s="257" t="s">
        <v>486</v>
      </c>
      <c r="C260" s="269" t="s">
        <v>3829</v>
      </c>
      <c r="D260" s="269" t="s">
        <v>3829</v>
      </c>
      <c r="E260" s="269" t="s">
        <v>3829</v>
      </c>
      <c r="F260" s="269" t="s">
        <v>3829</v>
      </c>
      <c r="G260" s="269" t="s">
        <v>3829</v>
      </c>
      <c r="H260" s="269" t="s">
        <v>3829</v>
      </c>
      <c r="I260" s="269" t="s">
        <v>3829</v>
      </c>
      <c r="J260" s="269" t="s">
        <v>3829</v>
      </c>
      <c r="K260" s="269" t="s">
        <v>3829</v>
      </c>
      <c r="L260" s="269" t="s">
        <v>3829</v>
      </c>
      <c r="M260" s="269" t="s">
        <v>3829</v>
      </c>
      <c r="N260" s="269" t="s">
        <v>3829</v>
      </c>
      <c r="O260" s="269" t="s">
        <v>3829</v>
      </c>
      <c r="P260" s="269" t="s">
        <v>3829</v>
      </c>
      <c r="Q260" s="269" t="s">
        <v>3829</v>
      </c>
      <c r="R260" s="269" t="s">
        <v>3829</v>
      </c>
      <c r="S260" s="269" t="s">
        <v>3829</v>
      </c>
      <c r="T260" s="269" t="s">
        <v>3829</v>
      </c>
      <c r="U260" s="269" t="s">
        <v>3829</v>
      </c>
      <c r="V260" s="269" t="s">
        <v>3829</v>
      </c>
      <c r="W260" s="269"/>
      <c r="X260" s="269"/>
      <c r="Y260" s="269"/>
      <c r="Z260" s="269"/>
      <c r="AA260" s="269"/>
      <c r="AB260" s="269"/>
      <c r="AC260" s="269"/>
      <c r="AD260" s="269"/>
      <c r="AE260" s="269"/>
      <c r="AF260" s="269"/>
      <c r="AG260" s="269"/>
      <c r="AH260" s="269"/>
      <c r="AI260" s="269"/>
      <c r="AJ260" s="269"/>
      <c r="AK260" s="269"/>
      <c r="AL260" s="269"/>
      <c r="AM260" s="269"/>
      <c r="AN260" s="269"/>
      <c r="AO260" s="269"/>
      <c r="AP260"/>
      <c r="AQ260" t="s">
        <v>4068</v>
      </c>
      <c r="AR260"/>
      <c r="AS260" s="268"/>
      <c r="AT260" s="256"/>
    </row>
    <row r="261" spans="1:48" s="257" customFormat="1" ht="21.6" x14ac:dyDescent="0.65">
      <c r="A261" s="345">
        <v>211728</v>
      </c>
      <c r="B261" s="257" t="s">
        <v>59</v>
      </c>
      <c r="C261" s="269" t="s">
        <v>3829</v>
      </c>
      <c r="D261" s="269" t="s">
        <v>3829</v>
      </c>
      <c r="E261" s="269" t="s">
        <v>3829</v>
      </c>
      <c r="F261" s="269" t="s">
        <v>3829</v>
      </c>
      <c r="G261" s="269" t="s">
        <v>3829</v>
      </c>
      <c r="H261" s="269" t="s">
        <v>3829</v>
      </c>
      <c r="I261" s="269" t="s">
        <v>3829</v>
      </c>
      <c r="J261" s="269" t="s">
        <v>3829</v>
      </c>
      <c r="K261" s="269" t="s">
        <v>3829</v>
      </c>
      <c r="L261" s="269" t="s">
        <v>3829</v>
      </c>
      <c r="M261" s="269" t="s">
        <v>3829</v>
      </c>
      <c r="N261" s="269" t="s">
        <v>3829</v>
      </c>
      <c r="O261" s="269" t="s">
        <v>3829</v>
      </c>
      <c r="P261" s="269" t="s">
        <v>3829</v>
      </c>
      <c r="Q261" s="269" t="s">
        <v>3829</v>
      </c>
      <c r="R261" s="269" t="s">
        <v>3829</v>
      </c>
      <c r="S261" s="269" t="s">
        <v>3829</v>
      </c>
      <c r="T261" s="269" t="s">
        <v>3829</v>
      </c>
      <c r="U261" s="269" t="s">
        <v>3829</v>
      </c>
      <c r="V261" s="269" t="s">
        <v>3829</v>
      </c>
      <c r="W261" s="269" t="s">
        <v>3829</v>
      </c>
      <c r="X261" s="269" t="s">
        <v>3829</v>
      </c>
      <c r="Y261" s="269" t="s">
        <v>3829</v>
      </c>
      <c r="Z261" s="269" t="s">
        <v>3829</v>
      </c>
      <c r="AA261" s="269" t="s">
        <v>3829</v>
      </c>
      <c r="AB261" s="269" t="s">
        <v>3829</v>
      </c>
      <c r="AC261" s="269" t="s">
        <v>3829</v>
      </c>
      <c r="AD261" s="269" t="s">
        <v>3829</v>
      </c>
      <c r="AE261" s="269" t="s">
        <v>3829</v>
      </c>
      <c r="AF261" s="269" t="s">
        <v>3829</v>
      </c>
      <c r="AG261" s="269" t="s">
        <v>3829</v>
      </c>
      <c r="AH261" s="269" t="s">
        <v>3829</v>
      </c>
      <c r="AI261" s="269" t="s">
        <v>3829</v>
      </c>
      <c r="AJ261" s="269" t="s">
        <v>3829</v>
      </c>
      <c r="AK261" s="269" t="s">
        <v>3829</v>
      </c>
      <c r="AL261" s="269" t="s">
        <v>3829</v>
      </c>
      <c r="AM261" s="269" t="s">
        <v>3829</v>
      </c>
      <c r="AN261" s="269" t="s">
        <v>3829</v>
      </c>
      <c r="AO261" s="269" t="s">
        <v>3829</v>
      </c>
      <c r="AQ261" t="s">
        <v>3843</v>
      </c>
      <c r="AR261"/>
      <c r="AS261" s="286"/>
      <c r="AT261" s="256"/>
    </row>
    <row r="262" spans="1:48" s="257" customFormat="1" ht="22.8" x14ac:dyDescent="0.4">
      <c r="A262" s="345">
        <v>211739</v>
      </c>
      <c r="B262" s="257" t="s">
        <v>59</v>
      </c>
      <c r="C262" t="s">
        <v>212</v>
      </c>
      <c r="D262" t="s">
        <v>214</v>
      </c>
      <c r="E262" t="s">
        <v>214</v>
      </c>
      <c r="F262" t="s">
        <v>214</v>
      </c>
      <c r="G262" t="s">
        <v>213</v>
      </c>
      <c r="H262" t="s">
        <v>212</v>
      </c>
      <c r="I262" t="s">
        <v>212</v>
      </c>
      <c r="J262" t="s">
        <v>212</v>
      </c>
      <c r="K262" t="s">
        <v>212</v>
      </c>
      <c r="L262" t="s">
        <v>214</v>
      </c>
      <c r="M262" t="s">
        <v>212</v>
      </c>
      <c r="N262" t="s">
        <v>212</v>
      </c>
      <c r="O262" t="s">
        <v>214</v>
      </c>
      <c r="P262" t="s">
        <v>212</v>
      </c>
      <c r="Q262" t="s">
        <v>214</v>
      </c>
      <c r="R262" t="s">
        <v>214</v>
      </c>
      <c r="S262" t="s">
        <v>212</v>
      </c>
      <c r="T262" t="s">
        <v>214</v>
      </c>
      <c r="U262" t="s">
        <v>214</v>
      </c>
      <c r="V262" t="s">
        <v>214</v>
      </c>
      <c r="W262" t="s">
        <v>212</v>
      </c>
      <c r="X262" t="s">
        <v>212</v>
      </c>
      <c r="Y262" t="s">
        <v>212</v>
      </c>
      <c r="Z262" t="s">
        <v>212</v>
      </c>
      <c r="AA262" t="s">
        <v>212</v>
      </c>
      <c r="AB262" t="s">
        <v>212</v>
      </c>
      <c r="AC262" t="s">
        <v>214</v>
      </c>
      <c r="AD262" t="s">
        <v>214</v>
      </c>
      <c r="AE262" t="s">
        <v>214</v>
      </c>
      <c r="AF262" t="s">
        <v>212</v>
      </c>
      <c r="AG262" t="s">
        <v>212</v>
      </c>
      <c r="AH262" t="s">
        <v>214</v>
      </c>
      <c r="AI262" t="s">
        <v>212</v>
      </c>
      <c r="AJ262" t="s">
        <v>214</v>
      </c>
      <c r="AK262" t="s">
        <v>214</v>
      </c>
      <c r="AL262" t="s">
        <v>214</v>
      </c>
      <c r="AM262" t="s">
        <v>214</v>
      </c>
      <c r="AN262" t="s">
        <v>213</v>
      </c>
      <c r="AO262" t="s">
        <v>214</v>
      </c>
      <c r="AP262" t="s">
        <v>214</v>
      </c>
      <c r="AQ262" t="s">
        <v>59</v>
      </c>
      <c r="AR262"/>
      <c r="AS262" s="268"/>
      <c r="AT262" s="256"/>
    </row>
    <row r="263" spans="1:48" s="257" customFormat="1" ht="22.8" x14ac:dyDescent="0.4">
      <c r="A263" s="345">
        <v>211758</v>
      </c>
      <c r="B263" s="257" t="s">
        <v>59</v>
      </c>
      <c r="C263" t="s">
        <v>212</v>
      </c>
      <c r="D263" t="s">
        <v>212</v>
      </c>
      <c r="E263" t="s">
        <v>214</v>
      </c>
      <c r="F263" t="s">
        <v>212</v>
      </c>
      <c r="G263" t="s">
        <v>212</v>
      </c>
      <c r="H263" t="s">
        <v>214</v>
      </c>
      <c r="I263" t="s">
        <v>214</v>
      </c>
      <c r="J263" t="s">
        <v>212</v>
      </c>
      <c r="K263" t="s">
        <v>212</v>
      </c>
      <c r="L263" t="s">
        <v>212</v>
      </c>
      <c r="M263" t="s">
        <v>212</v>
      </c>
      <c r="N263" t="s">
        <v>214</v>
      </c>
      <c r="O263" t="s">
        <v>212</v>
      </c>
      <c r="P263" t="s">
        <v>212</v>
      </c>
      <c r="Q263" t="s">
        <v>212</v>
      </c>
      <c r="R263" t="s">
        <v>214</v>
      </c>
      <c r="S263" t="s">
        <v>214</v>
      </c>
      <c r="T263" t="s">
        <v>214</v>
      </c>
      <c r="U263" t="s">
        <v>214</v>
      </c>
      <c r="V263" t="s">
        <v>212</v>
      </c>
      <c r="W263" t="s">
        <v>212</v>
      </c>
      <c r="X263" t="s">
        <v>212</v>
      </c>
      <c r="Y263" t="s">
        <v>212</v>
      </c>
      <c r="Z263" t="s">
        <v>212</v>
      </c>
      <c r="AA263" t="s">
        <v>212</v>
      </c>
      <c r="AB263" t="s">
        <v>212</v>
      </c>
      <c r="AC263" t="s">
        <v>214</v>
      </c>
      <c r="AD263" t="s">
        <v>214</v>
      </c>
      <c r="AE263" t="s">
        <v>214</v>
      </c>
      <c r="AF263" t="s">
        <v>214</v>
      </c>
      <c r="AG263" t="s">
        <v>214</v>
      </c>
      <c r="AH263" t="s">
        <v>212</v>
      </c>
      <c r="AI263" t="s">
        <v>212</v>
      </c>
      <c r="AJ263" t="s">
        <v>212</v>
      </c>
      <c r="AK263" t="s">
        <v>214</v>
      </c>
      <c r="AL263" t="s">
        <v>214</v>
      </c>
      <c r="AM263" t="s">
        <v>214</v>
      </c>
      <c r="AN263" t="s">
        <v>214</v>
      </c>
      <c r="AO263" t="s">
        <v>214</v>
      </c>
      <c r="AP263" t="s">
        <v>214</v>
      </c>
      <c r="AQ263" t="s">
        <v>59</v>
      </c>
      <c r="AR263"/>
      <c r="AS263" s="268"/>
      <c r="AT263" s="258"/>
      <c r="AV263" s="258"/>
    </row>
    <row r="264" spans="1:48" s="257" customFormat="1" ht="22.8" x14ac:dyDescent="0.4">
      <c r="A264" s="345">
        <v>211771</v>
      </c>
      <c r="B264" s="257" t="s">
        <v>485</v>
      </c>
      <c r="C264" s="269" t="s">
        <v>213</v>
      </c>
      <c r="D264" s="269" t="s">
        <v>213</v>
      </c>
      <c r="E264" s="269" t="s">
        <v>213</v>
      </c>
      <c r="F264" s="269" t="s">
        <v>213</v>
      </c>
      <c r="G264" s="269" t="s">
        <v>213</v>
      </c>
      <c r="H264" s="269" t="s">
        <v>213</v>
      </c>
      <c r="I264" s="269" t="s">
        <v>213</v>
      </c>
      <c r="J264" s="269" t="s">
        <v>213</v>
      </c>
      <c r="K264" s="269" t="s">
        <v>213</v>
      </c>
      <c r="L264" s="269" t="s">
        <v>213</v>
      </c>
      <c r="M264" s="269"/>
      <c r="N264" s="269"/>
      <c r="O264" s="269"/>
      <c r="P264" s="269"/>
      <c r="Q264" s="269"/>
      <c r="R264" s="269"/>
      <c r="S264" s="256"/>
      <c r="T264" s="256"/>
      <c r="U264" s="256"/>
      <c r="V264" s="256"/>
      <c r="W264" s="256"/>
      <c r="X264" s="256"/>
      <c r="Y264" s="256"/>
      <c r="Z264" s="256"/>
      <c r="AA264" s="256"/>
      <c r="AB264" s="256"/>
      <c r="AC264" s="256"/>
      <c r="AD264" s="256"/>
      <c r="AE264" s="256"/>
      <c r="AF264" s="256"/>
      <c r="AG264" s="256"/>
      <c r="AH264" s="256"/>
      <c r="AI264" s="256"/>
      <c r="AJ264" s="256"/>
      <c r="AK264" s="256"/>
      <c r="AL264" s="256"/>
      <c r="AM264" s="256"/>
      <c r="AN264" s="256"/>
      <c r="AO264" s="256"/>
      <c r="AP264"/>
      <c r="AQ264" t="s">
        <v>3981</v>
      </c>
      <c r="AR264"/>
      <c r="AS264" s="268"/>
      <c r="AT264" s="256"/>
      <c r="AV264" s="258"/>
    </row>
    <row r="265" spans="1:48" s="257" customFormat="1" ht="21.6" x14ac:dyDescent="0.65">
      <c r="A265" s="345">
        <v>211779</v>
      </c>
      <c r="B265" s="257" t="s">
        <v>59</v>
      </c>
      <c r="C265" t="s">
        <v>3829</v>
      </c>
      <c r="D265" t="s">
        <v>3829</v>
      </c>
      <c r="E265" t="s">
        <v>3829</v>
      </c>
      <c r="F265" t="s">
        <v>3829</v>
      </c>
      <c r="G265" t="s">
        <v>3829</v>
      </c>
      <c r="H265" t="s">
        <v>3829</v>
      </c>
      <c r="I265" t="s">
        <v>3829</v>
      </c>
      <c r="J265" t="s">
        <v>3829</v>
      </c>
      <c r="K265" t="s">
        <v>3829</v>
      </c>
      <c r="L265" t="s">
        <v>3829</v>
      </c>
      <c r="M265" t="s">
        <v>3829</v>
      </c>
      <c r="N265" t="s">
        <v>3829</v>
      </c>
      <c r="O265" t="s">
        <v>3829</v>
      </c>
      <c r="P265" t="s">
        <v>3829</v>
      </c>
      <c r="Q265" t="s">
        <v>3829</v>
      </c>
      <c r="R265" t="s">
        <v>3829</v>
      </c>
      <c r="S265" t="s">
        <v>3829</v>
      </c>
      <c r="T265" t="s">
        <v>3829</v>
      </c>
      <c r="U265" t="s">
        <v>3829</v>
      </c>
      <c r="V265" t="s">
        <v>3829</v>
      </c>
      <c r="W265" t="s">
        <v>3829</v>
      </c>
      <c r="X265" t="s">
        <v>3829</v>
      </c>
      <c r="Y265" t="s">
        <v>3829</v>
      </c>
      <c r="Z265" t="s">
        <v>3829</v>
      </c>
      <c r="AA265" t="s">
        <v>3829</v>
      </c>
      <c r="AB265" t="s">
        <v>3829</v>
      </c>
      <c r="AC265" t="s">
        <v>3829</v>
      </c>
      <c r="AD265" t="s">
        <v>3829</v>
      </c>
      <c r="AE265" t="s">
        <v>3829</v>
      </c>
      <c r="AF265" t="s">
        <v>3829</v>
      </c>
      <c r="AG265" t="s">
        <v>3829</v>
      </c>
      <c r="AH265" t="s">
        <v>3829</v>
      </c>
      <c r="AI265" t="s">
        <v>3829</v>
      </c>
      <c r="AJ265" t="s">
        <v>3829</v>
      </c>
      <c r="AK265" t="s">
        <v>3829</v>
      </c>
      <c r="AL265" t="s">
        <v>3829</v>
      </c>
      <c r="AM265" t="s">
        <v>3829</v>
      </c>
      <c r="AN265" t="s">
        <v>3829</v>
      </c>
      <c r="AO265" t="s">
        <v>3829</v>
      </c>
      <c r="AQ265" t="s">
        <v>3879</v>
      </c>
      <c r="AR265"/>
      <c r="AS265" s="286"/>
      <c r="AT265" s="258"/>
      <c r="AV265" s="258"/>
    </row>
    <row r="266" spans="1:48" s="257" customFormat="1" ht="21.6" x14ac:dyDescent="0.65">
      <c r="A266" s="345">
        <v>211786</v>
      </c>
      <c r="B266" s="257" t="s">
        <v>59</v>
      </c>
      <c r="C266" t="s">
        <v>212</v>
      </c>
      <c r="D266" t="s">
        <v>212</v>
      </c>
      <c r="E266" t="s">
        <v>212</v>
      </c>
      <c r="F266" t="s">
        <v>214</v>
      </c>
      <c r="G266" t="s">
        <v>212</v>
      </c>
      <c r="H266" t="s">
        <v>214</v>
      </c>
      <c r="I266" t="s">
        <v>212</v>
      </c>
      <c r="J266" t="s">
        <v>212</v>
      </c>
      <c r="K266" t="s">
        <v>214</v>
      </c>
      <c r="L266" t="s">
        <v>214</v>
      </c>
      <c r="M266" t="s">
        <v>212</v>
      </c>
      <c r="N266" t="s">
        <v>212</v>
      </c>
      <c r="O266" t="s">
        <v>214</v>
      </c>
      <c r="P266" t="s">
        <v>212</v>
      </c>
      <c r="Q266" t="s">
        <v>214</v>
      </c>
      <c r="R266" t="s">
        <v>214</v>
      </c>
      <c r="S266" t="s">
        <v>214</v>
      </c>
      <c r="T266" t="s">
        <v>214</v>
      </c>
      <c r="U266" t="s">
        <v>214</v>
      </c>
      <c r="V266" t="s">
        <v>214</v>
      </c>
      <c r="W266" t="s">
        <v>214</v>
      </c>
      <c r="X266" t="s">
        <v>214</v>
      </c>
      <c r="Y266" t="s">
        <v>212</v>
      </c>
      <c r="Z266" t="s">
        <v>212</v>
      </c>
      <c r="AA266" t="s">
        <v>214</v>
      </c>
      <c r="AB266" t="s">
        <v>212</v>
      </c>
      <c r="AC266" t="s">
        <v>214</v>
      </c>
      <c r="AD266" t="s">
        <v>212</v>
      </c>
      <c r="AE266" t="s">
        <v>212</v>
      </c>
      <c r="AF266" t="s">
        <v>212</v>
      </c>
      <c r="AG266" t="s">
        <v>212</v>
      </c>
      <c r="AH266" t="s">
        <v>214</v>
      </c>
      <c r="AI266" t="s">
        <v>214</v>
      </c>
      <c r="AJ266" t="s">
        <v>212</v>
      </c>
      <c r="AK266" t="s">
        <v>212</v>
      </c>
      <c r="AL266" t="s">
        <v>214</v>
      </c>
      <c r="AM266" t="s">
        <v>214</v>
      </c>
      <c r="AN266" t="s">
        <v>213</v>
      </c>
      <c r="AO266" t="s">
        <v>214</v>
      </c>
      <c r="AP266"/>
      <c r="AQ266" t="s">
        <v>59</v>
      </c>
      <c r="AR266"/>
      <c r="AS266" s="279"/>
      <c r="AT266" s="258"/>
      <c r="AV266" s="258"/>
    </row>
    <row r="267" spans="1:48" s="257" customFormat="1" ht="22.8" x14ac:dyDescent="0.4">
      <c r="A267" s="345">
        <v>211793</v>
      </c>
      <c r="B267" s="257" t="s">
        <v>484</v>
      </c>
      <c r="C267" t="s">
        <v>212</v>
      </c>
      <c r="D267" t="s">
        <v>212</v>
      </c>
      <c r="E267" t="s">
        <v>212</v>
      </c>
      <c r="F267" t="s">
        <v>212</v>
      </c>
      <c r="G267" t="s">
        <v>214</v>
      </c>
      <c r="H267" t="s">
        <v>214</v>
      </c>
      <c r="I267" t="s">
        <v>214</v>
      </c>
      <c r="J267" t="s">
        <v>212</v>
      </c>
      <c r="K267" t="s">
        <v>212</v>
      </c>
      <c r="L267" t="s">
        <v>214</v>
      </c>
      <c r="M267" t="s">
        <v>214</v>
      </c>
      <c r="N267" t="s">
        <v>212</v>
      </c>
      <c r="O267" t="s">
        <v>212</v>
      </c>
      <c r="P267" t="s">
        <v>212</v>
      </c>
      <c r="Q267" t="s">
        <v>214</v>
      </c>
      <c r="R267" t="s">
        <v>212</v>
      </c>
      <c r="S267" t="s">
        <v>214</v>
      </c>
      <c r="T267" t="s">
        <v>212</v>
      </c>
      <c r="U267" t="s">
        <v>212</v>
      </c>
      <c r="V267" t="s">
        <v>212</v>
      </c>
      <c r="W267" t="s">
        <v>214</v>
      </c>
      <c r="X267" t="s">
        <v>213</v>
      </c>
      <c r="Y267" t="s">
        <v>212</v>
      </c>
      <c r="Z267" t="s">
        <v>212</v>
      </c>
      <c r="AA267" t="s">
        <v>212</v>
      </c>
      <c r="AB267" t="s">
        <v>213</v>
      </c>
      <c r="AC267" t="s">
        <v>214</v>
      </c>
      <c r="AD267" t="s">
        <v>214</v>
      </c>
      <c r="AE267" t="s">
        <v>213</v>
      </c>
      <c r="AF267" t="s">
        <v>213</v>
      </c>
      <c r="AG267"/>
      <c r="AH267"/>
      <c r="AI267"/>
      <c r="AJ267"/>
      <c r="AK267"/>
      <c r="AL267"/>
      <c r="AM267"/>
      <c r="AN267"/>
      <c r="AO267"/>
      <c r="AP267"/>
      <c r="AQ267" t="s">
        <v>3375</v>
      </c>
      <c r="AR267"/>
      <c r="AS267" s="268"/>
      <c r="AT267" s="256"/>
      <c r="AV267" s="258"/>
    </row>
    <row r="268" spans="1:48" s="257" customFormat="1" ht="22.8" x14ac:dyDescent="0.4">
      <c r="A268" s="345">
        <v>211817</v>
      </c>
      <c r="B268" s="257" t="s">
        <v>484</v>
      </c>
      <c r="C268" s="256" t="s">
        <v>3829</v>
      </c>
      <c r="D268" s="256" t="s">
        <v>3829</v>
      </c>
      <c r="E268" s="256" t="s">
        <v>3829</v>
      </c>
      <c r="F268" s="256" t="s">
        <v>3829</v>
      </c>
      <c r="G268" s="256" t="s">
        <v>3829</v>
      </c>
      <c r="H268" s="256" t="s">
        <v>3829</v>
      </c>
      <c r="I268" s="256" t="s">
        <v>3829</v>
      </c>
      <c r="J268" s="256" t="s">
        <v>3829</v>
      </c>
      <c r="K268" s="256" t="s">
        <v>3829</v>
      </c>
      <c r="L268" s="256" t="s">
        <v>3829</v>
      </c>
      <c r="M268" s="256" t="s">
        <v>3829</v>
      </c>
      <c r="N268" s="256" t="s">
        <v>3829</v>
      </c>
      <c r="O268" s="256" t="s">
        <v>3829</v>
      </c>
      <c r="P268" s="256" t="s">
        <v>3829</v>
      </c>
      <c r="Q268" s="256" t="s">
        <v>3829</v>
      </c>
      <c r="R268" s="256" t="s">
        <v>3829</v>
      </c>
      <c r="S268" s="256" t="s">
        <v>3829</v>
      </c>
      <c r="T268" s="256" t="s">
        <v>3829</v>
      </c>
      <c r="U268" s="256" t="s">
        <v>3829</v>
      </c>
      <c r="V268" s="256" t="s">
        <v>3829</v>
      </c>
      <c r="W268" s="256" t="s">
        <v>3829</v>
      </c>
      <c r="X268" s="256" t="s">
        <v>3829</v>
      </c>
      <c r="Y268" s="256" t="s">
        <v>3829</v>
      </c>
      <c r="Z268" s="256" t="s">
        <v>3829</v>
      </c>
      <c r="AA268" s="256" t="s">
        <v>3829</v>
      </c>
      <c r="AB268" s="256" t="s">
        <v>3829</v>
      </c>
      <c r="AC268" s="256" t="s">
        <v>3829</v>
      </c>
      <c r="AD268" s="256" t="s">
        <v>3829</v>
      </c>
      <c r="AE268" s="256" t="s">
        <v>3829</v>
      </c>
      <c r="AF268" s="256" t="s">
        <v>3829</v>
      </c>
      <c r="AG268" s="256"/>
      <c r="AH268" s="256"/>
      <c r="AI268" s="256"/>
      <c r="AJ268" s="256"/>
      <c r="AK268" s="256"/>
      <c r="AL268" s="256"/>
      <c r="AM268" s="256"/>
      <c r="AN268" s="256"/>
      <c r="AO268" s="256"/>
      <c r="AP268"/>
      <c r="AQ268" t="s">
        <v>3870</v>
      </c>
      <c r="AR268"/>
      <c r="AS268" s="288"/>
      <c r="AT268" s="258"/>
      <c r="AV268" s="258"/>
    </row>
    <row r="269" spans="1:48" s="257" customFormat="1" ht="22.8" x14ac:dyDescent="0.4">
      <c r="A269" s="345">
        <v>211821</v>
      </c>
      <c r="B269" s="257" t="s">
        <v>59</v>
      </c>
      <c r="C269" s="256" t="s">
        <v>3829</v>
      </c>
      <c r="D269" s="256" t="s">
        <v>3829</v>
      </c>
      <c r="E269" s="256" t="s">
        <v>3829</v>
      </c>
      <c r="F269" s="256" t="s">
        <v>3829</v>
      </c>
      <c r="G269" s="256" t="s">
        <v>3829</v>
      </c>
      <c r="H269" s="256" t="s">
        <v>3829</v>
      </c>
      <c r="I269" s="256" t="s">
        <v>3829</v>
      </c>
      <c r="J269" s="256" t="s">
        <v>3829</v>
      </c>
      <c r="K269" s="256" t="s">
        <v>3829</v>
      </c>
      <c r="L269" s="256" t="s">
        <v>3829</v>
      </c>
      <c r="M269" s="256" t="s">
        <v>3829</v>
      </c>
      <c r="N269" s="256" t="s">
        <v>3829</v>
      </c>
      <c r="O269" s="256" t="s">
        <v>3829</v>
      </c>
      <c r="P269" s="256" t="s">
        <v>3829</v>
      </c>
      <c r="Q269" s="256" t="s">
        <v>3829</v>
      </c>
      <c r="R269" s="256" t="s">
        <v>3829</v>
      </c>
      <c r="S269" s="256" t="s">
        <v>3829</v>
      </c>
      <c r="T269" s="256" t="s">
        <v>3829</v>
      </c>
      <c r="U269" s="256" t="s">
        <v>3829</v>
      </c>
      <c r="V269" s="256" t="s">
        <v>3829</v>
      </c>
      <c r="W269" s="256" t="s">
        <v>3829</v>
      </c>
      <c r="X269" s="256" t="s">
        <v>3829</v>
      </c>
      <c r="Y269" s="256" t="s">
        <v>3829</v>
      </c>
      <c r="Z269" s="256" t="s">
        <v>3829</v>
      </c>
      <c r="AA269" s="256" t="s">
        <v>3829</v>
      </c>
      <c r="AB269" s="256" t="s">
        <v>3829</v>
      </c>
      <c r="AC269" s="256" t="s">
        <v>3829</v>
      </c>
      <c r="AD269" s="256" t="s">
        <v>3829</v>
      </c>
      <c r="AE269" s="256" t="s">
        <v>3829</v>
      </c>
      <c r="AF269" s="256" t="s">
        <v>3829</v>
      </c>
      <c r="AG269" s="256" t="s">
        <v>3829</v>
      </c>
      <c r="AH269" s="256" t="s">
        <v>3829</v>
      </c>
      <c r="AI269" s="256" t="s">
        <v>3829</v>
      </c>
      <c r="AJ269" s="256" t="s">
        <v>3829</v>
      </c>
      <c r="AK269" s="256" t="s">
        <v>3829</v>
      </c>
      <c r="AL269" s="256" t="s">
        <v>3829</v>
      </c>
      <c r="AM269" s="256" t="s">
        <v>3829</v>
      </c>
      <c r="AN269" s="256" t="s">
        <v>3829</v>
      </c>
      <c r="AO269" s="256" t="s">
        <v>3829</v>
      </c>
      <c r="AQ269" t="s">
        <v>3998</v>
      </c>
      <c r="AR269"/>
      <c r="AS269" s="268"/>
      <c r="AT269" s="256"/>
    </row>
    <row r="270" spans="1:48" s="257" customFormat="1" ht="22.8" x14ac:dyDescent="0.4">
      <c r="A270" s="345">
        <v>211830</v>
      </c>
      <c r="B270" s="257" t="s">
        <v>59</v>
      </c>
      <c r="C270" t="s">
        <v>214</v>
      </c>
      <c r="D270" t="s">
        <v>214</v>
      </c>
      <c r="E270" t="s">
        <v>214</v>
      </c>
      <c r="F270" t="s">
        <v>212</v>
      </c>
      <c r="G270" t="s">
        <v>212</v>
      </c>
      <c r="H270" t="s">
        <v>212</v>
      </c>
      <c r="I270" t="s">
        <v>214</v>
      </c>
      <c r="J270" t="s">
        <v>214</v>
      </c>
      <c r="K270" t="s">
        <v>214</v>
      </c>
      <c r="L270" t="s">
        <v>214</v>
      </c>
      <c r="M270" t="s">
        <v>214</v>
      </c>
      <c r="N270" t="s">
        <v>214</v>
      </c>
      <c r="O270" t="s">
        <v>214</v>
      </c>
      <c r="P270" t="s">
        <v>214</v>
      </c>
      <c r="Q270" t="s">
        <v>212</v>
      </c>
      <c r="R270" t="s">
        <v>214</v>
      </c>
      <c r="S270" t="s">
        <v>212</v>
      </c>
      <c r="T270" t="s">
        <v>214</v>
      </c>
      <c r="U270" t="s">
        <v>214</v>
      </c>
      <c r="V270" t="s">
        <v>214</v>
      </c>
      <c r="W270" t="s">
        <v>214</v>
      </c>
      <c r="X270" t="s">
        <v>214</v>
      </c>
      <c r="Y270" t="s">
        <v>214</v>
      </c>
      <c r="Z270" t="s">
        <v>214</v>
      </c>
      <c r="AA270" t="s">
        <v>212</v>
      </c>
      <c r="AB270" t="s">
        <v>212</v>
      </c>
      <c r="AC270" t="s">
        <v>214</v>
      </c>
      <c r="AD270" t="s">
        <v>214</v>
      </c>
      <c r="AE270" t="s">
        <v>212</v>
      </c>
      <c r="AF270" t="s">
        <v>214</v>
      </c>
      <c r="AG270" t="s">
        <v>214</v>
      </c>
      <c r="AH270" t="s">
        <v>214</v>
      </c>
      <c r="AI270" t="s">
        <v>212</v>
      </c>
      <c r="AJ270" t="s">
        <v>214</v>
      </c>
      <c r="AK270" t="s">
        <v>212</v>
      </c>
      <c r="AL270" t="s">
        <v>214</v>
      </c>
      <c r="AM270" t="s">
        <v>212</v>
      </c>
      <c r="AN270" t="s">
        <v>212</v>
      </c>
      <c r="AO270" t="s">
        <v>214</v>
      </c>
      <c r="AP270" t="s">
        <v>214</v>
      </c>
      <c r="AQ270" t="s">
        <v>59</v>
      </c>
      <c r="AR270"/>
      <c r="AS270" s="268"/>
      <c r="AT270" s="256"/>
    </row>
    <row r="271" spans="1:48" s="257" customFormat="1" ht="22.8" x14ac:dyDescent="0.4">
      <c r="A271" s="345">
        <v>211831</v>
      </c>
      <c r="B271" s="257" t="s">
        <v>484</v>
      </c>
      <c r="C271" t="s">
        <v>3829</v>
      </c>
      <c r="D271" t="s">
        <v>3829</v>
      </c>
      <c r="E271" t="s">
        <v>3829</v>
      </c>
      <c r="F271" t="s">
        <v>3829</v>
      </c>
      <c r="G271" t="s">
        <v>3829</v>
      </c>
      <c r="H271" t="s">
        <v>3829</v>
      </c>
      <c r="I271" t="s">
        <v>3829</v>
      </c>
      <c r="J271" t="s">
        <v>3829</v>
      </c>
      <c r="K271" t="s">
        <v>3829</v>
      </c>
      <c r="L271" t="s">
        <v>3829</v>
      </c>
      <c r="M271" t="s">
        <v>3829</v>
      </c>
      <c r="N271" t="s">
        <v>3829</v>
      </c>
      <c r="O271" t="s">
        <v>3829</v>
      </c>
      <c r="P271" t="s">
        <v>3829</v>
      </c>
      <c r="Q271" t="s">
        <v>3829</v>
      </c>
      <c r="R271" t="s">
        <v>3829</v>
      </c>
      <c r="S271" t="s">
        <v>3829</v>
      </c>
      <c r="T271" t="s">
        <v>3829</v>
      </c>
      <c r="U271" t="s">
        <v>3829</v>
      </c>
      <c r="V271" t="s">
        <v>3829</v>
      </c>
      <c r="W271" t="s">
        <v>3829</v>
      </c>
      <c r="X271" t="s">
        <v>3829</v>
      </c>
      <c r="Y271" t="s">
        <v>3829</v>
      </c>
      <c r="Z271" t="s">
        <v>3829</v>
      </c>
      <c r="AA271" t="s">
        <v>3829</v>
      </c>
      <c r="AB271" t="s">
        <v>3829</v>
      </c>
      <c r="AC271" t="s">
        <v>3829</v>
      </c>
      <c r="AD271" t="s">
        <v>3829</v>
      </c>
      <c r="AE271" t="s">
        <v>3829</v>
      </c>
      <c r="AF271" t="s">
        <v>3829</v>
      </c>
      <c r="AG271"/>
      <c r="AH271"/>
      <c r="AI271"/>
      <c r="AJ271"/>
      <c r="AK271"/>
      <c r="AL271"/>
      <c r="AM271"/>
      <c r="AN271"/>
      <c r="AO271"/>
      <c r="AP271"/>
      <c r="AQ271" t="s">
        <v>3865</v>
      </c>
      <c r="AR271"/>
      <c r="AS271" s="268"/>
      <c r="AT271" s="256"/>
      <c r="AV271" s="258"/>
    </row>
    <row r="272" spans="1:48" s="257" customFormat="1" ht="22.8" x14ac:dyDescent="0.4">
      <c r="A272" s="345">
        <v>211843</v>
      </c>
      <c r="B272" s="257" t="s">
        <v>59</v>
      </c>
      <c r="C272" t="s">
        <v>3829</v>
      </c>
      <c r="D272" t="s">
        <v>3829</v>
      </c>
      <c r="E272" t="s">
        <v>3829</v>
      </c>
      <c r="F272" t="s">
        <v>3829</v>
      </c>
      <c r="G272" t="s">
        <v>3829</v>
      </c>
      <c r="H272" t="s">
        <v>3829</v>
      </c>
      <c r="I272" t="s">
        <v>3829</v>
      </c>
      <c r="J272" t="s">
        <v>3829</v>
      </c>
      <c r="K272" t="s">
        <v>3829</v>
      </c>
      <c r="L272" t="s">
        <v>3829</v>
      </c>
      <c r="M272" t="s">
        <v>3829</v>
      </c>
      <c r="N272" t="s">
        <v>3829</v>
      </c>
      <c r="O272" t="s">
        <v>3829</v>
      </c>
      <c r="P272" t="s">
        <v>3829</v>
      </c>
      <c r="Q272" t="s">
        <v>3829</v>
      </c>
      <c r="R272" t="s">
        <v>3829</v>
      </c>
      <c r="S272" t="s">
        <v>3829</v>
      </c>
      <c r="T272" t="s">
        <v>3829</v>
      </c>
      <c r="U272" t="s">
        <v>3829</v>
      </c>
      <c r="V272" t="s">
        <v>3829</v>
      </c>
      <c r="W272" t="s">
        <v>3829</v>
      </c>
      <c r="X272" t="s">
        <v>3829</v>
      </c>
      <c r="Y272" t="s">
        <v>3829</v>
      </c>
      <c r="Z272" t="s">
        <v>3829</v>
      </c>
      <c r="AA272" t="s">
        <v>3829</v>
      </c>
      <c r="AB272" t="s">
        <v>3829</v>
      </c>
      <c r="AC272" t="s">
        <v>3829</v>
      </c>
      <c r="AD272" t="s">
        <v>3829</v>
      </c>
      <c r="AE272" t="s">
        <v>3829</v>
      </c>
      <c r="AF272" t="s">
        <v>3829</v>
      </c>
      <c r="AG272" t="s">
        <v>3829</v>
      </c>
      <c r="AH272" t="s">
        <v>3829</v>
      </c>
      <c r="AI272" t="s">
        <v>3829</v>
      </c>
      <c r="AJ272" t="s">
        <v>3829</v>
      </c>
      <c r="AK272" t="s">
        <v>3829</v>
      </c>
      <c r="AL272" t="s">
        <v>3829</v>
      </c>
      <c r="AM272" t="s">
        <v>3829</v>
      </c>
      <c r="AN272" t="s">
        <v>3829</v>
      </c>
      <c r="AO272" t="s">
        <v>3829</v>
      </c>
      <c r="AQ272" t="s">
        <v>3998</v>
      </c>
      <c r="AR272"/>
      <c r="AS272" s="268"/>
      <c r="AT272" s="256"/>
    </row>
    <row r="273" spans="1:48" s="257" customFormat="1" ht="22.8" x14ac:dyDescent="0.4">
      <c r="A273" s="345">
        <v>211854</v>
      </c>
      <c r="B273" s="257" t="s">
        <v>484</v>
      </c>
      <c r="C273" t="s">
        <v>212</v>
      </c>
      <c r="D273" t="s">
        <v>212</v>
      </c>
      <c r="E273" t="s">
        <v>212</v>
      </c>
      <c r="F273" t="s">
        <v>212</v>
      </c>
      <c r="G273" t="s">
        <v>214</v>
      </c>
      <c r="H273" t="s">
        <v>214</v>
      </c>
      <c r="I273" t="s">
        <v>214</v>
      </c>
      <c r="J273" t="s">
        <v>212</v>
      </c>
      <c r="K273" t="s">
        <v>212</v>
      </c>
      <c r="L273" t="s">
        <v>214</v>
      </c>
      <c r="M273" t="s">
        <v>214</v>
      </c>
      <c r="N273" t="s">
        <v>212</v>
      </c>
      <c r="O273" t="s">
        <v>212</v>
      </c>
      <c r="P273" t="s">
        <v>214</v>
      </c>
      <c r="Q273" t="s">
        <v>214</v>
      </c>
      <c r="R273" t="s">
        <v>212</v>
      </c>
      <c r="S273" t="s">
        <v>214</v>
      </c>
      <c r="T273" t="s">
        <v>212</v>
      </c>
      <c r="U273" t="s">
        <v>214</v>
      </c>
      <c r="V273" t="s">
        <v>214</v>
      </c>
      <c r="W273" t="s">
        <v>214</v>
      </c>
      <c r="X273" t="s">
        <v>212</v>
      </c>
      <c r="Y273" t="s">
        <v>213</v>
      </c>
      <c r="Z273" t="s">
        <v>214</v>
      </c>
      <c r="AA273" t="s">
        <v>212</v>
      </c>
      <c r="AB273" t="s">
        <v>214</v>
      </c>
      <c r="AC273" t="s">
        <v>212</v>
      </c>
      <c r="AD273" t="s">
        <v>214</v>
      </c>
      <c r="AE273" t="s">
        <v>214</v>
      </c>
      <c r="AF273" t="s">
        <v>214</v>
      </c>
      <c r="AG273"/>
      <c r="AH273"/>
      <c r="AI273"/>
      <c r="AJ273"/>
      <c r="AK273"/>
      <c r="AL273"/>
      <c r="AM273"/>
      <c r="AN273"/>
      <c r="AO273"/>
      <c r="AP273"/>
      <c r="AQ273" t="s">
        <v>484</v>
      </c>
      <c r="AR273"/>
      <c r="AS273" s="288"/>
      <c r="AT273" s="258"/>
      <c r="AV273" s="258"/>
    </row>
    <row r="274" spans="1:48" s="257" customFormat="1" ht="22.8" x14ac:dyDescent="0.4">
      <c r="A274" s="345">
        <v>211855</v>
      </c>
      <c r="B274" s="257" t="s">
        <v>485</v>
      </c>
      <c r="C274" t="s">
        <v>214</v>
      </c>
      <c r="D274" t="s">
        <v>212</v>
      </c>
      <c r="E274" t="s">
        <v>212</v>
      </c>
      <c r="F274" t="s">
        <v>212</v>
      </c>
      <c r="G274" t="s">
        <v>214</v>
      </c>
      <c r="H274" t="s">
        <v>214</v>
      </c>
      <c r="I274" t="s">
        <v>214</v>
      </c>
      <c r="J274" t="s">
        <v>214</v>
      </c>
      <c r="K274" t="s">
        <v>213</v>
      </c>
      <c r="L274" t="s">
        <v>213</v>
      </c>
      <c r="M274"/>
      <c r="N274"/>
      <c r="O274"/>
      <c r="P274"/>
      <c r="Q274"/>
      <c r="R274"/>
      <c r="S274"/>
      <c r="T274"/>
      <c r="U274"/>
      <c r="V274"/>
      <c r="W274"/>
      <c r="X274"/>
      <c r="Y274"/>
      <c r="Z274"/>
      <c r="AA274"/>
      <c r="AB274"/>
      <c r="AC274"/>
      <c r="AD274"/>
      <c r="AE274"/>
      <c r="AF274"/>
      <c r="AG274"/>
      <c r="AH274"/>
      <c r="AI274"/>
      <c r="AJ274"/>
      <c r="AK274"/>
      <c r="AL274"/>
      <c r="AM274"/>
      <c r="AN274"/>
      <c r="AO274"/>
      <c r="AP274"/>
      <c r="AQ274" t="s">
        <v>485</v>
      </c>
      <c r="AR274"/>
      <c r="AS274" s="268"/>
      <c r="AT274" s="258"/>
      <c r="AV274" s="258"/>
    </row>
    <row r="275" spans="1:48" s="257" customFormat="1" ht="22.8" x14ac:dyDescent="0.4">
      <c r="A275" s="345">
        <v>211858</v>
      </c>
      <c r="B275" s="257" t="s">
        <v>59</v>
      </c>
      <c r="C275" t="s">
        <v>3829</v>
      </c>
      <c r="D275" t="s">
        <v>3829</v>
      </c>
      <c r="E275" t="s">
        <v>3829</v>
      </c>
      <c r="F275" t="s">
        <v>3829</v>
      </c>
      <c r="G275" t="s">
        <v>3829</v>
      </c>
      <c r="H275" t="s">
        <v>3829</v>
      </c>
      <c r="I275" t="s">
        <v>3829</v>
      </c>
      <c r="J275" t="s">
        <v>3829</v>
      </c>
      <c r="K275" t="s">
        <v>3829</v>
      </c>
      <c r="L275" t="s">
        <v>3829</v>
      </c>
      <c r="M275" t="s">
        <v>3829</v>
      </c>
      <c r="N275" t="s">
        <v>3829</v>
      </c>
      <c r="O275" t="s">
        <v>3829</v>
      </c>
      <c r="P275" t="s">
        <v>3829</v>
      </c>
      <c r="Q275" t="s">
        <v>3829</v>
      </c>
      <c r="R275" t="s">
        <v>3829</v>
      </c>
      <c r="S275" t="s">
        <v>3829</v>
      </c>
      <c r="T275" t="s">
        <v>3829</v>
      </c>
      <c r="U275" t="s">
        <v>3829</v>
      </c>
      <c r="V275" t="s">
        <v>3829</v>
      </c>
      <c r="W275" t="s">
        <v>3829</v>
      </c>
      <c r="X275" t="s">
        <v>3829</v>
      </c>
      <c r="Y275" t="s">
        <v>3829</v>
      </c>
      <c r="Z275" t="s">
        <v>3829</v>
      </c>
      <c r="AA275" t="s">
        <v>3829</v>
      </c>
      <c r="AB275" t="s">
        <v>3829</v>
      </c>
      <c r="AC275" t="s">
        <v>3829</v>
      </c>
      <c r="AD275" t="s">
        <v>3829</v>
      </c>
      <c r="AE275" t="s">
        <v>3829</v>
      </c>
      <c r="AF275" t="s">
        <v>3829</v>
      </c>
      <c r="AG275" t="s">
        <v>3829</v>
      </c>
      <c r="AH275" t="s">
        <v>3829</v>
      </c>
      <c r="AI275" t="s">
        <v>3829</v>
      </c>
      <c r="AJ275" t="s">
        <v>3829</v>
      </c>
      <c r="AK275" t="s">
        <v>3829</v>
      </c>
      <c r="AL275" t="s">
        <v>3829</v>
      </c>
      <c r="AM275" t="s">
        <v>3829</v>
      </c>
      <c r="AN275" t="s">
        <v>3829</v>
      </c>
      <c r="AO275" t="s">
        <v>3829</v>
      </c>
      <c r="AP275" t="s">
        <v>3829</v>
      </c>
      <c r="AQ275" t="s">
        <v>3843</v>
      </c>
      <c r="AR275"/>
      <c r="AS275" s="288"/>
      <c r="AT275" s="256"/>
    </row>
    <row r="276" spans="1:48" s="257" customFormat="1" ht="22.8" x14ac:dyDescent="0.4">
      <c r="A276" s="345">
        <v>211860</v>
      </c>
      <c r="B276" s="257" t="s">
        <v>486</v>
      </c>
      <c r="C276" t="s">
        <v>3829</v>
      </c>
      <c r="D276" t="s">
        <v>3829</v>
      </c>
      <c r="E276" t="s">
        <v>3829</v>
      </c>
      <c r="F276" t="s">
        <v>3829</v>
      </c>
      <c r="G276" t="s">
        <v>3829</v>
      </c>
      <c r="H276" t="s">
        <v>3829</v>
      </c>
      <c r="I276" t="s">
        <v>3829</v>
      </c>
      <c r="J276" t="s">
        <v>3829</v>
      </c>
      <c r="K276" t="s">
        <v>3829</v>
      </c>
      <c r="L276" t="s">
        <v>3829</v>
      </c>
      <c r="M276" t="s">
        <v>3829</v>
      </c>
      <c r="N276" t="s">
        <v>3829</v>
      </c>
      <c r="O276" t="s">
        <v>3829</v>
      </c>
      <c r="P276" t="s">
        <v>3829</v>
      </c>
      <c r="Q276" t="s">
        <v>3829</v>
      </c>
      <c r="R276" t="s">
        <v>3829</v>
      </c>
      <c r="S276" t="s">
        <v>3829</v>
      </c>
      <c r="T276" t="s">
        <v>3829</v>
      </c>
      <c r="U276" t="s">
        <v>3829</v>
      </c>
      <c r="V276" t="s">
        <v>3829</v>
      </c>
      <c r="W276"/>
      <c r="X276"/>
      <c r="Y276"/>
      <c r="Z276"/>
      <c r="AA276"/>
      <c r="AB276"/>
      <c r="AC276"/>
      <c r="AD276"/>
      <c r="AE276"/>
      <c r="AF276"/>
      <c r="AG276"/>
      <c r="AH276"/>
      <c r="AI276"/>
      <c r="AJ276"/>
      <c r="AK276"/>
      <c r="AL276"/>
      <c r="AM276"/>
      <c r="AN276"/>
      <c r="AO276"/>
      <c r="AP276"/>
      <c r="AQ276" t="s">
        <v>4077</v>
      </c>
      <c r="AR276"/>
      <c r="AS276" s="268"/>
      <c r="AT276" s="258"/>
    </row>
    <row r="277" spans="1:48" s="257" customFormat="1" ht="22.8" x14ac:dyDescent="0.4">
      <c r="A277" s="345">
        <v>211865</v>
      </c>
      <c r="B277" s="257" t="s">
        <v>484</v>
      </c>
      <c r="C277" t="s">
        <v>3829</v>
      </c>
      <c r="D277" t="s">
        <v>3829</v>
      </c>
      <c r="E277" t="s">
        <v>3829</v>
      </c>
      <c r="F277" t="s">
        <v>3829</v>
      </c>
      <c r="G277" t="s">
        <v>3829</v>
      </c>
      <c r="H277" t="s">
        <v>3829</v>
      </c>
      <c r="I277" t="s">
        <v>3829</v>
      </c>
      <c r="J277" t="s">
        <v>3829</v>
      </c>
      <c r="K277" t="s">
        <v>3829</v>
      </c>
      <c r="L277" t="s">
        <v>3829</v>
      </c>
      <c r="M277" t="s">
        <v>3829</v>
      </c>
      <c r="N277" t="s">
        <v>3829</v>
      </c>
      <c r="O277" t="s">
        <v>3829</v>
      </c>
      <c r="P277" t="s">
        <v>3829</v>
      </c>
      <c r="Q277" t="s">
        <v>3829</v>
      </c>
      <c r="R277" t="s">
        <v>3829</v>
      </c>
      <c r="S277" t="s">
        <v>3829</v>
      </c>
      <c r="T277" t="s">
        <v>3829</v>
      </c>
      <c r="U277" t="s">
        <v>3829</v>
      </c>
      <c r="V277" t="s">
        <v>3829</v>
      </c>
      <c r="W277" t="s">
        <v>3829</v>
      </c>
      <c r="X277" t="s">
        <v>3829</v>
      </c>
      <c r="Y277" t="s">
        <v>3829</v>
      </c>
      <c r="Z277" t="s">
        <v>3829</v>
      </c>
      <c r="AA277" t="s">
        <v>3829</v>
      </c>
      <c r="AB277" t="s">
        <v>3829</v>
      </c>
      <c r="AC277" t="s">
        <v>3829</v>
      </c>
      <c r="AD277" t="s">
        <v>3829</v>
      </c>
      <c r="AE277" t="s">
        <v>3829</v>
      </c>
      <c r="AF277" t="s">
        <v>3829</v>
      </c>
      <c r="AG277"/>
      <c r="AH277"/>
      <c r="AI277"/>
      <c r="AJ277"/>
      <c r="AK277"/>
      <c r="AL277"/>
      <c r="AM277"/>
      <c r="AN277"/>
      <c r="AO277"/>
      <c r="AP277"/>
      <c r="AQ277" t="s">
        <v>4078</v>
      </c>
      <c r="AR277"/>
      <c r="AS277" s="268"/>
      <c r="AT277" s="256"/>
      <c r="AV277" s="258"/>
    </row>
    <row r="278" spans="1:48" s="257" customFormat="1" ht="21.6" x14ac:dyDescent="0.65">
      <c r="A278" s="345">
        <v>211869</v>
      </c>
      <c r="B278" s="257" t="s">
        <v>59</v>
      </c>
      <c r="C278" s="269" t="s">
        <v>3829</v>
      </c>
      <c r="D278" s="269" t="s">
        <v>3829</v>
      </c>
      <c r="E278" s="269" t="s">
        <v>3829</v>
      </c>
      <c r="F278" s="269" t="s">
        <v>3829</v>
      </c>
      <c r="G278" s="269" t="s">
        <v>3829</v>
      </c>
      <c r="H278" s="269" t="s">
        <v>3829</v>
      </c>
      <c r="I278" s="269" t="s">
        <v>3829</v>
      </c>
      <c r="J278" s="269" t="s">
        <v>3829</v>
      </c>
      <c r="K278" s="269" t="s">
        <v>3829</v>
      </c>
      <c r="L278" s="269" t="s">
        <v>3829</v>
      </c>
      <c r="M278" s="269" t="s">
        <v>3829</v>
      </c>
      <c r="N278" s="269" t="s">
        <v>3829</v>
      </c>
      <c r="O278" s="269" t="s">
        <v>3829</v>
      </c>
      <c r="P278" s="269" t="s">
        <v>3829</v>
      </c>
      <c r="Q278" s="269" t="s">
        <v>3829</v>
      </c>
      <c r="R278" s="269" t="s">
        <v>3829</v>
      </c>
      <c r="S278" s="269" t="s">
        <v>3829</v>
      </c>
      <c r="T278" s="269" t="s">
        <v>3829</v>
      </c>
      <c r="U278" s="269" t="s">
        <v>3829</v>
      </c>
      <c r="V278" s="269" t="s">
        <v>3829</v>
      </c>
      <c r="W278" s="269" t="s">
        <v>3829</v>
      </c>
      <c r="X278" s="269" t="s">
        <v>3829</v>
      </c>
      <c r="Y278" s="269" t="s">
        <v>3829</v>
      </c>
      <c r="Z278" s="269" t="s">
        <v>3829</v>
      </c>
      <c r="AA278" s="269" t="s">
        <v>3829</v>
      </c>
      <c r="AB278" s="269" t="s">
        <v>3829</v>
      </c>
      <c r="AC278" s="269" t="s">
        <v>3829</v>
      </c>
      <c r="AD278" s="269" t="s">
        <v>3829</v>
      </c>
      <c r="AE278" s="269" t="s">
        <v>3829</v>
      </c>
      <c r="AF278" s="269" t="s">
        <v>3829</v>
      </c>
      <c r="AG278" s="269" t="s">
        <v>3829</v>
      </c>
      <c r="AH278" s="269" t="s">
        <v>3829</v>
      </c>
      <c r="AI278" s="269" t="s">
        <v>3829</v>
      </c>
      <c r="AJ278" s="269" t="s">
        <v>3829</v>
      </c>
      <c r="AK278" s="269" t="s">
        <v>3829</v>
      </c>
      <c r="AL278" s="269" t="s">
        <v>3829</v>
      </c>
      <c r="AM278" s="269" t="s">
        <v>3829</v>
      </c>
      <c r="AN278" s="269" t="s">
        <v>3829</v>
      </c>
      <c r="AO278" s="269" t="s">
        <v>3829</v>
      </c>
      <c r="AQ278" t="s">
        <v>4079</v>
      </c>
      <c r="AR278"/>
      <c r="AS278" s="286"/>
      <c r="AT278" s="256"/>
    </row>
    <row r="279" spans="1:48" s="257" customFormat="1" ht="22.8" x14ac:dyDescent="0.4">
      <c r="A279" s="345">
        <v>211872</v>
      </c>
      <c r="B279" s="257" t="s">
        <v>59</v>
      </c>
      <c r="C279" t="s">
        <v>3829</v>
      </c>
      <c r="D279" t="s">
        <v>3829</v>
      </c>
      <c r="E279" t="s">
        <v>3829</v>
      </c>
      <c r="F279" t="s">
        <v>3829</v>
      </c>
      <c r="G279" t="s">
        <v>3829</v>
      </c>
      <c r="H279" t="s">
        <v>3829</v>
      </c>
      <c r="I279" t="s">
        <v>3829</v>
      </c>
      <c r="J279" t="s">
        <v>3829</v>
      </c>
      <c r="K279" t="s">
        <v>3829</v>
      </c>
      <c r="L279" t="s">
        <v>3829</v>
      </c>
      <c r="M279" t="s">
        <v>3829</v>
      </c>
      <c r="N279" t="s">
        <v>3829</v>
      </c>
      <c r="O279" t="s">
        <v>3829</v>
      </c>
      <c r="P279" t="s">
        <v>3829</v>
      </c>
      <c r="Q279" t="s">
        <v>3829</v>
      </c>
      <c r="R279" t="s">
        <v>3829</v>
      </c>
      <c r="S279" t="s">
        <v>3829</v>
      </c>
      <c r="T279" t="s">
        <v>3829</v>
      </c>
      <c r="U279" t="s">
        <v>3829</v>
      </c>
      <c r="V279" t="s">
        <v>3829</v>
      </c>
      <c r="W279" t="s">
        <v>3829</v>
      </c>
      <c r="X279" t="s">
        <v>3829</v>
      </c>
      <c r="Y279" t="s">
        <v>3829</v>
      </c>
      <c r="Z279" t="s">
        <v>3829</v>
      </c>
      <c r="AA279" t="s">
        <v>3829</v>
      </c>
      <c r="AB279" t="s">
        <v>3829</v>
      </c>
      <c r="AC279" t="s">
        <v>3829</v>
      </c>
      <c r="AD279" t="s">
        <v>3829</v>
      </c>
      <c r="AE279" t="s">
        <v>3829</v>
      </c>
      <c r="AF279" t="s">
        <v>3829</v>
      </c>
      <c r="AG279" t="s">
        <v>3829</v>
      </c>
      <c r="AH279" t="s">
        <v>3829</v>
      </c>
      <c r="AI279" t="s">
        <v>3829</v>
      </c>
      <c r="AJ279" t="s">
        <v>3829</v>
      </c>
      <c r="AK279" t="s">
        <v>3829</v>
      </c>
      <c r="AL279" t="s">
        <v>3829</v>
      </c>
      <c r="AM279" t="s">
        <v>3829</v>
      </c>
      <c r="AN279" t="s">
        <v>3829</v>
      </c>
      <c r="AO279" t="s">
        <v>3829</v>
      </c>
      <c r="AP279" t="s">
        <v>3829</v>
      </c>
      <c r="AQ279" t="s">
        <v>3998</v>
      </c>
      <c r="AR279"/>
      <c r="AS279" s="268"/>
      <c r="AT279" s="258"/>
      <c r="AV279" s="258"/>
    </row>
    <row r="280" spans="1:48" s="257" customFormat="1" ht="22.8" x14ac:dyDescent="0.4">
      <c r="A280" s="345">
        <v>211905</v>
      </c>
      <c r="B280" s="257" t="s">
        <v>59</v>
      </c>
      <c r="C280" t="s">
        <v>3829</v>
      </c>
      <c r="D280" t="s">
        <v>3829</v>
      </c>
      <c r="E280" t="s">
        <v>3829</v>
      </c>
      <c r="F280" t="s">
        <v>3829</v>
      </c>
      <c r="G280" t="s">
        <v>3829</v>
      </c>
      <c r="H280" t="s">
        <v>3829</v>
      </c>
      <c r="I280" t="s">
        <v>3829</v>
      </c>
      <c r="J280" t="s">
        <v>3829</v>
      </c>
      <c r="K280" t="s">
        <v>3829</v>
      </c>
      <c r="L280" t="s">
        <v>3829</v>
      </c>
      <c r="M280" t="s">
        <v>3829</v>
      </c>
      <c r="N280" t="s">
        <v>3829</v>
      </c>
      <c r="O280" t="s">
        <v>3829</v>
      </c>
      <c r="P280" t="s">
        <v>3829</v>
      </c>
      <c r="Q280" t="s">
        <v>3829</v>
      </c>
      <c r="R280" t="s">
        <v>3829</v>
      </c>
      <c r="S280" t="s">
        <v>3829</v>
      </c>
      <c r="T280" t="s">
        <v>3829</v>
      </c>
      <c r="U280" t="s">
        <v>3829</v>
      </c>
      <c r="V280" t="s">
        <v>3829</v>
      </c>
      <c r="W280" t="s">
        <v>3829</v>
      </c>
      <c r="X280" t="s">
        <v>3829</v>
      </c>
      <c r="Y280" t="s">
        <v>3829</v>
      </c>
      <c r="Z280" t="s">
        <v>3829</v>
      </c>
      <c r="AA280" t="s">
        <v>3829</v>
      </c>
      <c r="AB280" t="s">
        <v>3829</v>
      </c>
      <c r="AC280" t="s">
        <v>3829</v>
      </c>
      <c r="AD280" t="s">
        <v>3829</v>
      </c>
      <c r="AE280" t="s">
        <v>3829</v>
      </c>
      <c r="AF280" t="s">
        <v>3829</v>
      </c>
      <c r="AG280" t="s">
        <v>3829</v>
      </c>
      <c r="AH280" t="s">
        <v>3829</v>
      </c>
      <c r="AI280" t="s">
        <v>3829</v>
      </c>
      <c r="AJ280" t="s">
        <v>3829</v>
      </c>
      <c r="AK280" t="s">
        <v>3829</v>
      </c>
      <c r="AL280" t="s">
        <v>3829</v>
      </c>
      <c r="AM280" t="s">
        <v>3829</v>
      </c>
      <c r="AN280" t="s">
        <v>3829</v>
      </c>
      <c r="AO280" t="s">
        <v>3829</v>
      </c>
      <c r="AP280" t="s">
        <v>3829</v>
      </c>
      <c r="AQ280" t="s">
        <v>3843</v>
      </c>
      <c r="AR280"/>
      <c r="AS280" s="268"/>
      <c r="AT280" s="258"/>
    </row>
    <row r="281" spans="1:48" s="257" customFormat="1" ht="22.8" x14ac:dyDescent="0.4">
      <c r="A281" s="345">
        <v>211906</v>
      </c>
      <c r="B281" s="257" t="s">
        <v>59</v>
      </c>
      <c r="C281" t="s">
        <v>3829</v>
      </c>
      <c r="D281" t="s">
        <v>3829</v>
      </c>
      <c r="E281" t="s">
        <v>3829</v>
      </c>
      <c r="F281" t="s">
        <v>3829</v>
      </c>
      <c r="G281" t="s">
        <v>3829</v>
      </c>
      <c r="H281" t="s">
        <v>3829</v>
      </c>
      <c r="I281" t="s">
        <v>3829</v>
      </c>
      <c r="J281" t="s">
        <v>3829</v>
      </c>
      <c r="K281" t="s">
        <v>3829</v>
      </c>
      <c r="L281" t="s">
        <v>3829</v>
      </c>
      <c r="M281" t="s">
        <v>3829</v>
      </c>
      <c r="N281" t="s">
        <v>3829</v>
      </c>
      <c r="O281" t="s">
        <v>3829</v>
      </c>
      <c r="P281" t="s">
        <v>3829</v>
      </c>
      <c r="Q281" t="s">
        <v>3829</v>
      </c>
      <c r="R281" t="s">
        <v>3829</v>
      </c>
      <c r="S281" t="s">
        <v>3829</v>
      </c>
      <c r="T281" t="s">
        <v>3829</v>
      </c>
      <c r="U281" t="s">
        <v>3829</v>
      </c>
      <c r="V281" t="s">
        <v>3829</v>
      </c>
      <c r="W281" t="s">
        <v>3829</v>
      </c>
      <c r="X281" t="s">
        <v>3829</v>
      </c>
      <c r="Y281" t="s">
        <v>3829</v>
      </c>
      <c r="Z281" t="s">
        <v>3829</v>
      </c>
      <c r="AA281" t="s">
        <v>3829</v>
      </c>
      <c r="AB281" t="s">
        <v>3829</v>
      </c>
      <c r="AC281" t="s">
        <v>3829</v>
      </c>
      <c r="AD281" t="s">
        <v>3829</v>
      </c>
      <c r="AE281" t="s">
        <v>3829</v>
      </c>
      <c r="AF281" t="s">
        <v>3829</v>
      </c>
      <c r="AG281" t="s">
        <v>3829</v>
      </c>
      <c r="AH281" t="s">
        <v>3829</v>
      </c>
      <c r="AI281" t="s">
        <v>3829</v>
      </c>
      <c r="AJ281" t="s">
        <v>3829</v>
      </c>
      <c r="AK281" t="s">
        <v>3829</v>
      </c>
      <c r="AL281" t="s">
        <v>3829</v>
      </c>
      <c r="AM281" t="s">
        <v>3829</v>
      </c>
      <c r="AN281" t="s">
        <v>3829</v>
      </c>
      <c r="AO281" t="s">
        <v>3829</v>
      </c>
      <c r="AP281" t="s">
        <v>3829</v>
      </c>
      <c r="AQ281" t="s">
        <v>3843</v>
      </c>
      <c r="AR281"/>
      <c r="AS281" s="268"/>
      <c r="AT281" s="256"/>
    </row>
    <row r="282" spans="1:48" s="257" customFormat="1" ht="22.8" x14ac:dyDescent="0.4">
      <c r="A282" s="345">
        <v>211907</v>
      </c>
      <c r="B282" s="257" t="s">
        <v>484</v>
      </c>
      <c r="C282" s="257" t="s">
        <v>212</v>
      </c>
      <c r="D282" s="257" t="s">
        <v>212</v>
      </c>
      <c r="E282" s="257" t="s">
        <v>212</v>
      </c>
      <c r="F282" s="257" t="s">
        <v>212</v>
      </c>
      <c r="G282" s="257" t="s">
        <v>212</v>
      </c>
      <c r="H282" s="257" t="s">
        <v>214</v>
      </c>
      <c r="I282" s="257" t="s">
        <v>212</v>
      </c>
      <c r="J282" s="257" t="s">
        <v>212</v>
      </c>
      <c r="K282" s="257" t="s">
        <v>212</v>
      </c>
      <c r="L282" s="257" t="s">
        <v>212</v>
      </c>
      <c r="M282" s="257" t="s">
        <v>212</v>
      </c>
      <c r="N282" s="257" t="s">
        <v>214</v>
      </c>
      <c r="O282" s="257" t="s">
        <v>214</v>
      </c>
      <c r="P282" s="257" t="s">
        <v>212</v>
      </c>
      <c r="Q282" s="257" t="s">
        <v>212</v>
      </c>
      <c r="R282" s="257" t="s">
        <v>214</v>
      </c>
      <c r="S282" s="257" t="s">
        <v>212</v>
      </c>
      <c r="T282" s="257" t="s">
        <v>212</v>
      </c>
      <c r="U282" s="257" t="s">
        <v>214</v>
      </c>
      <c r="V282" s="257" t="s">
        <v>212</v>
      </c>
      <c r="W282" s="257" t="s">
        <v>212</v>
      </c>
      <c r="X282" s="257" t="s">
        <v>212</v>
      </c>
      <c r="Y282" s="257" t="s">
        <v>212</v>
      </c>
      <c r="Z282" s="257" t="s">
        <v>212</v>
      </c>
      <c r="AA282" s="257" t="s">
        <v>212</v>
      </c>
      <c r="AB282" s="257" t="s">
        <v>214</v>
      </c>
      <c r="AC282" s="257" t="s">
        <v>214</v>
      </c>
      <c r="AD282" s="257" t="s">
        <v>213</v>
      </c>
      <c r="AE282" s="257" t="s">
        <v>213</v>
      </c>
      <c r="AF282" s="257" t="s">
        <v>213</v>
      </c>
      <c r="AP282"/>
      <c r="AQ282" t="s">
        <v>484</v>
      </c>
      <c r="AR282"/>
      <c r="AS282" s="268"/>
      <c r="AT282" s="258"/>
      <c r="AV282" s="258"/>
    </row>
    <row r="283" spans="1:48" s="257" customFormat="1" ht="22.8" x14ac:dyDescent="0.4">
      <c r="A283" s="345">
        <v>211913</v>
      </c>
      <c r="B283" s="257" t="s">
        <v>485</v>
      </c>
      <c r="C283" s="269" t="s">
        <v>213</v>
      </c>
      <c r="D283" s="269" t="s">
        <v>213</v>
      </c>
      <c r="E283" s="269" t="s">
        <v>213</v>
      </c>
      <c r="F283" s="269" t="s">
        <v>213</v>
      </c>
      <c r="G283" s="269" t="s">
        <v>213</v>
      </c>
      <c r="H283" s="269" t="s">
        <v>213</v>
      </c>
      <c r="I283" s="269" t="s">
        <v>213</v>
      </c>
      <c r="J283" s="269" t="s">
        <v>213</v>
      </c>
      <c r="K283" s="269" t="s">
        <v>213</v>
      </c>
      <c r="L283" s="269" t="s">
        <v>213</v>
      </c>
      <c r="M283" s="272"/>
      <c r="N283" s="272"/>
      <c r="O283" s="272"/>
      <c r="P283" s="272"/>
      <c r="Q283" s="272"/>
      <c r="R283" s="272"/>
      <c r="S283" s="272"/>
      <c r="T283" s="272"/>
      <c r="U283" s="272"/>
      <c r="V283" s="272"/>
      <c r="W283" s="272"/>
      <c r="X283" s="272"/>
      <c r="Y283" s="272"/>
      <c r="Z283" s="272"/>
      <c r="AA283" s="272"/>
      <c r="AB283" s="272"/>
      <c r="AC283" s="272"/>
      <c r="AD283" s="272"/>
      <c r="AE283" s="272"/>
      <c r="AF283" s="272"/>
      <c r="AG283" s="272"/>
      <c r="AH283" s="272"/>
      <c r="AI283" s="272"/>
      <c r="AJ283" s="272"/>
      <c r="AK283" s="272"/>
      <c r="AL283" s="272"/>
      <c r="AM283" s="272"/>
      <c r="AN283" s="272"/>
      <c r="AO283" s="272"/>
      <c r="AP283"/>
      <c r="AQ283" t="s">
        <v>485</v>
      </c>
      <c r="AR283"/>
      <c r="AS283" s="268"/>
      <c r="AT283" s="256"/>
    </row>
    <row r="284" spans="1:48" s="257" customFormat="1" ht="22.8" x14ac:dyDescent="0.4">
      <c r="A284" s="345">
        <v>211915</v>
      </c>
      <c r="B284" s="257" t="s">
        <v>59</v>
      </c>
      <c r="C284" t="s">
        <v>3829</v>
      </c>
      <c r="D284" t="s">
        <v>3829</v>
      </c>
      <c r="E284" t="s">
        <v>3829</v>
      </c>
      <c r="F284" t="s">
        <v>3829</v>
      </c>
      <c r="G284" t="s">
        <v>3829</v>
      </c>
      <c r="H284" t="s">
        <v>3829</v>
      </c>
      <c r="I284" t="s">
        <v>3829</v>
      </c>
      <c r="J284" t="s">
        <v>3829</v>
      </c>
      <c r="K284" t="s">
        <v>3829</v>
      </c>
      <c r="L284" t="s">
        <v>3829</v>
      </c>
      <c r="M284" t="s">
        <v>3829</v>
      </c>
      <c r="N284" t="s">
        <v>3829</v>
      </c>
      <c r="O284" t="s">
        <v>3829</v>
      </c>
      <c r="P284" t="s">
        <v>3829</v>
      </c>
      <c r="Q284" t="s">
        <v>3829</v>
      </c>
      <c r="R284" t="s">
        <v>3829</v>
      </c>
      <c r="S284" t="s">
        <v>3829</v>
      </c>
      <c r="T284" t="s">
        <v>3829</v>
      </c>
      <c r="U284" t="s">
        <v>3829</v>
      </c>
      <c r="V284" t="s">
        <v>3829</v>
      </c>
      <c r="W284" t="s">
        <v>3829</v>
      </c>
      <c r="X284" t="s">
        <v>3829</v>
      </c>
      <c r="Y284" t="s">
        <v>3829</v>
      </c>
      <c r="Z284" t="s">
        <v>3829</v>
      </c>
      <c r="AA284" t="s">
        <v>3829</v>
      </c>
      <c r="AB284" t="s">
        <v>3829</v>
      </c>
      <c r="AC284" t="s">
        <v>3829</v>
      </c>
      <c r="AD284" t="s">
        <v>3829</v>
      </c>
      <c r="AE284" t="s">
        <v>3829</v>
      </c>
      <c r="AF284" t="s">
        <v>3829</v>
      </c>
      <c r="AG284" t="s">
        <v>3829</v>
      </c>
      <c r="AH284" t="s">
        <v>3829</v>
      </c>
      <c r="AI284" t="s">
        <v>3829</v>
      </c>
      <c r="AJ284" t="s">
        <v>3829</v>
      </c>
      <c r="AK284" t="s">
        <v>3829</v>
      </c>
      <c r="AL284" t="s">
        <v>3829</v>
      </c>
      <c r="AM284" t="s">
        <v>3829</v>
      </c>
      <c r="AN284" t="s">
        <v>3829</v>
      </c>
      <c r="AO284" t="s">
        <v>3829</v>
      </c>
      <c r="AP284" t="s">
        <v>3829</v>
      </c>
      <c r="AQ284" t="s">
        <v>3879</v>
      </c>
      <c r="AR284"/>
      <c r="AS284" s="268"/>
      <c r="AT284" s="258"/>
    </row>
    <row r="285" spans="1:48" s="257" customFormat="1" ht="22.8" x14ac:dyDescent="0.4">
      <c r="A285" s="345">
        <v>211929</v>
      </c>
      <c r="B285" s="257" t="s">
        <v>59</v>
      </c>
      <c r="C285" t="s">
        <v>212</v>
      </c>
      <c r="D285" t="s">
        <v>214</v>
      </c>
      <c r="E285" t="s">
        <v>212</v>
      </c>
      <c r="F285" t="s">
        <v>212</v>
      </c>
      <c r="G285" t="s">
        <v>212</v>
      </c>
      <c r="H285" t="s">
        <v>212</v>
      </c>
      <c r="I285" t="s">
        <v>212</v>
      </c>
      <c r="J285" t="s">
        <v>212</v>
      </c>
      <c r="K285" t="s">
        <v>212</v>
      </c>
      <c r="L285" t="s">
        <v>212</v>
      </c>
      <c r="M285" t="s">
        <v>212</v>
      </c>
      <c r="N285" t="s">
        <v>214</v>
      </c>
      <c r="O285" t="s">
        <v>212</v>
      </c>
      <c r="P285" t="s">
        <v>214</v>
      </c>
      <c r="Q285" t="s">
        <v>212</v>
      </c>
      <c r="R285" t="s">
        <v>214</v>
      </c>
      <c r="S285" t="s">
        <v>212</v>
      </c>
      <c r="T285" t="s">
        <v>214</v>
      </c>
      <c r="U285" t="s">
        <v>214</v>
      </c>
      <c r="V285" t="s">
        <v>212</v>
      </c>
      <c r="W285" t="s">
        <v>212</v>
      </c>
      <c r="X285" t="s">
        <v>212</v>
      </c>
      <c r="Y285" t="s">
        <v>212</v>
      </c>
      <c r="Z285" t="s">
        <v>212</v>
      </c>
      <c r="AA285" t="s">
        <v>212</v>
      </c>
      <c r="AB285" t="s">
        <v>212</v>
      </c>
      <c r="AC285" t="s">
        <v>214</v>
      </c>
      <c r="AD285" t="s">
        <v>212</v>
      </c>
      <c r="AE285" t="s">
        <v>212</v>
      </c>
      <c r="AF285" t="s">
        <v>212</v>
      </c>
      <c r="AG285" t="s">
        <v>212</v>
      </c>
      <c r="AH285" t="s">
        <v>214</v>
      </c>
      <c r="AI285" t="s">
        <v>212</v>
      </c>
      <c r="AJ285" t="s">
        <v>212</v>
      </c>
      <c r="AK285" t="s">
        <v>212</v>
      </c>
      <c r="AL285" t="s">
        <v>212</v>
      </c>
      <c r="AM285" t="s">
        <v>212</v>
      </c>
      <c r="AN285" t="s">
        <v>212</v>
      </c>
      <c r="AO285" t="s">
        <v>212</v>
      </c>
      <c r="AP285" t="s">
        <v>214</v>
      </c>
      <c r="AQ285" t="s">
        <v>59</v>
      </c>
      <c r="AR285"/>
      <c r="AS285" s="268"/>
      <c r="AT285" s="256"/>
    </row>
    <row r="286" spans="1:48" s="257" customFormat="1" ht="22.8" x14ac:dyDescent="0.4">
      <c r="A286" s="345">
        <v>211930</v>
      </c>
      <c r="B286" s="257" t="s">
        <v>59</v>
      </c>
      <c r="C286" t="s">
        <v>3829</v>
      </c>
      <c r="D286" t="s">
        <v>3829</v>
      </c>
      <c r="E286" t="s">
        <v>3829</v>
      </c>
      <c r="F286" t="s">
        <v>3829</v>
      </c>
      <c r="G286" t="s">
        <v>3829</v>
      </c>
      <c r="H286" t="s">
        <v>3829</v>
      </c>
      <c r="I286" t="s">
        <v>3829</v>
      </c>
      <c r="J286" t="s">
        <v>3829</v>
      </c>
      <c r="K286" t="s">
        <v>3829</v>
      </c>
      <c r="L286" t="s">
        <v>3829</v>
      </c>
      <c r="M286" t="s">
        <v>3829</v>
      </c>
      <c r="N286" t="s">
        <v>3829</v>
      </c>
      <c r="O286" t="s">
        <v>3829</v>
      </c>
      <c r="P286" t="s">
        <v>3829</v>
      </c>
      <c r="Q286" t="s">
        <v>3829</v>
      </c>
      <c r="R286" t="s">
        <v>3829</v>
      </c>
      <c r="S286" t="s">
        <v>3829</v>
      </c>
      <c r="T286" t="s">
        <v>3829</v>
      </c>
      <c r="U286" t="s">
        <v>3829</v>
      </c>
      <c r="V286" t="s">
        <v>3829</v>
      </c>
      <c r="W286" t="s">
        <v>3829</v>
      </c>
      <c r="X286" t="s">
        <v>3829</v>
      </c>
      <c r="Y286" t="s">
        <v>3829</v>
      </c>
      <c r="Z286" t="s">
        <v>3829</v>
      </c>
      <c r="AA286" t="s">
        <v>3829</v>
      </c>
      <c r="AB286" t="s">
        <v>3829</v>
      </c>
      <c r="AC286" t="s">
        <v>3829</v>
      </c>
      <c r="AD286" t="s">
        <v>3829</v>
      </c>
      <c r="AE286" t="s">
        <v>3829</v>
      </c>
      <c r="AF286" t="s">
        <v>3829</v>
      </c>
      <c r="AG286" t="s">
        <v>3829</v>
      </c>
      <c r="AH286" t="s">
        <v>3829</v>
      </c>
      <c r="AI286" t="s">
        <v>3829</v>
      </c>
      <c r="AJ286" t="s">
        <v>3829</v>
      </c>
      <c r="AK286" t="s">
        <v>3829</v>
      </c>
      <c r="AL286" t="s">
        <v>3829</v>
      </c>
      <c r="AM286" t="s">
        <v>3829</v>
      </c>
      <c r="AN286" t="s">
        <v>3829</v>
      </c>
      <c r="AO286" t="s">
        <v>3829</v>
      </c>
      <c r="AQ286" t="s">
        <v>3843</v>
      </c>
      <c r="AR286"/>
      <c r="AS286" s="268"/>
      <c r="AT286" s="258"/>
    </row>
    <row r="287" spans="1:48" s="257" customFormat="1" ht="22.8" x14ac:dyDescent="0.4">
      <c r="A287" s="345">
        <v>211945</v>
      </c>
      <c r="B287" s="257" t="s">
        <v>59</v>
      </c>
      <c r="C287" t="s">
        <v>3829</v>
      </c>
      <c r="D287" t="s">
        <v>3829</v>
      </c>
      <c r="E287" t="s">
        <v>3829</v>
      </c>
      <c r="F287" t="s">
        <v>3829</v>
      </c>
      <c r="G287" t="s">
        <v>3829</v>
      </c>
      <c r="H287" t="s">
        <v>3829</v>
      </c>
      <c r="I287" t="s">
        <v>3829</v>
      </c>
      <c r="J287" t="s">
        <v>3829</v>
      </c>
      <c r="K287" t="s">
        <v>3829</v>
      </c>
      <c r="L287" t="s">
        <v>3829</v>
      </c>
      <c r="M287" t="s">
        <v>3829</v>
      </c>
      <c r="N287" t="s">
        <v>3829</v>
      </c>
      <c r="O287" t="s">
        <v>3829</v>
      </c>
      <c r="P287" t="s">
        <v>3829</v>
      </c>
      <c r="Q287" t="s">
        <v>3829</v>
      </c>
      <c r="R287" t="s">
        <v>3829</v>
      </c>
      <c r="S287" t="s">
        <v>3829</v>
      </c>
      <c r="T287" t="s">
        <v>3829</v>
      </c>
      <c r="U287" t="s">
        <v>3829</v>
      </c>
      <c r="V287" t="s">
        <v>3829</v>
      </c>
      <c r="W287" t="s">
        <v>3829</v>
      </c>
      <c r="X287" t="s">
        <v>3829</v>
      </c>
      <c r="Y287" t="s">
        <v>3829</v>
      </c>
      <c r="Z287" t="s">
        <v>3829</v>
      </c>
      <c r="AA287" t="s">
        <v>3829</v>
      </c>
      <c r="AB287" t="s">
        <v>3829</v>
      </c>
      <c r="AC287" t="s">
        <v>3829</v>
      </c>
      <c r="AD287" t="s">
        <v>3829</v>
      </c>
      <c r="AE287" t="s">
        <v>3829</v>
      </c>
      <c r="AF287" t="s">
        <v>3829</v>
      </c>
      <c r="AG287" t="s">
        <v>3829</v>
      </c>
      <c r="AH287" t="s">
        <v>3829</v>
      </c>
      <c r="AI287" t="s">
        <v>3829</v>
      </c>
      <c r="AJ287" t="s">
        <v>3829</v>
      </c>
      <c r="AK287" t="s">
        <v>3829</v>
      </c>
      <c r="AL287" t="s">
        <v>3829</v>
      </c>
      <c r="AM287" t="s">
        <v>3829</v>
      </c>
      <c r="AN287" t="s">
        <v>3829</v>
      </c>
      <c r="AO287" t="s">
        <v>3829</v>
      </c>
      <c r="AP287" t="s">
        <v>3829</v>
      </c>
      <c r="AQ287" t="s">
        <v>3861</v>
      </c>
      <c r="AR287"/>
      <c r="AS287" s="268"/>
      <c r="AT287" s="256"/>
      <c r="AV287" s="258"/>
    </row>
    <row r="288" spans="1:48" s="257" customFormat="1" ht="21.6" x14ac:dyDescent="0.65">
      <c r="A288" s="345">
        <v>211956</v>
      </c>
      <c r="B288" s="257" t="s">
        <v>59</v>
      </c>
      <c r="C288" t="s">
        <v>3829</v>
      </c>
      <c r="D288" t="s">
        <v>3829</v>
      </c>
      <c r="E288" t="s">
        <v>3829</v>
      </c>
      <c r="F288" t="s">
        <v>3829</v>
      </c>
      <c r="G288" t="s">
        <v>3829</v>
      </c>
      <c r="H288" t="s">
        <v>3829</v>
      </c>
      <c r="I288" t="s">
        <v>3829</v>
      </c>
      <c r="J288" t="s">
        <v>3829</v>
      </c>
      <c r="K288" t="s">
        <v>3829</v>
      </c>
      <c r="L288" t="s">
        <v>3829</v>
      </c>
      <c r="M288" t="s">
        <v>3829</v>
      </c>
      <c r="N288" t="s">
        <v>3829</v>
      </c>
      <c r="O288" t="s">
        <v>3829</v>
      </c>
      <c r="P288" t="s">
        <v>3829</v>
      </c>
      <c r="Q288" t="s">
        <v>3829</v>
      </c>
      <c r="R288" t="s">
        <v>3829</v>
      </c>
      <c r="S288" t="s">
        <v>3829</v>
      </c>
      <c r="T288" t="s">
        <v>3829</v>
      </c>
      <c r="U288" t="s">
        <v>3829</v>
      </c>
      <c r="V288" t="s">
        <v>3829</v>
      </c>
      <c r="W288" t="s">
        <v>3829</v>
      </c>
      <c r="X288" t="s">
        <v>3829</v>
      </c>
      <c r="Y288" t="s">
        <v>3829</v>
      </c>
      <c r="Z288" t="s">
        <v>3829</v>
      </c>
      <c r="AA288" t="s">
        <v>3829</v>
      </c>
      <c r="AB288" t="s">
        <v>3829</v>
      </c>
      <c r="AC288" t="s">
        <v>3829</v>
      </c>
      <c r="AD288" t="s">
        <v>3829</v>
      </c>
      <c r="AE288" t="s">
        <v>3829</v>
      </c>
      <c r="AF288" t="s">
        <v>3829</v>
      </c>
      <c r="AG288" t="s">
        <v>3829</v>
      </c>
      <c r="AH288" t="s">
        <v>3829</v>
      </c>
      <c r="AI288" t="s">
        <v>3829</v>
      </c>
      <c r="AJ288" t="s">
        <v>3829</v>
      </c>
      <c r="AK288" t="s">
        <v>3829</v>
      </c>
      <c r="AL288" t="s">
        <v>3829</v>
      </c>
      <c r="AM288" t="s">
        <v>3829</v>
      </c>
      <c r="AN288" t="s">
        <v>3829</v>
      </c>
      <c r="AO288" t="s">
        <v>3829</v>
      </c>
      <c r="AQ288" t="s">
        <v>3998</v>
      </c>
      <c r="AR288"/>
      <c r="AS288" s="286"/>
      <c r="AT288" s="258"/>
    </row>
    <row r="289" spans="1:48" s="257" customFormat="1" ht="22.8" x14ac:dyDescent="0.4">
      <c r="A289" s="345">
        <v>211960</v>
      </c>
      <c r="B289" s="257" t="s">
        <v>59</v>
      </c>
      <c r="C289" t="s">
        <v>3829</v>
      </c>
      <c r="D289" t="s">
        <v>3829</v>
      </c>
      <c r="E289" t="s">
        <v>3829</v>
      </c>
      <c r="F289" t="s">
        <v>3829</v>
      </c>
      <c r="G289" t="s">
        <v>3829</v>
      </c>
      <c r="H289" t="s">
        <v>3829</v>
      </c>
      <c r="I289" t="s">
        <v>3829</v>
      </c>
      <c r="J289" t="s">
        <v>3829</v>
      </c>
      <c r="K289" t="s">
        <v>3829</v>
      </c>
      <c r="L289" t="s">
        <v>3829</v>
      </c>
      <c r="M289" t="s">
        <v>3829</v>
      </c>
      <c r="N289" t="s">
        <v>3829</v>
      </c>
      <c r="O289" t="s">
        <v>3829</v>
      </c>
      <c r="P289" t="s">
        <v>3829</v>
      </c>
      <c r="Q289" t="s">
        <v>3829</v>
      </c>
      <c r="R289" t="s">
        <v>3829</v>
      </c>
      <c r="S289" t="s">
        <v>3829</v>
      </c>
      <c r="T289" t="s">
        <v>3829</v>
      </c>
      <c r="U289" t="s">
        <v>3829</v>
      </c>
      <c r="V289" t="s">
        <v>3829</v>
      </c>
      <c r="W289" t="s">
        <v>3829</v>
      </c>
      <c r="X289" t="s">
        <v>3829</v>
      </c>
      <c r="Y289" t="s">
        <v>3829</v>
      </c>
      <c r="Z289" t="s">
        <v>3829</v>
      </c>
      <c r="AA289" t="s">
        <v>3829</v>
      </c>
      <c r="AB289" t="s">
        <v>3829</v>
      </c>
      <c r="AC289" t="s">
        <v>3829</v>
      </c>
      <c r="AD289" t="s">
        <v>3829</v>
      </c>
      <c r="AE289" t="s">
        <v>3829</v>
      </c>
      <c r="AF289" t="s">
        <v>3829</v>
      </c>
      <c r="AG289" t="s">
        <v>3829</v>
      </c>
      <c r="AH289" t="s">
        <v>3829</v>
      </c>
      <c r="AI289" t="s">
        <v>3829</v>
      </c>
      <c r="AJ289" t="s">
        <v>3829</v>
      </c>
      <c r="AK289" t="s">
        <v>3829</v>
      </c>
      <c r="AL289" t="s">
        <v>3829</v>
      </c>
      <c r="AM289" t="s">
        <v>3829</v>
      </c>
      <c r="AN289" t="s">
        <v>3829</v>
      </c>
      <c r="AO289" t="s">
        <v>3829</v>
      </c>
      <c r="AP289" t="s">
        <v>3829</v>
      </c>
      <c r="AQ289" t="s">
        <v>3861</v>
      </c>
      <c r="AR289"/>
      <c r="AS289" s="268"/>
      <c r="AT289" s="258"/>
      <c r="AV289" s="258"/>
    </row>
    <row r="290" spans="1:48" s="257" customFormat="1" ht="22.8" x14ac:dyDescent="0.4">
      <c r="A290" s="345">
        <v>211986</v>
      </c>
      <c r="B290" s="257" t="s">
        <v>65</v>
      </c>
      <c r="C290" t="s">
        <v>212</v>
      </c>
      <c r="D290" t="s">
        <v>212</v>
      </c>
      <c r="E290" t="s">
        <v>212</v>
      </c>
      <c r="F290" t="s">
        <v>212</v>
      </c>
      <c r="G290" t="s">
        <v>214</v>
      </c>
      <c r="H290" t="s">
        <v>212</v>
      </c>
      <c r="I290" t="s">
        <v>212</v>
      </c>
      <c r="J290" t="s">
        <v>214</v>
      </c>
      <c r="K290" t="s">
        <v>214</v>
      </c>
      <c r="L290" t="s">
        <v>214</v>
      </c>
      <c r="M290" t="s">
        <v>212</v>
      </c>
      <c r="N290" t="s">
        <v>214</v>
      </c>
      <c r="O290" t="s">
        <v>212</v>
      </c>
      <c r="P290" t="s">
        <v>214</v>
      </c>
      <c r="Q290" t="s">
        <v>212</v>
      </c>
      <c r="R290" t="s">
        <v>214</v>
      </c>
      <c r="S290" t="s">
        <v>214</v>
      </c>
      <c r="T290" t="s">
        <v>212</v>
      </c>
      <c r="U290" t="s">
        <v>214</v>
      </c>
      <c r="V290" t="s">
        <v>214</v>
      </c>
      <c r="W290" t="s">
        <v>214</v>
      </c>
      <c r="X290" t="s">
        <v>214</v>
      </c>
      <c r="Y290" t="s">
        <v>214</v>
      </c>
      <c r="Z290" t="s">
        <v>212</v>
      </c>
      <c r="AA290" t="s">
        <v>212</v>
      </c>
      <c r="AB290" t="s">
        <v>212</v>
      </c>
      <c r="AC290" t="s">
        <v>214</v>
      </c>
      <c r="AD290" t="s">
        <v>212</v>
      </c>
      <c r="AE290" t="s">
        <v>212</v>
      </c>
      <c r="AF290" t="s">
        <v>213</v>
      </c>
      <c r="AG290" t="s">
        <v>213</v>
      </c>
      <c r="AH290" t="s">
        <v>213</v>
      </c>
      <c r="AI290" t="s">
        <v>213</v>
      </c>
      <c r="AJ290" t="s">
        <v>213</v>
      </c>
      <c r="AK290" t="s">
        <v>213</v>
      </c>
      <c r="AL290"/>
      <c r="AM290"/>
      <c r="AN290"/>
      <c r="AO290"/>
      <c r="AP290"/>
      <c r="AQ290" t="s">
        <v>4055</v>
      </c>
      <c r="AR290"/>
      <c r="AS290" s="268"/>
      <c r="AT290" s="258"/>
      <c r="AV290" s="258"/>
    </row>
    <row r="291" spans="1:48" s="257" customFormat="1" ht="21.6" x14ac:dyDescent="0.65">
      <c r="A291" s="345">
        <v>212012</v>
      </c>
      <c r="B291" s="257" t="s">
        <v>59</v>
      </c>
      <c r="C291" t="s">
        <v>214</v>
      </c>
      <c r="D291" t="s">
        <v>214</v>
      </c>
      <c r="E291" t="s">
        <v>214</v>
      </c>
      <c r="F291" t="s">
        <v>214</v>
      </c>
      <c r="G291" t="s">
        <v>214</v>
      </c>
      <c r="H291" t="s">
        <v>212</v>
      </c>
      <c r="I291" t="s">
        <v>214</v>
      </c>
      <c r="J291" t="s">
        <v>212</v>
      </c>
      <c r="K291" t="s">
        <v>214</v>
      </c>
      <c r="L291" t="s">
        <v>212</v>
      </c>
      <c r="M291" t="s">
        <v>214</v>
      </c>
      <c r="N291" t="s">
        <v>214</v>
      </c>
      <c r="O291" t="s">
        <v>214</v>
      </c>
      <c r="P291" t="s">
        <v>214</v>
      </c>
      <c r="Q291" t="s">
        <v>212</v>
      </c>
      <c r="R291" t="s">
        <v>212</v>
      </c>
      <c r="S291" t="s">
        <v>214</v>
      </c>
      <c r="T291" t="s">
        <v>214</v>
      </c>
      <c r="U291" t="s">
        <v>214</v>
      </c>
      <c r="V291" t="s">
        <v>214</v>
      </c>
      <c r="W291" t="s">
        <v>212</v>
      </c>
      <c r="X291" t="s">
        <v>214</v>
      </c>
      <c r="Y291" t="s">
        <v>213</v>
      </c>
      <c r="Z291" t="s">
        <v>212</v>
      </c>
      <c r="AA291" t="s">
        <v>212</v>
      </c>
      <c r="AB291" t="s">
        <v>214</v>
      </c>
      <c r="AC291" t="s">
        <v>214</v>
      </c>
      <c r="AD291" t="s">
        <v>214</v>
      </c>
      <c r="AE291" t="s">
        <v>214</v>
      </c>
      <c r="AF291" t="s">
        <v>212</v>
      </c>
      <c r="AG291" t="s">
        <v>213</v>
      </c>
      <c r="AH291" t="s">
        <v>212</v>
      </c>
      <c r="AI291" t="s">
        <v>212</v>
      </c>
      <c r="AJ291" t="s">
        <v>212</v>
      </c>
      <c r="AK291" t="s">
        <v>212</v>
      </c>
      <c r="AL291" t="s">
        <v>214</v>
      </c>
      <c r="AM291" t="s">
        <v>213</v>
      </c>
      <c r="AN291" t="s">
        <v>213</v>
      </c>
      <c r="AO291" t="s">
        <v>214</v>
      </c>
      <c r="AP291" t="s">
        <v>214</v>
      </c>
      <c r="AQ291" t="s">
        <v>59</v>
      </c>
      <c r="AR291"/>
      <c r="AS291" s="286"/>
      <c r="AT291" s="256"/>
      <c r="AV291" s="258"/>
    </row>
    <row r="292" spans="1:48" s="257" customFormat="1" ht="22.8" x14ac:dyDescent="0.4">
      <c r="A292" s="345">
        <v>212019</v>
      </c>
      <c r="B292" s="257" t="s">
        <v>59</v>
      </c>
      <c r="C292" t="s">
        <v>214</v>
      </c>
      <c r="D292" t="s">
        <v>212</v>
      </c>
      <c r="E292" t="s">
        <v>212</v>
      </c>
      <c r="F292" t="s">
        <v>214</v>
      </c>
      <c r="G292" t="s">
        <v>214</v>
      </c>
      <c r="H292" t="s">
        <v>212</v>
      </c>
      <c r="I292" t="s">
        <v>214</v>
      </c>
      <c r="J292" t="s">
        <v>212</v>
      </c>
      <c r="K292" t="s">
        <v>214</v>
      </c>
      <c r="L292" t="s">
        <v>214</v>
      </c>
      <c r="M292" t="s">
        <v>214</v>
      </c>
      <c r="N292" t="s">
        <v>212</v>
      </c>
      <c r="O292" t="s">
        <v>212</v>
      </c>
      <c r="P292" t="s">
        <v>214</v>
      </c>
      <c r="Q292" t="s">
        <v>214</v>
      </c>
      <c r="R292" t="s">
        <v>214</v>
      </c>
      <c r="S292" t="s">
        <v>213</v>
      </c>
      <c r="T292" t="s">
        <v>214</v>
      </c>
      <c r="U292" t="s">
        <v>214</v>
      </c>
      <c r="V292" t="s">
        <v>214</v>
      </c>
      <c r="W292" t="s">
        <v>212</v>
      </c>
      <c r="X292" t="s">
        <v>214</v>
      </c>
      <c r="Y292" t="s">
        <v>212</v>
      </c>
      <c r="Z292" t="s">
        <v>212</v>
      </c>
      <c r="AA292" t="s">
        <v>214</v>
      </c>
      <c r="AB292" t="s">
        <v>214</v>
      </c>
      <c r="AC292" t="s">
        <v>213</v>
      </c>
      <c r="AD292" t="s">
        <v>212</v>
      </c>
      <c r="AE292" t="s">
        <v>212</v>
      </c>
      <c r="AF292" t="s">
        <v>214</v>
      </c>
      <c r="AG292" t="s">
        <v>212</v>
      </c>
      <c r="AH292" t="s">
        <v>212</v>
      </c>
      <c r="AI292" t="s">
        <v>212</v>
      </c>
      <c r="AJ292" t="s">
        <v>214</v>
      </c>
      <c r="AK292" t="s">
        <v>212</v>
      </c>
      <c r="AL292" t="s">
        <v>213</v>
      </c>
      <c r="AM292" t="s">
        <v>213</v>
      </c>
      <c r="AN292" t="s">
        <v>214</v>
      </c>
      <c r="AO292" t="s">
        <v>213</v>
      </c>
      <c r="AP292" t="s">
        <v>214</v>
      </c>
      <c r="AQ292" t="s">
        <v>3374</v>
      </c>
      <c r="AR292"/>
      <c r="AS292" s="268"/>
      <c r="AT292" s="256"/>
    </row>
    <row r="293" spans="1:48" s="257" customFormat="1" ht="22.8" x14ac:dyDescent="0.4">
      <c r="A293" s="345">
        <v>212024</v>
      </c>
      <c r="B293" s="257" t="s">
        <v>485</v>
      </c>
      <c r="C293" s="269" t="s">
        <v>213</v>
      </c>
      <c r="D293" s="269" t="s">
        <v>213</v>
      </c>
      <c r="E293" s="269" t="s">
        <v>213</v>
      </c>
      <c r="F293" s="269" t="s">
        <v>213</v>
      </c>
      <c r="G293" s="269" t="s">
        <v>213</v>
      </c>
      <c r="H293" s="269" t="s">
        <v>213</v>
      </c>
      <c r="I293" s="269" t="s">
        <v>213</v>
      </c>
      <c r="J293" s="269" t="s">
        <v>213</v>
      </c>
      <c r="K293" s="269" t="s">
        <v>213</v>
      </c>
      <c r="L293" s="269" t="s">
        <v>213</v>
      </c>
      <c r="M293" s="280"/>
      <c r="N293" s="280"/>
      <c r="O293" s="280"/>
      <c r="P293" s="280"/>
      <c r="Q293" s="280"/>
      <c r="R293" s="280"/>
      <c r="S293" s="280"/>
      <c r="T293" s="280"/>
      <c r="U293" s="280"/>
      <c r="V293" s="280"/>
      <c r="W293" s="280"/>
      <c r="X293" s="280"/>
      <c r="Y293" s="280"/>
      <c r="Z293" s="280"/>
      <c r="AA293" s="280"/>
      <c r="AB293" s="280"/>
      <c r="AC293" s="280"/>
      <c r="AD293" s="280"/>
      <c r="AE293" s="280"/>
      <c r="AF293" s="280"/>
      <c r="AG293" s="280"/>
      <c r="AH293" s="280"/>
      <c r="AI293" s="280"/>
      <c r="AJ293" s="280"/>
      <c r="AK293" s="280"/>
      <c r="AL293" s="280"/>
      <c r="AM293" s="280"/>
      <c r="AN293" s="280"/>
      <c r="AO293" s="280"/>
      <c r="AP293"/>
      <c r="AQ293" t="s">
        <v>3981</v>
      </c>
      <c r="AR293"/>
      <c r="AS293" s="268"/>
      <c r="AT293" s="258"/>
      <c r="AV293" s="258"/>
    </row>
    <row r="294" spans="1:48" s="257" customFormat="1" ht="22.8" x14ac:dyDescent="0.4">
      <c r="A294" s="345">
        <v>212033</v>
      </c>
      <c r="B294" s="257" t="s">
        <v>59</v>
      </c>
      <c r="C294" t="s">
        <v>3829</v>
      </c>
      <c r="D294" t="s">
        <v>3829</v>
      </c>
      <c r="E294" t="s">
        <v>3829</v>
      </c>
      <c r="F294" t="s">
        <v>3829</v>
      </c>
      <c r="G294" t="s">
        <v>3829</v>
      </c>
      <c r="H294" t="s">
        <v>3829</v>
      </c>
      <c r="I294" t="s">
        <v>3829</v>
      </c>
      <c r="J294" t="s">
        <v>3829</v>
      </c>
      <c r="K294" t="s">
        <v>3829</v>
      </c>
      <c r="L294" t="s">
        <v>3829</v>
      </c>
      <c r="M294" t="s">
        <v>3829</v>
      </c>
      <c r="N294" t="s">
        <v>3829</v>
      </c>
      <c r="O294" t="s">
        <v>3829</v>
      </c>
      <c r="P294" t="s">
        <v>3829</v>
      </c>
      <c r="Q294" t="s">
        <v>3829</v>
      </c>
      <c r="R294" t="s">
        <v>3829</v>
      </c>
      <c r="S294" t="s">
        <v>3829</v>
      </c>
      <c r="T294" t="s">
        <v>3829</v>
      </c>
      <c r="U294" t="s">
        <v>3829</v>
      </c>
      <c r="V294" t="s">
        <v>3829</v>
      </c>
      <c r="W294" t="s">
        <v>3829</v>
      </c>
      <c r="X294" t="s">
        <v>3829</v>
      </c>
      <c r="Y294" t="s">
        <v>3829</v>
      </c>
      <c r="Z294" t="s">
        <v>3829</v>
      </c>
      <c r="AA294" t="s">
        <v>3829</v>
      </c>
      <c r="AB294" t="s">
        <v>3829</v>
      </c>
      <c r="AC294" t="s">
        <v>3829</v>
      </c>
      <c r="AD294" t="s">
        <v>3829</v>
      </c>
      <c r="AE294" t="s">
        <v>3829</v>
      </c>
      <c r="AF294" t="s">
        <v>3829</v>
      </c>
      <c r="AG294" t="s">
        <v>3829</v>
      </c>
      <c r="AH294" t="s">
        <v>3829</v>
      </c>
      <c r="AI294" t="s">
        <v>3829</v>
      </c>
      <c r="AJ294" t="s">
        <v>3829</v>
      </c>
      <c r="AK294" t="s">
        <v>3829</v>
      </c>
      <c r="AL294" t="s">
        <v>3829</v>
      </c>
      <c r="AM294" t="s">
        <v>3829</v>
      </c>
      <c r="AN294" t="s">
        <v>3829</v>
      </c>
      <c r="AO294" t="s">
        <v>3829</v>
      </c>
      <c r="AP294" t="s">
        <v>3829</v>
      </c>
      <c r="AQ294" t="s">
        <v>3879</v>
      </c>
      <c r="AR294"/>
      <c r="AS294" s="268"/>
      <c r="AT294" s="256"/>
      <c r="AV294" s="258"/>
    </row>
    <row r="295" spans="1:48" s="257" customFormat="1" ht="22.8" x14ac:dyDescent="0.4">
      <c r="A295" s="345">
        <v>212040</v>
      </c>
      <c r="B295" s="257" t="s">
        <v>59</v>
      </c>
      <c r="C295" s="269" t="s">
        <v>3829</v>
      </c>
      <c r="D295" s="269" t="s">
        <v>3829</v>
      </c>
      <c r="E295" s="269" t="s">
        <v>3829</v>
      </c>
      <c r="F295" s="269" t="s">
        <v>3829</v>
      </c>
      <c r="G295" s="269" t="s">
        <v>3829</v>
      </c>
      <c r="H295" s="269" t="s">
        <v>3829</v>
      </c>
      <c r="I295" s="269" t="s">
        <v>3829</v>
      </c>
      <c r="J295" s="269" t="s">
        <v>3829</v>
      </c>
      <c r="K295" s="269" t="s">
        <v>3829</v>
      </c>
      <c r="L295" s="269" t="s">
        <v>3829</v>
      </c>
      <c r="M295" s="269" t="s">
        <v>3829</v>
      </c>
      <c r="N295" s="269" t="s">
        <v>3829</v>
      </c>
      <c r="O295" s="269" t="s">
        <v>3829</v>
      </c>
      <c r="P295" s="269" t="s">
        <v>3829</v>
      </c>
      <c r="Q295" s="269" t="s">
        <v>3829</v>
      </c>
      <c r="R295" s="269" t="s">
        <v>3829</v>
      </c>
      <c r="S295" s="269" t="s">
        <v>3829</v>
      </c>
      <c r="T295" s="269" t="s">
        <v>3829</v>
      </c>
      <c r="U295" s="269" t="s">
        <v>3829</v>
      </c>
      <c r="V295" s="269" t="s">
        <v>3829</v>
      </c>
      <c r="W295" s="269" t="s">
        <v>3829</v>
      </c>
      <c r="X295" s="269" t="s">
        <v>3829</v>
      </c>
      <c r="Y295" s="269" t="s">
        <v>3829</v>
      </c>
      <c r="Z295" s="269" t="s">
        <v>3829</v>
      </c>
      <c r="AA295" s="269" t="s">
        <v>3829</v>
      </c>
      <c r="AB295" s="269" t="s">
        <v>3829</v>
      </c>
      <c r="AC295" s="269" t="s">
        <v>3829</v>
      </c>
      <c r="AD295" s="269" t="s">
        <v>3829</v>
      </c>
      <c r="AE295" s="269" t="s">
        <v>3829</v>
      </c>
      <c r="AF295" s="269" t="s">
        <v>3829</v>
      </c>
      <c r="AG295" s="269" t="s">
        <v>3829</v>
      </c>
      <c r="AH295" s="269" t="s">
        <v>3829</v>
      </c>
      <c r="AI295" s="269" t="s">
        <v>3829</v>
      </c>
      <c r="AJ295" s="269" t="s">
        <v>3829</v>
      </c>
      <c r="AK295" s="269" t="s">
        <v>3829</v>
      </c>
      <c r="AL295" s="269" t="s">
        <v>3829</v>
      </c>
      <c r="AM295" s="269" t="s">
        <v>3829</v>
      </c>
      <c r="AN295" s="269" t="s">
        <v>3829</v>
      </c>
      <c r="AO295" s="269" t="s">
        <v>3829</v>
      </c>
      <c r="AQ295" t="s">
        <v>3843</v>
      </c>
      <c r="AR295"/>
      <c r="AS295" s="268"/>
      <c r="AT295" s="256"/>
      <c r="AV295" s="258"/>
    </row>
    <row r="296" spans="1:48" s="257" customFormat="1" ht="22.8" x14ac:dyDescent="0.4">
      <c r="A296" s="345">
        <v>212048</v>
      </c>
      <c r="B296" s="257" t="s">
        <v>486</v>
      </c>
      <c r="C296" t="s">
        <v>3829</v>
      </c>
      <c r="D296" t="s">
        <v>3829</v>
      </c>
      <c r="E296" t="s">
        <v>3829</v>
      </c>
      <c r="F296" t="s">
        <v>3829</v>
      </c>
      <c r="G296" t="s">
        <v>3829</v>
      </c>
      <c r="H296" t="s">
        <v>3829</v>
      </c>
      <c r="I296" t="s">
        <v>3829</v>
      </c>
      <c r="J296" t="s">
        <v>3829</v>
      </c>
      <c r="K296" t="s">
        <v>3829</v>
      </c>
      <c r="L296" t="s">
        <v>3829</v>
      </c>
      <c r="M296" t="s">
        <v>3829</v>
      </c>
      <c r="N296" t="s">
        <v>3829</v>
      </c>
      <c r="O296" t="s">
        <v>3829</v>
      </c>
      <c r="P296" t="s">
        <v>3829</v>
      </c>
      <c r="Q296" t="s">
        <v>3829</v>
      </c>
      <c r="R296" t="s">
        <v>3829</v>
      </c>
      <c r="S296" t="s">
        <v>3829</v>
      </c>
      <c r="T296" t="s">
        <v>3829</v>
      </c>
      <c r="U296" t="s">
        <v>3829</v>
      </c>
      <c r="V296" t="s">
        <v>3829</v>
      </c>
      <c r="W296"/>
      <c r="X296"/>
      <c r="Y296"/>
      <c r="Z296"/>
      <c r="AA296"/>
      <c r="AB296"/>
      <c r="AC296"/>
      <c r="AD296"/>
      <c r="AE296"/>
      <c r="AF296"/>
      <c r="AG296"/>
      <c r="AH296"/>
      <c r="AI296"/>
      <c r="AJ296"/>
      <c r="AK296"/>
      <c r="AL296"/>
      <c r="AM296"/>
      <c r="AN296"/>
      <c r="AO296"/>
      <c r="AP296"/>
      <c r="AQ296" t="s">
        <v>4037</v>
      </c>
      <c r="AR296"/>
      <c r="AS296" s="268"/>
      <c r="AT296" s="256"/>
    </row>
    <row r="297" spans="1:48" s="257" customFormat="1" ht="22.8" x14ac:dyDescent="0.4">
      <c r="A297" s="345">
        <v>212052</v>
      </c>
      <c r="B297" s="257" t="s">
        <v>65</v>
      </c>
      <c r="C297" t="s">
        <v>214</v>
      </c>
      <c r="D297" t="s">
        <v>212</v>
      </c>
      <c r="E297" t="s">
        <v>212</v>
      </c>
      <c r="F297" t="s">
        <v>214</v>
      </c>
      <c r="G297" t="s">
        <v>212</v>
      </c>
      <c r="H297" t="s">
        <v>212</v>
      </c>
      <c r="I297" t="s">
        <v>212</v>
      </c>
      <c r="J297" t="s">
        <v>212</v>
      </c>
      <c r="K297" t="s">
        <v>214</v>
      </c>
      <c r="L297" t="s">
        <v>214</v>
      </c>
      <c r="M297" t="s">
        <v>212</v>
      </c>
      <c r="N297" t="s">
        <v>212</v>
      </c>
      <c r="O297" t="s">
        <v>212</v>
      </c>
      <c r="P297" t="s">
        <v>212</v>
      </c>
      <c r="Q297" t="s">
        <v>212</v>
      </c>
      <c r="R297" t="s">
        <v>212</v>
      </c>
      <c r="S297" t="s">
        <v>214</v>
      </c>
      <c r="T297" t="s">
        <v>214</v>
      </c>
      <c r="U297" t="s">
        <v>212</v>
      </c>
      <c r="V297" t="s">
        <v>214</v>
      </c>
      <c r="W297" t="s">
        <v>214</v>
      </c>
      <c r="X297" t="s">
        <v>212</v>
      </c>
      <c r="Y297" t="s">
        <v>214</v>
      </c>
      <c r="Z297" t="s">
        <v>212</v>
      </c>
      <c r="AA297" t="s">
        <v>212</v>
      </c>
      <c r="AB297" t="s">
        <v>212</v>
      </c>
      <c r="AC297" t="s">
        <v>212</v>
      </c>
      <c r="AD297" t="s">
        <v>214</v>
      </c>
      <c r="AE297" t="s">
        <v>214</v>
      </c>
      <c r="AF297" t="s">
        <v>214</v>
      </c>
      <c r="AG297" t="s">
        <v>213</v>
      </c>
      <c r="AH297" t="s">
        <v>213</v>
      </c>
      <c r="AI297" t="s">
        <v>213</v>
      </c>
      <c r="AJ297" t="s">
        <v>213</v>
      </c>
      <c r="AK297" t="s">
        <v>213</v>
      </c>
      <c r="AL297"/>
      <c r="AM297"/>
      <c r="AN297"/>
      <c r="AO297"/>
      <c r="AP297"/>
      <c r="AQ297" t="s">
        <v>65</v>
      </c>
      <c r="AR297"/>
      <c r="AS297" s="268"/>
      <c r="AT297" s="258"/>
      <c r="AV297" s="258"/>
    </row>
    <row r="298" spans="1:48" s="257" customFormat="1" ht="22.8" x14ac:dyDescent="0.4">
      <c r="A298" s="345">
        <v>212053</v>
      </c>
      <c r="B298" s="257" t="s">
        <v>59</v>
      </c>
      <c r="C298" t="s">
        <v>212</v>
      </c>
      <c r="D298" t="s">
        <v>212</v>
      </c>
      <c r="E298" t="s">
        <v>212</v>
      </c>
      <c r="F298" t="s">
        <v>212</v>
      </c>
      <c r="G298" t="s">
        <v>212</v>
      </c>
      <c r="H298" t="s">
        <v>212</v>
      </c>
      <c r="I298" t="s">
        <v>214</v>
      </c>
      <c r="J298" t="s">
        <v>212</v>
      </c>
      <c r="K298" t="s">
        <v>214</v>
      </c>
      <c r="L298" t="s">
        <v>214</v>
      </c>
      <c r="M298" t="s">
        <v>212</v>
      </c>
      <c r="N298" t="s">
        <v>212</v>
      </c>
      <c r="O298" t="s">
        <v>212</v>
      </c>
      <c r="P298" t="s">
        <v>214</v>
      </c>
      <c r="Q298" t="s">
        <v>212</v>
      </c>
      <c r="R298" t="s">
        <v>212</v>
      </c>
      <c r="S298" t="s">
        <v>212</v>
      </c>
      <c r="T298" t="s">
        <v>214</v>
      </c>
      <c r="U298" t="s">
        <v>214</v>
      </c>
      <c r="V298" t="s">
        <v>212</v>
      </c>
      <c r="W298" t="s">
        <v>212</v>
      </c>
      <c r="X298" t="s">
        <v>212</v>
      </c>
      <c r="Y298" t="s">
        <v>212</v>
      </c>
      <c r="Z298" t="s">
        <v>214</v>
      </c>
      <c r="AA298" t="s">
        <v>212</v>
      </c>
      <c r="AB298" t="s">
        <v>212</v>
      </c>
      <c r="AC298" t="s">
        <v>212</v>
      </c>
      <c r="AD298" t="s">
        <v>212</v>
      </c>
      <c r="AE298" t="s">
        <v>214</v>
      </c>
      <c r="AF298" t="s">
        <v>212</v>
      </c>
      <c r="AG298" t="s">
        <v>214</v>
      </c>
      <c r="AH298" t="s">
        <v>214</v>
      </c>
      <c r="AI298" t="s">
        <v>214</v>
      </c>
      <c r="AJ298" t="s">
        <v>212</v>
      </c>
      <c r="AK298" t="s">
        <v>214</v>
      </c>
      <c r="AL298" t="s">
        <v>214</v>
      </c>
      <c r="AM298" t="s">
        <v>214</v>
      </c>
      <c r="AN298" t="s">
        <v>214</v>
      </c>
      <c r="AO298" t="s">
        <v>214</v>
      </c>
      <c r="AP298" t="s">
        <v>214</v>
      </c>
      <c r="AQ298" t="s">
        <v>3374</v>
      </c>
      <c r="AR298"/>
      <c r="AS298" s="268"/>
      <c r="AT298" s="256"/>
    </row>
    <row r="299" spans="1:48" s="257" customFormat="1" ht="14.4" x14ac:dyDescent="0.3">
      <c r="A299" s="345">
        <v>212072</v>
      </c>
      <c r="B299" s="257" t="s">
        <v>59</v>
      </c>
      <c r="C299" s="269" t="s">
        <v>3829</v>
      </c>
      <c r="D299" s="269" t="s">
        <v>3829</v>
      </c>
      <c r="E299" s="269" t="s">
        <v>3829</v>
      </c>
      <c r="F299" s="269" t="s">
        <v>3829</v>
      </c>
      <c r="G299" s="269" t="s">
        <v>3829</v>
      </c>
      <c r="H299" s="269" t="s">
        <v>3829</v>
      </c>
      <c r="I299" s="269" t="s">
        <v>3829</v>
      </c>
      <c r="J299" s="269" t="s">
        <v>3829</v>
      </c>
      <c r="K299" s="269" t="s">
        <v>3829</v>
      </c>
      <c r="L299" s="269" t="s">
        <v>3829</v>
      </c>
      <c r="M299" s="269" t="s">
        <v>3829</v>
      </c>
      <c r="N299" s="269" t="s">
        <v>3829</v>
      </c>
      <c r="O299" s="269" t="s">
        <v>3829</v>
      </c>
      <c r="P299" s="269" t="s">
        <v>3829</v>
      </c>
      <c r="Q299" s="269" t="s">
        <v>3829</v>
      </c>
      <c r="R299" s="269" t="s">
        <v>3829</v>
      </c>
      <c r="S299" s="269" t="s">
        <v>3829</v>
      </c>
      <c r="T299" s="269" t="s">
        <v>3829</v>
      </c>
      <c r="U299" s="269" t="s">
        <v>3829</v>
      </c>
      <c r="V299" s="269" t="s">
        <v>3829</v>
      </c>
      <c r="W299" s="269" t="s">
        <v>3829</v>
      </c>
      <c r="X299" s="269" t="s">
        <v>3829</v>
      </c>
      <c r="Y299" s="269" t="s">
        <v>3829</v>
      </c>
      <c r="Z299" s="269" t="s">
        <v>3829</v>
      </c>
      <c r="AA299" s="269" t="s">
        <v>3829</v>
      </c>
      <c r="AB299" s="269" t="s">
        <v>3829</v>
      </c>
      <c r="AC299" s="269" t="s">
        <v>3829</v>
      </c>
      <c r="AD299" s="269" t="s">
        <v>3829</v>
      </c>
      <c r="AE299" s="269" t="s">
        <v>3829</v>
      </c>
      <c r="AF299" s="269" t="s">
        <v>3829</v>
      </c>
      <c r="AG299" s="269" t="s">
        <v>3829</v>
      </c>
      <c r="AH299" s="269" t="s">
        <v>3829</v>
      </c>
      <c r="AI299" s="269" t="s">
        <v>3829</v>
      </c>
      <c r="AJ299" s="269" t="s">
        <v>3829</v>
      </c>
      <c r="AK299" s="269" t="s">
        <v>3829</v>
      </c>
      <c r="AL299" s="269" t="s">
        <v>3829</v>
      </c>
      <c r="AM299" s="269" t="s">
        <v>3829</v>
      </c>
      <c r="AN299" s="269" t="s">
        <v>3829</v>
      </c>
      <c r="AO299" s="269" t="s">
        <v>3829</v>
      </c>
      <c r="AQ299" t="s">
        <v>3861</v>
      </c>
      <c r="AR299"/>
      <c r="AS299" s="304"/>
    </row>
    <row r="300" spans="1:48" s="257" customFormat="1" ht="22.8" x14ac:dyDescent="0.4">
      <c r="A300" s="345">
        <v>212095</v>
      </c>
      <c r="B300" s="257" t="s">
        <v>485</v>
      </c>
      <c r="C300" s="269" t="s">
        <v>4473</v>
      </c>
      <c r="D300" s="269" t="s">
        <v>213</v>
      </c>
      <c r="E300" s="269" t="s">
        <v>213</v>
      </c>
      <c r="F300" s="269" t="s">
        <v>213</v>
      </c>
      <c r="G300" s="269" t="s">
        <v>4473</v>
      </c>
      <c r="H300" s="269" t="s">
        <v>213</v>
      </c>
      <c r="I300" s="269" t="s">
        <v>213</v>
      </c>
      <c r="J300" s="269" t="s">
        <v>213</v>
      </c>
      <c r="K300" s="269" t="s">
        <v>213</v>
      </c>
      <c r="L300" s="269" t="s">
        <v>213</v>
      </c>
      <c r="M300" s="256"/>
      <c r="N300" s="256"/>
      <c r="O300" s="256"/>
      <c r="P300" s="256"/>
      <c r="Q300" s="256"/>
      <c r="R300" s="256"/>
      <c r="S300" s="256"/>
      <c r="T300" s="256"/>
      <c r="U300" s="256"/>
      <c r="V300" s="256"/>
      <c r="W300" s="256"/>
      <c r="X300" s="256"/>
      <c r="Y300" s="256"/>
      <c r="Z300" s="256"/>
      <c r="AA300" s="256"/>
      <c r="AB300" s="256"/>
      <c r="AC300" s="256"/>
      <c r="AD300" s="256"/>
      <c r="AE300" s="256"/>
      <c r="AF300" s="256"/>
      <c r="AG300" s="256"/>
      <c r="AH300" s="256"/>
      <c r="AI300" s="256"/>
      <c r="AJ300" s="256"/>
      <c r="AK300" s="256"/>
      <c r="AL300" s="256"/>
      <c r="AM300" s="256"/>
      <c r="AN300" s="256"/>
      <c r="AO300" s="256"/>
      <c r="AP300"/>
      <c r="AQ300" t="s">
        <v>3981</v>
      </c>
      <c r="AR300"/>
      <c r="AS300" s="268"/>
      <c r="AT300" s="258"/>
      <c r="AV300" s="258"/>
    </row>
    <row r="301" spans="1:48" s="257" customFormat="1" ht="22.8" x14ac:dyDescent="0.4">
      <c r="A301" s="345">
        <v>212100</v>
      </c>
      <c r="B301" s="257" t="s">
        <v>486</v>
      </c>
      <c r="C301" t="s">
        <v>3829</v>
      </c>
      <c r="D301" t="s">
        <v>3829</v>
      </c>
      <c r="E301" t="s">
        <v>3829</v>
      </c>
      <c r="F301" t="s">
        <v>3829</v>
      </c>
      <c r="G301" t="s">
        <v>3829</v>
      </c>
      <c r="H301" t="s">
        <v>3829</v>
      </c>
      <c r="I301" t="s">
        <v>3829</v>
      </c>
      <c r="J301" t="s">
        <v>3829</v>
      </c>
      <c r="K301" t="s">
        <v>3829</v>
      </c>
      <c r="L301" t="s">
        <v>3829</v>
      </c>
      <c r="M301" t="s">
        <v>3829</v>
      </c>
      <c r="N301" t="s">
        <v>3829</v>
      </c>
      <c r="O301" t="s">
        <v>3829</v>
      </c>
      <c r="P301" t="s">
        <v>3829</v>
      </c>
      <c r="Q301" t="s">
        <v>3829</v>
      </c>
      <c r="R301" t="s">
        <v>3829</v>
      </c>
      <c r="S301" t="s">
        <v>3829</v>
      </c>
      <c r="T301" t="s">
        <v>3829</v>
      </c>
      <c r="U301" t="s">
        <v>3829</v>
      </c>
      <c r="V301" t="s">
        <v>3829</v>
      </c>
      <c r="W301"/>
      <c r="X301"/>
      <c r="Y301"/>
      <c r="Z301"/>
      <c r="AA301"/>
      <c r="AB301"/>
      <c r="AC301"/>
      <c r="AD301"/>
      <c r="AE301"/>
      <c r="AF301"/>
      <c r="AG301"/>
      <c r="AH301"/>
      <c r="AI301"/>
      <c r="AJ301"/>
      <c r="AK301"/>
      <c r="AL301"/>
      <c r="AM301"/>
      <c r="AN301"/>
      <c r="AO301"/>
      <c r="AP301"/>
      <c r="AQ301" t="s">
        <v>4037</v>
      </c>
      <c r="AR301"/>
      <c r="AS301" s="268"/>
      <c r="AT301" s="256"/>
      <c r="AV301" s="258"/>
    </row>
    <row r="302" spans="1:48" s="257" customFormat="1" ht="14.4" x14ac:dyDescent="0.3">
      <c r="A302" s="345">
        <v>212133</v>
      </c>
      <c r="B302" s="257" t="s">
        <v>59</v>
      </c>
      <c r="C302" t="s">
        <v>212</v>
      </c>
      <c r="D302" t="s">
        <v>214</v>
      </c>
      <c r="E302" t="s">
        <v>212</v>
      </c>
      <c r="F302" t="s">
        <v>212</v>
      </c>
      <c r="G302" t="s">
        <v>212</v>
      </c>
      <c r="H302" t="s">
        <v>214</v>
      </c>
      <c r="I302" t="s">
        <v>212</v>
      </c>
      <c r="J302" t="s">
        <v>212</v>
      </c>
      <c r="K302" t="s">
        <v>212</v>
      </c>
      <c r="L302" t="s">
        <v>212</v>
      </c>
      <c r="M302" t="s">
        <v>212</v>
      </c>
      <c r="N302" t="s">
        <v>214</v>
      </c>
      <c r="O302" t="s">
        <v>212</v>
      </c>
      <c r="P302" t="s">
        <v>212</v>
      </c>
      <c r="Q302" t="s">
        <v>214</v>
      </c>
      <c r="R302" t="s">
        <v>212</v>
      </c>
      <c r="S302" t="s">
        <v>214</v>
      </c>
      <c r="T302" t="s">
        <v>214</v>
      </c>
      <c r="U302" t="s">
        <v>214</v>
      </c>
      <c r="V302" t="s">
        <v>212</v>
      </c>
      <c r="W302" t="s">
        <v>212</v>
      </c>
      <c r="X302" t="s">
        <v>212</v>
      </c>
      <c r="Y302" t="s">
        <v>214</v>
      </c>
      <c r="Z302" t="s">
        <v>212</v>
      </c>
      <c r="AA302" t="s">
        <v>212</v>
      </c>
      <c r="AB302" t="s">
        <v>212</v>
      </c>
      <c r="AC302" t="s">
        <v>212</v>
      </c>
      <c r="AD302" t="s">
        <v>212</v>
      </c>
      <c r="AE302" t="s">
        <v>212</v>
      </c>
      <c r="AF302" t="s">
        <v>212</v>
      </c>
      <c r="AG302" t="s">
        <v>212</v>
      </c>
      <c r="AH302" t="s">
        <v>214</v>
      </c>
      <c r="AI302" t="s">
        <v>214</v>
      </c>
      <c r="AJ302" t="s">
        <v>212</v>
      </c>
      <c r="AK302" t="s">
        <v>214</v>
      </c>
      <c r="AL302" t="s">
        <v>214</v>
      </c>
      <c r="AM302" t="s">
        <v>214</v>
      </c>
      <c r="AN302" t="s">
        <v>214</v>
      </c>
      <c r="AO302" t="s">
        <v>214</v>
      </c>
      <c r="AP302"/>
      <c r="AQ302" t="s">
        <v>3374</v>
      </c>
      <c r="AR302"/>
      <c r="AS302" s="283"/>
      <c r="AT302" s="256"/>
    </row>
    <row r="303" spans="1:48" s="257" customFormat="1" ht="22.8" x14ac:dyDescent="0.4">
      <c r="A303" s="345">
        <v>212135</v>
      </c>
      <c r="B303" s="257" t="s">
        <v>59</v>
      </c>
      <c r="C303" t="s">
        <v>212</v>
      </c>
      <c r="D303" t="s">
        <v>214</v>
      </c>
      <c r="E303" t="s">
        <v>212</v>
      </c>
      <c r="F303" t="s">
        <v>212</v>
      </c>
      <c r="G303" t="s">
        <v>212</v>
      </c>
      <c r="H303" t="s">
        <v>214</v>
      </c>
      <c r="I303" t="s">
        <v>212</v>
      </c>
      <c r="J303" t="s">
        <v>212</v>
      </c>
      <c r="K303" t="s">
        <v>212</v>
      </c>
      <c r="L303" t="s">
        <v>212</v>
      </c>
      <c r="M303" t="s">
        <v>212</v>
      </c>
      <c r="N303" t="s">
        <v>214</v>
      </c>
      <c r="O303" t="s">
        <v>212</v>
      </c>
      <c r="P303" t="s">
        <v>214</v>
      </c>
      <c r="Q303" t="s">
        <v>214</v>
      </c>
      <c r="R303" t="s">
        <v>214</v>
      </c>
      <c r="S303" t="s">
        <v>214</v>
      </c>
      <c r="T303" t="s">
        <v>214</v>
      </c>
      <c r="U303" t="s">
        <v>214</v>
      </c>
      <c r="V303" t="s">
        <v>214</v>
      </c>
      <c r="W303" t="s">
        <v>214</v>
      </c>
      <c r="X303" t="s">
        <v>212</v>
      </c>
      <c r="Y303" t="s">
        <v>212</v>
      </c>
      <c r="Z303" t="s">
        <v>214</v>
      </c>
      <c r="AA303" t="s">
        <v>214</v>
      </c>
      <c r="AB303" t="s">
        <v>212</v>
      </c>
      <c r="AC303" t="s">
        <v>212</v>
      </c>
      <c r="AD303" t="s">
        <v>212</v>
      </c>
      <c r="AE303" t="s">
        <v>212</v>
      </c>
      <c r="AF303" t="s">
        <v>212</v>
      </c>
      <c r="AG303" t="s">
        <v>214</v>
      </c>
      <c r="AH303" t="s">
        <v>214</v>
      </c>
      <c r="AI303" t="s">
        <v>213</v>
      </c>
      <c r="AJ303" t="s">
        <v>214</v>
      </c>
      <c r="AK303" t="s">
        <v>212</v>
      </c>
      <c r="AL303" t="s">
        <v>214</v>
      </c>
      <c r="AM303" t="s">
        <v>213</v>
      </c>
      <c r="AN303" t="s">
        <v>213</v>
      </c>
      <c r="AO303" t="s">
        <v>213</v>
      </c>
      <c r="AP303" t="s">
        <v>214</v>
      </c>
      <c r="AQ303" t="s">
        <v>3374</v>
      </c>
      <c r="AR303"/>
      <c r="AS303" s="268"/>
      <c r="AT303" s="258"/>
      <c r="AV303" s="258"/>
    </row>
    <row r="304" spans="1:48" s="257" customFormat="1" ht="22.8" x14ac:dyDescent="0.4">
      <c r="A304" s="345">
        <v>212141</v>
      </c>
      <c r="B304" s="257" t="s">
        <v>59</v>
      </c>
      <c r="C304" t="s">
        <v>212</v>
      </c>
      <c r="D304" t="s">
        <v>214</v>
      </c>
      <c r="E304" t="s">
        <v>212</v>
      </c>
      <c r="F304" t="s">
        <v>214</v>
      </c>
      <c r="G304" t="s">
        <v>212</v>
      </c>
      <c r="H304" t="s">
        <v>214</v>
      </c>
      <c r="I304" t="s">
        <v>214</v>
      </c>
      <c r="J304" t="s">
        <v>214</v>
      </c>
      <c r="K304" t="s">
        <v>214</v>
      </c>
      <c r="L304" t="s">
        <v>212</v>
      </c>
      <c r="M304" t="s">
        <v>212</v>
      </c>
      <c r="N304" t="s">
        <v>214</v>
      </c>
      <c r="O304" t="s">
        <v>214</v>
      </c>
      <c r="P304" t="s">
        <v>214</v>
      </c>
      <c r="Q304" t="s">
        <v>212</v>
      </c>
      <c r="R304" t="s">
        <v>214</v>
      </c>
      <c r="S304" t="s">
        <v>214</v>
      </c>
      <c r="T304" t="s">
        <v>212</v>
      </c>
      <c r="U304" t="s">
        <v>212</v>
      </c>
      <c r="V304" t="s">
        <v>212</v>
      </c>
      <c r="W304" t="s">
        <v>212</v>
      </c>
      <c r="X304" t="s">
        <v>214</v>
      </c>
      <c r="Y304" t="s">
        <v>212</v>
      </c>
      <c r="Z304" t="s">
        <v>212</v>
      </c>
      <c r="AA304" t="s">
        <v>214</v>
      </c>
      <c r="AB304" t="s">
        <v>212</v>
      </c>
      <c r="AC304" t="s">
        <v>214</v>
      </c>
      <c r="AD304" t="s">
        <v>212</v>
      </c>
      <c r="AE304" t="s">
        <v>212</v>
      </c>
      <c r="AF304" t="s">
        <v>212</v>
      </c>
      <c r="AG304" t="s">
        <v>214</v>
      </c>
      <c r="AH304" t="s">
        <v>214</v>
      </c>
      <c r="AI304" t="s">
        <v>212</v>
      </c>
      <c r="AJ304" t="s">
        <v>212</v>
      </c>
      <c r="AK304" t="s">
        <v>214</v>
      </c>
      <c r="AL304" t="s">
        <v>212</v>
      </c>
      <c r="AM304" t="s">
        <v>212</v>
      </c>
      <c r="AN304" t="s">
        <v>214</v>
      </c>
      <c r="AO304" t="s">
        <v>214</v>
      </c>
      <c r="AP304" t="s">
        <v>212</v>
      </c>
      <c r="AQ304" t="s">
        <v>59</v>
      </c>
      <c r="AR304"/>
      <c r="AS304" s="268"/>
      <c r="AT304" s="256"/>
      <c r="AV304" s="258"/>
    </row>
    <row r="305" spans="1:48" s="257" customFormat="1" ht="14.4" x14ac:dyDescent="0.3">
      <c r="A305" s="345">
        <v>212145</v>
      </c>
      <c r="B305" s="257" t="s">
        <v>59</v>
      </c>
      <c r="C305" s="256" t="s">
        <v>212</v>
      </c>
      <c r="D305" s="256" t="s">
        <v>214</v>
      </c>
      <c r="E305" s="256" t="s">
        <v>212</v>
      </c>
      <c r="F305" s="256" t="s">
        <v>212</v>
      </c>
      <c r="G305" s="256" t="s">
        <v>214</v>
      </c>
      <c r="H305" s="256" t="s">
        <v>212</v>
      </c>
      <c r="I305" s="256" t="s">
        <v>214</v>
      </c>
      <c r="J305" s="256" t="s">
        <v>212</v>
      </c>
      <c r="K305" s="256" t="s">
        <v>212</v>
      </c>
      <c r="L305" s="256" t="s">
        <v>212</v>
      </c>
      <c r="M305" s="256" t="s">
        <v>212</v>
      </c>
      <c r="N305" s="256" t="s">
        <v>214</v>
      </c>
      <c r="O305" s="256" t="s">
        <v>212</v>
      </c>
      <c r="P305" s="256" t="s">
        <v>212</v>
      </c>
      <c r="Q305" s="256" t="s">
        <v>212</v>
      </c>
      <c r="R305" s="256" t="s">
        <v>212</v>
      </c>
      <c r="S305" s="256" t="s">
        <v>212</v>
      </c>
      <c r="T305" s="256" t="s">
        <v>214</v>
      </c>
      <c r="U305" s="256" t="s">
        <v>214</v>
      </c>
      <c r="V305" s="256" t="s">
        <v>214</v>
      </c>
      <c r="W305" s="256" t="s">
        <v>212</v>
      </c>
      <c r="X305" s="256" t="s">
        <v>214</v>
      </c>
      <c r="Y305" s="256" t="s">
        <v>212</v>
      </c>
      <c r="Z305" s="256" t="s">
        <v>212</v>
      </c>
      <c r="AA305" s="256" t="s">
        <v>212</v>
      </c>
      <c r="AB305" s="256" t="s">
        <v>212</v>
      </c>
      <c r="AC305" s="256" t="s">
        <v>214</v>
      </c>
      <c r="AD305" s="256" t="s">
        <v>212</v>
      </c>
      <c r="AE305" s="256" t="s">
        <v>212</v>
      </c>
      <c r="AF305" s="256" t="s">
        <v>212</v>
      </c>
      <c r="AG305" s="256" t="s">
        <v>214</v>
      </c>
      <c r="AH305" s="256" t="s">
        <v>214</v>
      </c>
      <c r="AI305" s="256" t="s">
        <v>214</v>
      </c>
      <c r="AJ305" s="256" t="s">
        <v>214</v>
      </c>
      <c r="AK305" s="256" t="s">
        <v>214</v>
      </c>
      <c r="AL305" s="256" t="s">
        <v>214</v>
      </c>
      <c r="AM305" s="256" t="s">
        <v>214</v>
      </c>
      <c r="AN305" s="256" t="s">
        <v>213</v>
      </c>
      <c r="AO305" s="256" t="s">
        <v>213</v>
      </c>
      <c r="AP305"/>
      <c r="AQ305" t="s">
        <v>59</v>
      </c>
      <c r="AR305"/>
      <c r="AS305" s="283"/>
      <c r="AT305" s="256"/>
    </row>
    <row r="306" spans="1:48" s="257" customFormat="1" ht="22.8" x14ac:dyDescent="0.4">
      <c r="A306" s="345">
        <v>212156</v>
      </c>
      <c r="B306" s="257" t="s">
        <v>59</v>
      </c>
      <c r="C306" t="s">
        <v>212</v>
      </c>
      <c r="D306" t="s">
        <v>214</v>
      </c>
      <c r="E306" t="s">
        <v>212</v>
      </c>
      <c r="F306" t="s">
        <v>212</v>
      </c>
      <c r="G306" t="s">
        <v>212</v>
      </c>
      <c r="H306" t="s">
        <v>214</v>
      </c>
      <c r="I306" t="s">
        <v>214</v>
      </c>
      <c r="J306" t="s">
        <v>212</v>
      </c>
      <c r="K306" t="s">
        <v>212</v>
      </c>
      <c r="L306" t="s">
        <v>212</v>
      </c>
      <c r="M306" t="s">
        <v>214</v>
      </c>
      <c r="N306" t="s">
        <v>214</v>
      </c>
      <c r="O306" t="s">
        <v>212</v>
      </c>
      <c r="P306" t="s">
        <v>212</v>
      </c>
      <c r="Q306" t="s">
        <v>214</v>
      </c>
      <c r="R306" t="s">
        <v>212</v>
      </c>
      <c r="S306" t="s">
        <v>214</v>
      </c>
      <c r="T306" t="s">
        <v>214</v>
      </c>
      <c r="U306" t="s">
        <v>214</v>
      </c>
      <c r="V306" t="s">
        <v>214</v>
      </c>
      <c r="W306" t="s">
        <v>214</v>
      </c>
      <c r="X306" t="s">
        <v>212</v>
      </c>
      <c r="Y306" t="s">
        <v>212</v>
      </c>
      <c r="Z306" t="s">
        <v>214</v>
      </c>
      <c r="AA306" t="s">
        <v>212</v>
      </c>
      <c r="AB306" t="s">
        <v>212</v>
      </c>
      <c r="AC306" t="s">
        <v>214</v>
      </c>
      <c r="AD306" t="s">
        <v>214</v>
      </c>
      <c r="AE306" t="s">
        <v>214</v>
      </c>
      <c r="AF306" t="s">
        <v>212</v>
      </c>
      <c r="AG306" t="s">
        <v>213</v>
      </c>
      <c r="AH306" t="s">
        <v>213</v>
      </c>
      <c r="AI306" t="s">
        <v>213</v>
      </c>
      <c r="AJ306" t="s">
        <v>213</v>
      </c>
      <c r="AK306" t="s">
        <v>212</v>
      </c>
      <c r="AL306" t="s">
        <v>213</v>
      </c>
      <c r="AM306" t="s">
        <v>213</v>
      </c>
      <c r="AN306" t="s">
        <v>213</v>
      </c>
      <c r="AO306" t="s">
        <v>213</v>
      </c>
      <c r="AP306" t="s">
        <v>214</v>
      </c>
      <c r="AQ306" t="s">
        <v>59</v>
      </c>
      <c r="AR306"/>
      <c r="AS306" s="268"/>
      <c r="AT306" s="256"/>
    </row>
    <row r="307" spans="1:48" s="257" customFormat="1" ht="22.8" x14ac:dyDescent="0.4">
      <c r="A307" s="345">
        <v>212163</v>
      </c>
      <c r="B307" s="257" t="s">
        <v>59</v>
      </c>
      <c r="C307" t="s">
        <v>3829</v>
      </c>
      <c r="D307" t="s">
        <v>3829</v>
      </c>
      <c r="E307" t="s">
        <v>3829</v>
      </c>
      <c r="F307" t="s">
        <v>3829</v>
      </c>
      <c r="G307" t="s">
        <v>3829</v>
      </c>
      <c r="H307" t="s">
        <v>3829</v>
      </c>
      <c r="I307" t="s">
        <v>3829</v>
      </c>
      <c r="J307" t="s">
        <v>3829</v>
      </c>
      <c r="K307" t="s">
        <v>3829</v>
      </c>
      <c r="L307" t="s">
        <v>3829</v>
      </c>
      <c r="M307" t="s">
        <v>3829</v>
      </c>
      <c r="N307" t="s">
        <v>3829</v>
      </c>
      <c r="O307" t="s">
        <v>3829</v>
      </c>
      <c r="P307" t="s">
        <v>3829</v>
      </c>
      <c r="Q307" t="s">
        <v>3829</v>
      </c>
      <c r="R307" t="s">
        <v>3829</v>
      </c>
      <c r="S307" t="s">
        <v>3829</v>
      </c>
      <c r="T307" t="s">
        <v>3829</v>
      </c>
      <c r="U307" t="s">
        <v>3829</v>
      </c>
      <c r="V307" t="s">
        <v>3829</v>
      </c>
      <c r="W307" t="s">
        <v>3829</v>
      </c>
      <c r="X307" t="s">
        <v>3829</v>
      </c>
      <c r="Y307" t="s">
        <v>3829</v>
      </c>
      <c r="Z307" t="s">
        <v>3829</v>
      </c>
      <c r="AA307" t="s">
        <v>3829</v>
      </c>
      <c r="AB307" t="s">
        <v>3829</v>
      </c>
      <c r="AC307" t="s">
        <v>3829</v>
      </c>
      <c r="AD307" t="s">
        <v>3829</v>
      </c>
      <c r="AE307" t="s">
        <v>3829</v>
      </c>
      <c r="AF307" t="s">
        <v>3829</v>
      </c>
      <c r="AG307" t="s">
        <v>3829</v>
      </c>
      <c r="AH307" t="s">
        <v>3829</v>
      </c>
      <c r="AI307" t="s">
        <v>3829</v>
      </c>
      <c r="AJ307" t="s">
        <v>3829</v>
      </c>
      <c r="AK307" t="s">
        <v>3829</v>
      </c>
      <c r="AL307" t="s">
        <v>3829</v>
      </c>
      <c r="AM307" t="s">
        <v>3829</v>
      </c>
      <c r="AN307" t="s">
        <v>3829</v>
      </c>
      <c r="AO307" t="s">
        <v>3829</v>
      </c>
      <c r="AP307" t="s">
        <v>3829</v>
      </c>
      <c r="AQ307" t="s">
        <v>3861</v>
      </c>
      <c r="AR307"/>
      <c r="AS307" s="268"/>
      <c r="AT307" s="258"/>
    </row>
    <row r="308" spans="1:48" s="257" customFormat="1" ht="14.4" x14ac:dyDescent="0.3">
      <c r="A308" s="345">
        <v>212185</v>
      </c>
      <c r="B308" s="257" t="s">
        <v>59</v>
      </c>
      <c r="C308" t="s">
        <v>214</v>
      </c>
      <c r="D308" t="s">
        <v>212</v>
      </c>
      <c r="E308" t="s">
        <v>212</v>
      </c>
      <c r="F308" t="s">
        <v>212</v>
      </c>
      <c r="G308" t="s">
        <v>214</v>
      </c>
      <c r="H308" t="s">
        <v>212</v>
      </c>
      <c r="I308" t="s">
        <v>214</v>
      </c>
      <c r="J308" t="s">
        <v>212</v>
      </c>
      <c r="K308" t="s">
        <v>213</v>
      </c>
      <c r="L308" t="s">
        <v>214</v>
      </c>
      <c r="M308" t="s">
        <v>212</v>
      </c>
      <c r="N308" t="s">
        <v>214</v>
      </c>
      <c r="O308" t="s">
        <v>214</v>
      </c>
      <c r="P308" t="s">
        <v>212</v>
      </c>
      <c r="Q308" t="s">
        <v>212</v>
      </c>
      <c r="R308" t="s">
        <v>213</v>
      </c>
      <c r="S308" t="s">
        <v>212</v>
      </c>
      <c r="T308" t="s">
        <v>212</v>
      </c>
      <c r="U308" t="s">
        <v>214</v>
      </c>
      <c r="V308" t="s">
        <v>212</v>
      </c>
      <c r="W308" t="s">
        <v>214</v>
      </c>
      <c r="X308" t="s">
        <v>212</v>
      </c>
      <c r="Y308" t="s">
        <v>212</v>
      </c>
      <c r="Z308" t="s">
        <v>214</v>
      </c>
      <c r="AA308" t="s">
        <v>214</v>
      </c>
      <c r="AB308" t="s">
        <v>212</v>
      </c>
      <c r="AC308" t="s">
        <v>212</v>
      </c>
      <c r="AD308" t="s">
        <v>212</v>
      </c>
      <c r="AE308" t="s">
        <v>212</v>
      </c>
      <c r="AF308" t="s">
        <v>213</v>
      </c>
      <c r="AG308" t="s">
        <v>213</v>
      </c>
      <c r="AH308" t="s">
        <v>214</v>
      </c>
      <c r="AI308" t="s">
        <v>212</v>
      </c>
      <c r="AJ308" t="s">
        <v>214</v>
      </c>
      <c r="AK308" t="s">
        <v>212</v>
      </c>
      <c r="AL308" t="s">
        <v>213</v>
      </c>
      <c r="AM308" t="s">
        <v>213</v>
      </c>
      <c r="AN308" t="s">
        <v>214</v>
      </c>
      <c r="AO308" t="s">
        <v>213</v>
      </c>
      <c r="AP308"/>
      <c r="AQ308" t="s">
        <v>3374</v>
      </c>
      <c r="AR308"/>
      <c r="AS308" s="283"/>
      <c r="AT308" s="256"/>
    </row>
    <row r="309" spans="1:48" s="257" customFormat="1" ht="22.8" x14ac:dyDescent="0.4">
      <c r="A309" s="345">
        <v>212187</v>
      </c>
      <c r="B309" s="257" t="s">
        <v>59</v>
      </c>
      <c r="C309" t="s">
        <v>214</v>
      </c>
      <c r="D309" t="s">
        <v>214</v>
      </c>
      <c r="E309" t="s">
        <v>214</v>
      </c>
      <c r="F309" t="s">
        <v>214</v>
      </c>
      <c r="G309" t="s">
        <v>214</v>
      </c>
      <c r="H309" t="s">
        <v>214</v>
      </c>
      <c r="I309" t="s">
        <v>214</v>
      </c>
      <c r="J309" t="s">
        <v>214</v>
      </c>
      <c r="K309" t="s">
        <v>214</v>
      </c>
      <c r="L309" t="s">
        <v>214</v>
      </c>
      <c r="M309" t="s">
        <v>214</v>
      </c>
      <c r="N309" t="s">
        <v>212</v>
      </c>
      <c r="O309" t="s">
        <v>214</v>
      </c>
      <c r="P309" t="s">
        <v>214</v>
      </c>
      <c r="Q309" t="s">
        <v>214</v>
      </c>
      <c r="R309" t="s">
        <v>214</v>
      </c>
      <c r="S309" t="s">
        <v>214</v>
      </c>
      <c r="T309" t="s">
        <v>214</v>
      </c>
      <c r="U309" t="s">
        <v>214</v>
      </c>
      <c r="V309" t="s">
        <v>214</v>
      </c>
      <c r="W309" t="s">
        <v>214</v>
      </c>
      <c r="X309" t="s">
        <v>214</v>
      </c>
      <c r="Y309" t="s">
        <v>212</v>
      </c>
      <c r="Z309" t="s">
        <v>214</v>
      </c>
      <c r="AA309" t="s">
        <v>214</v>
      </c>
      <c r="AB309" t="s">
        <v>214</v>
      </c>
      <c r="AC309" t="s">
        <v>214</v>
      </c>
      <c r="AD309" t="s">
        <v>214</v>
      </c>
      <c r="AE309" t="s">
        <v>212</v>
      </c>
      <c r="AF309" t="s">
        <v>214</v>
      </c>
      <c r="AG309" t="s">
        <v>212</v>
      </c>
      <c r="AH309" t="s">
        <v>214</v>
      </c>
      <c r="AI309" t="s">
        <v>214</v>
      </c>
      <c r="AJ309" t="s">
        <v>214</v>
      </c>
      <c r="AK309" t="s">
        <v>213</v>
      </c>
      <c r="AL309" t="s">
        <v>214</v>
      </c>
      <c r="AM309" t="s">
        <v>214</v>
      </c>
      <c r="AN309" t="s">
        <v>214</v>
      </c>
      <c r="AO309" t="s">
        <v>214</v>
      </c>
      <c r="AP309" t="s">
        <v>214</v>
      </c>
      <c r="AQ309" t="s">
        <v>3374</v>
      </c>
      <c r="AR309"/>
      <c r="AS309" s="268"/>
      <c r="AT309" s="258"/>
      <c r="AV309" s="258"/>
    </row>
    <row r="310" spans="1:48" s="257" customFormat="1" ht="22.8" x14ac:dyDescent="0.4">
      <c r="A310" s="345">
        <v>212195</v>
      </c>
      <c r="B310" s="257" t="s">
        <v>59</v>
      </c>
      <c r="C310" t="s">
        <v>3829</v>
      </c>
      <c r="D310" t="s">
        <v>3829</v>
      </c>
      <c r="E310" t="s">
        <v>3829</v>
      </c>
      <c r="F310"/>
      <c r="G310" t="s">
        <v>3829</v>
      </c>
      <c r="H310" t="s">
        <v>3829</v>
      </c>
      <c r="I310" t="s">
        <v>3829</v>
      </c>
      <c r="J310" t="s">
        <v>3829</v>
      </c>
      <c r="K310" t="s">
        <v>3829</v>
      </c>
      <c r="L310" t="s">
        <v>3829</v>
      </c>
      <c r="M310" t="s">
        <v>3829</v>
      </c>
      <c r="N310" t="s">
        <v>3829</v>
      </c>
      <c r="O310" t="s">
        <v>3829</v>
      </c>
      <c r="P310" t="s">
        <v>3829</v>
      </c>
      <c r="Q310" t="s">
        <v>3829</v>
      </c>
      <c r="R310" t="s">
        <v>3829</v>
      </c>
      <c r="S310" t="s">
        <v>3829</v>
      </c>
      <c r="T310" t="s">
        <v>3829</v>
      </c>
      <c r="U310" t="s">
        <v>3829</v>
      </c>
      <c r="V310" t="s">
        <v>3829</v>
      </c>
      <c r="W310" t="s">
        <v>3829</v>
      </c>
      <c r="X310" t="s">
        <v>3829</v>
      </c>
      <c r="Y310" t="s">
        <v>3829</v>
      </c>
      <c r="Z310" t="s">
        <v>3829</v>
      </c>
      <c r="AA310" t="s">
        <v>3829</v>
      </c>
      <c r="AB310" t="s">
        <v>3829</v>
      </c>
      <c r="AC310" t="s">
        <v>3829</v>
      </c>
      <c r="AD310" t="s">
        <v>3829</v>
      </c>
      <c r="AE310" t="s">
        <v>3829</v>
      </c>
      <c r="AF310" t="s">
        <v>3829</v>
      </c>
      <c r="AG310" t="s">
        <v>3829</v>
      </c>
      <c r="AH310" t="s">
        <v>3829</v>
      </c>
      <c r="AI310" t="s">
        <v>3829</v>
      </c>
      <c r="AJ310" t="s">
        <v>3829</v>
      </c>
      <c r="AK310" t="s">
        <v>3829</v>
      </c>
      <c r="AL310" t="s">
        <v>3829</v>
      </c>
      <c r="AM310" t="s">
        <v>3829</v>
      </c>
      <c r="AN310" t="s">
        <v>3829</v>
      </c>
      <c r="AO310" t="s">
        <v>3829</v>
      </c>
      <c r="AP310" t="s">
        <v>3829</v>
      </c>
      <c r="AQ310" t="s">
        <v>3998</v>
      </c>
      <c r="AR310"/>
      <c r="AS310" s="268"/>
      <c r="AT310" s="258"/>
      <c r="AV310" s="258"/>
    </row>
    <row r="311" spans="1:48" s="257" customFormat="1" ht="18" x14ac:dyDescent="0.5">
      <c r="A311" s="345">
        <v>212196</v>
      </c>
      <c r="B311" s="257" t="s">
        <v>59</v>
      </c>
      <c r="C311" t="s">
        <v>212</v>
      </c>
      <c r="D311" t="s">
        <v>214</v>
      </c>
      <c r="E311" t="s">
        <v>214</v>
      </c>
      <c r="F311" t="s">
        <v>212</v>
      </c>
      <c r="G311" t="s">
        <v>212</v>
      </c>
      <c r="H311" t="s">
        <v>214</v>
      </c>
      <c r="I311" t="s">
        <v>214</v>
      </c>
      <c r="J311" t="s">
        <v>212</v>
      </c>
      <c r="K311" t="s">
        <v>214</v>
      </c>
      <c r="L311" t="s">
        <v>212</v>
      </c>
      <c r="M311" t="s">
        <v>212</v>
      </c>
      <c r="N311" t="s">
        <v>214</v>
      </c>
      <c r="O311" t="s">
        <v>214</v>
      </c>
      <c r="P311" t="s">
        <v>212</v>
      </c>
      <c r="Q311" t="s">
        <v>214</v>
      </c>
      <c r="R311" t="s">
        <v>214</v>
      </c>
      <c r="S311" t="s">
        <v>212</v>
      </c>
      <c r="T311" t="s">
        <v>214</v>
      </c>
      <c r="U311" t="s">
        <v>214</v>
      </c>
      <c r="V311" t="s">
        <v>214</v>
      </c>
      <c r="W311" t="s">
        <v>214</v>
      </c>
      <c r="X311" t="s">
        <v>214</v>
      </c>
      <c r="Y311" t="s">
        <v>212</v>
      </c>
      <c r="Z311" t="s">
        <v>214</v>
      </c>
      <c r="AA311" t="s">
        <v>212</v>
      </c>
      <c r="AB311" t="s">
        <v>214</v>
      </c>
      <c r="AC311" t="s">
        <v>214</v>
      </c>
      <c r="AD311" t="s">
        <v>212</v>
      </c>
      <c r="AE311" t="s">
        <v>212</v>
      </c>
      <c r="AF311" t="s">
        <v>212</v>
      </c>
      <c r="AG311" t="s">
        <v>212</v>
      </c>
      <c r="AH311" t="s">
        <v>212</v>
      </c>
      <c r="AI311" t="s">
        <v>212</v>
      </c>
      <c r="AJ311" t="s">
        <v>214</v>
      </c>
      <c r="AK311" t="s">
        <v>212</v>
      </c>
      <c r="AL311" t="s">
        <v>214</v>
      </c>
      <c r="AM311" t="s">
        <v>214</v>
      </c>
      <c r="AN311" t="s">
        <v>214</v>
      </c>
      <c r="AO311" t="s">
        <v>214</v>
      </c>
      <c r="AP311"/>
      <c r="AQ311" t="s">
        <v>59</v>
      </c>
      <c r="AR311"/>
      <c r="AS311" s="289"/>
      <c r="AT311" s="258"/>
      <c r="AV311" s="258"/>
    </row>
    <row r="312" spans="1:48" s="257" customFormat="1" ht="22.8" x14ac:dyDescent="0.4">
      <c r="A312" s="345">
        <v>212199</v>
      </c>
      <c r="B312" s="257" t="s">
        <v>59</v>
      </c>
      <c r="C312" t="s">
        <v>212</v>
      </c>
      <c r="D312" t="s">
        <v>214</v>
      </c>
      <c r="E312" t="s">
        <v>212</v>
      </c>
      <c r="F312" t="s">
        <v>212</v>
      </c>
      <c r="G312" t="s">
        <v>212</v>
      </c>
      <c r="H312" t="s">
        <v>212</v>
      </c>
      <c r="I312" t="s">
        <v>214</v>
      </c>
      <c r="J312" t="s">
        <v>212</v>
      </c>
      <c r="K312" t="s">
        <v>214</v>
      </c>
      <c r="L312" t="s">
        <v>212</v>
      </c>
      <c r="M312" t="s">
        <v>212</v>
      </c>
      <c r="N312" t="s">
        <v>212</v>
      </c>
      <c r="O312" t="s">
        <v>214</v>
      </c>
      <c r="P312" t="s">
        <v>214</v>
      </c>
      <c r="Q312" t="s">
        <v>214</v>
      </c>
      <c r="R312" t="s">
        <v>214</v>
      </c>
      <c r="S312" t="s">
        <v>214</v>
      </c>
      <c r="T312" t="s">
        <v>214</v>
      </c>
      <c r="U312" t="s">
        <v>214</v>
      </c>
      <c r="V312" t="s">
        <v>214</v>
      </c>
      <c r="W312" t="s">
        <v>214</v>
      </c>
      <c r="X312" t="s">
        <v>212</v>
      </c>
      <c r="Y312" t="s">
        <v>212</v>
      </c>
      <c r="Z312" t="s">
        <v>212</v>
      </c>
      <c r="AA312" t="s">
        <v>212</v>
      </c>
      <c r="AB312" t="s">
        <v>212</v>
      </c>
      <c r="AC312" t="s">
        <v>212</v>
      </c>
      <c r="AD312" t="s">
        <v>212</v>
      </c>
      <c r="AE312" t="s">
        <v>214</v>
      </c>
      <c r="AF312" t="s">
        <v>214</v>
      </c>
      <c r="AG312" t="s">
        <v>212</v>
      </c>
      <c r="AH312" t="s">
        <v>212</v>
      </c>
      <c r="AI312" t="s">
        <v>214</v>
      </c>
      <c r="AJ312" t="s">
        <v>214</v>
      </c>
      <c r="AK312" t="s">
        <v>212</v>
      </c>
      <c r="AL312" t="s">
        <v>213</v>
      </c>
      <c r="AM312" t="s">
        <v>214</v>
      </c>
      <c r="AN312" t="s">
        <v>212</v>
      </c>
      <c r="AO312" t="s">
        <v>212</v>
      </c>
      <c r="AP312" t="s">
        <v>212</v>
      </c>
      <c r="AQ312" t="s">
        <v>59</v>
      </c>
      <c r="AR312"/>
      <c r="AS312" s="268"/>
      <c r="AT312" s="256"/>
      <c r="AV312" s="258"/>
    </row>
    <row r="313" spans="1:48" s="257" customFormat="1" ht="21.6" x14ac:dyDescent="0.65">
      <c r="A313" s="345">
        <v>212204</v>
      </c>
      <c r="B313" s="257" t="s">
        <v>65</v>
      </c>
      <c r="C313" t="s">
        <v>212</v>
      </c>
      <c r="D313" t="s">
        <v>214</v>
      </c>
      <c r="E313" t="s">
        <v>212</v>
      </c>
      <c r="F313" t="s">
        <v>212</v>
      </c>
      <c r="G313" t="s">
        <v>212</v>
      </c>
      <c r="H313" t="s">
        <v>214</v>
      </c>
      <c r="I313" t="s">
        <v>212</v>
      </c>
      <c r="J313" t="s">
        <v>212</v>
      </c>
      <c r="K313" t="s">
        <v>212</v>
      </c>
      <c r="L313" t="s">
        <v>212</v>
      </c>
      <c r="M313" t="s">
        <v>214</v>
      </c>
      <c r="N313" t="s">
        <v>212</v>
      </c>
      <c r="O313" t="s">
        <v>212</v>
      </c>
      <c r="P313" t="s">
        <v>214</v>
      </c>
      <c r="Q313" t="s">
        <v>212</v>
      </c>
      <c r="R313" t="s">
        <v>212</v>
      </c>
      <c r="S313" t="s">
        <v>214</v>
      </c>
      <c r="T313" t="s">
        <v>212</v>
      </c>
      <c r="U313" t="s">
        <v>212</v>
      </c>
      <c r="V313" t="s">
        <v>212</v>
      </c>
      <c r="W313" t="s">
        <v>214</v>
      </c>
      <c r="X313" t="s">
        <v>212</v>
      </c>
      <c r="Y313" t="s">
        <v>212</v>
      </c>
      <c r="Z313" t="s">
        <v>214</v>
      </c>
      <c r="AA313" t="s">
        <v>212</v>
      </c>
      <c r="AB313" t="s">
        <v>212</v>
      </c>
      <c r="AC313" t="s">
        <v>214</v>
      </c>
      <c r="AD313" t="s">
        <v>212</v>
      </c>
      <c r="AE313" t="s">
        <v>212</v>
      </c>
      <c r="AF313" t="s">
        <v>214</v>
      </c>
      <c r="AG313" t="s">
        <v>213</v>
      </c>
      <c r="AH313" t="s">
        <v>213</v>
      </c>
      <c r="AI313" t="s">
        <v>213</v>
      </c>
      <c r="AJ313" t="s">
        <v>213</v>
      </c>
      <c r="AK313" t="s">
        <v>213</v>
      </c>
      <c r="AL313"/>
      <c r="AM313"/>
      <c r="AN313"/>
      <c r="AO313"/>
      <c r="AP313"/>
      <c r="AQ313" t="s">
        <v>4083</v>
      </c>
      <c r="AR313"/>
      <c r="AS313" s="286"/>
      <c r="AT313" s="256"/>
    </row>
    <row r="314" spans="1:48" s="257" customFormat="1" ht="22.8" x14ac:dyDescent="0.4">
      <c r="A314" s="345">
        <v>212214</v>
      </c>
      <c r="B314" s="257" t="s">
        <v>485</v>
      </c>
      <c r="C314" s="269" t="s">
        <v>213</v>
      </c>
      <c r="D314" s="269" t="s">
        <v>213</v>
      </c>
      <c r="E314" s="269" t="s">
        <v>213</v>
      </c>
      <c r="F314" s="269" t="s">
        <v>213</v>
      </c>
      <c r="G314" s="269" t="s">
        <v>213</v>
      </c>
      <c r="H314" s="269" t="s">
        <v>213</v>
      </c>
      <c r="I314" s="269" t="s">
        <v>213</v>
      </c>
      <c r="J314" s="269" t="s">
        <v>213</v>
      </c>
      <c r="K314" s="269" t="s">
        <v>213</v>
      </c>
      <c r="L314" s="269" t="s">
        <v>213</v>
      </c>
      <c r="AP314"/>
      <c r="AQ314" t="s">
        <v>4029</v>
      </c>
      <c r="AR314"/>
      <c r="AS314" s="268"/>
      <c r="AT314" s="256"/>
      <c r="AV314" s="258"/>
    </row>
    <row r="315" spans="1:48" s="257" customFormat="1" ht="22.8" x14ac:dyDescent="0.4">
      <c r="A315" s="345">
        <v>212227</v>
      </c>
      <c r="B315" s="257" t="s">
        <v>484</v>
      </c>
      <c r="C315" t="s">
        <v>3829</v>
      </c>
      <c r="D315" t="s">
        <v>3829</v>
      </c>
      <c r="E315" t="s">
        <v>3829</v>
      </c>
      <c r="F315" t="s">
        <v>3829</v>
      </c>
      <c r="G315" t="s">
        <v>3829</v>
      </c>
      <c r="H315" t="s">
        <v>3829</v>
      </c>
      <c r="I315" t="s">
        <v>3829</v>
      </c>
      <c r="J315" t="s">
        <v>3829</v>
      </c>
      <c r="K315" t="s">
        <v>3829</v>
      </c>
      <c r="L315" t="s">
        <v>3829</v>
      </c>
      <c r="M315" t="s">
        <v>3829</v>
      </c>
      <c r="N315" t="s">
        <v>3829</v>
      </c>
      <c r="O315" t="s">
        <v>3829</v>
      </c>
      <c r="P315" t="s">
        <v>3829</v>
      </c>
      <c r="Q315" t="s">
        <v>3829</v>
      </c>
      <c r="R315" t="s">
        <v>3829</v>
      </c>
      <c r="S315" t="s">
        <v>3829</v>
      </c>
      <c r="T315" t="s">
        <v>3829</v>
      </c>
      <c r="U315" t="s">
        <v>3829</v>
      </c>
      <c r="V315" t="s">
        <v>3829</v>
      </c>
      <c r="W315" t="s">
        <v>3829</v>
      </c>
      <c r="X315" t="s">
        <v>3829</v>
      </c>
      <c r="Y315" t="s">
        <v>3829</v>
      </c>
      <c r="Z315" t="s">
        <v>3829</v>
      </c>
      <c r="AA315" t="s">
        <v>3829</v>
      </c>
      <c r="AB315" t="s">
        <v>3829</v>
      </c>
      <c r="AC315" t="s">
        <v>3829</v>
      </c>
      <c r="AD315" t="s">
        <v>3829</v>
      </c>
      <c r="AE315" t="s">
        <v>3829</v>
      </c>
      <c r="AF315" t="s">
        <v>3829</v>
      </c>
      <c r="AG315"/>
      <c r="AH315"/>
      <c r="AI315"/>
      <c r="AJ315"/>
      <c r="AK315"/>
      <c r="AL315"/>
      <c r="AM315"/>
      <c r="AN315"/>
      <c r="AO315"/>
      <c r="AP315"/>
      <c r="AQ315" t="s">
        <v>4071</v>
      </c>
      <c r="AR315"/>
      <c r="AS315" s="268"/>
      <c r="AT315" s="258"/>
    </row>
    <row r="316" spans="1:48" s="257" customFormat="1" ht="22.8" x14ac:dyDescent="0.4">
      <c r="A316" s="345">
        <v>212231</v>
      </c>
      <c r="B316" s="257" t="s">
        <v>484</v>
      </c>
      <c r="C316" t="s">
        <v>3829</v>
      </c>
      <c r="D316" t="s">
        <v>3829</v>
      </c>
      <c r="E316" t="s">
        <v>3829</v>
      </c>
      <c r="F316" t="s">
        <v>3829</v>
      </c>
      <c r="G316" t="s">
        <v>3829</v>
      </c>
      <c r="H316" t="s">
        <v>3829</v>
      </c>
      <c r="I316" t="s">
        <v>3829</v>
      </c>
      <c r="J316" t="s">
        <v>3829</v>
      </c>
      <c r="K316" t="s">
        <v>3829</v>
      </c>
      <c r="L316" t="s">
        <v>3829</v>
      </c>
      <c r="M316" t="s">
        <v>3829</v>
      </c>
      <c r="N316" t="s">
        <v>3829</v>
      </c>
      <c r="O316" t="s">
        <v>3829</v>
      </c>
      <c r="P316" t="s">
        <v>3829</v>
      </c>
      <c r="Q316" t="s">
        <v>3829</v>
      </c>
      <c r="R316" t="s">
        <v>3829</v>
      </c>
      <c r="S316" t="s">
        <v>3829</v>
      </c>
      <c r="T316" t="s">
        <v>3829</v>
      </c>
      <c r="U316" t="s">
        <v>3829</v>
      </c>
      <c r="V316" t="s">
        <v>3829</v>
      </c>
      <c r="W316" t="s">
        <v>3829</v>
      </c>
      <c r="X316" t="s">
        <v>3829</v>
      </c>
      <c r="Y316" t="s">
        <v>3829</v>
      </c>
      <c r="Z316" t="s">
        <v>3829</v>
      </c>
      <c r="AA316" t="s">
        <v>3829</v>
      </c>
      <c r="AB316" t="s">
        <v>3829</v>
      </c>
      <c r="AC316" t="s">
        <v>3829</v>
      </c>
      <c r="AD316" t="s">
        <v>3829</v>
      </c>
      <c r="AE316" t="s">
        <v>3829</v>
      </c>
      <c r="AF316" t="s">
        <v>3829</v>
      </c>
      <c r="AG316"/>
      <c r="AH316"/>
      <c r="AI316"/>
      <c r="AJ316"/>
      <c r="AK316"/>
      <c r="AL316"/>
      <c r="AM316"/>
      <c r="AN316"/>
      <c r="AO316"/>
      <c r="AP316"/>
      <c r="AQ316" t="s">
        <v>3870</v>
      </c>
      <c r="AR316"/>
      <c r="AS316" s="268"/>
      <c r="AT316" s="256"/>
    </row>
    <row r="317" spans="1:48" s="257" customFormat="1" ht="14.4" x14ac:dyDescent="0.3">
      <c r="A317" s="345">
        <v>212245</v>
      </c>
      <c r="B317" s="257" t="s">
        <v>59</v>
      </c>
      <c r="C317" s="269" t="s">
        <v>212</v>
      </c>
      <c r="D317" s="269" t="s">
        <v>214</v>
      </c>
      <c r="E317" s="269" t="s">
        <v>212</v>
      </c>
      <c r="F317" s="269" t="s">
        <v>212</v>
      </c>
      <c r="G317" s="269" t="s">
        <v>212</v>
      </c>
      <c r="H317" s="269" t="s">
        <v>212</v>
      </c>
      <c r="I317" s="269" t="s">
        <v>214</v>
      </c>
      <c r="J317" s="269" t="s">
        <v>212</v>
      </c>
      <c r="K317" s="269" t="s">
        <v>214</v>
      </c>
      <c r="L317" s="269" t="s">
        <v>212</v>
      </c>
      <c r="M317" s="269" t="s">
        <v>214</v>
      </c>
      <c r="N317" s="269" t="s">
        <v>214</v>
      </c>
      <c r="O317" s="269" t="s">
        <v>214</v>
      </c>
      <c r="P317" s="269" t="s">
        <v>212</v>
      </c>
      <c r="Q317" s="269" t="s">
        <v>212</v>
      </c>
      <c r="R317" s="269" t="s">
        <v>212</v>
      </c>
      <c r="S317" s="269" t="s">
        <v>212</v>
      </c>
      <c r="T317" s="269" t="s">
        <v>214</v>
      </c>
      <c r="U317" s="269" t="s">
        <v>214</v>
      </c>
      <c r="V317" s="269" t="s">
        <v>214</v>
      </c>
      <c r="W317" s="269" t="s">
        <v>214</v>
      </c>
      <c r="X317" s="269" t="s">
        <v>214</v>
      </c>
      <c r="Y317" s="269" t="s">
        <v>212</v>
      </c>
      <c r="Z317" s="269" t="s">
        <v>214</v>
      </c>
      <c r="AA317" s="269" t="s">
        <v>212</v>
      </c>
      <c r="AB317" s="269" t="s">
        <v>214</v>
      </c>
      <c r="AC317" s="269" t="s">
        <v>214</v>
      </c>
      <c r="AD317" s="269" t="s">
        <v>214</v>
      </c>
      <c r="AE317" s="269" t="s">
        <v>212</v>
      </c>
      <c r="AF317" s="269" t="s">
        <v>212</v>
      </c>
      <c r="AG317" s="269" t="s">
        <v>213</v>
      </c>
      <c r="AH317" s="269" t="s">
        <v>213</v>
      </c>
      <c r="AI317" s="269" t="s">
        <v>213</v>
      </c>
      <c r="AJ317" s="269" t="s">
        <v>213</v>
      </c>
      <c r="AK317" s="269" t="s">
        <v>213</v>
      </c>
      <c r="AL317" s="269" t="s">
        <v>213</v>
      </c>
      <c r="AM317" s="269" t="s">
        <v>213</v>
      </c>
      <c r="AN317" s="269" t="s">
        <v>213</v>
      </c>
      <c r="AO317" s="269" t="s">
        <v>213</v>
      </c>
      <c r="AP317"/>
      <c r="AQ317" t="s">
        <v>59</v>
      </c>
      <c r="AR317"/>
      <c r="AS317" s="283"/>
      <c r="AT317" s="256"/>
    </row>
    <row r="318" spans="1:48" s="257" customFormat="1" ht="21.6" x14ac:dyDescent="0.65">
      <c r="A318" s="345">
        <v>212264</v>
      </c>
      <c r="B318" s="257" t="s">
        <v>484</v>
      </c>
      <c r="C318" t="s">
        <v>212</v>
      </c>
      <c r="D318" t="s">
        <v>214</v>
      </c>
      <c r="E318" t="s">
        <v>212</v>
      </c>
      <c r="F318" t="s">
        <v>212</v>
      </c>
      <c r="G318" t="s">
        <v>212</v>
      </c>
      <c r="H318" t="s">
        <v>212</v>
      </c>
      <c r="I318" t="s">
        <v>212</v>
      </c>
      <c r="J318" t="s">
        <v>212</v>
      </c>
      <c r="K318" t="s">
        <v>214</v>
      </c>
      <c r="L318" t="s">
        <v>212</v>
      </c>
      <c r="M318" t="s">
        <v>212</v>
      </c>
      <c r="N318" t="s">
        <v>214</v>
      </c>
      <c r="O318" t="s">
        <v>212</v>
      </c>
      <c r="P318" t="s">
        <v>212</v>
      </c>
      <c r="Q318" t="s">
        <v>212</v>
      </c>
      <c r="R318" t="s">
        <v>212</v>
      </c>
      <c r="S318" t="s">
        <v>214</v>
      </c>
      <c r="T318" t="s">
        <v>214</v>
      </c>
      <c r="U318" t="s">
        <v>214</v>
      </c>
      <c r="V318" t="s">
        <v>212</v>
      </c>
      <c r="W318" t="s">
        <v>212</v>
      </c>
      <c r="X318" t="s">
        <v>214</v>
      </c>
      <c r="Y318" t="s">
        <v>213</v>
      </c>
      <c r="Z318" t="s">
        <v>213</v>
      </c>
      <c r="AA318" t="s">
        <v>212</v>
      </c>
      <c r="AB318" t="s">
        <v>214</v>
      </c>
      <c r="AC318" t="s">
        <v>212</v>
      </c>
      <c r="AD318" t="s">
        <v>212</v>
      </c>
      <c r="AE318" t="s">
        <v>214</v>
      </c>
      <c r="AF318" t="s">
        <v>214</v>
      </c>
      <c r="AG318"/>
      <c r="AH318"/>
      <c r="AI318"/>
      <c r="AJ318"/>
      <c r="AK318"/>
      <c r="AL318"/>
      <c r="AM318"/>
      <c r="AN318"/>
      <c r="AO318"/>
      <c r="AP318"/>
      <c r="AQ318" t="s">
        <v>484</v>
      </c>
      <c r="AR318"/>
      <c r="AS318" s="286"/>
      <c r="AT318" s="256"/>
    </row>
    <row r="319" spans="1:48" s="257" customFormat="1" ht="22.8" x14ac:dyDescent="0.4">
      <c r="A319" s="345">
        <v>212280</v>
      </c>
      <c r="B319" s="257" t="s">
        <v>486</v>
      </c>
      <c r="C319" t="s">
        <v>3829</v>
      </c>
      <c r="D319" t="s">
        <v>3829</v>
      </c>
      <c r="E319" t="s">
        <v>3829</v>
      </c>
      <c r="F319" t="s">
        <v>3829</v>
      </c>
      <c r="G319" t="s">
        <v>3829</v>
      </c>
      <c r="H319" t="s">
        <v>3829</v>
      </c>
      <c r="I319" t="s">
        <v>3829</v>
      </c>
      <c r="J319" t="s">
        <v>3829</v>
      </c>
      <c r="K319" t="s">
        <v>3829</v>
      </c>
      <c r="L319" t="s">
        <v>3829</v>
      </c>
      <c r="M319" t="s">
        <v>3829</v>
      </c>
      <c r="N319" t="s">
        <v>3829</v>
      </c>
      <c r="O319" t="s">
        <v>3829</v>
      </c>
      <c r="P319" t="s">
        <v>3829</v>
      </c>
      <c r="Q319" t="s">
        <v>3829</v>
      </c>
      <c r="R319" t="s">
        <v>3829</v>
      </c>
      <c r="S319" t="s">
        <v>3829</v>
      </c>
      <c r="T319" t="s">
        <v>3829</v>
      </c>
      <c r="U319" t="s">
        <v>3829</v>
      </c>
      <c r="V319" t="s">
        <v>3829</v>
      </c>
      <c r="W319"/>
      <c r="X319"/>
      <c r="Y319"/>
      <c r="Z319"/>
      <c r="AA319"/>
      <c r="AB319"/>
      <c r="AC319"/>
      <c r="AD319"/>
      <c r="AE319"/>
      <c r="AF319"/>
      <c r="AG319"/>
      <c r="AH319"/>
      <c r="AI319"/>
      <c r="AJ319"/>
      <c r="AK319"/>
      <c r="AL319"/>
      <c r="AM319"/>
      <c r="AN319"/>
      <c r="AO319"/>
      <c r="AP319"/>
      <c r="AQ319" t="s">
        <v>4077</v>
      </c>
      <c r="AR319"/>
      <c r="AS319" s="268"/>
      <c r="AT319" s="258"/>
      <c r="AV319" s="258"/>
    </row>
    <row r="320" spans="1:48" s="257" customFormat="1" ht="22.8" x14ac:dyDescent="0.4">
      <c r="A320" s="345">
        <v>212292</v>
      </c>
      <c r="B320" s="257" t="s">
        <v>65</v>
      </c>
      <c r="C320" t="s">
        <v>3829</v>
      </c>
      <c r="D320" t="s">
        <v>3829</v>
      </c>
      <c r="E320" t="s">
        <v>3829</v>
      </c>
      <c r="F320" t="s">
        <v>3829</v>
      </c>
      <c r="G320" t="s">
        <v>3829</v>
      </c>
      <c r="H320" t="s">
        <v>3829</v>
      </c>
      <c r="I320" t="s">
        <v>3829</v>
      </c>
      <c r="J320" t="s">
        <v>3829</v>
      </c>
      <c r="K320" t="s">
        <v>3829</v>
      </c>
      <c r="L320" t="s">
        <v>3829</v>
      </c>
      <c r="M320" t="s">
        <v>3829</v>
      </c>
      <c r="N320" t="s">
        <v>3829</v>
      </c>
      <c r="O320" t="s">
        <v>3829</v>
      </c>
      <c r="P320" t="s">
        <v>3829</v>
      </c>
      <c r="Q320" t="s">
        <v>3829</v>
      </c>
      <c r="R320" t="s">
        <v>3829</v>
      </c>
      <c r="S320" t="s">
        <v>3829</v>
      </c>
      <c r="T320" t="s">
        <v>3829</v>
      </c>
      <c r="U320" t="s">
        <v>3829</v>
      </c>
      <c r="V320" t="s">
        <v>3829</v>
      </c>
      <c r="W320" t="s">
        <v>3829</v>
      </c>
      <c r="X320" t="s">
        <v>3829</v>
      </c>
      <c r="Y320" t="s">
        <v>3829</v>
      </c>
      <c r="Z320" t="s">
        <v>3829</v>
      </c>
      <c r="AA320" t="s">
        <v>3829</v>
      </c>
      <c r="AB320" t="s">
        <v>3829</v>
      </c>
      <c r="AC320" t="s">
        <v>3829</v>
      </c>
      <c r="AD320" t="s">
        <v>3829</v>
      </c>
      <c r="AE320" t="s">
        <v>3829</v>
      </c>
      <c r="AF320" t="s">
        <v>3829</v>
      </c>
      <c r="AG320" t="s">
        <v>3829</v>
      </c>
      <c r="AH320" t="s">
        <v>3829</v>
      </c>
      <c r="AI320" t="s">
        <v>3829</v>
      </c>
      <c r="AJ320" t="s">
        <v>3829</v>
      </c>
      <c r="AK320" t="s">
        <v>3829</v>
      </c>
      <c r="AL320"/>
      <c r="AM320"/>
      <c r="AN320"/>
      <c r="AO320"/>
      <c r="AP320"/>
      <c r="AQ320" t="s">
        <v>4074</v>
      </c>
      <c r="AR320"/>
      <c r="AS320" s="268"/>
      <c r="AT320" s="256"/>
    </row>
    <row r="321" spans="1:48" s="257" customFormat="1" ht="14.4" x14ac:dyDescent="0.3">
      <c r="A321" s="345">
        <v>212306</v>
      </c>
      <c r="B321" s="257" t="s">
        <v>59</v>
      </c>
      <c r="C321" t="s">
        <v>212</v>
      </c>
      <c r="D321" t="s">
        <v>212</v>
      </c>
      <c r="E321" t="s">
        <v>212</v>
      </c>
      <c r="F321" t="s">
        <v>212</v>
      </c>
      <c r="G321" t="s">
        <v>212</v>
      </c>
      <c r="H321" t="s">
        <v>214</v>
      </c>
      <c r="I321" t="s">
        <v>214</v>
      </c>
      <c r="J321" t="s">
        <v>212</v>
      </c>
      <c r="K321" t="s">
        <v>212</v>
      </c>
      <c r="L321" t="s">
        <v>212</v>
      </c>
      <c r="M321" t="s">
        <v>212</v>
      </c>
      <c r="N321" t="s">
        <v>212</v>
      </c>
      <c r="O321" t="s">
        <v>214</v>
      </c>
      <c r="P321" t="s">
        <v>212</v>
      </c>
      <c r="Q321" t="s">
        <v>212</v>
      </c>
      <c r="R321" t="s">
        <v>214</v>
      </c>
      <c r="S321" t="s">
        <v>214</v>
      </c>
      <c r="T321" t="s">
        <v>214</v>
      </c>
      <c r="U321" t="s">
        <v>214</v>
      </c>
      <c r="V321" t="s">
        <v>212</v>
      </c>
      <c r="W321" t="s">
        <v>214</v>
      </c>
      <c r="X321" t="s">
        <v>212</v>
      </c>
      <c r="Y321" t="s">
        <v>212</v>
      </c>
      <c r="Z321" t="s">
        <v>212</v>
      </c>
      <c r="AA321" t="s">
        <v>212</v>
      </c>
      <c r="AB321" t="s">
        <v>212</v>
      </c>
      <c r="AC321" t="s">
        <v>212</v>
      </c>
      <c r="AD321" t="s">
        <v>214</v>
      </c>
      <c r="AE321" t="s">
        <v>212</v>
      </c>
      <c r="AF321" t="s">
        <v>212</v>
      </c>
      <c r="AG321" t="s">
        <v>213</v>
      </c>
      <c r="AH321" t="s">
        <v>214</v>
      </c>
      <c r="AI321" t="s">
        <v>214</v>
      </c>
      <c r="AJ321" t="s">
        <v>213</v>
      </c>
      <c r="AK321" t="s">
        <v>212</v>
      </c>
      <c r="AL321" t="s">
        <v>214</v>
      </c>
      <c r="AM321" t="s">
        <v>213</v>
      </c>
      <c r="AN321" t="s">
        <v>213</v>
      </c>
      <c r="AO321" t="s">
        <v>214</v>
      </c>
      <c r="AP321" t="s">
        <v>212</v>
      </c>
      <c r="AQ321" t="s">
        <v>59</v>
      </c>
      <c r="AR321"/>
      <c r="AS321" s="283"/>
      <c r="AT321" s="256"/>
    </row>
    <row r="322" spans="1:48" s="257" customFormat="1" ht="22.8" x14ac:dyDescent="0.4">
      <c r="A322" s="345">
        <v>212324</v>
      </c>
      <c r="B322" s="257" t="s">
        <v>484</v>
      </c>
      <c r="C322" t="s">
        <v>3829</v>
      </c>
      <c r="D322" t="s">
        <v>3829</v>
      </c>
      <c r="E322" t="s">
        <v>3829</v>
      </c>
      <c r="F322" t="s">
        <v>3829</v>
      </c>
      <c r="G322" t="s">
        <v>3829</v>
      </c>
      <c r="H322" t="s">
        <v>3829</v>
      </c>
      <c r="I322" t="s">
        <v>3829</v>
      </c>
      <c r="J322" t="s">
        <v>3829</v>
      </c>
      <c r="K322" t="s">
        <v>3829</v>
      </c>
      <c r="L322" t="s">
        <v>3829</v>
      </c>
      <c r="M322" t="s">
        <v>3829</v>
      </c>
      <c r="N322" t="s">
        <v>3829</v>
      </c>
      <c r="O322" t="s">
        <v>3829</v>
      </c>
      <c r="P322" t="s">
        <v>3829</v>
      </c>
      <c r="Q322" t="s">
        <v>3829</v>
      </c>
      <c r="R322" t="s">
        <v>3829</v>
      </c>
      <c r="S322" t="s">
        <v>3829</v>
      </c>
      <c r="T322" t="s">
        <v>3829</v>
      </c>
      <c r="U322" t="s">
        <v>3829</v>
      </c>
      <c r="V322" t="s">
        <v>3829</v>
      </c>
      <c r="W322" t="s">
        <v>3829</v>
      </c>
      <c r="X322" t="s">
        <v>3829</v>
      </c>
      <c r="Y322" t="s">
        <v>3829</v>
      </c>
      <c r="Z322" t="s">
        <v>3829</v>
      </c>
      <c r="AA322" t="s">
        <v>3829</v>
      </c>
      <c r="AB322" t="s">
        <v>3829</v>
      </c>
      <c r="AC322" t="s">
        <v>3829</v>
      </c>
      <c r="AD322" t="s">
        <v>3829</v>
      </c>
      <c r="AE322" t="s">
        <v>3829</v>
      </c>
      <c r="AF322" t="s">
        <v>3829</v>
      </c>
      <c r="AG322"/>
      <c r="AH322"/>
      <c r="AI322"/>
      <c r="AJ322"/>
      <c r="AK322"/>
      <c r="AL322"/>
      <c r="AM322"/>
      <c r="AN322"/>
      <c r="AO322"/>
      <c r="AP322"/>
      <c r="AQ322" t="s">
        <v>3375</v>
      </c>
      <c r="AR322"/>
      <c r="AS322" s="268"/>
      <c r="AT322" s="256"/>
    </row>
    <row r="323" spans="1:48" s="257" customFormat="1" ht="22.8" x14ac:dyDescent="0.4">
      <c r="A323" s="345">
        <v>212326</v>
      </c>
      <c r="B323" s="257" t="s">
        <v>484</v>
      </c>
      <c r="C323" t="s">
        <v>3829</v>
      </c>
      <c r="D323" t="s">
        <v>3829</v>
      </c>
      <c r="E323" t="s">
        <v>3829</v>
      </c>
      <c r="F323" t="s">
        <v>3829</v>
      </c>
      <c r="G323" t="s">
        <v>3829</v>
      </c>
      <c r="H323" t="s">
        <v>3829</v>
      </c>
      <c r="I323" t="s">
        <v>3829</v>
      </c>
      <c r="J323" t="s">
        <v>3829</v>
      </c>
      <c r="K323" t="s">
        <v>3829</v>
      </c>
      <c r="L323" t="s">
        <v>3829</v>
      </c>
      <c r="M323" t="s">
        <v>3829</v>
      </c>
      <c r="N323" t="s">
        <v>3829</v>
      </c>
      <c r="O323" t="s">
        <v>3829</v>
      </c>
      <c r="P323" t="s">
        <v>3829</v>
      </c>
      <c r="Q323" t="s">
        <v>3829</v>
      </c>
      <c r="R323" t="s">
        <v>3829</v>
      </c>
      <c r="S323" t="s">
        <v>3829</v>
      </c>
      <c r="T323" t="s">
        <v>3829</v>
      </c>
      <c r="U323" t="s">
        <v>3829</v>
      </c>
      <c r="V323" t="s">
        <v>3829</v>
      </c>
      <c r="W323" t="s">
        <v>3829</v>
      </c>
      <c r="X323" t="s">
        <v>3829</v>
      </c>
      <c r="Y323" t="s">
        <v>3829</v>
      </c>
      <c r="Z323" t="s">
        <v>3829</v>
      </c>
      <c r="AA323" t="s">
        <v>3829</v>
      </c>
      <c r="AB323" t="s">
        <v>3829</v>
      </c>
      <c r="AC323" t="s">
        <v>3829</v>
      </c>
      <c r="AD323" t="s">
        <v>3829</v>
      </c>
      <c r="AE323" t="s">
        <v>3829</v>
      </c>
      <c r="AF323" t="s">
        <v>3829</v>
      </c>
      <c r="AG323"/>
      <c r="AH323"/>
      <c r="AI323"/>
      <c r="AJ323"/>
      <c r="AK323"/>
      <c r="AL323"/>
      <c r="AM323"/>
      <c r="AN323"/>
      <c r="AO323"/>
      <c r="AP323"/>
      <c r="AQ323" t="s">
        <v>3375</v>
      </c>
      <c r="AR323"/>
      <c r="AS323" s="268"/>
      <c r="AT323" s="258"/>
    </row>
    <row r="324" spans="1:48" s="257" customFormat="1" ht="18" x14ac:dyDescent="0.5">
      <c r="A324" s="345">
        <v>212332</v>
      </c>
      <c r="B324" s="257" t="s">
        <v>59</v>
      </c>
      <c r="C324" s="257" t="s">
        <v>214</v>
      </c>
      <c r="D324" s="257" t="s">
        <v>214</v>
      </c>
      <c r="E324" s="257" t="s">
        <v>214</v>
      </c>
      <c r="F324" s="257" t="s">
        <v>212</v>
      </c>
      <c r="G324" s="257" t="s">
        <v>214</v>
      </c>
      <c r="H324" s="257" t="s">
        <v>212</v>
      </c>
      <c r="I324" s="257" t="s">
        <v>214</v>
      </c>
      <c r="J324" s="257" t="s">
        <v>214</v>
      </c>
      <c r="K324" s="257" t="s">
        <v>212</v>
      </c>
      <c r="L324" s="257" t="s">
        <v>214</v>
      </c>
      <c r="M324" s="257" t="s">
        <v>214</v>
      </c>
      <c r="N324" s="257" t="s">
        <v>214</v>
      </c>
      <c r="O324" s="257" t="s">
        <v>214</v>
      </c>
      <c r="P324" s="257" t="s">
        <v>214</v>
      </c>
      <c r="Q324" s="257" t="s">
        <v>212</v>
      </c>
      <c r="R324" s="257" t="s">
        <v>214</v>
      </c>
      <c r="S324" s="257" t="s">
        <v>214</v>
      </c>
      <c r="T324" s="257" t="s">
        <v>214</v>
      </c>
      <c r="U324" s="257" t="s">
        <v>214</v>
      </c>
      <c r="V324" s="257" t="s">
        <v>212</v>
      </c>
      <c r="W324" s="257" t="s">
        <v>214</v>
      </c>
      <c r="X324" s="257" t="s">
        <v>214</v>
      </c>
      <c r="Y324" s="257" t="s">
        <v>212</v>
      </c>
      <c r="Z324" s="257" t="s">
        <v>212</v>
      </c>
      <c r="AA324" s="257" t="s">
        <v>214</v>
      </c>
      <c r="AB324" s="257" t="s">
        <v>214</v>
      </c>
      <c r="AC324" s="257" t="s">
        <v>214</v>
      </c>
      <c r="AD324" s="257" t="s">
        <v>214</v>
      </c>
      <c r="AE324" s="257" t="s">
        <v>212</v>
      </c>
      <c r="AF324" s="257" t="s">
        <v>212</v>
      </c>
      <c r="AG324" s="257" t="s">
        <v>214</v>
      </c>
      <c r="AH324" s="257" t="s">
        <v>214</v>
      </c>
      <c r="AI324" s="257" t="s">
        <v>214</v>
      </c>
      <c r="AJ324" s="257" t="s">
        <v>214</v>
      </c>
      <c r="AK324" s="257" t="s">
        <v>214</v>
      </c>
      <c r="AL324" s="257" t="s">
        <v>213</v>
      </c>
      <c r="AM324" s="257" t="s">
        <v>213</v>
      </c>
      <c r="AN324" s="257" t="s">
        <v>213</v>
      </c>
      <c r="AO324" s="257" t="s">
        <v>213</v>
      </c>
      <c r="AP324"/>
      <c r="AQ324" t="s">
        <v>3374</v>
      </c>
      <c r="AR324"/>
      <c r="AS324" s="289"/>
      <c r="AT324" s="256"/>
      <c r="AV324" s="258"/>
    </row>
    <row r="325" spans="1:48" s="257" customFormat="1" ht="22.8" x14ac:dyDescent="0.4">
      <c r="A325" s="345">
        <v>212344</v>
      </c>
      <c r="B325" s="257" t="s">
        <v>484</v>
      </c>
      <c r="C325" t="s">
        <v>3829</v>
      </c>
      <c r="D325" t="s">
        <v>3829</v>
      </c>
      <c r="E325" t="s">
        <v>3829</v>
      </c>
      <c r="F325" t="s">
        <v>3829</v>
      </c>
      <c r="G325" t="s">
        <v>3829</v>
      </c>
      <c r="H325" t="s">
        <v>3829</v>
      </c>
      <c r="I325" t="s">
        <v>3829</v>
      </c>
      <c r="J325" t="s">
        <v>3829</v>
      </c>
      <c r="K325" t="s">
        <v>3829</v>
      </c>
      <c r="L325" t="s">
        <v>3829</v>
      </c>
      <c r="M325" t="s">
        <v>3829</v>
      </c>
      <c r="N325" t="s">
        <v>3829</v>
      </c>
      <c r="O325" t="s">
        <v>3829</v>
      </c>
      <c r="P325" t="s">
        <v>3829</v>
      </c>
      <c r="Q325" t="s">
        <v>3829</v>
      </c>
      <c r="R325" t="s">
        <v>3829</v>
      </c>
      <c r="S325" t="s">
        <v>3829</v>
      </c>
      <c r="T325" t="s">
        <v>3829</v>
      </c>
      <c r="U325" t="s">
        <v>3829</v>
      </c>
      <c r="V325" t="s">
        <v>3829</v>
      </c>
      <c r="W325" t="s">
        <v>3829</v>
      </c>
      <c r="X325" t="s">
        <v>3829</v>
      </c>
      <c r="Y325" t="s">
        <v>3829</v>
      </c>
      <c r="Z325" t="s">
        <v>3829</v>
      </c>
      <c r="AA325" t="s">
        <v>3829</v>
      </c>
      <c r="AB325" t="s">
        <v>3829</v>
      </c>
      <c r="AC325" t="s">
        <v>3829</v>
      </c>
      <c r="AD325" t="s">
        <v>3829</v>
      </c>
      <c r="AE325" t="s">
        <v>3829</v>
      </c>
      <c r="AF325" t="s">
        <v>3829</v>
      </c>
      <c r="AG325"/>
      <c r="AH325"/>
      <c r="AI325"/>
      <c r="AJ325"/>
      <c r="AK325"/>
      <c r="AL325"/>
      <c r="AM325"/>
      <c r="AN325"/>
      <c r="AO325"/>
      <c r="AP325"/>
      <c r="AQ325" t="s">
        <v>3870</v>
      </c>
      <c r="AR325"/>
      <c r="AS325" s="268"/>
      <c r="AT325" s="258"/>
    </row>
    <row r="326" spans="1:48" s="257" customFormat="1" ht="22.8" x14ac:dyDescent="0.4">
      <c r="A326" s="345">
        <v>212346</v>
      </c>
      <c r="B326" s="257" t="s">
        <v>484</v>
      </c>
      <c r="C326" t="s">
        <v>212</v>
      </c>
      <c r="D326" t="s">
        <v>214</v>
      </c>
      <c r="E326" t="s">
        <v>212</v>
      </c>
      <c r="F326" t="s">
        <v>212</v>
      </c>
      <c r="G326" t="s">
        <v>212</v>
      </c>
      <c r="H326" t="s">
        <v>214</v>
      </c>
      <c r="I326" t="s">
        <v>214</v>
      </c>
      <c r="J326" t="s">
        <v>214</v>
      </c>
      <c r="K326" t="s">
        <v>214</v>
      </c>
      <c r="L326" t="s">
        <v>212</v>
      </c>
      <c r="M326" t="s">
        <v>213</v>
      </c>
      <c r="N326" t="s">
        <v>212</v>
      </c>
      <c r="O326" t="s">
        <v>214</v>
      </c>
      <c r="P326" t="s">
        <v>212</v>
      </c>
      <c r="Q326" t="s">
        <v>214</v>
      </c>
      <c r="R326" t="s">
        <v>214</v>
      </c>
      <c r="S326" t="s">
        <v>212</v>
      </c>
      <c r="T326" t="s">
        <v>214</v>
      </c>
      <c r="U326" t="s">
        <v>212</v>
      </c>
      <c r="V326" t="s">
        <v>214</v>
      </c>
      <c r="W326" t="s">
        <v>213</v>
      </c>
      <c r="X326" t="s">
        <v>214</v>
      </c>
      <c r="Y326" t="s">
        <v>214</v>
      </c>
      <c r="Z326" t="s">
        <v>214</v>
      </c>
      <c r="AA326" t="s">
        <v>214</v>
      </c>
      <c r="AB326" t="s">
        <v>214</v>
      </c>
      <c r="AC326" t="s">
        <v>214</v>
      </c>
      <c r="AD326" t="s">
        <v>214</v>
      </c>
      <c r="AE326" t="s">
        <v>214</v>
      </c>
      <c r="AF326" t="s">
        <v>214</v>
      </c>
      <c r="AG326"/>
      <c r="AH326"/>
      <c r="AI326"/>
      <c r="AJ326"/>
      <c r="AK326"/>
      <c r="AL326"/>
      <c r="AM326"/>
      <c r="AN326"/>
      <c r="AO326"/>
      <c r="AP326"/>
      <c r="AQ326" t="s">
        <v>484</v>
      </c>
      <c r="AR326"/>
      <c r="AS326" s="268"/>
      <c r="AT326" s="256"/>
      <c r="AV326" s="258"/>
    </row>
    <row r="327" spans="1:48" s="257" customFormat="1" ht="22.8" x14ac:dyDescent="0.4">
      <c r="A327" s="345">
        <v>212348</v>
      </c>
      <c r="B327" s="257" t="s">
        <v>484</v>
      </c>
      <c r="C327" t="s">
        <v>3829</v>
      </c>
      <c r="D327" t="s">
        <v>3829</v>
      </c>
      <c r="E327" t="s">
        <v>3829</v>
      </c>
      <c r="F327" t="s">
        <v>3829</v>
      </c>
      <c r="G327" t="s">
        <v>3829</v>
      </c>
      <c r="H327" t="s">
        <v>3829</v>
      </c>
      <c r="I327" t="s">
        <v>3829</v>
      </c>
      <c r="J327" t="s">
        <v>3829</v>
      </c>
      <c r="K327" t="s">
        <v>3829</v>
      </c>
      <c r="L327" t="s">
        <v>3829</v>
      </c>
      <c r="M327" t="s">
        <v>3829</v>
      </c>
      <c r="N327" t="s">
        <v>3829</v>
      </c>
      <c r="O327" t="s">
        <v>3829</v>
      </c>
      <c r="P327" t="s">
        <v>3829</v>
      </c>
      <c r="Q327" t="s">
        <v>3829</v>
      </c>
      <c r="R327" t="s">
        <v>3829</v>
      </c>
      <c r="S327" t="s">
        <v>3829</v>
      </c>
      <c r="T327" t="s">
        <v>3829</v>
      </c>
      <c r="U327" t="s">
        <v>3829</v>
      </c>
      <c r="V327" t="s">
        <v>3829</v>
      </c>
      <c r="W327" t="s">
        <v>3829</v>
      </c>
      <c r="X327" t="s">
        <v>3829</v>
      </c>
      <c r="Y327" t="s">
        <v>3829</v>
      </c>
      <c r="Z327" t="s">
        <v>3829</v>
      </c>
      <c r="AA327" t="s">
        <v>3829</v>
      </c>
      <c r="AB327" t="s">
        <v>3829</v>
      </c>
      <c r="AC327" t="s">
        <v>3829</v>
      </c>
      <c r="AD327" t="s">
        <v>3829</v>
      </c>
      <c r="AE327" t="s">
        <v>3829</v>
      </c>
      <c r="AF327" t="s">
        <v>3829</v>
      </c>
      <c r="AG327"/>
      <c r="AH327"/>
      <c r="AI327"/>
      <c r="AJ327"/>
      <c r="AK327"/>
      <c r="AL327"/>
      <c r="AM327"/>
      <c r="AN327"/>
      <c r="AO327"/>
      <c r="AP327"/>
      <c r="AQ327" t="s">
        <v>3375</v>
      </c>
      <c r="AR327"/>
      <c r="AS327" s="268"/>
      <c r="AT327" s="256"/>
    </row>
    <row r="328" spans="1:48" s="257" customFormat="1" ht="21.6" x14ac:dyDescent="0.65">
      <c r="A328" s="345">
        <v>212351</v>
      </c>
      <c r="B328" s="257" t="s">
        <v>59</v>
      </c>
      <c r="C328" t="s">
        <v>3829</v>
      </c>
      <c r="D328" t="s">
        <v>3829</v>
      </c>
      <c r="E328" t="s">
        <v>3829</v>
      </c>
      <c r="F328" t="s">
        <v>3829</v>
      </c>
      <c r="G328" t="s">
        <v>3829</v>
      </c>
      <c r="H328" t="s">
        <v>3829</v>
      </c>
      <c r="I328" t="s">
        <v>3829</v>
      </c>
      <c r="J328" t="s">
        <v>3829</v>
      </c>
      <c r="K328" t="s">
        <v>3829</v>
      </c>
      <c r="L328" t="s">
        <v>3829</v>
      </c>
      <c r="M328" t="s">
        <v>3829</v>
      </c>
      <c r="N328" t="s">
        <v>3829</v>
      </c>
      <c r="O328" t="s">
        <v>3829</v>
      </c>
      <c r="P328" t="s">
        <v>3829</v>
      </c>
      <c r="Q328" t="s">
        <v>3829</v>
      </c>
      <c r="R328" t="s">
        <v>3829</v>
      </c>
      <c r="S328" t="s">
        <v>3829</v>
      </c>
      <c r="T328" t="s">
        <v>3829</v>
      </c>
      <c r="U328" t="s">
        <v>3829</v>
      </c>
      <c r="V328" t="s">
        <v>3829</v>
      </c>
      <c r="W328" t="s">
        <v>3829</v>
      </c>
      <c r="X328" t="s">
        <v>3829</v>
      </c>
      <c r="Y328" t="s">
        <v>3829</v>
      </c>
      <c r="Z328" t="s">
        <v>3829</v>
      </c>
      <c r="AA328" t="s">
        <v>3829</v>
      </c>
      <c r="AB328" t="s">
        <v>3829</v>
      </c>
      <c r="AC328" t="s">
        <v>3829</v>
      </c>
      <c r="AD328" t="s">
        <v>3829</v>
      </c>
      <c r="AE328" t="s">
        <v>3829</v>
      </c>
      <c r="AF328" t="s">
        <v>3829</v>
      </c>
      <c r="AG328" t="s">
        <v>3829</v>
      </c>
      <c r="AH328" t="s">
        <v>3829</v>
      </c>
      <c r="AI328" t="s">
        <v>3829</v>
      </c>
      <c r="AJ328" t="s">
        <v>3829</v>
      </c>
      <c r="AK328" t="s">
        <v>3829</v>
      </c>
      <c r="AL328" t="s">
        <v>3829</v>
      </c>
      <c r="AM328" t="s">
        <v>3829</v>
      </c>
      <c r="AN328" t="s">
        <v>3829</v>
      </c>
      <c r="AO328" t="s">
        <v>3829</v>
      </c>
      <c r="AP328" t="s">
        <v>3829</v>
      </c>
      <c r="AQ328" t="s">
        <v>3374</v>
      </c>
      <c r="AR328"/>
      <c r="AS328" s="279"/>
      <c r="AT328" s="258"/>
      <c r="AV328" s="258"/>
    </row>
    <row r="329" spans="1:48" s="257" customFormat="1" ht="22.8" x14ac:dyDescent="0.4">
      <c r="A329" s="345">
        <v>212355</v>
      </c>
      <c r="B329" s="257" t="s">
        <v>59</v>
      </c>
      <c r="C329" t="s">
        <v>212</v>
      </c>
      <c r="D329" t="s">
        <v>214</v>
      </c>
      <c r="E329" t="s">
        <v>212</v>
      </c>
      <c r="F329" t="s">
        <v>212</v>
      </c>
      <c r="G329" t="s">
        <v>214</v>
      </c>
      <c r="H329" t="s">
        <v>212</v>
      </c>
      <c r="I329" t="s">
        <v>214</v>
      </c>
      <c r="J329" t="s">
        <v>214</v>
      </c>
      <c r="K329" t="s">
        <v>214</v>
      </c>
      <c r="L329" t="s">
        <v>212</v>
      </c>
      <c r="M329" t="s">
        <v>212</v>
      </c>
      <c r="N329" t="s">
        <v>214</v>
      </c>
      <c r="O329" t="s">
        <v>212</v>
      </c>
      <c r="P329" t="s">
        <v>214</v>
      </c>
      <c r="Q329" t="s">
        <v>214</v>
      </c>
      <c r="R329" t="s">
        <v>214</v>
      </c>
      <c r="S329" t="s">
        <v>214</v>
      </c>
      <c r="T329" t="s">
        <v>214</v>
      </c>
      <c r="U329" t="s">
        <v>214</v>
      </c>
      <c r="V329" t="s">
        <v>212</v>
      </c>
      <c r="W329" t="s">
        <v>214</v>
      </c>
      <c r="X329" t="s">
        <v>214</v>
      </c>
      <c r="Y329" t="s">
        <v>212</v>
      </c>
      <c r="Z329" t="s">
        <v>214</v>
      </c>
      <c r="AA329" t="s">
        <v>214</v>
      </c>
      <c r="AB329" t="s">
        <v>212</v>
      </c>
      <c r="AC329" t="s">
        <v>214</v>
      </c>
      <c r="AD329" t="s">
        <v>214</v>
      </c>
      <c r="AE329" t="s">
        <v>212</v>
      </c>
      <c r="AF329" t="s">
        <v>212</v>
      </c>
      <c r="AG329" t="s">
        <v>214</v>
      </c>
      <c r="AH329" t="s">
        <v>212</v>
      </c>
      <c r="AI329" t="s">
        <v>214</v>
      </c>
      <c r="AJ329" t="s">
        <v>214</v>
      </c>
      <c r="AK329" t="s">
        <v>212</v>
      </c>
      <c r="AL329" t="s">
        <v>212</v>
      </c>
      <c r="AM329" t="s">
        <v>214</v>
      </c>
      <c r="AN329" t="s">
        <v>212</v>
      </c>
      <c r="AO329" t="s">
        <v>213</v>
      </c>
      <c r="AP329" t="s">
        <v>212</v>
      </c>
      <c r="AQ329" t="s">
        <v>3374</v>
      </c>
      <c r="AR329"/>
      <c r="AS329" s="268"/>
      <c r="AT329" s="258"/>
      <c r="AV329" s="258"/>
    </row>
    <row r="330" spans="1:48" s="257" customFormat="1" ht="22.8" x14ac:dyDescent="0.4">
      <c r="A330" s="345">
        <v>212356</v>
      </c>
      <c r="B330" s="257" t="s">
        <v>484</v>
      </c>
      <c r="C330" t="s">
        <v>3829</v>
      </c>
      <c r="D330" t="s">
        <v>3829</v>
      </c>
      <c r="E330" t="s">
        <v>3829</v>
      </c>
      <c r="F330" t="s">
        <v>3829</v>
      </c>
      <c r="G330" t="s">
        <v>3829</v>
      </c>
      <c r="H330" t="s">
        <v>3829</v>
      </c>
      <c r="I330" t="s">
        <v>3829</v>
      </c>
      <c r="J330" t="s">
        <v>3829</v>
      </c>
      <c r="K330" t="s">
        <v>3829</v>
      </c>
      <c r="L330" t="s">
        <v>3829</v>
      </c>
      <c r="M330" t="s">
        <v>3829</v>
      </c>
      <c r="N330" t="s">
        <v>3829</v>
      </c>
      <c r="O330" t="s">
        <v>3829</v>
      </c>
      <c r="P330" t="s">
        <v>3829</v>
      </c>
      <c r="Q330" t="s">
        <v>3829</v>
      </c>
      <c r="R330" t="s">
        <v>3829</v>
      </c>
      <c r="S330" t="s">
        <v>3829</v>
      </c>
      <c r="T330" t="s">
        <v>3829</v>
      </c>
      <c r="U330" t="s">
        <v>3829</v>
      </c>
      <c r="V330" t="s">
        <v>3829</v>
      </c>
      <c r="W330" t="s">
        <v>3829</v>
      </c>
      <c r="X330" t="s">
        <v>3829</v>
      </c>
      <c r="Y330" t="s">
        <v>3829</v>
      </c>
      <c r="Z330" t="s">
        <v>3829</v>
      </c>
      <c r="AA330" t="s">
        <v>3829</v>
      </c>
      <c r="AB330" t="s">
        <v>3829</v>
      </c>
      <c r="AC330" t="s">
        <v>3829</v>
      </c>
      <c r="AD330" t="s">
        <v>3829</v>
      </c>
      <c r="AE330" t="s">
        <v>3829</v>
      </c>
      <c r="AF330" t="s">
        <v>3829</v>
      </c>
      <c r="AG330"/>
      <c r="AH330"/>
      <c r="AI330"/>
      <c r="AJ330"/>
      <c r="AK330"/>
      <c r="AL330"/>
      <c r="AM330"/>
      <c r="AN330"/>
      <c r="AO330"/>
      <c r="AP330"/>
      <c r="AQ330" t="s">
        <v>3865</v>
      </c>
      <c r="AR330"/>
      <c r="AS330" s="268"/>
      <c r="AT330" s="256"/>
    </row>
    <row r="331" spans="1:48" s="257" customFormat="1" ht="14.4" x14ac:dyDescent="0.3">
      <c r="A331" s="345">
        <v>212392</v>
      </c>
      <c r="B331" s="257" t="s">
        <v>59</v>
      </c>
      <c r="C331" t="s">
        <v>214</v>
      </c>
      <c r="D331" t="s">
        <v>214</v>
      </c>
      <c r="E331" t="s">
        <v>214</v>
      </c>
      <c r="F331" t="s">
        <v>214</v>
      </c>
      <c r="G331" t="s">
        <v>214</v>
      </c>
      <c r="H331" t="s">
        <v>214</v>
      </c>
      <c r="I331" t="s">
        <v>214</v>
      </c>
      <c r="J331" t="s">
        <v>214</v>
      </c>
      <c r="K331" t="s">
        <v>214</v>
      </c>
      <c r="L331" t="s">
        <v>212</v>
      </c>
      <c r="M331" t="s">
        <v>214</v>
      </c>
      <c r="N331" t="s">
        <v>214</v>
      </c>
      <c r="O331" t="s">
        <v>214</v>
      </c>
      <c r="P331" t="s">
        <v>212</v>
      </c>
      <c r="Q331" t="s">
        <v>212</v>
      </c>
      <c r="R331" t="s">
        <v>212</v>
      </c>
      <c r="S331" t="s">
        <v>214</v>
      </c>
      <c r="T331" t="s">
        <v>214</v>
      </c>
      <c r="U331" t="s">
        <v>214</v>
      </c>
      <c r="V331" t="s">
        <v>214</v>
      </c>
      <c r="W331" t="s">
        <v>212</v>
      </c>
      <c r="X331" t="s">
        <v>212</v>
      </c>
      <c r="Y331" t="s">
        <v>212</v>
      </c>
      <c r="Z331" t="s">
        <v>214</v>
      </c>
      <c r="AA331" t="s">
        <v>212</v>
      </c>
      <c r="AB331" t="s">
        <v>214</v>
      </c>
      <c r="AC331" t="s">
        <v>214</v>
      </c>
      <c r="AD331" t="s">
        <v>212</v>
      </c>
      <c r="AE331" t="s">
        <v>212</v>
      </c>
      <c r="AF331" t="s">
        <v>214</v>
      </c>
      <c r="AG331" t="s">
        <v>213</v>
      </c>
      <c r="AH331" t="s">
        <v>214</v>
      </c>
      <c r="AI331" t="s">
        <v>214</v>
      </c>
      <c r="AJ331" t="s">
        <v>213</v>
      </c>
      <c r="AK331" t="s">
        <v>214</v>
      </c>
      <c r="AL331" t="s">
        <v>213</v>
      </c>
      <c r="AM331" t="s">
        <v>213</v>
      </c>
      <c r="AN331" t="s">
        <v>213</v>
      </c>
      <c r="AO331" t="s">
        <v>213</v>
      </c>
      <c r="AP331"/>
      <c r="AQ331" t="s">
        <v>3374</v>
      </c>
      <c r="AR331"/>
      <c r="AS331" s="283"/>
      <c r="AT331" s="256"/>
    </row>
    <row r="332" spans="1:48" s="257" customFormat="1" ht="22.8" x14ac:dyDescent="0.4">
      <c r="A332" s="345">
        <v>212403</v>
      </c>
      <c r="B332" s="257" t="s">
        <v>484</v>
      </c>
      <c r="C332" t="s">
        <v>3829</v>
      </c>
      <c r="D332" t="s">
        <v>3829</v>
      </c>
      <c r="E332" t="s">
        <v>3829</v>
      </c>
      <c r="F332" t="s">
        <v>3829</v>
      </c>
      <c r="G332" t="s">
        <v>3829</v>
      </c>
      <c r="H332" t="s">
        <v>3829</v>
      </c>
      <c r="I332" t="s">
        <v>3829</v>
      </c>
      <c r="J332" t="s">
        <v>3829</v>
      </c>
      <c r="K332" t="s">
        <v>3829</v>
      </c>
      <c r="L332" t="s">
        <v>3829</v>
      </c>
      <c r="M332" t="s">
        <v>3829</v>
      </c>
      <c r="N332" t="s">
        <v>3829</v>
      </c>
      <c r="O332" t="s">
        <v>3829</v>
      </c>
      <c r="P332" t="s">
        <v>3829</v>
      </c>
      <c r="Q332" t="s">
        <v>3829</v>
      </c>
      <c r="R332" t="s">
        <v>3829</v>
      </c>
      <c r="S332" t="s">
        <v>3829</v>
      </c>
      <c r="T332" t="s">
        <v>3829</v>
      </c>
      <c r="U332" t="s">
        <v>3829</v>
      </c>
      <c r="V332" t="s">
        <v>3829</v>
      </c>
      <c r="W332" t="s">
        <v>3829</v>
      </c>
      <c r="X332" t="s">
        <v>3829</v>
      </c>
      <c r="Y332" t="s">
        <v>3829</v>
      </c>
      <c r="Z332" t="s">
        <v>3829</v>
      </c>
      <c r="AA332" t="s">
        <v>3829</v>
      </c>
      <c r="AB332" t="s">
        <v>3829</v>
      </c>
      <c r="AC332" t="s">
        <v>3829</v>
      </c>
      <c r="AD332" t="s">
        <v>3829</v>
      </c>
      <c r="AE332" t="s">
        <v>3829</v>
      </c>
      <c r="AF332" t="s">
        <v>3829</v>
      </c>
      <c r="AG332"/>
      <c r="AH332"/>
      <c r="AI332"/>
      <c r="AJ332"/>
      <c r="AK332"/>
      <c r="AL332"/>
      <c r="AM332"/>
      <c r="AN332"/>
      <c r="AO332"/>
      <c r="AP332"/>
      <c r="AQ332" t="s">
        <v>4067</v>
      </c>
      <c r="AR332"/>
      <c r="AS332" s="268"/>
      <c r="AT332" s="258"/>
      <c r="AV332" s="258"/>
    </row>
    <row r="333" spans="1:48" s="257" customFormat="1" ht="18" x14ac:dyDescent="0.5">
      <c r="A333" s="345">
        <v>212413</v>
      </c>
      <c r="B333" s="257" t="s">
        <v>59</v>
      </c>
      <c r="C333" t="s">
        <v>212</v>
      </c>
      <c r="D333" t="s">
        <v>212</v>
      </c>
      <c r="E333" t="s">
        <v>212</v>
      </c>
      <c r="F333" t="s">
        <v>212</v>
      </c>
      <c r="G333" t="s">
        <v>212</v>
      </c>
      <c r="H333" t="s">
        <v>212</v>
      </c>
      <c r="I333" t="s">
        <v>212</v>
      </c>
      <c r="J333" t="s">
        <v>212</v>
      </c>
      <c r="K333" t="s">
        <v>212</v>
      </c>
      <c r="L333" t="s">
        <v>212</v>
      </c>
      <c r="M333" t="s">
        <v>212</v>
      </c>
      <c r="N333" t="s">
        <v>212</v>
      </c>
      <c r="O333" t="s">
        <v>212</v>
      </c>
      <c r="P333" t="s">
        <v>212</v>
      </c>
      <c r="Q333" t="s">
        <v>212</v>
      </c>
      <c r="R333" t="s">
        <v>212</v>
      </c>
      <c r="S333" t="s">
        <v>212</v>
      </c>
      <c r="T333" t="s">
        <v>212</v>
      </c>
      <c r="U333" t="s">
        <v>212</v>
      </c>
      <c r="V333" t="s">
        <v>212</v>
      </c>
      <c r="W333" t="s">
        <v>212</v>
      </c>
      <c r="X333" t="s">
        <v>212</v>
      </c>
      <c r="Y333" t="s">
        <v>212</v>
      </c>
      <c r="Z333" t="s">
        <v>212</v>
      </c>
      <c r="AA333" t="s">
        <v>212</v>
      </c>
      <c r="AB333" t="s">
        <v>212</v>
      </c>
      <c r="AC333" t="s">
        <v>212</v>
      </c>
      <c r="AD333" t="s">
        <v>212</v>
      </c>
      <c r="AE333" t="s">
        <v>212</v>
      </c>
      <c r="AF333" t="s">
        <v>212</v>
      </c>
      <c r="AG333" s="269" t="s">
        <v>213</v>
      </c>
      <c r="AH333" s="269" t="s">
        <v>213</v>
      </c>
      <c r="AI333" s="269" t="s">
        <v>213</v>
      </c>
      <c r="AJ333" s="269" t="s">
        <v>213</v>
      </c>
      <c r="AK333" s="269" t="s">
        <v>213</v>
      </c>
      <c r="AL333" s="269" t="s">
        <v>213</v>
      </c>
      <c r="AM333" s="269" t="s">
        <v>213</v>
      </c>
      <c r="AN333" s="269" t="s">
        <v>213</v>
      </c>
      <c r="AO333" s="269" t="s">
        <v>213</v>
      </c>
      <c r="AQ333" t="s">
        <v>3849</v>
      </c>
      <c r="AR333"/>
      <c r="AS333" s="289"/>
      <c r="AT333" s="256"/>
      <c r="AV333" s="258"/>
    </row>
    <row r="334" spans="1:48" s="257" customFormat="1" ht="22.8" x14ac:dyDescent="0.4">
      <c r="A334" s="345">
        <v>212420</v>
      </c>
      <c r="B334" s="257" t="s">
        <v>486</v>
      </c>
      <c r="C334" t="s">
        <v>3829</v>
      </c>
      <c r="D334" t="s">
        <v>3829</v>
      </c>
      <c r="E334" t="s">
        <v>3829</v>
      </c>
      <c r="F334" t="s">
        <v>3829</v>
      </c>
      <c r="G334" t="s">
        <v>3829</v>
      </c>
      <c r="H334" t="s">
        <v>3829</v>
      </c>
      <c r="I334" t="s">
        <v>3829</v>
      </c>
      <c r="J334" t="s">
        <v>3829</v>
      </c>
      <c r="K334" t="s">
        <v>3829</v>
      </c>
      <c r="L334" t="s">
        <v>3829</v>
      </c>
      <c r="M334" t="s">
        <v>3829</v>
      </c>
      <c r="N334" t="s">
        <v>3829</v>
      </c>
      <c r="O334" t="s">
        <v>3829</v>
      </c>
      <c r="P334" t="s">
        <v>3829</v>
      </c>
      <c r="Q334" t="s">
        <v>3829</v>
      </c>
      <c r="R334" t="s">
        <v>3829</v>
      </c>
      <c r="S334" t="s">
        <v>3829</v>
      </c>
      <c r="T334" t="s">
        <v>3829</v>
      </c>
      <c r="U334" t="s">
        <v>3829</v>
      </c>
      <c r="V334" t="s">
        <v>3829</v>
      </c>
      <c r="W334"/>
      <c r="X334"/>
      <c r="Y334"/>
      <c r="Z334"/>
      <c r="AA334"/>
      <c r="AB334"/>
      <c r="AC334"/>
      <c r="AD334"/>
      <c r="AE334"/>
      <c r="AF334"/>
      <c r="AG334"/>
      <c r="AH334"/>
      <c r="AI334"/>
      <c r="AJ334"/>
      <c r="AK334"/>
      <c r="AL334"/>
      <c r="AM334"/>
      <c r="AN334"/>
      <c r="AO334"/>
      <c r="AP334"/>
      <c r="AQ334" t="s">
        <v>4086</v>
      </c>
      <c r="AR334"/>
      <c r="AS334" s="268"/>
      <c r="AT334" s="258"/>
    </row>
    <row r="335" spans="1:48" s="257" customFormat="1" ht="14.4" x14ac:dyDescent="0.3">
      <c r="A335" s="345">
        <v>212426</v>
      </c>
      <c r="B335" s="257" t="s">
        <v>59</v>
      </c>
      <c r="C335" t="s">
        <v>3829</v>
      </c>
      <c r="D335" t="s">
        <v>3829</v>
      </c>
      <c r="E335" t="s">
        <v>3829</v>
      </c>
      <c r="F335" t="s">
        <v>3829</v>
      </c>
      <c r="G335" t="s">
        <v>3829</v>
      </c>
      <c r="H335" t="s">
        <v>3829</v>
      </c>
      <c r="I335" t="s">
        <v>3829</v>
      </c>
      <c r="J335" t="s">
        <v>3829</v>
      </c>
      <c r="K335" t="s">
        <v>3829</v>
      </c>
      <c r="L335" t="s">
        <v>3829</v>
      </c>
      <c r="M335" t="s">
        <v>3829</v>
      </c>
      <c r="N335" t="s">
        <v>3829</v>
      </c>
      <c r="O335" t="s">
        <v>3829</v>
      </c>
      <c r="P335" t="s">
        <v>3829</v>
      </c>
      <c r="Q335" t="s">
        <v>3829</v>
      </c>
      <c r="R335" t="s">
        <v>3829</v>
      </c>
      <c r="S335" t="s">
        <v>3829</v>
      </c>
      <c r="T335" t="s">
        <v>3829</v>
      </c>
      <c r="U335" t="s">
        <v>3829</v>
      </c>
      <c r="V335" t="s">
        <v>3829</v>
      </c>
      <c r="W335" t="s">
        <v>3829</v>
      </c>
      <c r="X335" t="s">
        <v>3829</v>
      </c>
      <c r="Y335" t="s">
        <v>3829</v>
      </c>
      <c r="Z335" t="s">
        <v>3829</v>
      </c>
      <c r="AA335" t="s">
        <v>3829</v>
      </c>
      <c r="AB335" t="s">
        <v>3829</v>
      </c>
      <c r="AC335" t="s">
        <v>3829</v>
      </c>
      <c r="AD335" t="s">
        <v>3829</v>
      </c>
      <c r="AE335" t="s">
        <v>3829</v>
      </c>
      <c r="AF335" t="s">
        <v>3829</v>
      </c>
      <c r="AG335" t="s">
        <v>3829</v>
      </c>
      <c r="AH335" t="s">
        <v>3829</v>
      </c>
      <c r="AI335" t="s">
        <v>3829</v>
      </c>
      <c r="AJ335" t="s">
        <v>3829</v>
      </c>
      <c r="AK335" t="s">
        <v>3829</v>
      </c>
      <c r="AL335" t="s">
        <v>3829</v>
      </c>
      <c r="AM335" t="s">
        <v>3829</v>
      </c>
      <c r="AN335" t="s">
        <v>3829</v>
      </c>
      <c r="AO335" t="s">
        <v>3829</v>
      </c>
      <c r="AP335" t="s">
        <v>3829</v>
      </c>
      <c r="AQ335" t="s">
        <v>3998</v>
      </c>
      <c r="AR335"/>
      <c r="AS335" s="304"/>
    </row>
    <row r="336" spans="1:48" s="257" customFormat="1" ht="22.8" x14ac:dyDescent="0.4">
      <c r="A336" s="345">
        <v>212427</v>
      </c>
      <c r="B336" s="257" t="s">
        <v>65</v>
      </c>
      <c r="C336" t="s">
        <v>212</v>
      </c>
      <c r="D336" t="s">
        <v>212</v>
      </c>
      <c r="E336" t="s">
        <v>212</v>
      </c>
      <c r="F336" t="s">
        <v>212</v>
      </c>
      <c r="G336" t="s">
        <v>212</v>
      </c>
      <c r="H336" t="s">
        <v>214</v>
      </c>
      <c r="I336" t="s">
        <v>212</v>
      </c>
      <c r="J336" t="s">
        <v>212</v>
      </c>
      <c r="K336" t="s">
        <v>212</v>
      </c>
      <c r="L336" t="s">
        <v>212</v>
      </c>
      <c r="M336" t="s">
        <v>212</v>
      </c>
      <c r="N336" t="s">
        <v>214</v>
      </c>
      <c r="O336" t="s">
        <v>214</v>
      </c>
      <c r="P336" t="s">
        <v>212</v>
      </c>
      <c r="Q336" t="s">
        <v>212</v>
      </c>
      <c r="R336" t="s">
        <v>212</v>
      </c>
      <c r="S336" t="s">
        <v>214</v>
      </c>
      <c r="T336" t="s">
        <v>212</v>
      </c>
      <c r="U336" t="s">
        <v>212</v>
      </c>
      <c r="V336" t="s">
        <v>212</v>
      </c>
      <c r="W336" t="s">
        <v>212</v>
      </c>
      <c r="X336" t="s">
        <v>214</v>
      </c>
      <c r="Y336" t="s">
        <v>214</v>
      </c>
      <c r="Z336" t="s">
        <v>214</v>
      </c>
      <c r="AA336" t="s">
        <v>212</v>
      </c>
      <c r="AB336" t="s">
        <v>212</v>
      </c>
      <c r="AC336" t="s">
        <v>212</v>
      </c>
      <c r="AD336" t="s">
        <v>214</v>
      </c>
      <c r="AE336" t="s">
        <v>212</v>
      </c>
      <c r="AF336" t="s">
        <v>212</v>
      </c>
      <c r="AG336" t="s">
        <v>213</v>
      </c>
      <c r="AH336" t="s">
        <v>213</v>
      </c>
      <c r="AI336" t="s">
        <v>213</v>
      </c>
      <c r="AJ336" t="s">
        <v>213</v>
      </c>
      <c r="AK336" t="s">
        <v>213</v>
      </c>
      <c r="AL336"/>
      <c r="AM336"/>
      <c r="AN336"/>
      <c r="AO336"/>
      <c r="AP336"/>
      <c r="AQ336" t="s">
        <v>4083</v>
      </c>
      <c r="AR336"/>
      <c r="AS336" s="268"/>
      <c r="AT336" s="258"/>
      <c r="AV336" s="258"/>
    </row>
    <row r="337" spans="1:48" s="257" customFormat="1" ht="22.8" x14ac:dyDescent="0.4">
      <c r="A337" s="345">
        <v>212432</v>
      </c>
      <c r="B337" s="257" t="s">
        <v>59</v>
      </c>
      <c r="C337" t="s">
        <v>3829</v>
      </c>
      <c r="D337" t="s">
        <v>3829</v>
      </c>
      <c r="E337" t="s">
        <v>3829</v>
      </c>
      <c r="F337" t="s">
        <v>3829</v>
      </c>
      <c r="G337" t="s">
        <v>3829</v>
      </c>
      <c r="H337" t="s">
        <v>3829</v>
      </c>
      <c r="I337" t="s">
        <v>3829</v>
      </c>
      <c r="J337" t="s">
        <v>3829</v>
      </c>
      <c r="K337" t="s">
        <v>3829</v>
      </c>
      <c r="L337" t="s">
        <v>3829</v>
      </c>
      <c r="M337" t="s">
        <v>3829</v>
      </c>
      <c r="N337" t="s">
        <v>3829</v>
      </c>
      <c r="O337" t="s">
        <v>3829</v>
      </c>
      <c r="P337" t="s">
        <v>3829</v>
      </c>
      <c r="Q337" t="s">
        <v>3829</v>
      </c>
      <c r="R337" t="s">
        <v>3829</v>
      </c>
      <c r="S337" t="s">
        <v>3829</v>
      </c>
      <c r="T337" t="s">
        <v>3829</v>
      </c>
      <c r="U337" t="s">
        <v>3829</v>
      </c>
      <c r="V337" t="s">
        <v>3829</v>
      </c>
      <c r="W337" t="s">
        <v>3829</v>
      </c>
      <c r="X337" t="s">
        <v>3829</v>
      </c>
      <c r="Y337" t="s">
        <v>3829</v>
      </c>
      <c r="Z337" t="s">
        <v>3829</v>
      </c>
      <c r="AA337" t="s">
        <v>3829</v>
      </c>
      <c r="AB337" t="s">
        <v>3829</v>
      </c>
      <c r="AC337" t="s">
        <v>3829</v>
      </c>
      <c r="AD337" t="s">
        <v>3829</v>
      </c>
      <c r="AE337" t="s">
        <v>3829</v>
      </c>
      <c r="AF337" t="s">
        <v>3829</v>
      </c>
      <c r="AG337" t="s">
        <v>3829</v>
      </c>
      <c r="AH337" t="s">
        <v>3829</v>
      </c>
      <c r="AI337" t="s">
        <v>3829</v>
      </c>
      <c r="AJ337" t="s">
        <v>3829</v>
      </c>
      <c r="AK337" t="s">
        <v>3829</v>
      </c>
      <c r="AL337" t="s">
        <v>3829</v>
      </c>
      <c r="AM337" t="s">
        <v>3829</v>
      </c>
      <c r="AN337" t="s">
        <v>3829</v>
      </c>
      <c r="AO337" t="s">
        <v>3829</v>
      </c>
      <c r="AP337" t="s">
        <v>3829</v>
      </c>
      <c r="AQ337" t="s">
        <v>3879</v>
      </c>
      <c r="AR337"/>
      <c r="AS337" s="268"/>
      <c r="AT337" s="256"/>
      <c r="AV337" s="258"/>
    </row>
    <row r="338" spans="1:48" s="257" customFormat="1" ht="22.8" x14ac:dyDescent="0.4">
      <c r="A338" s="345">
        <v>212438</v>
      </c>
      <c r="B338" s="257" t="s">
        <v>486</v>
      </c>
      <c r="C338" t="s">
        <v>3829</v>
      </c>
      <c r="D338" t="s">
        <v>3829</v>
      </c>
      <c r="E338" t="s">
        <v>3829</v>
      </c>
      <c r="F338" t="s">
        <v>3829</v>
      </c>
      <c r="G338" t="s">
        <v>3829</v>
      </c>
      <c r="H338" t="s">
        <v>3829</v>
      </c>
      <c r="I338" t="s">
        <v>3829</v>
      </c>
      <c r="J338" t="s">
        <v>3829</v>
      </c>
      <c r="K338" t="s">
        <v>3829</v>
      </c>
      <c r="L338" t="s">
        <v>3829</v>
      </c>
      <c r="M338" t="s">
        <v>3829</v>
      </c>
      <c r="N338" t="s">
        <v>3829</v>
      </c>
      <c r="O338" t="s">
        <v>3829</v>
      </c>
      <c r="P338" t="s">
        <v>3829</v>
      </c>
      <c r="Q338" t="s">
        <v>3829</v>
      </c>
      <c r="R338" t="s">
        <v>3829</v>
      </c>
      <c r="S338" t="s">
        <v>3829</v>
      </c>
      <c r="T338" t="s">
        <v>3829</v>
      </c>
      <c r="U338" t="s">
        <v>3829</v>
      </c>
      <c r="V338" t="s">
        <v>3829</v>
      </c>
      <c r="W338"/>
      <c r="X338"/>
      <c r="Y338"/>
      <c r="Z338"/>
      <c r="AA338"/>
      <c r="AB338"/>
      <c r="AC338"/>
      <c r="AD338"/>
      <c r="AE338"/>
      <c r="AF338"/>
      <c r="AG338"/>
      <c r="AH338"/>
      <c r="AI338"/>
      <c r="AJ338"/>
      <c r="AK338"/>
      <c r="AL338"/>
      <c r="AM338"/>
      <c r="AN338"/>
      <c r="AO338"/>
      <c r="AP338"/>
      <c r="AQ338" t="s">
        <v>4068</v>
      </c>
      <c r="AR338"/>
      <c r="AS338" s="268"/>
      <c r="AT338" s="258"/>
    </row>
    <row r="339" spans="1:48" s="257" customFormat="1" ht="22.8" x14ac:dyDescent="0.4">
      <c r="A339" s="345">
        <v>212442</v>
      </c>
      <c r="B339" s="257" t="s">
        <v>484</v>
      </c>
      <c r="C339" t="s">
        <v>3829</v>
      </c>
      <c r="D339" t="s">
        <v>3829</v>
      </c>
      <c r="E339" t="s">
        <v>3829</v>
      </c>
      <c r="F339" t="s">
        <v>3829</v>
      </c>
      <c r="G339" t="s">
        <v>3829</v>
      </c>
      <c r="H339" t="s">
        <v>3829</v>
      </c>
      <c r="I339" t="s">
        <v>3829</v>
      </c>
      <c r="J339" t="s">
        <v>3829</v>
      </c>
      <c r="K339" t="s">
        <v>3829</v>
      </c>
      <c r="L339" t="s">
        <v>3829</v>
      </c>
      <c r="M339" t="s">
        <v>3829</v>
      </c>
      <c r="N339" t="s">
        <v>3829</v>
      </c>
      <c r="O339" t="s">
        <v>3829</v>
      </c>
      <c r="P339" t="s">
        <v>3829</v>
      </c>
      <c r="Q339" t="s">
        <v>3829</v>
      </c>
      <c r="R339" t="s">
        <v>3829</v>
      </c>
      <c r="S339" t="s">
        <v>3829</v>
      </c>
      <c r="T339" t="s">
        <v>3829</v>
      </c>
      <c r="U339" t="s">
        <v>3829</v>
      </c>
      <c r="V339" t="s">
        <v>3829</v>
      </c>
      <c r="W339" t="s">
        <v>3829</v>
      </c>
      <c r="X339" t="s">
        <v>3829</v>
      </c>
      <c r="Y339" t="s">
        <v>3829</v>
      </c>
      <c r="Z339" t="s">
        <v>3829</v>
      </c>
      <c r="AA339" t="s">
        <v>3829</v>
      </c>
      <c r="AB339" t="s">
        <v>3829</v>
      </c>
      <c r="AC339" t="s">
        <v>3829</v>
      </c>
      <c r="AD339" t="s">
        <v>3829</v>
      </c>
      <c r="AE339" t="s">
        <v>3829</v>
      </c>
      <c r="AF339" t="s">
        <v>3829</v>
      </c>
      <c r="AG339"/>
      <c r="AH339"/>
      <c r="AI339"/>
      <c r="AJ339"/>
      <c r="AK339"/>
      <c r="AL339"/>
      <c r="AM339"/>
      <c r="AN339"/>
      <c r="AO339"/>
      <c r="AP339"/>
      <c r="AQ339" t="s">
        <v>3865</v>
      </c>
      <c r="AR339"/>
      <c r="AS339" s="268"/>
      <c r="AT339" s="256"/>
    </row>
    <row r="340" spans="1:48" s="257" customFormat="1" ht="21.6" x14ac:dyDescent="0.65">
      <c r="A340" s="345">
        <v>212444</v>
      </c>
      <c r="B340" s="257" t="s">
        <v>59</v>
      </c>
      <c r="C340" s="257" t="s">
        <v>214</v>
      </c>
      <c r="D340" s="257" t="s">
        <v>214</v>
      </c>
      <c r="E340" s="257" t="s">
        <v>212</v>
      </c>
      <c r="F340" s="257" t="s">
        <v>212</v>
      </c>
      <c r="G340" s="257" t="s">
        <v>212</v>
      </c>
      <c r="H340" s="257" t="s">
        <v>212</v>
      </c>
      <c r="I340" s="257" t="s">
        <v>214</v>
      </c>
      <c r="J340" s="257" t="s">
        <v>214</v>
      </c>
      <c r="K340" s="257" t="s">
        <v>214</v>
      </c>
      <c r="L340" s="257" t="s">
        <v>212</v>
      </c>
      <c r="M340" s="257" t="s">
        <v>212</v>
      </c>
      <c r="N340" s="257" t="s">
        <v>212</v>
      </c>
      <c r="O340" s="257" t="s">
        <v>212</v>
      </c>
      <c r="P340" s="257" t="s">
        <v>212</v>
      </c>
      <c r="Q340" s="257" t="s">
        <v>212</v>
      </c>
      <c r="R340" s="257" t="s">
        <v>212</v>
      </c>
      <c r="S340" s="257" t="s">
        <v>212</v>
      </c>
      <c r="T340" s="257" t="s">
        <v>214</v>
      </c>
      <c r="U340" s="257" t="s">
        <v>214</v>
      </c>
      <c r="V340" s="257" t="s">
        <v>212</v>
      </c>
      <c r="W340" s="257" t="s">
        <v>212</v>
      </c>
      <c r="X340" s="257" t="s">
        <v>214</v>
      </c>
      <c r="Y340" s="257" t="s">
        <v>212</v>
      </c>
      <c r="Z340" s="257" t="s">
        <v>212</v>
      </c>
      <c r="AA340" s="257" t="s">
        <v>212</v>
      </c>
      <c r="AB340" s="257" t="s">
        <v>212</v>
      </c>
      <c r="AC340" s="257" t="s">
        <v>212</v>
      </c>
      <c r="AD340" s="257" t="s">
        <v>212</v>
      </c>
      <c r="AE340" s="257" t="s">
        <v>212</v>
      </c>
      <c r="AF340" s="257" t="s">
        <v>214</v>
      </c>
      <c r="AG340" s="257" t="s">
        <v>212</v>
      </c>
      <c r="AH340" s="257" t="s">
        <v>214</v>
      </c>
      <c r="AI340" s="257" t="s">
        <v>213</v>
      </c>
      <c r="AJ340" s="257" t="s">
        <v>212</v>
      </c>
      <c r="AK340" s="257" t="s">
        <v>214</v>
      </c>
      <c r="AL340" s="257" t="s">
        <v>213</v>
      </c>
      <c r="AM340" s="257" t="s">
        <v>213</v>
      </c>
      <c r="AN340" s="257" t="s">
        <v>213</v>
      </c>
      <c r="AO340" s="257" t="s">
        <v>213</v>
      </c>
      <c r="AP340"/>
      <c r="AQ340" t="s">
        <v>3374</v>
      </c>
      <c r="AR340"/>
      <c r="AS340" s="286"/>
      <c r="AT340" s="256"/>
      <c r="AV340" s="258"/>
    </row>
    <row r="341" spans="1:48" s="257" customFormat="1" ht="22.8" x14ac:dyDescent="0.4">
      <c r="A341" s="345">
        <v>212453</v>
      </c>
      <c r="B341" s="257" t="s">
        <v>59</v>
      </c>
      <c r="C341" t="s">
        <v>212</v>
      </c>
      <c r="D341" t="s">
        <v>214</v>
      </c>
      <c r="E341" t="s">
        <v>212</v>
      </c>
      <c r="F341" t="s">
        <v>214</v>
      </c>
      <c r="G341" t="s">
        <v>214</v>
      </c>
      <c r="H341" t="s">
        <v>212</v>
      </c>
      <c r="I341" t="s">
        <v>214</v>
      </c>
      <c r="J341" t="s">
        <v>212</v>
      </c>
      <c r="K341" t="s">
        <v>212</v>
      </c>
      <c r="L341" t="s">
        <v>214</v>
      </c>
      <c r="M341" t="s">
        <v>212</v>
      </c>
      <c r="N341" t="s">
        <v>214</v>
      </c>
      <c r="O341" t="s">
        <v>214</v>
      </c>
      <c r="P341" t="s">
        <v>214</v>
      </c>
      <c r="Q341" t="s">
        <v>212</v>
      </c>
      <c r="R341" t="s">
        <v>212</v>
      </c>
      <c r="S341" t="s">
        <v>212</v>
      </c>
      <c r="T341" t="s">
        <v>214</v>
      </c>
      <c r="U341" t="s">
        <v>214</v>
      </c>
      <c r="V341" t="s">
        <v>214</v>
      </c>
      <c r="W341" t="s">
        <v>212</v>
      </c>
      <c r="X341" t="s">
        <v>214</v>
      </c>
      <c r="Y341" t="s">
        <v>214</v>
      </c>
      <c r="Z341" t="s">
        <v>212</v>
      </c>
      <c r="AA341" t="s">
        <v>214</v>
      </c>
      <c r="AB341" t="s">
        <v>212</v>
      </c>
      <c r="AC341" t="s">
        <v>212</v>
      </c>
      <c r="AD341" t="s">
        <v>214</v>
      </c>
      <c r="AE341" t="s">
        <v>214</v>
      </c>
      <c r="AF341" t="s">
        <v>212</v>
      </c>
      <c r="AG341" t="s">
        <v>212</v>
      </c>
      <c r="AH341" t="s">
        <v>214</v>
      </c>
      <c r="AI341" t="s">
        <v>214</v>
      </c>
      <c r="AJ341" t="s">
        <v>214</v>
      </c>
      <c r="AK341" t="s">
        <v>212</v>
      </c>
      <c r="AL341" t="s">
        <v>214</v>
      </c>
      <c r="AM341" t="s">
        <v>212</v>
      </c>
      <c r="AN341" t="s">
        <v>214</v>
      </c>
      <c r="AO341" t="s">
        <v>212</v>
      </c>
      <c r="AP341" t="s">
        <v>212</v>
      </c>
      <c r="AQ341" t="s">
        <v>59</v>
      </c>
      <c r="AR341"/>
      <c r="AS341" s="268"/>
      <c r="AT341" s="258"/>
      <c r="AV341" s="258"/>
    </row>
    <row r="342" spans="1:48" s="257" customFormat="1" ht="14.4" x14ac:dyDescent="0.3">
      <c r="A342" s="345">
        <v>212455</v>
      </c>
      <c r="B342" s="257" t="s">
        <v>484</v>
      </c>
      <c r="C342" t="s">
        <v>3829</v>
      </c>
      <c r="D342" t="s">
        <v>3829</v>
      </c>
      <c r="E342" t="s">
        <v>3829</v>
      </c>
      <c r="F342" t="s">
        <v>3829</v>
      </c>
      <c r="G342" t="s">
        <v>3829</v>
      </c>
      <c r="H342" t="s">
        <v>3829</v>
      </c>
      <c r="I342" t="s">
        <v>3829</v>
      </c>
      <c r="J342" t="s">
        <v>3829</v>
      </c>
      <c r="K342" t="s">
        <v>3829</v>
      </c>
      <c r="L342" t="s">
        <v>3829</v>
      </c>
      <c r="M342" t="s">
        <v>3829</v>
      </c>
      <c r="N342" t="s">
        <v>3829</v>
      </c>
      <c r="O342" t="s">
        <v>3829</v>
      </c>
      <c r="P342" t="s">
        <v>3829</v>
      </c>
      <c r="Q342" t="s">
        <v>3829</v>
      </c>
      <c r="R342" t="s">
        <v>3829</v>
      </c>
      <c r="S342" t="s">
        <v>3829</v>
      </c>
      <c r="T342" t="s">
        <v>3829</v>
      </c>
      <c r="U342" t="s">
        <v>3829</v>
      </c>
      <c r="V342" t="s">
        <v>3829</v>
      </c>
      <c r="W342" t="s">
        <v>3829</v>
      </c>
      <c r="X342" t="s">
        <v>3829</v>
      </c>
      <c r="Y342" t="s">
        <v>3829</v>
      </c>
      <c r="Z342" t="s">
        <v>3829</v>
      </c>
      <c r="AA342" t="s">
        <v>3829</v>
      </c>
      <c r="AB342" t="s">
        <v>3829</v>
      </c>
      <c r="AC342" t="s">
        <v>3829</v>
      </c>
      <c r="AD342" t="s">
        <v>3829</v>
      </c>
      <c r="AE342" t="s">
        <v>3829</v>
      </c>
      <c r="AF342" t="s">
        <v>3829</v>
      </c>
      <c r="AG342"/>
      <c r="AH342"/>
      <c r="AI342"/>
      <c r="AJ342"/>
      <c r="AK342"/>
      <c r="AL342"/>
      <c r="AM342"/>
      <c r="AN342"/>
      <c r="AO342"/>
      <c r="AP342"/>
      <c r="AQ342" t="s">
        <v>3870</v>
      </c>
      <c r="AR342"/>
      <c r="AS342" s="283"/>
      <c r="AT342" s="280"/>
      <c r="AU342" s="280"/>
      <c r="AV342" s="280"/>
    </row>
    <row r="343" spans="1:48" s="257" customFormat="1" ht="14.4" x14ac:dyDescent="0.3">
      <c r="A343" s="345">
        <v>212456</v>
      </c>
      <c r="B343" s="257" t="s">
        <v>59</v>
      </c>
      <c r="C343" t="s">
        <v>212</v>
      </c>
      <c r="D343" t="s">
        <v>214</v>
      </c>
      <c r="E343" t="s">
        <v>214</v>
      </c>
      <c r="F343" t="s">
        <v>214</v>
      </c>
      <c r="G343" t="s">
        <v>212</v>
      </c>
      <c r="H343" t="s">
        <v>214</v>
      </c>
      <c r="I343" t="s">
        <v>214</v>
      </c>
      <c r="J343" t="s">
        <v>212</v>
      </c>
      <c r="K343" t="s">
        <v>214</v>
      </c>
      <c r="L343" t="s">
        <v>214</v>
      </c>
      <c r="M343" t="s">
        <v>212</v>
      </c>
      <c r="N343" t="s">
        <v>214</v>
      </c>
      <c r="O343" t="s">
        <v>212</v>
      </c>
      <c r="P343" t="s">
        <v>212</v>
      </c>
      <c r="Q343" t="s">
        <v>214</v>
      </c>
      <c r="R343" t="s">
        <v>214</v>
      </c>
      <c r="S343" t="s">
        <v>214</v>
      </c>
      <c r="T343" t="s">
        <v>214</v>
      </c>
      <c r="U343" t="s">
        <v>214</v>
      </c>
      <c r="V343" t="s">
        <v>214</v>
      </c>
      <c r="W343" t="s">
        <v>212</v>
      </c>
      <c r="X343" t="s">
        <v>212</v>
      </c>
      <c r="Y343" t="s">
        <v>212</v>
      </c>
      <c r="Z343" t="s">
        <v>212</v>
      </c>
      <c r="AA343" t="s">
        <v>212</v>
      </c>
      <c r="AB343" t="s">
        <v>212</v>
      </c>
      <c r="AC343" t="s">
        <v>214</v>
      </c>
      <c r="AD343" t="s">
        <v>212</v>
      </c>
      <c r="AE343" t="s">
        <v>212</v>
      </c>
      <c r="AF343" t="s">
        <v>214</v>
      </c>
      <c r="AG343" t="s">
        <v>214</v>
      </c>
      <c r="AH343" t="s">
        <v>214</v>
      </c>
      <c r="AI343" t="s">
        <v>214</v>
      </c>
      <c r="AJ343" t="s">
        <v>214</v>
      </c>
      <c r="AK343" t="s">
        <v>214</v>
      </c>
      <c r="AL343" t="s">
        <v>213</v>
      </c>
      <c r="AM343" t="s">
        <v>214</v>
      </c>
      <c r="AN343" t="s">
        <v>214</v>
      </c>
      <c r="AO343" t="s">
        <v>213</v>
      </c>
      <c r="AP343"/>
      <c r="AQ343" t="s">
        <v>59</v>
      </c>
      <c r="AR343"/>
      <c r="AS343" s="283"/>
      <c r="AT343" s="256"/>
    </row>
    <row r="344" spans="1:48" s="257" customFormat="1" ht="14.4" x14ac:dyDescent="0.3">
      <c r="A344" s="345">
        <v>212461</v>
      </c>
      <c r="B344" s="257" t="s">
        <v>59</v>
      </c>
      <c r="C344" t="s">
        <v>212</v>
      </c>
      <c r="D344" t="s">
        <v>214</v>
      </c>
      <c r="E344" t="s">
        <v>212</v>
      </c>
      <c r="F344" t="s">
        <v>212</v>
      </c>
      <c r="G344" t="s">
        <v>212</v>
      </c>
      <c r="H344" t="s">
        <v>214</v>
      </c>
      <c r="I344" t="s">
        <v>214</v>
      </c>
      <c r="J344" t="s">
        <v>212</v>
      </c>
      <c r="K344" t="s">
        <v>212</v>
      </c>
      <c r="L344" t="s">
        <v>212</v>
      </c>
      <c r="M344" t="s">
        <v>214</v>
      </c>
      <c r="N344" t="s">
        <v>214</v>
      </c>
      <c r="O344" t="s">
        <v>214</v>
      </c>
      <c r="P344" t="s">
        <v>214</v>
      </c>
      <c r="Q344" t="s">
        <v>214</v>
      </c>
      <c r="R344" t="s">
        <v>214</v>
      </c>
      <c r="S344" t="s">
        <v>212</v>
      </c>
      <c r="T344" t="s">
        <v>214</v>
      </c>
      <c r="U344" t="s">
        <v>214</v>
      </c>
      <c r="V344" t="s">
        <v>212</v>
      </c>
      <c r="W344" t="s">
        <v>212</v>
      </c>
      <c r="X344" t="s">
        <v>212</v>
      </c>
      <c r="Y344" t="s">
        <v>212</v>
      </c>
      <c r="Z344" t="s">
        <v>212</v>
      </c>
      <c r="AA344" t="s">
        <v>212</v>
      </c>
      <c r="AB344" t="s">
        <v>212</v>
      </c>
      <c r="AC344" t="s">
        <v>212</v>
      </c>
      <c r="AD344" t="s">
        <v>212</v>
      </c>
      <c r="AE344" t="s">
        <v>212</v>
      </c>
      <c r="AF344" t="s">
        <v>212</v>
      </c>
      <c r="AG344" t="s">
        <v>214</v>
      </c>
      <c r="AH344" t="s">
        <v>212</v>
      </c>
      <c r="AI344" t="s">
        <v>212</v>
      </c>
      <c r="AJ344" t="s">
        <v>214</v>
      </c>
      <c r="AK344" t="s">
        <v>212</v>
      </c>
      <c r="AL344" t="s">
        <v>214</v>
      </c>
      <c r="AM344" t="s">
        <v>214</v>
      </c>
      <c r="AN344" t="s">
        <v>214</v>
      </c>
      <c r="AO344" t="s">
        <v>214</v>
      </c>
      <c r="AP344"/>
      <c r="AQ344" t="s">
        <v>59</v>
      </c>
      <c r="AR344"/>
      <c r="AS344" s="280"/>
      <c r="AT344" s="256"/>
    </row>
    <row r="345" spans="1:48" s="257" customFormat="1" ht="22.8" x14ac:dyDescent="0.4">
      <c r="A345" s="345">
        <v>212463</v>
      </c>
      <c r="B345" s="257" t="s">
        <v>486</v>
      </c>
      <c r="C345" s="269" t="s">
        <v>212</v>
      </c>
      <c r="D345" s="269" t="s">
        <v>212</v>
      </c>
      <c r="E345" s="269" t="s">
        <v>212</v>
      </c>
      <c r="F345" s="269" t="s">
        <v>212</v>
      </c>
      <c r="G345" s="269" t="s">
        <v>212</v>
      </c>
      <c r="H345" s="269" t="s">
        <v>212</v>
      </c>
      <c r="I345" s="269" t="s">
        <v>212</v>
      </c>
      <c r="J345" s="269" t="s">
        <v>212</v>
      </c>
      <c r="K345" s="269" t="s">
        <v>212</v>
      </c>
      <c r="L345" s="269" t="s">
        <v>212</v>
      </c>
      <c r="M345" s="269" t="s">
        <v>213</v>
      </c>
      <c r="N345" s="269" t="s">
        <v>213</v>
      </c>
      <c r="O345" s="269" t="s">
        <v>213</v>
      </c>
      <c r="P345" s="269" t="s">
        <v>213</v>
      </c>
      <c r="Q345" s="269" t="s">
        <v>213</v>
      </c>
      <c r="R345" s="269" t="s">
        <v>213</v>
      </c>
      <c r="S345" s="269" t="s">
        <v>213</v>
      </c>
      <c r="T345" s="269" t="s">
        <v>213</v>
      </c>
      <c r="U345" s="269" t="s">
        <v>213</v>
      </c>
      <c r="V345" s="269" t="s">
        <v>213</v>
      </c>
      <c r="W345" s="256"/>
      <c r="X345" s="256"/>
      <c r="Y345" s="256"/>
      <c r="Z345" s="256"/>
      <c r="AA345" s="256"/>
      <c r="AB345" s="256"/>
      <c r="AC345" s="256"/>
      <c r="AD345" s="256"/>
      <c r="AE345" s="256"/>
      <c r="AF345" s="256"/>
      <c r="AG345" s="256"/>
      <c r="AH345" s="256"/>
      <c r="AI345" s="256"/>
      <c r="AJ345" s="256"/>
      <c r="AK345" s="256"/>
      <c r="AL345" s="256"/>
      <c r="AM345" s="256"/>
      <c r="AN345" s="256"/>
      <c r="AO345" s="256"/>
      <c r="AP345"/>
      <c r="AQ345" t="s">
        <v>3944</v>
      </c>
      <c r="AR345"/>
      <c r="AS345" s="268"/>
      <c r="AT345" s="256"/>
    </row>
    <row r="346" spans="1:48" s="257" customFormat="1" ht="22.8" x14ac:dyDescent="0.4">
      <c r="A346" s="345">
        <v>212464</v>
      </c>
      <c r="B346" s="257" t="s">
        <v>484</v>
      </c>
      <c r="C346" s="269" t="s">
        <v>3829</v>
      </c>
      <c r="D346" s="269" t="s">
        <v>3829</v>
      </c>
      <c r="E346" s="269" t="s">
        <v>3829</v>
      </c>
      <c r="F346" s="269" t="s">
        <v>3829</v>
      </c>
      <c r="G346" s="269" t="s">
        <v>3829</v>
      </c>
      <c r="H346" s="269" t="s">
        <v>3829</v>
      </c>
      <c r="I346" s="269" t="s">
        <v>3829</v>
      </c>
      <c r="J346" s="269" t="s">
        <v>3829</v>
      </c>
      <c r="K346" s="269" t="s">
        <v>3829</v>
      </c>
      <c r="L346" s="269" t="s">
        <v>3829</v>
      </c>
      <c r="M346" s="269" t="s">
        <v>3829</v>
      </c>
      <c r="N346" s="269" t="s">
        <v>3829</v>
      </c>
      <c r="O346" s="269" t="s">
        <v>3829</v>
      </c>
      <c r="P346" s="269" t="s">
        <v>3829</v>
      </c>
      <c r="Q346" s="269" t="s">
        <v>3829</v>
      </c>
      <c r="R346" s="269" t="s">
        <v>3829</v>
      </c>
      <c r="S346" s="269" t="s">
        <v>3829</v>
      </c>
      <c r="T346" s="269" t="s">
        <v>3829</v>
      </c>
      <c r="U346" s="269" t="s">
        <v>3829</v>
      </c>
      <c r="V346" s="269" t="s">
        <v>3829</v>
      </c>
      <c r="W346" s="269" t="s">
        <v>3829</v>
      </c>
      <c r="X346" s="269" t="s">
        <v>3829</v>
      </c>
      <c r="Y346" s="269" t="s">
        <v>3829</v>
      </c>
      <c r="Z346" s="269" t="s">
        <v>3829</v>
      </c>
      <c r="AA346" s="269" t="s">
        <v>3829</v>
      </c>
      <c r="AB346" s="269" t="s">
        <v>3829</v>
      </c>
      <c r="AC346" s="269" t="s">
        <v>3829</v>
      </c>
      <c r="AD346" s="269" t="s">
        <v>3829</v>
      </c>
      <c r="AE346" s="269" t="s">
        <v>3829</v>
      </c>
      <c r="AF346" s="269" t="s">
        <v>3829</v>
      </c>
      <c r="AG346" s="269"/>
      <c r="AH346" s="269"/>
      <c r="AI346" s="269"/>
      <c r="AJ346" s="269"/>
      <c r="AK346" s="269"/>
      <c r="AL346" s="269"/>
      <c r="AM346" s="269"/>
      <c r="AN346" s="269"/>
      <c r="AO346" s="269"/>
      <c r="AP346"/>
      <c r="AQ346" t="s">
        <v>3865</v>
      </c>
      <c r="AR346"/>
      <c r="AS346" s="268"/>
      <c r="AT346" s="256"/>
      <c r="AV346" s="258"/>
    </row>
    <row r="347" spans="1:48" s="257" customFormat="1" ht="14.4" x14ac:dyDescent="0.3">
      <c r="A347" s="345">
        <v>212468</v>
      </c>
      <c r="B347" s="257" t="s">
        <v>59</v>
      </c>
      <c r="C347" t="s">
        <v>214</v>
      </c>
      <c r="D347" t="s">
        <v>214</v>
      </c>
      <c r="E347" t="s">
        <v>214</v>
      </c>
      <c r="F347" t="s">
        <v>214</v>
      </c>
      <c r="G347" t="s">
        <v>214</v>
      </c>
      <c r="H347" t="s">
        <v>214</v>
      </c>
      <c r="I347" t="s">
        <v>214</v>
      </c>
      <c r="J347" t="s">
        <v>214</v>
      </c>
      <c r="K347" t="s">
        <v>214</v>
      </c>
      <c r="L347" t="s">
        <v>214</v>
      </c>
      <c r="M347" t="s">
        <v>214</v>
      </c>
      <c r="N347" t="s">
        <v>214</v>
      </c>
      <c r="O347" t="s">
        <v>214</v>
      </c>
      <c r="P347" t="s">
        <v>214</v>
      </c>
      <c r="Q347" t="s">
        <v>214</v>
      </c>
      <c r="R347" t="s">
        <v>214</v>
      </c>
      <c r="S347" t="s">
        <v>214</v>
      </c>
      <c r="T347" t="s">
        <v>212</v>
      </c>
      <c r="U347" t="s">
        <v>214</v>
      </c>
      <c r="V347" t="s">
        <v>212</v>
      </c>
      <c r="W347" t="s">
        <v>212</v>
      </c>
      <c r="X347" t="s">
        <v>214</v>
      </c>
      <c r="Y347" t="s">
        <v>214</v>
      </c>
      <c r="Z347" t="s">
        <v>214</v>
      </c>
      <c r="AA347" t="s">
        <v>214</v>
      </c>
      <c r="AB347" t="s">
        <v>214</v>
      </c>
      <c r="AC347" t="s">
        <v>214</v>
      </c>
      <c r="AD347" t="s">
        <v>214</v>
      </c>
      <c r="AE347" t="s">
        <v>214</v>
      </c>
      <c r="AF347" t="s">
        <v>214</v>
      </c>
      <c r="AG347" t="s">
        <v>214</v>
      </c>
      <c r="AH347" t="s">
        <v>214</v>
      </c>
      <c r="AI347" t="s">
        <v>214</v>
      </c>
      <c r="AJ347" t="s">
        <v>212</v>
      </c>
      <c r="AK347" t="s">
        <v>212</v>
      </c>
      <c r="AL347" t="s">
        <v>214</v>
      </c>
      <c r="AM347" t="s">
        <v>212</v>
      </c>
      <c r="AN347" t="s">
        <v>212</v>
      </c>
      <c r="AO347" t="s">
        <v>214</v>
      </c>
      <c r="AP347" t="s">
        <v>214</v>
      </c>
      <c r="AQ347" t="s">
        <v>3374</v>
      </c>
      <c r="AR347"/>
      <c r="AS347" s="304"/>
      <c r="AV347" s="258"/>
    </row>
    <row r="348" spans="1:48" s="257" customFormat="1" ht="22.8" x14ac:dyDescent="0.4">
      <c r="A348" s="345">
        <v>212470</v>
      </c>
      <c r="B348" s="257" t="s">
        <v>59</v>
      </c>
      <c r="C348" t="s">
        <v>3829</v>
      </c>
      <c r="D348" t="s">
        <v>3829</v>
      </c>
      <c r="E348" t="s">
        <v>3829</v>
      </c>
      <c r="F348" t="s">
        <v>3829</v>
      </c>
      <c r="G348" t="s">
        <v>3829</v>
      </c>
      <c r="H348" t="s">
        <v>3829</v>
      </c>
      <c r="I348" t="s">
        <v>3829</v>
      </c>
      <c r="J348" t="s">
        <v>3829</v>
      </c>
      <c r="K348" t="s">
        <v>3829</v>
      </c>
      <c r="L348" t="s">
        <v>3829</v>
      </c>
      <c r="M348" t="s">
        <v>3829</v>
      </c>
      <c r="N348" t="s">
        <v>3829</v>
      </c>
      <c r="O348" t="s">
        <v>3829</v>
      </c>
      <c r="P348" t="s">
        <v>3829</v>
      </c>
      <c r="Q348" t="s">
        <v>3829</v>
      </c>
      <c r="R348" t="s">
        <v>3829</v>
      </c>
      <c r="S348" t="s">
        <v>3829</v>
      </c>
      <c r="T348" t="s">
        <v>3829</v>
      </c>
      <c r="U348" t="s">
        <v>3829</v>
      </c>
      <c r="V348" t="s">
        <v>3829</v>
      </c>
      <c r="W348" t="s">
        <v>3829</v>
      </c>
      <c r="X348" t="s">
        <v>3829</v>
      </c>
      <c r="Y348" t="s">
        <v>3829</v>
      </c>
      <c r="Z348" t="s">
        <v>3829</v>
      </c>
      <c r="AA348" t="s">
        <v>3829</v>
      </c>
      <c r="AB348" t="s">
        <v>3829</v>
      </c>
      <c r="AC348" t="s">
        <v>3829</v>
      </c>
      <c r="AD348" t="s">
        <v>3829</v>
      </c>
      <c r="AE348" t="s">
        <v>3829</v>
      </c>
      <c r="AF348" t="s">
        <v>3829</v>
      </c>
      <c r="AG348" t="s">
        <v>3829</v>
      </c>
      <c r="AH348" t="s">
        <v>3829</v>
      </c>
      <c r="AI348" t="s">
        <v>3829</v>
      </c>
      <c r="AJ348" t="s">
        <v>3829</v>
      </c>
      <c r="AK348" t="s">
        <v>3829</v>
      </c>
      <c r="AL348" t="s">
        <v>3829</v>
      </c>
      <c r="AM348" t="s">
        <v>3829</v>
      </c>
      <c r="AN348" t="s">
        <v>3829</v>
      </c>
      <c r="AO348" t="s">
        <v>3829</v>
      </c>
      <c r="AP348" t="s">
        <v>3829</v>
      </c>
      <c r="AQ348" t="s">
        <v>3843</v>
      </c>
      <c r="AR348"/>
      <c r="AS348" s="268"/>
      <c r="AT348" s="258"/>
      <c r="AV348" s="258"/>
    </row>
    <row r="349" spans="1:48" s="257" customFormat="1" ht="21.6" x14ac:dyDescent="0.65">
      <c r="A349" s="345">
        <v>212474</v>
      </c>
      <c r="B349" s="257" t="s">
        <v>484</v>
      </c>
      <c r="C349" t="s">
        <v>3829</v>
      </c>
      <c r="D349" t="s">
        <v>3829</v>
      </c>
      <c r="E349" t="s">
        <v>3829</v>
      </c>
      <c r="F349" t="s">
        <v>3829</v>
      </c>
      <c r="G349" t="s">
        <v>3829</v>
      </c>
      <c r="H349" t="s">
        <v>3829</v>
      </c>
      <c r="I349" t="s">
        <v>3829</v>
      </c>
      <c r="J349" t="s">
        <v>3829</v>
      </c>
      <c r="K349" t="s">
        <v>3829</v>
      </c>
      <c r="L349" t="s">
        <v>3829</v>
      </c>
      <c r="M349" t="s">
        <v>3829</v>
      </c>
      <c r="N349" t="s">
        <v>3829</v>
      </c>
      <c r="O349" t="s">
        <v>3829</v>
      </c>
      <c r="P349" t="s">
        <v>3829</v>
      </c>
      <c r="Q349" t="s">
        <v>3829</v>
      </c>
      <c r="R349" t="s">
        <v>3829</v>
      </c>
      <c r="S349" t="s">
        <v>3829</v>
      </c>
      <c r="T349" t="s">
        <v>3829</v>
      </c>
      <c r="U349" t="s">
        <v>3829</v>
      </c>
      <c r="V349" t="s">
        <v>3829</v>
      </c>
      <c r="W349" t="s">
        <v>3829</v>
      </c>
      <c r="X349" t="s">
        <v>3829</v>
      </c>
      <c r="Y349" t="s">
        <v>3829</v>
      </c>
      <c r="Z349" t="s">
        <v>3829</v>
      </c>
      <c r="AA349" t="s">
        <v>3829</v>
      </c>
      <c r="AB349" t="s">
        <v>3829</v>
      </c>
      <c r="AC349" t="s">
        <v>3829</v>
      </c>
      <c r="AD349" t="s">
        <v>3829</v>
      </c>
      <c r="AE349" t="s">
        <v>3829</v>
      </c>
      <c r="AF349" t="s">
        <v>3829</v>
      </c>
      <c r="AG349"/>
      <c r="AH349"/>
      <c r="AI349"/>
      <c r="AJ349"/>
      <c r="AK349"/>
      <c r="AL349"/>
      <c r="AM349"/>
      <c r="AN349"/>
      <c r="AO349"/>
      <c r="AP349"/>
      <c r="AQ349" t="s">
        <v>484</v>
      </c>
      <c r="AR349"/>
      <c r="AS349" s="286"/>
      <c r="AT349" s="256"/>
    </row>
    <row r="350" spans="1:48" s="257" customFormat="1" ht="14.4" x14ac:dyDescent="0.3">
      <c r="A350" s="345">
        <v>212479</v>
      </c>
      <c r="B350" s="257" t="s">
        <v>59</v>
      </c>
      <c r="C350" t="s">
        <v>3829</v>
      </c>
      <c r="D350" t="s">
        <v>3829</v>
      </c>
      <c r="E350" t="s">
        <v>3829</v>
      </c>
      <c r="F350" t="s">
        <v>3829</v>
      </c>
      <c r="G350" t="s">
        <v>3829</v>
      </c>
      <c r="H350" t="s">
        <v>3829</v>
      </c>
      <c r="I350" t="s">
        <v>3829</v>
      </c>
      <c r="J350" t="s">
        <v>3829</v>
      </c>
      <c r="K350" t="s">
        <v>3829</v>
      </c>
      <c r="L350" t="s">
        <v>3829</v>
      </c>
      <c r="M350" t="s">
        <v>3829</v>
      </c>
      <c r="N350" t="s">
        <v>3829</v>
      </c>
      <c r="O350" t="s">
        <v>3829</v>
      </c>
      <c r="P350" t="s">
        <v>3829</v>
      </c>
      <c r="Q350" t="s">
        <v>3829</v>
      </c>
      <c r="R350" t="s">
        <v>3829</v>
      </c>
      <c r="S350" t="s">
        <v>3829</v>
      </c>
      <c r="T350" t="s">
        <v>3829</v>
      </c>
      <c r="U350" t="s">
        <v>3829</v>
      </c>
      <c r="V350" t="s">
        <v>3829</v>
      </c>
      <c r="W350" t="s">
        <v>3829</v>
      </c>
      <c r="X350" t="s">
        <v>3829</v>
      </c>
      <c r="Y350" t="s">
        <v>3829</v>
      </c>
      <c r="Z350" t="s">
        <v>3829</v>
      </c>
      <c r="AA350" t="s">
        <v>3829</v>
      </c>
      <c r="AB350" t="s">
        <v>3829</v>
      </c>
      <c r="AC350" t="s">
        <v>3829</v>
      </c>
      <c r="AD350" t="s">
        <v>3829</v>
      </c>
      <c r="AE350" t="s">
        <v>3829</v>
      </c>
      <c r="AF350" t="s">
        <v>3829</v>
      </c>
      <c r="AG350" t="s">
        <v>3829</v>
      </c>
      <c r="AH350" t="s">
        <v>3829</v>
      </c>
      <c r="AI350" t="s">
        <v>3829</v>
      </c>
      <c r="AJ350" t="s">
        <v>3829</v>
      </c>
      <c r="AK350" t="s">
        <v>3829</v>
      </c>
      <c r="AL350" t="s">
        <v>3829</v>
      </c>
      <c r="AM350" t="s">
        <v>3829</v>
      </c>
      <c r="AN350" t="s">
        <v>3829</v>
      </c>
      <c r="AO350" t="s">
        <v>3829</v>
      </c>
      <c r="AP350" t="s">
        <v>3829</v>
      </c>
      <c r="AQ350" t="s">
        <v>59</v>
      </c>
      <c r="AR350"/>
      <c r="AS350" s="283"/>
      <c r="AT350" s="280"/>
      <c r="AU350" s="280"/>
      <c r="AV350" s="280"/>
    </row>
    <row r="351" spans="1:48" s="257" customFormat="1" ht="22.8" x14ac:dyDescent="0.4">
      <c r="A351" s="345">
        <v>212487</v>
      </c>
      <c r="B351" s="257" t="s">
        <v>65</v>
      </c>
      <c r="C351" t="s">
        <v>212</v>
      </c>
      <c r="D351" t="s">
        <v>212</v>
      </c>
      <c r="E351" t="s">
        <v>212</v>
      </c>
      <c r="F351" t="s">
        <v>212</v>
      </c>
      <c r="G351" t="s">
        <v>212</v>
      </c>
      <c r="H351" t="s">
        <v>214</v>
      </c>
      <c r="I351" t="s">
        <v>214</v>
      </c>
      <c r="J351" t="s">
        <v>212</v>
      </c>
      <c r="K351" t="s">
        <v>214</v>
      </c>
      <c r="L351" t="s">
        <v>214</v>
      </c>
      <c r="M351" t="s">
        <v>212</v>
      </c>
      <c r="N351" t="s">
        <v>212</v>
      </c>
      <c r="O351" t="s">
        <v>212</v>
      </c>
      <c r="P351" t="s">
        <v>212</v>
      </c>
      <c r="Q351" t="s">
        <v>214</v>
      </c>
      <c r="R351" t="s">
        <v>214</v>
      </c>
      <c r="S351" t="s">
        <v>214</v>
      </c>
      <c r="T351" t="s">
        <v>214</v>
      </c>
      <c r="U351" t="s">
        <v>212</v>
      </c>
      <c r="V351" t="s">
        <v>214</v>
      </c>
      <c r="W351" t="s">
        <v>212</v>
      </c>
      <c r="X351" t="s">
        <v>214</v>
      </c>
      <c r="Y351" t="s">
        <v>214</v>
      </c>
      <c r="Z351" t="s">
        <v>214</v>
      </c>
      <c r="AA351" t="s">
        <v>214</v>
      </c>
      <c r="AB351" t="s">
        <v>212</v>
      </c>
      <c r="AC351" t="s">
        <v>212</v>
      </c>
      <c r="AD351" t="s">
        <v>212</v>
      </c>
      <c r="AE351" t="s">
        <v>212</v>
      </c>
      <c r="AF351" t="s">
        <v>212</v>
      </c>
      <c r="AG351" t="s">
        <v>213</v>
      </c>
      <c r="AH351" t="s">
        <v>213</v>
      </c>
      <c r="AI351" t="s">
        <v>213</v>
      </c>
      <c r="AJ351" t="s">
        <v>213</v>
      </c>
      <c r="AK351" t="s">
        <v>213</v>
      </c>
      <c r="AL351"/>
      <c r="AM351"/>
      <c r="AN351"/>
      <c r="AO351"/>
      <c r="AP351"/>
      <c r="AQ351" t="s">
        <v>4083</v>
      </c>
      <c r="AR351"/>
      <c r="AS351" s="268"/>
      <c r="AT351" s="258"/>
      <c r="AV351" s="258"/>
    </row>
    <row r="352" spans="1:48" s="257" customFormat="1" ht="22.8" x14ac:dyDescent="0.4">
      <c r="A352" s="345">
        <v>212488</v>
      </c>
      <c r="B352" s="257" t="s">
        <v>486</v>
      </c>
      <c r="C352" s="257" t="s">
        <v>3829</v>
      </c>
      <c r="D352" s="257" t="s">
        <v>3829</v>
      </c>
      <c r="E352" s="257" t="s">
        <v>3829</v>
      </c>
      <c r="F352" s="257" t="s">
        <v>3829</v>
      </c>
      <c r="G352" s="257" t="s">
        <v>3829</v>
      </c>
      <c r="H352" s="257" t="s">
        <v>3829</v>
      </c>
      <c r="I352" s="257" t="s">
        <v>3829</v>
      </c>
      <c r="J352" s="257" t="s">
        <v>3829</v>
      </c>
      <c r="K352" s="257" t="s">
        <v>3829</v>
      </c>
      <c r="L352" s="257" t="s">
        <v>3829</v>
      </c>
      <c r="M352" s="257" t="s">
        <v>3829</v>
      </c>
      <c r="N352" s="257" t="s">
        <v>3829</v>
      </c>
      <c r="O352" s="257" t="s">
        <v>3829</v>
      </c>
      <c r="P352" s="257" t="s">
        <v>3829</v>
      </c>
      <c r="Q352" s="257" t="s">
        <v>3829</v>
      </c>
      <c r="R352" s="257" t="s">
        <v>3829</v>
      </c>
      <c r="S352" s="257" t="s">
        <v>3829</v>
      </c>
      <c r="T352" s="257" t="s">
        <v>3829</v>
      </c>
      <c r="U352" s="257" t="s">
        <v>3829</v>
      </c>
      <c r="V352" s="257" t="s">
        <v>3829</v>
      </c>
      <c r="AP352"/>
      <c r="AQ352" t="s">
        <v>4037</v>
      </c>
      <c r="AR352"/>
      <c r="AS352" s="268"/>
      <c r="AT352" s="258"/>
    </row>
    <row r="353" spans="1:48" s="257" customFormat="1" ht="21.6" x14ac:dyDescent="0.65">
      <c r="A353" s="345">
        <v>212491</v>
      </c>
      <c r="B353" s="257" t="s">
        <v>59</v>
      </c>
      <c r="C353" t="s">
        <v>3829</v>
      </c>
      <c r="D353" t="s">
        <v>3829</v>
      </c>
      <c r="E353" t="s">
        <v>3829</v>
      </c>
      <c r="F353" t="s">
        <v>3829</v>
      </c>
      <c r="G353" t="s">
        <v>3829</v>
      </c>
      <c r="H353" t="s">
        <v>3829</v>
      </c>
      <c r="I353" t="s">
        <v>3829</v>
      </c>
      <c r="J353" t="s">
        <v>3829</v>
      </c>
      <c r="K353" t="s">
        <v>3829</v>
      </c>
      <c r="L353" t="s">
        <v>3829</v>
      </c>
      <c r="M353" t="s">
        <v>3829</v>
      </c>
      <c r="N353" t="s">
        <v>3829</v>
      </c>
      <c r="O353" t="s">
        <v>3829</v>
      </c>
      <c r="P353" t="s">
        <v>3829</v>
      </c>
      <c r="Q353" t="s">
        <v>3829</v>
      </c>
      <c r="R353" t="s">
        <v>3829</v>
      </c>
      <c r="S353" t="s">
        <v>3829</v>
      </c>
      <c r="T353" t="s">
        <v>3829</v>
      </c>
      <c r="U353" t="s">
        <v>3829</v>
      </c>
      <c r="V353" t="s">
        <v>3829</v>
      </c>
      <c r="W353" t="s">
        <v>3829</v>
      </c>
      <c r="X353" t="s">
        <v>3829</v>
      </c>
      <c r="Y353" t="s">
        <v>3829</v>
      </c>
      <c r="Z353" t="s">
        <v>3829</v>
      </c>
      <c r="AA353" t="s">
        <v>3829</v>
      </c>
      <c r="AB353" t="s">
        <v>3829</v>
      </c>
      <c r="AC353" t="s">
        <v>3829</v>
      </c>
      <c r="AD353" t="s">
        <v>3829</v>
      </c>
      <c r="AE353" t="s">
        <v>3829</v>
      </c>
      <c r="AF353" t="s">
        <v>3829</v>
      </c>
      <c r="AG353" t="s">
        <v>3829</v>
      </c>
      <c r="AH353" t="s">
        <v>3829</v>
      </c>
      <c r="AI353" t="s">
        <v>3829</v>
      </c>
      <c r="AJ353" t="s">
        <v>3829</v>
      </c>
      <c r="AK353" t="s">
        <v>3829</v>
      </c>
      <c r="AL353" t="s">
        <v>3829</v>
      </c>
      <c r="AM353" t="s">
        <v>3829</v>
      </c>
      <c r="AN353" t="s">
        <v>3829</v>
      </c>
      <c r="AO353" t="s">
        <v>3829</v>
      </c>
      <c r="AQ353" t="s">
        <v>3879</v>
      </c>
      <c r="AR353"/>
      <c r="AS353" s="286"/>
      <c r="AT353" s="258"/>
      <c r="AV353" s="258"/>
    </row>
    <row r="354" spans="1:48" s="257" customFormat="1" ht="21.6" x14ac:dyDescent="0.65">
      <c r="A354" s="345">
        <v>212492</v>
      </c>
      <c r="B354" s="257" t="s">
        <v>59</v>
      </c>
      <c r="C354" t="s">
        <v>3829</v>
      </c>
      <c r="D354" t="s">
        <v>3829</v>
      </c>
      <c r="E354" t="s">
        <v>3829</v>
      </c>
      <c r="F354" t="s">
        <v>3829</v>
      </c>
      <c r="G354" t="s">
        <v>3829</v>
      </c>
      <c r="H354" t="s">
        <v>3829</v>
      </c>
      <c r="I354" t="s">
        <v>3829</v>
      </c>
      <c r="J354" t="s">
        <v>3829</v>
      </c>
      <c r="K354" t="s">
        <v>3829</v>
      </c>
      <c r="L354" t="s">
        <v>3829</v>
      </c>
      <c r="M354" t="s">
        <v>3829</v>
      </c>
      <c r="N354" t="s">
        <v>3829</v>
      </c>
      <c r="O354" t="s">
        <v>3829</v>
      </c>
      <c r="P354" t="s">
        <v>3829</v>
      </c>
      <c r="Q354" t="s">
        <v>3829</v>
      </c>
      <c r="R354" t="s">
        <v>3829</v>
      </c>
      <c r="S354" t="s">
        <v>3829</v>
      </c>
      <c r="T354" t="s">
        <v>3829</v>
      </c>
      <c r="U354" t="s">
        <v>3829</v>
      </c>
      <c r="V354" t="s">
        <v>3829</v>
      </c>
      <c r="W354" t="s">
        <v>3829</v>
      </c>
      <c r="X354" t="s">
        <v>3829</v>
      </c>
      <c r="Y354" t="s">
        <v>3829</v>
      </c>
      <c r="Z354" t="s">
        <v>3829</v>
      </c>
      <c r="AA354" t="s">
        <v>3829</v>
      </c>
      <c r="AB354" t="s">
        <v>3829</v>
      </c>
      <c r="AC354" t="s">
        <v>3829</v>
      </c>
      <c r="AD354" t="s">
        <v>3829</v>
      </c>
      <c r="AE354" t="s">
        <v>3829</v>
      </c>
      <c r="AF354" t="s">
        <v>3829</v>
      </c>
      <c r="AG354" t="s">
        <v>3829</v>
      </c>
      <c r="AH354" t="s">
        <v>3829</v>
      </c>
      <c r="AI354" t="s">
        <v>3829</v>
      </c>
      <c r="AJ354" t="s">
        <v>3829</v>
      </c>
      <c r="AK354" t="s">
        <v>3829</v>
      </c>
      <c r="AL354" t="s">
        <v>3829</v>
      </c>
      <c r="AM354" t="s">
        <v>3829</v>
      </c>
      <c r="AN354" t="s">
        <v>3829</v>
      </c>
      <c r="AO354" t="s">
        <v>3829</v>
      </c>
      <c r="AQ354" t="s">
        <v>3998</v>
      </c>
      <c r="AR354"/>
      <c r="AS354" s="286"/>
      <c r="AT354" s="258"/>
    </row>
    <row r="355" spans="1:48" s="257" customFormat="1" ht="22.8" x14ac:dyDescent="0.4">
      <c r="A355" s="345">
        <v>212508</v>
      </c>
      <c r="B355" s="257" t="s">
        <v>485</v>
      </c>
      <c r="C355" s="269" t="s">
        <v>213</v>
      </c>
      <c r="D355" s="269" t="s">
        <v>213</v>
      </c>
      <c r="E355" s="269" t="s">
        <v>213</v>
      </c>
      <c r="F355" s="269" t="s">
        <v>213</v>
      </c>
      <c r="G355" s="269" t="s">
        <v>213</v>
      </c>
      <c r="H355" s="269" t="s">
        <v>213</v>
      </c>
      <c r="I355" s="269" t="s">
        <v>213</v>
      </c>
      <c r="J355" s="269" t="s">
        <v>213</v>
      </c>
      <c r="K355" s="269" t="s">
        <v>213</v>
      </c>
      <c r="L355" s="269" t="s">
        <v>213</v>
      </c>
      <c r="M355" s="269"/>
      <c r="N355" s="269"/>
      <c r="O355" s="269"/>
      <c r="P355" s="269"/>
      <c r="Q355" s="269"/>
      <c r="R355" s="269"/>
      <c r="S355" s="269"/>
      <c r="T355" s="269"/>
      <c r="U355" s="269"/>
      <c r="V355" s="269"/>
      <c r="W355" s="269"/>
      <c r="AP355"/>
      <c r="AQ355" t="s">
        <v>3981</v>
      </c>
      <c r="AR355"/>
      <c r="AS355" s="268"/>
      <c r="AT355" s="258"/>
      <c r="AV355" s="258"/>
    </row>
    <row r="356" spans="1:48" s="257" customFormat="1" ht="22.8" x14ac:dyDescent="0.4">
      <c r="A356" s="345">
        <v>212514</v>
      </c>
      <c r="B356" s="257" t="s">
        <v>59</v>
      </c>
      <c r="C356" t="s">
        <v>3829</v>
      </c>
      <c r="D356" t="s">
        <v>3829</v>
      </c>
      <c r="E356" t="s">
        <v>3829</v>
      </c>
      <c r="F356" t="s">
        <v>3829</v>
      </c>
      <c r="G356" t="s">
        <v>3829</v>
      </c>
      <c r="H356" t="s">
        <v>3829</v>
      </c>
      <c r="I356" t="s">
        <v>3829</v>
      </c>
      <c r="J356" t="s">
        <v>3829</v>
      </c>
      <c r="K356" t="s">
        <v>3829</v>
      </c>
      <c r="L356" t="s">
        <v>3829</v>
      </c>
      <c r="M356" t="s">
        <v>3829</v>
      </c>
      <c r="N356" t="s">
        <v>3829</v>
      </c>
      <c r="O356" t="s">
        <v>3829</v>
      </c>
      <c r="P356" t="s">
        <v>3829</v>
      </c>
      <c r="Q356" t="s">
        <v>3829</v>
      </c>
      <c r="R356" t="s">
        <v>3829</v>
      </c>
      <c r="S356" t="s">
        <v>3829</v>
      </c>
      <c r="T356" t="s">
        <v>3829</v>
      </c>
      <c r="U356" t="s">
        <v>3829</v>
      </c>
      <c r="V356" t="s">
        <v>3829</v>
      </c>
      <c r="W356" t="s">
        <v>3829</v>
      </c>
      <c r="X356" t="s">
        <v>3829</v>
      </c>
      <c r="Y356" t="s">
        <v>3829</v>
      </c>
      <c r="Z356" t="s">
        <v>3829</v>
      </c>
      <c r="AA356" t="s">
        <v>3829</v>
      </c>
      <c r="AB356" t="s">
        <v>3829</v>
      </c>
      <c r="AC356" t="s">
        <v>3829</v>
      </c>
      <c r="AD356" t="s">
        <v>3829</v>
      </c>
      <c r="AE356" t="s">
        <v>3829</v>
      </c>
      <c r="AF356" t="s">
        <v>3829</v>
      </c>
      <c r="AG356" t="s">
        <v>3829</v>
      </c>
      <c r="AH356" t="s">
        <v>3829</v>
      </c>
      <c r="AI356" t="s">
        <v>3829</v>
      </c>
      <c r="AJ356" t="s">
        <v>3829</v>
      </c>
      <c r="AK356" t="s">
        <v>3829</v>
      </c>
      <c r="AL356" t="s">
        <v>3829</v>
      </c>
      <c r="AM356" t="s">
        <v>3829</v>
      </c>
      <c r="AN356" t="s">
        <v>3829</v>
      </c>
      <c r="AO356" t="s">
        <v>3829</v>
      </c>
      <c r="AP356" t="s">
        <v>3829</v>
      </c>
      <c r="AQ356" t="s">
        <v>3998</v>
      </c>
      <c r="AR356"/>
      <c r="AS356" s="268"/>
      <c r="AT356" s="258"/>
      <c r="AV356" s="258"/>
    </row>
    <row r="357" spans="1:48" s="257" customFormat="1" ht="22.8" x14ac:dyDescent="0.4">
      <c r="A357" s="345">
        <v>212527</v>
      </c>
      <c r="B357" s="257" t="s">
        <v>485</v>
      </c>
      <c r="C357" s="269" t="s">
        <v>213</v>
      </c>
      <c r="D357" s="269" t="s">
        <v>213</v>
      </c>
      <c r="E357" s="269" t="s">
        <v>213</v>
      </c>
      <c r="F357" s="269" t="s">
        <v>213</v>
      </c>
      <c r="G357" s="269" t="s">
        <v>213</v>
      </c>
      <c r="H357" s="269" t="s">
        <v>213</v>
      </c>
      <c r="I357" s="269" t="s">
        <v>213</v>
      </c>
      <c r="J357" s="269" t="s">
        <v>213</v>
      </c>
      <c r="K357" s="269" t="s">
        <v>213</v>
      </c>
      <c r="L357" s="269" t="s">
        <v>213</v>
      </c>
      <c r="AP357"/>
      <c r="AQ357" t="s">
        <v>4027</v>
      </c>
      <c r="AR357"/>
      <c r="AS357" s="268"/>
      <c r="AT357" s="258"/>
      <c r="AV357" s="258"/>
    </row>
    <row r="358" spans="1:48" s="257" customFormat="1" ht="22.8" x14ac:dyDescent="0.4">
      <c r="A358" s="345">
        <v>212536</v>
      </c>
      <c r="B358" s="257" t="s">
        <v>484</v>
      </c>
      <c r="C358" t="s">
        <v>212</v>
      </c>
      <c r="D358" t="s">
        <v>212</v>
      </c>
      <c r="E358" t="s">
        <v>212</v>
      </c>
      <c r="F358" t="s">
        <v>212</v>
      </c>
      <c r="G358" t="s">
        <v>212</v>
      </c>
      <c r="H358" t="s">
        <v>212</v>
      </c>
      <c r="I358" t="s">
        <v>212</v>
      </c>
      <c r="J358" t="s">
        <v>212</v>
      </c>
      <c r="K358" t="s">
        <v>212</v>
      </c>
      <c r="L358" t="s">
        <v>212</v>
      </c>
      <c r="M358" t="s">
        <v>212</v>
      </c>
      <c r="N358" t="s">
        <v>212</v>
      </c>
      <c r="O358" t="s">
        <v>212</v>
      </c>
      <c r="P358" t="s">
        <v>212</v>
      </c>
      <c r="Q358" t="s">
        <v>212</v>
      </c>
      <c r="R358" t="s">
        <v>214</v>
      </c>
      <c r="S358" t="s">
        <v>214</v>
      </c>
      <c r="T358" t="s">
        <v>214</v>
      </c>
      <c r="U358" t="s">
        <v>212</v>
      </c>
      <c r="V358" t="s">
        <v>212</v>
      </c>
      <c r="W358" t="s">
        <v>212</v>
      </c>
      <c r="X358" t="s">
        <v>212</v>
      </c>
      <c r="Y358" t="s">
        <v>212</v>
      </c>
      <c r="Z358" t="s">
        <v>212</v>
      </c>
      <c r="AA358" t="s">
        <v>212</v>
      </c>
      <c r="AB358" t="s">
        <v>213</v>
      </c>
      <c r="AC358" t="s">
        <v>213</v>
      </c>
      <c r="AD358" t="s">
        <v>213</v>
      </c>
      <c r="AE358" t="s">
        <v>213</v>
      </c>
      <c r="AF358" t="s">
        <v>214</v>
      </c>
      <c r="AG358"/>
      <c r="AH358"/>
      <c r="AI358"/>
      <c r="AJ358"/>
      <c r="AK358"/>
      <c r="AL358"/>
      <c r="AM358"/>
      <c r="AN358"/>
      <c r="AO358"/>
      <c r="AP358"/>
      <c r="AQ358" t="s">
        <v>3375</v>
      </c>
      <c r="AR358"/>
      <c r="AS358" s="268"/>
      <c r="AT358" s="256"/>
      <c r="AV358" s="258"/>
    </row>
    <row r="359" spans="1:48" s="257" customFormat="1" ht="21.6" x14ac:dyDescent="0.65">
      <c r="A359" s="345">
        <v>212537</v>
      </c>
      <c r="B359" s="257" t="s">
        <v>59</v>
      </c>
      <c r="C359" s="256" t="s">
        <v>212</v>
      </c>
      <c r="D359" s="256" t="s">
        <v>214</v>
      </c>
      <c r="E359" s="256" t="s">
        <v>212</v>
      </c>
      <c r="F359" s="256" t="s">
        <v>212</v>
      </c>
      <c r="G359" s="256" t="s">
        <v>214</v>
      </c>
      <c r="H359" s="256" t="s">
        <v>212</v>
      </c>
      <c r="I359" s="256" t="s">
        <v>214</v>
      </c>
      <c r="J359" s="256" t="s">
        <v>212</v>
      </c>
      <c r="K359" s="256" t="s">
        <v>214</v>
      </c>
      <c r="L359" s="256" t="s">
        <v>214</v>
      </c>
      <c r="M359" s="256" t="s">
        <v>212</v>
      </c>
      <c r="N359" s="256" t="s">
        <v>212</v>
      </c>
      <c r="O359" s="256" t="s">
        <v>212</v>
      </c>
      <c r="P359" s="256" t="s">
        <v>213</v>
      </c>
      <c r="Q359" s="256" t="s">
        <v>214</v>
      </c>
      <c r="R359" s="256" t="s">
        <v>214</v>
      </c>
      <c r="S359" s="256" t="s">
        <v>214</v>
      </c>
      <c r="T359" s="256" t="s">
        <v>214</v>
      </c>
      <c r="U359" s="256" t="s">
        <v>214</v>
      </c>
      <c r="V359" s="256" t="s">
        <v>214</v>
      </c>
      <c r="W359" s="256" t="s">
        <v>214</v>
      </c>
      <c r="X359" s="256" t="s">
        <v>212</v>
      </c>
      <c r="Y359" s="256" t="s">
        <v>212</v>
      </c>
      <c r="Z359" s="256" t="s">
        <v>212</v>
      </c>
      <c r="AA359" s="256" t="s">
        <v>212</v>
      </c>
      <c r="AB359" s="256" t="s">
        <v>212</v>
      </c>
      <c r="AC359" s="256" t="s">
        <v>214</v>
      </c>
      <c r="AD359" s="256" t="s">
        <v>212</v>
      </c>
      <c r="AE359" s="256" t="s">
        <v>212</v>
      </c>
      <c r="AF359" s="256" t="s">
        <v>212</v>
      </c>
      <c r="AG359" s="256" t="s">
        <v>212</v>
      </c>
      <c r="AH359" s="256" t="s">
        <v>214</v>
      </c>
      <c r="AI359" s="256" t="s">
        <v>214</v>
      </c>
      <c r="AJ359" s="256" t="s">
        <v>214</v>
      </c>
      <c r="AK359" s="256" t="s">
        <v>214</v>
      </c>
      <c r="AL359" s="256" t="s">
        <v>214</v>
      </c>
      <c r="AM359" s="256" t="s">
        <v>214</v>
      </c>
      <c r="AN359" s="256" t="s">
        <v>214</v>
      </c>
      <c r="AO359" s="256" t="s">
        <v>214</v>
      </c>
      <c r="AP359"/>
      <c r="AQ359" t="s">
        <v>3374</v>
      </c>
      <c r="AR359"/>
      <c r="AS359" s="286"/>
      <c r="AT359" s="258"/>
      <c r="AV359" s="258"/>
    </row>
    <row r="360" spans="1:48" s="257" customFormat="1" ht="22.8" x14ac:dyDescent="0.4">
      <c r="A360" s="345">
        <v>212544</v>
      </c>
      <c r="B360" s="257" t="s">
        <v>486</v>
      </c>
      <c r="C360" t="s">
        <v>3829</v>
      </c>
      <c r="D360" t="s">
        <v>3829</v>
      </c>
      <c r="E360" t="s">
        <v>3829</v>
      </c>
      <c r="F360" t="s">
        <v>3829</v>
      </c>
      <c r="G360" t="s">
        <v>3829</v>
      </c>
      <c r="H360" t="s">
        <v>3829</v>
      </c>
      <c r="I360" t="s">
        <v>3829</v>
      </c>
      <c r="J360" t="s">
        <v>3829</v>
      </c>
      <c r="K360" t="s">
        <v>3829</v>
      </c>
      <c r="L360" t="s">
        <v>3829</v>
      </c>
      <c r="M360" t="s">
        <v>3829</v>
      </c>
      <c r="N360" t="s">
        <v>3829</v>
      </c>
      <c r="O360" t="s">
        <v>3829</v>
      </c>
      <c r="P360" t="s">
        <v>3829</v>
      </c>
      <c r="Q360" t="s">
        <v>3829</v>
      </c>
      <c r="R360" t="s">
        <v>3829</v>
      </c>
      <c r="S360" t="s">
        <v>3829</v>
      </c>
      <c r="T360" t="s">
        <v>3829</v>
      </c>
      <c r="U360" t="s">
        <v>3829</v>
      </c>
      <c r="V360" t="s">
        <v>3829</v>
      </c>
      <c r="W360"/>
      <c r="X360"/>
      <c r="Y360"/>
      <c r="Z360"/>
      <c r="AA360"/>
      <c r="AB360"/>
      <c r="AC360"/>
      <c r="AD360"/>
      <c r="AE360"/>
      <c r="AF360"/>
      <c r="AG360"/>
      <c r="AH360"/>
      <c r="AI360"/>
      <c r="AJ360"/>
      <c r="AK360"/>
      <c r="AL360"/>
      <c r="AM360"/>
      <c r="AN360"/>
      <c r="AO360"/>
      <c r="AP360"/>
      <c r="AQ360" t="s">
        <v>4022</v>
      </c>
      <c r="AR360"/>
      <c r="AS360" s="268"/>
      <c r="AT360" s="256"/>
      <c r="AV360" s="258"/>
    </row>
    <row r="361" spans="1:48" s="257" customFormat="1" ht="22.8" x14ac:dyDescent="0.4">
      <c r="A361" s="345">
        <v>212553</v>
      </c>
      <c r="B361" s="257" t="s">
        <v>59</v>
      </c>
      <c r="C361" t="s">
        <v>3829</v>
      </c>
      <c r="D361" t="s">
        <v>3829</v>
      </c>
      <c r="E361" t="s">
        <v>3829</v>
      </c>
      <c r="F361" t="s">
        <v>3829</v>
      </c>
      <c r="G361" t="s">
        <v>3829</v>
      </c>
      <c r="H361" t="s">
        <v>3829</v>
      </c>
      <c r="I361" t="s">
        <v>3829</v>
      </c>
      <c r="J361" t="s">
        <v>3829</v>
      </c>
      <c r="K361" t="s">
        <v>3829</v>
      </c>
      <c r="L361" t="s">
        <v>3829</v>
      </c>
      <c r="M361" t="s">
        <v>3829</v>
      </c>
      <c r="N361" t="s">
        <v>3829</v>
      </c>
      <c r="O361" t="s">
        <v>3829</v>
      </c>
      <c r="P361" t="s">
        <v>3829</v>
      </c>
      <c r="Q361" t="s">
        <v>3829</v>
      </c>
      <c r="R361" t="s">
        <v>3829</v>
      </c>
      <c r="S361" t="s">
        <v>3829</v>
      </c>
      <c r="T361" t="s">
        <v>3829</v>
      </c>
      <c r="U361" t="s">
        <v>3829</v>
      </c>
      <c r="V361" t="s">
        <v>3829</v>
      </c>
      <c r="W361" t="s">
        <v>3829</v>
      </c>
      <c r="X361" t="s">
        <v>3829</v>
      </c>
      <c r="Y361" t="s">
        <v>3829</v>
      </c>
      <c r="Z361" t="s">
        <v>3829</v>
      </c>
      <c r="AA361" t="s">
        <v>3829</v>
      </c>
      <c r="AB361" t="s">
        <v>3829</v>
      </c>
      <c r="AC361" t="s">
        <v>3829</v>
      </c>
      <c r="AD361" t="s">
        <v>3829</v>
      </c>
      <c r="AE361" t="s">
        <v>3829</v>
      </c>
      <c r="AF361" t="s">
        <v>3829</v>
      </c>
      <c r="AG361" t="s">
        <v>3829</v>
      </c>
      <c r="AH361" t="s">
        <v>3829</v>
      </c>
      <c r="AI361" t="s">
        <v>3829</v>
      </c>
      <c r="AJ361" t="s">
        <v>3829</v>
      </c>
      <c r="AK361" t="s">
        <v>3829</v>
      </c>
      <c r="AL361" t="s">
        <v>3829</v>
      </c>
      <c r="AM361" t="s">
        <v>3829</v>
      </c>
      <c r="AN361" t="s">
        <v>3829</v>
      </c>
      <c r="AO361" t="s">
        <v>3829</v>
      </c>
      <c r="AP361" t="s">
        <v>3829</v>
      </c>
      <c r="AQ361" t="s">
        <v>3879</v>
      </c>
      <c r="AR361"/>
      <c r="AS361" s="268"/>
      <c r="AT361" s="256"/>
    </row>
    <row r="362" spans="1:48" s="257" customFormat="1" ht="22.8" x14ac:dyDescent="0.4">
      <c r="A362" s="345">
        <v>212554</v>
      </c>
      <c r="B362" s="257" t="s">
        <v>59</v>
      </c>
      <c r="C362" t="s">
        <v>3829</v>
      </c>
      <c r="D362" t="s">
        <v>3829</v>
      </c>
      <c r="E362" t="s">
        <v>3829</v>
      </c>
      <c r="F362" t="s">
        <v>3829</v>
      </c>
      <c r="G362" t="s">
        <v>3829</v>
      </c>
      <c r="H362" t="s">
        <v>3829</v>
      </c>
      <c r="I362" t="s">
        <v>3829</v>
      </c>
      <c r="J362" t="s">
        <v>3829</v>
      </c>
      <c r="K362" t="s">
        <v>3829</v>
      </c>
      <c r="L362" t="s">
        <v>3829</v>
      </c>
      <c r="M362" t="s">
        <v>3829</v>
      </c>
      <c r="N362" t="s">
        <v>3829</v>
      </c>
      <c r="O362" t="s">
        <v>3829</v>
      </c>
      <c r="P362" t="s">
        <v>3829</v>
      </c>
      <c r="Q362" t="s">
        <v>3829</v>
      </c>
      <c r="R362" t="s">
        <v>3829</v>
      </c>
      <c r="S362" t="s">
        <v>3829</v>
      </c>
      <c r="T362" t="s">
        <v>3829</v>
      </c>
      <c r="U362" t="s">
        <v>3829</v>
      </c>
      <c r="V362" t="s">
        <v>3829</v>
      </c>
      <c r="W362" t="s">
        <v>3829</v>
      </c>
      <c r="X362" t="s">
        <v>3829</v>
      </c>
      <c r="Y362" t="s">
        <v>3829</v>
      </c>
      <c r="Z362" t="s">
        <v>3829</v>
      </c>
      <c r="AA362" t="s">
        <v>3829</v>
      </c>
      <c r="AB362" t="s">
        <v>3829</v>
      </c>
      <c r="AC362" t="s">
        <v>3829</v>
      </c>
      <c r="AD362" t="s">
        <v>3829</v>
      </c>
      <c r="AE362" t="s">
        <v>3829</v>
      </c>
      <c r="AF362" t="s">
        <v>3829</v>
      </c>
      <c r="AG362" t="s">
        <v>3829</v>
      </c>
      <c r="AH362" t="s">
        <v>3829</v>
      </c>
      <c r="AI362" t="s">
        <v>3829</v>
      </c>
      <c r="AJ362" t="s">
        <v>3829</v>
      </c>
      <c r="AK362" t="s">
        <v>3829</v>
      </c>
      <c r="AL362" t="s">
        <v>3829</v>
      </c>
      <c r="AM362" t="s">
        <v>3829</v>
      </c>
      <c r="AN362" t="s">
        <v>3829</v>
      </c>
      <c r="AO362" t="s">
        <v>3829</v>
      </c>
      <c r="AQ362" t="s">
        <v>3998</v>
      </c>
      <c r="AR362"/>
      <c r="AS362" s="268"/>
      <c r="AT362" s="256"/>
      <c r="AV362" s="258"/>
    </row>
    <row r="363" spans="1:48" s="257" customFormat="1" ht="14.4" x14ac:dyDescent="0.3">
      <c r="A363" s="345">
        <v>212559</v>
      </c>
      <c r="B363" s="257" t="s">
        <v>484</v>
      </c>
      <c r="C363" t="s">
        <v>3829</v>
      </c>
      <c r="D363" t="s">
        <v>3829</v>
      </c>
      <c r="E363" t="s">
        <v>3829</v>
      </c>
      <c r="F363" t="s">
        <v>3829</v>
      </c>
      <c r="G363" t="s">
        <v>3829</v>
      </c>
      <c r="H363" t="s">
        <v>3829</v>
      </c>
      <c r="I363" t="s">
        <v>3829</v>
      </c>
      <c r="J363" t="s">
        <v>3829</v>
      </c>
      <c r="K363" t="s">
        <v>3829</v>
      </c>
      <c r="L363" t="s">
        <v>3829</v>
      </c>
      <c r="M363" t="s">
        <v>3829</v>
      </c>
      <c r="N363" t="s">
        <v>3829</v>
      </c>
      <c r="O363" t="s">
        <v>3829</v>
      </c>
      <c r="P363" t="s">
        <v>3829</v>
      </c>
      <c r="Q363" t="s">
        <v>3829</v>
      </c>
      <c r="R363" t="s">
        <v>3829</v>
      </c>
      <c r="S363" t="s">
        <v>3829</v>
      </c>
      <c r="T363" t="s">
        <v>3829</v>
      </c>
      <c r="U363" t="s">
        <v>3829</v>
      </c>
      <c r="V363" t="s">
        <v>3829</v>
      </c>
      <c r="W363" t="s">
        <v>3829</v>
      </c>
      <c r="X363" t="s">
        <v>3829</v>
      </c>
      <c r="Y363" t="s">
        <v>3829</v>
      </c>
      <c r="Z363" t="s">
        <v>3829</v>
      </c>
      <c r="AA363" t="s">
        <v>3829</v>
      </c>
      <c r="AB363" t="s">
        <v>3829</v>
      </c>
      <c r="AC363" t="s">
        <v>3829</v>
      </c>
      <c r="AD363" t="s">
        <v>3829</v>
      </c>
      <c r="AE363" t="s">
        <v>3829</v>
      </c>
      <c r="AF363" t="s">
        <v>3829</v>
      </c>
      <c r="AG363"/>
      <c r="AH363"/>
      <c r="AI363"/>
      <c r="AJ363"/>
      <c r="AK363"/>
      <c r="AL363"/>
      <c r="AM363"/>
      <c r="AN363"/>
      <c r="AO363"/>
      <c r="AP363"/>
      <c r="AQ363" t="s">
        <v>3865</v>
      </c>
      <c r="AR363"/>
      <c r="AS363" s="283"/>
      <c r="AT363" s="280"/>
      <c r="AU363" s="280"/>
      <c r="AV363" s="280"/>
    </row>
    <row r="364" spans="1:48" s="257" customFormat="1" ht="22.8" x14ac:dyDescent="0.4">
      <c r="A364" s="345">
        <v>212569</v>
      </c>
      <c r="B364" s="257" t="s">
        <v>484</v>
      </c>
      <c r="C364" s="257" t="s">
        <v>3829</v>
      </c>
      <c r="D364" s="257" t="s">
        <v>3829</v>
      </c>
      <c r="E364" s="257" t="s">
        <v>3829</v>
      </c>
      <c r="F364" s="257" t="s">
        <v>3829</v>
      </c>
      <c r="G364" s="257" t="s">
        <v>3829</v>
      </c>
      <c r="H364" s="257" t="s">
        <v>3829</v>
      </c>
      <c r="I364" s="257" t="s">
        <v>3829</v>
      </c>
      <c r="J364" s="257" t="s">
        <v>3829</v>
      </c>
      <c r="K364" s="257" t="s">
        <v>3829</v>
      </c>
      <c r="L364" s="257" t="s">
        <v>3829</v>
      </c>
      <c r="M364" s="257" t="s">
        <v>3829</v>
      </c>
      <c r="N364" s="257" t="s">
        <v>3829</v>
      </c>
      <c r="O364" s="257" t="s">
        <v>3829</v>
      </c>
      <c r="P364" s="257" t="s">
        <v>3829</v>
      </c>
      <c r="Q364" s="257" t="s">
        <v>3829</v>
      </c>
      <c r="R364" s="257" t="s">
        <v>3829</v>
      </c>
      <c r="S364" s="257" t="s">
        <v>3829</v>
      </c>
      <c r="T364" s="257" t="s">
        <v>3829</v>
      </c>
      <c r="U364" s="257" t="s">
        <v>3829</v>
      </c>
      <c r="V364" s="257" t="s">
        <v>3829</v>
      </c>
      <c r="W364" s="257" t="s">
        <v>3829</v>
      </c>
      <c r="X364" s="257" t="s">
        <v>3829</v>
      </c>
      <c r="Y364" s="257" t="s">
        <v>3829</v>
      </c>
      <c r="Z364" s="257" t="s">
        <v>3829</v>
      </c>
      <c r="AA364" s="257" t="s">
        <v>3829</v>
      </c>
      <c r="AB364" s="257" t="s">
        <v>3829</v>
      </c>
      <c r="AC364" s="257" t="s">
        <v>3829</v>
      </c>
      <c r="AD364" s="257" t="s">
        <v>3829</v>
      </c>
      <c r="AE364" s="257" t="s">
        <v>3829</v>
      </c>
      <c r="AF364" s="257" t="s">
        <v>3829</v>
      </c>
      <c r="AP364"/>
      <c r="AQ364" t="s">
        <v>4071</v>
      </c>
      <c r="AR364"/>
      <c r="AS364" s="268"/>
      <c r="AT364" s="258"/>
    </row>
    <row r="365" spans="1:48" s="257" customFormat="1" ht="22.8" x14ac:dyDescent="0.4">
      <c r="A365" s="345">
        <v>212570</v>
      </c>
      <c r="B365" s="257" t="s">
        <v>59</v>
      </c>
      <c r="C365" t="s">
        <v>212</v>
      </c>
      <c r="D365" t="s">
        <v>214</v>
      </c>
      <c r="E365" t="s">
        <v>214</v>
      </c>
      <c r="F365" t="s">
        <v>212</v>
      </c>
      <c r="G365" t="s">
        <v>212</v>
      </c>
      <c r="H365" t="s">
        <v>214</v>
      </c>
      <c r="I365" t="s">
        <v>214</v>
      </c>
      <c r="J365" t="s">
        <v>214</v>
      </c>
      <c r="K365" t="s">
        <v>212</v>
      </c>
      <c r="L365" t="s">
        <v>214</v>
      </c>
      <c r="M365" t="s">
        <v>212</v>
      </c>
      <c r="N365" t="s">
        <v>212</v>
      </c>
      <c r="O365" t="s">
        <v>212</v>
      </c>
      <c r="P365" t="s">
        <v>212</v>
      </c>
      <c r="Q365" t="s">
        <v>212</v>
      </c>
      <c r="R365" t="s">
        <v>212</v>
      </c>
      <c r="S365" t="s">
        <v>212</v>
      </c>
      <c r="T365" t="s">
        <v>214</v>
      </c>
      <c r="U365" t="s">
        <v>214</v>
      </c>
      <c r="V365" t="s">
        <v>214</v>
      </c>
      <c r="W365" t="s">
        <v>214</v>
      </c>
      <c r="X365" t="s">
        <v>213</v>
      </c>
      <c r="Y365" t="s">
        <v>212</v>
      </c>
      <c r="Z365" t="s">
        <v>214</v>
      </c>
      <c r="AA365" t="s">
        <v>214</v>
      </c>
      <c r="AB365" t="s">
        <v>212</v>
      </c>
      <c r="AC365" t="s">
        <v>212</v>
      </c>
      <c r="AD365" t="s">
        <v>212</v>
      </c>
      <c r="AE365" t="s">
        <v>212</v>
      </c>
      <c r="AF365" t="s">
        <v>212</v>
      </c>
      <c r="AG365" t="s">
        <v>212</v>
      </c>
      <c r="AH365" t="s">
        <v>214</v>
      </c>
      <c r="AI365" t="s">
        <v>212</v>
      </c>
      <c r="AJ365" t="s">
        <v>212</v>
      </c>
      <c r="AK365" t="s">
        <v>212</v>
      </c>
      <c r="AL365" t="s">
        <v>214</v>
      </c>
      <c r="AM365" t="s">
        <v>214</v>
      </c>
      <c r="AN365" t="s">
        <v>212</v>
      </c>
      <c r="AO365" t="s">
        <v>212</v>
      </c>
      <c r="AP365" t="s">
        <v>214</v>
      </c>
      <c r="AQ365" t="s">
        <v>3374</v>
      </c>
      <c r="AR365"/>
      <c r="AS365" s="268"/>
      <c r="AT365" s="258"/>
      <c r="AV365" s="258"/>
    </row>
    <row r="366" spans="1:48" s="257" customFormat="1" ht="22.8" x14ac:dyDescent="0.4">
      <c r="A366" s="345">
        <v>212574</v>
      </c>
      <c r="B366" s="257" t="s">
        <v>484</v>
      </c>
      <c r="C366" t="s">
        <v>3829</v>
      </c>
      <c r="D366" t="s">
        <v>3829</v>
      </c>
      <c r="E366" t="s">
        <v>3829</v>
      </c>
      <c r="F366" t="s">
        <v>3829</v>
      </c>
      <c r="G366" t="s">
        <v>3829</v>
      </c>
      <c r="H366" t="s">
        <v>3829</v>
      </c>
      <c r="I366" t="s">
        <v>3829</v>
      </c>
      <c r="J366" t="s">
        <v>3829</v>
      </c>
      <c r="K366" t="s">
        <v>3829</v>
      </c>
      <c r="L366" t="s">
        <v>3829</v>
      </c>
      <c r="M366" t="s">
        <v>3829</v>
      </c>
      <c r="N366" t="s">
        <v>3829</v>
      </c>
      <c r="O366" t="s">
        <v>3829</v>
      </c>
      <c r="P366" t="s">
        <v>3829</v>
      </c>
      <c r="Q366" t="s">
        <v>3829</v>
      </c>
      <c r="R366" t="s">
        <v>3829</v>
      </c>
      <c r="S366" t="s">
        <v>3829</v>
      </c>
      <c r="T366" t="s">
        <v>3829</v>
      </c>
      <c r="U366" t="s">
        <v>3829</v>
      </c>
      <c r="V366" t="s">
        <v>3829</v>
      </c>
      <c r="W366" t="s">
        <v>3829</v>
      </c>
      <c r="X366" t="s">
        <v>3829</v>
      </c>
      <c r="Y366" t="s">
        <v>3829</v>
      </c>
      <c r="Z366" t="s">
        <v>3829</v>
      </c>
      <c r="AA366" t="s">
        <v>3829</v>
      </c>
      <c r="AB366" t="s">
        <v>3829</v>
      </c>
      <c r="AC366" t="s">
        <v>3829</v>
      </c>
      <c r="AD366" t="s">
        <v>3829</v>
      </c>
      <c r="AE366" t="s">
        <v>3829</v>
      </c>
      <c r="AF366" t="s">
        <v>3829</v>
      </c>
      <c r="AG366"/>
      <c r="AH366"/>
      <c r="AI366"/>
      <c r="AJ366"/>
      <c r="AK366"/>
      <c r="AL366"/>
      <c r="AM366"/>
      <c r="AN366"/>
      <c r="AO366"/>
      <c r="AP366"/>
      <c r="AQ366" t="s">
        <v>3893</v>
      </c>
      <c r="AR366"/>
      <c r="AS366" s="268"/>
      <c r="AT366" s="258"/>
      <c r="AV366" s="258"/>
    </row>
    <row r="367" spans="1:48" s="257" customFormat="1" ht="21.6" x14ac:dyDescent="0.65">
      <c r="A367" s="345">
        <v>212576</v>
      </c>
      <c r="B367" s="257" t="s">
        <v>59</v>
      </c>
      <c r="C367" s="256" t="s">
        <v>3829</v>
      </c>
      <c r="D367" s="256" t="s">
        <v>3829</v>
      </c>
      <c r="E367" s="256" t="s">
        <v>3829</v>
      </c>
      <c r="F367" s="256" t="s">
        <v>3829</v>
      </c>
      <c r="G367" s="256" t="s">
        <v>3829</v>
      </c>
      <c r="H367" s="256" t="s">
        <v>3829</v>
      </c>
      <c r="I367" s="256" t="s">
        <v>3829</v>
      </c>
      <c r="J367" s="256" t="s">
        <v>3829</v>
      </c>
      <c r="K367" s="256" t="s">
        <v>3829</v>
      </c>
      <c r="L367" s="256" t="s">
        <v>3829</v>
      </c>
      <c r="M367" s="256" t="s">
        <v>3829</v>
      </c>
      <c r="N367" s="256" t="s">
        <v>3829</v>
      </c>
      <c r="O367" s="256" t="s">
        <v>3829</v>
      </c>
      <c r="P367" s="256" t="s">
        <v>3829</v>
      </c>
      <c r="Q367" s="256" t="s">
        <v>3829</v>
      </c>
      <c r="R367" s="256" t="s">
        <v>3829</v>
      </c>
      <c r="S367" s="256" t="s">
        <v>3829</v>
      </c>
      <c r="T367" s="256" t="s">
        <v>3829</v>
      </c>
      <c r="U367" s="256" t="s">
        <v>3829</v>
      </c>
      <c r="V367" s="256" t="s">
        <v>3829</v>
      </c>
      <c r="W367" s="256" t="s">
        <v>3829</v>
      </c>
      <c r="X367" s="256" t="s">
        <v>3829</v>
      </c>
      <c r="Y367" s="256" t="s">
        <v>3829</v>
      </c>
      <c r="Z367" s="256" t="s">
        <v>3829</v>
      </c>
      <c r="AA367" s="256" t="s">
        <v>3829</v>
      </c>
      <c r="AB367" s="256" t="s">
        <v>3829</v>
      </c>
      <c r="AC367" s="256" t="s">
        <v>3829</v>
      </c>
      <c r="AD367" s="256" t="s">
        <v>3829</v>
      </c>
      <c r="AE367" s="256" t="s">
        <v>3829</v>
      </c>
      <c r="AF367" s="256" t="s">
        <v>3829</v>
      </c>
      <c r="AG367" s="256" t="s">
        <v>3829</v>
      </c>
      <c r="AH367" s="256" t="s">
        <v>3829</v>
      </c>
      <c r="AI367" s="256" t="s">
        <v>3829</v>
      </c>
      <c r="AJ367" s="256" t="s">
        <v>3829</v>
      </c>
      <c r="AK367" s="256" t="s">
        <v>3829</v>
      </c>
      <c r="AL367" s="256" t="s">
        <v>3829</v>
      </c>
      <c r="AM367" s="256" t="s">
        <v>3829</v>
      </c>
      <c r="AN367" s="256" t="s">
        <v>3829</v>
      </c>
      <c r="AO367" s="256" t="s">
        <v>3829</v>
      </c>
      <c r="AP367"/>
      <c r="AQ367" t="s">
        <v>3843</v>
      </c>
      <c r="AR367"/>
      <c r="AS367" s="286"/>
      <c r="AT367" s="256"/>
      <c r="AV367" s="258"/>
    </row>
    <row r="368" spans="1:48" s="257" customFormat="1" ht="22.8" x14ac:dyDescent="0.4">
      <c r="A368" s="345">
        <v>212582</v>
      </c>
      <c r="B368" s="257" t="s">
        <v>484</v>
      </c>
      <c r="C368" s="269" t="s">
        <v>3829</v>
      </c>
      <c r="D368" s="269" t="s">
        <v>3829</v>
      </c>
      <c r="E368" s="269" t="s">
        <v>3829</v>
      </c>
      <c r="F368" s="269" t="s">
        <v>3829</v>
      </c>
      <c r="G368" s="269" t="s">
        <v>3829</v>
      </c>
      <c r="H368" s="269" t="s">
        <v>3829</v>
      </c>
      <c r="I368" s="269" t="s">
        <v>3829</v>
      </c>
      <c r="J368" s="269" t="s">
        <v>3829</v>
      </c>
      <c r="K368" s="269" t="s">
        <v>3829</v>
      </c>
      <c r="L368" s="269" t="s">
        <v>3829</v>
      </c>
      <c r="M368" s="269" t="s">
        <v>3829</v>
      </c>
      <c r="N368" s="269" t="s">
        <v>3829</v>
      </c>
      <c r="O368" s="269" t="s">
        <v>3829</v>
      </c>
      <c r="P368" s="269" t="s">
        <v>3829</v>
      </c>
      <c r="Q368" s="269" t="s">
        <v>3829</v>
      </c>
      <c r="R368" s="269" t="s">
        <v>3829</v>
      </c>
      <c r="S368" s="269" t="s">
        <v>3829</v>
      </c>
      <c r="T368" s="269" t="s">
        <v>3829</v>
      </c>
      <c r="U368" s="269" t="s">
        <v>3829</v>
      </c>
      <c r="V368" s="269" t="s">
        <v>3829</v>
      </c>
      <c r="W368" s="269" t="s">
        <v>3829</v>
      </c>
      <c r="X368" s="269" t="s">
        <v>3829</v>
      </c>
      <c r="Y368" s="269" t="s">
        <v>3829</v>
      </c>
      <c r="Z368" s="269" t="s">
        <v>3829</v>
      </c>
      <c r="AA368" s="269" t="s">
        <v>3829</v>
      </c>
      <c r="AB368" s="269" t="s">
        <v>3829</v>
      </c>
      <c r="AC368" s="269" t="s">
        <v>3829</v>
      </c>
      <c r="AD368" s="269" t="s">
        <v>3829</v>
      </c>
      <c r="AE368" s="269" t="s">
        <v>3829</v>
      </c>
      <c r="AF368" s="269" t="s">
        <v>3829</v>
      </c>
      <c r="AG368" s="269"/>
      <c r="AH368" s="269"/>
      <c r="AI368" s="269"/>
      <c r="AJ368" s="269"/>
      <c r="AK368" s="269"/>
      <c r="AL368" s="269"/>
      <c r="AM368" s="269"/>
      <c r="AN368" s="269"/>
      <c r="AO368" s="269"/>
      <c r="AP368"/>
      <c r="AQ368" t="s">
        <v>3865</v>
      </c>
      <c r="AR368"/>
      <c r="AS368" s="268"/>
      <c r="AT368" s="256"/>
    </row>
    <row r="369" spans="1:48" s="257" customFormat="1" ht="22.8" x14ac:dyDescent="0.4">
      <c r="A369" s="345">
        <v>212587</v>
      </c>
      <c r="B369" s="257" t="s">
        <v>59</v>
      </c>
      <c r="C369" t="s">
        <v>212</v>
      </c>
      <c r="D369" t="s">
        <v>212</v>
      </c>
      <c r="E369" t="s">
        <v>212</v>
      </c>
      <c r="F369" t="s">
        <v>212</v>
      </c>
      <c r="G369" t="s">
        <v>212</v>
      </c>
      <c r="H369" t="s">
        <v>212</v>
      </c>
      <c r="I369" t="s">
        <v>212</v>
      </c>
      <c r="J369" t="s">
        <v>212</v>
      </c>
      <c r="K369" t="s">
        <v>212</v>
      </c>
      <c r="L369" t="s">
        <v>212</v>
      </c>
      <c r="M369" t="s">
        <v>212</v>
      </c>
      <c r="N369" t="s">
        <v>212</v>
      </c>
      <c r="O369" t="s">
        <v>214</v>
      </c>
      <c r="P369" t="s">
        <v>214</v>
      </c>
      <c r="Q369" t="s">
        <v>212</v>
      </c>
      <c r="R369" t="s">
        <v>212</v>
      </c>
      <c r="S369" t="s">
        <v>212</v>
      </c>
      <c r="T369" t="s">
        <v>212</v>
      </c>
      <c r="U369" t="s">
        <v>212</v>
      </c>
      <c r="V369" t="s">
        <v>214</v>
      </c>
      <c r="W369" t="s">
        <v>214</v>
      </c>
      <c r="X369" t="s">
        <v>212</v>
      </c>
      <c r="Y369" t="s">
        <v>212</v>
      </c>
      <c r="Z369" t="s">
        <v>212</v>
      </c>
      <c r="AA369" t="s">
        <v>212</v>
      </c>
      <c r="AB369" t="s">
        <v>212</v>
      </c>
      <c r="AC369" t="s">
        <v>212</v>
      </c>
      <c r="AD369" t="s">
        <v>212</v>
      </c>
      <c r="AE369" t="s">
        <v>212</v>
      </c>
      <c r="AF369" t="s">
        <v>212</v>
      </c>
      <c r="AG369" t="s">
        <v>214</v>
      </c>
      <c r="AH369" t="s">
        <v>213</v>
      </c>
      <c r="AI369" t="s">
        <v>213</v>
      </c>
      <c r="AJ369" t="s">
        <v>214</v>
      </c>
      <c r="AK369" t="s">
        <v>214</v>
      </c>
      <c r="AL369" t="s">
        <v>213</v>
      </c>
      <c r="AM369" t="s">
        <v>213</v>
      </c>
      <c r="AN369" t="s">
        <v>213</v>
      </c>
      <c r="AO369" t="s">
        <v>213</v>
      </c>
      <c r="AP369" t="s">
        <v>213</v>
      </c>
      <c r="AQ369" t="s">
        <v>3374</v>
      </c>
      <c r="AR369"/>
      <c r="AS369" s="268"/>
      <c r="AT369" s="258"/>
      <c r="AV369" s="258"/>
    </row>
    <row r="370" spans="1:48" s="257" customFormat="1" ht="22.8" x14ac:dyDescent="0.4">
      <c r="A370" s="345">
        <v>212588</v>
      </c>
      <c r="B370" s="257" t="s">
        <v>485</v>
      </c>
      <c r="C370" t="s">
        <v>3829</v>
      </c>
      <c r="D370" t="s">
        <v>3829</v>
      </c>
      <c r="E370" t="s">
        <v>3829</v>
      </c>
      <c r="F370" t="s">
        <v>3829</v>
      </c>
      <c r="G370" t="s">
        <v>3829</v>
      </c>
      <c r="H370" t="s">
        <v>3829</v>
      </c>
      <c r="I370" t="s">
        <v>3829</v>
      </c>
      <c r="J370" t="s">
        <v>3829</v>
      </c>
      <c r="K370" t="s">
        <v>3829</v>
      </c>
      <c r="L370" t="s">
        <v>3829</v>
      </c>
      <c r="M370"/>
      <c r="N370"/>
      <c r="O370"/>
      <c r="P370"/>
      <c r="Q370"/>
      <c r="R370"/>
      <c r="S370"/>
      <c r="T370"/>
      <c r="U370"/>
      <c r="V370"/>
      <c r="W370"/>
      <c r="X370"/>
      <c r="Y370"/>
      <c r="Z370"/>
      <c r="AA370"/>
      <c r="AB370"/>
      <c r="AC370"/>
      <c r="AD370"/>
      <c r="AE370"/>
      <c r="AF370"/>
      <c r="AG370"/>
      <c r="AH370"/>
      <c r="AI370"/>
      <c r="AJ370"/>
      <c r="AK370"/>
      <c r="AL370"/>
      <c r="AM370"/>
      <c r="AN370"/>
      <c r="AO370"/>
      <c r="AP370"/>
      <c r="AQ370" t="s">
        <v>4027</v>
      </c>
      <c r="AR370"/>
      <c r="AS370" s="268"/>
      <c r="AT370" s="256"/>
      <c r="AV370" s="258"/>
    </row>
    <row r="371" spans="1:48" s="257" customFormat="1" ht="14.4" x14ac:dyDescent="0.3">
      <c r="A371" s="345">
        <v>212591</v>
      </c>
      <c r="B371" s="257" t="s">
        <v>59</v>
      </c>
      <c r="C371" t="s">
        <v>212</v>
      </c>
      <c r="D371" t="s">
        <v>212</v>
      </c>
      <c r="E371" t="s">
        <v>212</v>
      </c>
      <c r="F371" t="s">
        <v>212</v>
      </c>
      <c r="G371" t="s">
        <v>212</v>
      </c>
      <c r="H371" t="s">
        <v>214</v>
      </c>
      <c r="I371" t="s">
        <v>212</v>
      </c>
      <c r="J371" t="s">
        <v>212</v>
      </c>
      <c r="K371" t="s">
        <v>214</v>
      </c>
      <c r="L371" t="s">
        <v>212</v>
      </c>
      <c r="M371" t="s">
        <v>212</v>
      </c>
      <c r="N371" t="s">
        <v>214</v>
      </c>
      <c r="O371" t="s">
        <v>214</v>
      </c>
      <c r="P371" t="s">
        <v>214</v>
      </c>
      <c r="Q371" t="s">
        <v>214</v>
      </c>
      <c r="R371" t="s">
        <v>214</v>
      </c>
      <c r="S371" t="s">
        <v>214</v>
      </c>
      <c r="T371" t="s">
        <v>214</v>
      </c>
      <c r="U371" t="s">
        <v>214</v>
      </c>
      <c r="V371" t="s">
        <v>212</v>
      </c>
      <c r="W371" t="s">
        <v>214</v>
      </c>
      <c r="X371" t="s">
        <v>212</v>
      </c>
      <c r="Y371" t="s">
        <v>212</v>
      </c>
      <c r="Z371" t="s">
        <v>212</v>
      </c>
      <c r="AA371" t="s">
        <v>212</v>
      </c>
      <c r="AB371" t="s">
        <v>212</v>
      </c>
      <c r="AC371" t="s">
        <v>214</v>
      </c>
      <c r="AD371" t="s">
        <v>214</v>
      </c>
      <c r="AE371" t="s">
        <v>212</v>
      </c>
      <c r="AF371" t="s">
        <v>214</v>
      </c>
      <c r="AG371" t="s">
        <v>212</v>
      </c>
      <c r="AH371" t="s">
        <v>214</v>
      </c>
      <c r="AI371" t="s">
        <v>213</v>
      </c>
      <c r="AJ371" t="s">
        <v>214</v>
      </c>
      <c r="AK371" t="s">
        <v>213</v>
      </c>
      <c r="AL371" t="s">
        <v>214</v>
      </c>
      <c r="AM371" t="s">
        <v>213</v>
      </c>
      <c r="AN371" t="s">
        <v>213</v>
      </c>
      <c r="AO371" t="s">
        <v>213</v>
      </c>
      <c r="AP371"/>
      <c r="AQ371" t="s">
        <v>59</v>
      </c>
      <c r="AR371"/>
      <c r="AS371" s="283"/>
      <c r="AT371" s="256"/>
    </row>
    <row r="372" spans="1:48" s="257" customFormat="1" ht="21.6" x14ac:dyDescent="0.65">
      <c r="A372" s="345">
        <v>212600</v>
      </c>
      <c r="B372" s="257" t="s">
        <v>59</v>
      </c>
      <c r="C372" s="269" t="s">
        <v>212</v>
      </c>
      <c r="D372" s="269" t="s">
        <v>212</v>
      </c>
      <c r="E372" s="269" t="s">
        <v>212</v>
      </c>
      <c r="F372" s="269" t="s">
        <v>212</v>
      </c>
      <c r="G372" s="269" t="s">
        <v>212</v>
      </c>
      <c r="H372" s="269" t="s">
        <v>212</v>
      </c>
      <c r="I372" s="269" t="s">
        <v>212</v>
      </c>
      <c r="J372" s="269" t="s">
        <v>212</v>
      </c>
      <c r="K372" s="269" t="s">
        <v>212</v>
      </c>
      <c r="L372" s="269" t="s">
        <v>212</v>
      </c>
      <c r="M372" s="269" t="s">
        <v>212</v>
      </c>
      <c r="N372" s="269" t="s">
        <v>212</v>
      </c>
      <c r="O372" s="269" t="s">
        <v>212</v>
      </c>
      <c r="P372" s="269" t="s">
        <v>212</v>
      </c>
      <c r="Q372" s="269" t="s">
        <v>212</v>
      </c>
      <c r="R372" s="269" t="s">
        <v>212</v>
      </c>
      <c r="S372" s="269" t="s">
        <v>212</v>
      </c>
      <c r="T372" s="269" t="s">
        <v>212</v>
      </c>
      <c r="U372" s="269" t="s">
        <v>212</v>
      </c>
      <c r="V372" s="269" t="s">
        <v>212</v>
      </c>
      <c r="W372" s="269" t="s">
        <v>212</v>
      </c>
      <c r="X372" s="269" t="s">
        <v>212</v>
      </c>
      <c r="Y372" s="269" t="s">
        <v>212</v>
      </c>
      <c r="Z372" s="269" t="s">
        <v>212</v>
      </c>
      <c r="AA372" s="269" t="s">
        <v>212</v>
      </c>
      <c r="AB372" s="269" t="s">
        <v>212</v>
      </c>
      <c r="AC372" s="269" t="s">
        <v>212</v>
      </c>
      <c r="AD372" s="269" t="s">
        <v>212</v>
      </c>
      <c r="AE372" s="269" t="s">
        <v>212</v>
      </c>
      <c r="AF372" s="269" t="s">
        <v>212</v>
      </c>
      <c r="AG372" s="269" t="s">
        <v>212</v>
      </c>
      <c r="AH372" s="269" t="s">
        <v>212</v>
      </c>
      <c r="AI372" s="269" t="s">
        <v>212</v>
      </c>
      <c r="AJ372" s="269" t="s">
        <v>212</v>
      </c>
      <c r="AK372" s="269" t="s">
        <v>212</v>
      </c>
      <c r="AL372" s="269" t="s">
        <v>214</v>
      </c>
      <c r="AM372" s="269" t="s">
        <v>214</v>
      </c>
      <c r="AN372" s="269" t="s">
        <v>214</v>
      </c>
      <c r="AO372" s="269" t="s">
        <v>214</v>
      </c>
      <c r="AP372"/>
      <c r="AQ372" t="s">
        <v>59</v>
      </c>
      <c r="AR372"/>
      <c r="AS372" s="290"/>
      <c r="AT372" s="256"/>
      <c r="AV372" s="258"/>
    </row>
    <row r="373" spans="1:48" s="257" customFormat="1" ht="22.8" x14ac:dyDescent="0.4">
      <c r="A373" s="345">
        <v>212622</v>
      </c>
      <c r="B373" s="257" t="s">
        <v>486</v>
      </c>
      <c r="C373" t="s">
        <v>3829</v>
      </c>
      <c r="D373" t="s">
        <v>3829</v>
      </c>
      <c r="E373" t="s">
        <v>3829</v>
      </c>
      <c r="F373" t="s">
        <v>3829</v>
      </c>
      <c r="G373" t="s">
        <v>3829</v>
      </c>
      <c r="H373" t="s">
        <v>3829</v>
      </c>
      <c r="I373" t="s">
        <v>3829</v>
      </c>
      <c r="J373" t="s">
        <v>3829</v>
      </c>
      <c r="K373" t="s">
        <v>3829</v>
      </c>
      <c r="L373" t="s">
        <v>3829</v>
      </c>
      <c r="M373" t="s">
        <v>3829</v>
      </c>
      <c r="N373" t="s">
        <v>3829</v>
      </c>
      <c r="O373" t="s">
        <v>3829</v>
      </c>
      <c r="P373" t="s">
        <v>3829</v>
      </c>
      <c r="Q373" t="s">
        <v>3829</v>
      </c>
      <c r="R373" t="s">
        <v>3829</v>
      </c>
      <c r="S373" t="s">
        <v>3829</v>
      </c>
      <c r="T373" t="s">
        <v>3829</v>
      </c>
      <c r="U373" t="s">
        <v>3829</v>
      </c>
      <c r="V373" t="s">
        <v>3829</v>
      </c>
      <c r="W373"/>
      <c r="X373"/>
      <c r="Y373"/>
      <c r="Z373"/>
      <c r="AA373"/>
      <c r="AB373"/>
      <c r="AC373"/>
      <c r="AD373"/>
      <c r="AE373"/>
      <c r="AF373"/>
      <c r="AG373"/>
      <c r="AH373"/>
      <c r="AI373"/>
      <c r="AJ373"/>
      <c r="AK373"/>
      <c r="AL373"/>
      <c r="AM373"/>
      <c r="AN373"/>
      <c r="AO373"/>
      <c r="AP373"/>
      <c r="AQ373" t="s">
        <v>4022</v>
      </c>
      <c r="AR373"/>
      <c r="AS373" s="268"/>
      <c r="AT373" s="256"/>
      <c r="AV373" s="258"/>
    </row>
    <row r="374" spans="1:48" s="257" customFormat="1" ht="22.8" x14ac:dyDescent="0.4">
      <c r="A374" s="345">
        <v>212625</v>
      </c>
      <c r="B374" s="257" t="s">
        <v>59</v>
      </c>
      <c r="C374" t="s">
        <v>3829</v>
      </c>
      <c r="D374" t="s">
        <v>3829</v>
      </c>
      <c r="E374" t="s">
        <v>3829</v>
      </c>
      <c r="F374" t="s">
        <v>3829</v>
      </c>
      <c r="G374" t="s">
        <v>3829</v>
      </c>
      <c r="H374" t="s">
        <v>3829</v>
      </c>
      <c r="I374" t="s">
        <v>3829</v>
      </c>
      <c r="J374" t="s">
        <v>3829</v>
      </c>
      <c r="K374" t="s">
        <v>3829</v>
      </c>
      <c r="L374" t="s">
        <v>3829</v>
      </c>
      <c r="M374" t="s">
        <v>3829</v>
      </c>
      <c r="N374" t="s">
        <v>3829</v>
      </c>
      <c r="O374" t="s">
        <v>3829</v>
      </c>
      <c r="P374" t="s">
        <v>3829</v>
      </c>
      <c r="Q374" t="s">
        <v>3829</v>
      </c>
      <c r="R374" t="s">
        <v>3829</v>
      </c>
      <c r="S374" t="s">
        <v>3829</v>
      </c>
      <c r="T374" t="s">
        <v>3829</v>
      </c>
      <c r="U374" t="s">
        <v>3829</v>
      </c>
      <c r="V374" t="s">
        <v>3829</v>
      </c>
      <c r="W374" t="s">
        <v>3829</v>
      </c>
      <c r="X374" t="s">
        <v>3829</v>
      </c>
      <c r="Y374" t="s">
        <v>3829</v>
      </c>
      <c r="Z374" t="s">
        <v>3829</v>
      </c>
      <c r="AA374" t="s">
        <v>3829</v>
      </c>
      <c r="AB374" t="s">
        <v>3829</v>
      </c>
      <c r="AC374" t="s">
        <v>3829</v>
      </c>
      <c r="AD374" t="s">
        <v>3829</v>
      </c>
      <c r="AE374" t="s">
        <v>3829</v>
      </c>
      <c r="AF374" t="s">
        <v>3829</v>
      </c>
      <c r="AG374" t="s">
        <v>3829</v>
      </c>
      <c r="AH374" t="s">
        <v>3829</v>
      </c>
      <c r="AI374" t="s">
        <v>3829</v>
      </c>
      <c r="AJ374" t="s">
        <v>3829</v>
      </c>
      <c r="AK374" t="s">
        <v>3829</v>
      </c>
      <c r="AL374" t="s">
        <v>3829</v>
      </c>
      <c r="AM374" t="s">
        <v>3829</v>
      </c>
      <c r="AN374" t="s">
        <v>3829</v>
      </c>
      <c r="AO374" t="s">
        <v>3829</v>
      </c>
      <c r="AP374" t="s">
        <v>3829</v>
      </c>
      <c r="AQ374" t="s">
        <v>3843</v>
      </c>
      <c r="AR374"/>
      <c r="AS374" s="268"/>
      <c r="AT374" s="256"/>
    </row>
    <row r="375" spans="1:48" s="257" customFormat="1" ht="22.8" x14ac:dyDescent="0.4">
      <c r="A375" s="345">
        <v>212626</v>
      </c>
      <c r="B375" s="257" t="s">
        <v>484</v>
      </c>
      <c r="C375" t="s">
        <v>3829</v>
      </c>
      <c r="D375" t="s">
        <v>3829</v>
      </c>
      <c r="E375" t="s">
        <v>3829</v>
      </c>
      <c r="F375" t="s">
        <v>3829</v>
      </c>
      <c r="G375" t="s">
        <v>3829</v>
      </c>
      <c r="H375" t="s">
        <v>3829</v>
      </c>
      <c r="I375" t="s">
        <v>3829</v>
      </c>
      <c r="J375" t="s">
        <v>3829</v>
      </c>
      <c r="K375" t="s">
        <v>3829</v>
      </c>
      <c r="L375" t="s">
        <v>3829</v>
      </c>
      <c r="M375" t="s">
        <v>3829</v>
      </c>
      <c r="N375" t="s">
        <v>3829</v>
      </c>
      <c r="O375" t="s">
        <v>3829</v>
      </c>
      <c r="P375" t="s">
        <v>3829</v>
      </c>
      <c r="Q375" t="s">
        <v>3829</v>
      </c>
      <c r="R375" t="s">
        <v>3829</v>
      </c>
      <c r="S375" t="s">
        <v>3829</v>
      </c>
      <c r="T375" t="s">
        <v>3829</v>
      </c>
      <c r="U375" t="s">
        <v>3829</v>
      </c>
      <c r="V375" t="s">
        <v>3829</v>
      </c>
      <c r="W375" t="s">
        <v>3829</v>
      </c>
      <c r="X375" t="s">
        <v>3829</v>
      </c>
      <c r="Y375" t="s">
        <v>3829</v>
      </c>
      <c r="Z375" t="s">
        <v>3829</v>
      </c>
      <c r="AA375" t="s">
        <v>3829</v>
      </c>
      <c r="AB375" t="s">
        <v>3829</v>
      </c>
      <c r="AC375" t="s">
        <v>3829</v>
      </c>
      <c r="AD375" t="s">
        <v>3829</v>
      </c>
      <c r="AE375" t="s">
        <v>3829</v>
      </c>
      <c r="AF375" t="s">
        <v>3829</v>
      </c>
      <c r="AG375"/>
      <c r="AH375"/>
      <c r="AI375"/>
      <c r="AJ375"/>
      <c r="AK375"/>
      <c r="AL375"/>
      <c r="AM375"/>
      <c r="AN375"/>
      <c r="AO375"/>
      <c r="AP375"/>
      <c r="AQ375" t="s">
        <v>3865</v>
      </c>
      <c r="AR375"/>
      <c r="AS375" s="268"/>
      <c r="AT375" s="256"/>
      <c r="AV375" s="258"/>
    </row>
    <row r="376" spans="1:48" s="257" customFormat="1" ht="22.8" x14ac:dyDescent="0.4">
      <c r="A376" s="345">
        <v>212633</v>
      </c>
      <c r="B376" s="257" t="s">
        <v>484</v>
      </c>
      <c r="C376" t="s">
        <v>212</v>
      </c>
      <c r="D376" t="s">
        <v>214</v>
      </c>
      <c r="E376" t="s">
        <v>212</v>
      </c>
      <c r="F376" t="s">
        <v>212</v>
      </c>
      <c r="G376" t="s">
        <v>212</v>
      </c>
      <c r="H376" t="s">
        <v>214</v>
      </c>
      <c r="I376" t="s">
        <v>214</v>
      </c>
      <c r="J376" t="s">
        <v>214</v>
      </c>
      <c r="K376" t="s">
        <v>214</v>
      </c>
      <c r="L376" t="s">
        <v>212</v>
      </c>
      <c r="M376" t="s">
        <v>212</v>
      </c>
      <c r="N376" t="s">
        <v>212</v>
      </c>
      <c r="O376" t="s">
        <v>212</v>
      </c>
      <c r="P376" t="s">
        <v>214</v>
      </c>
      <c r="Q376" t="s">
        <v>212</v>
      </c>
      <c r="R376" t="s">
        <v>212</v>
      </c>
      <c r="S376" t="s">
        <v>212</v>
      </c>
      <c r="T376" t="s">
        <v>212</v>
      </c>
      <c r="U376" t="s">
        <v>212</v>
      </c>
      <c r="V376" t="s">
        <v>212</v>
      </c>
      <c r="W376" t="s">
        <v>212</v>
      </c>
      <c r="X376" t="s">
        <v>212</v>
      </c>
      <c r="Y376" t="s">
        <v>214</v>
      </c>
      <c r="Z376" t="s">
        <v>214</v>
      </c>
      <c r="AA376" t="s">
        <v>212</v>
      </c>
      <c r="AB376" t="s">
        <v>214</v>
      </c>
      <c r="AC376" t="s">
        <v>214</v>
      </c>
      <c r="AD376" t="s">
        <v>214</v>
      </c>
      <c r="AE376" t="s">
        <v>214</v>
      </c>
      <c r="AF376" t="s">
        <v>214</v>
      </c>
      <c r="AG376"/>
      <c r="AH376"/>
      <c r="AI376"/>
      <c r="AJ376"/>
      <c r="AK376"/>
      <c r="AL376"/>
      <c r="AM376"/>
      <c r="AN376"/>
      <c r="AO376"/>
      <c r="AP376"/>
      <c r="AQ376" t="s">
        <v>484</v>
      </c>
      <c r="AR376"/>
      <c r="AS376" s="268"/>
      <c r="AT376" s="256"/>
      <c r="AV376" s="258"/>
    </row>
    <row r="377" spans="1:48" s="257" customFormat="1" ht="21.6" x14ac:dyDescent="0.65">
      <c r="A377" s="345">
        <v>212636</v>
      </c>
      <c r="B377" s="257" t="s">
        <v>59</v>
      </c>
      <c r="C377" s="269" t="s">
        <v>212</v>
      </c>
      <c r="D377" s="269" t="s">
        <v>212</v>
      </c>
      <c r="E377" s="269" t="s">
        <v>212</v>
      </c>
      <c r="F377" s="269" t="s">
        <v>212</v>
      </c>
      <c r="G377" s="269" t="s">
        <v>212</v>
      </c>
      <c r="H377" s="269" t="s">
        <v>212</v>
      </c>
      <c r="I377" s="269" t="s">
        <v>212</v>
      </c>
      <c r="J377" s="269" t="s">
        <v>212</v>
      </c>
      <c r="K377" s="269" t="s">
        <v>214</v>
      </c>
      <c r="L377" s="269" t="s">
        <v>212</v>
      </c>
      <c r="M377" s="269" t="s">
        <v>214</v>
      </c>
      <c r="N377" s="269" t="s">
        <v>214</v>
      </c>
      <c r="O377" s="269" t="s">
        <v>214</v>
      </c>
      <c r="P377" s="269" t="s">
        <v>212</v>
      </c>
      <c r="Q377" s="269" t="s">
        <v>212</v>
      </c>
      <c r="R377" s="269" t="s">
        <v>213</v>
      </c>
      <c r="S377" s="269" t="s">
        <v>212</v>
      </c>
      <c r="T377" s="269" t="s">
        <v>214</v>
      </c>
      <c r="U377" s="269" t="s">
        <v>214</v>
      </c>
      <c r="V377" s="269" t="s">
        <v>212</v>
      </c>
      <c r="W377" s="269" t="s">
        <v>214</v>
      </c>
      <c r="X377" s="269" t="s">
        <v>212</v>
      </c>
      <c r="Y377" s="269" t="s">
        <v>212</v>
      </c>
      <c r="Z377" s="269" t="s">
        <v>212</v>
      </c>
      <c r="AA377" s="269" t="s">
        <v>214</v>
      </c>
      <c r="AB377" s="269" t="s">
        <v>214</v>
      </c>
      <c r="AC377" s="269" t="s">
        <v>212</v>
      </c>
      <c r="AD377" s="269" t="s">
        <v>214</v>
      </c>
      <c r="AE377" s="269" t="s">
        <v>212</v>
      </c>
      <c r="AF377" s="269" t="s">
        <v>212</v>
      </c>
      <c r="AG377" s="269" t="s">
        <v>213</v>
      </c>
      <c r="AH377" s="269" t="s">
        <v>214</v>
      </c>
      <c r="AI377" s="269" t="s">
        <v>214</v>
      </c>
      <c r="AJ377" s="269" t="s">
        <v>212</v>
      </c>
      <c r="AK377" s="269" t="s">
        <v>214</v>
      </c>
      <c r="AL377" s="269" t="s">
        <v>214</v>
      </c>
      <c r="AM377" s="269" t="s">
        <v>214</v>
      </c>
      <c r="AN377" s="269" t="s">
        <v>213</v>
      </c>
      <c r="AO377" s="269" t="s">
        <v>213</v>
      </c>
      <c r="AP377"/>
      <c r="AQ377" t="s">
        <v>59</v>
      </c>
      <c r="AR377"/>
      <c r="AS377" s="290"/>
      <c r="AT377" s="256"/>
      <c r="AV377" s="258"/>
    </row>
    <row r="378" spans="1:48" s="257" customFormat="1" ht="22.8" x14ac:dyDescent="0.4">
      <c r="A378" s="345">
        <v>212647</v>
      </c>
      <c r="B378" s="257" t="s">
        <v>484</v>
      </c>
      <c r="C378" t="s">
        <v>214</v>
      </c>
      <c r="D378" t="s">
        <v>214</v>
      </c>
      <c r="E378" t="s">
        <v>212</v>
      </c>
      <c r="F378" t="s">
        <v>212</v>
      </c>
      <c r="G378" t="s">
        <v>212</v>
      </c>
      <c r="H378" t="s">
        <v>213</v>
      </c>
      <c r="I378" t="s">
        <v>214</v>
      </c>
      <c r="J378" t="s">
        <v>212</v>
      </c>
      <c r="K378" t="s">
        <v>214</v>
      </c>
      <c r="L378" t="s">
        <v>212</v>
      </c>
      <c r="M378" t="s">
        <v>212</v>
      </c>
      <c r="N378" t="s">
        <v>212</v>
      </c>
      <c r="O378" t="s">
        <v>212</v>
      </c>
      <c r="P378" t="s">
        <v>212</v>
      </c>
      <c r="Q378" t="s">
        <v>214</v>
      </c>
      <c r="R378" t="s">
        <v>212</v>
      </c>
      <c r="S378" t="s">
        <v>214</v>
      </c>
      <c r="T378" t="s">
        <v>214</v>
      </c>
      <c r="U378" t="s">
        <v>214</v>
      </c>
      <c r="V378" t="s">
        <v>212</v>
      </c>
      <c r="W378" t="s">
        <v>214</v>
      </c>
      <c r="X378" t="s">
        <v>214</v>
      </c>
      <c r="Y378" t="s">
        <v>214</v>
      </c>
      <c r="Z378" t="s">
        <v>213</v>
      </c>
      <c r="AA378" t="s">
        <v>212</v>
      </c>
      <c r="AB378" t="s">
        <v>214</v>
      </c>
      <c r="AC378" t="s">
        <v>214</v>
      </c>
      <c r="AD378" t="s">
        <v>214</v>
      </c>
      <c r="AE378" t="s">
        <v>214</v>
      </c>
      <c r="AF378" t="s">
        <v>213</v>
      </c>
      <c r="AG378"/>
      <c r="AH378"/>
      <c r="AI378"/>
      <c r="AJ378"/>
      <c r="AK378"/>
      <c r="AL378"/>
      <c r="AM378"/>
      <c r="AN378"/>
      <c r="AO378"/>
      <c r="AP378"/>
      <c r="AQ378" t="s">
        <v>3375</v>
      </c>
      <c r="AR378"/>
      <c r="AS378" s="268"/>
      <c r="AT378" s="256"/>
    </row>
    <row r="379" spans="1:48" s="257" customFormat="1" ht="22.8" x14ac:dyDescent="0.4">
      <c r="A379" s="257">
        <v>212652</v>
      </c>
      <c r="B379" s="257" t="s">
        <v>484</v>
      </c>
      <c r="C379" t="s">
        <v>3829</v>
      </c>
      <c r="D379" t="s">
        <v>3829</v>
      </c>
      <c r="E379" t="s">
        <v>3829</v>
      </c>
      <c r="F379" t="s">
        <v>3829</v>
      </c>
      <c r="G379" t="s">
        <v>3829</v>
      </c>
      <c r="H379" t="s">
        <v>3829</v>
      </c>
      <c r="I379" t="s">
        <v>3829</v>
      </c>
      <c r="J379" t="s">
        <v>3829</v>
      </c>
      <c r="K379" t="s">
        <v>3829</v>
      </c>
      <c r="L379" t="s">
        <v>3829</v>
      </c>
      <c r="M379" t="s">
        <v>3829</v>
      </c>
      <c r="N379" t="s">
        <v>3829</v>
      </c>
      <c r="O379" t="s">
        <v>3829</v>
      </c>
      <c r="P379" t="s">
        <v>3829</v>
      </c>
      <c r="Q379" t="s">
        <v>3829</v>
      </c>
      <c r="R379" t="s">
        <v>3829</v>
      </c>
      <c r="S379" t="s">
        <v>3829</v>
      </c>
      <c r="T379" t="s">
        <v>3829</v>
      </c>
      <c r="U379" t="s">
        <v>3829</v>
      </c>
      <c r="V379" t="s">
        <v>3829</v>
      </c>
      <c r="W379" t="s">
        <v>3829</v>
      </c>
      <c r="X379" t="s">
        <v>3829</v>
      </c>
      <c r="Y379" t="s">
        <v>3829</v>
      </c>
      <c r="Z379" t="s">
        <v>3829</v>
      </c>
      <c r="AA379" t="s">
        <v>3829</v>
      </c>
      <c r="AB379" t="s">
        <v>3829</v>
      </c>
      <c r="AC379" t="s">
        <v>3829</v>
      </c>
      <c r="AD379" t="s">
        <v>3829</v>
      </c>
      <c r="AE379" t="s">
        <v>3829</v>
      </c>
      <c r="AF379" t="s">
        <v>3829</v>
      </c>
      <c r="AG379"/>
      <c r="AH379"/>
      <c r="AI379"/>
      <c r="AJ379"/>
      <c r="AK379"/>
      <c r="AL379"/>
      <c r="AM379"/>
      <c r="AN379"/>
      <c r="AO379"/>
      <c r="AP379"/>
      <c r="AQ379" t="s">
        <v>4067</v>
      </c>
      <c r="AR379"/>
      <c r="AS379" s="268"/>
      <c r="AT379" s="258"/>
      <c r="AV379" s="258"/>
    </row>
    <row r="380" spans="1:48" s="257" customFormat="1" ht="22.8" x14ac:dyDescent="0.4">
      <c r="A380" s="257">
        <v>212661</v>
      </c>
      <c r="B380" s="257" t="s">
        <v>59</v>
      </c>
      <c r="C380" t="s">
        <v>212</v>
      </c>
      <c r="D380" t="s">
        <v>214</v>
      </c>
      <c r="E380" t="s">
        <v>212</v>
      </c>
      <c r="F380" t="s">
        <v>212</v>
      </c>
      <c r="G380" t="s">
        <v>214</v>
      </c>
      <c r="H380" t="s">
        <v>214</v>
      </c>
      <c r="I380" t="s">
        <v>214</v>
      </c>
      <c r="J380" t="s">
        <v>214</v>
      </c>
      <c r="K380" t="s">
        <v>212</v>
      </c>
      <c r="L380" t="s">
        <v>214</v>
      </c>
      <c r="M380" t="s">
        <v>214</v>
      </c>
      <c r="N380" t="s">
        <v>212</v>
      </c>
      <c r="O380" t="s">
        <v>212</v>
      </c>
      <c r="P380" t="s">
        <v>214</v>
      </c>
      <c r="Q380" t="s">
        <v>212</v>
      </c>
      <c r="R380" t="s">
        <v>214</v>
      </c>
      <c r="S380" t="s">
        <v>214</v>
      </c>
      <c r="T380" t="s">
        <v>214</v>
      </c>
      <c r="U380" t="s">
        <v>214</v>
      </c>
      <c r="V380" t="s">
        <v>212</v>
      </c>
      <c r="W380" t="s">
        <v>212</v>
      </c>
      <c r="X380" t="s">
        <v>214</v>
      </c>
      <c r="Y380" t="s">
        <v>212</v>
      </c>
      <c r="Z380" t="s">
        <v>212</v>
      </c>
      <c r="AA380" t="s">
        <v>212</v>
      </c>
      <c r="AB380" t="s">
        <v>212</v>
      </c>
      <c r="AC380" t="s">
        <v>212</v>
      </c>
      <c r="AD380" t="s">
        <v>212</v>
      </c>
      <c r="AE380" t="s">
        <v>212</v>
      </c>
      <c r="AF380" t="s">
        <v>214</v>
      </c>
      <c r="AG380" t="s">
        <v>214</v>
      </c>
      <c r="AH380" t="s">
        <v>214</v>
      </c>
      <c r="AI380" t="s">
        <v>212</v>
      </c>
      <c r="AJ380" t="s">
        <v>212</v>
      </c>
      <c r="AK380" t="s">
        <v>214</v>
      </c>
      <c r="AL380" t="s">
        <v>212</v>
      </c>
      <c r="AM380" t="s">
        <v>212</v>
      </c>
      <c r="AN380" t="s">
        <v>212</v>
      </c>
      <c r="AO380" t="s">
        <v>214</v>
      </c>
      <c r="AP380" t="s">
        <v>214</v>
      </c>
      <c r="AQ380" t="s">
        <v>3374</v>
      </c>
      <c r="AR380"/>
      <c r="AS380" s="268"/>
      <c r="AT380" s="258"/>
      <c r="AV380" s="258"/>
    </row>
    <row r="381" spans="1:48" s="257" customFormat="1" ht="22.8" x14ac:dyDescent="0.4">
      <c r="A381" s="257">
        <v>212667</v>
      </c>
      <c r="B381" s="257" t="s">
        <v>484</v>
      </c>
      <c r="C381" t="s">
        <v>3829</v>
      </c>
      <c r="D381" t="s">
        <v>3829</v>
      </c>
      <c r="E381" t="s">
        <v>3829</v>
      </c>
      <c r="F381" t="s">
        <v>3829</v>
      </c>
      <c r="G381" t="s">
        <v>3829</v>
      </c>
      <c r="H381" t="s">
        <v>3829</v>
      </c>
      <c r="I381" t="s">
        <v>3829</v>
      </c>
      <c r="J381" t="s">
        <v>3829</v>
      </c>
      <c r="K381" t="s">
        <v>3829</v>
      </c>
      <c r="L381" t="s">
        <v>3829</v>
      </c>
      <c r="M381" t="s">
        <v>3829</v>
      </c>
      <c r="N381" t="s">
        <v>3829</v>
      </c>
      <c r="O381" t="s">
        <v>3829</v>
      </c>
      <c r="P381" t="s">
        <v>3829</v>
      </c>
      <c r="Q381" t="s">
        <v>3829</v>
      </c>
      <c r="R381" t="s">
        <v>3829</v>
      </c>
      <c r="S381" t="s">
        <v>3829</v>
      </c>
      <c r="T381" t="s">
        <v>3829</v>
      </c>
      <c r="U381" t="s">
        <v>3829</v>
      </c>
      <c r="V381" t="s">
        <v>3829</v>
      </c>
      <c r="W381" t="s">
        <v>3829</v>
      </c>
      <c r="X381" t="s">
        <v>3829</v>
      </c>
      <c r="Y381" t="s">
        <v>3829</v>
      </c>
      <c r="Z381" t="s">
        <v>3829</v>
      </c>
      <c r="AA381" t="s">
        <v>3829</v>
      </c>
      <c r="AB381" t="s">
        <v>3829</v>
      </c>
      <c r="AC381" t="s">
        <v>3829</v>
      </c>
      <c r="AD381" t="s">
        <v>3829</v>
      </c>
      <c r="AE381" t="s">
        <v>3829</v>
      </c>
      <c r="AF381" t="s">
        <v>3829</v>
      </c>
      <c r="AG381"/>
      <c r="AH381"/>
      <c r="AI381"/>
      <c r="AJ381"/>
      <c r="AK381"/>
      <c r="AL381"/>
      <c r="AM381"/>
      <c r="AN381"/>
      <c r="AO381"/>
      <c r="AP381"/>
      <c r="AQ381" t="s">
        <v>4067</v>
      </c>
      <c r="AR381"/>
      <c r="AS381" s="268"/>
      <c r="AT381" s="258"/>
      <c r="AV381" s="258"/>
    </row>
    <row r="382" spans="1:48" s="257" customFormat="1" ht="18" x14ac:dyDescent="0.5">
      <c r="A382" s="292">
        <v>212676</v>
      </c>
      <c r="B382" s="257" t="s">
        <v>59</v>
      </c>
      <c r="C382" t="s">
        <v>3829</v>
      </c>
      <c r="D382" t="s">
        <v>3829</v>
      </c>
      <c r="E382" t="s">
        <v>3829</v>
      </c>
      <c r="F382" t="s">
        <v>3829</v>
      </c>
      <c r="G382" t="s">
        <v>3829</v>
      </c>
      <c r="H382" t="s">
        <v>3829</v>
      </c>
      <c r="I382" t="s">
        <v>3829</v>
      </c>
      <c r="J382" t="s">
        <v>3829</v>
      </c>
      <c r="K382" t="s">
        <v>3829</v>
      </c>
      <c r="L382" t="s">
        <v>3829</v>
      </c>
      <c r="M382" t="s">
        <v>3829</v>
      </c>
      <c r="N382" t="s">
        <v>3829</v>
      </c>
      <c r="O382" t="s">
        <v>3829</v>
      </c>
      <c r="P382" t="s">
        <v>3829</v>
      </c>
      <c r="Q382" t="s">
        <v>3829</v>
      </c>
      <c r="R382" t="s">
        <v>3829</v>
      </c>
      <c r="S382" t="s">
        <v>3829</v>
      </c>
      <c r="T382" t="s">
        <v>3829</v>
      </c>
      <c r="U382" t="s">
        <v>3829</v>
      </c>
      <c r="V382" t="s">
        <v>3829</v>
      </c>
      <c r="W382" t="s">
        <v>3829</v>
      </c>
      <c r="X382" t="s">
        <v>3829</v>
      </c>
      <c r="Y382" t="s">
        <v>3829</v>
      </c>
      <c r="Z382" t="s">
        <v>3829</v>
      </c>
      <c r="AA382" t="s">
        <v>3829</v>
      </c>
      <c r="AB382" t="s">
        <v>3829</v>
      </c>
      <c r="AC382" t="s">
        <v>3829</v>
      </c>
      <c r="AD382" t="s">
        <v>3829</v>
      </c>
      <c r="AE382" t="s">
        <v>3829</v>
      </c>
      <c r="AF382" t="s">
        <v>3829</v>
      </c>
      <c r="AG382" t="s">
        <v>3829</v>
      </c>
      <c r="AH382" t="s">
        <v>3829</v>
      </c>
      <c r="AI382" t="s">
        <v>3829</v>
      </c>
      <c r="AJ382" t="s">
        <v>3829</v>
      </c>
      <c r="AK382" t="s">
        <v>3829</v>
      </c>
      <c r="AL382" t="s">
        <v>3829</v>
      </c>
      <c r="AM382" t="s">
        <v>3829</v>
      </c>
      <c r="AN382" t="s">
        <v>3829</v>
      </c>
      <c r="AO382" t="s">
        <v>3829</v>
      </c>
      <c r="AQ382" t="s">
        <v>3998</v>
      </c>
      <c r="AR382"/>
      <c r="AS382" s="304"/>
    </row>
    <row r="383" spans="1:48" s="257" customFormat="1" ht="22.8" x14ac:dyDescent="0.4">
      <c r="A383" s="257">
        <v>212691</v>
      </c>
      <c r="B383" s="257" t="s">
        <v>59</v>
      </c>
      <c r="C383" t="s">
        <v>212</v>
      </c>
      <c r="D383" t="s">
        <v>214</v>
      </c>
      <c r="E383" t="s">
        <v>214</v>
      </c>
      <c r="F383" t="s">
        <v>212</v>
      </c>
      <c r="G383" t="s">
        <v>214</v>
      </c>
      <c r="H383" t="s">
        <v>212</v>
      </c>
      <c r="I383" t="s">
        <v>214</v>
      </c>
      <c r="J383" t="s">
        <v>212</v>
      </c>
      <c r="K383" t="s">
        <v>214</v>
      </c>
      <c r="L383" t="s">
        <v>214</v>
      </c>
      <c r="M383" t="s">
        <v>212</v>
      </c>
      <c r="N383" t="s">
        <v>212</v>
      </c>
      <c r="O383" t="s">
        <v>214</v>
      </c>
      <c r="P383" t="s">
        <v>212</v>
      </c>
      <c r="Q383" t="s">
        <v>212</v>
      </c>
      <c r="R383" t="s">
        <v>214</v>
      </c>
      <c r="S383" t="s">
        <v>212</v>
      </c>
      <c r="T383" t="s">
        <v>214</v>
      </c>
      <c r="U383" t="s">
        <v>214</v>
      </c>
      <c r="V383" t="s">
        <v>212</v>
      </c>
      <c r="W383" t="s">
        <v>212</v>
      </c>
      <c r="X383" t="s">
        <v>212</v>
      </c>
      <c r="Y383" t="s">
        <v>212</v>
      </c>
      <c r="Z383" t="s">
        <v>212</v>
      </c>
      <c r="AA383" t="s">
        <v>212</v>
      </c>
      <c r="AB383" t="s">
        <v>212</v>
      </c>
      <c r="AC383" t="s">
        <v>212</v>
      </c>
      <c r="AD383" t="s">
        <v>214</v>
      </c>
      <c r="AE383" t="s">
        <v>212</v>
      </c>
      <c r="AF383" t="s">
        <v>214</v>
      </c>
      <c r="AG383" t="s">
        <v>212</v>
      </c>
      <c r="AH383" t="s">
        <v>212</v>
      </c>
      <c r="AI383" t="s">
        <v>213</v>
      </c>
      <c r="AJ383" t="s">
        <v>214</v>
      </c>
      <c r="AK383" t="s">
        <v>212</v>
      </c>
      <c r="AL383" t="s">
        <v>214</v>
      </c>
      <c r="AM383" t="s">
        <v>213</v>
      </c>
      <c r="AN383" t="s">
        <v>213</v>
      </c>
      <c r="AO383" t="s">
        <v>214</v>
      </c>
      <c r="AP383" t="s">
        <v>214</v>
      </c>
      <c r="AQ383" t="s">
        <v>3374</v>
      </c>
      <c r="AR383"/>
      <c r="AS383" s="268"/>
      <c r="AT383" s="258"/>
      <c r="AV383" s="258"/>
    </row>
    <row r="384" spans="1:48" s="257" customFormat="1" ht="21.6" x14ac:dyDescent="0.65">
      <c r="A384" s="345">
        <v>212700</v>
      </c>
      <c r="B384" s="257" t="s">
        <v>59</v>
      </c>
      <c r="C384" s="269" t="s">
        <v>212</v>
      </c>
      <c r="D384" s="269" t="s">
        <v>212</v>
      </c>
      <c r="E384" s="269" t="s">
        <v>212</v>
      </c>
      <c r="F384" s="269" t="s">
        <v>212</v>
      </c>
      <c r="G384" s="269" t="s">
        <v>212</v>
      </c>
      <c r="H384" s="269" t="s">
        <v>212</v>
      </c>
      <c r="I384" s="269" t="s">
        <v>212</v>
      </c>
      <c r="J384" s="269" t="s">
        <v>212</v>
      </c>
      <c r="K384" s="269" t="s">
        <v>212</v>
      </c>
      <c r="L384" s="269" t="s">
        <v>212</v>
      </c>
      <c r="M384" s="269" t="s">
        <v>212</v>
      </c>
      <c r="N384" s="269" t="s">
        <v>212</v>
      </c>
      <c r="O384" s="269" t="s">
        <v>212</v>
      </c>
      <c r="P384" s="269" t="s">
        <v>212</v>
      </c>
      <c r="Q384" s="269" t="s">
        <v>212</v>
      </c>
      <c r="R384" s="269" t="s">
        <v>212</v>
      </c>
      <c r="S384" s="269" t="s">
        <v>212</v>
      </c>
      <c r="T384" s="269" t="s">
        <v>212</v>
      </c>
      <c r="U384" s="269" t="s">
        <v>212</v>
      </c>
      <c r="V384" s="269" t="s">
        <v>212</v>
      </c>
      <c r="W384" s="269" t="s">
        <v>212</v>
      </c>
      <c r="X384" s="269" t="s">
        <v>212</v>
      </c>
      <c r="Y384" s="269" t="s">
        <v>212</v>
      </c>
      <c r="Z384" s="269" t="s">
        <v>212</v>
      </c>
      <c r="AA384" s="269" t="s">
        <v>212</v>
      </c>
      <c r="AB384" s="269" t="s">
        <v>212</v>
      </c>
      <c r="AC384" s="269" t="s">
        <v>212</v>
      </c>
      <c r="AD384" s="269" t="s">
        <v>212</v>
      </c>
      <c r="AE384" s="269" t="s">
        <v>212</v>
      </c>
      <c r="AF384" s="269" t="s">
        <v>214</v>
      </c>
      <c r="AG384" s="269" t="s">
        <v>213</v>
      </c>
      <c r="AH384" s="269" t="s">
        <v>213</v>
      </c>
      <c r="AI384" s="269" t="s">
        <v>213</v>
      </c>
      <c r="AJ384" s="269" t="s">
        <v>213</v>
      </c>
      <c r="AK384" s="269" t="s">
        <v>213</v>
      </c>
      <c r="AL384" s="269" t="s">
        <v>213</v>
      </c>
      <c r="AM384" s="269" t="s">
        <v>213</v>
      </c>
      <c r="AN384" s="269" t="s">
        <v>213</v>
      </c>
      <c r="AO384" s="269" t="s">
        <v>213</v>
      </c>
      <c r="AQ384" t="s">
        <v>3849</v>
      </c>
      <c r="AR384"/>
      <c r="AS384" s="286"/>
      <c r="AT384" s="256"/>
      <c r="AV384" s="258"/>
    </row>
    <row r="385" spans="1:48" s="257" customFormat="1" ht="21.6" x14ac:dyDescent="0.65">
      <c r="A385" s="292">
        <v>212702</v>
      </c>
      <c r="B385" s="257" t="s">
        <v>59</v>
      </c>
      <c r="C385" s="257" t="s">
        <v>3829</v>
      </c>
      <c r="D385" s="257" t="s">
        <v>3829</v>
      </c>
      <c r="E385" s="257" t="s">
        <v>3829</v>
      </c>
      <c r="F385" s="257" t="s">
        <v>3829</v>
      </c>
      <c r="G385" s="257" t="s">
        <v>3829</v>
      </c>
      <c r="H385" s="257" t="s">
        <v>3829</v>
      </c>
      <c r="I385" s="257" t="s">
        <v>3829</v>
      </c>
      <c r="J385" s="257" t="s">
        <v>3829</v>
      </c>
      <c r="K385" s="257" t="s">
        <v>3829</v>
      </c>
      <c r="L385" s="257" t="s">
        <v>3829</v>
      </c>
      <c r="M385" s="257" t="s">
        <v>3829</v>
      </c>
      <c r="N385" s="257" t="s">
        <v>3829</v>
      </c>
      <c r="O385" s="257" t="s">
        <v>3829</v>
      </c>
      <c r="P385" s="257" t="s">
        <v>3829</v>
      </c>
      <c r="Q385" s="257" t="s">
        <v>3829</v>
      </c>
      <c r="R385" s="257" t="s">
        <v>3829</v>
      </c>
      <c r="S385" s="257" t="s">
        <v>3829</v>
      </c>
      <c r="T385" s="257" t="s">
        <v>3829</v>
      </c>
      <c r="U385" s="257" t="s">
        <v>3829</v>
      </c>
      <c r="V385" s="257" t="s">
        <v>3829</v>
      </c>
      <c r="W385" s="257" t="s">
        <v>3829</v>
      </c>
      <c r="X385" s="257" t="s">
        <v>3829</v>
      </c>
      <c r="Y385" s="257" t="s">
        <v>3829</v>
      </c>
      <c r="Z385" s="257" t="s">
        <v>3829</v>
      </c>
      <c r="AA385" s="257" t="s">
        <v>3829</v>
      </c>
      <c r="AB385" s="257" t="s">
        <v>3829</v>
      </c>
      <c r="AC385" s="257" t="s">
        <v>3829</v>
      </c>
      <c r="AD385" s="257" t="s">
        <v>3829</v>
      </c>
      <c r="AE385" s="257" t="s">
        <v>3829</v>
      </c>
      <c r="AF385" s="257" t="s">
        <v>3829</v>
      </c>
      <c r="AG385" s="257" t="s">
        <v>3829</v>
      </c>
      <c r="AH385" s="257" t="s">
        <v>3829</v>
      </c>
      <c r="AI385" s="257" t="s">
        <v>3829</v>
      </c>
      <c r="AJ385" s="257" t="s">
        <v>3829</v>
      </c>
      <c r="AK385" s="257" t="s">
        <v>3829</v>
      </c>
      <c r="AL385" s="257" t="s">
        <v>3829</v>
      </c>
      <c r="AM385" s="257" t="s">
        <v>3829</v>
      </c>
      <c r="AN385" s="257" t="s">
        <v>3829</v>
      </c>
      <c r="AO385" s="257" t="s">
        <v>3829</v>
      </c>
      <c r="AP385"/>
      <c r="AQ385" t="s">
        <v>3879</v>
      </c>
      <c r="AR385"/>
      <c r="AS385" s="286"/>
      <c r="AT385" s="258"/>
      <c r="AV385" s="258"/>
    </row>
    <row r="386" spans="1:48" s="257" customFormat="1" ht="22.8" x14ac:dyDescent="0.4">
      <c r="A386" s="257">
        <v>212707</v>
      </c>
      <c r="B386" s="257" t="s">
        <v>486</v>
      </c>
      <c r="C386" t="s">
        <v>212</v>
      </c>
      <c r="D386" t="s">
        <v>212</v>
      </c>
      <c r="E386" t="s">
        <v>212</v>
      </c>
      <c r="F386" t="s">
        <v>212</v>
      </c>
      <c r="G386" t="s">
        <v>214</v>
      </c>
      <c r="H386" t="s">
        <v>214</v>
      </c>
      <c r="I386" t="s">
        <v>212</v>
      </c>
      <c r="J386" t="s">
        <v>212</v>
      </c>
      <c r="K386" t="s">
        <v>212</v>
      </c>
      <c r="L386" t="s">
        <v>212</v>
      </c>
      <c r="M386" t="s">
        <v>213</v>
      </c>
      <c r="N386" t="s">
        <v>213</v>
      </c>
      <c r="O386" t="s">
        <v>212</v>
      </c>
      <c r="P386" t="s">
        <v>213</v>
      </c>
      <c r="Q386" t="s">
        <v>212</v>
      </c>
      <c r="R386" t="s">
        <v>213</v>
      </c>
      <c r="S386" t="s">
        <v>213</v>
      </c>
      <c r="T386" t="s">
        <v>213</v>
      </c>
      <c r="U386" t="s">
        <v>213</v>
      </c>
      <c r="V386" t="s">
        <v>213</v>
      </c>
      <c r="W386"/>
      <c r="X386"/>
      <c r="Y386"/>
      <c r="Z386"/>
      <c r="AA386"/>
      <c r="AB386"/>
      <c r="AC386"/>
      <c r="AD386"/>
      <c r="AE386"/>
      <c r="AF386"/>
      <c r="AG386"/>
      <c r="AH386"/>
      <c r="AI386"/>
      <c r="AJ386"/>
      <c r="AK386"/>
      <c r="AL386"/>
      <c r="AM386"/>
      <c r="AN386"/>
      <c r="AO386"/>
      <c r="AP386"/>
      <c r="AQ386" t="s">
        <v>486</v>
      </c>
      <c r="AR386"/>
      <c r="AS386" s="268"/>
      <c r="AT386" s="256"/>
    </row>
    <row r="387" spans="1:48" s="257" customFormat="1" ht="22.8" x14ac:dyDescent="0.4">
      <c r="A387" s="257">
        <v>212710</v>
      </c>
      <c r="B387" s="257" t="s">
        <v>65</v>
      </c>
      <c r="C387" t="s">
        <v>212</v>
      </c>
      <c r="D387" t="s">
        <v>212</v>
      </c>
      <c r="E387" t="s">
        <v>212</v>
      </c>
      <c r="F387" t="s">
        <v>212</v>
      </c>
      <c r="G387" t="s">
        <v>212</v>
      </c>
      <c r="H387" t="s">
        <v>214</v>
      </c>
      <c r="I387" t="s">
        <v>214</v>
      </c>
      <c r="J387" t="s">
        <v>212</v>
      </c>
      <c r="K387" t="s">
        <v>212</v>
      </c>
      <c r="L387" t="s">
        <v>212</v>
      </c>
      <c r="M387" t="s">
        <v>214</v>
      </c>
      <c r="N387" t="s">
        <v>212</v>
      </c>
      <c r="O387" t="s">
        <v>214</v>
      </c>
      <c r="P387" t="s">
        <v>214</v>
      </c>
      <c r="Q387" t="s">
        <v>212</v>
      </c>
      <c r="R387" t="s">
        <v>214</v>
      </c>
      <c r="S387" t="s">
        <v>212</v>
      </c>
      <c r="T387" t="s">
        <v>214</v>
      </c>
      <c r="U387" t="s">
        <v>214</v>
      </c>
      <c r="V387" t="s">
        <v>214</v>
      </c>
      <c r="W387" t="s">
        <v>212</v>
      </c>
      <c r="X387" t="s">
        <v>214</v>
      </c>
      <c r="Y387" t="s">
        <v>212</v>
      </c>
      <c r="Z387" t="s">
        <v>212</v>
      </c>
      <c r="AA387" t="s">
        <v>214</v>
      </c>
      <c r="AB387" t="s">
        <v>212</v>
      </c>
      <c r="AC387" t="s">
        <v>212</v>
      </c>
      <c r="AD387" t="s">
        <v>212</v>
      </c>
      <c r="AE387" t="s">
        <v>212</v>
      </c>
      <c r="AF387" t="s">
        <v>212</v>
      </c>
      <c r="AG387" t="s">
        <v>213</v>
      </c>
      <c r="AH387" t="s">
        <v>213</v>
      </c>
      <c r="AI387" t="s">
        <v>213</v>
      </c>
      <c r="AJ387" t="s">
        <v>213</v>
      </c>
      <c r="AK387" t="s">
        <v>213</v>
      </c>
      <c r="AL387"/>
      <c r="AM387"/>
      <c r="AN387"/>
      <c r="AO387"/>
      <c r="AP387"/>
      <c r="AQ387" t="s">
        <v>4083</v>
      </c>
      <c r="AR387"/>
      <c r="AS387" s="268"/>
      <c r="AT387" s="256"/>
      <c r="AV387" s="258"/>
    </row>
    <row r="388" spans="1:48" s="257" customFormat="1" ht="22.8" x14ac:dyDescent="0.4">
      <c r="A388" s="257">
        <v>212714</v>
      </c>
      <c r="B388" s="257" t="s">
        <v>484</v>
      </c>
      <c r="C388" t="s">
        <v>3829</v>
      </c>
      <c r="D388" t="s">
        <v>3829</v>
      </c>
      <c r="E388" t="s">
        <v>3829</v>
      </c>
      <c r="F388" t="s">
        <v>3829</v>
      </c>
      <c r="G388" t="s">
        <v>3829</v>
      </c>
      <c r="H388" t="s">
        <v>3829</v>
      </c>
      <c r="I388" t="s">
        <v>3829</v>
      </c>
      <c r="J388" t="s">
        <v>3829</v>
      </c>
      <c r="K388" t="s">
        <v>3829</v>
      </c>
      <c r="L388" t="s">
        <v>3829</v>
      </c>
      <c r="M388" t="s">
        <v>3829</v>
      </c>
      <c r="N388" t="s">
        <v>3829</v>
      </c>
      <c r="O388" t="s">
        <v>3829</v>
      </c>
      <c r="P388" t="s">
        <v>3829</v>
      </c>
      <c r="Q388" t="s">
        <v>3829</v>
      </c>
      <c r="R388" t="s">
        <v>3829</v>
      </c>
      <c r="S388" t="s">
        <v>3829</v>
      </c>
      <c r="T388" t="s">
        <v>3829</v>
      </c>
      <c r="U388" t="s">
        <v>3829</v>
      </c>
      <c r="V388" t="s">
        <v>3829</v>
      </c>
      <c r="W388" t="s">
        <v>3829</v>
      </c>
      <c r="X388" t="s">
        <v>3829</v>
      </c>
      <c r="Y388" t="s">
        <v>3829</v>
      </c>
      <c r="Z388" t="s">
        <v>3829</v>
      </c>
      <c r="AA388" t="s">
        <v>3829</v>
      </c>
      <c r="AB388" t="s">
        <v>3829</v>
      </c>
      <c r="AC388" t="s">
        <v>3829</v>
      </c>
      <c r="AD388" t="s">
        <v>3829</v>
      </c>
      <c r="AE388" t="s">
        <v>3829</v>
      </c>
      <c r="AF388" t="s">
        <v>3829</v>
      </c>
      <c r="AG388"/>
      <c r="AH388"/>
      <c r="AI388"/>
      <c r="AJ388"/>
      <c r="AK388"/>
      <c r="AL388"/>
      <c r="AM388"/>
      <c r="AN388"/>
      <c r="AO388"/>
      <c r="AP388"/>
      <c r="AQ388" t="s">
        <v>3870</v>
      </c>
      <c r="AR388"/>
      <c r="AS388" s="268"/>
      <c r="AT388" s="258"/>
    </row>
    <row r="389" spans="1:48" s="257" customFormat="1" ht="22.8" x14ac:dyDescent="0.4">
      <c r="A389" s="257">
        <v>212718</v>
      </c>
      <c r="B389" s="257" t="s">
        <v>59</v>
      </c>
      <c r="C389" t="s">
        <v>212</v>
      </c>
      <c r="D389" t="s">
        <v>212</v>
      </c>
      <c r="E389" t="s">
        <v>212</v>
      </c>
      <c r="F389" t="s">
        <v>212</v>
      </c>
      <c r="G389" t="s">
        <v>212</v>
      </c>
      <c r="H389" t="s">
        <v>212</v>
      </c>
      <c r="I389" t="s">
        <v>212</v>
      </c>
      <c r="J389" t="s">
        <v>212</v>
      </c>
      <c r="K389" t="s">
        <v>212</v>
      </c>
      <c r="L389" t="s">
        <v>212</v>
      </c>
      <c r="M389" t="s">
        <v>212</v>
      </c>
      <c r="N389" t="s">
        <v>212</v>
      </c>
      <c r="O389" t="s">
        <v>212</v>
      </c>
      <c r="P389" t="s">
        <v>212</v>
      </c>
      <c r="Q389" t="s">
        <v>212</v>
      </c>
      <c r="R389" t="s">
        <v>212</v>
      </c>
      <c r="S389" t="s">
        <v>212</v>
      </c>
      <c r="T389" t="s">
        <v>212</v>
      </c>
      <c r="U389" t="s">
        <v>212</v>
      </c>
      <c r="V389" t="s">
        <v>212</v>
      </c>
      <c r="W389" t="s">
        <v>212</v>
      </c>
      <c r="X389" t="s">
        <v>212</v>
      </c>
      <c r="Y389" t="s">
        <v>212</v>
      </c>
      <c r="Z389" t="s">
        <v>212</v>
      </c>
      <c r="AA389" t="s">
        <v>212</v>
      </c>
      <c r="AB389" t="s">
        <v>212</v>
      </c>
      <c r="AC389" t="s">
        <v>212</v>
      </c>
      <c r="AD389" t="s">
        <v>212</v>
      </c>
      <c r="AE389" t="s">
        <v>212</v>
      </c>
      <c r="AF389" t="s">
        <v>212</v>
      </c>
      <c r="AG389" t="s">
        <v>213</v>
      </c>
      <c r="AH389" t="s">
        <v>214</v>
      </c>
      <c r="AI389" t="s">
        <v>213</v>
      </c>
      <c r="AJ389" t="s">
        <v>214</v>
      </c>
      <c r="AK389" t="s">
        <v>214</v>
      </c>
      <c r="AL389" t="s">
        <v>214</v>
      </c>
      <c r="AM389" t="s">
        <v>213</v>
      </c>
      <c r="AN389" t="s">
        <v>213</v>
      </c>
      <c r="AO389" t="s">
        <v>213</v>
      </c>
      <c r="AP389" t="s">
        <v>214</v>
      </c>
      <c r="AQ389" t="s">
        <v>3374</v>
      </c>
      <c r="AR389"/>
      <c r="AS389" s="268"/>
      <c r="AT389" s="256"/>
    </row>
    <row r="390" spans="1:48" s="257" customFormat="1" ht="21.6" x14ac:dyDescent="0.65">
      <c r="A390" s="257">
        <v>212725</v>
      </c>
      <c r="B390" s="257" t="s">
        <v>59</v>
      </c>
      <c r="C390" t="s">
        <v>3829</v>
      </c>
      <c r="D390" t="s">
        <v>3829</v>
      </c>
      <c r="E390" t="s">
        <v>3829</v>
      </c>
      <c r="F390" t="s">
        <v>3829</v>
      </c>
      <c r="G390" t="s">
        <v>3829</v>
      </c>
      <c r="H390" t="s">
        <v>3829</v>
      </c>
      <c r="I390" t="s">
        <v>3829</v>
      </c>
      <c r="J390" t="s">
        <v>3829</v>
      </c>
      <c r="K390" t="s">
        <v>3829</v>
      </c>
      <c r="L390" t="s">
        <v>3829</v>
      </c>
      <c r="M390" t="s">
        <v>3829</v>
      </c>
      <c r="N390" t="s">
        <v>3829</v>
      </c>
      <c r="O390" t="s">
        <v>3829</v>
      </c>
      <c r="P390" t="s">
        <v>3829</v>
      </c>
      <c r="Q390" t="s">
        <v>3829</v>
      </c>
      <c r="R390" t="s">
        <v>3829</v>
      </c>
      <c r="S390" t="s">
        <v>3829</v>
      </c>
      <c r="T390" t="s">
        <v>3829</v>
      </c>
      <c r="U390" t="s">
        <v>3829</v>
      </c>
      <c r="V390" t="s">
        <v>3829</v>
      </c>
      <c r="W390" t="s">
        <v>3829</v>
      </c>
      <c r="X390" t="s">
        <v>3829</v>
      </c>
      <c r="Y390" t="s">
        <v>3829</v>
      </c>
      <c r="Z390" t="s">
        <v>3829</v>
      </c>
      <c r="AA390" t="s">
        <v>3829</v>
      </c>
      <c r="AB390" t="s">
        <v>3829</v>
      </c>
      <c r="AC390" t="s">
        <v>3829</v>
      </c>
      <c r="AD390" t="s">
        <v>3829</v>
      </c>
      <c r="AE390" t="s">
        <v>3829</v>
      </c>
      <c r="AF390" t="s">
        <v>3829</v>
      </c>
      <c r="AG390" t="s">
        <v>3829</v>
      </c>
      <c r="AH390" t="s">
        <v>3829</v>
      </c>
      <c r="AI390" t="s">
        <v>3829</v>
      </c>
      <c r="AJ390" t="s">
        <v>3829</v>
      </c>
      <c r="AK390" t="s">
        <v>3829</v>
      </c>
      <c r="AL390" t="s">
        <v>3829</v>
      </c>
      <c r="AM390" t="s">
        <v>3829</v>
      </c>
      <c r="AN390" t="s">
        <v>3829</v>
      </c>
      <c r="AO390" t="s">
        <v>3829</v>
      </c>
      <c r="AP390" t="s">
        <v>3829</v>
      </c>
      <c r="AQ390" t="s">
        <v>3843</v>
      </c>
      <c r="AR390"/>
      <c r="AS390" s="286"/>
      <c r="AT390" s="256"/>
      <c r="AV390" s="258"/>
    </row>
    <row r="391" spans="1:48" s="257" customFormat="1" ht="22.8" x14ac:dyDescent="0.4">
      <c r="A391" s="257">
        <v>212726</v>
      </c>
      <c r="B391" s="257" t="s">
        <v>59</v>
      </c>
      <c r="C391" t="s">
        <v>212</v>
      </c>
      <c r="D391" t="s">
        <v>214</v>
      </c>
      <c r="E391" t="s">
        <v>214</v>
      </c>
      <c r="F391" t="s">
        <v>212</v>
      </c>
      <c r="G391" t="s">
        <v>212</v>
      </c>
      <c r="H391" t="s">
        <v>212</v>
      </c>
      <c r="I391" t="s">
        <v>212</v>
      </c>
      <c r="J391" t="s">
        <v>212</v>
      </c>
      <c r="K391" t="s">
        <v>214</v>
      </c>
      <c r="L391" t="s">
        <v>212</v>
      </c>
      <c r="M391" t="s">
        <v>212</v>
      </c>
      <c r="N391" t="s">
        <v>212</v>
      </c>
      <c r="O391" t="s">
        <v>214</v>
      </c>
      <c r="P391" t="s">
        <v>212</v>
      </c>
      <c r="Q391" t="s">
        <v>212</v>
      </c>
      <c r="R391" t="s">
        <v>212</v>
      </c>
      <c r="S391" t="s">
        <v>212</v>
      </c>
      <c r="T391" t="s">
        <v>214</v>
      </c>
      <c r="U391" t="s">
        <v>214</v>
      </c>
      <c r="V391" t="s">
        <v>214</v>
      </c>
      <c r="W391" t="s">
        <v>214</v>
      </c>
      <c r="X391" t="s">
        <v>214</v>
      </c>
      <c r="Y391" t="s">
        <v>212</v>
      </c>
      <c r="Z391" t="s">
        <v>214</v>
      </c>
      <c r="AA391" t="s">
        <v>214</v>
      </c>
      <c r="AB391" t="s">
        <v>212</v>
      </c>
      <c r="AC391" t="s">
        <v>214</v>
      </c>
      <c r="AD391" t="s">
        <v>212</v>
      </c>
      <c r="AE391" t="s">
        <v>212</v>
      </c>
      <c r="AF391" t="s">
        <v>212</v>
      </c>
      <c r="AG391" t="s">
        <v>214</v>
      </c>
      <c r="AH391" t="s">
        <v>214</v>
      </c>
      <c r="AI391" t="s">
        <v>212</v>
      </c>
      <c r="AJ391" t="s">
        <v>214</v>
      </c>
      <c r="AK391" t="s">
        <v>212</v>
      </c>
      <c r="AL391" t="s">
        <v>214</v>
      </c>
      <c r="AM391" t="s">
        <v>212</v>
      </c>
      <c r="AN391" t="s">
        <v>212</v>
      </c>
      <c r="AO391" t="s">
        <v>212</v>
      </c>
      <c r="AP391" s="270" t="s">
        <v>212</v>
      </c>
      <c r="AQ391" t="s">
        <v>59</v>
      </c>
      <c r="AR391"/>
      <c r="AS391" s="268"/>
      <c r="AT391" s="258"/>
      <c r="AV391" s="258"/>
    </row>
    <row r="392" spans="1:48" s="257" customFormat="1" ht="14.4" x14ac:dyDescent="0.3">
      <c r="A392" s="345">
        <v>212728</v>
      </c>
      <c r="B392" s="257" t="s">
        <v>59</v>
      </c>
      <c r="C392" s="269" t="s">
        <v>3829</v>
      </c>
      <c r="D392" s="269" t="s">
        <v>3829</v>
      </c>
      <c r="E392" s="269" t="s">
        <v>3829</v>
      </c>
      <c r="F392" s="269" t="s">
        <v>3829</v>
      </c>
      <c r="G392" s="269" t="s">
        <v>3829</v>
      </c>
      <c r="H392" s="269" t="s">
        <v>3829</v>
      </c>
      <c r="I392" s="269" t="s">
        <v>3829</v>
      </c>
      <c r="J392" s="269" t="s">
        <v>3829</v>
      </c>
      <c r="K392" s="269" t="s">
        <v>3829</v>
      </c>
      <c r="L392" s="269" t="s">
        <v>3829</v>
      </c>
      <c r="M392" s="269" t="s">
        <v>3829</v>
      </c>
      <c r="N392" s="269" t="s">
        <v>3829</v>
      </c>
      <c r="O392" s="269" t="s">
        <v>3829</v>
      </c>
      <c r="P392" s="269" t="s">
        <v>3829</v>
      </c>
      <c r="Q392" s="269" t="s">
        <v>3829</v>
      </c>
      <c r="R392" s="269" t="s">
        <v>3829</v>
      </c>
      <c r="S392" s="269" t="s">
        <v>3829</v>
      </c>
      <c r="T392" s="269" t="s">
        <v>3829</v>
      </c>
      <c r="U392" s="269" t="s">
        <v>3829</v>
      </c>
      <c r="V392" s="269" t="s">
        <v>3829</v>
      </c>
      <c r="W392" s="269" t="s">
        <v>3829</v>
      </c>
      <c r="X392" s="269" t="s">
        <v>3829</v>
      </c>
      <c r="Y392" s="269" t="s">
        <v>3829</v>
      </c>
      <c r="Z392" s="269" t="s">
        <v>3829</v>
      </c>
      <c r="AA392" s="269" t="s">
        <v>3829</v>
      </c>
      <c r="AB392" s="269" t="s">
        <v>3829</v>
      </c>
      <c r="AC392" s="269" t="s">
        <v>3829</v>
      </c>
      <c r="AD392" s="269" t="s">
        <v>3829</v>
      </c>
      <c r="AE392" s="269" t="s">
        <v>3829</v>
      </c>
      <c r="AF392" s="269" t="s">
        <v>3829</v>
      </c>
      <c r="AG392" s="269" t="s">
        <v>3829</v>
      </c>
      <c r="AH392" s="269" t="s">
        <v>3829</v>
      </c>
      <c r="AI392" s="269" t="s">
        <v>3829</v>
      </c>
      <c r="AJ392" s="269" t="s">
        <v>3829</v>
      </c>
      <c r="AK392" s="269" t="s">
        <v>3829</v>
      </c>
      <c r="AL392" s="269" t="s">
        <v>3829</v>
      </c>
      <c r="AM392" s="269" t="s">
        <v>3829</v>
      </c>
      <c r="AN392" s="269" t="s">
        <v>3829</v>
      </c>
      <c r="AO392" s="269" t="s">
        <v>3829</v>
      </c>
      <c r="AP392"/>
      <c r="AQ392" t="s">
        <v>59</v>
      </c>
      <c r="AR392"/>
      <c r="AS392" s="283"/>
      <c r="AT392" s="256"/>
    </row>
    <row r="393" spans="1:48" s="257" customFormat="1" ht="21.6" x14ac:dyDescent="0.65">
      <c r="A393" s="257">
        <v>212734</v>
      </c>
      <c r="B393" s="257" t="s">
        <v>59</v>
      </c>
      <c r="C393" t="s">
        <v>3829</v>
      </c>
      <c r="D393" t="s">
        <v>3829</v>
      </c>
      <c r="E393" t="s">
        <v>3829</v>
      </c>
      <c r="F393" t="s">
        <v>3829</v>
      </c>
      <c r="G393" t="s">
        <v>3829</v>
      </c>
      <c r="H393" t="s">
        <v>3829</v>
      </c>
      <c r="I393" t="s">
        <v>3829</v>
      </c>
      <c r="J393" t="s">
        <v>3829</v>
      </c>
      <c r="K393" t="s">
        <v>3829</v>
      </c>
      <c r="L393" t="s">
        <v>3829</v>
      </c>
      <c r="M393" t="s">
        <v>3829</v>
      </c>
      <c r="N393" t="s">
        <v>3829</v>
      </c>
      <c r="O393" t="s">
        <v>3829</v>
      </c>
      <c r="P393" t="s">
        <v>3829</v>
      </c>
      <c r="Q393" t="s">
        <v>3829</v>
      </c>
      <c r="R393" t="s">
        <v>3829</v>
      </c>
      <c r="S393" t="s">
        <v>3829</v>
      </c>
      <c r="T393" t="s">
        <v>3829</v>
      </c>
      <c r="U393" t="s">
        <v>3829</v>
      </c>
      <c r="V393" t="s">
        <v>3829</v>
      </c>
      <c r="W393" t="s">
        <v>3829</v>
      </c>
      <c r="X393" t="s">
        <v>3829</v>
      </c>
      <c r="Y393" t="s">
        <v>3829</v>
      </c>
      <c r="Z393" t="s">
        <v>3829</v>
      </c>
      <c r="AA393" t="s">
        <v>3829</v>
      </c>
      <c r="AB393" t="s">
        <v>3829</v>
      </c>
      <c r="AC393" t="s">
        <v>3829</v>
      </c>
      <c r="AD393" t="s">
        <v>3829</v>
      </c>
      <c r="AE393" t="s">
        <v>3829</v>
      </c>
      <c r="AF393" t="s">
        <v>3829</v>
      </c>
      <c r="AG393" t="s">
        <v>3829</v>
      </c>
      <c r="AH393" t="s">
        <v>3829</v>
      </c>
      <c r="AI393" t="s">
        <v>3829</v>
      </c>
      <c r="AJ393" t="s">
        <v>3829</v>
      </c>
      <c r="AK393" t="s">
        <v>3829</v>
      </c>
      <c r="AL393" t="s">
        <v>3829</v>
      </c>
      <c r="AM393" t="s">
        <v>3829</v>
      </c>
      <c r="AN393" t="s">
        <v>3829</v>
      </c>
      <c r="AO393" t="s">
        <v>3829</v>
      </c>
      <c r="AQ393" t="s">
        <v>3843</v>
      </c>
      <c r="AR393"/>
      <c r="AS393" s="286"/>
      <c r="AT393" s="256"/>
      <c r="AV393" s="258"/>
    </row>
    <row r="394" spans="1:48" s="257" customFormat="1" ht="22.8" x14ac:dyDescent="0.4">
      <c r="A394" s="257">
        <v>212737</v>
      </c>
      <c r="B394" s="257" t="s">
        <v>59</v>
      </c>
      <c r="C394" t="s">
        <v>212</v>
      </c>
      <c r="D394" t="s">
        <v>214</v>
      </c>
      <c r="E394" t="s">
        <v>212</v>
      </c>
      <c r="F394" t="s">
        <v>212</v>
      </c>
      <c r="G394" t="s">
        <v>212</v>
      </c>
      <c r="H394" t="s">
        <v>214</v>
      </c>
      <c r="I394" t="s">
        <v>212</v>
      </c>
      <c r="J394" t="s">
        <v>212</v>
      </c>
      <c r="K394" t="s">
        <v>212</v>
      </c>
      <c r="L394" t="s">
        <v>212</v>
      </c>
      <c r="M394" t="s">
        <v>212</v>
      </c>
      <c r="N394" t="s">
        <v>212</v>
      </c>
      <c r="O394" t="s">
        <v>212</v>
      </c>
      <c r="P394" t="s">
        <v>214</v>
      </c>
      <c r="Q394" t="s">
        <v>212</v>
      </c>
      <c r="R394" t="s">
        <v>212</v>
      </c>
      <c r="S394" t="s">
        <v>212</v>
      </c>
      <c r="T394" t="s">
        <v>214</v>
      </c>
      <c r="U394" t="s">
        <v>214</v>
      </c>
      <c r="V394" t="s">
        <v>214</v>
      </c>
      <c r="W394" t="s">
        <v>212</v>
      </c>
      <c r="X394" t="s">
        <v>212</v>
      </c>
      <c r="Y394" t="s">
        <v>212</v>
      </c>
      <c r="Z394" t="s">
        <v>212</v>
      </c>
      <c r="AA394" t="s">
        <v>212</v>
      </c>
      <c r="AB394" t="s">
        <v>212</v>
      </c>
      <c r="AC394" t="s">
        <v>214</v>
      </c>
      <c r="AD394" t="s">
        <v>214</v>
      </c>
      <c r="AE394" t="s">
        <v>212</v>
      </c>
      <c r="AF394" t="s">
        <v>212</v>
      </c>
      <c r="AG394" t="s">
        <v>214</v>
      </c>
      <c r="AH394" t="s">
        <v>214</v>
      </c>
      <c r="AI394" t="s">
        <v>213</v>
      </c>
      <c r="AJ394" t="s">
        <v>214</v>
      </c>
      <c r="AK394" t="s">
        <v>212</v>
      </c>
      <c r="AL394" t="s">
        <v>214</v>
      </c>
      <c r="AM394" t="s">
        <v>213</v>
      </c>
      <c r="AN394" t="s">
        <v>214</v>
      </c>
      <c r="AO394" t="s">
        <v>212</v>
      </c>
      <c r="AP394" t="s">
        <v>212</v>
      </c>
      <c r="AQ394" t="s">
        <v>3374</v>
      </c>
      <c r="AR394"/>
      <c r="AS394" s="268"/>
      <c r="AT394" s="258"/>
      <c r="AV394" s="258"/>
    </row>
    <row r="395" spans="1:48" s="257" customFormat="1" ht="21.6" x14ac:dyDescent="0.65">
      <c r="A395" s="257">
        <v>212756</v>
      </c>
      <c r="B395" s="257" t="s">
        <v>484</v>
      </c>
      <c r="C395" t="s">
        <v>212</v>
      </c>
      <c r="D395" t="s">
        <v>212</v>
      </c>
      <c r="E395" t="s">
        <v>212</v>
      </c>
      <c r="F395" t="s">
        <v>212</v>
      </c>
      <c r="G395" t="s">
        <v>212</v>
      </c>
      <c r="H395" t="s">
        <v>212</v>
      </c>
      <c r="I395" t="s">
        <v>212</v>
      </c>
      <c r="J395" t="s">
        <v>212</v>
      </c>
      <c r="K395" t="s">
        <v>212</v>
      </c>
      <c r="L395" t="s">
        <v>212</v>
      </c>
      <c r="M395" t="s">
        <v>212</v>
      </c>
      <c r="N395" t="s">
        <v>212</v>
      </c>
      <c r="O395" t="s">
        <v>212</v>
      </c>
      <c r="P395" t="s">
        <v>212</v>
      </c>
      <c r="Q395" t="s">
        <v>214</v>
      </c>
      <c r="R395" t="s">
        <v>212</v>
      </c>
      <c r="S395" t="s">
        <v>214</v>
      </c>
      <c r="T395" t="s">
        <v>212</v>
      </c>
      <c r="U395" t="s">
        <v>214</v>
      </c>
      <c r="V395" t="s">
        <v>212</v>
      </c>
      <c r="W395" t="s">
        <v>214</v>
      </c>
      <c r="X395" t="s">
        <v>214</v>
      </c>
      <c r="Y395" t="s">
        <v>213</v>
      </c>
      <c r="Z395" t="s">
        <v>213</v>
      </c>
      <c r="AA395" t="s">
        <v>212</v>
      </c>
      <c r="AB395" t="s">
        <v>212</v>
      </c>
      <c r="AC395" t="s">
        <v>214</v>
      </c>
      <c r="AD395" t="s">
        <v>212</v>
      </c>
      <c r="AE395" t="s">
        <v>213</v>
      </c>
      <c r="AF395" t="s">
        <v>212</v>
      </c>
      <c r="AG395"/>
      <c r="AH395"/>
      <c r="AI395"/>
      <c r="AJ395"/>
      <c r="AK395"/>
      <c r="AL395"/>
      <c r="AM395"/>
      <c r="AN395"/>
      <c r="AO395"/>
      <c r="AP395"/>
      <c r="AQ395" t="s">
        <v>484</v>
      </c>
      <c r="AR395"/>
      <c r="AS395" s="286"/>
      <c r="AT395" s="258"/>
    </row>
    <row r="396" spans="1:48" s="257" customFormat="1" ht="22.8" x14ac:dyDescent="0.4">
      <c r="A396" s="257">
        <v>212759</v>
      </c>
      <c r="B396" s="257" t="s">
        <v>484</v>
      </c>
      <c r="C396" t="s">
        <v>212</v>
      </c>
      <c r="D396" t="s">
        <v>214</v>
      </c>
      <c r="E396" t="s">
        <v>212</v>
      </c>
      <c r="F396" t="s">
        <v>212</v>
      </c>
      <c r="G396" t="s">
        <v>212</v>
      </c>
      <c r="H396" t="s">
        <v>212</v>
      </c>
      <c r="I396" t="s">
        <v>212</v>
      </c>
      <c r="J396" t="s">
        <v>212</v>
      </c>
      <c r="K396" t="s">
        <v>214</v>
      </c>
      <c r="L396" t="s">
        <v>212</v>
      </c>
      <c r="M396" t="s">
        <v>212</v>
      </c>
      <c r="N396" t="s">
        <v>214</v>
      </c>
      <c r="O396" t="s">
        <v>212</v>
      </c>
      <c r="P396" t="s">
        <v>212</v>
      </c>
      <c r="Q396" t="s">
        <v>214</v>
      </c>
      <c r="R396" t="s">
        <v>212</v>
      </c>
      <c r="S396" t="s">
        <v>212</v>
      </c>
      <c r="T396" t="s">
        <v>212</v>
      </c>
      <c r="U396" t="s">
        <v>212</v>
      </c>
      <c r="V396" t="s">
        <v>214</v>
      </c>
      <c r="W396" t="s">
        <v>214</v>
      </c>
      <c r="X396" t="s">
        <v>214</v>
      </c>
      <c r="Y396" t="s">
        <v>214</v>
      </c>
      <c r="Z396" t="s">
        <v>213</v>
      </c>
      <c r="AA396" t="s">
        <v>214</v>
      </c>
      <c r="AB396" t="s">
        <v>212</v>
      </c>
      <c r="AC396" t="s">
        <v>212</v>
      </c>
      <c r="AD396" t="s">
        <v>212</v>
      </c>
      <c r="AE396" t="s">
        <v>212</v>
      </c>
      <c r="AF396" t="s">
        <v>214</v>
      </c>
      <c r="AG396"/>
      <c r="AH396"/>
      <c r="AI396"/>
      <c r="AJ396"/>
      <c r="AK396"/>
      <c r="AL396"/>
      <c r="AM396"/>
      <c r="AN396"/>
      <c r="AO396"/>
      <c r="AP396"/>
      <c r="AQ396" t="s">
        <v>484</v>
      </c>
      <c r="AR396"/>
      <c r="AS396" s="268"/>
      <c r="AT396" s="258"/>
      <c r="AV396" s="258"/>
    </row>
    <row r="397" spans="1:48" s="257" customFormat="1" ht="22.8" x14ac:dyDescent="0.4">
      <c r="A397" s="257">
        <v>212765</v>
      </c>
      <c r="B397" s="257" t="s">
        <v>486</v>
      </c>
      <c r="C397" t="s">
        <v>3829</v>
      </c>
      <c r="D397" t="s">
        <v>3829</v>
      </c>
      <c r="E397" t="s">
        <v>3829</v>
      </c>
      <c r="F397" t="s">
        <v>3829</v>
      </c>
      <c r="G397" t="s">
        <v>3829</v>
      </c>
      <c r="H397" t="s">
        <v>3829</v>
      </c>
      <c r="I397" t="s">
        <v>3829</v>
      </c>
      <c r="J397" t="s">
        <v>3829</v>
      </c>
      <c r="K397" t="s">
        <v>3829</v>
      </c>
      <c r="L397" t="s">
        <v>3829</v>
      </c>
      <c r="M397" t="s">
        <v>3829</v>
      </c>
      <c r="N397" t="s">
        <v>3829</v>
      </c>
      <c r="O397" t="s">
        <v>3829</v>
      </c>
      <c r="P397" t="s">
        <v>3829</v>
      </c>
      <c r="Q397" t="s">
        <v>3829</v>
      </c>
      <c r="R397" t="s">
        <v>3829</v>
      </c>
      <c r="S397" t="s">
        <v>3829</v>
      </c>
      <c r="T397" t="s">
        <v>3829</v>
      </c>
      <c r="U397" t="s">
        <v>3829</v>
      </c>
      <c r="V397" t="s">
        <v>3829</v>
      </c>
      <c r="W397"/>
      <c r="X397"/>
      <c r="Y397"/>
      <c r="Z397"/>
      <c r="AA397"/>
      <c r="AB397"/>
      <c r="AC397"/>
      <c r="AD397"/>
      <c r="AE397"/>
      <c r="AF397"/>
      <c r="AG397"/>
      <c r="AH397"/>
      <c r="AI397"/>
      <c r="AJ397"/>
      <c r="AK397"/>
      <c r="AL397"/>
      <c r="AM397"/>
      <c r="AN397"/>
      <c r="AO397"/>
      <c r="AP397"/>
      <c r="AQ397" t="s">
        <v>4068</v>
      </c>
      <c r="AR397"/>
      <c r="AS397" s="268"/>
      <c r="AT397" s="256"/>
      <c r="AV397" s="258"/>
    </row>
    <row r="398" spans="1:48" s="257" customFormat="1" ht="22.8" x14ac:dyDescent="0.4">
      <c r="A398" s="345">
        <v>212769</v>
      </c>
      <c r="B398" s="257" t="s">
        <v>484</v>
      </c>
      <c r="C398" s="257" t="s">
        <v>212</v>
      </c>
      <c r="D398" s="257" t="s">
        <v>212</v>
      </c>
      <c r="E398" s="257" t="s">
        <v>212</v>
      </c>
      <c r="F398" s="257" t="s">
        <v>212</v>
      </c>
      <c r="G398" s="257" t="s">
        <v>212</v>
      </c>
      <c r="H398" s="257" t="s">
        <v>212</v>
      </c>
      <c r="I398" s="257" t="s">
        <v>212</v>
      </c>
      <c r="J398" s="257" t="s">
        <v>212</v>
      </c>
      <c r="K398" s="257" t="s">
        <v>212</v>
      </c>
      <c r="L398" s="257" t="s">
        <v>212</v>
      </c>
      <c r="M398" s="257" t="s">
        <v>212</v>
      </c>
      <c r="N398" s="257" t="s">
        <v>212</v>
      </c>
      <c r="O398" s="257" t="s">
        <v>212</v>
      </c>
      <c r="P398" s="257" t="s">
        <v>212</v>
      </c>
      <c r="Q398" s="257" t="s">
        <v>212</v>
      </c>
      <c r="R398" s="257" t="s">
        <v>212</v>
      </c>
      <c r="S398" s="257" t="s">
        <v>212</v>
      </c>
      <c r="T398" s="257" t="s">
        <v>212</v>
      </c>
      <c r="U398" s="257" t="s">
        <v>212</v>
      </c>
      <c r="V398" s="257" t="s">
        <v>212</v>
      </c>
      <c r="W398" s="257" t="s">
        <v>213</v>
      </c>
      <c r="X398" s="256" t="s">
        <v>214</v>
      </c>
      <c r="Y398" s="256" t="s">
        <v>214</v>
      </c>
      <c r="Z398" s="257" t="s">
        <v>213</v>
      </c>
      <c r="AA398" s="257" t="s">
        <v>213</v>
      </c>
      <c r="AB398" s="257" t="s">
        <v>213</v>
      </c>
      <c r="AC398" s="257" t="s">
        <v>213</v>
      </c>
      <c r="AD398" s="257" t="s">
        <v>213</v>
      </c>
      <c r="AE398" s="257" t="s">
        <v>213</v>
      </c>
      <c r="AF398" s="257" t="s">
        <v>213</v>
      </c>
      <c r="AG398" s="269"/>
      <c r="AH398" s="269"/>
      <c r="AI398" s="269"/>
      <c r="AJ398" s="269"/>
      <c r="AK398" s="269"/>
      <c r="AL398" s="269"/>
      <c r="AM398" s="269"/>
      <c r="AN398" s="269"/>
      <c r="AO398" s="269"/>
      <c r="AP398"/>
      <c r="AQ398" t="s">
        <v>484</v>
      </c>
      <c r="AR398"/>
      <c r="AS398" s="268"/>
      <c r="AT398" s="258"/>
      <c r="AV398" s="258"/>
    </row>
    <row r="399" spans="1:48" s="257" customFormat="1" ht="22.8" x14ac:dyDescent="0.4">
      <c r="A399" s="257">
        <v>212771</v>
      </c>
      <c r="B399" s="257" t="s">
        <v>59</v>
      </c>
      <c r="C399" t="s">
        <v>212</v>
      </c>
      <c r="D399" t="s">
        <v>212</v>
      </c>
      <c r="E399" t="s">
        <v>212</v>
      </c>
      <c r="F399" t="s">
        <v>212</v>
      </c>
      <c r="G399" t="s">
        <v>212</v>
      </c>
      <c r="H399" t="s">
        <v>214</v>
      </c>
      <c r="I399" t="s">
        <v>214</v>
      </c>
      <c r="J399" t="s">
        <v>214</v>
      </c>
      <c r="K399" t="s">
        <v>214</v>
      </c>
      <c r="L399" t="s">
        <v>214</v>
      </c>
      <c r="M399" t="s">
        <v>214</v>
      </c>
      <c r="N399" t="s">
        <v>214</v>
      </c>
      <c r="O399" t="s">
        <v>214</v>
      </c>
      <c r="P399" t="s">
        <v>214</v>
      </c>
      <c r="Q399" t="s">
        <v>212</v>
      </c>
      <c r="R399" t="s">
        <v>212</v>
      </c>
      <c r="S399" t="s">
        <v>212</v>
      </c>
      <c r="T399" t="s">
        <v>212</v>
      </c>
      <c r="U399" t="s">
        <v>212</v>
      </c>
      <c r="V399" t="s">
        <v>214</v>
      </c>
      <c r="W399" t="s">
        <v>213</v>
      </c>
      <c r="X399" t="s">
        <v>214</v>
      </c>
      <c r="Y399" t="s">
        <v>213</v>
      </c>
      <c r="Z399" t="s">
        <v>213</v>
      </c>
      <c r="AA399" t="s">
        <v>214</v>
      </c>
      <c r="AB399" t="s">
        <v>214</v>
      </c>
      <c r="AC399" t="s">
        <v>213</v>
      </c>
      <c r="AD399" t="s">
        <v>214</v>
      </c>
      <c r="AE399" t="s">
        <v>214</v>
      </c>
      <c r="AF399" t="s">
        <v>213</v>
      </c>
      <c r="AG399" t="s">
        <v>214</v>
      </c>
      <c r="AH399" t="s">
        <v>214</v>
      </c>
      <c r="AI399" t="s">
        <v>214</v>
      </c>
      <c r="AJ399" t="s">
        <v>214</v>
      </c>
      <c r="AK399" t="s">
        <v>214</v>
      </c>
      <c r="AL399" t="s">
        <v>213</v>
      </c>
      <c r="AM399" t="s">
        <v>213</v>
      </c>
      <c r="AN399" t="s">
        <v>213</v>
      </c>
      <c r="AO399" t="s">
        <v>213</v>
      </c>
      <c r="AP399" t="s">
        <v>213</v>
      </c>
      <c r="AQ399" t="s">
        <v>3374</v>
      </c>
      <c r="AR399"/>
      <c r="AS399" s="268"/>
      <c r="AT399" s="256"/>
    </row>
    <row r="400" spans="1:48" s="257" customFormat="1" ht="22.8" x14ac:dyDescent="0.4">
      <c r="A400" s="257">
        <v>212773</v>
      </c>
      <c r="B400" s="257" t="s">
        <v>59</v>
      </c>
      <c r="C400" t="s">
        <v>212</v>
      </c>
      <c r="D400" t="s">
        <v>214</v>
      </c>
      <c r="E400" t="s">
        <v>214</v>
      </c>
      <c r="F400" t="s">
        <v>212</v>
      </c>
      <c r="G400" t="s">
        <v>214</v>
      </c>
      <c r="H400" t="s">
        <v>214</v>
      </c>
      <c r="I400" t="s">
        <v>214</v>
      </c>
      <c r="J400" t="s">
        <v>214</v>
      </c>
      <c r="K400" t="s">
        <v>214</v>
      </c>
      <c r="L400" t="s">
        <v>212</v>
      </c>
      <c r="M400" t="s">
        <v>214</v>
      </c>
      <c r="N400" t="s">
        <v>212</v>
      </c>
      <c r="O400" t="s">
        <v>214</v>
      </c>
      <c r="P400" t="s">
        <v>214</v>
      </c>
      <c r="Q400" t="s">
        <v>214</v>
      </c>
      <c r="R400" t="s">
        <v>214</v>
      </c>
      <c r="S400" t="s">
        <v>214</v>
      </c>
      <c r="T400" t="s">
        <v>214</v>
      </c>
      <c r="U400" t="s">
        <v>214</v>
      </c>
      <c r="V400" t="s">
        <v>214</v>
      </c>
      <c r="W400" t="s">
        <v>212</v>
      </c>
      <c r="X400" t="s">
        <v>214</v>
      </c>
      <c r="Y400" t="s">
        <v>212</v>
      </c>
      <c r="Z400" t="s">
        <v>214</v>
      </c>
      <c r="AA400" t="s">
        <v>212</v>
      </c>
      <c r="AB400" t="s">
        <v>212</v>
      </c>
      <c r="AC400" t="s">
        <v>214</v>
      </c>
      <c r="AD400" t="s">
        <v>214</v>
      </c>
      <c r="AE400" t="s">
        <v>212</v>
      </c>
      <c r="AF400" t="s">
        <v>214</v>
      </c>
      <c r="AG400" t="s">
        <v>214</v>
      </c>
      <c r="AH400" t="s">
        <v>214</v>
      </c>
      <c r="AI400" t="s">
        <v>214</v>
      </c>
      <c r="AJ400" t="s">
        <v>214</v>
      </c>
      <c r="AK400" t="s">
        <v>214</v>
      </c>
      <c r="AL400" t="s">
        <v>214</v>
      </c>
      <c r="AM400" t="s">
        <v>214</v>
      </c>
      <c r="AN400" t="s">
        <v>214</v>
      </c>
      <c r="AO400" t="s">
        <v>214</v>
      </c>
      <c r="AP400" t="s">
        <v>212</v>
      </c>
      <c r="AQ400" t="s">
        <v>59</v>
      </c>
      <c r="AR400"/>
      <c r="AS400" s="268"/>
      <c r="AT400" s="258"/>
      <c r="AV400" s="258"/>
    </row>
    <row r="401" spans="1:48" s="257" customFormat="1" ht="22.8" x14ac:dyDescent="0.4">
      <c r="A401" s="345">
        <v>212788</v>
      </c>
      <c r="B401" s="257" t="s">
        <v>59</v>
      </c>
      <c r="C401" s="269" t="s">
        <v>3829</v>
      </c>
      <c r="D401" s="269" t="s">
        <v>3829</v>
      </c>
      <c r="E401" s="269" t="s">
        <v>3829</v>
      </c>
      <c r="F401" s="269" t="s">
        <v>3829</v>
      </c>
      <c r="G401" s="269" t="s">
        <v>3829</v>
      </c>
      <c r="H401" s="269" t="s">
        <v>3829</v>
      </c>
      <c r="I401" s="269" t="s">
        <v>3829</v>
      </c>
      <c r="J401" s="269" t="s">
        <v>3829</v>
      </c>
      <c r="K401" s="269" t="s">
        <v>3829</v>
      </c>
      <c r="L401" s="269" t="s">
        <v>3829</v>
      </c>
      <c r="M401" s="269" t="s">
        <v>3829</v>
      </c>
      <c r="N401" s="269" t="s">
        <v>3829</v>
      </c>
      <c r="O401" s="269" t="s">
        <v>3829</v>
      </c>
      <c r="P401" s="269" t="s">
        <v>3829</v>
      </c>
      <c r="Q401" s="269" t="s">
        <v>3829</v>
      </c>
      <c r="R401" s="269" t="s">
        <v>3829</v>
      </c>
      <c r="S401" s="269" t="s">
        <v>3829</v>
      </c>
      <c r="T401" s="269" t="s">
        <v>3829</v>
      </c>
      <c r="U401" s="269" t="s">
        <v>3829</v>
      </c>
      <c r="V401" s="269" t="s">
        <v>3829</v>
      </c>
      <c r="W401" s="269" t="s">
        <v>3829</v>
      </c>
      <c r="X401" s="269" t="s">
        <v>3829</v>
      </c>
      <c r="Y401" s="269" t="s">
        <v>3829</v>
      </c>
      <c r="Z401" s="269" t="s">
        <v>3829</v>
      </c>
      <c r="AA401" s="269" t="s">
        <v>3829</v>
      </c>
      <c r="AB401" s="269" t="s">
        <v>3829</v>
      </c>
      <c r="AC401" s="269" t="s">
        <v>3829</v>
      </c>
      <c r="AD401" s="269" t="s">
        <v>3829</v>
      </c>
      <c r="AE401" s="269" t="s">
        <v>3829</v>
      </c>
      <c r="AF401" s="269" t="s">
        <v>3829</v>
      </c>
      <c r="AG401" s="269" t="s">
        <v>3829</v>
      </c>
      <c r="AH401" s="269" t="s">
        <v>3829</v>
      </c>
      <c r="AI401" s="269" t="s">
        <v>3829</v>
      </c>
      <c r="AJ401" s="269" t="s">
        <v>3829</v>
      </c>
      <c r="AK401" s="269" t="s">
        <v>3829</v>
      </c>
      <c r="AL401" s="269" t="s">
        <v>3829</v>
      </c>
      <c r="AM401" s="269" t="s">
        <v>3829</v>
      </c>
      <c r="AN401" s="269" t="s">
        <v>3829</v>
      </c>
      <c r="AO401" s="269" t="s">
        <v>3829</v>
      </c>
      <c r="AQ401" t="s">
        <v>3843</v>
      </c>
      <c r="AR401"/>
      <c r="AS401" s="268"/>
      <c r="AT401" s="256"/>
    </row>
    <row r="402" spans="1:48" s="257" customFormat="1" ht="22.8" x14ac:dyDescent="0.4">
      <c r="A402" s="257">
        <v>212793</v>
      </c>
      <c r="B402" s="257" t="s">
        <v>59</v>
      </c>
      <c r="C402" t="s">
        <v>212</v>
      </c>
      <c r="D402" t="s">
        <v>214</v>
      </c>
      <c r="E402" t="s">
        <v>212</v>
      </c>
      <c r="F402" t="s">
        <v>212</v>
      </c>
      <c r="G402" t="s">
        <v>212</v>
      </c>
      <c r="H402" t="s">
        <v>214</v>
      </c>
      <c r="I402" t="s">
        <v>214</v>
      </c>
      <c r="J402" t="s">
        <v>214</v>
      </c>
      <c r="K402" t="s">
        <v>214</v>
      </c>
      <c r="L402" t="s">
        <v>214</v>
      </c>
      <c r="M402" t="s">
        <v>214</v>
      </c>
      <c r="N402" t="s">
        <v>212</v>
      </c>
      <c r="O402" t="s">
        <v>212</v>
      </c>
      <c r="P402" t="s">
        <v>212</v>
      </c>
      <c r="Q402" t="s">
        <v>214</v>
      </c>
      <c r="R402" t="s">
        <v>212</v>
      </c>
      <c r="S402" t="s">
        <v>214</v>
      </c>
      <c r="T402" t="s">
        <v>214</v>
      </c>
      <c r="U402" t="s">
        <v>214</v>
      </c>
      <c r="V402" t="s">
        <v>212</v>
      </c>
      <c r="W402" t="s">
        <v>214</v>
      </c>
      <c r="X402" t="s">
        <v>214</v>
      </c>
      <c r="Y402" t="s">
        <v>214</v>
      </c>
      <c r="Z402" t="s">
        <v>214</v>
      </c>
      <c r="AA402" t="s">
        <v>214</v>
      </c>
      <c r="AB402" t="s">
        <v>212</v>
      </c>
      <c r="AC402" t="s">
        <v>212</v>
      </c>
      <c r="AD402" t="s">
        <v>212</v>
      </c>
      <c r="AE402" t="s">
        <v>212</v>
      </c>
      <c r="AF402" t="s">
        <v>212</v>
      </c>
      <c r="AG402" t="s">
        <v>212</v>
      </c>
      <c r="AH402" t="s">
        <v>212</v>
      </c>
      <c r="AI402" t="s">
        <v>212</v>
      </c>
      <c r="AJ402" t="s">
        <v>212</v>
      </c>
      <c r="AK402" t="s">
        <v>212</v>
      </c>
      <c r="AL402" t="s">
        <v>214</v>
      </c>
      <c r="AM402" t="s">
        <v>214</v>
      </c>
      <c r="AN402" t="s">
        <v>214</v>
      </c>
      <c r="AO402" t="s">
        <v>214</v>
      </c>
      <c r="AP402" t="s">
        <v>214</v>
      </c>
      <c r="AQ402" t="s">
        <v>3374</v>
      </c>
      <c r="AR402"/>
      <c r="AS402" s="268"/>
      <c r="AT402" s="256"/>
    </row>
    <row r="403" spans="1:48" s="257" customFormat="1" ht="14.4" x14ac:dyDescent="0.3">
      <c r="A403" s="257">
        <v>212795</v>
      </c>
      <c r="B403" s="257" t="s">
        <v>484</v>
      </c>
      <c r="C403" t="s">
        <v>212</v>
      </c>
      <c r="D403" t="s">
        <v>212</v>
      </c>
      <c r="E403" t="s">
        <v>212</v>
      </c>
      <c r="F403" t="s">
        <v>212</v>
      </c>
      <c r="G403" t="s">
        <v>212</v>
      </c>
      <c r="H403" t="s">
        <v>214</v>
      </c>
      <c r="I403" t="s">
        <v>212</v>
      </c>
      <c r="J403" t="s">
        <v>214</v>
      </c>
      <c r="K403" t="s">
        <v>214</v>
      </c>
      <c r="L403" t="s">
        <v>212</v>
      </c>
      <c r="M403" t="s">
        <v>212</v>
      </c>
      <c r="N403" t="s">
        <v>212</v>
      </c>
      <c r="O403" t="s">
        <v>214</v>
      </c>
      <c r="P403" t="s">
        <v>212</v>
      </c>
      <c r="Q403" t="s">
        <v>212</v>
      </c>
      <c r="R403" t="s">
        <v>212</v>
      </c>
      <c r="S403" t="s">
        <v>212</v>
      </c>
      <c r="T403" t="s">
        <v>212</v>
      </c>
      <c r="U403" t="s">
        <v>214</v>
      </c>
      <c r="V403" t="s">
        <v>212</v>
      </c>
      <c r="W403" t="s">
        <v>213</v>
      </c>
      <c r="X403" t="s">
        <v>212</v>
      </c>
      <c r="Y403" t="s">
        <v>214</v>
      </c>
      <c r="Z403" t="s">
        <v>213</v>
      </c>
      <c r="AA403" t="s">
        <v>212</v>
      </c>
      <c r="AB403" t="s">
        <v>214</v>
      </c>
      <c r="AC403" t="s">
        <v>214</v>
      </c>
      <c r="AD403" t="s">
        <v>213</v>
      </c>
      <c r="AE403" t="s">
        <v>213</v>
      </c>
      <c r="AF403" t="s">
        <v>213</v>
      </c>
      <c r="AG403"/>
      <c r="AH403"/>
      <c r="AI403"/>
      <c r="AJ403"/>
      <c r="AK403"/>
      <c r="AL403"/>
      <c r="AM403"/>
      <c r="AN403"/>
      <c r="AO403"/>
      <c r="AP403"/>
      <c r="AQ403" t="s">
        <v>3375</v>
      </c>
      <c r="AR403"/>
      <c r="AS403" s="283"/>
      <c r="AT403" s="256"/>
    </row>
    <row r="404" spans="1:48" s="257" customFormat="1" ht="22.8" x14ac:dyDescent="0.4">
      <c r="A404" s="257">
        <v>212805</v>
      </c>
      <c r="B404" s="257" t="s">
        <v>59</v>
      </c>
      <c r="C404" t="s">
        <v>3829</v>
      </c>
      <c r="D404" t="s">
        <v>3829</v>
      </c>
      <c r="E404" t="s">
        <v>3829</v>
      </c>
      <c r="F404" t="s">
        <v>3829</v>
      </c>
      <c r="G404" t="s">
        <v>3829</v>
      </c>
      <c r="H404" t="s">
        <v>3829</v>
      </c>
      <c r="I404" t="s">
        <v>3829</v>
      </c>
      <c r="J404" t="s">
        <v>3829</v>
      </c>
      <c r="K404" t="s">
        <v>3829</v>
      </c>
      <c r="L404" t="s">
        <v>3829</v>
      </c>
      <c r="M404" t="s">
        <v>3829</v>
      </c>
      <c r="N404" t="s">
        <v>3829</v>
      </c>
      <c r="O404" t="s">
        <v>3829</v>
      </c>
      <c r="P404" t="s">
        <v>3829</v>
      </c>
      <c r="Q404" t="s">
        <v>3829</v>
      </c>
      <c r="R404" t="s">
        <v>3829</v>
      </c>
      <c r="S404" t="s">
        <v>3829</v>
      </c>
      <c r="T404" t="s">
        <v>3829</v>
      </c>
      <c r="U404" t="s">
        <v>3829</v>
      </c>
      <c r="V404" t="s">
        <v>3829</v>
      </c>
      <c r="W404" t="s">
        <v>3829</v>
      </c>
      <c r="X404" t="s">
        <v>3829</v>
      </c>
      <c r="Y404" t="s">
        <v>3829</v>
      </c>
      <c r="Z404" t="s">
        <v>3829</v>
      </c>
      <c r="AA404" t="s">
        <v>3829</v>
      </c>
      <c r="AB404" t="s">
        <v>3829</v>
      </c>
      <c r="AC404" t="s">
        <v>3829</v>
      </c>
      <c r="AD404" t="s">
        <v>3829</v>
      </c>
      <c r="AE404" t="s">
        <v>3829</v>
      </c>
      <c r="AF404" t="s">
        <v>3829</v>
      </c>
      <c r="AG404" t="s">
        <v>3829</v>
      </c>
      <c r="AH404" t="s">
        <v>3829</v>
      </c>
      <c r="AI404" t="s">
        <v>3829</v>
      </c>
      <c r="AJ404" t="s">
        <v>3829</v>
      </c>
      <c r="AK404" t="s">
        <v>3829</v>
      </c>
      <c r="AL404" t="s">
        <v>3829</v>
      </c>
      <c r="AM404" t="s">
        <v>3829</v>
      </c>
      <c r="AN404" t="s">
        <v>3829</v>
      </c>
      <c r="AO404" t="s">
        <v>3829</v>
      </c>
      <c r="AP404" t="s">
        <v>3829</v>
      </c>
      <c r="AQ404" t="s">
        <v>3843</v>
      </c>
      <c r="AR404"/>
      <c r="AS404" s="268"/>
      <c r="AT404" s="258"/>
    </row>
    <row r="405" spans="1:48" s="257" customFormat="1" ht="22.8" x14ac:dyDescent="0.4">
      <c r="A405" s="257">
        <v>212814</v>
      </c>
      <c r="B405" s="257" t="s">
        <v>484</v>
      </c>
      <c r="C405" t="s">
        <v>3829</v>
      </c>
      <c r="D405" t="s">
        <v>3829</v>
      </c>
      <c r="E405" t="s">
        <v>3829</v>
      </c>
      <c r="F405" t="s">
        <v>3829</v>
      </c>
      <c r="G405" t="s">
        <v>3829</v>
      </c>
      <c r="H405" t="s">
        <v>3829</v>
      </c>
      <c r="I405" t="s">
        <v>3829</v>
      </c>
      <c r="J405" t="s">
        <v>3829</v>
      </c>
      <c r="K405" t="s">
        <v>3829</v>
      </c>
      <c r="L405" t="s">
        <v>3829</v>
      </c>
      <c r="M405" t="s">
        <v>3829</v>
      </c>
      <c r="N405" t="s">
        <v>3829</v>
      </c>
      <c r="O405" t="s">
        <v>3829</v>
      </c>
      <c r="P405" t="s">
        <v>3829</v>
      </c>
      <c r="Q405" t="s">
        <v>3829</v>
      </c>
      <c r="R405" t="s">
        <v>3829</v>
      </c>
      <c r="S405" t="s">
        <v>3829</v>
      </c>
      <c r="T405" t="s">
        <v>3829</v>
      </c>
      <c r="U405" t="s">
        <v>3829</v>
      </c>
      <c r="V405" t="s">
        <v>3829</v>
      </c>
      <c r="W405" t="s">
        <v>3829</v>
      </c>
      <c r="X405" t="s">
        <v>3829</v>
      </c>
      <c r="Y405" t="s">
        <v>3829</v>
      </c>
      <c r="Z405" t="s">
        <v>3829</v>
      </c>
      <c r="AA405" t="s">
        <v>3829</v>
      </c>
      <c r="AB405" t="s">
        <v>3829</v>
      </c>
      <c r="AC405" t="s">
        <v>3829</v>
      </c>
      <c r="AD405" t="s">
        <v>3829</v>
      </c>
      <c r="AE405" t="s">
        <v>3829</v>
      </c>
      <c r="AF405" t="s">
        <v>3829</v>
      </c>
      <c r="AG405"/>
      <c r="AH405"/>
      <c r="AI405"/>
      <c r="AJ405"/>
      <c r="AK405"/>
      <c r="AL405"/>
      <c r="AM405"/>
      <c r="AN405"/>
      <c r="AO405"/>
      <c r="AP405"/>
      <c r="AQ405" t="s">
        <v>3870</v>
      </c>
      <c r="AR405"/>
      <c r="AS405" s="268"/>
      <c r="AT405" s="258"/>
      <c r="AV405" s="258"/>
    </row>
    <row r="406" spans="1:48" s="257" customFormat="1" ht="28.2" x14ac:dyDescent="0.3">
      <c r="A406" s="347">
        <v>212824</v>
      </c>
      <c r="B406" t="s">
        <v>4029</v>
      </c>
      <c r="C406" t="s">
        <v>213</v>
      </c>
      <c r="D406" t="s">
        <v>213</v>
      </c>
      <c r="E406" t="s">
        <v>213</v>
      </c>
      <c r="F406" t="s">
        <v>213</v>
      </c>
      <c r="G406" t="s">
        <v>213</v>
      </c>
      <c r="H406" t="s">
        <v>213</v>
      </c>
      <c r="I406" t="s">
        <v>213</v>
      </c>
      <c r="J406" t="s">
        <v>213</v>
      </c>
      <c r="K406" t="s">
        <v>213</v>
      </c>
      <c r="L406" t="s">
        <v>213</v>
      </c>
      <c r="M406" s="280"/>
      <c r="N406" s="280"/>
      <c r="O406" s="280"/>
      <c r="P406" s="280"/>
      <c r="Q406" s="280"/>
      <c r="R406" s="280"/>
      <c r="S406" s="280"/>
      <c r="T406" s="280"/>
      <c r="U406" s="280"/>
      <c r="V406" s="280"/>
      <c r="W406" s="280"/>
      <c r="X406" s="280"/>
      <c r="Y406" s="280"/>
      <c r="Z406" s="280"/>
      <c r="AA406" s="280"/>
      <c r="AB406" s="280"/>
      <c r="AC406" s="280"/>
      <c r="AD406" s="280"/>
      <c r="AE406" s="280"/>
      <c r="AF406" s="280"/>
      <c r="AG406" s="280"/>
      <c r="AH406" s="280"/>
      <c r="AI406" s="280"/>
      <c r="AJ406" s="280"/>
      <c r="AK406" s="280"/>
      <c r="AL406" s="280"/>
      <c r="AM406" s="280"/>
      <c r="AN406" s="280"/>
      <c r="AO406" s="280"/>
      <c r="AP406" s="280"/>
      <c r="AQ406" s="280"/>
      <c r="AR406" s="282"/>
      <c r="AS406" s="283"/>
      <c r="AT406" s="256"/>
    </row>
    <row r="407" spans="1:48" s="257" customFormat="1" ht="22.8" x14ac:dyDescent="0.4">
      <c r="A407" s="257">
        <v>212830</v>
      </c>
      <c r="B407" s="257" t="s">
        <v>484</v>
      </c>
      <c r="C407" t="s">
        <v>3829</v>
      </c>
      <c r="D407" t="s">
        <v>3829</v>
      </c>
      <c r="E407" t="s">
        <v>3829</v>
      </c>
      <c r="F407" t="s">
        <v>3829</v>
      </c>
      <c r="G407" t="s">
        <v>3829</v>
      </c>
      <c r="H407" t="s">
        <v>3829</v>
      </c>
      <c r="I407" t="s">
        <v>3829</v>
      </c>
      <c r="J407" t="s">
        <v>3829</v>
      </c>
      <c r="K407" t="s">
        <v>3829</v>
      </c>
      <c r="L407" t="s">
        <v>3829</v>
      </c>
      <c r="M407" t="s">
        <v>3829</v>
      </c>
      <c r="N407" t="s">
        <v>3829</v>
      </c>
      <c r="O407" t="s">
        <v>3829</v>
      </c>
      <c r="P407" t="s">
        <v>3829</v>
      </c>
      <c r="Q407" t="s">
        <v>3829</v>
      </c>
      <c r="R407" t="s">
        <v>3829</v>
      </c>
      <c r="S407" t="s">
        <v>3829</v>
      </c>
      <c r="T407" t="s">
        <v>3829</v>
      </c>
      <c r="U407" t="s">
        <v>3829</v>
      </c>
      <c r="V407" t="s">
        <v>3829</v>
      </c>
      <c r="W407" t="s">
        <v>3829</v>
      </c>
      <c r="X407" t="s">
        <v>3829</v>
      </c>
      <c r="Y407" t="s">
        <v>3829</v>
      </c>
      <c r="Z407" t="s">
        <v>3829</v>
      </c>
      <c r="AA407" t="s">
        <v>3829</v>
      </c>
      <c r="AB407" t="s">
        <v>3829</v>
      </c>
      <c r="AC407" t="s">
        <v>3829</v>
      </c>
      <c r="AD407" t="s">
        <v>3829</v>
      </c>
      <c r="AE407" t="s">
        <v>3829</v>
      </c>
      <c r="AF407" t="s">
        <v>3829</v>
      </c>
      <c r="AG407"/>
      <c r="AH407"/>
      <c r="AI407"/>
      <c r="AJ407"/>
      <c r="AK407"/>
      <c r="AL407"/>
      <c r="AM407"/>
      <c r="AN407"/>
      <c r="AO407"/>
      <c r="AP407"/>
      <c r="AQ407" t="s">
        <v>3865</v>
      </c>
      <c r="AR407"/>
      <c r="AS407" s="268"/>
      <c r="AT407" s="256"/>
      <c r="AV407" s="258"/>
    </row>
    <row r="408" spans="1:48" s="257" customFormat="1" ht="22.8" x14ac:dyDescent="0.4">
      <c r="A408" s="257">
        <v>212835</v>
      </c>
      <c r="B408" s="257" t="s">
        <v>486</v>
      </c>
      <c r="C408" t="s">
        <v>3829</v>
      </c>
      <c r="D408" t="s">
        <v>3829</v>
      </c>
      <c r="E408" t="s">
        <v>3829</v>
      </c>
      <c r="F408" t="s">
        <v>3829</v>
      </c>
      <c r="G408" t="s">
        <v>3829</v>
      </c>
      <c r="H408" t="s">
        <v>3829</v>
      </c>
      <c r="I408" t="s">
        <v>3829</v>
      </c>
      <c r="J408" t="s">
        <v>3829</v>
      </c>
      <c r="K408" t="s">
        <v>3829</v>
      </c>
      <c r="L408" t="s">
        <v>3829</v>
      </c>
      <c r="M408" t="s">
        <v>3829</v>
      </c>
      <c r="N408" t="s">
        <v>3829</v>
      </c>
      <c r="O408" t="s">
        <v>3829</v>
      </c>
      <c r="P408" t="s">
        <v>3829</v>
      </c>
      <c r="Q408" t="s">
        <v>3829</v>
      </c>
      <c r="R408" t="s">
        <v>3829</v>
      </c>
      <c r="S408" t="s">
        <v>3829</v>
      </c>
      <c r="T408" t="s">
        <v>3829</v>
      </c>
      <c r="U408" t="s">
        <v>3829</v>
      </c>
      <c r="V408" t="s">
        <v>3829</v>
      </c>
      <c r="W408" t="s">
        <v>3829</v>
      </c>
      <c r="X408" t="s">
        <v>3829</v>
      </c>
      <c r="Y408" t="s">
        <v>3829</v>
      </c>
      <c r="Z408" t="s">
        <v>3829</v>
      </c>
      <c r="AA408" t="s">
        <v>3829</v>
      </c>
      <c r="AB408" t="s">
        <v>3829</v>
      </c>
      <c r="AC408" t="s">
        <v>3829</v>
      </c>
      <c r="AD408" t="s">
        <v>3829</v>
      </c>
      <c r="AE408" t="s">
        <v>3829</v>
      </c>
      <c r="AF408" t="s">
        <v>3829</v>
      </c>
      <c r="AG408" t="s">
        <v>3829</v>
      </c>
      <c r="AH408" t="s">
        <v>3829</v>
      </c>
      <c r="AI408" t="s">
        <v>3829</v>
      </c>
      <c r="AJ408" t="s">
        <v>3829</v>
      </c>
      <c r="AK408" t="s">
        <v>3829</v>
      </c>
      <c r="AL408" t="s">
        <v>3829</v>
      </c>
      <c r="AM408" t="s">
        <v>3829</v>
      </c>
      <c r="AN408" t="s">
        <v>3829</v>
      </c>
      <c r="AO408" t="s">
        <v>3829</v>
      </c>
      <c r="AP408" t="s">
        <v>3829</v>
      </c>
      <c r="AQ408" t="s">
        <v>3922</v>
      </c>
      <c r="AR408"/>
      <c r="AS408" s="268"/>
      <c r="AT408" s="258"/>
    </row>
    <row r="409" spans="1:48" s="257" customFormat="1" ht="22.8" x14ac:dyDescent="0.4">
      <c r="A409" s="257">
        <v>212849</v>
      </c>
      <c r="B409" s="257" t="s">
        <v>59</v>
      </c>
      <c r="C409" t="s">
        <v>212</v>
      </c>
      <c r="D409" t="s">
        <v>214</v>
      </c>
      <c r="E409" t="s">
        <v>212</v>
      </c>
      <c r="F409" t="s">
        <v>212</v>
      </c>
      <c r="G409" t="s">
        <v>212</v>
      </c>
      <c r="H409" t="s">
        <v>212</v>
      </c>
      <c r="I409" t="s">
        <v>214</v>
      </c>
      <c r="J409" t="s">
        <v>212</v>
      </c>
      <c r="K409" t="s">
        <v>214</v>
      </c>
      <c r="L409" t="s">
        <v>214</v>
      </c>
      <c r="M409" t="s">
        <v>212</v>
      </c>
      <c r="N409" t="s">
        <v>212</v>
      </c>
      <c r="O409" t="s">
        <v>214</v>
      </c>
      <c r="P409" t="s">
        <v>214</v>
      </c>
      <c r="Q409" t="s">
        <v>212</v>
      </c>
      <c r="R409" t="s">
        <v>214</v>
      </c>
      <c r="S409" t="s">
        <v>212</v>
      </c>
      <c r="T409" t="s">
        <v>212</v>
      </c>
      <c r="U409" t="s">
        <v>214</v>
      </c>
      <c r="V409" t="s">
        <v>212</v>
      </c>
      <c r="W409" t="s">
        <v>212</v>
      </c>
      <c r="X409" t="s">
        <v>212</v>
      </c>
      <c r="Y409" t="s">
        <v>212</v>
      </c>
      <c r="Z409" t="s">
        <v>212</v>
      </c>
      <c r="AA409" t="s">
        <v>212</v>
      </c>
      <c r="AB409" t="s">
        <v>212</v>
      </c>
      <c r="AC409" t="s">
        <v>212</v>
      </c>
      <c r="AD409" t="s">
        <v>212</v>
      </c>
      <c r="AE409" t="s">
        <v>212</v>
      </c>
      <c r="AF409" t="s">
        <v>212</v>
      </c>
      <c r="AG409" t="s">
        <v>212</v>
      </c>
      <c r="AH409" t="s">
        <v>212</v>
      </c>
      <c r="AI409" t="s">
        <v>212</v>
      </c>
      <c r="AJ409" t="s">
        <v>212</v>
      </c>
      <c r="AK409" t="s">
        <v>212</v>
      </c>
      <c r="AL409" t="s">
        <v>212</v>
      </c>
      <c r="AM409" t="s">
        <v>212</v>
      </c>
      <c r="AN409" t="s">
        <v>212</v>
      </c>
      <c r="AO409" t="s">
        <v>214</v>
      </c>
      <c r="AP409" t="s">
        <v>214</v>
      </c>
      <c r="AQ409" t="s">
        <v>3374</v>
      </c>
      <c r="AR409"/>
      <c r="AS409" s="268"/>
      <c r="AT409" s="256"/>
    </row>
    <row r="410" spans="1:48" s="257" customFormat="1" ht="14.4" x14ac:dyDescent="0.3">
      <c r="A410" s="257">
        <v>212852</v>
      </c>
      <c r="B410" s="257" t="s">
        <v>59</v>
      </c>
      <c r="C410" t="s">
        <v>214</v>
      </c>
      <c r="D410" t="s">
        <v>212</v>
      </c>
      <c r="E410" t="s">
        <v>212</v>
      </c>
      <c r="F410" t="s">
        <v>212</v>
      </c>
      <c r="G410" t="s">
        <v>212</v>
      </c>
      <c r="H410" t="s">
        <v>212</v>
      </c>
      <c r="I410" t="s">
        <v>214</v>
      </c>
      <c r="J410" t="s">
        <v>212</v>
      </c>
      <c r="K410" t="s">
        <v>212</v>
      </c>
      <c r="L410" t="s">
        <v>212</v>
      </c>
      <c r="M410" t="s">
        <v>212</v>
      </c>
      <c r="N410" t="s">
        <v>212</v>
      </c>
      <c r="O410" t="s">
        <v>212</v>
      </c>
      <c r="P410" t="s">
        <v>212</v>
      </c>
      <c r="Q410" t="s">
        <v>212</v>
      </c>
      <c r="R410" t="s">
        <v>214</v>
      </c>
      <c r="S410" t="s">
        <v>212</v>
      </c>
      <c r="T410" t="s">
        <v>214</v>
      </c>
      <c r="U410" t="s">
        <v>214</v>
      </c>
      <c r="V410" t="s">
        <v>214</v>
      </c>
      <c r="W410" t="s">
        <v>214</v>
      </c>
      <c r="X410" t="s">
        <v>212</v>
      </c>
      <c r="Y410" t="s">
        <v>212</v>
      </c>
      <c r="Z410" t="s">
        <v>212</v>
      </c>
      <c r="AA410" t="s">
        <v>212</v>
      </c>
      <c r="AB410" t="s">
        <v>212</v>
      </c>
      <c r="AC410" t="s">
        <v>212</v>
      </c>
      <c r="AD410" t="s">
        <v>212</v>
      </c>
      <c r="AE410" t="s">
        <v>212</v>
      </c>
      <c r="AF410" t="s">
        <v>212</v>
      </c>
      <c r="AG410" t="s">
        <v>213</v>
      </c>
      <c r="AH410" t="s">
        <v>214</v>
      </c>
      <c r="AI410" t="s">
        <v>214</v>
      </c>
      <c r="AJ410" t="s">
        <v>214</v>
      </c>
      <c r="AK410" t="s">
        <v>214</v>
      </c>
      <c r="AL410" t="s">
        <v>212</v>
      </c>
      <c r="AM410" t="s">
        <v>213</v>
      </c>
      <c r="AN410" t="s">
        <v>213</v>
      </c>
      <c r="AO410" t="s">
        <v>212</v>
      </c>
      <c r="AP410" t="s">
        <v>214</v>
      </c>
      <c r="AQ410" t="s">
        <v>3374</v>
      </c>
      <c r="AR410"/>
      <c r="AS410" s="283"/>
      <c r="AT410" s="256"/>
    </row>
    <row r="411" spans="1:48" s="257" customFormat="1" ht="14.4" x14ac:dyDescent="0.3">
      <c r="A411" s="257">
        <v>212864</v>
      </c>
      <c r="B411" s="257" t="s">
        <v>59</v>
      </c>
      <c r="C411" t="s">
        <v>214</v>
      </c>
      <c r="D411" t="s">
        <v>214</v>
      </c>
      <c r="E411" t="s">
        <v>214</v>
      </c>
      <c r="F411" t="s">
        <v>212</v>
      </c>
      <c r="G411" t="s">
        <v>212</v>
      </c>
      <c r="H411" t="s">
        <v>214</v>
      </c>
      <c r="I411" t="s">
        <v>214</v>
      </c>
      <c r="J411" t="s">
        <v>214</v>
      </c>
      <c r="K411" t="s">
        <v>214</v>
      </c>
      <c r="L411" t="s">
        <v>214</v>
      </c>
      <c r="M411" t="s">
        <v>214</v>
      </c>
      <c r="N411" t="s">
        <v>212</v>
      </c>
      <c r="O411" t="s">
        <v>214</v>
      </c>
      <c r="P411" t="s">
        <v>214</v>
      </c>
      <c r="Q411" t="s">
        <v>212</v>
      </c>
      <c r="R411" t="s">
        <v>214</v>
      </c>
      <c r="S411" t="s">
        <v>214</v>
      </c>
      <c r="T411" t="s">
        <v>214</v>
      </c>
      <c r="U411" t="s">
        <v>214</v>
      </c>
      <c r="V411" t="s">
        <v>214</v>
      </c>
      <c r="W411" t="s">
        <v>214</v>
      </c>
      <c r="X411" t="s">
        <v>214</v>
      </c>
      <c r="Y411" t="s">
        <v>213</v>
      </c>
      <c r="Z411" t="s">
        <v>214</v>
      </c>
      <c r="AA411" t="s">
        <v>212</v>
      </c>
      <c r="AB411" t="s">
        <v>212</v>
      </c>
      <c r="AC411" t="s">
        <v>212</v>
      </c>
      <c r="AD411" t="s">
        <v>212</v>
      </c>
      <c r="AE411" t="s">
        <v>212</v>
      </c>
      <c r="AF411" t="s">
        <v>214</v>
      </c>
      <c r="AG411" t="s">
        <v>212</v>
      </c>
      <c r="AH411" t="s">
        <v>214</v>
      </c>
      <c r="AI411" t="s">
        <v>212</v>
      </c>
      <c r="AJ411" t="s">
        <v>214</v>
      </c>
      <c r="AK411" t="s">
        <v>214</v>
      </c>
      <c r="AL411" t="s">
        <v>214</v>
      </c>
      <c r="AM411" t="s">
        <v>212</v>
      </c>
      <c r="AN411" t="s">
        <v>213</v>
      </c>
      <c r="AO411" t="s">
        <v>212</v>
      </c>
      <c r="AP411"/>
      <c r="AQ411" t="s">
        <v>59</v>
      </c>
      <c r="AR411"/>
      <c r="AS411" s="283"/>
      <c r="AT411" s="256"/>
    </row>
    <row r="412" spans="1:48" s="257" customFormat="1" ht="18" x14ac:dyDescent="0.5">
      <c r="A412" s="257">
        <v>212865</v>
      </c>
      <c r="B412" s="257" t="s">
        <v>59</v>
      </c>
      <c r="C412" t="s">
        <v>3829</v>
      </c>
      <c r="D412" t="s">
        <v>3829</v>
      </c>
      <c r="E412" t="s">
        <v>3829</v>
      </c>
      <c r="F412" t="s">
        <v>3829</v>
      </c>
      <c r="G412" t="s">
        <v>3829</v>
      </c>
      <c r="H412" t="s">
        <v>3829</v>
      </c>
      <c r="I412" t="s">
        <v>3829</v>
      </c>
      <c r="J412" t="s">
        <v>3829</v>
      </c>
      <c r="K412" t="s">
        <v>3829</v>
      </c>
      <c r="L412" t="s">
        <v>3829</v>
      </c>
      <c r="M412" t="s">
        <v>3829</v>
      </c>
      <c r="N412" t="s">
        <v>3829</v>
      </c>
      <c r="O412" t="s">
        <v>3829</v>
      </c>
      <c r="P412" t="s">
        <v>3829</v>
      </c>
      <c r="Q412" t="s">
        <v>3829</v>
      </c>
      <c r="R412" t="s">
        <v>3829</v>
      </c>
      <c r="S412" t="s">
        <v>3829</v>
      </c>
      <c r="T412" t="s">
        <v>3829</v>
      </c>
      <c r="U412" t="s">
        <v>3829</v>
      </c>
      <c r="V412" t="s">
        <v>3829</v>
      </c>
      <c r="W412" t="s">
        <v>3829</v>
      </c>
      <c r="X412" t="s">
        <v>3829</v>
      </c>
      <c r="Y412" t="s">
        <v>3829</v>
      </c>
      <c r="Z412" t="s">
        <v>3829</v>
      </c>
      <c r="AA412" t="s">
        <v>3829</v>
      </c>
      <c r="AB412" t="s">
        <v>3829</v>
      </c>
      <c r="AC412" t="s">
        <v>3829</v>
      </c>
      <c r="AD412" t="s">
        <v>3829</v>
      </c>
      <c r="AE412" t="s">
        <v>3829</v>
      </c>
      <c r="AF412" t="s">
        <v>3829</v>
      </c>
      <c r="AG412" t="s">
        <v>3829</v>
      </c>
      <c r="AH412" t="s">
        <v>3829</v>
      </c>
      <c r="AI412" t="s">
        <v>3829</v>
      </c>
      <c r="AJ412" t="s">
        <v>3829</v>
      </c>
      <c r="AK412" t="s">
        <v>3829</v>
      </c>
      <c r="AL412" t="s">
        <v>3829</v>
      </c>
      <c r="AM412" t="s">
        <v>3829</v>
      </c>
      <c r="AN412" t="s">
        <v>3829</v>
      </c>
      <c r="AO412" t="s">
        <v>3829</v>
      </c>
      <c r="AP412"/>
      <c r="AQ412" t="s">
        <v>3998</v>
      </c>
      <c r="AR412"/>
      <c r="AS412" s="289"/>
      <c r="AT412" s="258"/>
      <c r="AV412" s="258"/>
    </row>
    <row r="413" spans="1:48" s="257" customFormat="1" ht="21.6" x14ac:dyDescent="0.65">
      <c r="A413" s="345">
        <v>212878</v>
      </c>
      <c r="B413" s="257" t="s">
        <v>59</v>
      </c>
      <c r="C413" s="269" t="s">
        <v>3829</v>
      </c>
      <c r="D413" s="269" t="s">
        <v>3829</v>
      </c>
      <c r="E413" s="269" t="s">
        <v>3829</v>
      </c>
      <c r="F413" s="269" t="s">
        <v>3829</v>
      </c>
      <c r="G413" s="269" t="s">
        <v>3829</v>
      </c>
      <c r="H413" s="269" t="s">
        <v>3829</v>
      </c>
      <c r="I413" s="269" t="s">
        <v>3829</v>
      </c>
      <c r="J413" s="269" t="s">
        <v>3829</v>
      </c>
      <c r="K413" s="269" t="s">
        <v>3829</v>
      </c>
      <c r="L413" s="269" t="s">
        <v>3829</v>
      </c>
      <c r="M413" s="269" t="s">
        <v>3829</v>
      </c>
      <c r="N413" s="269" t="s">
        <v>3829</v>
      </c>
      <c r="O413" s="269" t="s">
        <v>3829</v>
      </c>
      <c r="P413" s="269" t="s">
        <v>3829</v>
      </c>
      <c r="Q413" s="269" t="s">
        <v>3829</v>
      </c>
      <c r="R413" s="269" t="s">
        <v>3829</v>
      </c>
      <c r="S413" s="269" t="s">
        <v>3829</v>
      </c>
      <c r="T413" s="269" t="s">
        <v>3829</v>
      </c>
      <c r="U413" s="269" t="s">
        <v>3829</v>
      </c>
      <c r="V413" s="269" t="s">
        <v>3829</v>
      </c>
      <c r="W413" s="269" t="s">
        <v>3829</v>
      </c>
      <c r="X413" s="269" t="s">
        <v>3829</v>
      </c>
      <c r="Y413" s="269" t="s">
        <v>3829</v>
      </c>
      <c r="Z413" s="269" t="s">
        <v>3829</v>
      </c>
      <c r="AA413" s="269" t="s">
        <v>3829</v>
      </c>
      <c r="AB413" s="269" t="s">
        <v>3829</v>
      </c>
      <c r="AC413" s="269" t="s">
        <v>3829</v>
      </c>
      <c r="AD413" s="269" t="s">
        <v>3829</v>
      </c>
      <c r="AE413" s="269" t="s">
        <v>3829</v>
      </c>
      <c r="AF413" s="269" t="s">
        <v>3829</v>
      </c>
      <c r="AG413" s="269" t="s">
        <v>3829</v>
      </c>
      <c r="AH413" s="269" t="s">
        <v>3829</v>
      </c>
      <c r="AI413" s="269" t="s">
        <v>3829</v>
      </c>
      <c r="AJ413" s="269" t="s">
        <v>3829</v>
      </c>
      <c r="AK413" s="269" t="s">
        <v>3829</v>
      </c>
      <c r="AL413" s="257" t="s">
        <v>3829</v>
      </c>
      <c r="AM413" s="257" t="s">
        <v>3829</v>
      </c>
      <c r="AN413" s="257" t="s">
        <v>3829</v>
      </c>
      <c r="AO413" s="257" t="s">
        <v>3829</v>
      </c>
      <c r="AQ413" t="s">
        <v>3879</v>
      </c>
      <c r="AR413"/>
      <c r="AS413" s="286"/>
      <c r="AT413" s="258"/>
      <c r="AV413" s="258"/>
    </row>
    <row r="414" spans="1:48" s="257" customFormat="1" ht="22.8" x14ac:dyDescent="0.4">
      <c r="A414" s="257">
        <v>212884</v>
      </c>
      <c r="B414" s="257" t="s">
        <v>59</v>
      </c>
      <c r="C414" t="s">
        <v>3829</v>
      </c>
      <c r="D414" t="s">
        <v>3829</v>
      </c>
      <c r="E414" t="s">
        <v>3829</v>
      </c>
      <c r="F414" t="s">
        <v>3829</v>
      </c>
      <c r="G414" t="s">
        <v>3829</v>
      </c>
      <c r="H414" t="s">
        <v>3829</v>
      </c>
      <c r="I414" t="s">
        <v>3829</v>
      </c>
      <c r="J414" t="s">
        <v>3829</v>
      </c>
      <c r="K414" t="s">
        <v>3829</v>
      </c>
      <c r="L414" t="s">
        <v>3829</v>
      </c>
      <c r="M414" t="s">
        <v>3829</v>
      </c>
      <c r="N414" t="s">
        <v>3829</v>
      </c>
      <c r="O414" t="s">
        <v>3829</v>
      </c>
      <c r="P414" t="s">
        <v>3829</v>
      </c>
      <c r="Q414" t="s">
        <v>3829</v>
      </c>
      <c r="R414" t="s">
        <v>3829</v>
      </c>
      <c r="S414" t="s">
        <v>3829</v>
      </c>
      <c r="T414" t="s">
        <v>3829</v>
      </c>
      <c r="U414" t="s">
        <v>3829</v>
      </c>
      <c r="V414" t="s">
        <v>3829</v>
      </c>
      <c r="W414" t="s">
        <v>3829</v>
      </c>
      <c r="X414" t="s">
        <v>3829</v>
      </c>
      <c r="Y414" t="s">
        <v>3829</v>
      </c>
      <c r="Z414" t="s">
        <v>3829</v>
      </c>
      <c r="AA414" t="s">
        <v>3829</v>
      </c>
      <c r="AB414" t="s">
        <v>3829</v>
      </c>
      <c r="AC414" t="s">
        <v>3829</v>
      </c>
      <c r="AD414" t="s">
        <v>3829</v>
      </c>
      <c r="AE414" t="s">
        <v>3829</v>
      </c>
      <c r="AF414" t="s">
        <v>3829</v>
      </c>
      <c r="AG414" t="s">
        <v>3829</v>
      </c>
      <c r="AH414" t="s">
        <v>3829</v>
      </c>
      <c r="AI414" t="s">
        <v>3829</v>
      </c>
      <c r="AJ414" t="s">
        <v>3829</v>
      </c>
      <c r="AK414" t="s">
        <v>3829</v>
      </c>
      <c r="AL414" t="s">
        <v>3829</v>
      </c>
      <c r="AM414" t="s">
        <v>3829</v>
      </c>
      <c r="AN414" t="s">
        <v>3829</v>
      </c>
      <c r="AO414" t="s">
        <v>3829</v>
      </c>
      <c r="AP414" t="s">
        <v>3829</v>
      </c>
      <c r="AQ414" t="s">
        <v>3998</v>
      </c>
      <c r="AR414"/>
      <c r="AS414" s="268"/>
      <c r="AT414" s="256"/>
      <c r="AV414" s="258"/>
    </row>
    <row r="415" spans="1:48" s="257" customFormat="1" ht="22.8" x14ac:dyDescent="0.4">
      <c r="A415" s="257">
        <v>212888</v>
      </c>
      <c r="B415" s="257" t="s">
        <v>59</v>
      </c>
      <c r="C415" t="s">
        <v>212</v>
      </c>
      <c r="D415" t="s">
        <v>214</v>
      </c>
      <c r="E415" t="s">
        <v>214</v>
      </c>
      <c r="F415" t="s">
        <v>212</v>
      </c>
      <c r="G415" t="s">
        <v>214</v>
      </c>
      <c r="H415" t="s">
        <v>214</v>
      </c>
      <c r="I415" t="s">
        <v>214</v>
      </c>
      <c r="J415" t="s">
        <v>214</v>
      </c>
      <c r="K415" t="s">
        <v>214</v>
      </c>
      <c r="L415" t="s">
        <v>212</v>
      </c>
      <c r="M415" t="s">
        <v>212</v>
      </c>
      <c r="N415" t="s">
        <v>212</v>
      </c>
      <c r="O415" t="s">
        <v>214</v>
      </c>
      <c r="P415" t="s">
        <v>212</v>
      </c>
      <c r="Q415" t="s">
        <v>214</v>
      </c>
      <c r="R415" t="s">
        <v>214</v>
      </c>
      <c r="S415" t="s">
        <v>214</v>
      </c>
      <c r="T415" t="s">
        <v>214</v>
      </c>
      <c r="U415" t="s">
        <v>214</v>
      </c>
      <c r="V415" t="s">
        <v>214</v>
      </c>
      <c r="W415" t="s">
        <v>214</v>
      </c>
      <c r="X415" t="s">
        <v>214</v>
      </c>
      <c r="Y415" t="s">
        <v>212</v>
      </c>
      <c r="Z415" t="s">
        <v>214</v>
      </c>
      <c r="AA415" t="s">
        <v>212</v>
      </c>
      <c r="AB415" t="s">
        <v>214</v>
      </c>
      <c r="AC415" t="s">
        <v>214</v>
      </c>
      <c r="AD415" t="s">
        <v>214</v>
      </c>
      <c r="AE415" t="s">
        <v>213</v>
      </c>
      <c r="AF415" t="s">
        <v>214</v>
      </c>
      <c r="AG415" t="s">
        <v>214</v>
      </c>
      <c r="AH415" t="s">
        <v>212</v>
      </c>
      <c r="AI415" t="s">
        <v>212</v>
      </c>
      <c r="AJ415" t="s">
        <v>214</v>
      </c>
      <c r="AK415" t="s">
        <v>214</v>
      </c>
      <c r="AL415" t="s">
        <v>214</v>
      </c>
      <c r="AM415" t="s">
        <v>214</v>
      </c>
      <c r="AN415" t="s">
        <v>213</v>
      </c>
      <c r="AO415" t="s">
        <v>212</v>
      </c>
      <c r="AP415" t="s">
        <v>214</v>
      </c>
      <c r="AQ415" t="s">
        <v>59</v>
      </c>
      <c r="AR415"/>
      <c r="AS415" s="268"/>
      <c r="AT415" s="258"/>
      <c r="AV415" s="258"/>
    </row>
    <row r="416" spans="1:48" s="257" customFormat="1" ht="22.8" x14ac:dyDescent="0.4">
      <c r="A416" s="345">
        <v>212894</v>
      </c>
      <c r="B416" s="257" t="s">
        <v>485</v>
      </c>
      <c r="C416" s="269" t="s">
        <v>213</v>
      </c>
      <c r="D416" s="269" t="s">
        <v>213</v>
      </c>
      <c r="E416" s="269" t="s">
        <v>213</v>
      </c>
      <c r="F416" s="269" t="s">
        <v>213</v>
      </c>
      <c r="G416" s="269" t="s">
        <v>213</v>
      </c>
      <c r="H416" s="269" t="s">
        <v>213</v>
      </c>
      <c r="I416" s="269" t="s">
        <v>213</v>
      </c>
      <c r="J416" s="269" t="s">
        <v>213</v>
      </c>
      <c r="K416" s="269" t="s">
        <v>213</v>
      </c>
      <c r="L416" s="269" t="s">
        <v>213</v>
      </c>
      <c r="M416" s="280"/>
      <c r="N416" s="280"/>
      <c r="O416" s="280"/>
      <c r="P416" s="280"/>
      <c r="Q416" s="280"/>
      <c r="R416" s="280"/>
      <c r="S416" s="280"/>
      <c r="T416" s="280"/>
      <c r="U416" s="280"/>
      <c r="V416" s="280"/>
      <c r="W416" s="280"/>
      <c r="X416" s="280"/>
      <c r="Y416" s="280"/>
      <c r="Z416" s="280"/>
      <c r="AA416" s="280"/>
      <c r="AB416" s="280"/>
      <c r="AC416" s="280"/>
      <c r="AD416" s="280"/>
      <c r="AE416" s="280"/>
      <c r="AF416" s="280"/>
      <c r="AG416" s="280"/>
      <c r="AH416" s="280"/>
      <c r="AI416" s="280"/>
      <c r="AJ416" s="280"/>
      <c r="AK416" s="280"/>
      <c r="AL416" s="280"/>
      <c r="AM416" s="280"/>
      <c r="AN416" s="280"/>
      <c r="AO416" s="280"/>
      <c r="AP416"/>
      <c r="AQ416" t="s">
        <v>4101</v>
      </c>
      <c r="AR416"/>
      <c r="AS416" s="268"/>
      <c r="AT416" s="258"/>
      <c r="AV416" s="258"/>
    </row>
    <row r="417" spans="1:48" s="257" customFormat="1" ht="24" x14ac:dyDescent="0.5">
      <c r="A417" s="292">
        <v>212906</v>
      </c>
      <c r="B417" s="257" t="s">
        <v>484</v>
      </c>
      <c r="C417" s="256" t="s">
        <v>212</v>
      </c>
      <c r="D417" s="256" t="s">
        <v>214</v>
      </c>
      <c r="E417" s="256" t="s">
        <v>212</v>
      </c>
      <c r="F417" s="256" t="s">
        <v>212</v>
      </c>
      <c r="G417" s="256" t="s">
        <v>214</v>
      </c>
      <c r="H417" s="256" t="s">
        <v>212</v>
      </c>
      <c r="I417" s="256" t="s">
        <v>212</v>
      </c>
      <c r="J417" s="256" t="s">
        <v>212</v>
      </c>
      <c r="K417" s="256" t="s">
        <v>212</v>
      </c>
      <c r="L417" s="256" t="s">
        <v>214</v>
      </c>
      <c r="M417" s="256" t="s">
        <v>214</v>
      </c>
      <c r="N417" s="256" t="s">
        <v>212</v>
      </c>
      <c r="O417" s="256" t="s">
        <v>212</v>
      </c>
      <c r="P417" s="256" t="s">
        <v>212</v>
      </c>
      <c r="Q417" s="256" t="s">
        <v>212</v>
      </c>
      <c r="R417" s="256" t="s">
        <v>214</v>
      </c>
      <c r="S417" s="256" t="s">
        <v>214</v>
      </c>
      <c r="T417" s="256" t="s">
        <v>212</v>
      </c>
      <c r="U417" s="256" t="s">
        <v>212</v>
      </c>
      <c r="V417" s="256" t="s">
        <v>214</v>
      </c>
      <c r="W417" s="256" t="s">
        <v>212</v>
      </c>
      <c r="X417" s="256" t="s">
        <v>214</v>
      </c>
      <c r="Y417" s="256" t="s">
        <v>214</v>
      </c>
      <c r="Z417" s="256" t="s">
        <v>213</v>
      </c>
      <c r="AA417" s="256" t="s">
        <v>214</v>
      </c>
      <c r="AB417" s="256" t="s">
        <v>214</v>
      </c>
      <c r="AC417" s="256" t="s">
        <v>213</v>
      </c>
      <c r="AD417" s="256" t="s">
        <v>214</v>
      </c>
      <c r="AE417" s="256" t="s">
        <v>213</v>
      </c>
      <c r="AF417" s="256" t="s">
        <v>213</v>
      </c>
      <c r="AG417" s="256"/>
      <c r="AH417" s="256"/>
      <c r="AI417" s="256"/>
      <c r="AJ417" s="256"/>
      <c r="AK417" s="256"/>
      <c r="AL417" s="256"/>
      <c r="AM417" s="256"/>
      <c r="AN417" s="256"/>
      <c r="AO417" s="256"/>
      <c r="AP417"/>
      <c r="AQ417" t="s">
        <v>484</v>
      </c>
      <c r="AR417"/>
      <c r="AS417" s="268"/>
      <c r="AT417" s="256"/>
    </row>
    <row r="418" spans="1:48" s="257" customFormat="1" ht="22.8" x14ac:dyDescent="0.4">
      <c r="A418" s="345">
        <v>212908</v>
      </c>
      <c r="B418" s="257" t="s">
        <v>484</v>
      </c>
      <c r="C418" s="269" t="s">
        <v>3829</v>
      </c>
      <c r="D418" s="269" t="s">
        <v>3829</v>
      </c>
      <c r="E418" s="269" t="s">
        <v>3829</v>
      </c>
      <c r="F418" s="269" t="s">
        <v>3829</v>
      </c>
      <c r="G418" s="269" t="s">
        <v>3829</v>
      </c>
      <c r="H418" s="269" t="s">
        <v>3829</v>
      </c>
      <c r="I418" s="269" t="s">
        <v>3829</v>
      </c>
      <c r="J418" s="269" t="s">
        <v>3829</v>
      </c>
      <c r="K418" s="269" t="s">
        <v>3829</v>
      </c>
      <c r="L418" s="269" t="s">
        <v>3829</v>
      </c>
      <c r="M418" s="269" t="s">
        <v>3829</v>
      </c>
      <c r="N418" s="269" t="s">
        <v>3829</v>
      </c>
      <c r="O418" s="269" t="s">
        <v>3829</v>
      </c>
      <c r="P418" s="269" t="s">
        <v>3829</v>
      </c>
      <c r="Q418" s="269" t="s">
        <v>3829</v>
      </c>
      <c r="R418" s="269" t="s">
        <v>3829</v>
      </c>
      <c r="S418" s="269" t="s">
        <v>3829</v>
      </c>
      <c r="T418" s="269" t="s">
        <v>3829</v>
      </c>
      <c r="U418" s="269" t="s">
        <v>3829</v>
      </c>
      <c r="V418" s="269" t="s">
        <v>3829</v>
      </c>
      <c r="W418" s="269" t="s">
        <v>3829</v>
      </c>
      <c r="X418" s="269" t="s">
        <v>3829</v>
      </c>
      <c r="Y418" s="269" t="s">
        <v>3829</v>
      </c>
      <c r="Z418" s="269" t="s">
        <v>3829</v>
      </c>
      <c r="AA418" s="269" t="s">
        <v>3829</v>
      </c>
      <c r="AB418" s="269" t="s">
        <v>3829</v>
      </c>
      <c r="AC418" s="269" t="s">
        <v>3829</v>
      </c>
      <c r="AD418" s="269" t="s">
        <v>3829</v>
      </c>
      <c r="AE418" s="269" t="s">
        <v>3829</v>
      </c>
      <c r="AF418" s="269" t="s">
        <v>3829</v>
      </c>
      <c r="AG418" s="269"/>
      <c r="AH418" s="269"/>
      <c r="AI418" s="269"/>
      <c r="AJ418" s="269"/>
      <c r="AK418" s="269"/>
      <c r="AL418" s="269"/>
      <c r="AM418" s="269"/>
      <c r="AN418" s="269"/>
      <c r="AO418" s="269"/>
      <c r="AP418"/>
      <c r="AQ418" t="s">
        <v>3865</v>
      </c>
      <c r="AR418"/>
      <c r="AS418" s="268"/>
      <c r="AT418" s="256"/>
    </row>
    <row r="419" spans="1:48" s="257" customFormat="1" ht="21.6" x14ac:dyDescent="0.65">
      <c r="A419" s="257">
        <v>212912</v>
      </c>
      <c r="B419" s="257" t="s">
        <v>59</v>
      </c>
      <c r="C419" t="s">
        <v>212</v>
      </c>
      <c r="D419" t="s">
        <v>214</v>
      </c>
      <c r="E419" t="s">
        <v>212</v>
      </c>
      <c r="F419" t="s">
        <v>212</v>
      </c>
      <c r="G419" t="s">
        <v>212</v>
      </c>
      <c r="H419" t="s">
        <v>212</v>
      </c>
      <c r="I419" t="s">
        <v>212</v>
      </c>
      <c r="J419" t="s">
        <v>212</v>
      </c>
      <c r="K419" t="s">
        <v>214</v>
      </c>
      <c r="L419" t="s">
        <v>212</v>
      </c>
      <c r="M419" t="s">
        <v>214</v>
      </c>
      <c r="N419" t="s">
        <v>214</v>
      </c>
      <c r="O419" t="s">
        <v>214</v>
      </c>
      <c r="P419" t="s">
        <v>212</v>
      </c>
      <c r="Q419" t="s">
        <v>212</v>
      </c>
      <c r="R419" t="s">
        <v>212</v>
      </c>
      <c r="S419" t="s">
        <v>214</v>
      </c>
      <c r="T419" t="s">
        <v>214</v>
      </c>
      <c r="U419" t="s">
        <v>212</v>
      </c>
      <c r="V419" t="s">
        <v>214</v>
      </c>
      <c r="W419" t="s">
        <v>212</v>
      </c>
      <c r="X419" t="s">
        <v>214</v>
      </c>
      <c r="Y419" t="s">
        <v>212</v>
      </c>
      <c r="Z419" t="s">
        <v>214</v>
      </c>
      <c r="AA419" t="s">
        <v>212</v>
      </c>
      <c r="AB419" t="s">
        <v>212</v>
      </c>
      <c r="AC419" t="s">
        <v>214</v>
      </c>
      <c r="AD419" t="s">
        <v>212</v>
      </c>
      <c r="AE419" t="s">
        <v>213</v>
      </c>
      <c r="AF419" t="s">
        <v>212</v>
      </c>
      <c r="AG419" t="s">
        <v>213</v>
      </c>
      <c r="AH419" t="s">
        <v>212</v>
      </c>
      <c r="AI419" t="s">
        <v>214</v>
      </c>
      <c r="AJ419" t="s">
        <v>214</v>
      </c>
      <c r="AK419" t="s">
        <v>214</v>
      </c>
      <c r="AL419" t="s">
        <v>214</v>
      </c>
      <c r="AM419" t="s">
        <v>213</v>
      </c>
      <c r="AN419" t="s">
        <v>213</v>
      </c>
      <c r="AO419" t="s">
        <v>213</v>
      </c>
      <c r="AP419"/>
      <c r="AQ419" t="s">
        <v>3374</v>
      </c>
      <c r="AR419"/>
      <c r="AS419" s="286"/>
      <c r="AT419" s="258"/>
      <c r="AV419" s="258"/>
    </row>
    <row r="420" spans="1:48" s="257" customFormat="1" ht="22.8" x14ac:dyDescent="0.4">
      <c r="A420" s="257">
        <v>212913</v>
      </c>
      <c r="B420" s="257" t="s">
        <v>486</v>
      </c>
      <c r="C420" t="s">
        <v>3829</v>
      </c>
      <c r="D420" t="s">
        <v>3829</v>
      </c>
      <c r="E420" t="s">
        <v>3829</v>
      </c>
      <c r="F420" t="s">
        <v>3829</v>
      </c>
      <c r="G420" t="s">
        <v>3829</v>
      </c>
      <c r="H420" t="s">
        <v>3829</v>
      </c>
      <c r="I420" t="s">
        <v>3829</v>
      </c>
      <c r="J420" t="s">
        <v>3829</v>
      </c>
      <c r="K420" t="s">
        <v>3829</v>
      </c>
      <c r="L420" t="s">
        <v>3829</v>
      </c>
      <c r="M420" t="s">
        <v>3829</v>
      </c>
      <c r="N420" t="s">
        <v>3829</v>
      </c>
      <c r="O420" t="s">
        <v>3829</v>
      </c>
      <c r="P420" t="s">
        <v>3829</v>
      </c>
      <c r="Q420" t="s">
        <v>3829</v>
      </c>
      <c r="R420" t="s">
        <v>3829</v>
      </c>
      <c r="S420" t="s">
        <v>3829</v>
      </c>
      <c r="T420" t="s">
        <v>3829</v>
      </c>
      <c r="U420" t="s">
        <v>3829</v>
      </c>
      <c r="V420" t="s">
        <v>3829</v>
      </c>
      <c r="W420"/>
      <c r="X420"/>
      <c r="Y420"/>
      <c r="Z420"/>
      <c r="AA420"/>
      <c r="AB420"/>
      <c r="AC420"/>
      <c r="AD420"/>
      <c r="AE420"/>
      <c r="AF420"/>
      <c r="AG420"/>
      <c r="AH420"/>
      <c r="AI420"/>
      <c r="AJ420"/>
      <c r="AK420"/>
      <c r="AL420"/>
      <c r="AM420"/>
      <c r="AN420"/>
      <c r="AO420"/>
      <c r="AP420"/>
      <c r="AQ420" t="s">
        <v>4104</v>
      </c>
      <c r="AR420"/>
      <c r="AS420" s="268"/>
      <c r="AT420" s="256"/>
    </row>
    <row r="421" spans="1:48" s="257" customFormat="1" ht="22.8" x14ac:dyDescent="0.4">
      <c r="A421" s="257">
        <v>212924</v>
      </c>
      <c r="B421" s="257" t="s">
        <v>486</v>
      </c>
      <c r="C421" t="s">
        <v>3829</v>
      </c>
      <c r="D421" t="s">
        <v>3829</v>
      </c>
      <c r="E421" t="s">
        <v>3829</v>
      </c>
      <c r="F421" t="s">
        <v>3829</v>
      </c>
      <c r="G421" t="s">
        <v>3829</v>
      </c>
      <c r="H421" t="s">
        <v>3829</v>
      </c>
      <c r="I421" t="s">
        <v>3829</v>
      </c>
      <c r="J421" t="s">
        <v>3829</v>
      </c>
      <c r="K421" t="s">
        <v>3829</v>
      </c>
      <c r="L421" t="s">
        <v>3829</v>
      </c>
      <c r="M421" t="s">
        <v>3829</v>
      </c>
      <c r="N421" t="s">
        <v>3829</v>
      </c>
      <c r="O421" t="s">
        <v>3829</v>
      </c>
      <c r="P421" t="s">
        <v>3829</v>
      </c>
      <c r="Q421" t="s">
        <v>3829</v>
      </c>
      <c r="R421" t="s">
        <v>3829</v>
      </c>
      <c r="S421" t="s">
        <v>3829</v>
      </c>
      <c r="T421" t="s">
        <v>3829</v>
      </c>
      <c r="U421" t="s">
        <v>3829</v>
      </c>
      <c r="V421" t="s">
        <v>3829</v>
      </c>
      <c r="W421"/>
      <c r="X421"/>
      <c r="Y421"/>
      <c r="Z421"/>
      <c r="AA421"/>
      <c r="AB421"/>
      <c r="AC421"/>
      <c r="AD421"/>
      <c r="AE421"/>
      <c r="AF421"/>
      <c r="AG421"/>
      <c r="AH421"/>
      <c r="AI421"/>
      <c r="AJ421"/>
      <c r="AK421"/>
      <c r="AL421"/>
      <c r="AM421"/>
      <c r="AN421"/>
      <c r="AO421"/>
      <c r="AP421"/>
      <c r="AQ421" t="s">
        <v>486</v>
      </c>
      <c r="AR421"/>
      <c r="AS421" s="268"/>
      <c r="AT421" s="256"/>
    </row>
    <row r="422" spans="1:48" s="257" customFormat="1" ht="22.8" x14ac:dyDescent="0.4">
      <c r="A422" s="257">
        <v>212927</v>
      </c>
      <c r="B422" s="257" t="s">
        <v>59</v>
      </c>
      <c r="C422" t="s">
        <v>3829</v>
      </c>
      <c r="D422" t="s">
        <v>3829</v>
      </c>
      <c r="E422" t="s">
        <v>3829</v>
      </c>
      <c r="F422" t="s">
        <v>3829</v>
      </c>
      <c r="G422" t="s">
        <v>3829</v>
      </c>
      <c r="H422" t="s">
        <v>3829</v>
      </c>
      <c r="I422" t="s">
        <v>3829</v>
      </c>
      <c r="J422" t="s">
        <v>3829</v>
      </c>
      <c r="K422" t="s">
        <v>3829</v>
      </c>
      <c r="L422" t="s">
        <v>3829</v>
      </c>
      <c r="M422" t="s">
        <v>3829</v>
      </c>
      <c r="N422" t="s">
        <v>3829</v>
      </c>
      <c r="O422" t="s">
        <v>3829</v>
      </c>
      <c r="P422" t="s">
        <v>3829</v>
      </c>
      <c r="Q422" t="s">
        <v>3829</v>
      </c>
      <c r="R422" t="s">
        <v>3829</v>
      </c>
      <c r="S422" t="s">
        <v>3829</v>
      </c>
      <c r="T422" t="s">
        <v>3829</v>
      </c>
      <c r="U422" t="s">
        <v>3829</v>
      </c>
      <c r="V422" t="s">
        <v>3829</v>
      </c>
      <c r="W422" t="s">
        <v>3829</v>
      </c>
      <c r="X422" t="s">
        <v>3829</v>
      </c>
      <c r="Y422" t="s">
        <v>3829</v>
      </c>
      <c r="Z422" t="s">
        <v>3829</v>
      </c>
      <c r="AA422" t="s">
        <v>3829</v>
      </c>
      <c r="AB422" t="s">
        <v>3829</v>
      </c>
      <c r="AC422" t="s">
        <v>3829</v>
      </c>
      <c r="AD422" t="s">
        <v>3829</v>
      </c>
      <c r="AE422" t="s">
        <v>3829</v>
      </c>
      <c r="AF422" t="s">
        <v>3829</v>
      </c>
      <c r="AG422" t="s">
        <v>3829</v>
      </c>
      <c r="AH422" t="s">
        <v>3829</v>
      </c>
      <c r="AI422" t="s">
        <v>3829</v>
      </c>
      <c r="AJ422" t="s">
        <v>3829</v>
      </c>
      <c r="AK422" t="s">
        <v>3829</v>
      </c>
      <c r="AL422" t="s">
        <v>3829</v>
      </c>
      <c r="AM422" t="s">
        <v>3829</v>
      </c>
      <c r="AN422" t="s">
        <v>3829</v>
      </c>
      <c r="AO422" t="s">
        <v>3829</v>
      </c>
      <c r="AP422" t="s">
        <v>3829</v>
      </c>
      <c r="AQ422" t="s">
        <v>3998</v>
      </c>
      <c r="AR422"/>
      <c r="AS422" s="268"/>
      <c r="AT422" s="256"/>
      <c r="AV422" s="258"/>
    </row>
    <row r="423" spans="1:48" s="257" customFormat="1" ht="22.8" x14ac:dyDescent="0.4">
      <c r="A423" s="345">
        <v>212929</v>
      </c>
      <c r="B423" s="257" t="s">
        <v>486</v>
      </c>
      <c r="C423" s="269" t="s">
        <v>3829</v>
      </c>
      <c r="D423" s="269" t="s">
        <v>3829</v>
      </c>
      <c r="E423" s="269" t="s">
        <v>3829</v>
      </c>
      <c r="F423" s="269" t="s">
        <v>3829</v>
      </c>
      <c r="G423" s="269" t="s">
        <v>3829</v>
      </c>
      <c r="H423" s="269" t="s">
        <v>3829</v>
      </c>
      <c r="I423" s="269" t="s">
        <v>3829</v>
      </c>
      <c r="J423" s="269" t="s">
        <v>3829</v>
      </c>
      <c r="K423" s="269" t="s">
        <v>3829</v>
      </c>
      <c r="L423" s="269" t="s">
        <v>3829</v>
      </c>
      <c r="M423" s="269" t="s">
        <v>3829</v>
      </c>
      <c r="N423" s="269" t="s">
        <v>3829</v>
      </c>
      <c r="O423" s="269" t="s">
        <v>3829</v>
      </c>
      <c r="P423" s="269" t="s">
        <v>3829</v>
      </c>
      <c r="Q423" s="269" t="s">
        <v>3829</v>
      </c>
      <c r="R423" s="269" t="s">
        <v>3829</v>
      </c>
      <c r="S423" s="269" t="s">
        <v>3829</v>
      </c>
      <c r="T423" s="269" t="s">
        <v>3829</v>
      </c>
      <c r="U423" s="269" t="s">
        <v>3829</v>
      </c>
      <c r="V423" s="269" t="s">
        <v>3829</v>
      </c>
      <c r="W423" s="269"/>
      <c r="X423" s="269"/>
      <c r="Y423" s="269"/>
      <c r="Z423" s="269"/>
      <c r="AA423" s="269"/>
      <c r="AB423" s="269"/>
      <c r="AC423" s="269"/>
      <c r="AD423" s="269"/>
      <c r="AE423" s="269"/>
      <c r="AF423" s="269"/>
      <c r="AG423" s="269"/>
      <c r="AH423" s="269"/>
      <c r="AI423" s="269"/>
      <c r="AJ423" s="269"/>
      <c r="AK423" s="269"/>
      <c r="AL423" s="269"/>
      <c r="AM423" s="269"/>
      <c r="AN423" s="269"/>
      <c r="AO423" s="269"/>
      <c r="AP423"/>
      <c r="AQ423" t="s">
        <v>486</v>
      </c>
      <c r="AR423"/>
      <c r="AS423" s="268"/>
      <c r="AT423" s="258"/>
    </row>
    <row r="424" spans="1:48" s="257" customFormat="1" ht="22.8" x14ac:dyDescent="0.4">
      <c r="A424" s="257">
        <v>212931</v>
      </c>
      <c r="B424" s="257" t="s">
        <v>484</v>
      </c>
      <c r="C424" t="s">
        <v>3829</v>
      </c>
      <c r="D424" t="s">
        <v>3829</v>
      </c>
      <c r="E424" t="s">
        <v>3829</v>
      </c>
      <c r="F424" t="s">
        <v>3829</v>
      </c>
      <c r="G424" t="s">
        <v>3829</v>
      </c>
      <c r="H424" t="s">
        <v>3829</v>
      </c>
      <c r="I424" t="s">
        <v>3829</v>
      </c>
      <c r="J424" t="s">
        <v>3829</v>
      </c>
      <c r="K424" t="s">
        <v>3829</v>
      </c>
      <c r="L424" t="s">
        <v>3829</v>
      </c>
      <c r="M424" t="s">
        <v>3829</v>
      </c>
      <c r="N424" t="s">
        <v>3829</v>
      </c>
      <c r="O424" t="s">
        <v>3829</v>
      </c>
      <c r="P424" t="s">
        <v>3829</v>
      </c>
      <c r="Q424" t="s">
        <v>3829</v>
      </c>
      <c r="R424" t="s">
        <v>3829</v>
      </c>
      <c r="S424" t="s">
        <v>3829</v>
      </c>
      <c r="T424" t="s">
        <v>3829</v>
      </c>
      <c r="U424" t="s">
        <v>3829</v>
      </c>
      <c r="V424" t="s">
        <v>3829</v>
      </c>
      <c r="W424" t="s">
        <v>3829</v>
      </c>
      <c r="X424" t="s">
        <v>3829</v>
      </c>
      <c r="Y424" t="s">
        <v>3829</v>
      </c>
      <c r="Z424" t="s">
        <v>3829</v>
      </c>
      <c r="AA424" t="s">
        <v>3829</v>
      </c>
      <c r="AB424" t="s">
        <v>3829</v>
      </c>
      <c r="AC424" t="s">
        <v>3829</v>
      </c>
      <c r="AD424" t="s">
        <v>3829</v>
      </c>
      <c r="AE424" t="s">
        <v>3829</v>
      </c>
      <c r="AF424" t="s">
        <v>3829</v>
      </c>
      <c r="AG424"/>
      <c r="AH424"/>
      <c r="AI424"/>
      <c r="AJ424"/>
      <c r="AK424"/>
      <c r="AL424"/>
      <c r="AM424"/>
      <c r="AN424"/>
      <c r="AO424"/>
      <c r="AP424"/>
      <c r="AQ424" t="s">
        <v>4071</v>
      </c>
      <c r="AR424"/>
      <c r="AS424" s="268"/>
      <c r="AT424" s="256"/>
      <c r="AV424" s="258"/>
    </row>
    <row r="425" spans="1:48" s="257" customFormat="1" ht="22.8" x14ac:dyDescent="0.4">
      <c r="A425" s="345">
        <v>212934</v>
      </c>
      <c r="B425" s="257" t="s">
        <v>484</v>
      </c>
      <c r="C425" s="269" t="s">
        <v>212</v>
      </c>
      <c r="D425" s="269" t="s">
        <v>214</v>
      </c>
      <c r="E425" s="269" t="s">
        <v>214</v>
      </c>
      <c r="F425" s="269" t="s">
        <v>214</v>
      </c>
      <c r="G425" s="269" t="s">
        <v>212</v>
      </c>
      <c r="H425" s="269" t="s">
        <v>214</v>
      </c>
      <c r="I425" s="269" t="s">
        <v>214</v>
      </c>
      <c r="J425" s="269" t="s">
        <v>212</v>
      </c>
      <c r="K425" s="269" t="s">
        <v>212</v>
      </c>
      <c r="L425" s="269" t="s">
        <v>212</v>
      </c>
      <c r="M425" s="269" t="s">
        <v>212</v>
      </c>
      <c r="N425" s="269" t="s">
        <v>214</v>
      </c>
      <c r="O425" s="269" t="s">
        <v>212</v>
      </c>
      <c r="P425" s="269" t="s">
        <v>212</v>
      </c>
      <c r="Q425" s="269" t="s">
        <v>212</v>
      </c>
      <c r="R425" s="269" t="s">
        <v>212</v>
      </c>
      <c r="S425" s="269" t="s">
        <v>214</v>
      </c>
      <c r="T425" s="269" t="s">
        <v>214</v>
      </c>
      <c r="U425" s="269" t="s">
        <v>212</v>
      </c>
      <c r="V425" s="269" t="s">
        <v>212</v>
      </c>
      <c r="W425" s="269" t="s">
        <v>213</v>
      </c>
      <c r="X425" s="269" t="s">
        <v>213</v>
      </c>
      <c r="Y425" s="269" t="s">
        <v>213</v>
      </c>
      <c r="Z425" s="269" t="s">
        <v>213</v>
      </c>
      <c r="AA425" s="269" t="s">
        <v>213</v>
      </c>
      <c r="AB425" s="257" t="s">
        <v>213</v>
      </c>
      <c r="AC425" s="257" t="s">
        <v>213</v>
      </c>
      <c r="AD425" s="257" t="s">
        <v>213</v>
      </c>
      <c r="AE425" s="257" t="s">
        <v>213</v>
      </c>
      <c r="AF425" s="257" t="s">
        <v>213</v>
      </c>
      <c r="AG425" s="269"/>
      <c r="AH425" s="269"/>
      <c r="AI425" s="269"/>
      <c r="AJ425" s="269"/>
      <c r="AK425" s="269"/>
      <c r="AL425" s="269"/>
      <c r="AM425" s="269"/>
      <c r="AN425" s="269"/>
      <c r="AO425" s="269"/>
      <c r="AP425"/>
      <c r="AQ425" t="s">
        <v>484</v>
      </c>
      <c r="AR425"/>
      <c r="AS425" s="268"/>
      <c r="AT425" s="258"/>
      <c r="AV425" s="258"/>
    </row>
    <row r="426" spans="1:48" s="257" customFormat="1" ht="22.8" x14ac:dyDescent="0.4">
      <c r="A426" s="257">
        <v>212938</v>
      </c>
      <c r="B426" s="257" t="s">
        <v>59</v>
      </c>
      <c r="C426" t="s">
        <v>214</v>
      </c>
      <c r="D426" t="s">
        <v>214</v>
      </c>
      <c r="E426" t="s">
        <v>214</v>
      </c>
      <c r="F426" t="s">
        <v>214</v>
      </c>
      <c r="G426" t="s">
        <v>212</v>
      </c>
      <c r="H426" t="s">
        <v>214</v>
      </c>
      <c r="I426" t="s">
        <v>214</v>
      </c>
      <c r="J426" t="s">
        <v>214</v>
      </c>
      <c r="K426" t="s">
        <v>214</v>
      </c>
      <c r="L426" t="s">
        <v>212</v>
      </c>
      <c r="M426" t="s">
        <v>214</v>
      </c>
      <c r="N426" t="s">
        <v>214</v>
      </c>
      <c r="O426" t="s">
        <v>214</v>
      </c>
      <c r="P426" t="s">
        <v>214</v>
      </c>
      <c r="Q426" t="s">
        <v>212</v>
      </c>
      <c r="R426" t="s">
        <v>214</v>
      </c>
      <c r="S426" t="s">
        <v>214</v>
      </c>
      <c r="T426" t="s">
        <v>214</v>
      </c>
      <c r="U426" t="s">
        <v>214</v>
      </c>
      <c r="V426" t="s">
        <v>214</v>
      </c>
      <c r="W426" t="s">
        <v>212</v>
      </c>
      <c r="X426" t="s">
        <v>214</v>
      </c>
      <c r="Y426" t="s">
        <v>212</v>
      </c>
      <c r="Z426" t="s">
        <v>214</v>
      </c>
      <c r="AA426" t="s">
        <v>212</v>
      </c>
      <c r="AB426" t="s">
        <v>212</v>
      </c>
      <c r="AC426" t="s">
        <v>214</v>
      </c>
      <c r="AD426" t="s">
        <v>214</v>
      </c>
      <c r="AE426" t="s">
        <v>212</v>
      </c>
      <c r="AF426" t="s">
        <v>214</v>
      </c>
      <c r="AG426" t="s">
        <v>213</v>
      </c>
      <c r="AH426" t="s">
        <v>214</v>
      </c>
      <c r="AI426" t="s">
        <v>213</v>
      </c>
      <c r="AJ426" t="s">
        <v>214</v>
      </c>
      <c r="AK426" t="s">
        <v>213</v>
      </c>
      <c r="AL426" t="s">
        <v>214</v>
      </c>
      <c r="AM426" t="s">
        <v>214</v>
      </c>
      <c r="AN426" t="s">
        <v>214</v>
      </c>
      <c r="AO426" t="s">
        <v>214</v>
      </c>
      <c r="AP426" t="s">
        <v>214</v>
      </c>
      <c r="AQ426" t="s">
        <v>3374</v>
      </c>
      <c r="AR426"/>
      <c r="AS426" s="268"/>
      <c r="AT426" s="258"/>
      <c r="AV426" s="258"/>
    </row>
    <row r="427" spans="1:48" s="257" customFormat="1" ht="22.8" x14ac:dyDescent="0.4">
      <c r="A427" s="257">
        <v>212941</v>
      </c>
      <c r="B427" s="257" t="s">
        <v>484</v>
      </c>
      <c r="C427" t="s">
        <v>212</v>
      </c>
      <c r="D427" t="s">
        <v>212</v>
      </c>
      <c r="E427" t="s">
        <v>212</v>
      </c>
      <c r="F427" t="s">
        <v>212</v>
      </c>
      <c r="G427" t="s">
        <v>212</v>
      </c>
      <c r="H427" t="s">
        <v>212</v>
      </c>
      <c r="I427" t="s">
        <v>214</v>
      </c>
      <c r="J427" t="s">
        <v>212</v>
      </c>
      <c r="K427" t="s">
        <v>212</v>
      </c>
      <c r="L427" t="s">
        <v>212</v>
      </c>
      <c r="M427" t="s">
        <v>212</v>
      </c>
      <c r="N427" t="s">
        <v>212</v>
      </c>
      <c r="O427" t="s">
        <v>212</v>
      </c>
      <c r="P427" t="s">
        <v>212</v>
      </c>
      <c r="Q427" t="s">
        <v>212</v>
      </c>
      <c r="R427" t="s">
        <v>214</v>
      </c>
      <c r="S427" t="s">
        <v>212</v>
      </c>
      <c r="T427" t="s">
        <v>214</v>
      </c>
      <c r="U427" t="s">
        <v>214</v>
      </c>
      <c r="V427" t="s">
        <v>212</v>
      </c>
      <c r="W427" t="s">
        <v>213</v>
      </c>
      <c r="X427" t="s">
        <v>213</v>
      </c>
      <c r="Y427" t="s">
        <v>213</v>
      </c>
      <c r="Z427" t="s">
        <v>213</v>
      </c>
      <c r="AA427" t="s">
        <v>213</v>
      </c>
      <c r="AB427" t="s">
        <v>213</v>
      </c>
      <c r="AC427" t="s">
        <v>213</v>
      </c>
      <c r="AD427" t="s">
        <v>213</v>
      </c>
      <c r="AE427" t="s">
        <v>213</v>
      </c>
      <c r="AF427" t="s">
        <v>213</v>
      </c>
      <c r="AG427"/>
      <c r="AH427"/>
      <c r="AI427"/>
      <c r="AJ427"/>
      <c r="AK427"/>
      <c r="AL427"/>
      <c r="AM427"/>
      <c r="AN427"/>
      <c r="AO427"/>
      <c r="AP427"/>
      <c r="AQ427" t="s">
        <v>3375</v>
      </c>
      <c r="AR427"/>
      <c r="AS427" s="268"/>
      <c r="AT427" s="258"/>
      <c r="AV427" s="258"/>
    </row>
    <row r="428" spans="1:48" s="257" customFormat="1" ht="22.8" x14ac:dyDescent="0.4">
      <c r="A428" s="257">
        <v>212946</v>
      </c>
      <c r="B428" s="257" t="s">
        <v>59</v>
      </c>
      <c r="C428" t="s">
        <v>3829</v>
      </c>
      <c r="D428" t="s">
        <v>3829</v>
      </c>
      <c r="E428" t="s">
        <v>3829</v>
      </c>
      <c r="F428" t="s">
        <v>3829</v>
      </c>
      <c r="G428" t="s">
        <v>3829</v>
      </c>
      <c r="H428" t="s">
        <v>3829</v>
      </c>
      <c r="I428" t="s">
        <v>3829</v>
      </c>
      <c r="J428" t="s">
        <v>3829</v>
      </c>
      <c r="K428" t="s">
        <v>3829</v>
      </c>
      <c r="L428" t="s">
        <v>3829</v>
      </c>
      <c r="M428" t="s">
        <v>3829</v>
      </c>
      <c r="N428" t="s">
        <v>3829</v>
      </c>
      <c r="O428" t="s">
        <v>3829</v>
      </c>
      <c r="P428" t="s">
        <v>3829</v>
      </c>
      <c r="Q428" t="s">
        <v>3829</v>
      </c>
      <c r="R428" t="s">
        <v>3829</v>
      </c>
      <c r="S428" t="s">
        <v>3829</v>
      </c>
      <c r="T428" t="s">
        <v>3829</v>
      </c>
      <c r="U428" t="s">
        <v>3829</v>
      </c>
      <c r="V428" t="s">
        <v>3829</v>
      </c>
      <c r="W428" t="s">
        <v>3829</v>
      </c>
      <c r="X428" t="s">
        <v>3829</v>
      </c>
      <c r="Y428" t="s">
        <v>3829</v>
      </c>
      <c r="Z428" t="s">
        <v>3829</v>
      </c>
      <c r="AA428" t="s">
        <v>3829</v>
      </c>
      <c r="AB428" t="s">
        <v>3829</v>
      </c>
      <c r="AC428" t="s">
        <v>3829</v>
      </c>
      <c r="AD428" t="s">
        <v>3829</v>
      </c>
      <c r="AE428" t="s">
        <v>3829</v>
      </c>
      <c r="AF428" t="s">
        <v>3829</v>
      </c>
      <c r="AG428" t="s">
        <v>3829</v>
      </c>
      <c r="AH428" t="s">
        <v>3829</v>
      </c>
      <c r="AI428" t="s">
        <v>3829</v>
      </c>
      <c r="AJ428" t="s">
        <v>3829</v>
      </c>
      <c r="AK428" t="s">
        <v>3829</v>
      </c>
      <c r="AL428" t="s">
        <v>3829</v>
      </c>
      <c r="AM428" t="s">
        <v>3829</v>
      </c>
      <c r="AN428" t="s">
        <v>3829</v>
      </c>
      <c r="AO428" t="s">
        <v>3829</v>
      </c>
      <c r="AP428" t="s">
        <v>3829</v>
      </c>
      <c r="AQ428" t="s">
        <v>3879</v>
      </c>
      <c r="AR428"/>
      <c r="AS428" s="268"/>
      <c r="AT428" s="258"/>
      <c r="AV428" s="258"/>
    </row>
    <row r="429" spans="1:48" s="257" customFormat="1" ht="22.8" x14ac:dyDescent="0.4">
      <c r="A429" s="257">
        <v>212948</v>
      </c>
      <c r="B429" s="257" t="s">
        <v>59</v>
      </c>
      <c r="C429" t="s">
        <v>212</v>
      </c>
      <c r="D429" t="s">
        <v>214</v>
      </c>
      <c r="E429" t="s">
        <v>214</v>
      </c>
      <c r="F429" t="s">
        <v>212</v>
      </c>
      <c r="G429" t="s">
        <v>214</v>
      </c>
      <c r="H429" t="s">
        <v>214</v>
      </c>
      <c r="I429" t="s">
        <v>214</v>
      </c>
      <c r="J429" t="s">
        <v>212</v>
      </c>
      <c r="K429" t="s">
        <v>214</v>
      </c>
      <c r="L429" t="s">
        <v>212</v>
      </c>
      <c r="M429" t="s">
        <v>212</v>
      </c>
      <c r="N429" t="s">
        <v>214</v>
      </c>
      <c r="O429" t="s">
        <v>214</v>
      </c>
      <c r="P429" t="s">
        <v>214</v>
      </c>
      <c r="Q429" t="s">
        <v>212</v>
      </c>
      <c r="R429" t="s">
        <v>212</v>
      </c>
      <c r="S429" t="s">
        <v>212</v>
      </c>
      <c r="T429" t="s">
        <v>214</v>
      </c>
      <c r="U429" t="s">
        <v>214</v>
      </c>
      <c r="V429" t="s">
        <v>214</v>
      </c>
      <c r="W429" t="s">
        <v>212</v>
      </c>
      <c r="X429" t="s">
        <v>214</v>
      </c>
      <c r="Y429" t="s">
        <v>212</v>
      </c>
      <c r="Z429" t="s">
        <v>212</v>
      </c>
      <c r="AA429" t="s">
        <v>212</v>
      </c>
      <c r="AB429" t="s">
        <v>214</v>
      </c>
      <c r="AC429" t="s">
        <v>214</v>
      </c>
      <c r="AD429" t="s">
        <v>214</v>
      </c>
      <c r="AE429" t="s">
        <v>214</v>
      </c>
      <c r="AF429" t="s">
        <v>214</v>
      </c>
      <c r="AG429" t="s">
        <v>212</v>
      </c>
      <c r="AH429" t="s">
        <v>212</v>
      </c>
      <c r="AI429" t="s">
        <v>212</v>
      </c>
      <c r="AJ429" t="s">
        <v>214</v>
      </c>
      <c r="AK429" t="s">
        <v>212</v>
      </c>
      <c r="AL429" t="s">
        <v>212</v>
      </c>
      <c r="AM429" t="s">
        <v>212</v>
      </c>
      <c r="AN429" t="s">
        <v>214</v>
      </c>
      <c r="AO429" t="s">
        <v>212</v>
      </c>
      <c r="AP429" t="s">
        <v>212</v>
      </c>
      <c r="AQ429" t="s">
        <v>59</v>
      </c>
      <c r="AR429"/>
      <c r="AS429" s="268"/>
      <c r="AT429" s="256"/>
    </row>
    <row r="430" spans="1:48" s="257" customFormat="1" ht="18" x14ac:dyDescent="0.5">
      <c r="A430" s="292">
        <v>212952</v>
      </c>
      <c r="B430" s="257" t="s">
        <v>59</v>
      </c>
      <c r="C430" t="s">
        <v>3829</v>
      </c>
      <c r="D430" t="s">
        <v>3829</v>
      </c>
      <c r="E430" t="s">
        <v>3829</v>
      </c>
      <c r="F430" t="s">
        <v>3829</v>
      </c>
      <c r="G430" t="s">
        <v>3829</v>
      </c>
      <c r="H430" t="s">
        <v>3829</v>
      </c>
      <c r="I430" t="s">
        <v>3829</v>
      </c>
      <c r="J430" t="s">
        <v>3829</v>
      </c>
      <c r="K430" t="s">
        <v>3829</v>
      </c>
      <c r="L430" t="s">
        <v>3829</v>
      </c>
      <c r="M430" t="s">
        <v>3829</v>
      </c>
      <c r="N430" t="s">
        <v>3829</v>
      </c>
      <c r="O430" t="s">
        <v>3829</v>
      </c>
      <c r="P430" t="s">
        <v>3829</v>
      </c>
      <c r="Q430" t="s">
        <v>3829</v>
      </c>
      <c r="R430" t="s">
        <v>3829</v>
      </c>
      <c r="S430" t="s">
        <v>3829</v>
      </c>
      <c r="T430" t="s">
        <v>3829</v>
      </c>
      <c r="U430" t="s">
        <v>3829</v>
      </c>
      <c r="V430" t="s">
        <v>3829</v>
      </c>
      <c r="W430" t="s">
        <v>3829</v>
      </c>
      <c r="X430" t="s">
        <v>3829</v>
      </c>
      <c r="Y430" t="s">
        <v>3829</v>
      </c>
      <c r="Z430" t="s">
        <v>3829</v>
      </c>
      <c r="AA430" t="s">
        <v>3829</v>
      </c>
      <c r="AB430" t="s">
        <v>3829</v>
      </c>
      <c r="AC430" t="s">
        <v>3829</v>
      </c>
      <c r="AD430" t="s">
        <v>3829</v>
      </c>
      <c r="AE430" t="s">
        <v>3829</v>
      </c>
      <c r="AF430" t="s">
        <v>3829</v>
      </c>
      <c r="AG430" t="s">
        <v>3829</v>
      </c>
      <c r="AH430" t="s">
        <v>3829</v>
      </c>
      <c r="AI430" t="s">
        <v>3829</v>
      </c>
      <c r="AJ430" t="s">
        <v>3829</v>
      </c>
      <c r="AK430" t="s">
        <v>3829</v>
      </c>
      <c r="AL430" t="s">
        <v>3829</v>
      </c>
      <c r="AM430" t="s">
        <v>3829</v>
      </c>
      <c r="AN430" t="s">
        <v>3829</v>
      </c>
      <c r="AO430" t="s">
        <v>3829</v>
      </c>
      <c r="AQ430" t="s">
        <v>4105</v>
      </c>
      <c r="AR430"/>
      <c r="AS430" s="304"/>
    </row>
    <row r="431" spans="1:48" s="257" customFormat="1" ht="28.2" x14ac:dyDescent="0.65">
      <c r="A431" s="359">
        <v>212962</v>
      </c>
      <c r="B431" s="275" t="s">
        <v>3893</v>
      </c>
      <c r="C431" s="280" t="s">
        <v>212</v>
      </c>
      <c r="D431" s="280" t="s">
        <v>212</v>
      </c>
      <c r="E431" s="280" t="s">
        <v>212</v>
      </c>
      <c r="F431" s="280" t="s">
        <v>212</v>
      </c>
      <c r="G431" s="280" t="s">
        <v>212</v>
      </c>
      <c r="H431" s="280" t="s">
        <v>212</v>
      </c>
      <c r="I431" s="280" t="s">
        <v>212</v>
      </c>
      <c r="J431" s="280" t="s">
        <v>212</v>
      </c>
      <c r="K431" s="280" t="s">
        <v>212</v>
      </c>
      <c r="L431" s="280" t="s">
        <v>212</v>
      </c>
      <c r="M431" s="280" t="s">
        <v>212</v>
      </c>
      <c r="N431" s="280" t="s">
        <v>212</v>
      </c>
      <c r="O431" s="280" t="s">
        <v>212</v>
      </c>
      <c r="P431" s="280" t="s">
        <v>212</v>
      </c>
      <c r="Q431" s="280" t="s">
        <v>212</v>
      </c>
      <c r="R431" s="280" t="s">
        <v>212</v>
      </c>
      <c r="S431" s="280" t="s">
        <v>212</v>
      </c>
      <c r="T431" s="280" t="s">
        <v>212</v>
      </c>
      <c r="U431" s="280" t="s">
        <v>212</v>
      </c>
      <c r="V431" t="s">
        <v>213</v>
      </c>
      <c r="W431" t="s">
        <v>213</v>
      </c>
      <c r="X431" t="s">
        <v>213</v>
      </c>
      <c r="Y431" t="s">
        <v>213</v>
      </c>
      <c r="Z431" t="s">
        <v>213</v>
      </c>
      <c r="AA431" t="s">
        <v>213</v>
      </c>
      <c r="AB431" t="s">
        <v>213</v>
      </c>
      <c r="AC431" t="s">
        <v>213</v>
      </c>
      <c r="AD431" t="s">
        <v>213</v>
      </c>
      <c r="AE431" t="s">
        <v>213</v>
      </c>
      <c r="AF431" t="s">
        <v>213</v>
      </c>
      <c r="AR431" s="282"/>
      <c r="AS431" s="286"/>
      <c r="AT431" s="258"/>
    </row>
    <row r="432" spans="1:48" s="257" customFormat="1" ht="22.8" x14ac:dyDescent="0.4">
      <c r="A432" s="257">
        <v>212972</v>
      </c>
      <c r="B432" s="257" t="s">
        <v>59</v>
      </c>
      <c r="C432" t="s">
        <v>3829</v>
      </c>
      <c r="D432" t="s">
        <v>3829</v>
      </c>
      <c r="E432" t="s">
        <v>3829</v>
      </c>
      <c r="F432" t="s">
        <v>3829</v>
      </c>
      <c r="G432" t="s">
        <v>3829</v>
      </c>
      <c r="H432" t="s">
        <v>3829</v>
      </c>
      <c r="I432" t="s">
        <v>3829</v>
      </c>
      <c r="J432" t="s">
        <v>3829</v>
      </c>
      <c r="K432" t="s">
        <v>3829</v>
      </c>
      <c r="L432" t="s">
        <v>3829</v>
      </c>
      <c r="M432" t="s">
        <v>3829</v>
      </c>
      <c r="N432" t="s">
        <v>3829</v>
      </c>
      <c r="O432" t="s">
        <v>3829</v>
      </c>
      <c r="P432" t="s">
        <v>3829</v>
      </c>
      <c r="Q432" t="s">
        <v>3829</v>
      </c>
      <c r="R432" t="s">
        <v>3829</v>
      </c>
      <c r="S432" t="s">
        <v>3829</v>
      </c>
      <c r="T432" t="s">
        <v>3829</v>
      </c>
      <c r="U432" t="s">
        <v>3829</v>
      </c>
      <c r="V432" t="s">
        <v>3829</v>
      </c>
      <c r="W432" t="s">
        <v>3829</v>
      </c>
      <c r="X432" t="s">
        <v>3829</v>
      </c>
      <c r="Y432" t="s">
        <v>3829</v>
      </c>
      <c r="Z432" t="s">
        <v>3829</v>
      </c>
      <c r="AA432" t="s">
        <v>3829</v>
      </c>
      <c r="AB432" t="s">
        <v>3829</v>
      </c>
      <c r="AC432" t="s">
        <v>3829</v>
      </c>
      <c r="AD432" t="s">
        <v>3829</v>
      </c>
      <c r="AE432" t="s">
        <v>3829</v>
      </c>
      <c r="AF432" t="s">
        <v>3829</v>
      </c>
      <c r="AG432" t="s">
        <v>3829</v>
      </c>
      <c r="AH432" t="s">
        <v>3829</v>
      </c>
      <c r="AI432" t="s">
        <v>3829</v>
      </c>
      <c r="AJ432" t="s">
        <v>3829</v>
      </c>
      <c r="AK432" t="s">
        <v>3829</v>
      </c>
      <c r="AL432" t="s">
        <v>3829</v>
      </c>
      <c r="AM432" t="s">
        <v>3829</v>
      </c>
      <c r="AN432" t="s">
        <v>3829</v>
      </c>
      <c r="AO432" t="s">
        <v>3829</v>
      </c>
      <c r="AQ432" t="s">
        <v>3843</v>
      </c>
      <c r="AR432"/>
      <c r="AS432" s="268"/>
      <c r="AT432" s="258"/>
      <c r="AV432" s="258"/>
    </row>
    <row r="433" spans="1:48" s="257" customFormat="1" ht="22.8" x14ac:dyDescent="0.4">
      <c r="A433" s="345">
        <v>212976</v>
      </c>
      <c r="B433" s="257" t="s">
        <v>484</v>
      </c>
      <c r="C433" s="269" t="s">
        <v>3829</v>
      </c>
      <c r="D433" s="269" t="s">
        <v>3829</v>
      </c>
      <c r="E433" s="269" t="s">
        <v>3829</v>
      </c>
      <c r="F433" s="269" t="s">
        <v>3829</v>
      </c>
      <c r="G433" s="269" t="s">
        <v>3829</v>
      </c>
      <c r="H433" s="269" t="s">
        <v>3829</v>
      </c>
      <c r="I433" s="269" t="s">
        <v>3829</v>
      </c>
      <c r="J433" s="269" t="s">
        <v>3829</v>
      </c>
      <c r="K433" s="269" t="s">
        <v>3829</v>
      </c>
      <c r="L433" s="269" t="s">
        <v>3829</v>
      </c>
      <c r="M433" s="269" t="s">
        <v>3829</v>
      </c>
      <c r="N433" s="269" t="s">
        <v>3829</v>
      </c>
      <c r="O433" s="269" t="s">
        <v>3829</v>
      </c>
      <c r="P433" s="269" t="s">
        <v>3829</v>
      </c>
      <c r="Q433" s="269" t="s">
        <v>3829</v>
      </c>
      <c r="R433" s="269" t="s">
        <v>3829</v>
      </c>
      <c r="S433" s="269" t="s">
        <v>3829</v>
      </c>
      <c r="T433" s="269" t="s">
        <v>3829</v>
      </c>
      <c r="U433" s="269" t="s">
        <v>3829</v>
      </c>
      <c r="V433" s="269" t="s">
        <v>3829</v>
      </c>
      <c r="W433" s="269" t="s">
        <v>3829</v>
      </c>
      <c r="X433" s="269" t="s">
        <v>3829</v>
      </c>
      <c r="Y433" s="269" t="s">
        <v>3829</v>
      </c>
      <c r="Z433" s="269" t="s">
        <v>3829</v>
      </c>
      <c r="AA433" s="269" t="s">
        <v>3829</v>
      </c>
      <c r="AB433" s="269" t="s">
        <v>3829</v>
      </c>
      <c r="AC433" s="269" t="s">
        <v>3829</v>
      </c>
      <c r="AD433" s="269" t="s">
        <v>3829</v>
      </c>
      <c r="AE433" s="269" t="s">
        <v>3829</v>
      </c>
      <c r="AF433" s="269" t="s">
        <v>3829</v>
      </c>
      <c r="AG433" s="269"/>
      <c r="AH433" s="269"/>
      <c r="AI433" s="269"/>
      <c r="AJ433" s="269"/>
      <c r="AK433" s="269"/>
      <c r="AL433" s="269"/>
      <c r="AM433" s="269"/>
      <c r="AN433" s="269"/>
      <c r="AO433" s="269"/>
      <c r="AP433"/>
      <c r="AQ433" t="s">
        <v>3865</v>
      </c>
      <c r="AR433"/>
      <c r="AS433" s="268"/>
      <c r="AT433" s="258"/>
      <c r="AV433" s="258"/>
    </row>
    <row r="434" spans="1:48" s="257" customFormat="1" ht="22.8" x14ac:dyDescent="0.4">
      <c r="A434" s="257">
        <v>212978</v>
      </c>
      <c r="B434" s="257" t="s">
        <v>59</v>
      </c>
      <c r="C434" t="s">
        <v>3829</v>
      </c>
      <c r="D434" t="s">
        <v>3829</v>
      </c>
      <c r="E434" t="s">
        <v>3829</v>
      </c>
      <c r="F434" t="s">
        <v>3829</v>
      </c>
      <c r="G434" t="s">
        <v>3829</v>
      </c>
      <c r="H434" t="s">
        <v>3829</v>
      </c>
      <c r="I434" t="s">
        <v>3829</v>
      </c>
      <c r="J434" t="s">
        <v>3829</v>
      </c>
      <c r="K434" t="s">
        <v>3829</v>
      </c>
      <c r="L434" t="s">
        <v>3829</v>
      </c>
      <c r="M434" t="s">
        <v>3829</v>
      </c>
      <c r="N434" t="s">
        <v>3829</v>
      </c>
      <c r="O434" t="s">
        <v>3829</v>
      </c>
      <c r="P434" t="s">
        <v>3829</v>
      </c>
      <c r="Q434" t="s">
        <v>3829</v>
      </c>
      <c r="R434" t="s">
        <v>3829</v>
      </c>
      <c r="S434" t="s">
        <v>3829</v>
      </c>
      <c r="T434" t="s">
        <v>3829</v>
      </c>
      <c r="U434" t="s">
        <v>3829</v>
      </c>
      <c r="V434" t="s">
        <v>3829</v>
      </c>
      <c r="W434" t="s">
        <v>3829</v>
      </c>
      <c r="X434" t="s">
        <v>3829</v>
      </c>
      <c r="Y434" t="s">
        <v>3829</v>
      </c>
      <c r="Z434" t="s">
        <v>3829</v>
      </c>
      <c r="AA434" t="s">
        <v>3829</v>
      </c>
      <c r="AB434" t="s">
        <v>3829</v>
      </c>
      <c r="AC434" t="s">
        <v>3829</v>
      </c>
      <c r="AD434" t="s">
        <v>3829</v>
      </c>
      <c r="AE434" t="s">
        <v>3829</v>
      </c>
      <c r="AF434" t="s">
        <v>3829</v>
      </c>
      <c r="AG434" t="s">
        <v>3829</v>
      </c>
      <c r="AH434" t="s">
        <v>3829</v>
      </c>
      <c r="AI434" t="s">
        <v>3829</v>
      </c>
      <c r="AJ434" t="s">
        <v>3829</v>
      </c>
      <c r="AK434" t="s">
        <v>3829</v>
      </c>
      <c r="AL434" t="s">
        <v>3829</v>
      </c>
      <c r="AM434" t="s">
        <v>3829</v>
      </c>
      <c r="AN434" t="s">
        <v>3829</v>
      </c>
      <c r="AO434" t="s">
        <v>3829</v>
      </c>
      <c r="AP434" t="s">
        <v>3829</v>
      </c>
      <c r="AQ434" t="s">
        <v>4107</v>
      </c>
      <c r="AR434"/>
      <c r="AS434" s="268"/>
      <c r="AT434" s="256"/>
      <c r="AV434" s="258"/>
    </row>
    <row r="435" spans="1:48" s="257" customFormat="1" ht="28.2" x14ac:dyDescent="0.3">
      <c r="A435" s="360">
        <v>212982</v>
      </c>
      <c r="B435" t="s">
        <v>4029</v>
      </c>
      <c r="C435" t="s">
        <v>213</v>
      </c>
      <c r="D435" t="s">
        <v>213</v>
      </c>
      <c r="E435" t="s">
        <v>213</v>
      </c>
      <c r="F435" t="s">
        <v>213</v>
      </c>
      <c r="G435" t="s">
        <v>213</v>
      </c>
      <c r="H435" t="s">
        <v>213</v>
      </c>
      <c r="I435" t="s">
        <v>213</v>
      </c>
      <c r="J435" t="s">
        <v>213</v>
      </c>
      <c r="K435" t="s">
        <v>213</v>
      </c>
      <c r="L435" t="s">
        <v>213</v>
      </c>
      <c r="M435" s="280"/>
      <c r="N435" s="280"/>
      <c r="O435" s="280"/>
      <c r="P435" s="280"/>
      <c r="Q435" s="280"/>
      <c r="R435" s="280"/>
      <c r="S435" s="280"/>
      <c r="T435" s="280"/>
      <c r="U435" s="280"/>
      <c r="V435" s="280"/>
      <c r="W435" s="280"/>
      <c r="X435" s="280"/>
      <c r="Y435" s="280"/>
      <c r="Z435" s="280"/>
      <c r="AA435" s="280"/>
      <c r="AB435" s="280"/>
      <c r="AC435" s="280"/>
      <c r="AD435" s="280"/>
      <c r="AE435" s="280"/>
      <c r="AF435" s="280"/>
      <c r="AG435" s="280"/>
      <c r="AH435" s="280"/>
      <c r="AI435" s="280"/>
      <c r="AJ435" s="280"/>
      <c r="AK435" s="280"/>
      <c r="AL435" s="280"/>
      <c r="AM435" s="280"/>
      <c r="AN435" s="280"/>
      <c r="AO435" s="280"/>
      <c r="AP435" s="280"/>
      <c r="AQ435" s="280"/>
      <c r="AR435" s="282"/>
      <c r="AS435" s="283"/>
      <c r="AT435" s="256"/>
    </row>
    <row r="436" spans="1:48" s="257" customFormat="1" ht="24" x14ac:dyDescent="0.5">
      <c r="A436" s="292">
        <v>212986</v>
      </c>
      <c r="B436" s="257" t="s">
        <v>484</v>
      </c>
      <c r="C436" s="257" t="s">
        <v>3829</v>
      </c>
      <c r="D436" s="257" t="s">
        <v>3829</v>
      </c>
      <c r="E436" s="257" t="s">
        <v>3829</v>
      </c>
      <c r="F436" s="257" t="s">
        <v>3829</v>
      </c>
      <c r="G436" s="257" t="s">
        <v>3829</v>
      </c>
      <c r="H436" s="257" t="s">
        <v>3829</v>
      </c>
      <c r="I436" s="257" t="s">
        <v>3829</v>
      </c>
      <c r="J436" s="257" t="s">
        <v>3829</v>
      </c>
      <c r="K436" s="257" t="s">
        <v>3829</v>
      </c>
      <c r="L436" s="257" t="s">
        <v>3829</v>
      </c>
      <c r="M436" s="257" t="s">
        <v>3829</v>
      </c>
      <c r="N436" s="257" t="s">
        <v>3829</v>
      </c>
      <c r="O436" s="257" t="s">
        <v>3829</v>
      </c>
      <c r="P436" s="257" t="s">
        <v>3829</v>
      </c>
      <c r="Q436" s="257" t="s">
        <v>3829</v>
      </c>
      <c r="R436" s="257" t="s">
        <v>3829</v>
      </c>
      <c r="S436" s="257" t="s">
        <v>3829</v>
      </c>
      <c r="T436" s="257" t="s">
        <v>3829</v>
      </c>
      <c r="U436" s="257" t="s">
        <v>3829</v>
      </c>
      <c r="V436" s="257" t="s">
        <v>3829</v>
      </c>
      <c r="W436" s="257" t="s">
        <v>3829</v>
      </c>
      <c r="X436" s="257" t="s">
        <v>3829</v>
      </c>
      <c r="Y436" s="257" t="s">
        <v>3829</v>
      </c>
      <c r="Z436" s="257" t="s">
        <v>3829</v>
      </c>
      <c r="AA436" s="257" t="s">
        <v>3829</v>
      </c>
      <c r="AB436" s="257" t="s">
        <v>3829</v>
      </c>
      <c r="AC436" s="257" t="s">
        <v>3829</v>
      </c>
      <c r="AD436" s="257" t="s">
        <v>3829</v>
      </c>
      <c r="AE436" s="257" t="s">
        <v>3829</v>
      </c>
      <c r="AF436" s="257" t="s">
        <v>3829</v>
      </c>
      <c r="AP436"/>
      <c r="AQ436" t="s">
        <v>4071</v>
      </c>
      <c r="AR436"/>
      <c r="AS436" s="268"/>
      <c r="AT436" s="256"/>
    </row>
    <row r="437" spans="1:48" s="257" customFormat="1" ht="14.4" x14ac:dyDescent="0.3">
      <c r="A437" s="257">
        <v>212989</v>
      </c>
      <c r="B437" s="257" t="s">
        <v>59</v>
      </c>
      <c r="C437" t="s">
        <v>212</v>
      </c>
      <c r="D437" t="s">
        <v>214</v>
      </c>
      <c r="E437" t="s">
        <v>214</v>
      </c>
      <c r="F437" t="s">
        <v>214</v>
      </c>
      <c r="G437" t="s">
        <v>212</v>
      </c>
      <c r="H437" t="s">
        <v>214</v>
      </c>
      <c r="I437" t="s">
        <v>214</v>
      </c>
      <c r="J437" t="s">
        <v>212</v>
      </c>
      <c r="K437" t="s">
        <v>212</v>
      </c>
      <c r="L437" t="s">
        <v>212</v>
      </c>
      <c r="M437" t="s">
        <v>214</v>
      </c>
      <c r="N437" t="s">
        <v>214</v>
      </c>
      <c r="O437" t="s">
        <v>214</v>
      </c>
      <c r="P437" t="s">
        <v>212</v>
      </c>
      <c r="Q437" t="s">
        <v>212</v>
      </c>
      <c r="R437" t="s">
        <v>214</v>
      </c>
      <c r="S437" t="s">
        <v>214</v>
      </c>
      <c r="T437" t="s">
        <v>214</v>
      </c>
      <c r="U437" t="s">
        <v>214</v>
      </c>
      <c r="V437" t="s">
        <v>214</v>
      </c>
      <c r="W437" t="s">
        <v>214</v>
      </c>
      <c r="X437" t="s">
        <v>212</v>
      </c>
      <c r="Y437" t="s">
        <v>212</v>
      </c>
      <c r="Z437" t="s">
        <v>214</v>
      </c>
      <c r="AA437" t="s">
        <v>212</v>
      </c>
      <c r="AB437" t="s">
        <v>212</v>
      </c>
      <c r="AC437" t="s">
        <v>214</v>
      </c>
      <c r="AD437" t="s">
        <v>212</v>
      </c>
      <c r="AE437" t="s">
        <v>212</v>
      </c>
      <c r="AF437" t="s">
        <v>214</v>
      </c>
      <c r="AG437" t="s">
        <v>214</v>
      </c>
      <c r="AH437" t="s">
        <v>214</v>
      </c>
      <c r="AI437" t="s">
        <v>214</v>
      </c>
      <c r="AJ437" t="s">
        <v>214</v>
      </c>
      <c r="AK437" t="s">
        <v>214</v>
      </c>
      <c r="AL437" t="s">
        <v>213</v>
      </c>
      <c r="AM437" t="s">
        <v>213</v>
      </c>
      <c r="AN437" t="s">
        <v>214</v>
      </c>
      <c r="AO437" t="s">
        <v>214</v>
      </c>
      <c r="AP437"/>
      <c r="AQ437" t="s">
        <v>59</v>
      </c>
      <c r="AR437"/>
      <c r="AS437" s="283"/>
      <c r="AT437" s="256"/>
    </row>
    <row r="438" spans="1:48" s="257" customFormat="1" ht="18" x14ac:dyDescent="0.5">
      <c r="A438" s="257">
        <v>212991</v>
      </c>
      <c r="B438" s="257" t="s">
        <v>59</v>
      </c>
      <c r="C438" t="s">
        <v>3829</v>
      </c>
      <c r="D438" t="s">
        <v>3829</v>
      </c>
      <c r="E438" t="s">
        <v>3829</v>
      </c>
      <c r="F438" t="s">
        <v>3829</v>
      </c>
      <c r="G438" t="s">
        <v>3829</v>
      </c>
      <c r="H438" t="s">
        <v>3829</v>
      </c>
      <c r="I438" t="s">
        <v>3829</v>
      </c>
      <c r="J438" t="s">
        <v>3829</v>
      </c>
      <c r="K438" t="s">
        <v>3829</v>
      </c>
      <c r="L438" t="s">
        <v>3829</v>
      </c>
      <c r="M438" t="s">
        <v>3829</v>
      </c>
      <c r="N438" t="s">
        <v>3829</v>
      </c>
      <c r="O438" t="s">
        <v>3829</v>
      </c>
      <c r="P438" t="s">
        <v>3829</v>
      </c>
      <c r="Q438" t="s">
        <v>3829</v>
      </c>
      <c r="R438" t="s">
        <v>3829</v>
      </c>
      <c r="S438" t="s">
        <v>3829</v>
      </c>
      <c r="T438" t="s">
        <v>3829</v>
      </c>
      <c r="U438" t="s">
        <v>3829</v>
      </c>
      <c r="V438" t="s">
        <v>3829</v>
      </c>
      <c r="W438" t="s">
        <v>3829</v>
      </c>
      <c r="X438" t="s">
        <v>3829</v>
      </c>
      <c r="Y438" t="s">
        <v>3829</v>
      </c>
      <c r="Z438" t="s">
        <v>3829</v>
      </c>
      <c r="AA438" t="s">
        <v>3829</v>
      </c>
      <c r="AB438" t="s">
        <v>3829</v>
      </c>
      <c r="AC438" t="s">
        <v>3829</v>
      </c>
      <c r="AD438" t="s">
        <v>3829</v>
      </c>
      <c r="AE438" t="s">
        <v>3829</v>
      </c>
      <c r="AF438" t="s">
        <v>3829</v>
      </c>
      <c r="AG438" t="s">
        <v>3829</v>
      </c>
      <c r="AH438" t="s">
        <v>3829</v>
      </c>
      <c r="AI438" t="s">
        <v>3829</v>
      </c>
      <c r="AJ438" t="s">
        <v>3829</v>
      </c>
      <c r="AK438" t="s">
        <v>3829</v>
      </c>
      <c r="AL438" t="s">
        <v>3829</v>
      </c>
      <c r="AM438" t="s">
        <v>3829</v>
      </c>
      <c r="AN438" t="s">
        <v>3829</v>
      </c>
      <c r="AO438" t="s">
        <v>3829</v>
      </c>
      <c r="AP438"/>
      <c r="AQ438" t="s">
        <v>59</v>
      </c>
      <c r="AR438"/>
      <c r="AS438" s="289"/>
      <c r="AT438" s="258"/>
      <c r="AV438" s="258"/>
    </row>
    <row r="439" spans="1:48" s="257" customFormat="1" ht="22.8" x14ac:dyDescent="0.4">
      <c r="A439" s="345">
        <v>212993</v>
      </c>
      <c r="B439" s="257" t="s">
        <v>59</v>
      </c>
      <c r="C439" s="269" t="s">
        <v>3829</v>
      </c>
      <c r="D439" s="269" t="s">
        <v>3829</v>
      </c>
      <c r="E439" s="269" t="s">
        <v>3829</v>
      </c>
      <c r="F439" s="269" t="s">
        <v>3829</v>
      </c>
      <c r="G439" s="269" t="s">
        <v>3829</v>
      </c>
      <c r="H439" s="269" t="s">
        <v>3829</v>
      </c>
      <c r="I439" s="269" t="s">
        <v>3829</v>
      </c>
      <c r="J439" s="269" t="s">
        <v>3829</v>
      </c>
      <c r="K439" s="269" t="s">
        <v>3829</v>
      </c>
      <c r="L439" s="269" t="s">
        <v>3829</v>
      </c>
      <c r="M439" s="269" t="s">
        <v>3829</v>
      </c>
      <c r="N439" s="269" t="s">
        <v>3829</v>
      </c>
      <c r="O439" s="269" t="s">
        <v>3829</v>
      </c>
      <c r="P439" s="269" t="s">
        <v>3829</v>
      </c>
      <c r="Q439" s="269" t="s">
        <v>3829</v>
      </c>
      <c r="R439" s="269" t="s">
        <v>3829</v>
      </c>
      <c r="S439" s="269" t="s">
        <v>3829</v>
      </c>
      <c r="T439" s="269" t="s">
        <v>3829</v>
      </c>
      <c r="U439" s="269" t="s">
        <v>3829</v>
      </c>
      <c r="V439" s="269" t="s">
        <v>3829</v>
      </c>
      <c r="W439" s="269" t="s">
        <v>3829</v>
      </c>
      <c r="X439" s="269" t="s">
        <v>3829</v>
      </c>
      <c r="Y439" s="269" t="s">
        <v>3829</v>
      </c>
      <c r="Z439" s="269" t="s">
        <v>3829</v>
      </c>
      <c r="AA439" s="269" t="s">
        <v>3829</v>
      </c>
      <c r="AB439" s="269" t="s">
        <v>3829</v>
      </c>
      <c r="AC439" s="269" t="s">
        <v>3829</v>
      </c>
      <c r="AD439" s="269" t="s">
        <v>3829</v>
      </c>
      <c r="AE439" s="269" t="s">
        <v>3829</v>
      </c>
      <c r="AF439" s="269" t="s">
        <v>3829</v>
      </c>
      <c r="AG439" s="269" t="s">
        <v>3829</v>
      </c>
      <c r="AH439" s="269" t="s">
        <v>3829</v>
      </c>
      <c r="AI439" s="269" t="s">
        <v>3829</v>
      </c>
      <c r="AJ439" s="269" t="s">
        <v>3829</v>
      </c>
      <c r="AK439" s="269" t="s">
        <v>3829</v>
      </c>
      <c r="AL439" s="257" t="s">
        <v>3829</v>
      </c>
      <c r="AM439" s="257" t="s">
        <v>3829</v>
      </c>
      <c r="AN439" s="257" t="s">
        <v>3829</v>
      </c>
      <c r="AO439" s="257" t="s">
        <v>3829</v>
      </c>
      <c r="AQ439" t="s">
        <v>3879</v>
      </c>
      <c r="AR439"/>
      <c r="AS439" s="268"/>
      <c r="AT439" s="258"/>
      <c r="AV439" s="258"/>
    </row>
    <row r="440" spans="1:48" s="257" customFormat="1" ht="18" x14ac:dyDescent="0.5">
      <c r="A440" s="292">
        <v>213008</v>
      </c>
      <c r="B440" s="257" t="s">
        <v>59</v>
      </c>
      <c r="C440" s="256" t="s">
        <v>214</v>
      </c>
      <c r="D440" s="256" t="s">
        <v>214</v>
      </c>
      <c r="E440" s="256" t="s">
        <v>214</v>
      </c>
      <c r="F440" s="256" t="s">
        <v>212</v>
      </c>
      <c r="G440" s="256" t="s">
        <v>212</v>
      </c>
      <c r="H440" s="256" t="s">
        <v>212</v>
      </c>
      <c r="I440" s="256" t="s">
        <v>214</v>
      </c>
      <c r="J440" s="256" t="s">
        <v>212</v>
      </c>
      <c r="K440" s="256" t="s">
        <v>214</v>
      </c>
      <c r="L440" s="256" t="s">
        <v>212</v>
      </c>
      <c r="M440" s="256" t="s">
        <v>214</v>
      </c>
      <c r="N440" s="256" t="s">
        <v>214</v>
      </c>
      <c r="O440" s="256" t="s">
        <v>214</v>
      </c>
      <c r="P440" s="256" t="s">
        <v>214</v>
      </c>
      <c r="Q440" s="256" t="s">
        <v>214</v>
      </c>
      <c r="R440" s="256" t="s">
        <v>212</v>
      </c>
      <c r="S440" s="256" t="s">
        <v>214</v>
      </c>
      <c r="T440" s="256" t="s">
        <v>214</v>
      </c>
      <c r="U440" s="256" t="s">
        <v>214</v>
      </c>
      <c r="V440" s="256" t="s">
        <v>212</v>
      </c>
      <c r="W440" s="256" t="s">
        <v>214</v>
      </c>
      <c r="X440" s="256" t="s">
        <v>214</v>
      </c>
      <c r="Y440" s="256" t="s">
        <v>212</v>
      </c>
      <c r="Z440" s="256" t="s">
        <v>214</v>
      </c>
      <c r="AA440" s="256" t="s">
        <v>212</v>
      </c>
      <c r="AB440" s="256" t="s">
        <v>214</v>
      </c>
      <c r="AC440" s="256" t="s">
        <v>212</v>
      </c>
      <c r="AD440" s="256" t="s">
        <v>212</v>
      </c>
      <c r="AE440" s="256" t="s">
        <v>212</v>
      </c>
      <c r="AF440" s="256" t="s">
        <v>212</v>
      </c>
      <c r="AG440" s="256" t="s">
        <v>214</v>
      </c>
      <c r="AH440" s="256" t="s">
        <v>213</v>
      </c>
      <c r="AI440" s="256" t="s">
        <v>213</v>
      </c>
      <c r="AJ440" s="256" t="s">
        <v>213</v>
      </c>
      <c r="AK440" s="256" t="s">
        <v>213</v>
      </c>
      <c r="AL440" s="256" t="s">
        <v>213</v>
      </c>
      <c r="AM440" s="256" t="s">
        <v>213</v>
      </c>
      <c r="AN440" s="256" t="s">
        <v>213</v>
      </c>
      <c r="AO440" s="256" t="s">
        <v>213</v>
      </c>
      <c r="AP440"/>
      <c r="AQ440" t="s">
        <v>3374</v>
      </c>
      <c r="AR440"/>
      <c r="AS440" s="283"/>
      <c r="AT440" s="256"/>
    </row>
    <row r="441" spans="1:48" s="257" customFormat="1" ht="21.6" x14ac:dyDescent="0.65">
      <c r="A441" s="257">
        <v>213009</v>
      </c>
      <c r="B441" s="257" t="s">
        <v>59</v>
      </c>
      <c r="C441" t="s">
        <v>212</v>
      </c>
      <c r="D441" t="s">
        <v>214</v>
      </c>
      <c r="E441" t="s">
        <v>214</v>
      </c>
      <c r="F441" t="s">
        <v>212</v>
      </c>
      <c r="G441" t="s">
        <v>212</v>
      </c>
      <c r="H441" t="s">
        <v>212</v>
      </c>
      <c r="I441" t="s">
        <v>214</v>
      </c>
      <c r="J441" t="s">
        <v>212</v>
      </c>
      <c r="K441" t="s">
        <v>212</v>
      </c>
      <c r="L441" t="s">
        <v>212</v>
      </c>
      <c r="M441" t="s">
        <v>214</v>
      </c>
      <c r="N441" t="s">
        <v>214</v>
      </c>
      <c r="O441" t="s">
        <v>212</v>
      </c>
      <c r="P441" t="s">
        <v>212</v>
      </c>
      <c r="Q441" t="s">
        <v>214</v>
      </c>
      <c r="R441" t="s">
        <v>214</v>
      </c>
      <c r="S441" t="s">
        <v>212</v>
      </c>
      <c r="T441" t="s">
        <v>214</v>
      </c>
      <c r="U441" t="s">
        <v>214</v>
      </c>
      <c r="V441" t="s">
        <v>214</v>
      </c>
      <c r="W441" t="s">
        <v>212</v>
      </c>
      <c r="X441" t="s">
        <v>212</v>
      </c>
      <c r="Y441" t="s">
        <v>212</v>
      </c>
      <c r="Z441" t="s">
        <v>212</v>
      </c>
      <c r="AA441" t="s">
        <v>212</v>
      </c>
      <c r="AB441" t="s">
        <v>214</v>
      </c>
      <c r="AC441" t="s">
        <v>212</v>
      </c>
      <c r="AD441" t="s">
        <v>214</v>
      </c>
      <c r="AE441" t="s">
        <v>212</v>
      </c>
      <c r="AF441" t="s">
        <v>214</v>
      </c>
      <c r="AG441" t="s">
        <v>213</v>
      </c>
      <c r="AH441" t="s">
        <v>213</v>
      </c>
      <c r="AI441" t="s">
        <v>213</v>
      </c>
      <c r="AJ441" t="s">
        <v>213</v>
      </c>
      <c r="AK441" t="s">
        <v>213</v>
      </c>
      <c r="AL441" t="s">
        <v>213</v>
      </c>
      <c r="AM441" t="s">
        <v>213</v>
      </c>
      <c r="AN441" t="s">
        <v>213</v>
      </c>
      <c r="AO441" t="s">
        <v>213</v>
      </c>
      <c r="AP441"/>
      <c r="AQ441" t="s">
        <v>3374</v>
      </c>
      <c r="AR441"/>
      <c r="AS441" s="286"/>
      <c r="AT441" s="256"/>
      <c r="AV441" s="258"/>
    </row>
    <row r="442" spans="1:48" s="257" customFormat="1" ht="21.6" x14ac:dyDescent="0.65">
      <c r="A442" s="257">
        <v>213012</v>
      </c>
      <c r="B442" s="257" t="s">
        <v>59</v>
      </c>
      <c r="C442" t="s">
        <v>3829</v>
      </c>
      <c r="D442" t="s">
        <v>3829</v>
      </c>
      <c r="E442" t="s">
        <v>3829</v>
      </c>
      <c r="F442" t="s">
        <v>3829</v>
      </c>
      <c r="G442" t="s">
        <v>3829</v>
      </c>
      <c r="H442" t="s">
        <v>3829</v>
      </c>
      <c r="I442" t="s">
        <v>3829</v>
      </c>
      <c r="J442" t="s">
        <v>3829</v>
      </c>
      <c r="K442" t="s">
        <v>3829</v>
      </c>
      <c r="L442" t="s">
        <v>3829</v>
      </c>
      <c r="M442" t="s">
        <v>3829</v>
      </c>
      <c r="N442" t="s">
        <v>3829</v>
      </c>
      <c r="O442" t="s">
        <v>3829</v>
      </c>
      <c r="P442" t="s">
        <v>3829</v>
      </c>
      <c r="Q442" t="s">
        <v>3829</v>
      </c>
      <c r="R442" t="s">
        <v>3829</v>
      </c>
      <c r="S442" t="s">
        <v>3829</v>
      </c>
      <c r="T442" t="s">
        <v>3829</v>
      </c>
      <c r="U442" t="s">
        <v>3829</v>
      </c>
      <c r="V442" t="s">
        <v>3829</v>
      </c>
      <c r="W442" t="s">
        <v>3829</v>
      </c>
      <c r="X442" t="s">
        <v>3829</v>
      </c>
      <c r="Y442" t="s">
        <v>3829</v>
      </c>
      <c r="Z442" t="s">
        <v>3829</v>
      </c>
      <c r="AA442" t="s">
        <v>3829</v>
      </c>
      <c r="AB442" t="s">
        <v>3829</v>
      </c>
      <c r="AC442" t="s">
        <v>3829</v>
      </c>
      <c r="AD442" t="s">
        <v>3829</v>
      </c>
      <c r="AE442" t="s">
        <v>3829</v>
      </c>
      <c r="AF442" t="s">
        <v>3829</v>
      </c>
      <c r="AG442" t="s">
        <v>3829</v>
      </c>
      <c r="AH442" t="s">
        <v>3829</v>
      </c>
      <c r="AI442" t="s">
        <v>3829</v>
      </c>
      <c r="AJ442" t="s">
        <v>3829</v>
      </c>
      <c r="AK442" t="s">
        <v>3829</v>
      </c>
      <c r="AL442" t="s">
        <v>3829</v>
      </c>
      <c r="AM442" t="s">
        <v>3829</v>
      </c>
      <c r="AN442" t="s">
        <v>3829</v>
      </c>
      <c r="AO442" t="s">
        <v>3829</v>
      </c>
      <c r="AP442"/>
      <c r="AQ442" t="s">
        <v>3998</v>
      </c>
      <c r="AR442"/>
      <c r="AS442" s="290"/>
      <c r="AT442" s="258"/>
      <c r="AV442" s="258"/>
    </row>
    <row r="443" spans="1:48" s="257" customFormat="1" ht="22.8" x14ac:dyDescent="0.4">
      <c r="A443" s="257">
        <v>213024</v>
      </c>
      <c r="B443" s="257" t="s">
        <v>65</v>
      </c>
      <c r="C443" t="s">
        <v>212</v>
      </c>
      <c r="D443" t="s">
        <v>214</v>
      </c>
      <c r="E443" t="s">
        <v>212</v>
      </c>
      <c r="F443" t="s">
        <v>214</v>
      </c>
      <c r="G443" t="s">
        <v>212</v>
      </c>
      <c r="H443" t="s">
        <v>214</v>
      </c>
      <c r="I443" t="s">
        <v>214</v>
      </c>
      <c r="J443" t="s">
        <v>212</v>
      </c>
      <c r="K443" t="s">
        <v>212</v>
      </c>
      <c r="L443" t="s">
        <v>214</v>
      </c>
      <c r="M443" t="s">
        <v>214</v>
      </c>
      <c r="N443" t="s">
        <v>212</v>
      </c>
      <c r="O443" t="s">
        <v>212</v>
      </c>
      <c r="P443" t="s">
        <v>212</v>
      </c>
      <c r="Q443" t="s">
        <v>214</v>
      </c>
      <c r="R443" t="s">
        <v>214</v>
      </c>
      <c r="S443" t="s">
        <v>214</v>
      </c>
      <c r="T443" t="s">
        <v>212</v>
      </c>
      <c r="U443" t="s">
        <v>214</v>
      </c>
      <c r="V443" t="s">
        <v>214</v>
      </c>
      <c r="W443" t="s">
        <v>212</v>
      </c>
      <c r="X443" t="s">
        <v>214</v>
      </c>
      <c r="Y443" t="s">
        <v>212</v>
      </c>
      <c r="Z443" t="s">
        <v>214</v>
      </c>
      <c r="AA443" t="s">
        <v>212</v>
      </c>
      <c r="AB443" t="s">
        <v>212</v>
      </c>
      <c r="AC443" t="s">
        <v>212</v>
      </c>
      <c r="AD443" t="s">
        <v>212</v>
      </c>
      <c r="AE443" t="s">
        <v>212</v>
      </c>
      <c r="AF443" t="s">
        <v>212</v>
      </c>
      <c r="AG443" t="s">
        <v>213</v>
      </c>
      <c r="AH443" t="s">
        <v>213</v>
      </c>
      <c r="AI443" t="s">
        <v>213</v>
      </c>
      <c r="AJ443" t="s">
        <v>213</v>
      </c>
      <c r="AK443" t="s">
        <v>213</v>
      </c>
      <c r="AL443"/>
      <c r="AM443"/>
      <c r="AN443"/>
      <c r="AO443"/>
      <c r="AP443"/>
      <c r="AQ443" t="s">
        <v>4083</v>
      </c>
      <c r="AR443"/>
      <c r="AS443" s="268"/>
      <c r="AT443" s="256"/>
    </row>
    <row r="444" spans="1:48" s="257" customFormat="1" ht="18" x14ac:dyDescent="0.5">
      <c r="A444" s="257">
        <v>213027</v>
      </c>
      <c r="B444" s="257" t="s">
        <v>59</v>
      </c>
      <c r="C444" t="s">
        <v>3829</v>
      </c>
      <c r="D444" t="s">
        <v>3829</v>
      </c>
      <c r="E444" t="s">
        <v>3829</v>
      </c>
      <c r="F444" t="s">
        <v>3829</v>
      </c>
      <c r="G444" t="s">
        <v>3829</v>
      </c>
      <c r="H444" t="s">
        <v>3829</v>
      </c>
      <c r="I444" t="s">
        <v>3829</v>
      </c>
      <c r="J444" t="s">
        <v>3829</v>
      </c>
      <c r="K444" t="s">
        <v>3829</v>
      </c>
      <c r="L444" t="s">
        <v>3829</v>
      </c>
      <c r="M444" t="s">
        <v>3829</v>
      </c>
      <c r="N444" t="s">
        <v>3829</v>
      </c>
      <c r="O444" t="s">
        <v>3829</v>
      </c>
      <c r="P444" t="s">
        <v>3829</v>
      </c>
      <c r="Q444" t="s">
        <v>3829</v>
      </c>
      <c r="R444" t="s">
        <v>3829</v>
      </c>
      <c r="S444" t="s">
        <v>3829</v>
      </c>
      <c r="T444" t="s">
        <v>3829</v>
      </c>
      <c r="U444" t="s">
        <v>3829</v>
      </c>
      <c r="V444" t="s">
        <v>3829</v>
      </c>
      <c r="W444" t="s">
        <v>3829</v>
      </c>
      <c r="X444" t="s">
        <v>3829</v>
      </c>
      <c r="Y444" t="s">
        <v>3829</v>
      </c>
      <c r="Z444" t="s">
        <v>3829</v>
      </c>
      <c r="AA444" t="s">
        <v>3829</v>
      </c>
      <c r="AB444" t="s">
        <v>3829</v>
      </c>
      <c r="AC444" t="s">
        <v>3829</v>
      </c>
      <c r="AD444" t="s">
        <v>3829</v>
      </c>
      <c r="AE444" t="s">
        <v>3829</v>
      </c>
      <c r="AF444" t="s">
        <v>3829</v>
      </c>
      <c r="AG444" t="s">
        <v>3829</v>
      </c>
      <c r="AH444" t="s">
        <v>3829</v>
      </c>
      <c r="AI444" t="s">
        <v>3829</v>
      </c>
      <c r="AJ444" t="s">
        <v>3829</v>
      </c>
      <c r="AK444" t="s">
        <v>3829</v>
      </c>
      <c r="AL444" t="s">
        <v>3829</v>
      </c>
      <c r="AM444" t="s">
        <v>3829</v>
      </c>
      <c r="AN444" t="s">
        <v>3829</v>
      </c>
      <c r="AO444" t="s">
        <v>3829</v>
      </c>
      <c r="AQ444" t="s">
        <v>3879</v>
      </c>
      <c r="AR444"/>
      <c r="AS444" s="289"/>
      <c r="AT444" s="258"/>
    </row>
    <row r="445" spans="1:48" s="257" customFormat="1" ht="22.8" x14ac:dyDescent="0.4">
      <c r="A445" s="257">
        <v>213031</v>
      </c>
      <c r="B445" s="257" t="s">
        <v>59</v>
      </c>
      <c r="C445" t="s">
        <v>3829</v>
      </c>
      <c r="D445" t="s">
        <v>3829</v>
      </c>
      <c r="E445" t="s">
        <v>3829</v>
      </c>
      <c r="F445" t="s">
        <v>3829</v>
      </c>
      <c r="G445" t="s">
        <v>3829</v>
      </c>
      <c r="H445" t="s">
        <v>3829</v>
      </c>
      <c r="I445" t="s">
        <v>3829</v>
      </c>
      <c r="J445" t="s">
        <v>3829</v>
      </c>
      <c r="K445" t="s">
        <v>3829</v>
      </c>
      <c r="L445" t="s">
        <v>3829</v>
      </c>
      <c r="M445" t="s">
        <v>3829</v>
      </c>
      <c r="N445" t="s">
        <v>3829</v>
      </c>
      <c r="O445" t="s">
        <v>3829</v>
      </c>
      <c r="P445" t="s">
        <v>3829</v>
      </c>
      <c r="Q445" t="s">
        <v>3829</v>
      </c>
      <c r="R445" t="s">
        <v>3829</v>
      </c>
      <c r="S445" t="s">
        <v>3829</v>
      </c>
      <c r="T445" t="s">
        <v>3829</v>
      </c>
      <c r="U445" t="s">
        <v>3829</v>
      </c>
      <c r="V445" t="s">
        <v>3829</v>
      </c>
      <c r="W445" t="s">
        <v>3829</v>
      </c>
      <c r="X445" t="s">
        <v>3829</v>
      </c>
      <c r="Y445" t="s">
        <v>3829</v>
      </c>
      <c r="Z445" t="s">
        <v>3829</v>
      </c>
      <c r="AA445" t="s">
        <v>3829</v>
      </c>
      <c r="AB445" t="s">
        <v>3829</v>
      </c>
      <c r="AC445" t="s">
        <v>3829</v>
      </c>
      <c r="AD445" t="s">
        <v>3829</v>
      </c>
      <c r="AE445" t="s">
        <v>3829</v>
      </c>
      <c r="AF445" t="s">
        <v>3829</v>
      </c>
      <c r="AG445" t="s">
        <v>3829</v>
      </c>
      <c r="AH445" t="s">
        <v>3829</v>
      </c>
      <c r="AI445" t="s">
        <v>3829</v>
      </c>
      <c r="AJ445" t="s">
        <v>3829</v>
      </c>
      <c r="AK445" t="s">
        <v>3829</v>
      </c>
      <c r="AL445" t="s">
        <v>3829</v>
      </c>
      <c r="AM445" t="s">
        <v>3829</v>
      </c>
      <c r="AN445" t="s">
        <v>3829</v>
      </c>
      <c r="AO445" t="s">
        <v>3829</v>
      </c>
      <c r="AP445" t="s">
        <v>3829</v>
      </c>
      <c r="AQ445" t="s">
        <v>3998</v>
      </c>
      <c r="AR445"/>
      <c r="AS445" s="288"/>
      <c r="AT445" s="258"/>
      <c r="AV445" s="258"/>
    </row>
    <row r="446" spans="1:48" s="257" customFormat="1" ht="22.8" x14ac:dyDescent="0.4">
      <c r="A446" s="345">
        <v>213032</v>
      </c>
      <c r="B446" s="257" t="s">
        <v>486</v>
      </c>
      <c r="C446" t="s">
        <v>3829</v>
      </c>
      <c r="D446" t="s">
        <v>3829</v>
      </c>
      <c r="E446" t="s">
        <v>3829</v>
      </c>
      <c r="F446" t="s">
        <v>3829</v>
      </c>
      <c r="G446" t="s">
        <v>3829</v>
      </c>
      <c r="H446" t="s">
        <v>3829</v>
      </c>
      <c r="I446" t="s">
        <v>3829</v>
      </c>
      <c r="J446" t="s">
        <v>3829</v>
      </c>
      <c r="K446" t="s">
        <v>3829</v>
      </c>
      <c r="L446" t="s">
        <v>3829</v>
      </c>
      <c r="M446" t="s">
        <v>3829</v>
      </c>
      <c r="N446" t="s">
        <v>3829</v>
      </c>
      <c r="O446" t="s">
        <v>3829</v>
      </c>
      <c r="P446" t="s">
        <v>3829</v>
      </c>
      <c r="Q446" t="s">
        <v>3829</v>
      </c>
      <c r="R446" t="s">
        <v>3829</v>
      </c>
      <c r="S446" t="s">
        <v>3829</v>
      </c>
      <c r="T446" t="s">
        <v>3829</v>
      </c>
      <c r="U446" t="s">
        <v>3829</v>
      </c>
      <c r="V446" t="s">
        <v>3829</v>
      </c>
      <c r="W446"/>
      <c r="X446"/>
      <c r="Y446"/>
      <c r="Z446"/>
      <c r="AA446" s="269"/>
      <c r="AB446" s="269"/>
      <c r="AC446" s="269"/>
      <c r="AD446" s="269"/>
      <c r="AE446" s="269"/>
      <c r="AF446" s="269"/>
      <c r="AG446" s="269"/>
      <c r="AH446" s="269"/>
      <c r="AI446" s="269"/>
      <c r="AJ446" s="269"/>
      <c r="AK446" s="269"/>
      <c r="AL446" s="269"/>
      <c r="AM446" s="269"/>
      <c r="AN446" s="269"/>
      <c r="AO446" s="269"/>
      <c r="AP446"/>
      <c r="AQ446" t="s">
        <v>4022</v>
      </c>
      <c r="AR446"/>
      <c r="AS446" s="288"/>
      <c r="AT446" s="258"/>
      <c r="AV446" s="258"/>
    </row>
    <row r="447" spans="1:48" s="257" customFormat="1" ht="22.8" x14ac:dyDescent="0.4">
      <c r="A447" s="257">
        <v>213038</v>
      </c>
      <c r="B447" s="257" t="s">
        <v>59</v>
      </c>
      <c r="C447" s="271" t="s">
        <v>3829</v>
      </c>
      <c r="D447" s="271" t="s">
        <v>3829</v>
      </c>
      <c r="E447" s="271" t="s">
        <v>3829</v>
      </c>
      <c r="F447" s="271" t="s">
        <v>3829</v>
      </c>
      <c r="G447" s="271" t="s">
        <v>3829</v>
      </c>
      <c r="H447" s="271" t="s">
        <v>3829</v>
      </c>
      <c r="I447" s="271" t="s">
        <v>3829</v>
      </c>
      <c r="J447" s="271" t="s">
        <v>3829</v>
      </c>
      <c r="K447" s="271" t="s">
        <v>3829</v>
      </c>
      <c r="L447" s="271" t="s">
        <v>3829</v>
      </c>
      <c r="M447" s="271" t="s">
        <v>3829</v>
      </c>
      <c r="N447" s="271" t="s">
        <v>3829</v>
      </c>
      <c r="O447" s="271" t="s">
        <v>3829</v>
      </c>
      <c r="P447" s="271" t="s">
        <v>3829</v>
      </c>
      <c r="Q447" s="271" t="s">
        <v>3829</v>
      </c>
      <c r="R447" s="271" t="s">
        <v>3829</v>
      </c>
      <c r="S447" s="271" t="s">
        <v>3829</v>
      </c>
      <c r="T447" s="271" t="s">
        <v>3829</v>
      </c>
      <c r="U447" s="271" t="s">
        <v>3829</v>
      </c>
      <c r="V447" s="271" t="s">
        <v>3829</v>
      </c>
      <c r="W447" s="271" t="s">
        <v>3829</v>
      </c>
      <c r="X447" s="271" t="s">
        <v>3829</v>
      </c>
      <c r="Y447" s="271" t="s">
        <v>3829</v>
      </c>
      <c r="Z447" s="271" t="s">
        <v>3829</v>
      </c>
      <c r="AA447" s="271" t="s">
        <v>3829</v>
      </c>
      <c r="AB447" s="271" t="s">
        <v>3829</v>
      </c>
      <c r="AC447" s="271" t="s">
        <v>3829</v>
      </c>
      <c r="AD447" s="271" t="s">
        <v>3829</v>
      </c>
      <c r="AE447" s="271" t="s">
        <v>3829</v>
      </c>
      <c r="AF447" s="271" t="s">
        <v>3829</v>
      </c>
      <c r="AG447" s="271" t="s">
        <v>3829</v>
      </c>
      <c r="AH447" s="271" t="s">
        <v>3829</v>
      </c>
      <c r="AI447" s="271" t="s">
        <v>3829</v>
      </c>
      <c r="AJ447" s="271" t="s">
        <v>3829</v>
      </c>
      <c r="AK447" s="271" t="s">
        <v>3829</v>
      </c>
      <c r="AL447" s="271" t="s">
        <v>3829</v>
      </c>
      <c r="AM447" s="271" t="s">
        <v>3829</v>
      </c>
      <c r="AN447" s="271" t="s">
        <v>3829</v>
      </c>
      <c r="AO447" s="271" t="s">
        <v>3829</v>
      </c>
      <c r="AQ447" t="s">
        <v>3861</v>
      </c>
      <c r="AR447"/>
      <c r="AS447" s="268"/>
      <c r="AT447" s="256"/>
      <c r="AV447" s="258"/>
    </row>
    <row r="448" spans="1:48" s="257" customFormat="1" x14ac:dyDescent="0.25">
      <c r="A448" s="257">
        <v>213039</v>
      </c>
      <c r="B448" s="257" t="s">
        <v>484</v>
      </c>
      <c r="C448" t="s">
        <v>3829</v>
      </c>
      <c r="D448" t="s">
        <v>3829</v>
      </c>
      <c r="E448" t="s">
        <v>3829</v>
      </c>
      <c r="F448" t="s">
        <v>3829</v>
      </c>
      <c r="G448" t="s">
        <v>3829</v>
      </c>
      <c r="H448" t="s">
        <v>3829</v>
      </c>
      <c r="I448" t="s">
        <v>3829</v>
      </c>
      <c r="J448" t="s">
        <v>3829</v>
      </c>
      <c r="K448" t="s">
        <v>3829</v>
      </c>
      <c r="L448" t="s">
        <v>3829</v>
      </c>
      <c r="M448" t="s">
        <v>3829</v>
      </c>
      <c r="N448" t="s">
        <v>3829</v>
      </c>
      <c r="O448" t="s">
        <v>3829</v>
      </c>
      <c r="P448" t="s">
        <v>3829</v>
      </c>
      <c r="Q448" t="s">
        <v>3829</v>
      </c>
      <c r="R448" t="s">
        <v>3829</v>
      </c>
      <c r="S448" t="s">
        <v>3829</v>
      </c>
      <c r="T448" t="s">
        <v>3829</v>
      </c>
      <c r="U448" t="s">
        <v>3829</v>
      </c>
      <c r="V448" t="s">
        <v>3829</v>
      </c>
      <c r="W448" t="s">
        <v>3829</v>
      </c>
      <c r="X448" t="s">
        <v>3829</v>
      </c>
      <c r="Y448" t="s">
        <v>3829</v>
      </c>
      <c r="Z448" t="s">
        <v>3829</v>
      </c>
      <c r="AA448" t="s">
        <v>3829</v>
      </c>
      <c r="AB448" t="s">
        <v>3829</v>
      </c>
      <c r="AC448" t="s">
        <v>3829</v>
      </c>
      <c r="AD448" t="s">
        <v>3829</v>
      </c>
      <c r="AE448" t="s">
        <v>3829</v>
      </c>
      <c r="AF448" t="s">
        <v>3829</v>
      </c>
      <c r="AG448"/>
      <c r="AH448"/>
      <c r="AI448"/>
      <c r="AJ448"/>
      <c r="AK448"/>
      <c r="AL448"/>
      <c r="AM448"/>
      <c r="AN448"/>
      <c r="AO448"/>
      <c r="AP448"/>
      <c r="AQ448" t="s">
        <v>3865</v>
      </c>
      <c r="AR448"/>
      <c r="AV448" s="258"/>
    </row>
    <row r="449" spans="1:48" s="257" customFormat="1" ht="22.8" x14ac:dyDescent="0.4">
      <c r="A449" s="257">
        <v>213044</v>
      </c>
      <c r="B449" s="257" t="s">
        <v>59</v>
      </c>
      <c r="C449" t="s">
        <v>3829</v>
      </c>
      <c r="D449" t="s">
        <v>3829</v>
      </c>
      <c r="E449" t="s">
        <v>3829</v>
      </c>
      <c r="F449" t="s">
        <v>3829</v>
      </c>
      <c r="G449" t="s">
        <v>3829</v>
      </c>
      <c r="H449" t="s">
        <v>3829</v>
      </c>
      <c r="I449" t="s">
        <v>3829</v>
      </c>
      <c r="J449" t="s">
        <v>3829</v>
      </c>
      <c r="K449" t="s">
        <v>3829</v>
      </c>
      <c r="L449" t="s">
        <v>3829</v>
      </c>
      <c r="M449" t="s">
        <v>3829</v>
      </c>
      <c r="N449" t="s">
        <v>3829</v>
      </c>
      <c r="O449" t="s">
        <v>3829</v>
      </c>
      <c r="P449" t="s">
        <v>3829</v>
      </c>
      <c r="Q449" t="s">
        <v>3829</v>
      </c>
      <c r="R449" t="s">
        <v>3829</v>
      </c>
      <c r="S449" t="s">
        <v>3829</v>
      </c>
      <c r="T449" t="s">
        <v>3829</v>
      </c>
      <c r="U449" t="s">
        <v>3829</v>
      </c>
      <c r="V449" t="s">
        <v>3829</v>
      </c>
      <c r="W449" t="s">
        <v>3829</v>
      </c>
      <c r="X449" t="s">
        <v>3829</v>
      </c>
      <c r="Y449" t="s">
        <v>3829</v>
      </c>
      <c r="Z449" t="s">
        <v>3829</v>
      </c>
      <c r="AA449" t="s">
        <v>3829</v>
      </c>
      <c r="AB449" t="s">
        <v>3829</v>
      </c>
      <c r="AC449" t="s">
        <v>3829</v>
      </c>
      <c r="AD449" t="s">
        <v>3829</v>
      </c>
      <c r="AE449" t="s">
        <v>3829</v>
      </c>
      <c r="AF449" t="s">
        <v>3829</v>
      </c>
      <c r="AG449" t="s">
        <v>3829</v>
      </c>
      <c r="AH449" t="s">
        <v>3829</v>
      </c>
      <c r="AI449" t="s">
        <v>3829</v>
      </c>
      <c r="AJ449" t="s">
        <v>3829</v>
      </c>
      <c r="AK449" t="s">
        <v>3829</v>
      </c>
      <c r="AL449" t="s">
        <v>3829</v>
      </c>
      <c r="AM449" t="s">
        <v>3829</v>
      </c>
      <c r="AN449" t="s">
        <v>3829</v>
      </c>
      <c r="AO449" t="s">
        <v>3829</v>
      </c>
      <c r="AP449" t="s">
        <v>3829</v>
      </c>
      <c r="AQ449" t="s">
        <v>3843</v>
      </c>
      <c r="AR449"/>
      <c r="AS449" s="268"/>
      <c r="AT449" s="256"/>
      <c r="AV449" s="258"/>
    </row>
    <row r="450" spans="1:48" s="257" customFormat="1" ht="22.8" x14ac:dyDescent="0.4">
      <c r="A450" s="257">
        <v>213046</v>
      </c>
      <c r="B450" s="257" t="s">
        <v>59</v>
      </c>
      <c r="C450" t="s">
        <v>213</v>
      </c>
      <c r="D450" t="s">
        <v>214</v>
      </c>
      <c r="E450" t="s">
        <v>212</v>
      </c>
      <c r="F450" t="s">
        <v>212</v>
      </c>
      <c r="G450" t="s">
        <v>214</v>
      </c>
      <c r="H450" t="s">
        <v>212</v>
      </c>
      <c r="I450" t="s">
        <v>212</v>
      </c>
      <c r="J450" t="s">
        <v>212</v>
      </c>
      <c r="K450" t="s">
        <v>212</v>
      </c>
      <c r="L450" t="s">
        <v>212</v>
      </c>
      <c r="M450" t="s">
        <v>212</v>
      </c>
      <c r="N450" t="s">
        <v>214</v>
      </c>
      <c r="O450" t="s">
        <v>214</v>
      </c>
      <c r="P450" t="s">
        <v>212</v>
      </c>
      <c r="Q450" t="s">
        <v>212</v>
      </c>
      <c r="R450" t="s">
        <v>214</v>
      </c>
      <c r="S450" t="s">
        <v>212</v>
      </c>
      <c r="T450" t="s">
        <v>214</v>
      </c>
      <c r="U450" t="s">
        <v>214</v>
      </c>
      <c r="V450" t="s">
        <v>214</v>
      </c>
      <c r="W450" t="s">
        <v>212</v>
      </c>
      <c r="X450" t="s">
        <v>212</v>
      </c>
      <c r="Y450" t="s">
        <v>214</v>
      </c>
      <c r="Z450" t="s">
        <v>212</v>
      </c>
      <c r="AA450" t="s">
        <v>214</v>
      </c>
      <c r="AB450" t="s">
        <v>212</v>
      </c>
      <c r="AC450" t="s">
        <v>212</v>
      </c>
      <c r="AD450" t="s">
        <v>212</v>
      </c>
      <c r="AE450" t="s">
        <v>212</v>
      </c>
      <c r="AF450" t="s">
        <v>212</v>
      </c>
      <c r="AG450" t="s">
        <v>214</v>
      </c>
      <c r="AH450" t="s">
        <v>213</v>
      </c>
      <c r="AI450" t="s">
        <v>213</v>
      </c>
      <c r="AJ450" t="s">
        <v>214</v>
      </c>
      <c r="AK450" t="s">
        <v>214</v>
      </c>
      <c r="AL450" t="s">
        <v>213</v>
      </c>
      <c r="AM450" t="s">
        <v>213</v>
      </c>
      <c r="AN450" t="s">
        <v>213</v>
      </c>
      <c r="AO450" t="s">
        <v>213</v>
      </c>
      <c r="AP450" t="s">
        <v>213</v>
      </c>
      <c r="AQ450" t="s">
        <v>3374</v>
      </c>
      <c r="AR450"/>
      <c r="AS450" s="268"/>
      <c r="AT450" s="256"/>
    </row>
    <row r="451" spans="1:48" s="257" customFormat="1" ht="22.8" x14ac:dyDescent="0.4">
      <c r="A451" s="257">
        <v>213048</v>
      </c>
      <c r="B451" s="257" t="s">
        <v>59</v>
      </c>
      <c r="C451" t="s">
        <v>3829</v>
      </c>
      <c r="D451" t="s">
        <v>3829</v>
      </c>
      <c r="E451" t="s">
        <v>3829</v>
      </c>
      <c r="F451" t="s">
        <v>3829</v>
      </c>
      <c r="G451" t="s">
        <v>3829</v>
      </c>
      <c r="H451" t="s">
        <v>3829</v>
      </c>
      <c r="I451" t="s">
        <v>3829</v>
      </c>
      <c r="J451" t="s">
        <v>3829</v>
      </c>
      <c r="K451" t="s">
        <v>3829</v>
      </c>
      <c r="L451" t="s">
        <v>3829</v>
      </c>
      <c r="M451" t="s">
        <v>3829</v>
      </c>
      <c r="N451" t="s">
        <v>3829</v>
      </c>
      <c r="O451" t="s">
        <v>3829</v>
      </c>
      <c r="P451" t="s">
        <v>3829</v>
      </c>
      <c r="Q451" t="s">
        <v>3829</v>
      </c>
      <c r="R451" t="s">
        <v>3829</v>
      </c>
      <c r="S451" t="s">
        <v>3829</v>
      </c>
      <c r="T451" t="s">
        <v>3829</v>
      </c>
      <c r="U451" t="s">
        <v>3829</v>
      </c>
      <c r="V451" t="s">
        <v>3829</v>
      </c>
      <c r="W451" t="s">
        <v>3829</v>
      </c>
      <c r="X451" t="s">
        <v>3829</v>
      </c>
      <c r="Y451" t="s">
        <v>3829</v>
      </c>
      <c r="Z451" t="s">
        <v>3829</v>
      </c>
      <c r="AA451" t="s">
        <v>3829</v>
      </c>
      <c r="AB451" t="s">
        <v>3829</v>
      </c>
      <c r="AC451" t="s">
        <v>3829</v>
      </c>
      <c r="AD451" t="s">
        <v>3829</v>
      </c>
      <c r="AE451" t="s">
        <v>3829</v>
      </c>
      <c r="AF451" t="s">
        <v>3829</v>
      </c>
      <c r="AG451" t="s">
        <v>3829</v>
      </c>
      <c r="AH451" t="s">
        <v>3829</v>
      </c>
      <c r="AI451" t="s">
        <v>3829</v>
      </c>
      <c r="AJ451" t="s">
        <v>3829</v>
      </c>
      <c r="AK451" t="s">
        <v>3829</v>
      </c>
      <c r="AL451" t="s">
        <v>3829</v>
      </c>
      <c r="AM451" t="s">
        <v>3829</v>
      </c>
      <c r="AN451" t="s">
        <v>3829</v>
      </c>
      <c r="AO451" t="s">
        <v>3829</v>
      </c>
      <c r="AP451" t="s">
        <v>3829</v>
      </c>
      <c r="AQ451" t="s">
        <v>3879</v>
      </c>
      <c r="AR451"/>
      <c r="AS451" s="268"/>
      <c r="AT451" s="258"/>
      <c r="AV451" s="258"/>
    </row>
    <row r="452" spans="1:48" s="257" customFormat="1" ht="22.8" x14ac:dyDescent="0.4">
      <c r="A452" s="257">
        <v>213053</v>
      </c>
      <c r="B452" s="257" t="s">
        <v>59</v>
      </c>
      <c r="C452" t="s">
        <v>3829</v>
      </c>
      <c r="D452" t="s">
        <v>3829</v>
      </c>
      <c r="E452" t="s">
        <v>3829</v>
      </c>
      <c r="F452" t="s">
        <v>3829</v>
      </c>
      <c r="G452" t="s">
        <v>3829</v>
      </c>
      <c r="H452" t="s">
        <v>3829</v>
      </c>
      <c r="I452" t="s">
        <v>3829</v>
      </c>
      <c r="J452" t="s">
        <v>3829</v>
      </c>
      <c r="K452" t="s">
        <v>3829</v>
      </c>
      <c r="L452" t="s">
        <v>3829</v>
      </c>
      <c r="M452" t="s">
        <v>3829</v>
      </c>
      <c r="N452" t="s">
        <v>3829</v>
      </c>
      <c r="O452" t="s">
        <v>3829</v>
      </c>
      <c r="P452" t="s">
        <v>3829</v>
      </c>
      <c r="Q452" t="s">
        <v>3829</v>
      </c>
      <c r="R452" t="s">
        <v>3829</v>
      </c>
      <c r="S452" t="s">
        <v>3829</v>
      </c>
      <c r="T452" t="s">
        <v>3829</v>
      </c>
      <c r="U452" t="s">
        <v>3829</v>
      </c>
      <c r="V452" t="s">
        <v>3829</v>
      </c>
      <c r="W452" t="s">
        <v>3829</v>
      </c>
      <c r="X452" t="s">
        <v>3829</v>
      </c>
      <c r="Y452" t="s">
        <v>3829</v>
      </c>
      <c r="Z452" t="s">
        <v>3829</v>
      </c>
      <c r="AA452" t="s">
        <v>3829</v>
      </c>
      <c r="AB452" t="s">
        <v>3829</v>
      </c>
      <c r="AC452" t="s">
        <v>3829</v>
      </c>
      <c r="AD452" t="s">
        <v>3829</v>
      </c>
      <c r="AE452" t="s">
        <v>3829</v>
      </c>
      <c r="AF452" t="s">
        <v>3829</v>
      </c>
      <c r="AG452" t="s">
        <v>3829</v>
      </c>
      <c r="AH452" t="s">
        <v>3829</v>
      </c>
      <c r="AI452" t="s">
        <v>3829</v>
      </c>
      <c r="AJ452" t="s">
        <v>3829</v>
      </c>
      <c r="AK452" t="s">
        <v>3829</v>
      </c>
      <c r="AL452" t="s">
        <v>3829</v>
      </c>
      <c r="AM452" t="s">
        <v>3829</v>
      </c>
      <c r="AN452" t="s">
        <v>3829</v>
      </c>
      <c r="AO452" t="s">
        <v>3829</v>
      </c>
      <c r="AP452" t="s">
        <v>3829</v>
      </c>
      <c r="AQ452" t="s">
        <v>3998</v>
      </c>
      <c r="AR452"/>
      <c r="AS452" s="268"/>
      <c r="AT452" s="258"/>
      <c r="AV452" s="258"/>
    </row>
    <row r="453" spans="1:48" s="257" customFormat="1" ht="21.6" x14ac:dyDescent="0.65">
      <c r="A453" s="292">
        <v>213060</v>
      </c>
      <c r="B453" s="257" t="s">
        <v>59</v>
      </c>
      <c r="C453" t="s">
        <v>3829</v>
      </c>
      <c r="D453" t="s">
        <v>3829</v>
      </c>
      <c r="E453" t="s">
        <v>3829</v>
      </c>
      <c r="F453" t="s">
        <v>3829</v>
      </c>
      <c r="G453" t="s">
        <v>3829</v>
      </c>
      <c r="H453" t="s">
        <v>3829</v>
      </c>
      <c r="I453" t="s">
        <v>3829</v>
      </c>
      <c r="J453" t="s">
        <v>3829</v>
      </c>
      <c r="K453" t="s">
        <v>3829</v>
      </c>
      <c r="L453" t="s">
        <v>3829</v>
      </c>
      <c r="M453" t="s">
        <v>3829</v>
      </c>
      <c r="N453" t="s">
        <v>3829</v>
      </c>
      <c r="O453" t="s">
        <v>3829</v>
      </c>
      <c r="P453" t="s">
        <v>3829</v>
      </c>
      <c r="Q453" t="s">
        <v>3829</v>
      </c>
      <c r="R453" t="s">
        <v>3829</v>
      </c>
      <c r="S453" t="s">
        <v>3829</v>
      </c>
      <c r="T453" t="s">
        <v>3829</v>
      </c>
      <c r="U453" t="s">
        <v>3829</v>
      </c>
      <c r="V453" t="s">
        <v>3829</v>
      </c>
      <c r="W453" t="s">
        <v>3829</v>
      </c>
      <c r="X453" t="s">
        <v>3829</v>
      </c>
      <c r="Y453" t="s">
        <v>3829</v>
      </c>
      <c r="Z453" t="s">
        <v>3829</v>
      </c>
      <c r="AA453" t="s">
        <v>3829</v>
      </c>
      <c r="AB453" t="s">
        <v>3829</v>
      </c>
      <c r="AC453" t="s">
        <v>3829</v>
      </c>
      <c r="AD453" t="s">
        <v>3829</v>
      </c>
      <c r="AE453" t="s">
        <v>3829</v>
      </c>
      <c r="AF453" t="s">
        <v>3829</v>
      </c>
      <c r="AG453" t="s">
        <v>3829</v>
      </c>
      <c r="AH453" t="s">
        <v>3829</v>
      </c>
      <c r="AI453" t="s">
        <v>3829</v>
      </c>
      <c r="AJ453" t="s">
        <v>3829</v>
      </c>
      <c r="AK453" t="s">
        <v>3829</v>
      </c>
      <c r="AL453" t="s">
        <v>3829</v>
      </c>
      <c r="AM453" t="s">
        <v>3829</v>
      </c>
      <c r="AN453" t="s">
        <v>3829</v>
      </c>
      <c r="AO453" t="s">
        <v>3829</v>
      </c>
      <c r="AQ453" t="s">
        <v>3998</v>
      </c>
      <c r="AR453"/>
      <c r="AS453" s="286"/>
      <c r="AT453" s="258"/>
    </row>
    <row r="454" spans="1:48" s="257" customFormat="1" ht="22.8" x14ac:dyDescent="0.4">
      <c r="A454" s="257">
        <v>213062</v>
      </c>
      <c r="B454" s="257" t="s">
        <v>59</v>
      </c>
      <c r="C454" t="s">
        <v>3829</v>
      </c>
      <c r="D454" t="s">
        <v>3829</v>
      </c>
      <c r="E454" t="s">
        <v>3829</v>
      </c>
      <c r="F454" t="s">
        <v>3829</v>
      </c>
      <c r="G454" t="s">
        <v>3829</v>
      </c>
      <c r="H454" t="s">
        <v>3829</v>
      </c>
      <c r="I454" t="s">
        <v>3829</v>
      </c>
      <c r="J454" t="s">
        <v>3829</v>
      </c>
      <c r="K454" t="s">
        <v>3829</v>
      </c>
      <c r="L454" t="s">
        <v>3829</v>
      </c>
      <c r="M454" t="s">
        <v>3829</v>
      </c>
      <c r="N454" t="s">
        <v>3829</v>
      </c>
      <c r="O454" t="s">
        <v>3829</v>
      </c>
      <c r="P454" t="s">
        <v>3829</v>
      </c>
      <c r="Q454" t="s">
        <v>3829</v>
      </c>
      <c r="R454" t="s">
        <v>3829</v>
      </c>
      <c r="S454" t="s">
        <v>3829</v>
      </c>
      <c r="T454" t="s">
        <v>3829</v>
      </c>
      <c r="U454" t="s">
        <v>3829</v>
      </c>
      <c r="V454" t="s">
        <v>3829</v>
      </c>
      <c r="W454" t="s">
        <v>3829</v>
      </c>
      <c r="X454" t="s">
        <v>3829</v>
      </c>
      <c r="Y454" t="s">
        <v>3829</v>
      </c>
      <c r="Z454" t="s">
        <v>3829</v>
      </c>
      <c r="AA454" t="s">
        <v>3829</v>
      </c>
      <c r="AB454" t="s">
        <v>3829</v>
      </c>
      <c r="AC454" t="s">
        <v>3829</v>
      </c>
      <c r="AD454" t="s">
        <v>3829</v>
      </c>
      <c r="AE454" t="s">
        <v>3829</v>
      </c>
      <c r="AF454" t="s">
        <v>3829</v>
      </c>
      <c r="AG454" t="s">
        <v>3829</v>
      </c>
      <c r="AH454" t="s">
        <v>3829</v>
      </c>
      <c r="AI454" t="s">
        <v>3829</v>
      </c>
      <c r="AJ454" t="s">
        <v>3829</v>
      </c>
      <c r="AK454" t="s">
        <v>3829</v>
      </c>
      <c r="AL454" t="s">
        <v>3829</v>
      </c>
      <c r="AM454" t="s">
        <v>3829</v>
      </c>
      <c r="AN454" t="s">
        <v>3829</v>
      </c>
      <c r="AO454" t="s">
        <v>3829</v>
      </c>
      <c r="AP454" t="s">
        <v>3829</v>
      </c>
      <c r="AQ454" t="s">
        <v>3998</v>
      </c>
      <c r="AR454"/>
      <c r="AS454" s="268"/>
      <c r="AT454" s="256"/>
      <c r="AV454" s="258"/>
    </row>
    <row r="455" spans="1:48" s="257" customFormat="1" ht="22.8" x14ac:dyDescent="0.4">
      <c r="A455" s="257">
        <v>213064</v>
      </c>
      <c r="B455" s="257" t="s">
        <v>485</v>
      </c>
      <c r="C455" t="s">
        <v>3829</v>
      </c>
      <c r="D455" t="s">
        <v>3829</v>
      </c>
      <c r="E455" t="s">
        <v>3829</v>
      </c>
      <c r="F455" t="s">
        <v>3829</v>
      </c>
      <c r="G455" t="s">
        <v>3829</v>
      </c>
      <c r="H455" t="s">
        <v>3829</v>
      </c>
      <c r="I455" t="s">
        <v>3829</v>
      </c>
      <c r="J455" t="s">
        <v>3829</v>
      </c>
      <c r="K455" t="s">
        <v>3829</v>
      </c>
      <c r="L455" t="s">
        <v>3829</v>
      </c>
      <c r="M455"/>
      <c r="N455"/>
      <c r="O455"/>
      <c r="P455"/>
      <c r="Q455"/>
      <c r="R455"/>
      <c r="S455"/>
      <c r="T455"/>
      <c r="U455"/>
      <c r="V455"/>
      <c r="W455"/>
      <c r="X455"/>
      <c r="Y455"/>
      <c r="Z455"/>
      <c r="AA455"/>
      <c r="AB455"/>
      <c r="AC455"/>
      <c r="AD455"/>
      <c r="AE455"/>
      <c r="AF455"/>
      <c r="AG455"/>
      <c r="AH455"/>
      <c r="AI455"/>
      <c r="AJ455"/>
      <c r="AK455"/>
      <c r="AL455"/>
      <c r="AM455"/>
      <c r="AN455"/>
      <c r="AO455"/>
      <c r="AP455"/>
      <c r="AQ455" t="s">
        <v>4110</v>
      </c>
      <c r="AR455"/>
      <c r="AS455" s="268"/>
      <c r="AT455" s="258"/>
      <c r="AV455" s="258"/>
    </row>
    <row r="456" spans="1:48" s="257" customFormat="1" ht="14.4" x14ac:dyDescent="0.3">
      <c r="A456" s="257">
        <v>213080</v>
      </c>
      <c r="B456" s="257" t="s">
        <v>59</v>
      </c>
      <c r="C456" t="s">
        <v>212</v>
      </c>
      <c r="D456" t="s">
        <v>212</v>
      </c>
      <c r="E456" t="s">
        <v>212</v>
      </c>
      <c r="F456" t="s">
        <v>212</v>
      </c>
      <c r="G456" t="s">
        <v>212</v>
      </c>
      <c r="H456" t="s">
        <v>214</v>
      </c>
      <c r="I456" t="s">
        <v>214</v>
      </c>
      <c r="J456" t="s">
        <v>212</v>
      </c>
      <c r="K456" t="s">
        <v>212</v>
      </c>
      <c r="L456" t="s">
        <v>214</v>
      </c>
      <c r="M456" t="s">
        <v>212</v>
      </c>
      <c r="N456" t="s">
        <v>214</v>
      </c>
      <c r="O456" t="s">
        <v>212</v>
      </c>
      <c r="P456" t="s">
        <v>212</v>
      </c>
      <c r="Q456" t="s">
        <v>212</v>
      </c>
      <c r="R456" t="s">
        <v>212</v>
      </c>
      <c r="S456" t="s">
        <v>212</v>
      </c>
      <c r="T456" t="s">
        <v>212</v>
      </c>
      <c r="U456" t="s">
        <v>212</v>
      </c>
      <c r="V456" t="s">
        <v>212</v>
      </c>
      <c r="W456" t="s">
        <v>214</v>
      </c>
      <c r="X456" t="s">
        <v>212</v>
      </c>
      <c r="Y456" t="s">
        <v>212</v>
      </c>
      <c r="Z456" t="s">
        <v>214</v>
      </c>
      <c r="AA456" t="s">
        <v>212</v>
      </c>
      <c r="AB456" t="s">
        <v>212</v>
      </c>
      <c r="AC456" t="s">
        <v>214</v>
      </c>
      <c r="AD456" t="s">
        <v>214</v>
      </c>
      <c r="AE456" t="s">
        <v>214</v>
      </c>
      <c r="AF456" t="s">
        <v>214</v>
      </c>
      <c r="AG456" t="s">
        <v>213</v>
      </c>
      <c r="AH456" t="s">
        <v>213</v>
      </c>
      <c r="AI456" t="s">
        <v>213</v>
      </c>
      <c r="AJ456" t="s">
        <v>213</v>
      </c>
      <c r="AK456" t="s">
        <v>213</v>
      </c>
      <c r="AL456" t="s">
        <v>213</v>
      </c>
      <c r="AM456" t="s">
        <v>213</v>
      </c>
      <c r="AN456" t="s">
        <v>213</v>
      </c>
      <c r="AO456" t="s">
        <v>213</v>
      </c>
      <c r="AP456"/>
      <c r="AQ456" t="s">
        <v>3374</v>
      </c>
      <c r="AR456"/>
      <c r="AS456" s="283"/>
      <c r="AT456" s="256"/>
    </row>
    <row r="457" spans="1:48" s="257" customFormat="1" ht="25.8" x14ac:dyDescent="0.65">
      <c r="A457" s="303">
        <v>213098</v>
      </c>
      <c r="B457" s="257" t="s">
        <v>486</v>
      </c>
      <c r="C457" s="269" t="s">
        <v>212</v>
      </c>
      <c r="D457" s="269" t="s">
        <v>212</v>
      </c>
      <c r="E457" s="269" t="s">
        <v>212</v>
      </c>
      <c r="F457" s="269" t="s">
        <v>212</v>
      </c>
      <c r="G457" s="269" t="s">
        <v>212</v>
      </c>
      <c r="H457" s="269" t="s">
        <v>212</v>
      </c>
      <c r="I457" s="269" t="s">
        <v>212</v>
      </c>
      <c r="J457" s="269" t="s">
        <v>212</v>
      </c>
      <c r="K457" s="269" t="s">
        <v>212</v>
      </c>
      <c r="L457" s="269" t="s">
        <v>212</v>
      </c>
      <c r="M457" s="269" t="s">
        <v>213</v>
      </c>
      <c r="N457" s="269" t="s">
        <v>213</v>
      </c>
      <c r="O457" s="269" t="s">
        <v>213</v>
      </c>
      <c r="P457" s="269" t="s">
        <v>213</v>
      </c>
      <c r="Q457" s="269" t="s">
        <v>213</v>
      </c>
      <c r="R457" s="269" t="s">
        <v>213</v>
      </c>
      <c r="S457" s="269" t="s">
        <v>213</v>
      </c>
      <c r="T457" s="269" t="s">
        <v>213</v>
      </c>
      <c r="U457" s="269" t="s">
        <v>213</v>
      </c>
      <c r="V457" s="269" t="s">
        <v>213</v>
      </c>
      <c r="AP457"/>
      <c r="AQ457" t="s">
        <v>3952</v>
      </c>
      <c r="AR457"/>
      <c r="AS457" s="268"/>
      <c r="AT457" s="256"/>
    </row>
    <row r="458" spans="1:48" s="257" customFormat="1" ht="22.8" x14ac:dyDescent="0.4">
      <c r="A458" s="257">
        <v>213099</v>
      </c>
      <c r="B458" s="257" t="s">
        <v>59</v>
      </c>
      <c r="C458" t="s">
        <v>3829</v>
      </c>
      <c r="D458" t="s">
        <v>3829</v>
      </c>
      <c r="E458" t="s">
        <v>3829</v>
      </c>
      <c r="F458" t="s">
        <v>3829</v>
      </c>
      <c r="G458" t="s">
        <v>3829</v>
      </c>
      <c r="H458" t="s">
        <v>3829</v>
      </c>
      <c r="I458" t="s">
        <v>3829</v>
      </c>
      <c r="J458" t="s">
        <v>3829</v>
      </c>
      <c r="K458" t="s">
        <v>3829</v>
      </c>
      <c r="L458" t="s">
        <v>3829</v>
      </c>
      <c r="M458" t="s">
        <v>3829</v>
      </c>
      <c r="N458" t="s">
        <v>3829</v>
      </c>
      <c r="O458" t="s">
        <v>3829</v>
      </c>
      <c r="P458" t="s">
        <v>3829</v>
      </c>
      <c r="Q458" t="s">
        <v>3829</v>
      </c>
      <c r="R458" t="s">
        <v>3829</v>
      </c>
      <c r="S458" t="s">
        <v>3829</v>
      </c>
      <c r="T458" t="s">
        <v>3829</v>
      </c>
      <c r="U458" t="s">
        <v>3829</v>
      </c>
      <c r="V458" t="s">
        <v>3829</v>
      </c>
      <c r="W458" t="s">
        <v>3829</v>
      </c>
      <c r="X458" t="s">
        <v>3829</v>
      </c>
      <c r="Y458" t="s">
        <v>3829</v>
      </c>
      <c r="Z458" t="s">
        <v>3829</v>
      </c>
      <c r="AA458" t="s">
        <v>3829</v>
      </c>
      <c r="AB458" t="s">
        <v>3829</v>
      </c>
      <c r="AC458" t="s">
        <v>3829</v>
      </c>
      <c r="AD458" t="s">
        <v>3829</v>
      </c>
      <c r="AE458" t="s">
        <v>3829</v>
      </c>
      <c r="AF458" t="s">
        <v>3829</v>
      </c>
      <c r="AG458" t="s">
        <v>3829</v>
      </c>
      <c r="AH458" t="s">
        <v>3829</v>
      </c>
      <c r="AI458" t="s">
        <v>3829</v>
      </c>
      <c r="AJ458" t="s">
        <v>3829</v>
      </c>
      <c r="AK458" t="s">
        <v>3829</v>
      </c>
      <c r="AL458" t="s">
        <v>3829</v>
      </c>
      <c r="AM458" t="s">
        <v>3829</v>
      </c>
      <c r="AN458" t="s">
        <v>3829</v>
      </c>
      <c r="AO458" t="s">
        <v>3829</v>
      </c>
      <c r="AQ458" t="s">
        <v>3843</v>
      </c>
      <c r="AR458"/>
      <c r="AS458" s="268"/>
      <c r="AT458" s="256"/>
    </row>
    <row r="459" spans="1:48" s="257" customFormat="1" ht="21.6" x14ac:dyDescent="0.65">
      <c r="A459" s="292">
        <v>213103</v>
      </c>
      <c r="B459" s="257" t="s">
        <v>59</v>
      </c>
      <c r="C459" t="s">
        <v>3829</v>
      </c>
      <c r="D459" t="s">
        <v>3829</v>
      </c>
      <c r="E459" t="s">
        <v>3829</v>
      </c>
      <c r="F459" t="s">
        <v>3829</v>
      </c>
      <c r="G459" t="s">
        <v>3829</v>
      </c>
      <c r="H459" t="s">
        <v>3829</v>
      </c>
      <c r="I459" t="s">
        <v>3829</v>
      </c>
      <c r="J459" t="s">
        <v>3829</v>
      </c>
      <c r="K459" t="s">
        <v>3829</v>
      </c>
      <c r="L459" t="s">
        <v>3829</v>
      </c>
      <c r="M459" t="s">
        <v>3829</v>
      </c>
      <c r="N459" t="s">
        <v>3829</v>
      </c>
      <c r="O459" t="s">
        <v>3829</v>
      </c>
      <c r="P459" t="s">
        <v>3829</v>
      </c>
      <c r="Q459" t="s">
        <v>3829</v>
      </c>
      <c r="R459" t="s">
        <v>3829</v>
      </c>
      <c r="S459" t="s">
        <v>3829</v>
      </c>
      <c r="T459" t="s">
        <v>3829</v>
      </c>
      <c r="U459" t="s">
        <v>3829</v>
      </c>
      <c r="V459" t="s">
        <v>3829</v>
      </c>
      <c r="W459" t="s">
        <v>3829</v>
      </c>
      <c r="X459" t="s">
        <v>3829</v>
      </c>
      <c r="Y459" t="s">
        <v>3829</v>
      </c>
      <c r="Z459" t="s">
        <v>3829</v>
      </c>
      <c r="AA459" t="s">
        <v>3829</v>
      </c>
      <c r="AB459" t="s">
        <v>3829</v>
      </c>
      <c r="AC459" t="s">
        <v>3829</v>
      </c>
      <c r="AD459" t="s">
        <v>3829</v>
      </c>
      <c r="AE459" t="s">
        <v>3829</v>
      </c>
      <c r="AF459" t="s">
        <v>3829</v>
      </c>
      <c r="AG459" t="s">
        <v>3829</v>
      </c>
      <c r="AH459" t="s">
        <v>3829</v>
      </c>
      <c r="AI459" t="s">
        <v>3829</v>
      </c>
      <c r="AJ459" t="s">
        <v>3829</v>
      </c>
      <c r="AK459" t="s">
        <v>3829</v>
      </c>
      <c r="AL459" t="s">
        <v>3829</v>
      </c>
      <c r="AM459" t="s">
        <v>3829</v>
      </c>
      <c r="AN459" t="s">
        <v>3829</v>
      </c>
      <c r="AO459" t="s">
        <v>3829</v>
      </c>
      <c r="AP459"/>
      <c r="AQ459" t="s">
        <v>3998</v>
      </c>
      <c r="AR459"/>
      <c r="AS459" s="290"/>
      <c r="AT459" s="256"/>
      <c r="AV459" s="258"/>
    </row>
    <row r="460" spans="1:48" s="257" customFormat="1" ht="22.8" x14ac:dyDescent="0.4">
      <c r="A460" s="257">
        <v>213107</v>
      </c>
      <c r="B460" s="257" t="s">
        <v>59</v>
      </c>
      <c r="C460" t="s">
        <v>3829</v>
      </c>
      <c r="D460" t="s">
        <v>3829</v>
      </c>
      <c r="E460" t="s">
        <v>3829</v>
      </c>
      <c r="F460" t="s">
        <v>3829</v>
      </c>
      <c r="G460" t="s">
        <v>3829</v>
      </c>
      <c r="H460" t="s">
        <v>3829</v>
      </c>
      <c r="I460" t="s">
        <v>3829</v>
      </c>
      <c r="J460" t="s">
        <v>3829</v>
      </c>
      <c r="K460" t="s">
        <v>3829</v>
      </c>
      <c r="L460" t="s">
        <v>3829</v>
      </c>
      <c r="M460" t="s">
        <v>3829</v>
      </c>
      <c r="N460" t="s">
        <v>3829</v>
      </c>
      <c r="O460" t="s">
        <v>3829</v>
      </c>
      <c r="P460" t="s">
        <v>3829</v>
      </c>
      <c r="Q460" t="s">
        <v>3829</v>
      </c>
      <c r="R460" t="s">
        <v>3829</v>
      </c>
      <c r="S460" t="s">
        <v>3829</v>
      </c>
      <c r="T460" t="s">
        <v>3829</v>
      </c>
      <c r="U460" t="s">
        <v>3829</v>
      </c>
      <c r="V460" t="s">
        <v>3829</v>
      </c>
      <c r="W460" t="s">
        <v>3829</v>
      </c>
      <c r="X460" t="s">
        <v>3829</v>
      </c>
      <c r="Y460" t="s">
        <v>3829</v>
      </c>
      <c r="Z460" t="s">
        <v>3829</v>
      </c>
      <c r="AA460" t="s">
        <v>3829</v>
      </c>
      <c r="AB460" t="s">
        <v>3829</v>
      </c>
      <c r="AC460" t="s">
        <v>3829</v>
      </c>
      <c r="AD460" t="s">
        <v>3829</v>
      </c>
      <c r="AE460" t="s">
        <v>3829</v>
      </c>
      <c r="AF460" t="s">
        <v>3829</v>
      </c>
      <c r="AG460" t="s">
        <v>3829</v>
      </c>
      <c r="AH460" t="s">
        <v>3829</v>
      </c>
      <c r="AI460" t="s">
        <v>3829</v>
      </c>
      <c r="AJ460" t="s">
        <v>3829</v>
      </c>
      <c r="AK460" t="s">
        <v>3829</v>
      </c>
      <c r="AL460" t="s">
        <v>3829</v>
      </c>
      <c r="AM460" t="s">
        <v>3829</v>
      </c>
      <c r="AN460" t="s">
        <v>3829</v>
      </c>
      <c r="AO460" t="s">
        <v>3829</v>
      </c>
      <c r="AP460" t="s">
        <v>3829</v>
      </c>
      <c r="AQ460" t="s">
        <v>3861</v>
      </c>
      <c r="AR460"/>
      <c r="AS460" s="268"/>
      <c r="AT460" s="256"/>
      <c r="AV460" s="258"/>
    </row>
    <row r="461" spans="1:48" s="257" customFormat="1" ht="24" x14ac:dyDescent="0.5">
      <c r="A461" s="292">
        <v>213108</v>
      </c>
      <c r="B461" s="257" t="s">
        <v>486</v>
      </c>
      <c r="C461" s="269" t="s">
        <v>212</v>
      </c>
      <c r="D461" s="269" t="s">
        <v>212</v>
      </c>
      <c r="E461" s="269" t="s">
        <v>212</v>
      </c>
      <c r="F461" s="269" t="s">
        <v>212</v>
      </c>
      <c r="G461" s="269" t="s">
        <v>212</v>
      </c>
      <c r="H461" s="269" t="s">
        <v>212</v>
      </c>
      <c r="I461" s="269" t="s">
        <v>212</v>
      </c>
      <c r="J461" s="269" t="s">
        <v>212</v>
      </c>
      <c r="K461" s="269" t="s">
        <v>212</v>
      </c>
      <c r="L461" s="269" t="s">
        <v>212</v>
      </c>
      <c r="M461" s="269" t="s">
        <v>213</v>
      </c>
      <c r="N461" s="269" t="s">
        <v>213</v>
      </c>
      <c r="O461" s="269" t="s">
        <v>213</v>
      </c>
      <c r="P461" s="269" t="s">
        <v>213</v>
      </c>
      <c r="Q461" s="269" t="s">
        <v>213</v>
      </c>
      <c r="R461" s="269" t="s">
        <v>213</v>
      </c>
      <c r="S461" s="269" t="s">
        <v>213</v>
      </c>
      <c r="T461" s="269" t="s">
        <v>213</v>
      </c>
      <c r="U461" s="269" t="s">
        <v>213</v>
      </c>
      <c r="V461" s="269" t="s">
        <v>213</v>
      </c>
      <c r="W461" s="269"/>
      <c r="X461" s="269"/>
      <c r="Y461" s="269"/>
      <c r="Z461" s="269"/>
      <c r="AA461" s="269"/>
      <c r="AB461" s="269"/>
      <c r="AC461" s="269"/>
      <c r="AD461" s="269"/>
      <c r="AE461" s="269"/>
      <c r="AF461" s="269"/>
      <c r="AG461" s="269"/>
      <c r="AH461" s="269"/>
      <c r="AI461" s="269"/>
      <c r="AJ461" s="269"/>
      <c r="AK461" s="269"/>
      <c r="AL461" s="269"/>
      <c r="AM461"/>
      <c r="AN461"/>
      <c r="AO461"/>
      <c r="AP461"/>
      <c r="AQ461" t="s">
        <v>3955</v>
      </c>
      <c r="AR461"/>
      <c r="AS461" s="268"/>
      <c r="AT461" s="258"/>
    </row>
    <row r="462" spans="1:48" s="257" customFormat="1" ht="21.6" x14ac:dyDescent="0.65">
      <c r="A462" s="257">
        <v>213111</v>
      </c>
      <c r="B462" s="257" t="s">
        <v>59</v>
      </c>
      <c r="C462" t="s">
        <v>3829</v>
      </c>
      <c r="D462" t="s">
        <v>3829</v>
      </c>
      <c r="E462" t="s">
        <v>3829</v>
      </c>
      <c r="F462" t="s">
        <v>3829</v>
      </c>
      <c r="G462" t="s">
        <v>3829</v>
      </c>
      <c r="H462" t="s">
        <v>3829</v>
      </c>
      <c r="I462" t="s">
        <v>3829</v>
      </c>
      <c r="J462" t="s">
        <v>3829</v>
      </c>
      <c r="K462" t="s">
        <v>3829</v>
      </c>
      <c r="L462" t="s">
        <v>3829</v>
      </c>
      <c r="M462" t="s">
        <v>3829</v>
      </c>
      <c r="N462" t="s">
        <v>3829</v>
      </c>
      <c r="O462" t="s">
        <v>3829</v>
      </c>
      <c r="P462" t="s">
        <v>3829</v>
      </c>
      <c r="Q462" t="s">
        <v>3829</v>
      </c>
      <c r="R462" t="s">
        <v>3829</v>
      </c>
      <c r="S462" t="s">
        <v>3829</v>
      </c>
      <c r="T462" t="s">
        <v>3829</v>
      </c>
      <c r="U462" t="s">
        <v>3829</v>
      </c>
      <c r="V462" t="s">
        <v>3829</v>
      </c>
      <c r="W462" t="s">
        <v>3829</v>
      </c>
      <c r="X462" t="s">
        <v>3829</v>
      </c>
      <c r="Y462" t="s">
        <v>3829</v>
      </c>
      <c r="Z462" t="s">
        <v>3829</v>
      </c>
      <c r="AA462" t="s">
        <v>3829</v>
      </c>
      <c r="AB462" t="s">
        <v>3829</v>
      </c>
      <c r="AC462" t="s">
        <v>3829</v>
      </c>
      <c r="AD462" t="s">
        <v>3829</v>
      </c>
      <c r="AE462" t="s">
        <v>3829</v>
      </c>
      <c r="AF462" t="s">
        <v>3829</v>
      </c>
      <c r="AG462" t="s">
        <v>3829</v>
      </c>
      <c r="AH462" t="s">
        <v>3829</v>
      </c>
      <c r="AI462" t="s">
        <v>3829</v>
      </c>
      <c r="AJ462" t="s">
        <v>3829</v>
      </c>
      <c r="AK462" t="s">
        <v>3829</v>
      </c>
      <c r="AL462" t="s">
        <v>3829</v>
      </c>
      <c r="AM462" t="s">
        <v>3829</v>
      </c>
      <c r="AN462" t="s">
        <v>3829</v>
      </c>
      <c r="AO462" t="s">
        <v>3829</v>
      </c>
      <c r="AP462"/>
      <c r="AQ462" t="s">
        <v>3998</v>
      </c>
      <c r="AR462"/>
      <c r="AS462" s="290"/>
      <c r="AT462" s="256"/>
      <c r="AV462" s="258"/>
    </row>
    <row r="463" spans="1:48" s="257" customFormat="1" ht="22.8" x14ac:dyDescent="0.4">
      <c r="A463" s="257">
        <v>213113</v>
      </c>
      <c r="B463" s="257" t="s">
        <v>59</v>
      </c>
      <c r="C463" t="s">
        <v>212</v>
      </c>
      <c r="D463" t="s">
        <v>212</v>
      </c>
      <c r="E463" t="s">
        <v>212</v>
      </c>
      <c r="F463" t="s">
        <v>212</v>
      </c>
      <c r="G463" t="s">
        <v>214</v>
      </c>
      <c r="H463" t="s">
        <v>214</v>
      </c>
      <c r="I463" t="s">
        <v>212</v>
      </c>
      <c r="J463" t="s">
        <v>212</v>
      </c>
      <c r="K463" t="s">
        <v>214</v>
      </c>
      <c r="L463" t="s">
        <v>212</v>
      </c>
      <c r="M463" t="s">
        <v>214</v>
      </c>
      <c r="N463" t="s">
        <v>214</v>
      </c>
      <c r="O463" t="s">
        <v>212</v>
      </c>
      <c r="P463" t="s">
        <v>214</v>
      </c>
      <c r="Q463" t="s">
        <v>212</v>
      </c>
      <c r="R463" t="s">
        <v>214</v>
      </c>
      <c r="S463" t="s">
        <v>214</v>
      </c>
      <c r="T463" t="s">
        <v>212</v>
      </c>
      <c r="U463" t="s">
        <v>212</v>
      </c>
      <c r="V463" t="s">
        <v>212</v>
      </c>
      <c r="W463" t="s">
        <v>212</v>
      </c>
      <c r="X463" t="s">
        <v>212</v>
      </c>
      <c r="Y463" t="s">
        <v>212</v>
      </c>
      <c r="Z463" t="s">
        <v>214</v>
      </c>
      <c r="AA463" t="s">
        <v>212</v>
      </c>
      <c r="AB463" t="s">
        <v>212</v>
      </c>
      <c r="AC463" t="s">
        <v>214</v>
      </c>
      <c r="AD463" t="s">
        <v>214</v>
      </c>
      <c r="AE463" t="s">
        <v>212</v>
      </c>
      <c r="AF463" t="s">
        <v>214</v>
      </c>
      <c r="AG463" t="s">
        <v>212</v>
      </c>
      <c r="AH463" t="s">
        <v>212</v>
      </c>
      <c r="AI463" t="s">
        <v>214</v>
      </c>
      <c r="AJ463" t="s">
        <v>212</v>
      </c>
      <c r="AK463" t="s">
        <v>212</v>
      </c>
      <c r="AL463" t="s">
        <v>214</v>
      </c>
      <c r="AM463" t="s">
        <v>213</v>
      </c>
      <c r="AN463" t="s">
        <v>213</v>
      </c>
      <c r="AO463" t="s">
        <v>213</v>
      </c>
      <c r="AP463" t="s">
        <v>212</v>
      </c>
      <c r="AQ463" t="s">
        <v>59</v>
      </c>
      <c r="AR463"/>
      <c r="AS463" s="268"/>
      <c r="AT463" s="258"/>
      <c r="AV463" s="258"/>
    </row>
    <row r="464" spans="1:48" s="257" customFormat="1" ht="22.8" x14ac:dyDescent="0.4">
      <c r="A464" s="257">
        <v>213118</v>
      </c>
      <c r="B464" s="257" t="s">
        <v>484</v>
      </c>
      <c r="C464" t="s">
        <v>3829</v>
      </c>
      <c r="D464" t="s">
        <v>3829</v>
      </c>
      <c r="E464" t="s">
        <v>3829</v>
      </c>
      <c r="F464" t="s">
        <v>3829</v>
      </c>
      <c r="G464" t="s">
        <v>3829</v>
      </c>
      <c r="H464" t="s">
        <v>3829</v>
      </c>
      <c r="I464" t="s">
        <v>3829</v>
      </c>
      <c r="J464" t="s">
        <v>3829</v>
      </c>
      <c r="K464" t="s">
        <v>3829</v>
      </c>
      <c r="L464" t="s">
        <v>3829</v>
      </c>
      <c r="M464" t="s">
        <v>3829</v>
      </c>
      <c r="N464" t="s">
        <v>3829</v>
      </c>
      <c r="O464" t="s">
        <v>3829</v>
      </c>
      <c r="P464" t="s">
        <v>3829</v>
      </c>
      <c r="Q464" t="s">
        <v>3829</v>
      </c>
      <c r="R464" t="s">
        <v>3829</v>
      </c>
      <c r="S464" t="s">
        <v>3829</v>
      </c>
      <c r="T464" t="s">
        <v>3829</v>
      </c>
      <c r="U464" t="s">
        <v>3829</v>
      </c>
      <c r="V464" t="s">
        <v>3829</v>
      </c>
      <c r="W464" t="s">
        <v>3829</v>
      </c>
      <c r="X464" t="s">
        <v>3829</v>
      </c>
      <c r="Y464" t="s">
        <v>3829</v>
      </c>
      <c r="Z464" t="s">
        <v>3829</v>
      </c>
      <c r="AA464" t="s">
        <v>3829</v>
      </c>
      <c r="AB464" t="s">
        <v>3829</v>
      </c>
      <c r="AC464" t="s">
        <v>3829</v>
      </c>
      <c r="AD464" t="s">
        <v>3829</v>
      </c>
      <c r="AE464" t="s">
        <v>3829</v>
      </c>
      <c r="AF464" t="s">
        <v>3829</v>
      </c>
      <c r="AG464"/>
      <c r="AH464"/>
      <c r="AI464"/>
      <c r="AJ464"/>
      <c r="AK464"/>
      <c r="AL464"/>
      <c r="AM464"/>
      <c r="AN464"/>
      <c r="AO464"/>
      <c r="AP464"/>
      <c r="AQ464" t="s">
        <v>3865</v>
      </c>
      <c r="AR464"/>
      <c r="AS464" s="268"/>
      <c r="AT464" s="256"/>
    </row>
    <row r="465" spans="1:48" s="257" customFormat="1" ht="22.8" x14ac:dyDescent="0.4">
      <c r="A465" s="257">
        <v>213132</v>
      </c>
      <c r="B465" s="257" t="s">
        <v>484</v>
      </c>
      <c r="C465" t="s">
        <v>212</v>
      </c>
      <c r="D465" t="s">
        <v>212</v>
      </c>
      <c r="E465" t="s">
        <v>212</v>
      </c>
      <c r="F465" t="s">
        <v>212</v>
      </c>
      <c r="G465" t="s">
        <v>212</v>
      </c>
      <c r="H465" t="s">
        <v>214</v>
      </c>
      <c r="I465" t="s">
        <v>212</v>
      </c>
      <c r="J465" t="s">
        <v>212</v>
      </c>
      <c r="K465" t="s">
        <v>212</v>
      </c>
      <c r="L465" t="s">
        <v>212</v>
      </c>
      <c r="M465" t="s">
        <v>212</v>
      </c>
      <c r="N465" t="s">
        <v>214</v>
      </c>
      <c r="O465" t="s">
        <v>214</v>
      </c>
      <c r="P465" t="s">
        <v>214</v>
      </c>
      <c r="Q465" t="s">
        <v>214</v>
      </c>
      <c r="R465" t="s">
        <v>212</v>
      </c>
      <c r="S465" t="s">
        <v>214</v>
      </c>
      <c r="T465" t="s">
        <v>212</v>
      </c>
      <c r="U465" t="s">
        <v>212</v>
      </c>
      <c r="V465" t="s">
        <v>212</v>
      </c>
      <c r="W465" t="s">
        <v>214</v>
      </c>
      <c r="X465" t="s">
        <v>212</v>
      </c>
      <c r="Y465" t="s">
        <v>212</v>
      </c>
      <c r="Z465" t="s">
        <v>214</v>
      </c>
      <c r="AA465" t="s">
        <v>212</v>
      </c>
      <c r="AB465" t="s">
        <v>212</v>
      </c>
      <c r="AC465" t="s">
        <v>212</v>
      </c>
      <c r="AD465" t="s">
        <v>212</v>
      </c>
      <c r="AE465" t="s">
        <v>212</v>
      </c>
      <c r="AF465" t="s">
        <v>214</v>
      </c>
      <c r="AG465"/>
      <c r="AH465"/>
      <c r="AI465"/>
      <c r="AJ465"/>
      <c r="AK465"/>
      <c r="AL465"/>
      <c r="AM465"/>
      <c r="AN465"/>
      <c r="AO465"/>
      <c r="AP465"/>
      <c r="AQ465" t="s">
        <v>484</v>
      </c>
      <c r="AR465"/>
      <c r="AS465" s="268"/>
      <c r="AT465" s="258"/>
      <c r="AV465" s="258"/>
    </row>
    <row r="466" spans="1:48" s="257" customFormat="1" ht="22.8" x14ac:dyDescent="0.4">
      <c r="A466" s="257">
        <v>213133</v>
      </c>
      <c r="B466" s="257" t="s">
        <v>485</v>
      </c>
      <c r="C466" t="s">
        <v>3829</v>
      </c>
      <c r="D466" t="s">
        <v>3829</v>
      </c>
      <c r="E466" t="s">
        <v>3829</v>
      </c>
      <c r="F466" t="s">
        <v>3829</v>
      </c>
      <c r="G466" t="s">
        <v>3829</v>
      </c>
      <c r="H466" t="s">
        <v>3829</v>
      </c>
      <c r="I466" t="s">
        <v>3829</v>
      </c>
      <c r="J466" t="s">
        <v>3829</v>
      </c>
      <c r="K466" t="s">
        <v>3829</v>
      </c>
      <c r="L466" t="s">
        <v>3829</v>
      </c>
      <c r="M466"/>
      <c r="N466"/>
      <c r="O466"/>
      <c r="P466"/>
      <c r="Q466"/>
      <c r="R466"/>
      <c r="S466"/>
      <c r="T466"/>
      <c r="U466"/>
      <c r="V466"/>
      <c r="W466"/>
      <c r="X466"/>
      <c r="Y466"/>
      <c r="Z466"/>
      <c r="AA466"/>
      <c r="AB466"/>
      <c r="AC466"/>
      <c r="AD466"/>
      <c r="AE466"/>
      <c r="AF466"/>
      <c r="AG466"/>
      <c r="AH466"/>
      <c r="AI466"/>
      <c r="AJ466"/>
      <c r="AK466"/>
      <c r="AL466"/>
      <c r="AM466"/>
      <c r="AN466"/>
      <c r="AO466"/>
      <c r="AP466"/>
      <c r="AQ466" t="s">
        <v>4115</v>
      </c>
      <c r="AR466"/>
      <c r="AS466" s="268"/>
      <c r="AT466" s="258"/>
      <c r="AV466" s="258"/>
    </row>
    <row r="467" spans="1:48" s="257" customFormat="1" ht="22.8" x14ac:dyDescent="0.4">
      <c r="A467" s="257">
        <v>213134</v>
      </c>
      <c r="B467" s="257" t="s">
        <v>59</v>
      </c>
      <c r="C467" t="s">
        <v>3829</v>
      </c>
      <c r="D467" t="s">
        <v>3829</v>
      </c>
      <c r="E467" t="s">
        <v>3829</v>
      </c>
      <c r="F467" t="s">
        <v>3829</v>
      </c>
      <c r="G467" t="s">
        <v>3829</v>
      </c>
      <c r="H467" t="s">
        <v>3829</v>
      </c>
      <c r="I467" t="s">
        <v>3829</v>
      </c>
      <c r="J467" t="s">
        <v>3829</v>
      </c>
      <c r="K467" t="s">
        <v>3829</v>
      </c>
      <c r="L467" t="s">
        <v>3829</v>
      </c>
      <c r="M467" t="s">
        <v>3829</v>
      </c>
      <c r="N467" t="s">
        <v>3829</v>
      </c>
      <c r="O467" t="s">
        <v>3829</v>
      </c>
      <c r="P467" t="s">
        <v>3829</v>
      </c>
      <c r="Q467" t="s">
        <v>3829</v>
      </c>
      <c r="R467" t="s">
        <v>3829</v>
      </c>
      <c r="S467" t="s">
        <v>3829</v>
      </c>
      <c r="T467" t="s">
        <v>3829</v>
      </c>
      <c r="U467" t="s">
        <v>3829</v>
      </c>
      <c r="V467" t="s">
        <v>3829</v>
      </c>
      <c r="W467" t="s">
        <v>3829</v>
      </c>
      <c r="X467" t="s">
        <v>3829</v>
      </c>
      <c r="Y467" t="s">
        <v>3829</v>
      </c>
      <c r="Z467" t="s">
        <v>3829</v>
      </c>
      <c r="AA467" t="s">
        <v>3829</v>
      </c>
      <c r="AB467" t="s">
        <v>3829</v>
      </c>
      <c r="AC467" t="s">
        <v>3829</v>
      </c>
      <c r="AD467" t="s">
        <v>3829</v>
      </c>
      <c r="AE467" t="s">
        <v>3829</v>
      </c>
      <c r="AF467" t="s">
        <v>3829</v>
      </c>
      <c r="AG467" t="s">
        <v>3829</v>
      </c>
      <c r="AH467" t="s">
        <v>3829</v>
      </c>
      <c r="AI467" t="s">
        <v>3829</v>
      </c>
      <c r="AJ467" t="s">
        <v>3829</v>
      </c>
      <c r="AK467" t="s">
        <v>3829</v>
      </c>
      <c r="AL467" t="s">
        <v>3829</v>
      </c>
      <c r="AM467" t="s">
        <v>3829</v>
      </c>
      <c r="AN467" t="s">
        <v>3829</v>
      </c>
      <c r="AO467" t="s">
        <v>3829</v>
      </c>
      <c r="AP467" t="s">
        <v>3829</v>
      </c>
      <c r="AQ467" t="s">
        <v>3861</v>
      </c>
      <c r="AR467"/>
      <c r="AS467" s="268"/>
      <c r="AT467" s="258"/>
      <c r="AV467" s="258"/>
    </row>
    <row r="468" spans="1:48" s="257" customFormat="1" ht="22.8" x14ac:dyDescent="0.4">
      <c r="A468" s="257">
        <v>213135</v>
      </c>
      <c r="B468" s="257" t="s">
        <v>484</v>
      </c>
      <c r="C468" t="s">
        <v>3829</v>
      </c>
      <c r="D468" t="s">
        <v>3829</v>
      </c>
      <c r="E468" t="s">
        <v>3829</v>
      </c>
      <c r="F468" t="s">
        <v>3829</v>
      </c>
      <c r="G468" t="s">
        <v>3829</v>
      </c>
      <c r="H468" t="s">
        <v>3829</v>
      </c>
      <c r="I468" t="s">
        <v>3829</v>
      </c>
      <c r="J468" t="s">
        <v>3829</v>
      </c>
      <c r="K468" t="s">
        <v>3829</v>
      </c>
      <c r="L468" t="s">
        <v>3829</v>
      </c>
      <c r="M468" t="s">
        <v>3829</v>
      </c>
      <c r="N468" t="s">
        <v>3829</v>
      </c>
      <c r="O468" t="s">
        <v>3829</v>
      </c>
      <c r="P468" t="s">
        <v>3829</v>
      </c>
      <c r="Q468" t="s">
        <v>3829</v>
      </c>
      <c r="R468" t="s">
        <v>3829</v>
      </c>
      <c r="S468" t="s">
        <v>3829</v>
      </c>
      <c r="T468" t="s">
        <v>3829</v>
      </c>
      <c r="U468" t="s">
        <v>3829</v>
      </c>
      <c r="V468" t="s">
        <v>3829</v>
      </c>
      <c r="W468" t="s">
        <v>3829</v>
      </c>
      <c r="X468" t="s">
        <v>3829</v>
      </c>
      <c r="Y468" t="s">
        <v>3829</v>
      </c>
      <c r="Z468" t="s">
        <v>3829</v>
      </c>
      <c r="AA468" t="s">
        <v>3829</v>
      </c>
      <c r="AB468" t="s">
        <v>3829</v>
      </c>
      <c r="AC468" t="s">
        <v>3829</v>
      </c>
      <c r="AD468" t="s">
        <v>3829</v>
      </c>
      <c r="AE468" t="s">
        <v>3829</v>
      </c>
      <c r="AF468" t="s">
        <v>3829</v>
      </c>
      <c r="AG468"/>
      <c r="AH468"/>
      <c r="AI468"/>
      <c r="AJ468"/>
      <c r="AK468"/>
      <c r="AL468"/>
      <c r="AM468"/>
      <c r="AN468"/>
      <c r="AO468"/>
      <c r="AP468"/>
      <c r="AQ468" t="s">
        <v>4116</v>
      </c>
      <c r="AR468"/>
      <c r="AS468" s="268"/>
      <c r="AT468" s="256"/>
    </row>
    <row r="469" spans="1:48" s="257" customFormat="1" ht="22.8" x14ac:dyDescent="0.4">
      <c r="A469" s="345">
        <v>213139</v>
      </c>
      <c r="B469" s="257" t="s">
        <v>485</v>
      </c>
      <c r="C469" s="269" t="s">
        <v>213</v>
      </c>
      <c r="D469" s="269" t="s">
        <v>213</v>
      </c>
      <c r="E469" s="269" t="s">
        <v>213</v>
      </c>
      <c r="F469" s="269" t="s">
        <v>213</v>
      </c>
      <c r="G469" s="269" t="s">
        <v>213</v>
      </c>
      <c r="H469" s="269" t="s">
        <v>213</v>
      </c>
      <c r="I469" s="269" t="s">
        <v>213</v>
      </c>
      <c r="J469" s="269" t="s">
        <v>213</v>
      </c>
      <c r="K469" s="269" t="s">
        <v>213</v>
      </c>
      <c r="L469" s="269" t="s">
        <v>213</v>
      </c>
      <c r="M469" s="280"/>
      <c r="N469" s="280"/>
      <c r="O469" s="280"/>
      <c r="P469" s="280"/>
      <c r="Q469" s="280"/>
      <c r="R469" s="280"/>
      <c r="S469" s="280"/>
      <c r="T469" s="280"/>
      <c r="U469" s="280"/>
      <c r="V469" s="280"/>
      <c r="W469" s="280"/>
      <c r="X469" s="280"/>
      <c r="Y469" s="280"/>
      <c r="Z469" s="280"/>
      <c r="AA469" s="280"/>
      <c r="AB469" s="280"/>
      <c r="AC469" s="280"/>
      <c r="AD469" s="280"/>
      <c r="AE469" s="280"/>
      <c r="AF469" s="280"/>
      <c r="AG469" s="280"/>
      <c r="AH469" s="280"/>
      <c r="AI469" s="280"/>
      <c r="AJ469" s="280"/>
      <c r="AK469" s="280"/>
      <c r="AL469" s="280"/>
      <c r="AM469" s="280"/>
      <c r="AN469" s="280"/>
      <c r="AO469" s="280"/>
      <c r="AP469"/>
      <c r="AQ469" t="s">
        <v>3981</v>
      </c>
      <c r="AR469"/>
      <c r="AS469" s="268"/>
      <c r="AT469" s="258"/>
      <c r="AV469" s="258"/>
    </row>
    <row r="470" spans="1:48" s="257" customFormat="1" ht="24" x14ac:dyDescent="0.5">
      <c r="A470" s="292">
        <v>213142</v>
      </c>
      <c r="B470" s="257" t="s">
        <v>59</v>
      </c>
      <c r="C470" s="256" t="s">
        <v>3829</v>
      </c>
      <c r="D470" s="256" t="s">
        <v>3829</v>
      </c>
      <c r="E470" s="256" t="s">
        <v>3829</v>
      </c>
      <c r="F470" s="256" t="s">
        <v>3829</v>
      </c>
      <c r="G470" s="256" t="s">
        <v>3829</v>
      </c>
      <c r="H470" s="256" t="s">
        <v>3829</v>
      </c>
      <c r="I470" s="256" t="s">
        <v>3829</v>
      </c>
      <c r="J470" s="256" t="s">
        <v>3829</v>
      </c>
      <c r="K470" s="256" t="s">
        <v>3829</v>
      </c>
      <c r="L470" s="256" t="s">
        <v>3829</v>
      </c>
      <c r="M470" s="256" t="s">
        <v>3829</v>
      </c>
      <c r="N470" s="256" t="s">
        <v>3829</v>
      </c>
      <c r="O470" s="256" t="s">
        <v>3829</v>
      </c>
      <c r="P470" s="256" t="s">
        <v>3829</v>
      </c>
      <c r="Q470" s="256" t="s">
        <v>3829</v>
      </c>
      <c r="R470" s="256" t="s">
        <v>3829</v>
      </c>
      <c r="S470" s="256" t="s">
        <v>3829</v>
      </c>
      <c r="T470" s="256" t="s">
        <v>3829</v>
      </c>
      <c r="U470" s="256" t="s">
        <v>3829</v>
      </c>
      <c r="V470" s="256" t="s">
        <v>3829</v>
      </c>
      <c r="W470" s="256" t="s">
        <v>3829</v>
      </c>
      <c r="X470" s="256" t="s">
        <v>3829</v>
      </c>
      <c r="Y470" s="256" t="s">
        <v>3829</v>
      </c>
      <c r="Z470" s="256" t="s">
        <v>3829</v>
      </c>
      <c r="AA470" s="256" t="s">
        <v>3829</v>
      </c>
      <c r="AB470" s="256" t="s">
        <v>3829</v>
      </c>
      <c r="AC470" s="256" t="s">
        <v>3829</v>
      </c>
      <c r="AD470" s="256" t="s">
        <v>3829</v>
      </c>
      <c r="AE470" s="256" t="s">
        <v>3829</v>
      </c>
      <c r="AF470" s="256" t="s">
        <v>3829</v>
      </c>
      <c r="AG470" s="256" t="s">
        <v>3829</v>
      </c>
      <c r="AH470" s="256" t="s">
        <v>3829</v>
      </c>
      <c r="AI470" s="256" t="s">
        <v>3829</v>
      </c>
      <c r="AJ470" s="256" t="s">
        <v>3829</v>
      </c>
      <c r="AK470" s="256" t="s">
        <v>3829</v>
      </c>
      <c r="AL470" s="256" t="s">
        <v>3829</v>
      </c>
      <c r="AM470" s="256" t="s">
        <v>3829</v>
      </c>
      <c r="AN470" s="256" t="s">
        <v>3829</v>
      </c>
      <c r="AO470" s="256" t="s">
        <v>3829</v>
      </c>
      <c r="AQ470" t="s">
        <v>4117</v>
      </c>
      <c r="AR470"/>
      <c r="AS470" s="268"/>
      <c r="AT470" s="258"/>
    </row>
    <row r="471" spans="1:48" s="257" customFormat="1" ht="22.8" x14ac:dyDescent="0.4">
      <c r="A471" s="257">
        <v>213145</v>
      </c>
      <c r="B471" s="257" t="s">
        <v>59</v>
      </c>
      <c r="C471" t="s">
        <v>3829</v>
      </c>
      <c r="D471" t="s">
        <v>3829</v>
      </c>
      <c r="E471" t="s">
        <v>3829</v>
      </c>
      <c r="F471" t="s">
        <v>3829</v>
      </c>
      <c r="G471" t="s">
        <v>3829</v>
      </c>
      <c r="H471" t="s">
        <v>3829</v>
      </c>
      <c r="I471" t="s">
        <v>3829</v>
      </c>
      <c r="J471" t="s">
        <v>3829</v>
      </c>
      <c r="K471" t="s">
        <v>3829</v>
      </c>
      <c r="L471" t="s">
        <v>3829</v>
      </c>
      <c r="M471" t="s">
        <v>3829</v>
      </c>
      <c r="N471" t="s">
        <v>3829</v>
      </c>
      <c r="O471" t="s">
        <v>3829</v>
      </c>
      <c r="P471" t="s">
        <v>3829</v>
      </c>
      <c r="Q471" t="s">
        <v>3829</v>
      </c>
      <c r="R471" t="s">
        <v>3829</v>
      </c>
      <c r="S471" t="s">
        <v>3829</v>
      </c>
      <c r="T471" t="s">
        <v>3829</v>
      </c>
      <c r="U471" t="s">
        <v>3829</v>
      </c>
      <c r="V471" t="s">
        <v>3829</v>
      </c>
      <c r="W471" t="s">
        <v>3829</v>
      </c>
      <c r="X471" t="s">
        <v>3829</v>
      </c>
      <c r="Y471" t="s">
        <v>3829</v>
      </c>
      <c r="Z471" t="s">
        <v>3829</v>
      </c>
      <c r="AA471" t="s">
        <v>3829</v>
      </c>
      <c r="AB471" t="s">
        <v>3829</v>
      </c>
      <c r="AC471" t="s">
        <v>3829</v>
      </c>
      <c r="AD471" t="s">
        <v>3829</v>
      </c>
      <c r="AE471" t="s">
        <v>3829</v>
      </c>
      <c r="AF471" t="s">
        <v>3829</v>
      </c>
      <c r="AG471" t="s">
        <v>3829</v>
      </c>
      <c r="AH471" t="s">
        <v>3829</v>
      </c>
      <c r="AI471" t="s">
        <v>3829</v>
      </c>
      <c r="AJ471" t="s">
        <v>3829</v>
      </c>
      <c r="AK471" t="s">
        <v>3829</v>
      </c>
      <c r="AL471" t="s">
        <v>3829</v>
      </c>
      <c r="AM471" t="s">
        <v>3829</v>
      </c>
      <c r="AN471" t="s">
        <v>3829</v>
      </c>
      <c r="AO471" t="s">
        <v>3829</v>
      </c>
      <c r="AQ471" t="s">
        <v>4118</v>
      </c>
      <c r="AR471"/>
      <c r="AS471" s="268"/>
      <c r="AT471" s="258"/>
    </row>
    <row r="472" spans="1:48" s="257" customFormat="1" ht="22.8" x14ac:dyDescent="0.4">
      <c r="A472" s="257">
        <v>213150</v>
      </c>
      <c r="B472" s="257" t="s">
        <v>484</v>
      </c>
      <c r="C472" t="s">
        <v>212</v>
      </c>
      <c r="D472" t="s">
        <v>212</v>
      </c>
      <c r="E472" t="s">
        <v>212</v>
      </c>
      <c r="F472" t="s">
        <v>212</v>
      </c>
      <c r="G472" t="s">
        <v>212</v>
      </c>
      <c r="H472" t="s">
        <v>212</v>
      </c>
      <c r="I472" t="s">
        <v>214</v>
      </c>
      <c r="J472" t="s">
        <v>212</v>
      </c>
      <c r="K472" t="s">
        <v>212</v>
      </c>
      <c r="L472" t="s">
        <v>214</v>
      </c>
      <c r="M472" t="s">
        <v>212</v>
      </c>
      <c r="N472" t="s">
        <v>212</v>
      </c>
      <c r="O472" t="s">
        <v>212</v>
      </c>
      <c r="P472" t="s">
        <v>212</v>
      </c>
      <c r="Q472" t="s">
        <v>214</v>
      </c>
      <c r="R472" t="s">
        <v>214</v>
      </c>
      <c r="S472" t="s">
        <v>214</v>
      </c>
      <c r="T472" t="s">
        <v>214</v>
      </c>
      <c r="U472" t="s">
        <v>214</v>
      </c>
      <c r="V472" t="s">
        <v>212</v>
      </c>
      <c r="W472" t="s">
        <v>214</v>
      </c>
      <c r="X472" t="s">
        <v>214</v>
      </c>
      <c r="Y472" t="s">
        <v>212</v>
      </c>
      <c r="Z472" t="s">
        <v>214</v>
      </c>
      <c r="AA472" t="s">
        <v>212</v>
      </c>
      <c r="AB472" t="s">
        <v>214</v>
      </c>
      <c r="AC472" t="s">
        <v>212</v>
      </c>
      <c r="AD472" t="s">
        <v>214</v>
      </c>
      <c r="AE472" t="s">
        <v>214</v>
      </c>
      <c r="AF472" t="s">
        <v>214</v>
      </c>
      <c r="AG472"/>
      <c r="AH472"/>
      <c r="AI472"/>
      <c r="AJ472"/>
      <c r="AK472"/>
      <c r="AL472"/>
      <c r="AM472"/>
      <c r="AN472"/>
      <c r="AO472"/>
      <c r="AP472"/>
      <c r="AQ472" t="s">
        <v>3375</v>
      </c>
      <c r="AR472"/>
      <c r="AS472" s="268"/>
      <c r="AT472" s="258"/>
    </row>
    <row r="473" spans="1:48" s="257" customFormat="1" ht="22.8" x14ac:dyDescent="0.4">
      <c r="A473" s="257">
        <v>213172</v>
      </c>
      <c r="B473" s="257" t="s">
        <v>59</v>
      </c>
      <c r="C473" t="s">
        <v>212</v>
      </c>
      <c r="D473" t="s">
        <v>212</v>
      </c>
      <c r="E473" t="s">
        <v>212</v>
      </c>
      <c r="F473" t="s">
        <v>212</v>
      </c>
      <c r="G473" t="s">
        <v>212</v>
      </c>
      <c r="H473" t="s">
        <v>212</v>
      </c>
      <c r="I473" t="s">
        <v>212</v>
      </c>
      <c r="J473" t="s">
        <v>212</v>
      </c>
      <c r="K473" t="s">
        <v>212</v>
      </c>
      <c r="L473" t="s">
        <v>212</v>
      </c>
      <c r="M473" t="s">
        <v>212</v>
      </c>
      <c r="N473" t="s">
        <v>214</v>
      </c>
      <c r="O473" t="s">
        <v>212</v>
      </c>
      <c r="P473" t="s">
        <v>212</v>
      </c>
      <c r="Q473" t="s">
        <v>214</v>
      </c>
      <c r="R473" t="s">
        <v>214</v>
      </c>
      <c r="S473" t="s">
        <v>214</v>
      </c>
      <c r="T473" t="s">
        <v>212</v>
      </c>
      <c r="U473" t="s">
        <v>212</v>
      </c>
      <c r="V473" t="s">
        <v>212</v>
      </c>
      <c r="W473" t="s">
        <v>212</v>
      </c>
      <c r="X473" t="s">
        <v>214</v>
      </c>
      <c r="Y473" t="s">
        <v>212</v>
      </c>
      <c r="Z473" t="s">
        <v>212</v>
      </c>
      <c r="AA473" t="s">
        <v>212</v>
      </c>
      <c r="AB473" t="s">
        <v>212</v>
      </c>
      <c r="AC473" t="s">
        <v>214</v>
      </c>
      <c r="AD473" t="s">
        <v>214</v>
      </c>
      <c r="AE473" t="s">
        <v>212</v>
      </c>
      <c r="AF473" t="s">
        <v>212</v>
      </c>
      <c r="AG473" t="s">
        <v>212</v>
      </c>
      <c r="AH473" t="s">
        <v>214</v>
      </c>
      <c r="AI473" t="s">
        <v>212</v>
      </c>
      <c r="AJ473" t="s">
        <v>214</v>
      </c>
      <c r="AK473" t="s">
        <v>212</v>
      </c>
      <c r="AL473" t="s">
        <v>212</v>
      </c>
      <c r="AM473" t="s">
        <v>212</v>
      </c>
      <c r="AN473" t="s">
        <v>212</v>
      </c>
      <c r="AO473" t="s">
        <v>212</v>
      </c>
      <c r="AP473" t="s">
        <v>212</v>
      </c>
      <c r="AQ473" t="s">
        <v>59</v>
      </c>
      <c r="AR473"/>
      <c r="AS473" s="268"/>
      <c r="AT473" s="258"/>
      <c r="AV473" s="258"/>
    </row>
    <row r="474" spans="1:48" s="257" customFormat="1" ht="22.8" x14ac:dyDescent="0.4">
      <c r="A474" s="345">
        <v>213184</v>
      </c>
      <c r="B474" s="257" t="s">
        <v>486</v>
      </c>
      <c r="C474" s="257" t="s">
        <v>3829</v>
      </c>
      <c r="D474" s="257" t="s">
        <v>3829</v>
      </c>
      <c r="E474" s="257" t="s">
        <v>3829</v>
      </c>
      <c r="F474" s="257" t="s">
        <v>3829</v>
      </c>
      <c r="G474" s="257" t="s">
        <v>3829</v>
      </c>
      <c r="H474" s="257" t="s">
        <v>3829</v>
      </c>
      <c r="I474" s="257" t="s">
        <v>3829</v>
      </c>
      <c r="J474" s="257" t="s">
        <v>3829</v>
      </c>
      <c r="K474" s="257" t="s">
        <v>3829</v>
      </c>
      <c r="L474" s="257" t="s">
        <v>3829</v>
      </c>
      <c r="M474" s="257" t="s">
        <v>3829</v>
      </c>
      <c r="N474" s="257" t="s">
        <v>3829</v>
      </c>
      <c r="O474" s="257" t="s">
        <v>3829</v>
      </c>
      <c r="P474" s="257" t="s">
        <v>3829</v>
      </c>
      <c r="Q474" s="257" t="s">
        <v>3829</v>
      </c>
      <c r="R474" s="257" t="s">
        <v>3829</v>
      </c>
      <c r="S474" s="257" t="s">
        <v>3829</v>
      </c>
      <c r="T474" s="257" t="s">
        <v>3829</v>
      </c>
      <c r="U474" s="257" t="s">
        <v>3829</v>
      </c>
      <c r="V474" s="257" t="s">
        <v>3829</v>
      </c>
      <c r="Y474" s="269"/>
      <c r="Z474" s="269"/>
      <c r="AA474" s="269"/>
      <c r="AB474" s="269"/>
      <c r="AC474" s="269"/>
      <c r="AD474" s="269"/>
      <c r="AE474" s="269"/>
      <c r="AF474" s="269"/>
      <c r="AG474" s="269"/>
      <c r="AH474" s="269"/>
      <c r="AI474" s="269"/>
      <c r="AJ474" s="269"/>
      <c r="AK474" s="269"/>
      <c r="AL474" s="269"/>
      <c r="AM474" s="269"/>
      <c r="AN474" s="269"/>
      <c r="AO474" s="269"/>
      <c r="AP474"/>
      <c r="AQ474" t="s">
        <v>4068</v>
      </c>
      <c r="AR474"/>
      <c r="AS474" s="268"/>
      <c r="AT474" s="256"/>
    </row>
    <row r="475" spans="1:48" s="257" customFormat="1" ht="22.8" x14ac:dyDescent="0.4">
      <c r="A475" s="257">
        <v>213185</v>
      </c>
      <c r="B475" s="257" t="s">
        <v>484</v>
      </c>
      <c r="C475" t="s">
        <v>212</v>
      </c>
      <c r="D475" t="s">
        <v>212</v>
      </c>
      <c r="E475" t="s">
        <v>212</v>
      </c>
      <c r="F475" t="s">
        <v>212</v>
      </c>
      <c r="G475" t="s">
        <v>212</v>
      </c>
      <c r="H475" t="s">
        <v>212</v>
      </c>
      <c r="I475" t="s">
        <v>212</v>
      </c>
      <c r="J475" t="s">
        <v>212</v>
      </c>
      <c r="K475" t="s">
        <v>212</v>
      </c>
      <c r="L475" t="s">
        <v>212</v>
      </c>
      <c r="M475" t="s">
        <v>212</v>
      </c>
      <c r="N475" t="s">
        <v>212</v>
      </c>
      <c r="O475" t="s">
        <v>212</v>
      </c>
      <c r="P475" t="s">
        <v>212</v>
      </c>
      <c r="Q475" t="s">
        <v>212</v>
      </c>
      <c r="R475" t="s">
        <v>212</v>
      </c>
      <c r="S475" t="s">
        <v>214</v>
      </c>
      <c r="T475" t="s">
        <v>212</v>
      </c>
      <c r="U475" t="s">
        <v>214</v>
      </c>
      <c r="V475" t="s">
        <v>212</v>
      </c>
      <c r="W475" t="s">
        <v>214</v>
      </c>
      <c r="X475" t="s">
        <v>212</v>
      </c>
      <c r="Y475" t="s">
        <v>212</v>
      </c>
      <c r="Z475" t="s">
        <v>212</v>
      </c>
      <c r="AA475" t="s">
        <v>212</v>
      </c>
      <c r="AB475" t="s">
        <v>214</v>
      </c>
      <c r="AC475" t="s">
        <v>214</v>
      </c>
      <c r="AD475" t="s">
        <v>214</v>
      </c>
      <c r="AE475" t="s">
        <v>212</v>
      </c>
      <c r="AF475" t="s">
        <v>214</v>
      </c>
      <c r="AG475"/>
      <c r="AH475"/>
      <c r="AI475"/>
      <c r="AJ475"/>
      <c r="AK475"/>
      <c r="AL475"/>
      <c r="AM475"/>
      <c r="AN475"/>
      <c r="AO475"/>
      <c r="AP475"/>
      <c r="AQ475" t="s">
        <v>3375</v>
      </c>
      <c r="AR475"/>
      <c r="AS475" s="268"/>
      <c r="AT475" s="258"/>
      <c r="AV475" s="258"/>
    </row>
    <row r="476" spans="1:48" s="257" customFormat="1" ht="22.8" x14ac:dyDescent="0.4">
      <c r="A476" s="257">
        <v>213192</v>
      </c>
      <c r="B476" s="257" t="s">
        <v>486</v>
      </c>
      <c r="C476" t="s">
        <v>3829</v>
      </c>
      <c r="D476" t="s">
        <v>3829</v>
      </c>
      <c r="E476" t="s">
        <v>3829</v>
      </c>
      <c r="F476" t="s">
        <v>3829</v>
      </c>
      <c r="G476" t="s">
        <v>3829</v>
      </c>
      <c r="H476" t="s">
        <v>3829</v>
      </c>
      <c r="I476" t="s">
        <v>3829</v>
      </c>
      <c r="J476" t="s">
        <v>3829</v>
      </c>
      <c r="K476" t="s">
        <v>3829</v>
      </c>
      <c r="L476" t="s">
        <v>3829</v>
      </c>
      <c r="M476" t="s">
        <v>3829</v>
      </c>
      <c r="N476" t="s">
        <v>3829</v>
      </c>
      <c r="O476" t="s">
        <v>3829</v>
      </c>
      <c r="P476" t="s">
        <v>3829</v>
      </c>
      <c r="Q476" t="s">
        <v>3829</v>
      </c>
      <c r="R476" t="s">
        <v>3829</v>
      </c>
      <c r="S476" t="s">
        <v>3829</v>
      </c>
      <c r="T476" t="s">
        <v>3829</v>
      </c>
      <c r="U476" t="s">
        <v>3829</v>
      </c>
      <c r="V476" t="s">
        <v>3829</v>
      </c>
      <c r="W476"/>
      <c r="X476"/>
      <c r="Y476"/>
      <c r="Z476"/>
      <c r="AA476"/>
      <c r="AB476"/>
      <c r="AC476"/>
      <c r="AD476"/>
      <c r="AE476"/>
      <c r="AF476"/>
      <c r="AG476"/>
      <c r="AH476"/>
      <c r="AI476"/>
      <c r="AJ476"/>
      <c r="AK476"/>
      <c r="AL476"/>
      <c r="AM476"/>
      <c r="AN476"/>
      <c r="AO476"/>
      <c r="AP476"/>
      <c r="AQ476" t="s">
        <v>4037</v>
      </c>
      <c r="AR476"/>
      <c r="AS476" s="268"/>
      <c r="AT476" s="256"/>
    </row>
    <row r="477" spans="1:48" s="257" customFormat="1" ht="22.8" x14ac:dyDescent="0.4">
      <c r="A477" s="257">
        <v>213197</v>
      </c>
      <c r="B477" s="257" t="s">
        <v>59</v>
      </c>
      <c r="C477" t="s">
        <v>214</v>
      </c>
      <c r="D477" t="s">
        <v>214</v>
      </c>
      <c r="E477" t="s">
        <v>212</v>
      </c>
      <c r="F477" t="s">
        <v>214</v>
      </c>
      <c r="G477" t="s">
        <v>212</v>
      </c>
      <c r="H477" t="s">
        <v>214</v>
      </c>
      <c r="I477" t="s">
        <v>212</v>
      </c>
      <c r="J477" t="s">
        <v>212</v>
      </c>
      <c r="K477" t="s">
        <v>212</v>
      </c>
      <c r="L477" t="s">
        <v>212</v>
      </c>
      <c r="M477" t="s">
        <v>214</v>
      </c>
      <c r="N477" t="s">
        <v>212</v>
      </c>
      <c r="O477" t="s">
        <v>214</v>
      </c>
      <c r="P477" t="s">
        <v>214</v>
      </c>
      <c r="Q477" t="s">
        <v>214</v>
      </c>
      <c r="R477" t="s">
        <v>214</v>
      </c>
      <c r="S477" t="s">
        <v>214</v>
      </c>
      <c r="T477" t="s">
        <v>212</v>
      </c>
      <c r="U477" t="s">
        <v>212</v>
      </c>
      <c r="V477" t="s">
        <v>214</v>
      </c>
      <c r="W477" t="s">
        <v>212</v>
      </c>
      <c r="X477" t="s">
        <v>214</v>
      </c>
      <c r="Y477" t="s">
        <v>212</v>
      </c>
      <c r="Z477" t="s">
        <v>212</v>
      </c>
      <c r="AA477" t="s">
        <v>212</v>
      </c>
      <c r="AB477" t="s">
        <v>212</v>
      </c>
      <c r="AC477" t="s">
        <v>212</v>
      </c>
      <c r="AD477" t="s">
        <v>212</v>
      </c>
      <c r="AE477" t="s">
        <v>212</v>
      </c>
      <c r="AF477" t="s">
        <v>212</v>
      </c>
      <c r="AG477" t="s">
        <v>212</v>
      </c>
      <c r="AH477" t="s">
        <v>212</v>
      </c>
      <c r="AI477" t="s">
        <v>214</v>
      </c>
      <c r="AJ477" t="s">
        <v>212</v>
      </c>
      <c r="AK477" t="s">
        <v>213</v>
      </c>
      <c r="AL477" t="s">
        <v>214</v>
      </c>
      <c r="AM477" t="s">
        <v>213</v>
      </c>
      <c r="AN477" t="s">
        <v>213</v>
      </c>
      <c r="AO477" t="s">
        <v>213</v>
      </c>
      <c r="AP477" t="s">
        <v>213</v>
      </c>
      <c r="AQ477" t="s">
        <v>3374</v>
      </c>
      <c r="AR477"/>
      <c r="AS477" s="268"/>
      <c r="AT477" s="256"/>
      <c r="AV477" s="258"/>
    </row>
    <row r="478" spans="1:48" s="257" customFormat="1" ht="22.8" x14ac:dyDescent="0.4">
      <c r="A478" s="257">
        <v>213202</v>
      </c>
      <c r="B478" s="257" t="s">
        <v>59</v>
      </c>
      <c r="C478" t="s">
        <v>212</v>
      </c>
      <c r="D478" t="s">
        <v>214</v>
      </c>
      <c r="E478" t="s">
        <v>214</v>
      </c>
      <c r="F478" t="s">
        <v>214</v>
      </c>
      <c r="G478" t="s">
        <v>214</v>
      </c>
      <c r="H478" t="s">
        <v>213</v>
      </c>
      <c r="I478" t="s">
        <v>214</v>
      </c>
      <c r="J478" t="s">
        <v>214</v>
      </c>
      <c r="K478" t="s">
        <v>214</v>
      </c>
      <c r="L478" t="s">
        <v>214</v>
      </c>
      <c r="M478" t="s">
        <v>214</v>
      </c>
      <c r="N478" t="s">
        <v>214</v>
      </c>
      <c r="O478" t="s">
        <v>214</v>
      </c>
      <c r="P478" t="s">
        <v>214</v>
      </c>
      <c r="Q478" t="s">
        <v>214</v>
      </c>
      <c r="R478" t="s">
        <v>214</v>
      </c>
      <c r="S478" t="s">
        <v>212</v>
      </c>
      <c r="T478" t="s">
        <v>214</v>
      </c>
      <c r="U478" t="s">
        <v>214</v>
      </c>
      <c r="V478" t="s">
        <v>214</v>
      </c>
      <c r="W478" t="s">
        <v>212</v>
      </c>
      <c r="X478" t="s">
        <v>214</v>
      </c>
      <c r="Y478" t="s">
        <v>214</v>
      </c>
      <c r="Z478" t="s">
        <v>212</v>
      </c>
      <c r="AA478" t="s">
        <v>214</v>
      </c>
      <c r="AB478" t="s">
        <v>214</v>
      </c>
      <c r="AC478" t="s">
        <v>214</v>
      </c>
      <c r="AD478" t="s">
        <v>214</v>
      </c>
      <c r="AE478" t="s">
        <v>214</v>
      </c>
      <c r="AF478" t="s">
        <v>212</v>
      </c>
      <c r="AG478" t="s">
        <v>212</v>
      </c>
      <c r="AH478" t="s">
        <v>214</v>
      </c>
      <c r="AI478" t="s">
        <v>212</v>
      </c>
      <c r="AJ478" t="s">
        <v>214</v>
      </c>
      <c r="AK478" t="s">
        <v>212</v>
      </c>
      <c r="AL478" t="s">
        <v>214</v>
      </c>
      <c r="AM478" t="s">
        <v>214</v>
      </c>
      <c r="AN478" t="s">
        <v>214</v>
      </c>
      <c r="AO478" t="s">
        <v>214</v>
      </c>
      <c r="AP478" t="s">
        <v>214</v>
      </c>
      <c r="AQ478" t="s">
        <v>59</v>
      </c>
      <c r="AR478"/>
      <c r="AS478" s="268"/>
      <c r="AT478" s="256"/>
      <c r="AV478" s="258"/>
    </row>
    <row r="479" spans="1:48" s="257" customFormat="1" ht="22.8" x14ac:dyDescent="0.4">
      <c r="A479" s="345">
        <v>213205</v>
      </c>
      <c r="B479" s="257" t="s">
        <v>486</v>
      </c>
      <c r="C479" s="256" t="s">
        <v>3829</v>
      </c>
      <c r="D479" s="256" t="s">
        <v>3829</v>
      </c>
      <c r="E479" s="256" t="s">
        <v>3829</v>
      </c>
      <c r="F479" s="256" t="s">
        <v>3829</v>
      </c>
      <c r="G479" s="256" t="s">
        <v>3829</v>
      </c>
      <c r="H479" s="256" t="s">
        <v>3829</v>
      </c>
      <c r="I479" s="256" t="s">
        <v>3829</v>
      </c>
      <c r="J479" s="256" t="s">
        <v>3829</v>
      </c>
      <c r="K479" s="256" t="s">
        <v>3829</v>
      </c>
      <c r="L479" s="256" t="s">
        <v>3829</v>
      </c>
      <c r="M479" s="256" t="s">
        <v>3829</v>
      </c>
      <c r="N479" s="256" t="s">
        <v>3829</v>
      </c>
      <c r="O479" s="256" t="s">
        <v>3829</v>
      </c>
      <c r="P479" s="256" t="s">
        <v>3829</v>
      </c>
      <c r="Q479" s="256" t="s">
        <v>3829</v>
      </c>
      <c r="R479" s="256" t="s">
        <v>3829</v>
      </c>
      <c r="S479" s="256" t="s">
        <v>3829</v>
      </c>
      <c r="T479" s="256" t="s">
        <v>3829</v>
      </c>
      <c r="U479" s="256" t="s">
        <v>3829</v>
      </c>
      <c r="V479" s="256" t="s">
        <v>3829</v>
      </c>
      <c r="W479" s="256"/>
      <c r="X479" s="256"/>
      <c r="Y479" s="256"/>
      <c r="Z479" s="269"/>
      <c r="AA479" s="269"/>
      <c r="AB479" s="269"/>
      <c r="AC479" s="269"/>
      <c r="AD479" s="269"/>
      <c r="AE479" s="269"/>
      <c r="AF479" s="269"/>
      <c r="AG479" s="269"/>
      <c r="AH479" s="269"/>
      <c r="AI479" s="269"/>
      <c r="AJ479" s="269"/>
      <c r="AK479" s="269"/>
      <c r="AL479" s="269"/>
      <c r="AM479" s="269"/>
      <c r="AN479" s="269"/>
      <c r="AO479" s="269"/>
      <c r="AP479"/>
      <c r="AQ479" t="s">
        <v>4120</v>
      </c>
      <c r="AR479"/>
      <c r="AS479" s="268"/>
      <c r="AT479" s="256"/>
    </row>
    <row r="480" spans="1:48" s="257" customFormat="1" ht="22.8" x14ac:dyDescent="0.4">
      <c r="A480" s="257">
        <v>213211</v>
      </c>
      <c r="B480" s="257" t="s">
        <v>59</v>
      </c>
      <c r="C480" t="s">
        <v>214</v>
      </c>
      <c r="D480" t="s">
        <v>212</v>
      </c>
      <c r="E480" t="s">
        <v>212</v>
      </c>
      <c r="F480" t="s">
        <v>212</v>
      </c>
      <c r="G480" t="s">
        <v>212</v>
      </c>
      <c r="H480" t="s">
        <v>212</v>
      </c>
      <c r="I480" t="s">
        <v>214</v>
      </c>
      <c r="J480" t="s">
        <v>212</v>
      </c>
      <c r="K480" t="s">
        <v>212</v>
      </c>
      <c r="L480" t="s">
        <v>214</v>
      </c>
      <c r="M480" t="s">
        <v>214</v>
      </c>
      <c r="N480" t="s">
        <v>214</v>
      </c>
      <c r="O480" t="s">
        <v>214</v>
      </c>
      <c r="P480" t="s">
        <v>214</v>
      </c>
      <c r="Q480" t="s">
        <v>214</v>
      </c>
      <c r="R480" t="s">
        <v>214</v>
      </c>
      <c r="S480" t="s">
        <v>214</v>
      </c>
      <c r="T480" t="s">
        <v>212</v>
      </c>
      <c r="U480" t="s">
        <v>214</v>
      </c>
      <c r="V480" t="s">
        <v>212</v>
      </c>
      <c r="W480" t="s">
        <v>214</v>
      </c>
      <c r="X480" t="s">
        <v>214</v>
      </c>
      <c r="Y480" t="s">
        <v>212</v>
      </c>
      <c r="Z480" t="s">
        <v>212</v>
      </c>
      <c r="AA480" t="s">
        <v>212</v>
      </c>
      <c r="AB480" t="s">
        <v>212</v>
      </c>
      <c r="AC480" t="s">
        <v>212</v>
      </c>
      <c r="AD480" t="s">
        <v>214</v>
      </c>
      <c r="AE480" t="s">
        <v>214</v>
      </c>
      <c r="AF480" t="s">
        <v>212</v>
      </c>
      <c r="AG480" t="s">
        <v>212</v>
      </c>
      <c r="AH480" t="s">
        <v>212</v>
      </c>
      <c r="AI480" t="s">
        <v>212</v>
      </c>
      <c r="AJ480" t="s">
        <v>214</v>
      </c>
      <c r="AK480" t="s">
        <v>214</v>
      </c>
      <c r="AL480" t="s">
        <v>214</v>
      </c>
      <c r="AM480" t="s">
        <v>214</v>
      </c>
      <c r="AN480" t="s">
        <v>212</v>
      </c>
      <c r="AO480" t="s">
        <v>214</v>
      </c>
      <c r="AP480" t="s">
        <v>212</v>
      </c>
      <c r="AQ480" t="s">
        <v>59</v>
      </c>
      <c r="AR480"/>
      <c r="AS480" s="268"/>
      <c r="AT480" s="256"/>
      <c r="AV480" s="258"/>
    </row>
    <row r="481" spans="1:48" s="257" customFormat="1" ht="22.8" x14ac:dyDescent="0.4">
      <c r="A481" s="257">
        <v>213212</v>
      </c>
      <c r="B481" s="257" t="s">
        <v>59</v>
      </c>
      <c r="C481" t="s">
        <v>214</v>
      </c>
      <c r="D481" t="s">
        <v>214</v>
      </c>
      <c r="E481" t="s">
        <v>212</v>
      </c>
      <c r="F481" t="s">
        <v>214</v>
      </c>
      <c r="G481" t="s">
        <v>214</v>
      </c>
      <c r="H481" t="s">
        <v>214</v>
      </c>
      <c r="I481" t="s">
        <v>214</v>
      </c>
      <c r="J481" t="s">
        <v>212</v>
      </c>
      <c r="K481" t="s">
        <v>214</v>
      </c>
      <c r="L481" t="s">
        <v>212</v>
      </c>
      <c r="M481" t="s">
        <v>214</v>
      </c>
      <c r="N481" t="s">
        <v>214</v>
      </c>
      <c r="O481" t="s">
        <v>214</v>
      </c>
      <c r="P481" t="s">
        <v>214</v>
      </c>
      <c r="Q481" t="s">
        <v>214</v>
      </c>
      <c r="R481" t="s">
        <v>214</v>
      </c>
      <c r="S481" t="s">
        <v>214</v>
      </c>
      <c r="T481" t="s">
        <v>214</v>
      </c>
      <c r="U481" t="s">
        <v>214</v>
      </c>
      <c r="V481" t="s">
        <v>214</v>
      </c>
      <c r="W481" t="s">
        <v>214</v>
      </c>
      <c r="X481" t="s">
        <v>214</v>
      </c>
      <c r="Y481" t="s">
        <v>212</v>
      </c>
      <c r="Z481" t="s">
        <v>214</v>
      </c>
      <c r="AA481" t="s">
        <v>212</v>
      </c>
      <c r="AB481" t="s">
        <v>212</v>
      </c>
      <c r="AC481" t="s">
        <v>214</v>
      </c>
      <c r="AD481" t="s">
        <v>212</v>
      </c>
      <c r="AE481" t="s">
        <v>213</v>
      </c>
      <c r="AF481" t="s">
        <v>214</v>
      </c>
      <c r="AG481" t="s">
        <v>214</v>
      </c>
      <c r="AH481" t="s">
        <v>214</v>
      </c>
      <c r="AI481" t="s">
        <v>212</v>
      </c>
      <c r="AJ481" t="s">
        <v>214</v>
      </c>
      <c r="AK481" t="s">
        <v>214</v>
      </c>
      <c r="AL481" t="s">
        <v>212</v>
      </c>
      <c r="AM481" t="s">
        <v>212</v>
      </c>
      <c r="AN481" t="s">
        <v>212</v>
      </c>
      <c r="AO481" t="s">
        <v>213</v>
      </c>
      <c r="AP481" t="s">
        <v>214</v>
      </c>
      <c r="AQ481" t="s">
        <v>59</v>
      </c>
      <c r="AR481"/>
      <c r="AS481" s="268"/>
      <c r="AT481" s="258"/>
      <c r="AV481" s="258"/>
    </row>
    <row r="482" spans="1:48" s="257" customFormat="1" ht="22.8" x14ac:dyDescent="0.4">
      <c r="A482" s="257">
        <v>213216</v>
      </c>
      <c r="B482" s="257" t="s">
        <v>59</v>
      </c>
      <c r="C482" t="s">
        <v>214</v>
      </c>
      <c r="D482" t="s">
        <v>214</v>
      </c>
      <c r="E482" t="s">
        <v>214</v>
      </c>
      <c r="F482" t="s">
        <v>214</v>
      </c>
      <c r="G482" t="s">
        <v>212</v>
      </c>
      <c r="H482" t="s">
        <v>212</v>
      </c>
      <c r="I482" t="s">
        <v>214</v>
      </c>
      <c r="J482" t="s">
        <v>214</v>
      </c>
      <c r="K482" t="s">
        <v>214</v>
      </c>
      <c r="L482" t="s">
        <v>214</v>
      </c>
      <c r="M482" t="s">
        <v>214</v>
      </c>
      <c r="N482" t="s">
        <v>214</v>
      </c>
      <c r="O482" t="s">
        <v>214</v>
      </c>
      <c r="P482" t="s">
        <v>214</v>
      </c>
      <c r="Q482" t="s">
        <v>214</v>
      </c>
      <c r="R482" t="s">
        <v>212</v>
      </c>
      <c r="S482" t="s">
        <v>214</v>
      </c>
      <c r="T482" t="s">
        <v>214</v>
      </c>
      <c r="U482" t="s">
        <v>214</v>
      </c>
      <c r="V482" t="s">
        <v>214</v>
      </c>
      <c r="W482" t="s">
        <v>214</v>
      </c>
      <c r="X482" t="s">
        <v>214</v>
      </c>
      <c r="Y482" t="s">
        <v>212</v>
      </c>
      <c r="Z482" t="s">
        <v>214</v>
      </c>
      <c r="AA482" t="s">
        <v>214</v>
      </c>
      <c r="AB482" t="s">
        <v>214</v>
      </c>
      <c r="AC482" t="s">
        <v>214</v>
      </c>
      <c r="AD482" t="s">
        <v>214</v>
      </c>
      <c r="AE482" t="s">
        <v>212</v>
      </c>
      <c r="AF482" t="s">
        <v>214</v>
      </c>
      <c r="AG482" t="s">
        <v>214</v>
      </c>
      <c r="AH482" t="s">
        <v>214</v>
      </c>
      <c r="AI482" t="s">
        <v>212</v>
      </c>
      <c r="AJ482" t="s">
        <v>214</v>
      </c>
      <c r="AK482" t="s">
        <v>214</v>
      </c>
      <c r="AL482" t="s">
        <v>213</v>
      </c>
      <c r="AM482" t="s">
        <v>213</v>
      </c>
      <c r="AN482" t="s">
        <v>212</v>
      </c>
      <c r="AO482" t="s">
        <v>213</v>
      </c>
      <c r="AP482" t="s">
        <v>213</v>
      </c>
      <c r="AQ482" t="s">
        <v>59</v>
      </c>
      <c r="AR482"/>
      <c r="AS482" s="268"/>
      <c r="AT482" s="256"/>
    </row>
    <row r="483" spans="1:48" s="257" customFormat="1" ht="22.8" x14ac:dyDescent="0.4">
      <c r="A483" s="345">
        <v>213221</v>
      </c>
      <c r="B483" s="257" t="s">
        <v>486</v>
      </c>
      <c r="C483" s="269" t="s">
        <v>3829</v>
      </c>
      <c r="D483" s="269" t="s">
        <v>3829</v>
      </c>
      <c r="E483" s="269" t="s">
        <v>3829</v>
      </c>
      <c r="F483" s="269" t="s">
        <v>3829</v>
      </c>
      <c r="G483" s="269" t="s">
        <v>3829</v>
      </c>
      <c r="H483" s="269" t="s">
        <v>3829</v>
      </c>
      <c r="I483" s="269" t="s">
        <v>3829</v>
      </c>
      <c r="J483" s="269" t="s">
        <v>3829</v>
      </c>
      <c r="K483" s="269" t="s">
        <v>3829</v>
      </c>
      <c r="L483" s="269" t="s">
        <v>3829</v>
      </c>
      <c r="M483" s="269" t="s">
        <v>3829</v>
      </c>
      <c r="N483" s="269" t="s">
        <v>3829</v>
      </c>
      <c r="O483" s="269" t="s">
        <v>3829</v>
      </c>
      <c r="P483" s="269" t="s">
        <v>3829</v>
      </c>
      <c r="Q483" s="269" t="s">
        <v>3829</v>
      </c>
      <c r="R483" s="269" t="s">
        <v>3829</v>
      </c>
      <c r="S483" s="269" t="s">
        <v>3829</v>
      </c>
      <c r="T483" s="269" t="s">
        <v>3829</v>
      </c>
      <c r="U483" s="269" t="s">
        <v>3829</v>
      </c>
      <c r="V483" s="269" t="s">
        <v>3829</v>
      </c>
      <c r="W483" s="269"/>
      <c r="X483" s="269"/>
      <c r="Y483" s="269"/>
      <c r="Z483" s="269"/>
      <c r="AA483" s="269"/>
      <c r="AB483" s="269"/>
      <c r="AC483" s="269"/>
      <c r="AD483" s="269"/>
      <c r="AE483" s="269"/>
      <c r="AF483" s="269"/>
      <c r="AG483" s="269"/>
      <c r="AH483" s="269"/>
      <c r="AI483" s="269"/>
      <c r="AJ483" s="269"/>
      <c r="AK483" s="269"/>
      <c r="AL483" s="269"/>
      <c r="AM483" s="269"/>
      <c r="AN483" s="269"/>
      <c r="AO483" s="269"/>
      <c r="AP483"/>
      <c r="AQ483" t="s">
        <v>4068</v>
      </c>
      <c r="AR483"/>
      <c r="AS483" s="268"/>
      <c r="AT483" s="256"/>
    </row>
    <row r="484" spans="1:48" s="257" customFormat="1" ht="22.8" x14ac:dyDescent="0.4">
      <c r="A484" s="345">
        <v>213228</v>
      </c>
      <c r="B484" s="257" t="s">
        <v>484</v>
      </c>
      <c r="C484" s="269" t="s">
        <v>3829</v>
      </c>
      <c r="D484" s="269" t="s">
        <v>3829</v>
      </c>
      <c r="E484" s="269" t="s">
        <v>3829</v>
      </c>
      <c r="F484" s="269" t="s">
        <v>3829</v>
      </c>
      <c r="G484" s="269" t="s">
        <v>3829</v>
      </c>
      <c r="H484" s="269" t="s">
        <v>3829</v>
      </c>
      <c r="I484" s="269" t="s">
        <v>3829</v>
      </c>
      <c r="J484" s="269" t="s">
        <v>3829</v>
      </c>
      <c r="K484" s="269" t="s">
        <v>3829</v>
      </c>
      <c r="L484" s="269" t="s">
        <v>3829</v>
      </c>
      <c r="M484" s="269" t="s">
        <v>3829</v>
      </c>
      <c r="N484" s="269" t="s">
        <v>3829</v>
      </c>
      <c r="O484" s="269" t="s">
        <v>3829</v>
      </c>
      <c r="P484" s="269" t="s">
        <v>3829</v>
      </c>
      <c r="Q484" s="269" t="s">
        <v>3829</v>
      </c>
      <c r="R484" s="269" t="s">
        <v>3829</v>
      </c>
      <c r="S484" s="269" t="s">
        <v>3829</v>
      </c>
      <c r="T484" s="269" t="s">
        <v>3829</v>
      </c>
      <c r="U484" s="269" t="s">
        <v>3829</v>
      </c>
      <c r="V484" s="269" t="s">
        <v>3829</v>
      </c>
      <c r="W484" s="269" t="s">
        <v>3829</v>
      </c>
      <c r="X484" s="269" t="s">
        <v>3829</v>
      </c>
      <c r="Y484" s="269" t="s">
        <v>3829</v>
      </c>
      <c r="Z484" s="269" t="s">
        <v>3829</v>
      </c>
      <c r="AA484" s="269" t="s">
        <v>3829</v>
      </c>
      <c r="AB484" s="269" t="s">
        <v>3829</v>
      </c>
      <c r="AC484" s="269" t="s">
        <v>3829</v>
      </c>
      <c r="AD484" s="269" t="s">
        <v>3829</v>
      </c>
      <c r="AE484" s="269" t="s">
        <v>3829</v>
      </c>
      <c r="AF484" s="269" t="s">
        <v>3829</v>
      </c>
      <c r="AG484" s="269"/>
      <c r="AH484" s="269"/>
      <c r="AI484" s="269"/>
      <c r="AJ484" s="269"/>
      <c r="AK484" s="269"/>
      <c r="AL484" s="269"/>
      <c r="AM484" s="269"/>
      <c r="AN484" s="269"/>
      <c r="AO484" s="269"/>
      <c r="AP484"/>
      <c r="AQ484" t="s">
        <v>3375</v>
      </c>
      <c r="AR484"/>
      <c r="AS484" s="268"/>
      <c r="AT484" s="258"/>
    </row>
    <row r="485" spans="1:48" s="257" customFormat="1" ht="22.8" x14ac:dyDescent="0.4">
      <c r="A485" s="257">
        <v>213236</v>
      </c>
      <c r="B485" s="257" t="s">
        <v>484</v>
      </c>
      <c r="C485" t="s">
        <v>3829</v>
      </c>
      <c r="D485" t="s">
        <v>3829</v>
      </c>
      <c r="E485" t="s">
        <v>3829</v>
      </c>
      <c r="F485" t="s">
        <v>3829</v>
      </c>
      <c r="G485" t="s">
        <v>3829</v>
      </c>
      <c r="H485" t="s">
        <v>3829</v>
      </c>
      <c r="I485" t="s">
        <v>3829</v>
      </c>
      <c r="J485" t="s">
        <v>3829</v>
      </c>
      <c r="K485" t="s">
        <v>3829</v>
      </c>
      <c r="L485" t="s">
        <v>3829</v>
      </c>
      <c r="M485" t="s">
        <v>3829</v>
      </c>
      <c r="N485" t="s">
        <v>3829</v>
      </c>
      <c r="O485" t="s">
        <v>3829</v>
      </c>
      <c r="P485" t="s">
        <v>3829</v>
      </c>
      <c r="Q485" t="s">
        <v>3829</v>
      </c>
      <c r="R485" t="s">
        <v>3829</v>
      </c>
      <c r="S485" t="s">
        <v>3829</v>
      </c>
      <c r="T485" t="s">
        <v>3829</v>
      </c>
      <c r="U485" t="s">
        <v>3829</v>
      </c>
      <c r="V485" t="s">
        <v>3829</v>
      </c>
      <c r="W485" t="s">
        <v>3829</v>
      </c>
      <c r="X485" t="s">
        <v>3829</v>
      </c>
      <c r="Y485" t="s">
        <v>3829</v>
      </c>
      <c r="Z485" t="s">
        <v>3829</v>
      </c>
      <c r="AA485" t="s">
        <v>3829</v>
      </c>
      <c r="AB485" t="s">
        <v>3829</v>
      </c>
      <c r="AC485" t="s">
        <v>3829</v>
      </c>
      <c r="AD485" t="s">
        <v>3829</v>
      </c>
      <c r="AE485" t="s">
        <v>3829</v>
      </c>
      <c r="AF485" t="s">
        <v>3829</v>
      </c>
      <c r="AG485"/>
      <c r="AH485"/>
      <c r="AI485"/>
      <c r="AJ485"/>
      <c r="AK485"/>
      <c r="AL485"/>
      <c r="AM485"/>
      <c r="AN485"/>
      <c r="AO485"/>
      <c r="AP485"/>
      <c r="AQ485" t="s">
        <v>4067</v>
      </c>
      <c r="AR485"/>
      <c r="AS485" s="268"/>
      <c r="AT485" s="256"/>
      <c r="AV485" s="258"/>
    </row>
    <row r="486" spans="1:48" s="257" customFormat="1" ht="22.8" x14ac:dyDescent="0.4">
      <c r="A486" s="257">
        <v>213241</v>
      </c>
      <c r="B486" s="257" t="s">
        <v>59</v>
      </c>
      <c r="C486" t="s">
        <v>212</v>
      </c>
      <c r="D486" t="s">
        <v>214</v>
      </c>
      <c r="E486" t="s">
        <v>212</v>
      </c>
      <c r="F486" t="s">
        <v>214</v>
      </c>
      <c r="G486" t="s">
        <v>214</v>
      </c>
      <c r="H486" t="s">
        <v>214</v>
      </c>
      <c r="I486" t="s">
        <v>214</v>
      </c>
      <c r="J486" t="s">
        <v>214</v>
      </c>
      <c r="K486" t="s">
        <v>214</v>
      </c>
      <c r="L486" t="s">
        <v>214</v>
      </c>
      <c r="M486" t="s">
        <v>214</v>
      </c>
      <c r="N486" t="s">
        <v>214</v>
      </c>
      <c r="O486" t="s">
        <v>214</v>
      </c>
      <c r="P486" t="s">
        <v>214</v>
      </c>
      <c r="Q486" t="s">
        <v>214</v>
      </c>
      <c r="R486" t="s">
        <v>214</v>
      </c>
      <c r="S486" t="s">
        <v>214</v>
      </c>
      <c r="T486" t="s">
        <v>214</v>
      </c>
      <c r="U486" t="s">
        <v>214</v>
      </c>
      <c r="V486" t="s">
        <v>214</v>
      </c>
      <c r="W486" t="s">
        <v>214</v>
      </c>
      <c r="X486" t="s">
        <v>214</v>
      </c>
      <c r="Y486" t="s">
        <v>214</v>
      </c>
      <c r="Z486" t="s">
        <v>214</v>
      </c>
      <c r="AA486" t="s">
        <v>214</v>
      </c>
      <c r="AB486" t="s">
        <v>214</v>
      </c>
      <c r="AC486" t="s">
        <v>214</v>
      </c>
      <c r="AD486" t="s">
        <v>214</v>
      </c>
      <c r="AE486" t="s">
        <v>212</v>
      </c>
      <c r="AF486" t="s">
        <v>214</v>
      </c>
      <c r="AG486" t="s">
        <v>212</v>
      </c>
      <c r="AH486" t="s">
        <v>212</v>
      </c>
      <c r="AI486" t="s">
        <v>212</v>
      </c>
      <c r="AJ486" t="s">
        <v>212</v>
      </c>
      <c r="AK486" t="s">
        <v>212</v>
      </c>
      <c r="AL486" t="s">
        <v>212</v>
      </c>
      <c r="AM486" t="s">
        <v>212</v>
      </c>
      <c r="AN486" t="s">
        <v>212</v>
      </c>
      <c r="AO486" t="s">
        <v>212</v>
      </c>
      <c r="AP486" t="s">
        <v>212</v>
      </c>
      <c r="AQ486" t="s">
        <v>59</v>
      </c>
      <c r="AR486"/>
      <c r="AS486" s="268"/>
      <c r="AT486" s="258"/>
      <c r="AV486" s="258"/>
    </row>
    <row r="487" spans="1:48" s="257" customFormat="1" ht="22.8" x14ac:dyDescent="0.4">
      <c r="A487" s="257">
        <v>213246</v>
      </c>
      <c r="B487" s="257" t="s">
        <v>59</v>
      </c>
      <c r="C487" t="s">
        <v>212</v>
      </c>
      <c r="D487" t="s">
        <v>214</v>
      </c>
      <c r="E487" t="s">
        <v>214</v>
      </c>
      <c r="F487" t="s">
        <v>214</v>
      </c>
      <c r="G487" t="s">
        <v>214</v>
      </c>
      <c r="H487" t="s">
        <v>214</v>
      </c>
      <c r="I487" t="s">
        <v>214</v>
      </c>
      <c r="J487" t="s">
        <v>212</v>
      </c>
      <c r="K487" t="s">
        <v>214</v>
      </c>
      <c r="L487" t="s">
        <v>214</v>
      </c>
      <c r="M487" t="s">
        <v>212</v>
      </c>
      <c r="N487" t="s">
        <v>214</v>
      </c>
      <c r="O487" t="s">
        <v>214</v>
      </c>
      <c r="P487" t="s">
        <v>214</v>
      </c>
      <c r="Q487" t="s">
        <v>214</v>
      </c>
      <c r="R487" t="s">
        <v>214</v>
      </c>
      <c r="S487" t="s">
        <v>214</v>
      </c>
      <c r="T487" t="s">
        <v>214</v>
      </c>
      <c r="U487" t="s">
        <v>214</v>
      </c>
      <c r="V487" t="s">
        <v>214</v>
      </c>
      <c r="W487" t="s">
        <v>212</v>
      </c>
      <c r="X487" t="s">
        <v>214</v>
      </c>
      <c r="Y487" t="s">
        <v>213</v>
      </c>
      <c r="Z487" t="s">
        <v>214</v>
      </c>
      <c r="AA487" t="s">
        <v>214</v>
      </c>
      <c r="AB487" t="s">
        <v>214</v>
      </c>
      <c r="AC487" t="s">
        <v>214</v>
      </c>
      <c r="AD487" t="s">
        <v>212</v>
      </c>
      <c r="AE487" t="s">
        <v>213</v>
      </c>
      <c r="AF487" t="s">
        <v>212</v>
      </c>
      <c r="AG487" t="s">
        <v>214</v>
      </c>
      <c r="AH487" t="s">
        <v>214</v>
      </c>
      <c r="AI487" t="s">
        <v>213</v>
      </c>
      <c r="AJ487" t="s">
        <v>214</v>
      </c>
      <c r="AK487" t="s">
        <v>214</v>
      </c>
      <c r="AL487" t="s">
        <v>214</v>
      </c>
      <c r="AM487" t="s">
        <v>214</v>
      </c>
      <c r="AN487" t="s">
        <v>214</v>
      </c>
      <c r="AO487" t="s">
        <v>213</v>
      </c>
      <c r="AP487" t="s">
        <v>214</v>
      </c>
      <c r="AQ487" t="s">
        <v>3374</v>
      </c>
      <c r="AR487"/>
      <c r="AS487" s="268"/>
      <c r="AT487" s="258"/>
    </row>
    <row r="488" spans="1:48" s="257" customFormat="1" ht="22.8" x14ac:dyDescent="0.4">
      <c r="A488" s="257">
        <v>213249</v>
      </c>
      <c r="B488" s="257" t="s">
        <v>486</v>
      </c>
      <c r="C488" t="s">
        <v>3829</v>
      </c>
      <c r="D488" t="s">
        <v>3829</v>
      </c>
      <c r="E488" t="s">
        <v>3829</v>
      </c>
      <c r="F488" t="s">
        <v>3829</v>
      </c>
      <c r="G488" t="s">
        <v>3829</v>
      </c>
      <c r="H488" t="s">
        <v>3829</v>
      </c>
      <c r="I488" t="s">
        <v>3829</v>
      </c>
      <c r="J488" t="s">
        <v>3829</v>
      </c>
      <c r="K488" t="s">
        <v>3829</v>
      </c>
      <c r="L488" t="s">
        <v>3829</v>
      </c>
      <c r="M488" t="s">
        <v>3829</v>
      </c>
      <c r="N488" t="s">
        <v>3829</v>
      </c>
      <c r="O488" t="s">
        <v>3829</v>
      </c>
      <c r="P488" t="s">
        <v>3829</v>
      </c>
      <c r="Q488" t="s">
        <v>3829</v>
      </c>
      <c r="R488" t="s">
        <v>3829</v>
      </c>
      <c r="S488" t="s">
        <v>3829</v>
      </c>
      <c r="T488" t="s">
        <v>3829</v>
      </c>
      <c r="U488" t="s">
        <v>3829</v>
      </c>
      <c r="V488" t="s">
        <v>3829</v>
      </c>
      <c r="W488"/>
      <c r="X488"/>
      <c r="Y488"/>
      <c r="Z488"/>
      <c r="AA488"/>
      <c r="AB488"/>
      <c r="AC488"/>
      <c r="AD488"/>
      <c r="AE488"/>
      <c r="AF488"/>
      <c r="AG488"/>
      <c r="AH488"/>
      <c r="AI488"/>
      <c r="AJ488"/>
      <c r="AK488"/>
      <c r="AL488"/>
      <c r="AM488"/>
      <c r="AN488"/>
      <c r="AO488"/>
      <c r="AP488"/>
      <c r="AQ488" t="s">
        <v>4022</v>
      </c>
      <c r="AR488"/>
      <c r="AS488" s="268"/>
      <c r="AT488" s="256"/>
    </row>
    <row r="489" spans="1:48" s="257" customFormat="1" ht="22.8" x14ac:dyDescent="0.4">
      <c r="A489" s="257">
        <v>213252</v>
      </c>
      <c r="B489" s="257" t="s">
        <v>65</v>
      </c>
      <c r="C489" t="s">
        <v>3829</v>
      </c>
      <c r="D489" t="s">
        <v>3829</v>
      </c>
      <c r="E489" t="s">
        <v>3829</v>
      </c>
      <c r="F489" t="s">
        <v>3829</v>
      </c>
      <c r="G489" t="s">
        <v>3829</v>
      </c>
      <c r="H489" t="s">
        <v>3829</v>
      </c>
      <c r="I489" t="s">
        <v>3829</v>
      </c>
      <c r="J489" t="s">
        <v>3829</v>
      </c>
      <c r="K489" t="s">
        <v>3829</v>
      </c>
      <c r="L489" t="s">
        <v>3829</v>
      </c>
      <c r="M489" t="s">
        <v>3829</v>
      </c>
      <c r="N489" t="s">
        <v>3829</v>
      </c>
      <c r="O489" t="s">
        <v>3829</v>
      </c>
      <c r="P489" t="s">
        <v>3829</v>
      </c>
      <c r="Q489" t="s">
        <v>3829</v>
      </c>
      <c r="R489" t="s">
        <v>3829</v>
      </c>
      <c r="S489" t="s">
        <v>3829</v>
      </c>
      <c r="T489" t="s">
        <v>3829</v>
      </c>
      <c r="U489" t="s">
        <v>3829</v>
      </c>
      <c r="V489" t="s">
        <v>3829</v>
      </c>
      <c r="W489" t="s">
        <v>3829</v>
      </c>
      <c r="X489" t="s">
        <v>3829</v>
      </c>
      <c r="Y489" t="s">
        <v>3829</v>
      </c>
      <c r="Z489" t="s">
        <v>3829</v>
      </c>
      <c r="AA489" t="s">
        <v>3829</v>
      </c>
      <c r="AB489" t="s">
        <v>3829</v>
      </c>
      <c r="AC489" t="s">
        <v>3829</v>
      </c>
      <c r="AD489" t="s">
        <v>3829</v>
      </c>
      <c r="AE489" t="s">
        <v>3829</v>
      </c>
      <c r="AF489" t="s">
        <v>3829</v>
      </c>
      <c r="AG489" t="s">
        <v>3829</v>
      </c>
      <c r="AH489" t="s">
        <v>3829</v>
      </c>
      <c r="AI489" t="s">
        <v>3829</v>
      </c>
      <c r="AJ489" t="s">
        <v>3829</v>
      </c>
      <c r="AK489" t="s">
        <v>3829</v>
      </c>
      <c r="AL489"/>
      <c r="AM489"/>
      <c r="AN489"/>
      <c r="AO489"/>
      <c r="AP489"/>
      <c r="AQ489" t="s">
        <v>4121</v>
      </c>
      <c r="AR489"/>
      <c r="AS489" s="268"/>
      <c r="AT489" s="258"/>
    </row>
    <row r="490" spans="1:48" s="257" customFormat="1" ht="22.8" x14ac:dyDescent="0.4">
      <c r="A490" s="257">
        <v>213255</v>
      </c>
      <c r="B490" s="257" t="s">
        <v>59</v>
      </c>
      <c r="C490" t="s">
        <v>212</v>
      </c>
      <c r="D490" t="s">
        <v>212</v>
      </c>
      <c r="E490" t="s">
        <v>212</v>
      </c>
      <c r="F490" t="s">
        <v>212</v>
      </c>
      <c r="G490" t="s">
        <v>212</v>
      </c>
      <c r="H490" t="s">
        <v>212</v>
      </c>
      <c r="I490" t="s">
        <v>212</v>
      </c>
      <c r="J490" t="s">
        <v>212</v>
      </c>
      <c r="K490" t="s">
        <v>212</v>
      </c>
      <c r="L490" t="s">
        <v>212</v>
      </c>
      <c r="M490" t="s">
        <v>212</v>
      </c>
      <c r="N490" t="s">
        <v>212</v>
      </c>
      <c r="O490" t="s">
        <v>212</v>
      </c>
      <c r="P490" t="s">
        <v>212</v>
      </c>
      <c r="Q490" t="s">
        <v>212</v>
      </c>
      <c r="R490" t="s">
        <v>212</v>
      </c>
      <c r="S490" t="s">
        <v>212</v>
      </c>
      <c r="T490" t="s">
        <v>212</v>
      </c>
      <c r="U490" t="s">
        <v>212</v>
      </c>
      <c r="V490" t="s">
        <v>212</v>
      </c>
      <c r="W490" t="s">
        <v>212</v>
      </c>
      <c r="X490" t="s">
        <v>212</v>
      </c>
      <c r="Y490" t="s">
        <v>212</v>
      </c>
      <c r="Z490" t="s">
        <v>212</v>
      </c>
      <c r="AA490" t="s">
        <v>212</v>
      </c>
      <c r="AB490" t="s">
        <v>212</v>
      </c>
      <c r="AC490" t="s">
        <v>212</v>
      </c>
      <c r="AD490" t="s">
        <v>212</v>
      </c>
      <c r="AE490" t="s">
        <v>212</v>
      </c>
      <c r="AF490" t="s">
        <v>212</v>
      </c>
      <c r="AG490" t="s">
        <v>212</v>
      </c>
      <c r="AH490" t="s">
        <v>212</v>
      </c>
      <c r="AI490" t="s">
        <v>3829</v>
      </c>
      <c r="AJ490" t="s">
        <v>3829</v>
      </c>
      <c r="AK490" t="s">
        <v>3829</v>
      </c>
      <c r="AL490" t="s">
        <v>3829</v>
      </c>
      <c r="AM490" t="s">
        <v>3829</v>
      </c>
      <c r="AN490" t="s">
        <v>3829</v>
      </c>
      <c r="AO490" t="s">
        <v>3829</v>
      </c>
      <c r="AP490" t="s">
        <v>3829</v>
      </c>
      <c r="AQ490" t="s">
        <v>3374</v>
      </c>
      <c r="AR490"/>
      <c r="AS490" s="268"/>
      <c r="AT490" s="258"/>
    </row>
    <row r="491" spans="1:48" s="257" customFormat="1" ht="22.8" x14ac:dyDescent="0.4">
      <c r="A491" s="257">
        <v>213256</v>
      </c>
      <c r="B491" s="257" t="s">
        <v>484</v>
      </c>
      <c r="C491" t="s">
        <v>214</v>
      </c>
      <c r="D491" t="s">
        <v>212</v>
      </c>
      <c r="E491" t="s">
        <v>214</v>
      </c>
      <c r="F491" t="s">
        <v>212</v>
      </c>
      <c r="G491" t="s">
        <v>214</v>
      </c>
      <c r="H491" t="s">
        <v>214</v>
      </c>
      <c r="I491" t="s">
        <v>212</v>
      </c>
      <c r="J491" t="s">
        <v>212</v>
      </c>
      <c r="K491" t="s">
        <v>214</v>
      </c>
      <c r="L491" t="s">
        <v>214</v>
      </c>
      <c r="M491" t="s">
        <v>214</v>
      </c>
      <c r="N491" t="s">
        <v>214</v>
      </c>
      <c r="O491" t="s">
        <v>214</v>
      </c>
      <c r="P491" t="s">
        <v>214</v>
      </c>
      <c r="Q491" t="s">
        <v>214</v>
      </c>
      <c r="R491" t="s">
        <v>214</v>
      </c>
      <c r="S491" t="s">
        <v>212</v>
      </c>
      <c r="T491" t="s">
        <v>212</v>
      </c>
      <c r="U491" t="s">
        <v>212</v>
      </c>
      <c r="V491" t="s">
        <v>212</v>
      </c>
      <c r="W491" t="s">
        <v>212</v>
      </c>
      <c r="X491" t="s">
        <v>212</v>
      </c>
      <c r="Y491" t="s">
        <v>214</v>
      </c>
      <c r="Z491" t="s">
        <v>214</v>
      </c>
      <c r="AA491" t="s">
        <v>214</v>
      </c>
      <c r="AB491" t="s">
        <v>214</v>
      </c>
      <c r="AC491" t="s">
        <v>212</v>
      </c>
      <c r="AD491" t="s">
        <v>214</v>
      </c>
      <c r="AE491" t="s">
        <v>214</v>
      </c>
      <c r="AF491" t="s">
        <v>214</v>
      </c>
      <c r="AG491"/>
      <c r="AH491"/>
      <c r="AI491"/>
      <c r="AJ491"/>
      <c r="AK491"/>
      <c r="AL491"/>
      <c r="AM491"/>
      <c r="AN491"/>
      <c r="AO491"/>
      <c r="AP491"/>
      <c r="AQ491" t="s">
        <v>484</v>
      </c>
      <c r="AR491"/>
      <c r="AS491" s="268"/>
      <c r="AT491" s="258"/>
      <c r="AV491" s="258"/>
    </row>
    <row r="492" spans="1:48" s="257" customFormat="1" ht="21.6" x14ac:dyDescent="0.65">
      <c r="A492" s="257">
        <v>213259</v>
      </c>
      <c r="B492" s="257" t="s">
        <v>59</v>
      </c>
      <c r="C492" t="s">
        <v>212</v>
      </c>
      <c r="D492" t="s">
        <v>214</v>
      </c>
      <c r="E492" t="s">
        <v>214</v>
      </c>
      <c r="F492" t="s">
        <v>214</v>
      </c>
      <c r="G492" t="s">
        <v>214</v>
      </c>
      <c r="H492" t="s">
        <v>212</v>
      </c>
      <c r="I492" t="s">
        <v>212</v>
      </c>
      <c r="J492" t="s">
        <v>212</v>
      </c>
      <c r="K492" t="s">
        <v>212</v>
      </c>
      <c r="L492" t="s">
        <v>212</v>
      </c>
      <c r="M492" t="s">
        <v>212</v>
      </c>
      <c r="N492" t="s">
        <v>214</v>
      </c>
      <c r="O492" t="s">
        <v>214</v>
      </c>
      <c r="P492" t="s">
        <v>214</v>
      </c>
      <c r="Q492" t="s">
        <v>214</v>
      </c>
      <c r="R492" t="s">
        <v>214</v>
      </c>
      <c r="S492" t="s">
        <v>214</v>
      </c>
      <c r="T492" t="s">
        <v>214</v>
      </c>
      <c r="U492" t="s">
        <v>214</v>
      </c>
      <c r="V492" t="s">
        <v>214</v>
      </c>
      <c r="W492" t="s">
        <v>214</v>
      </c>
      <c r="X492" t="s">
        <v>212</v>
      </c>
      <c r="Y492" t="s">
        <v>214</v>
      </c>
      <c r="Z492" t="s">
        <v>212</v>
      </c>
      <c r="AA492" t="s">
        <v>212</v>
      </c>
      <c r="AB492" t="s">
        <v>214</v>
      </c>
      <c r="AC492" t="s">
        <v>212</v>
      </c>
      <c r="AD492" t="s">
        <v>214</v>
      </c>
      <c r="AE492" t="s">
        <v>214</v>
      </c>
      <c r="AF492" t="s">
        <v>212</v>
      </c>
      <c r="AG492" t="s">
        <v>214</v>
      </c>
      <c r="AH492" t="s">
        <v>214</v>
      </c>
      <c r="AI492" t="s">
        <v>213</v>
      </c>
      <c r="AJ492" t="s">
        <v>214</v>
      </c>
      <c r="AK492" t="s">
        <v>213</v>
      </c>
      <c r="AL492" t="s">
        <v>212</v>
      </c>
      <c r="AM492" t="s">
        <v>214</v>
      </c>
      <c r="AN492" t="s">
        <v>213</v>
      </c>
      <c r="AO492" t="s">
        <v>212</v>
      </c>
      <c r="AP492"/>
      <c r="AQ492" t="s">
        <v>59</v>
      </c>
      <c r="AR492"/>
      <c r="AS492" s="286"/>
      <c r="AT492" s="258"/>
      <c r="AV492" s="258"/>
    </row>
    <row r="493" spans="1:48" s="257" customFormat="1" ht="22.8" x14ac:dyDescent="0.4">
      <c r="A493" s="257">
        <v>213260</v>
      </c>
      <c r="B493" s="257" t="s">
        <v>59</v>
      </c>
      <c r="C493" t="s">
        <v>212</v>
      </c>
      <c r="D493" t="s">
        <v>212</v>
      </c>
      <c r="E493" t="s">
        <v>212</v>
      </c>
      <c r="F493" t="s">
        <v>212</v>
      </c>
      <c r="G493" t="s">
        <v>214</v>
      </c>
      <c r="H493" t="s">
        <v>212</v>
      </c>
      <c r="I493" t="s">
        <v>214</v>
      </c>
      <c r="J493" t="s">
        <v>212</v>
      </c>
      <c r="K493" t="s">
        <v>214</v>
      </c>
      <c r="L493" t="s">
        <v>214</v>
      </c>
      <c r="M493" t="s">
        <v>212</v>
      </c>
      <c r="N493" t="s">
        <v>212</v>
      </c>
      <c r="O493" t="s">
        <v>214</v>
      </c>
      <c r="P493" t="s">
        <v>212</v>
      </c>
      <c r="Q493" t="s">
        <v>212</v>
      </c>
      <c r="R493" t="s">
        <v>214</v>
      </c>
      <c r="S493" t="s">
        <v>214</v>
      </c>
      <c r="T493" t="s">
        <v>214</v>
      </c>
      <c r="U493" t="s">
        <v>214</v>
      </c>
      <c r="V493" t="s">
        <v>212</v>
      </c>
      <c r="W493" t="s">
        <v>212</v>
      </c>
      <c r="X493" t="s">
        <v>212</v>
      </c>
      <c r="Y493" t="s">
        <v>214</v>
      </c>
      <c r="Z493" t="s">
        <v>212</v>
      </c>
      <c r="AA493" t="s">
        <v>212</v>
      </c>
      <c r="AB493" t="s">
        <v>212</v>
      </c>
      <c r="AC493" t="s">
        <v>212</v>
      </c>
      <c r="AD493" t="s">
        <v>212</v>
      </c>
      <c r="AE493" t="s">
        <v>212</v>
      </c>
      <c r="AF493" t="s">
        <v>214</v>
      </c>
      <c r="AG493" t="s">
        <v>212</v>
      </c>
      <c r="AH493" t="s">
        <v>212</v>
      </c>
      <c r="AI493" t="s">
        <v>214</v>
      </c>
      <c r="AJ493" t="s">
        <v>212</v>
      </c>
      <c r="AK493" t="s">
        <v>212</v>
      </c>
      <c r="AL493" t="s">
        <v>214</v>
      </c>
      <c r="AM493" t="s">
        <v>212</v>
      </c>
      <c r="AN493" t="s">
        <v>214</v>
      </c>
      <c r="AO493" t="s">
        <v>212</v>
      </c>
      <c r="AP493" t="s">
        <v>214</v>
      </c>
      <c r="AQ493" t="s">
        <v>3374</v>
      </c>
      <c r="AR493"/>
      <c r="AS493" s="268"/>
      <c r="AT493" s="256"/>
    </row>
    <row r="494" spans="1:48" s="257" customFormat="1" ht="24" x14ac:dyDescent="0.5">
      <c r="A494" s="292">
        <v>213262</v>
      </c>
      <c r="B494" s="257" t="s">
        <v>484</v>
      </c>
      <c r="C494" s="257" t="s">
        <v>3829</v>
      </c>
      <c r="D494" s="257" t="s">
        <v>3829</v>
      </c>
      <c r="E494" s="257" t="s">
        <v>3829</v>
      </c>
      <c r="F494" s="257" t="s">
        <v>3829</v>
      </c>
      <c r="G494" s="257" t="s">
        <v>3829</v>
      </c>
      <c r="H494" s="257" t="s">
        <v>3829</v>
      </c>
      <c r="I494" s="257" t="s">
        <v>3829</v>
      </c>
      <c r="J494" s="257" t="s">
        <v>3829</v>
      </c>
      <c r="K494" s="257" t="s">
        <v>3829</v>
      </c>
      <c r="L494" s="257" t="s">
        <v>3829</v>
      </c>
      <c r="M494" s="257" t="s">
        <v>3829</v>
      </c>
      <c r="N494" s="257" t="s">
        <v>3829</v>
      </c>
      <c r="O494" s="257" t="s">
        <v>3829</v>
      </c>
      <c r="P494" s="257" t="s">
        <v>3829</v>
      </c>
      <c r="Q494" s="257" t="s">
        <v>3829</v>
      </c>
      <c r="R494" s="257" t="s">
        <v>3829</v>
      </c>
      <c r="S494" s="257" t="s">
        <v>3829</v>
      </c>
      <c r="T494" s="257" t="s">
        <v>3829</v>
      </c>
      <c r="U494" s="257" t="s">
        <v>3829</v>
      </c>
      <c r="V494" s="257" t="s">
        <v>3829</v>
      </c>
      <c r="W494" s="257" t="s">
        <v>3829</v>
      </c>
      <c r="X494" s="257" t="s">
        <v>3829</v>
      </c>
      <c r="Y494" s="257" t="s">
        <v>3829</v>
      </c>
      <c r="Z494" s="257" t="s">
        <v>3829</v>
      </c>
      <c r="AA494" s="257" t="s">
        <v>3829</v>
      </c>
      <c r="AB494" s="257" t="s">
        <v>3829</v>
      </c>
      <c r="AC494" s="257" t="s">
        <v>3829</v>
      </c>
      <c r="AD494" s="257" t="s">
        <v>3829</v>
      </c>
      <c r="AE494" s="257" t="s">
        <v>3829</v>
      </c>
      <c r="AF494" s="257" t="s">
        <v>3829</v>
      </c>
      <c r="AM494" s="256"/>
      <c r="AN494" s="256"/>
      <c r="AO494" s="256"/>
      <c r="AP494"/>
      <c r="AQ494" t="s">
        <v>4067</v>
      </c>
      <c r="AR494"/>
      <c r="AS494" s="268"/>
      <c r="AT494" s="258"/>
      <c r="AV494" s="258"/>
    </row>
    <row r="495" spans="1:48" s="257" customFormat="1" ht="22.8" x14ac:dyDescent="0.4">
      <c r="A495" s="345">
        <v>213268</v>
      </c>
      <c r="B495" s="257" t="s">
        <v>486</v>
      </c>
      <c r="C495" s="257" t="s">
        <v>3829</v>
      </c>
      <c r="D495" s="257" t="s">
        <v>3829</v>
      </c>
      <c r="E495" s="257" t="s">
        <v>3829</v>
      </c>
      <c r="F495" s="257" t="s">
        <v>3829</v>
      </c>
      <c r="G495" s="257" t="s">
        <v>3829</v>
      </c>
      <c r="H495" s="257" t="s">
        <v>3829</v>
      </c>
      <c r="I495" s="257" t="s">
        <v>3829</v>
      </c>
      <c r="J495" s="257" t="s">
        <v>3829</v>
      </c>
      <c r="K495" s="257" t="s">
        <v>3829</v>
      </c>
      <c r="L495" s="257" t="s">
        <v>3829</v>
      </c>
      <c r="M495" s="257" t="s">
        <v>3829</v>
      </c>
      <c r="N495" s="257" t="s">
        <v>3829</v>
      </c>
      <c r="O495" s="257" t="s">
        <v>3829</v>
      </c>
      <c r="P495" s="257" t="s">
        <v>3829</v>
      </c>
      <c r="Q495" s="257" t="s">
        <v>3829</v>
      </c>
      <c r="R495" s="257" t="s">
        <v>3829</v>
      </c>
      <c r="S495" s="257" t="s">
        <v>3829</v>
      </c>
      <c r="T495" s="257" t="s">
        <v>3829</v>
      </c>
      <c r="U495" s="257" t="s">
        <v>3829</v>
      </c>
      <c r="V495" s="257" t="s">
        <v>3829</v>
      </c>
      <c r="W495" s="269"/>
      <c r="X495" s="269"/>
      <c r="Y495" s="269"/>
      <c r="Z495" s="269"/>
      <c r="AA495" s="269"/>
      <c r="AB495" s="269"/>
      <c r="AC495" s="269"/>
      <c r="AD495" s="269"/>
      <c r="AE495" s="269"/>
      <c r="AF495" s="269"/>
      <c r="AG495" s="269"/>
      <c r="AH495" s="269"/>
      <c r="AI495" s="269"/>
      <c r="AJ495" s="269"/>
      <c r="AK495" s="269"/>
      <c r="AL495" s="269"/>
      <c r="AM495" s="269"/>
      <c r="AN495" s="269"/>
      <c r="AO495" s="269"/>
      <c r="AP495"/>
      <c r="AQ495" t="s">
        <v>4068</v>
      </c>
      <c r="AR495"/>
      <c r="AS495" s="268"/>
      <c r="AT495" s="256"/>
    </row>
    <row r="496" spans="1:48" s="257" customFormat="1" ht="24" x14ac:dyDescent="0.5">
      <c r="A496" s="292">
        <v>213271</v>
      </c>
      <c r="B496" s="257" t="s">
        <v>484</v>
      </c>
      <c r="C496" s="257" t="s">
        <v>212</v>
      </c>
      <c r="D496" s="257" t="s">
        <v>212</v>
      </c>
      <c r="E496" s="257" t="s">
        <v>212</v>
      </c>
      <c r="F496" s="257" t="s">
        <v>212</v>
      </c>
      <c r="G496" s="257" t="s">
        <v>212</v>
      </c>
      <c r="H496" s="257" t="s">
        <v>214</v>
      </c>
      <c r="I496" s="257" t="s">
        <v>212</v>
      </c>
      <c r="J496" s="257" t="s">
        <v>212</v>
      </c>
      <c r="K496" s="257" t="s">
        <v>212</v>
      </c>
      <c r="L496" s="257" t="s">
        <v>214</v>
      </c>
      <c r="M496" s="257" t="s">
        <v>214</v>
      </c>
      <c r="N496" s="257" t="s">
        <v>212</v>
      </c>
      <c r="O496" s="257" t="s">
        <v>212</v>
      </c>
      <c r="P496" s="257" t="s">
        <v>212</v>
      </c>
      <c r="Q496" s="257" t="s">
        <v>212</v>
      </c>
      <c r="R496" s="257" t="s">
        <v>214</v>
      </c>
      <c r="S496" s="257" t="s">
        <v>212</v>
      </c>
      <c r="T496" s="257" t="s">
        <v>214</v>
      </c>
      <c r="U496" s="257" t="s">
        <v>212</v>
      </c>
      <c r="V496" s="257" t="s">
        <v>212</v>
      </c>
      <c r="W496" s="257" t="s">
        <v>214</v>
      </c>
      <c r="X496" s="257" t="s">
        <v>214</v>
      </c>
      <c r="Y496" s="257" t="s">
        <v>213</v>
      </c>
      <c r="Z496" s="257" t="s">
        <v>213</v>
      </c>
      <c r="AA496" s="257" t="s">
        <v>213</v>
      </c>
      <c r="AB496" s="257" t="s">
        <v>213</v>
      </c>
      <c r="AC496" s="257" t="s">
        <v>213</v>
      </c>
      <c r="AD496" s="257" t="s">
        <v>213</v>
      </c>
      <c r="AE496" s="257" t="s">
        <v>213</v>
      </c>
      <c r="AF496" s="257" t="s">
        <v>213</v>
      </c>
      <c r="AP496"/>
      <c r="AQ496" t="s">
        <v>3375</v>
      </c>
      <c r="AR496"/>
      <c r="AS496" s="268"/>
      <c r="AT496" s="256"/>
    </row>
    <row r="497" spans="1:48" s="257" customFormat="1" ht="22.8" x14ac:dyDescent="0.4">
      <c r="A497" s="257">
        <v>213275</v>
      </c>
      <c r="B497" s="257" t="s">
        <v>484</v>
      </c>
      <c r="C497" t="s">
        <v>3829</v>
      </c>
      <c r="D497" t="s">
        <v>3829</v>
      </c>
      <c r="E497" t="s">
        <v>3829</v>
      </c>
      <c r="F497" t="s">
        <v>3829</v>
      </c>
      <c r="G497" t="s">
        <v>3829</v>
      </c>
      <c r="H497" t="s">
        <v>3829</v>
      </c>
      <c r="I497" t="s">
        <v>3829</v>
      </c>
      <c r="J497" t="s">
        <v>3829</v>
      </c>
      <c r="K497" t="s">
        <v>3829</v>
      </c>
      <c r="L497" t="s">
        <v>3829</v>
      </c>
      <c r="M497" t="s">
        <v>3829</v>
      </c>
      <c r="N497" t="s">
        <v>3829</v>
      </c>
      <c r="O497" t="s">
        <v>3829</v>
      </c>
      <c r="P497" t="s">
        <v>3829</v>
      </c>
      <c r="Q497" t="s">
        <v>3829</v>
      </c>
      <c r="R497" t="s">
        <v>3829</v>
      </c>
      <c r="S497" t="s">
        <v>3829</v>
      </c>
      <c r="T497" t="s">
        <v>3829</v>
      </c>
      <c r="U497" t="s">
        <v>3829</v>
      </c>
      <c r="V497" t="s">
        <v>3829</v>
      </c>
      <c r="W497" t="s">
        <v>3829</v>
      </c>
      <c r="X497" t="s">
        <v>3829</v>
      </c>
      <c r="Y497" t="s">
        <v>3829</v>
      </c>
      <c r="Z497" t="s">
        <v>3829</v>
      </c>
      <c r="AA497" t="s">
        <v>3829</v>
      </c>
      <c r="AB497" t="s">
        <v>3829</v>
      </c>
      <c r="AC497" t="s">
        <v>3829</v>
      </c>
      <c r="AD497" t="s">
        <v>3829</v>
      </c>
      <c r="AE497" t="s">
        <v>3829</v>
      </c>
      <c r="AF497" t="s">
        <v>3829</v>
      </c>
      <c r="AG497"/>
      <c r="AH497"/>
      <c r="AI497"/>
      <c r="AJ497"/>
      <c r="AK497"/>
      <c r="AL497"/>
      <c r="AM497"/>
      <c r="AN497"/>
      <c r="AO497"/>
      <c r="AP497"/>
      <c r="AQ497" t="s">
        <v>3865</v>
      </c>
      <c r="AR497"/>
      <c r="AS497" s="268"/>
      <c r="AT497" s="256"/>
      <c r="AV497" s="258"/>
    </row>
    <row r="498" spans="1:48" s="257" customFormat="1" ht="22.8" x14ac:dyDescent="0.4">
      <c r="A498" s="345">
        <v>213282</v>
      </c>
      <c r="B498" s="257" t="s">
        <v>484</v>
      </c>
      <c r="C498" s="257" t="s">
        <v>3829</v>
      </c>
      <c r="D498" s="257" t="s">
        <v>3829</v>
      </c>
      <c r="E498" s="257" t="s">
        <v>3829</v>
      </c>
      <c r="F498" s="257" t="s">
        <v>3829</v>
      </c>
      <c r="G498" s="257" t="s">
        <v>3829</v>
      </c>
      <c r="H498" s="257" t="s">
        <v>3829</v>
      </c>
      <c r="I498" s="257" t="s">
        <v>3829</v>
      </c>
      <c r="J498" s="257" t="s">
        <v>3829</v>
      </c>
      <c r="K498" s="257" t="s">
        <v>3829</v>
      </c>
      <c r="L498" s="257" t="s">
        <v>3829</v>
      </c>
      <c r="M498" s="257" t="s">
        <v>3829</v>
      </c>
      <c r="N498" s="257" t="s">
        <v>3829</v>
      </c>
      <c r="O498" s="257" t="s">
        <v>3829</v>
      </c>
      <c r="P498" s="257" t="s">
        <v>3829</v>
      </c>
      <c r="Q498" s="257" t="s">
        <v>3829</v>
      </c>
      <c r="R498" s="257" t="s">
        <v>3829</v>
      </c>
      <c r="S498" s="257" t="s">
        <v>3829</v>
      </c>
      <c r="T498" s="257" t="s">
        <v>3829</v>
      </c>
      <c r="U498" s="257" t="s">
        <v>3829</v>
      </c>
      <c r="V498" s="257" t="s">
        <v>3829</v>
      </c>
      <c r="W498" s="257" t="s">
        <v>3829</v>
      </c>
      <c r="X498" s="257" t="s">
        <v>3829</v>
      </c>
      <c r="Y498" s="257" t="s">
        <v>3829</v>
      </c>
      <c r="Z498" s="257" t="s">
        <v>3829</v>
      </c>
      <c r="AA498" s="257" t="s">
        <v>3829</v>
      </c>
      <c r="AB498" s="257" t="s">
        <v>3829</v>
      </c>
      <c r="AC498" s="257" t="s">
        <v>3829</v>
      </c>
      <c r="AD498" s="257" t="s">
        <v>3829</v>
      </c>
      <c r="AE498" s="257" t="s">
        <v>3829</v>
      </c>
      <c r="AF498" s="257" t="s">
        <v>3829</v>
      </c>
      <c r="AP498"/>
      <c r="AQ498" t="s">
        <v>3865</v>
      </c>
      <c r="AR498"/>
      <c r="AS498" s="268"/>
      <c r="AT498" s="258"/>
      <c r="AV498" s="258"/>
    </row>
    <row r="499" spans="1:48" s="257" customFormat="1" ht="22.8" x14ac:dyDescent="0.4">
      <c r="A499" s="257">
        <v>213289</v>
      </c>
      <c r="B499" s="257" t="s">
        <v>486</v>
      </c>
      <c r="C499" t="s">
        <v>3829</v>
      </c>
      <c r="D499" t="s">
        <v>3829</v>
      </c>
      <c r="E499" t="s">
        <v>3829</v>
      </c>
      <c r="F499" t="s">
        <v>3829</v>
      </c>
      <c r="G499" t="s">
        <v>3829</v>
      </c>
      <c r="H499" t="s">
        <v>3829</v>
      </c>
      <c r="I499" t="s">
        <v>3829</v>
      </c>
      <c r="J499" t="s">
        <v>3829</v>
      </c>
      <c r="K499" t="s">
        <v>3829</v>
      </c>
      <c r="L499" t="s">
        <v>3829</v>
      </c>
      <c r="M499" t="s">
        <v>3829</v>
      </c>
      <c r="N499" t="s">
        <v>3829</v>
      </c>
      <c r="O499" t="s">
        <v>3829</v>
      </c>
      <c r="P499" t="s">
        <v>3829</v>
      </c>
      <c r="Q499" t="s">
        <v>3829</v>
      </c>
      <c r="R499" t="s">
        <v>3829</v>
      </c>
      <c r="S499" t="s">
        <v>3829</v>
      </c>
      <c r="T499" t="s">
        <v>3829</v>
      </c>
      <c r="U499" t="s">
        <v>3829</v>
      </c>
      <c r="V499" t="s">
        <v>3829</v>
      </c>
      <c r="W499"/>
      <c r="X499"/>
      <c r="Y499"/>
      <c r="Z499"/>
      <c r="AA499"/>
      <c r="AB499"/>
      <c r="AC499"/>
      <c r="AD499"/>
      <c r="AE499"/>
      <c r="AF499"/>
      <c r="AG499"/>
      <c r="AH499"/>
      <c r="AI499"/>
      <c r="AJ499"/>
      <c r="AK499"/>
      <c r="AL499"/>
      <c r="AM499"/>
      <c r="AN499"/>
      <c r="AO499"/>
      <c r="AP499"/>
      <c r="AQ499" t="s">
        <v>4068</v>
      </c>
      <c r="AR499"/>
      <c r="AS499" s="268"/>
      <c r="AT499" s="258"/>
    </row>
    <row r="500" spans="1:48" s="257" customFormat="1" ht="22.8" x14ac:dyDescent="0.4">
      <c r="A500" s="257">
        <v>213307</v>
      </c>
      <c r="B500" s="257" t="s">
        <v>484</v>
      </c>
      <c r="C500" t="s">
        <v>212</v>
      </c>
      <c r="D500" t="s">
        <v>214</v>
      </c>
      <c r="E500" t="s">
        <v>214</v>
      </c>
      <c r="F500" t="s">
        <v>214</v>
      </c>
      <c r="G500" t="s">
        <v>212</v>
      </c>
      <c r="H500" t="s">
        <v>214</v>
      </c>
      <c r="I500" t="s">
        <v>212</v>
      </c>
      <c r="J500" t="s">
        <v>212</v>
      </c>
      <c r="K500" t="s">
        <v>212</v>
      </c>
      <c r="L500" t="s">
        <v>212</v>
      </c>
      <c r="M500" t="s">
        <v>212</v>
      </c>
      <c r="N500" t="s">
        <v>212</v>
      </c>
      <c r="O500" t="s">
        <v>214</v>
      </c>
      <c r="P500" t="s">
        <v>212</v>
      </c>
      <c r="Q500" t="s">
        <v>212</v>
      </c>
      <c r="R500" t="s">
        <v>214</v>
      </c>
      <c r="S500" t="s">
        <v>214</v>
      </c>
      <c r="T500" t="s">
        <v>214</v>
      </c>
      <c r="U500" t="s">
        <v>214</v>
      </c>
      <c r="V500" t="s">
        <v>212</v>
      </c>
      <c r="W500" t="s">
        <v>212</v>
      </c>
      <c r="X500" t="s">
        <v>212</v>
      </c>
      <c r="Y500" t="s">
        <v>214</v>
      </c>
      <c r="Z500" t="s">
        <v>214</v>
      </c>
      <c r="AA500" t="s">
        <v>214</v>
      </c>
      <c r="AB500" t="s">
        <v>212</v>
      </c>
      <c r="AC500" t="s">
        <v>212</v>
      </c>
      <c r="AD500" t="s">
        <v>214</v>
      </c>
      <c r="AE500" t="s">
        <v>214</v>
      </c>
      <c r="AF500" t="s">
        <v>214</v>
      </c>
      <c r="AG500"/>
      <c r="AH500"/>
      <c r="AI500"/>
      <c r="AJ500"/>
      <c r="AK500"/>
      <c r="AL500"/>
      <c r="AM500"/>
      <c r="AN500"/>
      <c r="AO500"/>
      <c r="AP500"/>
      <c r="AQ500" t="s">
        <v>484</v>
      </c>
      <c r="AR500"/>
      <c r="AS500" s="268"/>
      <c r="AT500" s="258"/>
    </row>
    <row r="501" spans="1:48" s="257" customFormat="1" ht="22.8" x14ac:dyDescent="0.4">
      <c r="A501" s="257">
        <v>213308</v>
      </c>
      <c r="B501" s="257" t="s">
        <v>59</v>
      </c>
      <c r="C501" t="s">
        <v>214</v>
      </c>
      <c r="D501" t="s">
        <v>212</v>
      </c>
      <c r="E501" t="s">
        <v>214</v>
      </c>
      <c r="F501" t="s">
        <v>212</v>
      </c>
      <c r="G501" t="s">
        <v>214</v>
      </c>
      <c r="H501" t="s">
        <v>214</v>
      </c>
      <c r="I501" t="s">
        <v>212</v>
      </c>
      <c r="J501" t="s">
        <v>214</v>
      </c>
      <c r="K501" t="s">
        <v>214</v>
      </c>
      <c r="L501" t="s">
        <v>214</v>
      </c>
      <c r="M501" t="s">
        <v>212</v>
      </c>
      <c r="N501" t="s">
        <v>214</v>
      </c>
      <c r="O501" t="s">
        <v>212</v>
      </c>
      <c r="P501" t="s">
        <v>214</v>
      </c>
      <c r="Q501" t="s">
        <v>214</v>
      </c>
      <c r="R501" t="s">
        <v>214</v>
      </c>
      <c r="S501" t="s">
        <v>214</v>
      </c>
      <c r="T501" t="s">
        <v>214</v>
      </c>
      <c r="U501" t="s">
        <v>214</v>
      </c>
      <c r="V501" t="s">
        <v>214</v>
      </c>
      <c r="W501" t="s">
        <v>212</v>
      </c>
      <c r="X501" t="s">
        <v>214</v>
      </c>
      <c r="Y501" t="s">
        <v>212</v>
      </c>
      <c r="Z501" t="s">
        <v>214</v>
      </c>
      <c r="AA501" t="s">
        <v>212</v>
      </c>
      <c r="AB501" t="s">
        <v>212</v>
      </c>
      <c r="AC501" t="s">
        <v>214</v>
      </c>
      <c r="AD501" t="s">
        <v>212</v>
      </c>
      <c r="AE501" t="s">
        <v>214</v>
      </c>
      <c r="AF501" t="s">
        <v>214</v>
      </c>
      <c r="AG501" t="s">
        <v>214</v>
      </c>
      <c r="AH501" t="s">
        <v>214</v>
      </c>
      <c r="AI501" t="s">
        <v>212</v>
      </c>
      <c r="AJ501" t="s">
        <v>214</v>
      </c>
      <c r="AK501" t="s">
        <v>212</v>
      </c>
      <c r="AL501" t="s">
        <v>214</v>
      </c>
      <c r="AM501" t="s">
        <v>214</v>
      </c>
      <c r="AN501" t="s">
        <v>214</v>
      </c>
      <c r="AO501" t="s">
        <v>214</v>
      </c>
      <c r="AP501" t="s">
        <v>212</v>
      </c>
      <c r="AQ501" t="s">
        <v>59</v>
      </c>
      <c r="AR501"/>
      <c r="AS501" s="268"/>
      <c r="AT501" s="256"/>
    </row>
    <row r="502" spans="1:48" s="257" customFormat="1" ht="22.8" x14ac:dyDescent="0.4">
      <c r="A502" s="257">
        <v>213316</v>
      </c>
      <c r="B502" s="257" t="s">
        <v>486</v>
      </c>
      <c r="C502" t="s">
        <v>3829</v>
      </c>
      <c r="D502" t="s">
        <v>3829</v>
      </c>
      <c r="E502" t="s">
        <v>3829</v>
      </c>
      <c r="F502" t="s">
        <v>3829</v>
      </c>
      <c r="G502" t="s">
        <v>3829</v>
      </c>
      <c r="H502" t="s">
        <v>3829</v>
      </c>
      <c r="I502" t="s">
        <v>3829</v>
      </c>
      <c r="J502" t="s">
        <v>3829</v>
      </c>
      <c r="K502" t="s">
        <v>3829</v>
      </c>
      <c r="L502" t="s">
        <v>3829</v>
      </c>
      <c r="M502" t="s">
        <v>3829</v>
      </c>
      <c r="N502" t="s">
        <v>3829</v>
      </c>
      <c r="O502" t="s">
        <v>3829</v>
      </c>
      <c r="P502" t="s">
        <v>3829</v>
      </c>
      <c r="Q502" t="s">
        <v>3829</v>
      </c>
      <c r="R502" t="s">
        <v>3829</v>
      </c>
      <c r="S502" t="s">
        <v>3829</v>
      </c>
      <c r="T502" t="s">
        <v>3829</v>
      </c>
      <c r="U502" t="s">
        <v>3829</v>
      </c>
      <c r="V502" t="s">
        <v>3829</v>
      </c>
      <c r="W502"/>
      <c r="X502"/>
      <c r="Y502"/>
      <c r="Z502"/>
      <c r="AA502"/>
      <c r="AB502"/>
      <c r="AC502"/>
      <c r="AD502"/>
      <c r="AE502"/>
      <c r="AF502"/>
      <c r="AG502"/>
      <c r="AH502"/>
      <c r="AI502"/>
      <c r="AJ502"/>
      <c r="AK502"/>
      <c r="AL502"/>
      <c r="AM502"/>
      <c r="AN502"/>
      <c r="AO502"/>
      <c r="AP502"/>
      <c r="AQ502" t="s">
        <v>4022</v>
      </c>
      <c r="AR502"/>
      <c r="AS502" s="268"/>
      <c r="AT502" s="258"/>
    </row>
    <row r="503" spans="1:48" s="257" customFormat="1" ht="21.6" x14ac:dyDescent="0.65">
      <c r="A503" s="257">
        <v>213318</v>
      </c>
      <c r="B503" s="257" t="s">
        <v>59</v>
      </c>
      <c r="C503" t="s">
        <v>212</v>
      </c>
      <c r="D503" t="s">
        <v>212</v>
      </c>
      <c r="E503" t="s">
        <v>214</v>
      </c>
      <c r="F503" t="s">
        <v>214</v>
      </c>
      <c r="G503" t="s">
        <v>212</v>
      </c>
      <c r="H503" t="s">
        <v>214</v>
      </c>
      <c r="I503" t="s">
        <v>214</v>
      </c>
      <c r="J503" t="s">
        <v>214</v>
      </c>
      <c r="K503" t="s">
        <v>214</v>
      </c>
      <c r="L503" t="s">
        <v>214</v>
      </c>
      <c r="M503" t="s">
        <v>212</v>
      </c>
      <c r="N503" t="s">
        <v>212</v>
      </c>
      <c r="O503" t="s">
        <v>212</v>
      </c>
      <c r="P503" t="s">
        <v>212</v>
      </c>
      <c r="Q503" t="s">
        <v>212</v>
      </c>
      <c r="R503" t="s">
        <v>214</v>
      </c>
      <c r="S503" t="s">
        <v>212</v>
      </c>
      <c r="T503" t="s">
        <v>214</v>
      </c>
      <c r="U503" t="s">
        <v>212</v>
      </c>
      <c r="V503" t="s">
        <v>212</v>
      </c>
      <c r="W503" t="s">
        <v>212</v>
      </c>
      <c r="X503" t="s">
        <v>214</v>
      </c>
      <c r="Y503" t="s">
        <v>212</v>
      </c>
      <c r="Z503" t="s">
        <v>212</v>
      </c>
      <c r="AA503" t="s">
        <v>214</v>
      </c>
      <c r="AB503" t="s">
        <v>214</v>
      </c>
      <c r="AC503" t="s">
        <v>214</v>
      </c>
      <c r="AD503" t="s">
        <v>212</v>
      </c>
      <c r="AE503" t="s">
        <v>212</v>
      </c>
      <c r="AF503" t="s">
        <v>212</v>
      </c>
      <c r="AG503" t="s">
        <v>214</v>
      </c>
      <c r="AH503" t="s">
        <v>214</v>
      </c>
      <c r="AI503" t="s">
        <v>213</v>
      </c>
      <c r="AJ503" t="s">
        <v>214</v>
      </c>
      <c r="AK503" t="s">
        <v>213</v>
      </c>
      <c r="AL503" t="s">
        <v>214</v>
      </c>
      <c r="AM503" t="s">
        <v>214</v>
      </c>
      <c r="AN503" t="s">
        <v>213</v>
      </c>
      <c r="AO503" t="s">
        <v>213</v>
      </c>
      <c r="AP503"/>
      <c r="AQ503" t="s">
        <v>3374</v>
      </c>
      <c r="AR503"/>
      <c r="AS503" s="286"/>
      <c r="AT503" s="256"/>
      <c r="AV503" s="258"/>
    </row>
    <row r="504" spans="1:48" s="257" customFormat="1" ht="22.8" x14ac:dyDescent="0.4">
      <c r="A504" s="257">
        <v>213320</v>
      </c>
      <c r="B504" s="257" t="s">
        <v>59</v>
      </c>
      <c r="C504" t="s">
        <v>212</v>
      </c>
      <c r="D504" t="s">
        <v>214</v>
      </c>
      <c r="E504" t="s">
        <v>214</v>
      </c>
      <c r="F504" t="s">
        <v>214</v>
      </c>
      <c r="G504" t="s">
        <v>212</v>
      </c>
      <c r="H504" t="s">
        <v>214</v>
      </c>
      <c r="I504" t="s">
        <v>214</v>
      </c>
      <c r="J504" t="s">
        <v>214</v>
      </c>
      <c r="K504" t="s">
        <v>212</v>
      </c>
      <c r="L504" t="s">
        <v>214</v>
      </c>
      <c r="M504" t="s">
        <v>212</v>
      </c>
      <c r="N504" t="s">
        <v>214</v>
      </c>
      <c r="O504" t="s">
        <v>212</v>
      </c>
      <c r="P504" t="s">
        <v>214</v>
      </c>
      <c r="Q504" t="s">
        <v>214</v>
      </c>
      <c r="R504" t="s">
        <v>214</v>
      </c>
      <c r="S504" t="s">
        <v>214</v>
      </c>
      <c r="T504" t="s">
        <v>214</v>
      </c>
      <c r="U504" t="s">
        <v>214</v>
      </c>
      <c r="V504" t="s">
        <v>212</v>
      </c>
      <c r="W504" t="s">
        <v>214</v>
      </c>
      <c r="X504" t="s">
        <v>212</v>
      </c>
      <c r="Y504" t="s">
        <v>212</v>
      </c>
      <c r="Z504" t="s">
        <v>214</v>
      </c>
      <c r="AA504" t="s">
        <v>212</v>
      </c>
      <c r="AB504" t="s">
        <v>212</v>
      </c>
      <c r="AC504" t="s">
        <v>214</v>
      </c>
      <c r="AD504" t="s">
        <v>214</v>
      </c>
      <c r="AE504" t="s">
        <v>212</v>
      </c>
      <c r="AF504" t="s">
        <v>214</v>
      </c>
      <c r="AG504" t="s">
        <v>214</v>
      </c>
      <c r="AH504" t="s">
        <v>214</v>
      </c>
      <c r="AI504" t="s">
        <v>212</v>
      </c>
      <c r="AJ504" t="s">
        <v>212</v>
      </c>
      <c r="AK504" t="s">
        <v>214</v>
      </c>
      <c r="AL504" t="s">
        <v>213</v>
      </c>
      <c r="AM504" t="s">
        <v>214</v>
      </c>
      <c r="AN504" t="s">
        <v>214</v>
      </c>
      <c r="AO504" t="s">
        <v>214</v>
      </c>
      <c r="AP504" t="s">
        <v>213</v>
      </c>
      <c r="AQ504" t="s">
        <v>3374</v>
      </c>
      <c r="AR504"/>
      <c r="AS504" s="268"/>
      <c r="AT504" s="256"/>
    </row>
    <row r="505" spans="1:48" s="257" customFormat="1" ht="22.8" x14ac:dyDescent="0.4">
      <c r="A505" s="257">
        <v>213323</v>
      </c>
      <c r="B505" s="257" t="s">
        <v>484</v>
      </c>
      <c r="C505" t="s">
        <v>3829</v>
      </c>
      <c r="D505" t="s">
        <v>3829</v>
      </c>
      <c r="E505" t="s">
        <v>3829</v>
      </c>
      <c r="F505" t="s">
        <v>3829</v>
      </c>
      <c r="G505" t="s">
        <v>3829</v>
      </c>
      <c r="H505" t="s">
        <v>3829</v>
      </c>
      <c r="I505" t="s">
        <v>3829</v>
      </c>
      <c r="J505" t="s">
        <v>3829</v>
      </c>
      <c r="K505" t="s">
        <v>3829</v>
      </c>
      <c r="L505" t="s">
        <v>3829</v>
      </c>
      <c r="M505" t="s">
        <v>3829</v>
      </c>
      <c r="N505" t="s">
        <v>3829</v>
      </c>
      <c r="O505" t="s">
        <v>3829</v>
      </c>
      <c r="P505" t="s">
        <v>3829</v>
      </c>
      <c r="Q505" t="s">
        <v>3829</v>
      </c>
      <c r="R505" t="s">
        <v>3829</v>
      </c>
      <c r="S505" t="s">
        <v>3829</v>
      </c>
      <c r="T505" t="s">
        <v>3829</v>
      </c>
      <c r="U505" t="s">
        <v>3829</v>
      </c>
      <c r="V505" t="s">
        <v>3829</v>
      </c>
      <c r="W505" t="s">
        <v>3829</v>
      </c>
      <c r="X505" t="s">
        <v>3829</v>
      </c>
      <c r="Y505" t="s">
        <v>3829</v>
      </c>
      <c r="Z505" t="s">
        <v>3829</v>
      </c>
      <c r="AA505" t="s">
        <v>3829</v>
      </c>
      <c r="AB505" t="s">
        <v>3829</v>
      </c>
      <c r="AC505" t="s">
        <v>3829</v>
      </c>
      <c r="AD505" t="s">
        <v>3829</v>
      </c>
      <c r="AE505" t="s">
        <v>3829</v>
      </c>
      <c r="AF505" t="s">
        <v>3829</v>
      </c>
      <c r="AG505"/>
      <c r="AH505"/>
      <c r="AI505"/>
      <c r="AJ505"/>
      <c r="AK505"/>
      <c r="AL505"/>
      <c r="AM505"/>
      <c r="AN505"/>
      <c r="AO505"/>
      <c r="AP505"/>
      <c r="AQ505" t="s">
        <v>3870</v>
      </c>
      <c r="AR505"/>
      <c r="AS505" s="268"/>
      <c r="AT505" s="256"/>
    </row>
    <row r="506" spans="1:48" s="257" customFormat="1" ht="22.8" x14ac:dyDescent="0.4">
      <c r="A506" s="257">
        <v>213324</v>
      </c>
      <c r="B506" s="257" t="s">
        <v>59</v>
      </c>
      <c r="C506" t="s">
        <v>3829</v>
      </c>
      <c r="D506" t="s">
        <v>3829</v>
      </c>
      <c r="E506" t="s">
        <v>3829</v>
      </c>
      <c r="F506" t="s">
        <v>3829</v>
      </c>
      <c r="G506" t="s">
        <v>3829</v>
      </c>
      <c r="H506" t="s">
        <v>3829</v>
      </c>
      <c r="I506" t="s">
        <v>3829</v>
      </c>
      <c r="J506" t="s">
        <v>3829</v>
      </c>
      <c r="K506" t="s">
        <v>3829</v>
      </c>
      <c r="L506" t="s">
        <v>3829</v>
      </c>
      <c r="M506" t="s">
        <v>3829</v>
      </c>
      <c r="N506" t="s">
        <v>3829</v>
      </c>
      <c r="O506" t="s">
        <v>3829</v>
      </c>
      <c r="P506" t="s">
        <v>3829</v>
      </c>
      <c r="Q506" t="s">
        <v>3829</v>
      </c>
      <c r="R506" t="s">
        <v>3829</v>
      </c>
      <c r="S506" t="s">
        <v>3829</v>
      </c>
      <c r="T506" t="s">
        <v>3829</v>
      </c>
      <c r="U506" t="s">
        <v>3829</v>
      </c>
      <c r="V506" t="s">
        <v>3829</v>
      </c>
      <c r="W506" t="s">
        <v>3829</v>
      </c>
      <c r="X506" t="s">
        <v>3829</v>
      </c>
      <c r="Y506" t="s">
        <v>3829</v>
      </c>
      <c r="Z506" t="s">
        <v>3829</v>
      </c>
      <c r="AA506" t="s">
        <v>3829</v>
      </c>
      <c r="AB506" t="s">
        <v>3829</v>
      </c>
      <c r="AC506" t="s">
        <v>3829</v>
      </c>
      <c r="AD506" t="s">
        <v>3829</v>
      </c>
      <c r="AE506" t="s">
        <v>3829</v>
      </c>
      <c r="AF506" t="s">
        <v>3829</v>
      </c>
      <c r="AG506" t="s">
        <v>3829</v>
      </c>
      <c r="AH506" t="s">
        <v>3829</v>
      </c>
      <c r="AI506" t="s">
        <v>3829</v>
      </c>
      <c r="AJ506" t="s">
        <v>3829</v>
      </c>
      <c r="AK506" t="s">
        <v>3829</v>
      </c>
      <c r="AL506" t="s">
        <v>3829</v>
      </c>
      <c r="AM506" t="s">
        <v>3829</v>
      </c>
      <c r="AN506" t="s">
        <v>3829</v>
      </c>
      <c r="AO506" t="s">
        <v>3829</v>
      </c>
      <c r="AP506" t="s">
        <v>3829</v>
      </c>
      <c r="AQ506" t="s">
        <v>3879</v>
      </c>
      <c r="AR506"/>
      <c r="AS506" s="268"/>
      <c r="AT506" s="256"/>
    </row>
    <row r="507" spans="1:48" s="257" customFormat="1" ht="22.8" x14ac:dyDescent="0.4">
      <c r="A507" s="257">
        <v>213325</v>
      </c>
      <c r="B507" s="257" t="s">
        <v>484</v>
      </c>
      <c r="C507" t="s">
        <v>212</v>
      </c>
      <c r="D507" t="s">
        <v>212</v>
      </c>
      <c r="E507" t="s">
        <v>212</v>
      </c>
      <c r="F507" t="s">
        <v>212</v>
      </c>
      <c r="G507" t="s">
        <v>212</v>
      </c>
      <c r="H507" t="s">
        <v>212</v>
      </c>
      <c r="I507" t="s">
        <v>214</v>
      </c>
      <c r="J507" t="s">
        <v>212</v>
      </c>
      <c r="K507" t="s">
        <v>212</v>
      </c>
      <c r="L507" t="s">
        <v>212</v>
      </c>
      <c r="M507" t="s">
        <v>212</v>
      </c>
      <c r="N507" t="s">
        <v>212</v>
      </c>
      <c r="O507" t="s">
        <v>212</v>
      </c>
      <c r="P507" t="s">
        <v>214</v>
      </c>
      <c r="Q507" t="s">
        <v>214</v>
      </c>
      <c r="R507" t="s">
        <v>214</v>
      </c>
      <c r="S507" t="s">
        <v>212</v>
      </c>
      <c r="T507" t="s">
        <v>212</v>
      </c>
      <c r="U507" t="s">
        <v>214</v>
      </c>
      <c r="V507" t="s">
        <v>214</v>
      </c>
      <c r="W507" t="s">
        <v>214</v>
      </c>
      <c r="X507" t="s">
        <v>214</v>
      </c>
      <c r="Y507" t="s">
        <v>212</v>
      </c>
      <c r="Z507" t="s">
        <v>213</v>
      </c>
      <c r="AA507" t="s">
        <v>214</v>
      </c>
      <c r="AB507" t="s">
        <v>212</v>
      </c>
      <c r="AC507" t="s">
        <v>214</v>
      </c>
      <c r="AD507" t="s">
        <v>214</v>
      </c>
      <c r="AE507" t="s">
        <v>213</v>
      </c>
      <c r="AF507" t="s">
        <v>213</v>
      </c>
      <c r="AG507"/>
      <c r="AH507"/>
      <c r="AI507"/>
      <c r="AJ507"/>
      <c r="AK507"/>
      <c r="AL507"/>
      <c r="AM507"/>
      <c r="AN507"/>
      <c r="AO507"/>
      <c r="AP507"/>
      <c r="AQ507" t="s">
        <v>3375</v>
      </c>
      <c r="AR507"/>
      <c r="AS507" s="268"/>
      <c r="AT507" s="256"/>
    </row>
    <row r="508" spans="1:48" s="257" customFormat="1" ht="21.6" x14ac:dyDescent="0.65">
      <c r="A508" s="257">
        <v>213327</v>
      </c>
      <c r="B508" s="257" t="s">
        <v>59</v>
      </c>
      <c r="C508" t="s">
        <v>214</v>
      </c>
      <c r="D508" t="s">
        <v>214</v>
      </c>
      <c r="E508" t="s">
        <v>212</v>
      </c>
      <c r="F508" t="s">
        <v>212</v>
      </c>
      <c r="G508" t="s">
        <v>212</v>
      </c>
      <c r="H508" t="s">
        <v>212</v>
      </c>
      <c r="I508" t="s">
        <v>212</v>
      </c>
      <c r="J508" t="s">
        <v>212</v>
      </c>
      <c r="K508" t="s">
        <v>214</v>
      </c>
      <c r="L508" t="s">
        <v>214</v>
      </c>
      <c r="M508" t="s">
        <v>212</v>
      </c>
      <c r="N508" t="s">
        <v>212</v>
      </c>
      <c r="O508" t="s">
        <v>212</v>
      </c>
      <c r="P508" t="s">
        <v>214</v>
      </c>
      <c r="Q508" t="s">
        <v>212</v>
      </c>
      <c r="R508" t="s">
        <v>214</v>
      </c>
      <c r="S508" t="s">
        <v>214</v>
      </c>
      <c r="T508" t="s">
        <v>212</v>
      </c>
      <c r="U508" t="s">
        <v>212</v>
      </c>
      <c r="V508" t="s">
        <v>212</v>
      </c>
      <c r="W508" t="s">
        <v>214</v>
      </c>
      <c r="X508" t="s">
        <v>214</v>
      </c>
      <c r="Y508" t="s">
        <v>212</v>
      </c>
      <c r="Z508" t="s">
        <v>212</v>
      </c>
      <c r="AA508" t="s">
        <v>214</v>
      </c>
      <c r="AB508" t="s">
        <v>212</v>
      </c>
      <c r="AC508" t="s">
        <v>212</v>
      </c>
      <c r="AD508" t="s">
        <v>214</v>
      </c>
      <c r="AE508" t="s">
        <v>212</v>
      </c>
      <c r="AF508" t="s">
        <v>212</v>
      </c>
      <c r="AG508" t="s">
        <v>212</v>
      </c>
      <c r="AH508" t="s">
        <v>212</v>
      </c>
      <c r="AI508" t="s">
        <v>212</v>
      </c>
      <c r="AJ508" t="s">
        <v>212</v>
      </c>
      <c r="AK508" t="s">
        <v>212</v>
      </c>
      <c r="AL508" t="s">
        <v>214</v>
      </c>
      <c r="AM508" t="s">
        <v>214</v>
      </c>
      <c r="AN508" t="s">
        <v>214</v>
      </c>
      <c r="AO508" t="s">
        <v>214</v>
      </c>
      <c r="AP508"/>
      <c r="AQ508" t="s">
        <v>3374</v>
      </c>
      <c r="AR508"/>
      <c r="AS508" s="286"/>
      <c r="AT508" s="256"/>
      <c r="AV508" s="258"/>
    </row>
    <row r="509" spans="1:48" s="257" customFormat="1" ht="14.4" x14ac:dyDescent="0.3">
      <c r="A509" s="257">
        <v>213328</v>
      </c>
      <c r="B509" s="257" t="s">
        <v>59</v>
      </c>
      <c r="C509" t="s">
        <v>212</v>
      </c>
      <c r="D509" t="s">
        <v>214</v>
      </c>
      <c r="E509" t="s">
        <v>212</v>
      </c>
      <c r="F509" t="s">
        <v>212</v>
      </c>
      <c r="G509" t="s">
        <v>212</v>
      </c>
      <c r="H509" t="s">
        <v>214</v>
      </c>
      <c r="I509" t="s">
        <v>214</v>
      </c>
      <c r="J509" t="s">
        <v>212</v>
      </c>
      <c r="K509" t="s">
        <v>214</v>
      </c>
      <c r="L509" t="s">
        <v>212</v>
      </c>
      <c r="M509" t="s">
        <v>214</v>
      </c>
      <c r="N509" t="s">
        <v>214</v>
      </c>
      <c r="O509" t="s">
        <v>214</v>
      </c>
      <c r="P509" t="s">
        <v>212</v>
      </c>
      <c r="Q509" t="s">
        <v>214</v>
      </c>
      <c r="R509" t="s">
        <v>214</v>
      </c>
      <c r="S509" t="s">
        <v>214</v>
      </c>
      <c r="T509" t="s">
        <v>214</v>
      </c>
      <c r="U509" t="s">
        <v>214</v>
      </c>
      <c r="V509" t="s">
        <v>214</v>
      </c>
      <c r="W509" t="s">
        <v>214</v>
      </c>
      <c r="X509" t="s">
        <v>212</v>
      </c>
      <c r="Y509" t="s">
        <v>213</v>
      </c>
      <c r="Z509" t="s">
        <v>214</v>
      </c>
      <c r="AA509" t="s">
        <v>212</v>
      </c>
      <c r="AB509" t="s">
        <v>212</v>
      </c>
      <c r="AC509" t="s">
        <v>214</v>
      </c>
      <c r="AD509" t="s">
        <v>214</v>
      </c>
      <c r="AE509" t="s">
        <v>212</v>
      </c>
      <c r="AF509" t="s">
        <v>212</v>
      </c>
      <c r="AG509" t="s">
        <v>214</v>
      </c>
      <c r="AH509" t="s">
        <v>214</v>
      </c>
      <c r="AI509" t="s">
        <v>212</v>
      </c>
      <c r="AJ509" t="s">
        <v>212</v>
      </c>
      <c r="AK509" t="s">
        <v>212</v>
      </c>
      <c r="AL509" t="s">
        <v>213</v>
      </c>
      <c r="AM509" t="s">
        <v>214</v>
      </c>
      <c r="AN509" t="s">
        <v>213</v>
      </c>
      <c r="AO509" t="s">
        <v>214</v>
      </c>
      <c r="AP509"/>
      <c r="AQ509" t="s">
        <v>59</v>
      </c>
      <c r="AR509"/>
      <c r="AS509" s="283"/>
      <c r="AT509" s="256"/>
    </row>
    <row r="510" spans="1:48" s="257" customFormat="1" ht="22.8" x14ac:dyDescent="0.4">
      <c r="A510" s="257">
        <v>213335</v>
      </c>
      <c r="B510" s="257" t="s">
        <v>59</v>
      </c>
      <c r="C510" t="s">
        <v>212</v>
      </c>
      <c r="D510" t="s">
        <v>212</v>
      </c>
      <c r="E510" t="s">
        <v>212</v>
      </c>
      <c r="F510" t="s">
        <v>212</v>
      </c>
      <c r="G510" t="s">
        <v>212</v>
      </c>
      <c r="H510" t="s">
        <v>214</v>
      </c>
      <c r="I510" t="s">
        <v>214</v>
      </c>
      <c r="J510" t="s">
        <v>212</v>
      </c>
      <c r="K510" t="s">
        <v>212</v>
      </c>
      <c r="L510" t="s">
        <v>214</v>
      </c>
      <c r="M510" t="s">
        <v>214</v>
      </c>
      <c r="N510" t="s">
        <v>214</v>
      </c>
      <c r="O510" t="s">
        <v>214</v>
      </c>
      <c r="P510" t="s">
        <v>214</v>
      </c>
      <c r="Q510" t="s">
        <v>212</v>
      </c>
      <c r="R510" t="s">
        <v>214</v>
      </c>
      <c r="S510" t="s">
        <v>214</v>
      </c>
      <c r="T510" t="s">
        <v>212</v>
      </c>
      <c r="U510" t="s">
        <v>212</v>
      </c>
      <c r="V510" t="s">
        <v>214</v>
      </c>
      <c r="W510" t="s">
        <v>214</v>
      </c>
      <c r="X510" t="s">
        <v>212</v>
      </c>
      <c r="Y510" t="s">
        <v>212</v>
      </c>
      <c r="Z510" t="s">
        <v>212</v>
      </c>
      <c r="AA510" t="s">
        <v>212</v>
      </c>
      <c r="AB510" t="s">
        <v>212</v>
      </c>
      <c r="AC510" t="s">
        <v>212</v>
      </c>
      <c r="AD510" t="s">
        <v>212</v>
      </c>
      <c r="AE510" t="s">
        <v>212</v>
      </c>
      <c r="AF510" t="s">
        <v>212</v>
      </c>
      <c r="AG510" t="s">
        <v>213</v>
      </c>
      <c r="AH510" t="s">
        <v>213</v>
      </c>
      <c r="AI510" t="s">
        <v>213</v>
      </c>
      <c r="AJ510" t="s">
        <v>213</v>
      </c>
      <c r="AK510" t="s">
        <v>212</v>
      </c>
      <c r="AL510" t="s">
        <v>213</v>
      </c>
      <c r="AM510" t="s">
        <v>213</v>
      </c>
      <c r="AN510" t="s">
        <v>213</v>
      </c>
      <c r="AO510" t="s">
        <v>213</v>
      </c>
      <c r="AP510" t="s">
        <v>214</v>
      </c>
      <c r="AQ510" t="s">
        <v>3374</v>
      </c>
      <c r="AR510"/>
      <c r="AS510" s="268"/>
      <c r="AT510" s="256"/>
    </row>
    <row r="511" spans="1:48" s="257" customFormat="1" ht="22.8" x14ac:dyDescent="0.4">
      <c r="A511" s="346">
        <v>213338</v>
      </c>
      <c r="B511" s="257" t="s">
        <v>486</v>
      </c>
      <c r="C511" s="256" t="s">
        <v>212</v>
      </c>
      <c r="D511" s="256" t="s">
        <v>212</v>
      </c>
      <c r="E511" s="256" t="s">
        <v>212</v>
      </c>
      <c r="F511" s="256" t="s">
        <v>212</v>
      </c>
      <c r="G511" s="256" t="s">
        <v>212</v>
      </c>
      <c r="H511" s="256" t="s">
        <v>212</v>
      </c>
      <c r="I511" s="256" t="s">
        <v>212</v>
      </c>
      <c r="J511" s="256" t="s">
        <v>212</v>
      </c>
      <c r="K511" s="256" t="s">
        <v>212</v>
      </c>
      <c r="L511" s="256" t="s">
        <v>212</v>
      </c>
      <c r="M511" s="256" t="s">
        <v>213</v>
      </c>
      <c r="N511" s="256" t="s">
        <v>213</v>
      </c>
      <c r="O511" s="256" t="s">
        <v>213</v>
      </c>
      <c r="P511" s="256" t="s">
        <v>213</v>
      </c>
      <c r="Q511" s="256" t="s">
        <v>213</v>
      </c>
      <c r="R511" s="256" t="s">
        <v>213</v>
      </c>
      <c r="S511" s="256" t="s">
        <v>213</v>
      </c>
      <c r="T511" s="256" t="s">
        <v>213</v>
      </c>
      <c r="U511" s="256" t="s">
        <v>213</v>
      </c>
      <c r="V511" s="256" t="s">
        <v>213</v>
      </c>
      <c r="W511" s="256"/>
      <c r="X511" s="256"/>
      <c r="Y511" s="256"/>
      <c r="Z511" s="256"/>
      <c r="AA511" s="256"/>
      <c r="AB511" s="256"/>
      <c r="AC511" s="256"/>
      <c r="AD511" s="256"/>
      <c r="AE511" s="256"/>
      <c r="AF511" s="256"/>
      <c r="AG511" s="256"/>
      <c r="AH511" s="256"/>
      <c r="AI511" s="256"/>
      <c r="AJ511" s="256"/>
      <c r="AK511" s="256"/>
      <c r="AL511" s="256"/>
      <c r="AM511" s="256"/>
      <c r="AN511" s="256"/>
      <c r="AO511" s="256"/>
      <c r="AP511"/>
      <c r="AQ511" t="s">
        <v>3955</v>
      </c>
      <c r="AR511"/>
      <c r="AS511" s="268"/>
      <c r="AT511" s="256"/>
    </row>
    <row r="512" spans="1:48" s="257" customFormat="1" ht="22.8" x14ac:dyDescent="0.4">
      <c r="A512" s="257">
        <v>213340</v>
      </c>
      <c r="B512" s="257" t="s">
        <v>59</v>
      </c>
      <c r="C512" t="s">
        <v>214</v>
      </c>
      <c r="D512" t="s">
        <v>214</v>
      </c>
      <c r="E512" t="s">
        <v>214</v>
      </c>
      <c r="F512" t="s">
        <v>212</v>
      </c>
      <c r="G512" t="s">
        <v>212</v>
      </c>
      <c r="H512" t="s">
        <v>214</v>
      </c>
      <c r="I512" t="s">
        <v>214</v>
      </c>
      <c r="J512" t="s">
        <v>214</v>
      </c>
      <c r="K512" t="s">
        <v>212</v>
      </c>
      <c r="L512" t="s">
        <v>214</v>
      </c>
      <c r="M512" t="s">
        <v>212</v>
      </c>
      <c r="N512" t="s">
        <v>214</v>
      </c>
      <c r="O512" t="s">
        <v>214</v>
      </c>
      <c r="P512" t="s">
        <v>214</v>
      </c>
      <c r="Q512" t="s">
        <v>214</v>
      </c>
      <c r="R512" t="s">
        <v>212</v>
      </c>
      <c r="S512" t="s">
        <v>214</v>
      </c>
      <c r="T512" t="s">
        <v>214</v>
      </c>
      <c r="U512" t="s">
        <v>214</v>
      </c>
      <c r="V512" t="s">
        <v>212</v>
      </c>
      <c r="W512" t="s">
        <v>212</v>
      </c>
      <c r="X512" t="s">
        <v>214</v>
      </c>
      <c r="Y512" t="s">
        <v>212</v>
      </c>
      <c r="Z512" t="s">
        <v>212</v>
      </c>
      <c r="AA512" t="s">
        <v>212</v>
      </c>
      <c r="AB512" t="s">
        <v>214</v>
      </c>
      <c r="AC512" t="s">
        <v>214</v>
      </c>
      <c r="AD512" t="s">
        <v>212</v>
      </c>
      <c r="AE512" t="s">
        <v>212</v>
      </c>
      <c r="AF512" t="s">
        <v>212</v>
      </c>
      <c r="AG512" t="s">
        <v>212</v>
      </c>
      <c r="AH512" t="s">
        <v>212</v>
      </c>
      <c r="AI512" t="s">
        <v>212</v>
      </c>
      <c r="AJ512" t="s">
        <v>212</v>
      </c>
      <c r="AK512" t="s">
        <v>212</v>
      </c>
      <c r="AL512" t="s">
        <v>214</v>
      </c>
      <c r="AM512" t="s">
        <v>214</v>
      </c>
      <c r="AN512" t="s">
        <v>213</v>
      </c>
      <c r="AO512" t="s">
        <v>214</v>
      </c>
      <c r="AP512" t="s">
        <v>214</v>
      </c>
      <c r="AQ512" t="s">
        <v>3374</v>
      </c>
      <c r="AR512"/>
      <c r="AS512" s="268"/>
      <c r="AT512" s="258"/>
      <c r="AV512" s="258"/>
    </row>
    <row r="513" spans="1:48" s="257" customFormat="1" ht="18" x14ac:dyDescent="0.5">
      <c r="A513" s="292">
        <v>213344</v>
      </c>
      <c r="B513" s="257" t="s">
        <v>59</v>
      </c>
      <c r="C513" t="s">
        <v>3829</v>
      </c>
      <c r="D513" t="s">
        <v>3829</v>
      </c>
      <c r="E513" t="s">
        <v>3829</v>
      </c>
      <c r="F513" t="s">
        <v>3829</v>
      </c>
      <c r="G513" t="s">
        <v>3829</v>
      </c>
      <c r="H513" t="s">
        <v>3829</v>
      </c>
      <c r="I513" t="s">
        <v>3829</v>
      </c>
      <c r="J513" t="s">
        <v>3829</v>
      </c>
      <c r="K513" t="s">
        <v>3829</v>
      </c>
      <c r="L513" t="s">
        <v>3829</v>
      </c>
      <c r="M513" t="s">
        <v>3829</v>
      </c>
      <c r="N513" t="s">
        <v>3829</v>
      </c>
      <c r="O513" t="s">
        <v>3829</v>
      </c>
      <c r="P513" t="s">
        <v>3829</v>
      </c>
      <c r="Q513" t="s">
        <v>3829</v>
      </c>
      <c r="R513" t="s">
        <v>3829</v>
      </c>
      <c r="S513" t="s">
        <v>3829</v>
      </c>
      <c r="T513" t="s">
        <v>3829</v>
      </c>
      <c r="U513" t="s">
        <v>3829</v>
      </c>
      <c r="V513" t="s">
        <v>3829</v>
      </c>
      <c r="W513" t="s">
        <v>3829</v>
      </c>
      <c r="X513" t="s">
        <v>3829</v>
      </c>
      <c r="Y513" t="s">
        <v>3829</v>
      </c>
      <c r="Z513" t="s">
        <v>3829</v>
      </c>
      <c r="AA513" t="s">
        <v>3829</v>
      </c>
      <c r="AB513" t="s">
        <v>3829</v>
      </c>
      <c r="AC513" t="s">
        <v>3829</v>
      </c>
      <c r="AD513" t="s">
        <v>3829</v>
      </c>
      <c r="AE513" t="s">
        <v>3829</v>
      </c>
      <c r="AF513" t="s">
        <v>3829</v>
      </c>
      <c r="AG513" t="s">
        <v>3829</v>
      </c>
      <c r="AH513" t="s">
        <v>3829</v>
      </c>
      <c r="AI513" t="s">
        <v>3829</v>
      </c>
      <c r="AJ513" t="s">
        <v>3829</v>
      </c>
      <c r="AK513" t="s">
        <v>3829</v>
      </c>
      <c r="AL513" t="s">
        <v>3829</v>
      </c>
      <c r="AM513" s="273" t="s">
        <v>3829</v>
      </c>
      <c r="AN513" s="273" t="s">
        <v>3829</v>
      </c>
      <c r="AO513" s="273" t="s">
        <v>3829</v>
      </c>
      <c r="AQ513" t="s">
        <v>3998</v>
      </c>
      <c r="AR513"/>
      <c r="AS513" s="283"/>
      <c r="AT513" s="256"/>
    </row>
    <row r="514" spans="1:48" s="257" customFormat="1" ht="14.4" x14ac:dyDescent="0.3">
      <c r="A514" s="257">
        <v>213358</v>
      </c>
      <c r="B514" s="257" t="s">
        <v>59</v>
      </c>
      <c r="C514" t="s">
        <v>3829</v>
      </c>
      <c r="D514" t="s">
        <v>3829</v>
      </c>
      <c r="E514" t="s">
        <v>3829</v>
      </c>
      <c r="F514" t="s">
        <v>3829</v>
      </c>
      <c r="G514" t="s">
        <v>3829</v>
      </c>
      <c r="H514" t="s">
        <v>3829</v>
      </c>
      <c r="I514" t="s">
        <v>3829</v>
      </c>
      <c r="J514" t="s">
        <v>3829</v>
      </c>
      <c r="K514" t="s">
        <v>3829</v>
      </c>
      <c r="L514" t="s">
        <v>3829</v>
      </c>
      <c r="M514" t="s">
        <v>3829</v>
      </c>
      <c r="N514" t="s">
        <v>3829</v>
      </c>
      <c r="O514" t="s">
        <v>3829</v>
      </c>
      <c r="P514" t="s">
        <v>3829</v>
      </c>
      <c r="Q514" t="s">
        <v>3829</v>
      </c>
      <c r="R514" t="s">
        <v>3829</v>
      </c>
      <c r="S514" t="s">
        <v>3829</v>
      </c>
      <c r="T514" t="s">
        <v>3829</v>
      </c>
      <c r="U514" t="s">
        <v>3829</v>
      </c>
      <c r="V514" t="s">
        <v>3829</v>
      </c>
      <c r="W514" t="s">
        <v>3829</v>
      </c>
      <c r="X514" t="s">
        <v>3829</v>
      </c>
      <c r="Y514" t="s">
        <v>3829</v>
      </c>
      <c r="Z514" t="s">
        <v>3829</v>
      </c>
      <c r="AA514" t="s">
        <v>3829</v>
      </c>
      <c r="AB514" t="s">
        <v>3829</v>
      </c>
      <c r="AC514" t="s">
        <v>3829</v>
      </c>
      <c r="AD514" t="s">
        <v>3829</v>
      </c>
      <c r="AE514" t="s">
        <v>3829</v>
      </c>
      <c r="AF514" t="s">
        <v>3829</v>
      </c>
      <c r="AG514" t="s">
        <v>3829</v>
      </c>
      <c r="AH514" t="s">
        <v>3829</v>
      </c>
      <c r="AI514" t="s">
        <v>3829</v>
      </c>
      <c r="AJ514" t="s">
        <v>3829</v>
      </c>
      <c r="AK514" t="s">
        <v>3829</v>
      </c>
      <c r="AL514" t="s">
        <v>3829</v>
      </c>
      <c r="AM514" t="s">
        <v>3829</v>
      </c>
      <c r="AN514" t="s">
        <v>3829</v>
      </c>
      <c r="AO514" t="s">
        <v>3829</v>
      </c>
      <c r="AQ514" t="s">
        <v>3998</v>
      </c>
      <c r="AR514"/>
      <c r="AS514" s="283"/>
      <c r="AT514" s="256"/>
    </row>
    <row r="515" spans="1:48" s="257" customFormat="1" ht="22.8" x14ac:dyDescent="0.4">
      <c r="A515" s="257">
        <v>213370</v>
      </c>
      <c r="B515" s="257" t="s">
        <v>59</v>
      </c>
      <c r="C515" t="s">
        <v>214</v>
      </c>
      <c r="D515" t="s">
        <v>212</v>
      </c>
      <c r="E515" t="s">
        <v>212</v>
      </c>
      <c r="F515" t="s">
        <v>212</v>
      </c>
      <c r="G515" t="s">
        <v>212</v>
      </c>
      <c r="H515" t="s">
        <v>212</v>
      </c>
      <c r="I515" t="s">
        <v>214</v>
      </c>
      <c r="J515" t="s">
        <v>212</v>
      </c>
      <c r="K515" t="s">
        <v>214</v>
      </c>
      <c r="L515" t="s">
        <v>214</v>
      </c>
      <c r="M515" t="s">
        <v>212</v>
      </c>
      <c r="N515" t="s">
        <v>214</v>
      </c>
      <c r="O515" t="s">
        <v>212</v>
      </c>
      <c r="P515" t="s">
        <v>212</v>
      </c>
      <c r="Q515" t="s">
        <v>212</v>
      </c>
      <c r="R515" t="s">
        <v>212</v>
      </c>
      <c r="S515" t="s">
        <v>212</v>
      </c>
      <c r="T515" t="s">
        <v>214</v>
      </c>
      <c r="U515" t="s">
        <v>214</v>
      </c>
      <c r="V515" t="s">
        <v>214</v>
      </c>
      <c r="W515" t="s">
        <v>212</v>
      </c>
      <c r="X515" t="s">
        <v>212</v>
      </c>
      <c r="Y515" t="s">
        <v>212</v>
      </c>
      <c r="Z515" t="s">
        <v>212</v>
      </c>
      <c r="AA515" t="s">
        <v>212</v>
      </c>
      <c r="AB515" t="s">
        <v>212</v>
      </c>
      <c r="AC515" t="s">
        <v>212</v>
      </c>
      <c r="AD515" t="s">
        <v>212</v>
      </c>
      <c r="AE515" t="s">
        <v>212</v>
      </c>
      <c r="AF515" t="s">
        <v>212</v>
      </c>
      <c r="AG515" t="s">
        <v>214</v>
      </c>
      <c r="AH515" t="s">
        <v>212</v>
      </c>
      <c r="AI515" t="s">
        <v>212</v>
      </c>
      <c r="AJ515" t="s">
        <v>212</v>
      </c>
      <c r="AK515" t="s">
        <v>212</v>
      </c>
      <c r="AL515" t="s">
        <v>212</v>
      </c>
      <c r="AM515" t="s">
        <v>214</v>
      </c>
      <c r="AN515" t="s">
        <v>212</v>
      </c>
      <c r="AO515" t="s">
        <v>214</v>
      </c>
      <c r="AP515" t="s">
        <v>214</v>
      </c>
      <c r="AQ515" t="s">
        <v>3374</v>
      </c>
      <c r="AR515"/>
      <c r="AS515" s="268"/>
      <c r="AT515" s="258"/>
      <c r="AV515" s="258"/>
    </row>
    <row r="516" spans="1:48" s="257" customFormat="1" ht="22.8" x14ac:dyDescent="0.4">
      <c r="A516" s="257">
        <v>213393</v>
      </c>
      <c r="B516" s="257" t="s">
        <v>484</v>
      </c>
      <c r="C516" t="s">
        <v>212</v>
      </c>
      <c r="D516" t="s">
        <v>212</v>
      </c>
      <c r="E516" t="s">
        <v>212</v>
      </c>
      <c r="F516" t="s">
        <v>212</v>
      </c>
      <c r="G516" t="s">
        <v>212</v>
      </c>
      <c r="H516" t="s">
        <v>212</v>
      </c>
      <c r="I516" t="s">
        <v>212</v>
      </c>
      <c r="J516" t="s">
        <v>212</v>
      </c>
      <c r="K516" t="s">
        <v>212</v>
      </c>
      <c r="L516" t="s">
        <v>212</v>
      </c>
      <c r="M516" t="s">
        <v>212</v>
      </c>
      <c r="N516" t="s">
        <v>212</v>
      </c>
      <c r="O516" t="s">
        <v>212</v>
      </c>
      <c r="P516" t="s">
        <v>212</v>
      </c>
      <c r="Q516" t="s">
        <v>214</v>
      </c>
      <c r="R516" t="s">
        <v>212</v>
      </c>
      <c r="S516" t="s">
        <v>212</v>
      </c>
      <c r="T516" t="s">
        <v>212</v>
      </c>
      <c r="U516" t="s">
        <v>214</v>
      </c>
      <c r="V516" t="s">
        <v>214</v>
      </c>
      <c r="W516" t="s">
        <v>213</v>
      </c>
      <c r="X516" t="s">
        <v>212</v>
      </c>
      <c r="Y516" t="s">
        <v>213</v>
      </c>
      <c r="Z516" t="s">
        <v>214</v>
      </c>
      <c r="AA516" t="s">
        <v>212</v>
      </c>
      <c r="AB516" t="s">
        <v>213</v>
      </c>
      <c r="AC516" t="s">
        <v>213</v>
      </c>
      <c r="AD516" t="s">
        <v>213</v>
      </c>
      <c r="AE516" t="s">
        <v>213</v>
      </c>
      <c r="AF516" t="s">
        <v>213</v>
      </c>
      <c r="AG516"/>
      <c r="AH516"/>
      <c r="AI516"/>
      <c r="AJ516"/>
      <c r="AK516"/>
      <c r="AL516"/>
      <c r="AM516"/>
      <c r="AN516"/>
      <c r="AO516"/>
      <c r="AP516"/>
      <c r="AQ516" t="s">
        <v>3375</v>
      </c>
      <c r="AR516"/>
      <c r="AS516" s="268"/>
      <c r="AT516" s="256"/>
    </row>
    <row r="517" spans="1:48" s="257" customFormat="1" ht="22.8" x14ac:dyDescent="0.4">
      <c r="A517" s="257">
        <v>213396</v>
      </c>
      <c r="B517" s="257" t="s">
        <v>59</v>
      </c>
      <c r="C517" t="s">
        <v>3829</v>
      </c>
      <c r="D517" t="s">
        <v>3829</v>
      </c>
      <c r="E517" t="s">
        <v>3829</v>
      </c>
      <c r="F517" t="s">
        <v>3829</v>
      </c>
      <c r="G517" t="s">
        <v>3829</v>
      </c>
      <c r="H517" t="s">
        <v>3829</v>
      </c>
      <c r="I517" t="s">
        <v>3829</v>
      </c>
      <c r="J517" t="s">
        <v>3829</v>
      </c>
      <c r="K517" t="s">
        <v>3829</v>
      </c>
      <c r="L517" t="s">
        <v>3829</v>
      </c>
      <c r="M517" t="s">
        <v>3829</v>
      </c>
      <c r="N517" t="s">
        <v>3829</v>
      </c>
      <c r="O517" t="s">
        <v>3829</v>
      </c>
      <c r="P517" t="s">
        <v>3829</v>
      </c>
      <c r="Q517" t="s">
        <v>3829</v>
      </c>
      <c r="R517" t="s">
        <v>3829</v>
      </c>
      <c r="S517" t="s">
        <v>3829</v>
      </c>
      <c r="T517" t="s">
        <v>3829</v>
      </c>
      <c r="U517" t="s">
        <v>3829</v>
      </c>
      <c r="V517" t="s">
        <v>3829</v>
      </c>
      <c r="W517" t="s">
        <v>3829</v>
      </c>
      <c r="X517" t="s">
        <v>3829</v>
      </c>
      <c r="Y517" t="s">
        <v>3829</v>
      </c>
      <c r="Z517" t="s">
        <v>3829</v>
      </c>
      <c r="AA517" t="s">
        <v>3829</v>
      </c>
      <c r="AB517" t="s">
        <v>3829</v>
      </c>
      <c r="AC517" t="s">
        <v>3829</v>
      </c>
      <c r="AD517" t="s">
        <v>3829</v>
      </c>
      <c r="AE517" t="s">
        <v>3829</v>
      </c>
      <c r="AF517" t="s">
        <v>3829</v>
      </c>
      <c r="AG517" t="s">
        <v>3829</v>
      </c>
      <c r="AH517" t="s">
        <v>3829</v>
      </c>
      <c r="AI517" t="s">
        <v>3829</v>
      </c>
      <c r="AJ517" t="s">
        <v>3829</v>
      </c>
      <c r="AK517" t="s">
        <v>3829</v>
      </c>
      <c r="AL517" t="s">
        <v>3829</v>
      </c>
      <c r="AM517" t="s">
        <v>3829</v>
      </c>
      <c r="AN517" t="s">
        <v>3829</v>
      </c>
      <c r="AO517" t="s">
        <v>3829</v>
      </c>
      <c r="AP517" t="s">
        <v>3829</v>
      </c>
      <c r="AQ517" t="s">
        <v>3879</v>
      </c>
      <c r="AR517"/>
      <c r="AS517" s="268"/>
      <c r="AT517" s="256"/>
    </row>
    <row r="518" spans="1:48" s="257" customFormat="1" ht="22.8" x14ac:dyDescent="0.4">
      <c r="A518" s="257">
        <v>213403</v>
      </c>
      <c r="B518" s="257" t="s">
        <v>484</v>
      </c>
      <c r="C518" t="s">
        <v>212</v>
      </c>
      <c r="D518" t="s">
        <v>212</v>
      </c>
      <c r="E518" t="s">
        <v>212</v>
      </c>
      <c r="F518" t="s">
        <v>212</v>
      </c>
      <c r="G518" t="s">
        <v>212</v>
      </c>
      <c r="H518" t="s">
        <v>212</v>
      </c>
      <c r="I518" t="s">
        <v>212</v>
      </c>
      <c r="J518" t="s">
        <v>212</v>
      </c>
      <c r="K518" t="s">
        <v>212</v>
      </c>
      <c r="L518" t="s">
        <v>212</v>
      </c>
      <c r="M518" t="s">
        <v>214</v>
      </c>
      <c r="N518" t="s">
        <v>212</v>
      </c>
      <c r="O518" t="s">
        <v>212</v>
      </c>
      <c r="P518" t="s">
        <v>212</v>
      </c>
      <c r="Q518" t="s">
        <v>214</v>
      </c>
      <c r="R518" t="s">
        <v>212</v>
      </c>
      <c r="S518" t="s">
        <v>214</v>
      </c>
      <c r="T518" t="s">
        <v>214</v>
      </c>
      <c r="U518" t="s">
        <v>214</v>
      </c>
      <c r="V518" t="s">
        <v>212</v>
      </c>
      <c r="W518" t="s">
        <v>212</v>
      </c>
      <c r="X518" t="s">
        <v>214</v>
      </c>
      <c r="Y518" t="s">
        <v>213</v>
      </c>
      <c r="Z518" t="s">
        <v>214</v>
      </c>
      <c r="AA518" t="s">
        <v>214</v>
      </c>
      <c r="AB518" t="s">
        <v>214</v>
      </c>
      <c r="AC518" t="s">
        <v>214</v>
      </c>
      <c r="AD518" t="s">
        <v>214</v>
      </c>
      <c r="AE518" t="s">
        <v>214</v>
      </c>
      <c r="AF518" t="s">
        <v>212</v>
      </c>
      <c r="AG518"/>
      <c r="AH518"/>
      <c r="AI518"/>
      <c r="AJ518"/>
      <c r="AK518"/>
      <c r="AL518"/>
      <c r="AM518"/>
      <c r="AN518"/>
      <c r="AO518"/>
      <c r="AP518"/>
      <c r="AQ518" t="s">
        <v>484</v>
      </c>
      <c r="AR518"/>
      <c r="AS518" s="268"/>
      <c r="AT518" s="256"/>
      <c r="AV518" s="258"/>
    </row>
    <row r="519" spans="1:48" s="257" customFormat="1" ht="22.8" x14ac:dyDescent="0.4">
      <c r="A519" s="257">
        <v>213406</v>
      </c>
      <c r="B519" s="257" t="s">
        <v>484</v>
      </c>
      <c r="C519" t="s">
        <v>3829</v>
      </c>
      <c r="D519" t="s">
        <v>3829</v>
      </c>
      <c r="E519" t="s">
        <v>3829</v>
      </c>
      <c r="F519" t="s">
        <v>3829</v>
      </c>
      <c r="G519" t="s">
        <v>3829</v>
      </c>
      <c r="H519" t="s">
        <v>3829</v>
      </c>
      <c r="I519" t="s">
        <v>3829</v>
      </c>
      <c r="J519" t="s">
        <v>3829</v>
      </c>
      <c r="K519" t="s">
        <v>3829</v>
      </c>
      <c r="L519" t="s">
        <v>3829</v>
      </c>
      <c r="M519" t="s">
        <v>3829</v>
      </c>
      <c r="N519" t="s">
        <v>3829</v>
      </c>
      <c r="O519" t="s">
        <v>3829</v>
      </c>
      <c r="P519" t="s">
        <v>3829</v>
      </c>
      <c r="Q519" t="s">
        <v>3829</v>
      </c>
      <c r="R519" t="s">
        <v>3829</v>
      </c>
      <c r="S519" t="s">
        <v>3829</v>
      </c>
      <c r="T519" t="s">
        <v>3829</v>
      </c>
      <c r="U519" t="s">
        <v>3829</v>
      </c>
      <c r="V519" t="s">
        <v>3829</v>
      </c>
      <c r="W519" t="s">
        <v>3829</v>
      </c>
      <c r="X519" t="s">
        <v>3829</v>
      </c>
      <c r="Y519" t="s">
        <v>3829</v>
      </c>
      <c r="Z519" t="s">
        <v>3829</v>
      </c>
      <c r="AA519" t="s">
        <v>3829</v>
      </c>
      <c r="AB519" t="s">
        <v>3829</v>
      </c>
      <c r="AC519" t="s">
        <v>3829</v>
      </c>
      <c r="AD519" t="s">
        <v>3829</v>
      </c>
      <c r="AE519" t="s">
        <v>3829</v>
      </c>
      <c r="AF519" t="s">
        <v>3829</v>
      </c>
      <c r="AG519"/>
      <c r="AH519"/>
      <c r="AI519"/>
      <c r="AJ519"/>
      <c r="AK519"/>
      <c r="AL519"/>
      <c r="AM519"/>
      <c r="AN519"/>
      <c r="AO519"/>
      <c r="AP519"/>
      <c r="AQ519" t="s">
        <v>3865</v>
      </c>
      <c r="AR519"/>
      <c r="AS519" s="268"/>
      <c r="AT519" s="258"/>
    </row>
    <row r="520" spans="1:48" s="257" customFormat="1" x14ac:dyDescent="0.25">
      <c r="A520" s="257">
        <v>213411</v>
      </c>
      <c r="B520" s="257" t="s">
        <v>59</v>
      </c>
      <c r="C520" t="s">
        <v>3829</v>
      </c>
      <c r="D520" t="s">
        <v>3829</v>
      </c>
      <c r="E520" t="s">
        <v>3829</v>
      </c>
      <c r="F520" t="s">
        <v>3829</v>
      </c>
      <c r="G520" t="s">
        <v>3829</v>
      </c>
      <c r="H520" t="s">
        <v>3829</v>
      </c>
      <c r="I520" t="s">
        <v>3829</v>
      </c>
      <c r="J520" t="s">
        <v>3829</v>
      </c>
      <c r="K520" t="s">
        <v>3829</v>
      </c>
      <c r="L520" t="s">
        <v>3829</v>
      </c>
      <c r="M520" t="s">
        <v>3829</v>
      </c>
      <c r="N520" t="s">
        <v>3829</v>
      </c>
      <c r="O520" t="s">
        <v>3829</v>
      </c>
      <c r="P520" t="s">
        <v>3829</v>
      </c>
      <c r="Q520" t="s">
        <v>3829</v>
      </c>
      <c r="R520" t="s">
        <v>3829</v>
      </c>
      <c r="S520" t="s">
        <v>3829</v>
      </c>
      <c r="T520" t="s">
        <v>3829</v>
      </c>
      <c r="U520" t="s">
        <v>3829</v>
      </c>
      <c r="V520" t="s">
        <v>3829</v>
      </c>
      <c r="W520" t="s">
        <v>3829</v>
      </c>
      <c r="X520" t="s">
        <v>3829</v>
      </c>
      <c r="Y520" t="s">
        <v>3829</v>
      </c>
      <c r="Z520" t="s">
        <v>3829</v>
      </c>
      <c r="AA520" t="s">
        <v>3829</v>
      </c>
      <c r="AB520" t="s">
        <v>3829</v>
      </c>
      <c r="AC520" t="s">
        <v>3829</v>
      </c>
      <c r="AD520" t="s">
        <v>3829</v>
      </c>
      <c r="AE520" t="s">
        <v>3829</v>
      </c>
      <c r="AF520" t="s">
        <v>3829</v>
      </c>
      <c r="AG520" t="s">
        <v>3829</v>
      </c>
      <c r="AH520" t="s">
        <v>3829</v>
      </c>
      <c r="AI520" t="s">
        <v>3829</v>
      </c>
      <c r="AJ520" t="s">
        <v>3829</v>
      </c>
      <c r="AK520" t="s">
        <v>3829</v>
      </c>
      <c r="AL520" t="s">
        <v>3829</v>
      </c>
      <c r="AM520" t="s">
        <v>3829</v>
      </c>
      <c r="AN520" t="s">
        <v>3829</v>
      </c>
      <c r="AO520" t="s">
        <v>3829</v>
      </c>
      <c r="AP520" t="s">
        <v>3829</v>
      </c>
      <c r="AQ520" t="s">
        <v>3998</v>
      </c>
      <c r="AR520"/>
      <c r="AS520" s="304"/>
    </row>
    <row r="521" spans="1:48" s="257" customFormat="1" ht="22.8" x14ac:dyDescent="0.4">
      <c r="A521" s="257">
        <v>213413</v>
      </c>
      <c r="B521" s="257" t="s">
        <v>486</v>
      </c>
      <c r="C521" t="s">
        <v>3829</v>
      </c>
      <c r="D521" t="s">
        <v>3829</v>
      </c>
      <c r="E521" t="s">
        <v>3829</v>
      </c>
      <c r="F521" t="s">
        <v>3829</v>
      </c>
      <c r="G521" t="s">
        <v>3829</v>
      </c>
      <c r="H521" t="s">
        <v>3829</v>
      </c>
      <c r="I521" t="s">
        <v>3829</v>
      </c>
      <c r="J521" t="s">
        <v>3829</v>
      </c>
      <c r="K521" t="s">
        <v>3829</v>
      </c>
      <c r="L521" t="s">
        <v>3829</v>
      </c>
      <c r="M521" t="s">
        <v>3829</v>
      </c>
      <c r="N521" t="s">
        <v>3829</v>
      </c>
      <c r="O521" t="s">
        <v>3829</v>
      </c>
      <c r="P521" t="s">
        <v>3829</v>
      </c>
      <c r="Q521" t="s">
        <v>3829</v>
      </c>
      <c r="R521" t="s">
        <v>3829</v>
      </c>
      <c r="S521" t="s">
        <v>3829</v>
      </c>
      <c r="T521" t="s">
        <v>3829</v>
      </c>
      <c r="U521" t="s">
        <v>3829</v>
      </c>
      <c r="V521" t="s">
        <v>3829</v>
      </c>
      <c r="W521"/>
      <c r="X521"/>
      <c r="Y521"/>
      <c r="Z521"/>
      <c r="AA521"/>
      <c r="AB521"/>
      <c r="AC521"/>
      <c r="AD521"/>
      <c r="AE521"/>
      <c r="AF521"/>
      <c r="AG521"/>
      <c r="AH521"/>
      <c r="AI521"/>
      <c r="AJ521"/>
      <c r="AK521"/>
      <c r="AL521"/>
      <c r="AM521"/>
      <c r="AN521"/>
      <c r="AO521"/>
      <c r="AP521"/>
      <c r="AQ521" t="s">
        <v>4077</v>
      </c>
      <c r="AR521"/>
      <c r="AS521" s="268"/>
      <c r="AT521" s="256"/>
    </row>
    <row r="522" spans="1:48" s="257" customFormat="1" ht="14.4" x14ac:dyDescent="0.3">
      <c r="A522" s="257">
        <v>213415</v>
      </c>
      <c r="B522" s="257" t="s">
        <v>59</v>
      </c>
      <c r="C522" t="s">
        <v>212</v>
      </c>
      <c r="D522" t="s">
        <v>212</v>
      </c>
      <c r="E522" t="s">
        <v>212</v>
      </c>
      <c r="F522" t="s">
        <v>212</v>
      </c>
      <c r="G522" t="s">
        <v>212</v>
      </c>
      <c r="H522" t="s">
        <v>214</v>
      </c>
      <c r="I522" t="s">
        <v>214</v>
      </c>
      <c r="J522" t="s">
        <v>212</v>
      </c>
      <c r="K522" t="s">
        <v>212</v>
      </c>
      <c r="L522" t="s">
        <v>214</v>
      </c>
      <c r="M522" t="s">
        <v>214</v>
      </c>
      <c r="N522" t="s">
        <v>214</v>
      </c>
      <c r="O522" t="s">
        <v>212</v>
      </c>
      <c r="P522" t="s">
        <v>214</v>
      </c>
      <c r="Q522" t="s">
        <v>214</v>
      </c>
      <c r="R522" t="s">
        <v>214</v>
      </c>
      <c r="S522" t="s">
        <v>214</v>
      </c>
      <c r="T522" t="s">
        <v>212</v>
      </c>
      <c r="U522" t="s">
        <v>212</v>
      </c>
      <c r="V522" t="s">
        <v>212</v>
      </c>
      <c r="W522" t="s">
        <v>212</v>
      </c>
      <c r="X522" t="s">
        <v>214</v>
      </c>
      <c r="Y522" t="s">
        <v>214</v>
      </c>
      <c r="Z522" t="s">
        <v>214</v>
      </c>
      <c r="AA522" t="s">
        <v>214</v>
      </c>
      <c r="AB522" t="s">
        <v>214</v>
      </c>
      <c r="AC522" t="s">
        <v>212</v>
      </c>
      <c r="AD522" t="s">
        <v>214</v>
      </c>
      <c r="AE522" t="s">
        <v>213</v>
      </c>
      <c r="AF522" t="s">
        <v>213</v>
      </c>
      <c r="AG522" t="s">
        <v>213</v>
      </c>
      <c r="AH522" t="s">
        <v>214</v>
      </c>
      <c r="AI522" t="s">
        <v>214</v>
      </c>
      <c r="AJ522" t="s">
        <v>213</v>
      </c>
      <c r="AK522" t="s">
        <v>213</v>
      </c>
      <c r="AL522" t="s">
        <v>213</v>
      </c>
      <c r="AM522" t="s">
        <v>213</v>
      </c>
      <c r="AN522" t="s">
        <v>213</v>
      </c>
      <c r="AO522" t="s">
        <v>213</v>
      </c>
      <c r="AP522"/>
      <c r="AQ522" t="s">
        <v>3374</v>
      </c>
      <c r="AR522"/>
      <c r="AS522" s="283"/>
      <c r="AT522" s="256"/>
    </row>
    <row r="523" spans="1:48" s="257" customFormat="1" ht="22.8" x14ac:dyDescent="0.4">
      <c r="A523" s="257">
        <v>213422</v>
      </c>
      <c r="B523" s="257" t="s">
        <v>59</v>
      </c>
      <c r="C523" t="s">
        <v>212</v>
      </c>
      <c r="D523" t="s">
        <v>212</v>
      </c>
      <c r="E523" t="s">
        <v>214</v>
      </c>
      <c r="F523" t="s">
        <v>212</v>
      </c>
      <c r="G523" t="s">
        <v>212</v>
      </c>
      <c r="H523" t="s">
        <v>212</v>
      </c>
      <c r="I523" t="s">
        <v>214</v>
      </c>
      <c r="J523" t="s">
        <v>212</v>
      </c>
      <c r="K523" t="s">
        <v>214</v>
      </c>
      <c r="L523" t="s">
        <v>212</v>
      </c>
      <c r="M523" t="s">
        <v>214</v>
      </c>
      <c r="N523" t="s">
        <v>212</v>
      </c>
      <c r="O523" t="s">
        <v>214</v>
      </c>
      <c r="P523" t="s">
        <v>212</v>
      </c>
      <c r="Q523" t="s">
        <v>212</v>
      </c>
      <c r="R523" t="s">
        <v>214</v>
      </c>
      <c r="S523" t="s">
        <v>214</v>
      </c>
      <c r="T523" t="s">
        <v>214</v>
      </c>
      <c r="U523" t="s">
        <v>214</v>
      </c>
      <c r="V523" t="s">
        <v>214</v>
      </c>
      <c r="W523" t="s">
        <v>212</v>
      </c>
      <c r="X523" t="s">
        <v>212</v>
      </c>
      <c r="Y523" t="s">
        <v>212</v>
      </c>
      <c r="Z523" t="s">
        <v>212</v>
      </c>
      <c r="AA523" t="s">
        <v>212</v>
      </c>
      <c r="AB523" t="s">
        <v>214</v>
      </c>
      <c r="AC523" t="s">
        <v>212</v>
      </c>
      <c r="AD523" t="s">
        <v>214</v>
      </c>
      <c r="AE523" t="s">
        <v>214</v>
      </c>
      <c r="AF523" t="s">
        <v>212</v>
      </c>
      <c r="AG523" t="s">
        <v>212</v>
      </c>
      <c r="AH523" t="s">
        <v>214</v>
      </c>
      <c r="AI523" t="s">
        <v>214</v>
      </c>
      <c r="AJ523" t="s">
        <v>212</v>
      </c>
      <c r="AK523" t="s">
        <v>212</v>
      </c>
      <c r="AL523" t="s">
        <v>213</v>
      </c>
      <c r="AM523" t="s">
        <v>214</v>
      </c>
      <c r="AN523" t="s">
        <v>213</v>
      </c>
      <c r="AO523" t="s">
        <v>213</v>
      </c>
      <c r="AP523" t="s">
        <v>214</v>
      </c>
      <c r="AQ523" t="s">
        <v>3374</v>
      </c>
      <c r="AR523"/>
      <c r="AS523" s="268"/>
      <c r="AT523" s="258"/>
    </row>
    <row r="524" spans="1:48" s="257" customFormat="1" ht="22.8" x14ac:dyDescent="0.4">
      <c r="A524" s="257">
        <v>213428</v>
      </c>
      <c r="B524" s="257" t="s">
        <v>484</v>
      </c>
      <c r="C524" t="s">
        <v>212</v>
      </c>
      <c r="D524" t="s">
        <v>212</v>
      </c>
      <c r="E524" t="s">
        <v>212</v>
      </c>
      <c r="F524" t="s">
        <v>214</v>
      </c>
      <c r="G524" t="s">
        <v>214</v>
      </c>
      <c r="H524" t="s">
        <v>214</v>
      </c>
      <c r="I524" t="s">
        <v>214</v>
      </c>
      <c r="J524" t="s">
        <v>212</v>
      </c>
      <c r="K524" t="s">
        <v>212</v>
      </c>
      <c r="L524" t="s">
        <v>214</v>
      </c>
      <c r="M524" t="s">
        <v>212</v>
      </c>
      <c r="N524" t="s">
        <v>214</v>
      </c>
      <c r="O524" t="s">
        <v>212</v>
      </c>
      <c r="P524" t="s">
        <v>214</v>
      </c>
      <c r="Q524" t="s">
        <v>212</v>
      </c>
      <c r="R524" t="s">
        <v>214</v>
      </c>
      <c r="S524" t="s">
        <v>214</v>
      </c>
      <c r="T524" t="s">
        <v>214</v>
      </c>
      <c r="U524" t="s">
        <v>212</v>
      </c>
      <c r="V524" t="s">
        <v>212</v>
      </c>
      <c r="W524" t="s">
        <v>212</v>
      </c>
      <c r="X524" t="s">
        <v>212</v>
      </c>
      <c r="Y524" t="s">
        <v>212</v>
      </c>
      <c r="Z524" t="s">
        <v>212</v>
      </c>
      <c r="AA524" t="s">
        <v>214</v>
      </c>
      <c r="AB524" t="s">
        <v>212</v>
      </c>
      <c r="AC524" t="s">
        <v>212</v>
      </c>
      <c r="AD524" t="s">
        <v>212</v>
      </c>
      <c r="AE524" t="s">
        <v>214</v>
      </c>
      <c r="AF524" t="s">
        <v>212</v>
      </c>
      <c r="AG524"/>
      <c r="AH524"/>
      <c r="AI524"/>
      <c r="AJ524"/>
      <c r="AK524"/>
      <c r="AL524"/>
      <c r="AM524"/>
      <c r="AN524"/>
      <c r="AO524"/>
      <c r="AP524"/>
      <c r="AQ524" t="s">
        <v>484</v>
      </c>
      <c r="AR524"/>
      <c r="AS524" s="268"/>
      <c r="AT524" s="256"/>
    </row>
    <row r="525" spans="1:48" s="257" customFormat="1" ht="22.8" x14ac:dyDescent="0.4">
      <c r="A525" s="345">
        <v>213437</v>
      </c>
      <c r="B525" s="257" t="s">
        <v>484</v>
      </c>
      <c r="C525" t="s">
        <v>3829</v>
      </c>
      <c r="D525" t="s">
        <v>3829</v>
      </c>
      <c r="E525" t="s">
        <v>3829</v>
      </c>
      <c r="F525" t="s">
        <v>3829</v>
      </c>
      <c r="G525" t="s">
        <v>3829</v>
      </c>
      <c r="H525" t="s">
        <v>3829</v>
      </c>
      <c r="I525" t="s">
        <v>3829</v>
      </c>
      <c r="J525" t="s">
        <v>3829</v>
      </c>
      <c r="K525" t="s">
        <v>3829</v>
      </c>
      <c r="L525" t="s">
        <v>3829</v>
      </c>
      <c r="M525" t="s">
        <v>3829</v>
      </c>
      <c r="N525" t="s">
        <v>3829</v>
      </c>
      <c r="O525" t="s">
        <v>3829</v>
      </c>
      <c r="P525" t="s">
        <v>3829</v>
      </c>
      <c r="Q525" t="s">
        <v>3829</v>
      </c>
      <c r="R525" t="s">
        <v>3829</v>
      </c>
      <c r="S525" t="s">
        <v>3829</v>
      </c>
      <c r="T525" t="s">
        <v>3829</v>
      </c>
      <c r="U525" t="s">
        <v>3829</v>
      </c>
      <c r="V525" t="s">
        <v>3829</v>
      </c>
      <c r="W525" t="s">
        <v>3829</v>
      </c>
      <c r="X525" t="s">
        <v>3829</v>
      </c>
      <c r="Y525" t="s">
        <v>3829</v>
      </c>
      <c r="Z525" t="s">
        <v>3829</v>
      </c>
      <c r="AA525" t="s">
        <v>3829</v>
      </c>
      <c r="AB525" t="s">
        <v>3829</v>
      </c>
      <c r="AC525" t="s">
        <v>3829</v>
      </c>
      <c r="AD525" t="s">
        <v>3829</v>
      </c>
      <c r="AE525" t="s">
        <v>3829</v>
      </c>
      <c r="AF525" t="s">
        <v>3829</v>
      </c>
      <c r="AG525" s="269"/>
      <c r="AH525" s="269"/>
      <c r="AI525" s="269"/>
      <c r="AJ525" s="269"/>
      <c r="AK525" s="269"/>
      <c r="AL525" s="269"/>
      <c r="AM525" s="269"/>
      <c r="AN525" s="269"/>
      <c r="AO525" s="269"/>
      <c r="AP525"/>
      <c r="AQ525" t="s">
        <v>4067</v>
      </c>
      <c r="AR525"/>
      <c r="AS525" s="268"/>
      <c r="AT525" s="258"/>
      <c r="AV525" s="258"/>
    </row>
    <row r="526" spans="1:48" s="257" customFormat="1" ht="22.8" x14ac:dyDescent="0.4">
      <c r="A526" s="257">
        <v>213445</v>
      </c>
      <c r="B526" s="257" t="s">
        <v>59</v>
      </c>
      <c r="C526" t="s">
        <v>3829</v>
      </c>
      <c r="D526" t="s">
        <v>3829</v>
      </c>
      <c r="E526" t="s">
        <v>3829</v>
      </c>
      <c r="F526" t="s">
        <v>3829</v>
      </c>
      <c r="G526" t="s">
        <v>3829</v>
      </c>
      <c r="H526" t="s">
        <v>3829</v>
      </c>
      <c r="I526" t="s">
        <v>3829</v>
      </c>
      <c r="J526" t="s">
        <v>3829</v>
      </c>
      <c r="K526" t="s">
        <v>3829</v>
      </c>
      <c r="L526" t="s">
        <v>3829</v>
      </c>
      <c r="M526" t="s">
        <v>3829</v>
      </c>
      <c r="N526" t="s">
        <v>3829</v>
      </c>
      <c r="O526" t="s">
        <v>3829</v>
      </c>
      <c r="P526" t="s">
        <v>3829</v>
      </c>
      <c r="Q526" t="s">
        <v>3829</v>
      </c>
      <c r="R526" t="s">
        <v>3829</v>
      </c>
      <c r="S526" t="s">
        <v>3829</v>
      </c>
      <c r="T526" t="s">
        <v>3829</v>
      </c>
      <c r="U526" t="s">
        <v>3829</v>
      </c>
      <c r="V526" t="s">
        <v>3829</v>
      </c>
      <c r="W526" t="s">
        <v>3829</v>
      </c>
      <c r="X526" t="s">
        <v>3829</v>
      </c>
      <c r="Y526" t="s">
        <v>3829</v>
      </c>
      <c r="Z526" t="s">
        <v>3829</v>
      </c>
      <c r="AA526" t="s">
        <v>3829</v>
      </c>
      <c r="AB526" t="s">
        <v>3829</v>
      </c>
      <c r="AC526" t="s">
        <v>3829</v>
      </c>
      <c r="AD526" t="s">
        <v>3829</v>
      </c>
      <c r="AE526" t="s">
        <v>3829</v>
      </c>
      <c r="AF526" t="s">
        <v>3829</v>
      </c>
      <c r="AG526" t="s">
        <v>3829</v>
      </c>
      <c r="AH526" t="s">
        <v>3829</v>
      </c>
      <c r="AI526" t="s">
        <v>3829</v>
      </c>
      <c r="AJ526" t="s">
        <v>3829</v>
      </c>
      <c r="AK526" t="s">
        <v>3829</v>
      </c>
      <c r="AL526" t="s">
        <v>3829</v>
      </c>
      <c r="AM526" t="s">
        <v>3829</v>
      </c>
      <c r="AN526" t="s">
        <v>3829</v>
      </c>
      <c r="AO526" t="s">
        <v>3829</v>
      </c>
      <c r="AP526" t="s">
        <v>3829</v>
      </c>
      <c r="AQ526" t="s">
        <v>3843</v>
      </c>
      <c r="AR526"/>
      <c r="AS526" s="268"/>
      <c r="AT526" s="258"/>
      <c r="AV526" s="258"/>
    </row>
    <row r="527" spans="1:48" s="257" customFormat="1" ht="22.8" x14ac:dyDescent="0.4">
      <c r="A527" s="257">
        <v>213446</v>
      </c>
      <c r="B527" s="257" t="s">
        <v>59</v>
      </c>
      <c r="C527" t="s">
        <v>3829</v>
      </c>
      <c r="D527" t="s">
        <v>3829</v>
      </c>
      <c r="E527" t="s">
        <v>3829</v>
      </c>
      <c r="F527" t="s">
        <v>3829</v>
      </c>
      <c r="G527" t="s">
        <v>3829</v>
      </c>
      <c r="H527" t="s">
        <v>3829</v>
      </c>
      <c r="I527" t="s">
        <v>3829</v>
      </c>
      <c r="J527" t="s">
        <v>3829</v>
      </c>
      <c r="K527" t="s">
        <v>3829</v>
      </c>
      <c r="L527" t="s">
        <v>3829</v>
      </c>
      <c r="M527" t="s">
        <v>3829</v>
      </c>
      <c r="N527" t="s">
        <v>3829</v>
      </c>
      <c r="O527" t="s">
        <v>3829</v>
      </c>
      <c r="P527" t="s">
        <v>3829</v>
      </c>
      <c r="Q527" t="s">
        <v>3829</v>
      </c>
      <c r="R527" t="s">
        <v>3829</v>
      </c>
      <c r="S527" t="s">
        <v>3829</v>
      </c>
      <c r="T527" t="s">
        <v>3829</v>
      </c>
      <c r="U527" t="s">
        <v>3829</v>
      </c>
      <c r="V527" t="s">
        <v>3829</v>
      </c>
      <c r="W527" t="s">
        <v>3829</v>
      </c>
      <c r="X527" t="s">
        <v>3829</v>
      </c>
      <c r="Y527" t="s">
        <v>3829</v>
      </c>
      <c r="Z527" t="s">
        <v>3829</v>
      </c>
      <c r="AA527" t="s">
        <v>3829</v>
      </c>
      <c r="AB527" t="s">
        <v>3829</v>
      </c>
      <c r="AC527" t="s">
        <v>3829</v>
      </c>
      <c r="AD527" t="s">
        <v>3829</v>
      </c>
      <c r="AE527" t="s">
        <v>3829</v>
      </c>
      <c r="AF527" t="s">
        <v>3829</v>
      </c>
      <c r="AG527" t="s">
        <v>3829</v>
      </c>
      <c r="AH527" t="s">
        <v>3829</v>
      </c>
      <c r="AI527" t="s">
        <v>3829</v>
      </c>
      <c r="AJ527" t="s">
        <v>3829</v>
      </c>
      <c r="AK527" t="s">
        <v>3829</v>
      </c>
      <c r="AL527" t="s">
        <v>3829</v>
      </c>
      <c r="AM527" t="s">
        <v>3829</v>
      </c>
      <c r="AN527" t="s">
        <v>3829</v>
      </c>
      <c r="AO527" t="s">
        <v>3829</v>
      </c>
      <c r="AP527" t="s">
        <v>3829</v>
      </c>
      <c r="AQ527" t="s">
        <v>59</v>
      </c>
      <c r="AR527"/>
      <c r="AS527" s="268"/>
      <c r="AT527" s="258"/>
      <c r="AV527" s="258"/>
    </row>
    <row r="528" spans="1:48" s="257" customFormat="1" ht="22.8" x14ac:dyDescent="0.4">
      <c r="A528" s="257">
        <v>213449</v>
      </c>
      <c r="B528" s="257" t="s">
        <v>484</v>
      </c>
      <c r="C528" t="s">
        <v>3829</v>
      </c>
      <c r="D528" t="s">
        <v>3829</v>
      </c>
      <c r="E528" t="s">
        <v>3829</v>
      </c>
      <c r="F528" t="s">
        <v>3829</v>
      </c>
      <c r="G528" t="s">
        <v>3829</v>
      </c>
      <c r="H528" t="s">
        <v>3829</v>
      </c>
      <c r="I528" t="s">
        <v>3829</v>
      </c>
      <c r="J528" t="s">
        <v>3829</v>
      </c>
      <c r="K528" t="s">
        <v>3829</v>
      </c>
      <c r="L528" t="s">
        <v>3829</v>
      </c>
      <c r="M528" t="s">
        <v>3829</v>
      </c>
      <c r="N528" t="s">
        <v>3829</v>
      </c>
      <c r="O528" t="s">
        <v>3829</v>
      </c>
      <c r="P528" t="s">
        <v>3829</v>
      </c>
      <c r="Q528" t="s">
        <v>3829</v>
      </c>
      <c r="R528" t="s">
        <v>3829</v>
      </c>
      <c r="S528" t="s">
        <v>3829</v>
      </c>
      <c r="T528" t="s">
        <v>3829</v>
      </c>
      <c r="U528" t="s">
        <v>3829</v>
      </c>
      <c r="V528" t="s">
        <v>3829</v>
      </c>
      <c r="W528" t="s">
        <v>3829</v>
      </c>
      <c r="X528" t="s">
        <v>3829</v>
      </c>
      <c r="Y528" t="s">
        <v>3829</v>
      </c>
      <c r="Z528" t="s">
        <v>3829</v>
      </c>
      <c r="AA528" t="s">
        <v>3829</v>
      </c>
      <c r="AB528" t="s">
        <v>3829</v>
      </c>
      <c r="AC528" t="s">
        <v>3829</v>
      </c>
      <c r="AD528" t="s">
        <v>3829</v>
      </c>
      <c r="AE528" t="s">
        <v>3829</v>
      </c>
      <c r="AF528" t="s">
        <v>3829</v>
      </c>
      <c r="AG528"/>
      <c r="AH528"/>
      <c r="AI528"/>
      <c r="AJ528"/>
      <c r="AK528"/>
      <c r="AL528"/>
      <c r="AM528"/>
      <c r="AN528"/>
      <c r="AO528"/>
      <c r="AP528"/>
      <c r="AQ528" t="s">
        <v>4067</v>
      </c>
      <c r="AR528"/>
      <c r="AS528" s="268"/>
      <c r="AT528" s="256"/>
    </row>
    <row r="529" spans="1:48" s="257" customFormat="1" ht="22.8" x14ac:dyDescent="0.4">
      <c r="A529" s="257">
        <v>213450</v>
      </c>
      <c r="B529" s="257" t="s">
        <v>486</v>
      </c>
      <c r="C529" t="s">
        <v>3829</v>
      </c>
      <c r="D529" t="s">
        <v>3829</v>
      </c>
      <c r="E529" t="s">
        <v>3829</v>
      </c>
      <c r="F529" t="s">
        <v>3829</v>
      </c>
      <c r="G529" t="s">
        <v>3829</v>
      </c>
      <c r="H529" t="s">
        <v>3829</v>
      </c>
      <c r="I529" t="s">
        <v>3829</v>
      </c>
      <c r="J529" t="s">
        <v>3829</v>
      </c>
      <c r="K529" t="s">
        <v>3829</v>
      </c>
      <c r="L529" t="s">
        <v>3829</v>
      </c>
      <c r="M529" t="s">
        <v>3829</v>
      </c>
      <c r="N529" t="s">
        <v>3829</v>
      </c>
      <c r="O529" t="s">
        <v>3829</v>
      </c>
      <c r="P529" t="s">
        <v>3829</v>
      </c>
      <c r="Q529" t="s">
        <v>3829</v>
      </c>
      <c r="R529" t="s">
        <v>3829</v>
      </c>
      <c r="S529" t="s">
        <v>3829</v>
      </c>
      <c r="T529" t="s">
        <v>3829</v>
      </c>
      <c r="U529" t="s">
        <v>3829</v>
      </c>
      <c r="V529" t="s">
        <v>3829</v>
      </c>
      <c r="W529"/>
      <c r="X529"/>
      <c r="Y529"/>
      <c r="Z529"/>
      <c r="AA529"/>
      <c r="AB529"/>
      <c r="AC529"/>
      <c r="AD529"/>
      <c r="AE529"/>
      <c r="AF529"/>
      <c r="AG529"/>
      <c r="AH529"/>
      <c r="AI529"/>
      <c r="AJ529"/>
      <c r="AK529"/>
      <c r="AL529"/>
      <c r="AM529"/>
      <c r="AN529"/>
      <c r="AO529"/>
      <c r="AP529"/>
      <c r="AQ529" t="s">
        <v>4068</v>
      </c>
      <c r="AR529"/>
      <c r="AS529" s="268"/>
      <c r="AT529" s="256"/>
      <c r="AV529" s="258"/>
    </row>
    <row r="530" spans="1:48" s="257" customFormat="1" ht="28.2" x14ac:dyDescent="0.4">
      <c r="A530" s="348">
        <v>213451</v>
      </c>
      <c r="B530" s="257" t="s">
        <v>484</v>
      </c>
      <c r="C530" s="269" t="s">
        <v>212</v>
      </c>
      <c r="D530" s="269" t="s">
        <v>212</v>
      </c>
      <c r="E530" s="269" t="s">
        <v>212</v>
      </c>
      <c r="F530" s="269" t="s">
        <v>212</v>
      </c>
      <c r="G530" s="269" t="s">
        <v>212</v>
      </c>
      <c r="H530" s="269" t="s">
        <v>212</v>
      </c>
      <c r="I530" s="269" t="s">
        <v>212</v>
      </c>
      <c r="J530" s="269" t="s">
        <v>212</v>
      </c>
      <c r="K530" s="269" t="s">
        <v>212</v>
      </c>
      <c r="L530" s="269" t="s">
        <v>212</v>
      </c>
      <c r="M530" s="269" t="s">
        <v>212</v>
      </c>
      <c r="N530" s="269" t="s">
        <v>212</v>
      </c>
      <c r="O530" s="269" t="s">
        <v>212</v>
      </c>
      <c r="P530" s="269" t="s">
        <v>212</v>
      </c>
      <c r="Q530" s="269" t="s">
        <v>212</v>
      </c>
      <c r="R530" s="269" t="s">
        <v>212</v>
      </c>
      <c r="S530" s="269" t="s">
        <v>212</v>
      </c>
      <c r="T530" s="269" t="s">
        <v>212</v>
      </c>
      <c r="U530" s="269" t="s">
        <v>212</v>
      </c>
      <c r="V530" s="269" t="s">
        <v>212</v>
      </c>
      <c r="W530" s="269" t="s">
        <v>213</v>
      </c>
      <c r="X530" s="269" t="s">
        <v>213</v>
      </c>
      <c r="Y530" s="269" t="s">
        <v>213</v>
      </c>
      <c r="Z530" s="269" t="s">
        <v>213</v>
      </c>
      <c r="AA530" s="269" t="s">
        <v>213</v>
      </c>
      <c r="AB530" s="269" t="s">
        <v>213</v>
      </c>
      <c r="AC530" s="269" t="s">
        <v>213</v>
      </c>
      <c r="AD530" s="269" t="s">
        <v>213</v>
      </c>
      <c r="AE530" s="269" t="s">
        <v>213</v>
      </c>
      <c r="AF530" s="269" t="s">
        <v>213</v>
      </c>
      <c r="AG530" s="256"/>
      <c r="AH530" s="256"/>
      <c r="AI530" s="256"/>
      <c r="AJ530" s="256"/>
      <c r="AK530" s="256"/>
      <c r="AL530" s="256"/>
      <c r="AM530" s="256"/>
      <c r="AN530" s="256"/>
      <c r="AO530" s="256"/>
      <c r="AP530"/>
      <c r="AQ530" t="s">
        <v>3893</v>
      </c>
      <c r="AR530"/>
      <c r="AS530" s="268"/>
      <c r="AT530" s="256"/>
    </row>
    <row r="531" spans="1:48" s="257" customFormat="1" ht="22.8" x14ac:dyDescent="0.4">
      <c r="A531" s="257">
        <v>213459</v>
      </c>
      <c r="B531" s="257" t="s">
        <v>59</v>
      </c>
      <c r="C531" t="s">
        <v>3829</v>
      </c>
      <c r="D531" t="s">
        <v>3829</v>
      </c>
      <c r="E531" t="s">
        <v>3829</v>
      </c>
      <c r="F531" t="s">
        <v>3829</v>
      </c>
      <c r="G531" t="s">
        <v>3829</v>
      </c>
      <c r="H531" t="s">
        <v>3829</v>
      </c>
      <c r="I531" t="s">
        <v>3829</v>
      </c>
      <c r="J531" t="s">
        <v>3829</v>
      </c>
      <c r="K531" t="s">
        <v>3829</v>
      </c>
      <c r="L531" t="s">
        <v>3829</v>
      </c>
      <c r="M531" t="s">
        <v>3829</v>
      </c>
      <c r="N531" t="s">
        <v>3829</v>
      </c>
      <c r="O531" t="s">
        <v>3829</v>
      </c>
      <c r="P531" t="s">
        <v>3829</v>
      </c>
      <c r="Q531" t="s">
        <v>3829</v>
      </c>
      <c r="R531" t="s">
        <v>3829</v>
      </c>
      <c r="S531" t="s">
        <v>3829</v>
      </c>
      <c r="T531" t="s">
        <v>3829</v>
      </c>
      <c r="U531" t="s">
        <v>3829</v>
      </c>
      <c r="V531" t="s">
        <v>3829</v>
      </c>
      <c r="W531" t="s">
        <v>3829</v>
      </c>
      <c r="X531" t="s">
        <v>3829</v>
      </c>
      <c r="Y531" t="s">
        <v>3829</v>
      </c>
      <c r="Z531" t="s">
        <v>3829</v>
      </c>
      <c r="AA531" t="s">
        <v>3829</v>
      </c>
      <c r="AB531" t="s">
        <v>3829</v>
      </c>
      <c r="AC531" t="s">
        <v>3829</v>
      </c>
      <c r="AD531" t="s">
        <v>3829</v>
      </c>
      <c r="AE531" t="s">
        <v>3829</v>
      </c>
      <c r="AF531" t="s">
        <v>3829</v>
      </c>
      <c r="AG531" t="s">
        <v>3829</v>
      </c>
      <c r="AH531" t="s">
        <v>3829</v>
      </c>
      <c r="AI531" t="s">
        <v>3829</v>
      </c>
      <c r="AJ531" t="s">
        <v>3829</v>
      </c>
      <c r="AK531" t="s">
        <v>3829</v>
      </c>
      <c r="AL531" t="s">
        <v>3829</v>
      </c>
      <c r="AM531" t="s">
        <v>3829</v>
      </c>
      <c r="AN531" t="s">
        <v>3829</v>
      </c>
      <c r="AO531" t="s">
        <v>3829</v>
      </c>
      <c r="AQ531" t="s">
        <v>3998</v>
      </c>
      <c r="AR531"/>
      <c r="AS531" s="268"/>
      <c r="AT531" s="258"/>
      <c r="AV531" s="258"/>
    </row>
    <row r="532" spans="1:48" s="257" customFormat="1" ht="22.8" x14ac:dyDescent="0.4">
      <c r="A532" s="257">
        <v>213460</v>
      </c>
      <c r="B532" s="257" t="s">
        <v>484</v>
      </c>
      <c r="C532" t="s">
        <v>3829</v>
      </c>
      <c r="D532" t="s">
        <v>3829</v>
      </c>
      <c r="E532" t="s">
        <v>3829</v>
      </c>
      <c r="F532" t="s">
        <v>3829</v>
      </c>
      <c r="G532" t="s">
        <v>3829</v>
      </c>
      <c r="H532" t="s">
        <v>3829</v>
      </c>
      <c r="I532" t="s">
        <v>3829</v>
      </c>
      <c r="J532" t="s">
        <v>3829</v>
      </c>
      <c r="K532" t="s">
        <v>3829</v>
      </c>
      <c r="L532" t="s">
        <v>3829</v>
      </c>
      <c r="M532" t="s">
        <v>3829</v>
      </c>
      <c r="N532" t="s">
        <v>3829</v>
      </c>
      <c r="O532" t="s">
        <v>3829</v>
      </c>
      <c r="P532" t="s">
        <v>3829</v>
      </c>
      <c r="Q532" t="s">
        <v>3829</v>
      </c>
      <c r="R532" t="s">
        <v>3829</v>
      </c>
      <c r="S532" t="s">
        <v>3829</v>
      </c>
      <c r="T532" t="s">
        <v>3829</v>
      </c>
      <c r="U532" t="s">
        <v>3829</v>
      </c>
      <c r="V532" t="s">
        <v>3829</v>
      </c>
      <c r="W532" t="s">
        <v>3829</v>
      </c>
      <c r="X532" t="s">
        <v>3829</v>
      </c>
      <c r="Y532" t="s">
        <v>3829</v>
      </c>
      <c r="Z532" t="s">
        <v>3829</v>
      </c>
      <c r="AA532" t="s">
        <v>3829</v>
      </c>
      <c r="AB532" t="s">
        <v>3829</v>
      </c>
      <c r="AC532" t="s">
        <v>3829</v>
      </c>
      <c r="AD532" t="s">
        <v>3829</v>
      </c>
      <c r="AE532" t="s">
        <v>3829</v>
      </c>
      <c r="AF532" t="s">
        <v>3829</v>
      </c>
      <c r="AG532"/>
      <c r="AH532"/>
      <c r="AI532"/>
      <c r="AJ532"/>
      <c r="AK532"/>
      <c r="AL532"/>
      <c r="AM532"/>
      <c r="AN532"/>
      <c r="AO532"/>
      <c r="AP532"/>
      <c r="AQ532" t="s">
        <v>4071</v>
      </c>
      <c r="AR532"/>
      <c r="AS532" s="268"/>
      <c r="AT532" s="256"/>
    </row>
    <row r="533" spans="1:48" s="257" customFormat="1" ht="22.8" x14ac:dyDescent="0.4">
      <c r="A533" s="345">
        <v>213461</v>
      </c>
      <c r="B533" s="257" t="s">
        <v>486</v>
      </c>
      <c r="C533" s="269" t="s">
        <v>3829</v>
      </c>
      <c r="D533" s="269" t="s">
        <v>3829</v>
      </c>
      <c r="E533" s="269" t="s">
        <v>3829</v>
      </c>
      <c r="F533" s="269" t="s">
        <v>3829</v>
      </c>
      <c r="G533" s="269" t="s">
        <v>3829</v>
      </c>
      <c r="H533" s="269" t="s">
        <v>3829</v>
      </c>
      <c r="I533" s="269" t="s">
        <v>3829</v>
      </c>
      <c r="J533" s="269" t="s">
        <v>3829</v>
      </c>
      <c r="K533" s="269" t="s">
        <v>3829</v>
      </c>
      <c r="L533" s="269" t="s">
        <v>3829</v>
      </c>
      <c r="M533" s="269" t="s">
        <v>3829</v>
      </c>
      <c r="N533" s="269" t="s">
        <v>3829</v>
      </c>
      <c r="O533" s="269" t="s">
        <v>3829</v>
      </c>
      <c r="P533" s="269" t="s">
        <v>3829</v>
      </c>
      <c r="Q533" s="269" t="s">
        <v>3829</v>
      </c>
      <c r="R533" s="269" t="s">
        <v>3829</v>
      </c>
      <c r="S533" s="269" t="s">
        <v>3829</v>
      </c>
      <c r="T533" s="269" t="s">
        <v>3829</v>
      </c>
      <c r="U533" s="269" t="s">
        <v>3829</v>
      </c>
      <c r="V533" s="269" t="s">
        <v>3829</v>
      </c>
      <c r="W533" s="269"/>
      <c r="X533" s="269"/>
      <c r="Y533" s="269"/>
      <c r="Z533" s="269"/>
      <c r="AA533" s="269"/>
      <c r="AB533" s="269"/>
      <c r="AC533" s="269"/>
      <c r="AD533" s="269"/>
      <c r="AE533" s="269"/>
      <c r="AF533" s="269"/>
      <c r="AG533" s="269"/>
      <c r="AH533" s="269"/>
      <c r="AI533" s="269"/>
      <c r="AJ533" s="269"/>
      <c r="AK533" s="269"/>
      <c r="AL533" s="269"/>
      <c r="AM533" s="269"/>
      <c r="AN533" s="269"/>
      <c r="AO533" s="269"/>
      <c r="AP533"/>
      <c r="AQ533" t="s">
        <v>4068</v>
      </c>
      <c r="AR533"/>
      <c r="AS533" s="268"/>
      <c r="AT533" s="256"/>
      <c r="AV533" s="258"/>
    </row>
    <row r="534" spans="1:48" s="257" customFormat="1" ht="22.8" x14ac:dyDescent="0.4">
      <c r="A534" s="345">
        <v>213462</v>
      </c>
      <c r="B534" s="257" t="s">
        <v>484</v>
      </c>
      <c r="C534" s="269" t="s">
        <v>3829</v>
      </c>
      <c r="D534" s="269" t="s">
        <v>3829</v>
      </c>
      <c r="E534" s="269" t="s">
        <v>3829</v>
      </c>
      <c r="F534" s="269" t="s">
        <v>3829</v>
      </c>
      <c r="G534" s="269" t="s">
        <v>3829</v>
      </c>
      <c r="H534" s="269" t="s">
        <v>3829</v>
      </c>
      <c r="I534" s="269" t="s">
        <v>3829</v>
      </c>
      <c r="J534" s="269" t="s">
        <v>3829</v>
      </c>
      <c r="K534" s="269" t="s">
        <v>3829</v>
      </c>
      <c r="L534" s="269" t="s">
        <v>3829</v>
      </c>
      <c r="M534" s="269" t="s">
        <v>3829</v>
      </c>
      <c r="N534" s="269" t="s">
        <v>3829</v>
      </c>
      <c r="O534" s="269" t="s">
        <v>3829</v>
      </c>
      <c r="P534" s="269" t="s">
        <v>3829</v>
      </c>
      <c r="Q534" s="269" t="s">
        <v>3829</v>
      </c>
      <c r="R534" s="269" t="s">
        <v>3829</v>
      </c>
      <c r="S534" s="269" t="s">
        <v>3829</v>
      </c>
      <c r="T534" s="269" t="s">
        <v>3829</v>
      </c>
      <c r="U534" s="269" t="s">
        <v>3829</v>
      </c>
      <c r="V534" s="269" t="s">
        <v>3829</v>
      </c>
      <c r="W534" s="269" t="s">
        <v>3829</v>
      </c>
      <c r="X534" s="269" t="s">
        <v>3829</v>
      </c>
      <c r="Y534" s="269" t="s">
        <v>3829</v>
      </c>
      <c r="Z534" s="269" t="s">
        <v>3829</v>
      </c>
      <c r="AA534" s="269" t="s">
        <v>3829</v>
      </c>
      <c r="AB534" s="269" t="s">
        <v>3829</v>
      </c>
      <c r="AC534" s="269" t="s">
        <v>3829</v>
      </c>
      <c r="AD534" s="269" t="s">
        <v>3829</v>
      </c>
      <c r="AE534" s="269" t="s">
        <v>3829</v>
      </c>
      <c r="AF534" s="269" t="s">
        <v>3829</v>
      </c>
      <c r="AG534" s="269"/>
      <c r="AH534" s="269"/>
      <c r="AI534" s="269"/>
      <c r="AJ534" s="269"/>
      <c r="AK534" s="269"/>
      <c r="AL534" s="269"/>
      <c r="AM534" s="269"/>
      <c r="AN534" s="269"/>
      <c r="AO534" s="269"/>
      <c r="AP534"/>
      <c r="AQ534" t="s">
        <v>3865</v>
      </c>
      <c r="AR534"/>
      <c r="AS534" s="268"/>
      <c r="AT534" s="258"/>
      <c r="AV534" s="258"/>
    </row>
    <row r="535" spans="1:48" s="257" customFormat="1" ht="22.8" x14ac:dyDescent="0.4">
      <c r="A535" s="257">
        <v>213475</v>
      </c>
      <c r="B535" s="257" t="s">
        <v>484</v>
      </c>
      <c r="C535" t="s">
        <v>3829</v>
      </c>
      <c r="D535" t="s">
        <v>3829</v>
      </c>
      <c r="E535" t="s">
        <v>3829</v>
      </c>
      <c r="F535" t="s">
        <v>3829</v>
      </c>
      <c r="G535" t="s">
        <v>3829</v>
      </c>
      <c r="H535" t="s">
        <v>3829</v>
      </c>
      <c r="I535" t="s">
        <v>3829</v>
      </c>
      <c r="J535" t="s">
        <v>3829</v>
      </c>
      <c r="K535" t="s">
        <v>3829</v>
      </c>
      <c r="L535" t="s">
        <v>3829</v>
      </c>
      <c r="M535" t="s">
        <v>3829</v>
      </c>
      <c r="N535" t="s">
        <v>3829</v>
      </c>
      <c r="O535" t="s">
        <v>3829</v>
      </c>
      <c r="P535" t="s">
        <v>3829</v>
      </c>
      <c r="Q535" t="s">
        <v>3829</v>
      </c>
      <c r="R535" t="s">
        <v>3829</v>
      </c>
      <c r="S535" t="s">
        <v>3829</v>
      </c>
      <c r="T535" t="s">
        <v>3829</v>
      </c>
      <c r="U535" t="s">
        <v>3829</v>
      </c>
      <c r="V535" t="s">
        <v>3829</v>
      </c>
      <c r="W535" t="s">
        <v>3829</v>
      </c>
      <c r="X535" t="s">
        <v>3829</v>
      </c>
      <c r="Y535" t="s">
        <v>3829</v>
      </c>
      <c r="Z535" t="s">
        <v>3829</v>
      </c>
      <c r="AA535" t="s">
        <v>3829</v>
      </c>
      <c r="AB535" t="s">
        <v>3829</v>
      </c>
      <c r="AC535" t="s">
        <v>3829</v>
      </c>
      <c r="AD535" t="s">
        <v>3829</v>
      </c>
      <c r="AE535" t="s">
        <v>3829</v>
      </c>
      <c r="AF535" t="s">
        <v>3829</v>
      </c>
      <c r="AG535"/>
      <c r="AH535"/>
      <c r="AI535"/>
      <c r="AJ535"/>
      <c r="AK535"/>
      <c r="AL535"/>
      <c r="AM535"/>
      <c r="AN535"/>
      <c r="AO535"/>
      <c r="AP535"/>
      <c r="AQ535" t="s">
        <v>484</v>
      </c>
      <c r="AR535"/>
      <c r="AS535" s="268"/>
      <c r="AT535" s="256"/>
    </row>
    <row r="536" spans="1:48" s="257" customFormat="1" ht="22.8" x14ac:dyDescent="0.4">
      <c r="A536" s="257">
        <v>213486</v>
      </c>
      <c r="B536" s="257" t="s">
        <v>59</v>
      </c>
      <c r="C536" t="s">
        <v>214</v>
      </c>
      <c r="D536" t="s">
        <v>212</v>
      </c>
      <c r="E536" t="s">
        <v>212</v>
      </c>
      <c r="F536" t="s">
        <v>212</v>
      </c>
      <c r="G536" t="s">
        <v>212</v>
      </c>
      <c r="H536" t="s">
        <v>212</v>
      </c>
      <c r="I536" t="s">
        <v>214</v>
      </c>
      <c r="J536" t="s">
        <v>212</v>
      </c>
      <c r="K536" t="s">
        <v>214</v>
      </c>
      <c r="L536" t="s">
        <v>212</v>
      </c>
      <c r="M536" t="s">
        <v>212</v>
      </c>
      <c r="N536" t="s">
        <v>214</v>
      </c>
      <c r="O536" t="s">
        <v>214</v>
      </c>
      <c r="P536" t="s">
        <v>212</v>
      </c>
      <c r="Q536" t="s">
        <v>214</v>
      </c>
      <c r="R536" t="s">
        <v>212</v>
      </c>
      <c r="S536" t="s">
        <v>212</v>
      </c>
      <c r="T536" t="s">
        <v>212</v>
      </c>
      <c r="U536" t="s">
        <v>214</v>
      </c>
      <c r="V536" t="s">
        <v>214</v>
      </c>
      <c r="W536" t="s">
        <v>212</v>
      </c>
      <c r="X536" t="s">
        <v>212</v>
      </c>
      <c r="Y536" t="s">
        <v>212</v>
      </c>
      <c r="Z536" t="s">
        <v>212</v>
      </c>
      <c r="AA536" t="s">
        <v>212</v>
      </c>
      <c r="AB536" t="s">
        <v>212</v>
      </c>
      <c r="AC536" t="s">
        <v>212</v>
      </c>
      <c r="AD536" t="s">
        <v>214</v>
      </c>
      <c r="AE536" t="s">
        <v>212</v>
      </c>
      <c r="AF536" t="s">
        <v>214</v>
      </c>
      <c r="AG536" t="s">
        <v>214</v>
      </c>
      <c r="AH536" t="s">
        <v>214</v>
      </c>
      <c r="AI536" t="s">
        <v>214</v>
      </c>
      <c r="AJ536" t="s">
        <v>214</v>
      </c>
      <c r="AK536" t="s">
        <v>214</v>
      </c>
      <c r="AL536" t="s">
        <v>213</v>
      </c>
      <c r="AM536" t="s">
        <v>213</v>
      </c>
      <c r="AN536" t="s">
        <v>213</v>
      </c>
      <c r="AO536" t="s">
        <v>213</v>
      </c>
      <c r="AP536" t="s">
        <v>213</v>
      </c>
      <c r="AQ536" t="s">
        <v>59</v>
      </c>
      <c r="AR536"/>
      <c r="AS536" s="268"/>
      <c r="AT536" s="256"/>
    </row>
    <row r="537" spans="1:48" s="257" customFormat="1" ht="22.8" x14ac:dyDescent="0.4">
      <c r="A537" s="257">
        <v>213489</v>
      </c>
      <c r="B537" s="257" t="s">
        <v>59</v>
      </c>
      <c r="C537" t="s">
        <v>212</v>
      </c>
      <c r="D537" t="s">
        <v>214</v>
      </c>
      <c r="E537" t="s">
        <v>212</v>
      </c>
      <c r="F537" t="s">
        <v>212</v>
      </c>
      <c r="G537" t="s">
        <v>212</v>
      </c>
      <c r="H537" t="s">
        <v>214</v>
      </c>
      <c r="I537" t="s">
        <v>214</v>
      </c>
      <c r="J537" t="s">
        <v>214</v>
      </c>
      <c r="K537" t="s">
        <v>214</v>
      </c>
      <c r="L537" t="s">
        <v>214</v>
      </c>
      <c r="M537" t="s">
        <v>214</v>
      </c>
      <c r="N537" t="s">
        <v>214</v>
      </c>
      <c r="O537" t="s">
        <v>212</v>
      </c>
      <c r="P537" t="s">
        <v>214</v>
      </c>
      <c r="Q537" t="s">
        <v>214</v>
      </c>
      <c r="R537" t="s">
        <v>214</v>
      </c>
      <c r="S537" t="s">
        <v>214</v>
      </c>
      <c r="T537" t="s">
        <v>214</v>
      </c>
      <c r="U537" t="s">
        <v>214</v>
      </c>
      <c r="V537" t="s">
        <v>214</v>
      </c>
      <c r="W537" t="s">
        <v>214</v>
      </c>
      <c r="X537" t="s">
        <v>214</v>
      </c>
      <c r="Y537" t="s">
        <v>213</v>
      </c>
      <c r="Z537" t="s">
        <v>214</v>
      </c>
      <c r="AA537" t="s">
        <v>212</v>
      </c>
      <c r="AB537" t="s">
        <v>212</v>
      </c>
      <c r="AC537" t="s">
        <v>214</v>
      </c>
      <c r="AD537" t="s">
        <v>214</v>
      </c>
      <c r="AE537" t="s">
        <v>212</v>
      </c>
      <c r="AF537" t="s">
        <v>214</v>
      </c>
      <c r="AG537" t="s">
        <v>214</v>
      </c>
      <c r="AH537" t="s">
        <v>214</v>
      </c>
      <c r="AI537" t="s">
        <v>214</v>
      </c>
      <c r="AJ537" t="s">
        <v>214</v>
      </c>
      <c r="AK537" t="s">
        <v>212</v>
      </c>
      <c r="AL537" t="s">
        <v>212</v>
      </c>
      <c r="AM537" t="s">
        <v>212</v>
      </c>
      <c r="AN537" t="s">
        <v>213</v>
      </c>
      <c r="AO537" t="s">
        <v>212</v>
      </c>
      <c r="AP537" t="s">
        <v>213</v>
      </c>
      <c r="AQ537" t="s">
        <v>59</v>
      </c>
      <c r="AR537"/>
      <c r="AS537" s="268"/>
      <c r="AT537" s="258"/>
    </row>
    <row r="538" spans="1:48" s="257" customFormat="1" ht="22.8" x14ac:dyDescent="0.4">
      <c r="A538" s="257">
        <v>213495</v>
      </c>
      <c r="B538" s="257" t="s">
        <v>59</v>
      </c>
      <c r="C538" t="s">
        <v>3829</v>
      </c>
      <c r="D538" t="s">
        <v>3829</v>
      </c>
      <c r="E538" t="s">
        <v>3829</v>
      </c>
      <c r="F538" t="s">
        <v>3829</v>
      </c>
      <c r="G538" t="s">
        <v>3829</v>
      </c>
      <c r="H538" t="s">
        <v>3829</v>
      </c>
      <c r="I538" t="s">
        <v>3829</v>
      </c>
      <c r="J538" t="s">
        <v>3829</v>
      </c>
      <c r="K538" t="s">
        <v>3829</v>
      </c>
      <c r="L538" t="s">
        <v>3829</v>
      </c>
      <c r="M538" t="s">
        <v>3829</v>
      </c>
      <c r="N538" t="s">
        <v>3829</v>
      </c>
      <c r="O538" t="s">
        <v>3829</v>
      </c>
      <c r="P538" t="s">
        <v>3829</v>
      </c>
      <c r="Q538" t="s">
        <v>3829</v>
      </c>
      <c r="R538" t="s">
        <v>3829</v>
      </c>
      <c r="S538" t="s">
        <v>3829</v>
      </c>
      <c r="T538" t="s">
        <v>3829</v>
      </c>
      <c r="U538" t="s">
        <v>3829</v>
      </c>
      <c r="V538" t="s">
        <v>3829</v>
      </c>
      <c r="W538" t="s">
        <v>3829</v>
      </c>
      <c r="X538" t="s">
        <v>3829</v>
      </c>
      <c r="Y538" t="s">
        <v>3829</v>
      </c>
      <c r="Z538" t="s">
        <v>3829</v>
      </c>
      <c r="AA538" t="s">
        <v>3829</v>
      </c>
      <c r="AB538" t="s">
        <v>3829</v>
      </c>
      <c r="AC538" t="s">
        <v>3829</v>
      </c>
      <c r="AD538" t="s">
        <v>3829</v>
      </c>
      <c r="AE538" t="s">
        <v>3829</v>
      </c>
      <c r="AF538" t="s">
        <v>3829</v>
      </c>
      <c r="AG538" t="s">
        <v>3829</v>
      </c>
      <c r="AH538" t="s">
        <v>3829</v>
      </c>
      <c r="AI538" t="s">
        <v>3829</v>
      </c>
      <c r="AJ538" t="s">
        <v>3829</v>
      </c>
      <c r="AK538" t="s">
        <v>3829</v>
      </c>
      <c r="AL538" t="s">
        <v>3829</v>
      </c>
      <c r="AM538" t="s">
        <v>3829</v>
      </c>
      <c r="AN538" t="s">
        <v>3829</v>
      </c>
      <c r="AO538" t="s">
        <v>3829</v>
      </c>
      <c r="AP538" t="s">
        <v>3829</v>
      </c>
      <c r="AQ538" t="s">
        <v>3843</v>
      </c>
      <c r="AR538"/>
      <c r="AS538" s="268"/>
      <c r="AT538" s="258"/>
      <c r="AV538" s="258"/>
    </row>
    <row r="539" spans="1:48" s="257" customFormat="1" ht="14.4" x14ac:dyDescent="0.3">
      <c r="A539" s="257">
        <v>213497</v>
      </c>
      <c r="B539" s="257" t="s">
        <v>59</v>
      </c>
      <c r="C539" t="s">
        <v>214</v>
      </c>
      <c r="D539" t="s">
        <v>212</v>
      </c>
      <c r="E539" t="s">
        <v>212</v>
      </c>
      <c r="F539" t="s">
        <v>212</v>
      </c>
      <c r="G539" t="s">
        <v>212</v>
      </c>
      <c r="H539" t="s">
        <v>214</v>
      </c>
      <c r="I539" t="s">
        <v>214</v>
      </c>
      <c r="J539" t="s">
        <v>212</v>
      </c>
      <c r="K539" t="s">
        <v>214</v>
      </c>
      <c r="L539" t="s">
        <v>214</v>
      </c>
      <c r="M539" t="s">
        <v>214</v>
      </c>
      <c r="N539" t="s">
        <v>214</v>
      </c>
      <c r="O539" t="s">
        <v>214</v>
      </c>
      <c r="P539" t="s">
        <v>212</v>
      </c>
      <c r="Q539" t="s">
        <v>212</v>
      </c>
      <c r="R539" t="s">
        <v>213</v>
      </c>
      <c r="S539" t="s">
        <v>214</v>
      </c>
      <c r="T539" t="s">
        <v>214</v>
      </c>
      <c r="U539" t="s">
        <v>214</v>
      </c>
      <c r="V539" t="s">
        <v>214</v>
      </c>
      <c r="W539" t="s">
        <v>212</v>
      </c>
      <c r="X539" t="s">
        <v>214</v>
      </c>
      <c r="Y539" t="s">
        <v>212</v>
      </c>
      <c r="Z539" t="s">
        <v>214</v>
      </c>
      <c r="AA539" t="s">
        <v>212</v>
      </c>
      <c r="AB539" t="s">
        <v>213</v>
      </c>
      <c r="AC539" t="s">
        <v>214</v>
      </c>
      <c r="AD539" t="s">
        <v>214</v>
      </c>
      <c r="AE539" t="s">
        <v>212</v>
      </c>
      <c r="AF539" t="s">
        <v>212</v>
      </c>
      <c r="AG539" t="s">
        <v>213</v>
      </c>
      <c r="AH539" t="s">
        <v>214</v>
      </c>
      <c r="AI539" t="s">
        <v>213</v>
      </c>
      <c r="AJ539" t="s">
        <v>212</v>
      </c>
      <c r="AK539" t="s">
        <v>212</v>
      </c>
      <c r="AL539" t="s">
        <v>213</v>
      </c>
      <c r="AM539" t="s">
        <v>213</v>
      </c>
      <c r="AN539" t="s">
        <v>213</v>
      </c>
      <c r="AO539" t="s">
        <v>213</v>
      </c>
      <c r="AP539" t="s">
        <v>212</v>
      </c>
      <c r="AQ539" t="s">
        <v>3374</v>
      </c>
      <c r="AR539"/>
      <c r="AS539" s="283"/>
      <c r="AT539" s="256"/>
    </row>
    <row r="540" spans="1:48" s="257" customFormat="1" ht="22.8" x14ac:dyDescent="0.4">
      <c r="A540" s="257">
        <v>213499</v>
      </c>
      <c r="B540" s="257" t="s">
        <v>59</v>
      </c>
      <c r="C540" t="s">
        <v>214</v>
      </c>
      <c r="D540" t="s">
        <v>214</v>
      </c>
      <c r="E540" t="s">
        <v>214</v>
      </c>
      <c r="F540" t="s">
        <v>212</v>
      </c>
      <c r="G540" t="s">
        <v>214</v>
      </c>
      <c r="H540" t="s">
        <v>212</v>
      </c>
      <c r="I540" t="s">
        <v>214</v>
      </c>
      <c r="J540" t="s">
        <v>214</v>
      </c>
      <c r="K540" t="s">
        <v>214</v>
      </c>
      <c r="L540" t="s">
        <v>214</v>
      </c>
      <c r="M540" t="s">
        <v>214</v>
      </c>
      <c r="N540" t="s">
        <v>214</v>
      </c>
      <c r="O540" t="s">
        <v>214</v>
      </c>
      <c r="P540" t="s">
        <v>212</v>
      </c>
      <c r="Q540" t="s">
        <v>214</v>
      </c>
      <c r="R540" t="s">
        <v>214</v>
      </c>
      <c r="S540" t="s">
        <v>214</v>
      </c>
      <c r="T540" t="s">
        <v>214</v>
      </c>
      <c r="U540" t="s">
        <v>214</v>
      </c>
      <c r="V540" t="s">
        <v>214</v>
      </c>
      <c r="W540" t="s">
        <v>214</v>
      </c>
      <c r="X540" t="s">
        <v>214</v>
      </c>
      <c r="Y540" t="s">
        <v>212</v>
      </c>
      <c r="Z540" t="s">
        <v>212</v>
      </c>
      <c r="AA540" t="s">
        <v>212</v>
      </c>
      <c r="AB540" t="s">
        <v>212</v>
      </c>
      <c r="AC540" t="s">
        <v>214</v>
      </c>
      <c r="AD540" t="s">
        <v>212</v>
      </c>
      <c r="AE540" t="s">
        <v>212</v>
      </c>
      <c r="AF540" t="s">
        <v>212</v>
      </c>
      <c r="AG540" t="s">
        <v>213</v>
      </c>
      <c r="AH540" t="s">
        <v>212</v>
      </c>
      <c r="AI540" t="s">
        <v>212</v>
      </c>
      <c r="AJ540" t="s">
        <v>214</v>
      </c>
      <c r="AK540" t="s">
        <v>214</v>
      </c>
      <c r="AL540" t="s">
        <v>214</v>
      </c>
      <c r="AM540" t="s">
        <v>214</v>
      </c>
      <c r="AN540" t="s">
        <v>213</v>
      </c>
      <c r="AO540" t="s">
        <v>213</v>
      </c>
      <c r="AP540" t="s">
        <v>212</v>
      </c>
      <c r="AQ540" t="s">
        <v>59</v>
      </c>
      <c r="AR540"/>
      <c r="AS540" s="268"/>
      <c r="AT540" s="258"/>
    </row>
    <row r="541" spans="1:48" s="257" customFormat="1" ht="22.8" x14ac:dyDescent="0.4">
      <c r="A541" s="345">
        <v>213503</v>
      </c>
      <c r="B541" s="257" t="s">
        <v>484</v>
      </c>
      <c r="C541" s="269" t="s">
        <v>214</v>
      </c>
      <c r="D541" s="269" t="s">
        <v>214</v>
      </c>
      <c r="E541" s="269" t="s">
        <v>212</v>
      </c>
      <c r="F541" s="269" t="s">
        <v>212</v>
      </c>
      <c r="G541" s="269" t="s">
        <v>214</v>
      </c>
      <c r="H541" s="269" t="s">
        <v>214</v>
      </c>
      <c r="I541" s="269" t="s">
        <v>214</v>
      </c>
      <c r="J541" s="269" t="s">
        <v>214</v>
      </c>
      <c r="K541" s="269" t="s">
        <v>214</v>
      </c>
      <c r="L541" s="269" t="s">
        <v>214</v>
      </c>
      <c r="M541" s="269" t="s">
        <v>212</v>
      </c>
      <c r="N541" s="269" t="s">
        <v>214</v>
      </c>
      <c r="O541" s="269" t="s">
        <v>214</v>
      </c>
      <c r="P541" s="269" t="s">
        <v>214</v>
      </c>
      <c r="Q541" s="269" t="s">
        <v>212</v>
      </c>
      <c r="R541" s="269" t="s">
        <v>214</v>
      </c>
      <c r="S541" s="269" t="s">
        <v>214</v>
      </c>
      <c r="T541" s="269" t="s">
        <v>214</v>
      </c>
      <c r="U541" s="269" t="s">
        <v>214</v>
      </c>
      <c r="V541" s="269" t="s">
        <v>212</v>
      </c>
      <c r="W541" s="269" t="s">
        <v>213</v>
      </c>
      <c r="X541" s="269" t="s">
        <v>213</v>
      </c>
      <c r="Y541" s="269" t="s">
        <v>213</v>
      </c>
      <c r="Z541" s="269" t="s">
        <v>213</v>
      </c>
      <c r="AA541" s="269" t="s">
        <v>213</v>
      </c>
      <c r="AB541" s="269" t="s">
        <v>213</v>
      </c>
      <c r="AC541" s="269" t="s">
        <v>213</v>
      </c>
      <c r="AD541" s="269" t="s">
        <v>213</v>
      </c>
      <c r="AE541" s="269" t="s">
        <v>213</v>
      </c>
      <c r="AF541" s="269" t="s">
        <v>213</v>
      </c>
      <c r="AG541" s="269"/>
      <c r="AH541" s="269"/>
      <c r="AI541" s="269"/>
      <c r="AJ541" s="269"/>
      <c r="AK541" s="269"/>
      <c r="AL541" s="269"/>
      <c r="AM541" s="269"/>
      <c r="AN541" s="269"/>
      <c r="AO541" s="269"/>
      <c r="AP541"/>
      <c r="AQ541" t="s">
        <v>484</v>
      </c>
      <c r="AR541"/>
      <c r="AS541" s="268"/>
      <c r="AT541" s="256"/>
      <c r="AV541" s="258"/>
    </row>
    <row r="542" spans="1:48" s="257" customFormat="1" ht="22.8" x14ac:dyDescent="0.4">
      <c r="A542" s="257">
        <v>213509</v>
      </c>
      <c r="B542" s="257" t="s">
        <v>487</v>
      </c>
      <c r="C542" t="s">
        <v>3829</v>
      </c>
      <c r="D542" t="s">
        <v>3829</v>
      </c>
      <c r="E542" t="s">
        <v>3829</v>
      </c>
      <c r="F542" t="s">
        <v>3829</v>
      </c>
      <c r="G542" t="s">
        <v>3829</v>
      </c>
      <c r="H542" t="s">
        <v>3829</v>
      </c>
      <c r="I542" t="s">
        <v>3829</v>
      </c>
      <c r="J542" t="s">
        <v>3829</v>
      </c>
      <c r="K542" t="s">
        <v>3829</v>
      </c>
      <c r="L542" t="s">
        <v>3829</v>
      </c>
      <c r="M542" t="s">
        <v>3829</v>
      </c>
      <c r="N542" t="s">
        <v>3829</v>
      </c>
      <c r="O542" t="s">
        <v>3829</v>
      </c>
      <c r="P542" t="s">
        <v>3829</v>
      </c>
      <c r="Q542" t="s">
        <v>3829</v>
      </c>
      <c r="R542" t="s">
        <v>3829</v>
      </c>
      <c r="S542" t="s">
        <v>3829</v>
      </c>
      <c r="T542" t="s">
        <v>3829</v>
      </c>
      <c r="U542" t="s">
        <v>3829</v>
      </c>
      <c r="V542" t="s">
        <v>3829</v>
      </c>
      <c r="W542" t="s">
        <v>3829</v>
      </c>
      <c r="X542" t="s">
        <v>3829</v>
      </c>
      <c r="Y542" t="s">
        <v>3829</v>
      </c>
      <c r="Z542" t="s">
        <v>3829</v>
      </c>
      <c r="AA542" t="s">
        <v>3829</v>
      </c>
      <c r="AB542"/>
      <c r="AC542"/>
      <c r="AD542"/>
      <c r="AE542"/>
      <c r="AF542"/>
      <c r="AG542"/>
      <c r="AH542"/>
      <c r="AI542"/>
      <c r="AJ542"/>
      <c r="AK542"/>
      <c r="AL542"/>
      <c r="AM542"/>
      <c r="AN542"/>
      <c r="AO542"/>
      <c r="AP542"/>
      <c r="AQ542" t="s">
        <v>4124</v>
      </c>
      <c r="AR542"/>
      <c r="AS542" s="268"/>
      <c r="AT542" s="258"/>
      <c r="AV542" s="258"/>
    </row>
    <row r="543" spans="1:48" s="257" customFormat="1" ht="24" x14ac:dyDescent="0.5">
      <c r="A543" s="292">
        <v>213510</v>
      </c>
      <c r="B543" s="257" t="s">
        <v>484</v>
      </c>
      <c r="C543" t="s">
        <v>3829</v>
      </c>
      <c r="D543" t="s">
        <v>3829</v>
      </c>
      <c r="E543" t="s">
        <v>3829</v>
      </c>
      <c r="F543" t="s">
        <v>3829</v>
      </c>
      <c r="G543" t="s">
        <v>3829</v>
      </c>
      <c r="H543" t="s">
        <v>3829</v>
      </c>
      <c r="I543" t="s">
        <v>3829</v>
      </c>
      <c r="J543" t="s">
        <v>3829</v>
      </c>
      <c r="K543" t="s">
        <v>3829</v>
      </c>
      <c r="L543" t="s">
        <v>3829</v>
      </c>
      <c r="M543" t="s">
        <v>3829</v>
      </c>
      <c r="N543" t="s">
        <v>3829</v>
      </c>
      <c r="O543" t="s">
        <v>3829</v>
      </c>
      <c r="P543" t="s">
        <v>3829</v>
      </c>
      <c r="Q543" t="s">
        <v>3829</v>
      </c>
      <c r="R543" t="s">
        <v>3829</v>
      </c>
      <c r="S543" t="s">
        <v>3829</v>
      </c>
      <c r="T543" t="s">
        <v>3829</v>
      </c>
      <c r="U543" t="s">
        <v>3829</v>
      </c>
      <c r="V543" t="s">
        <v>3829</v>
      </c>
      <c r="W543" t="s">
        <v>3829</v>
      </c>
      <c r="X543" t="s">
        <v>3829</v>
      </c>
      <c r="Y543" t="s">
        <v>3829</v>
      </c>
      <c r="Z543" t="s">
        <v>3829</v>
      </c>
      <c r="AA543" t="s">
        <v>3829</v>
      </c>
      <c r="AB543" t="s">
        <v>3829</v>
      </c>
      <c r="AC543" t="s">
        <v>3829</v>
      </c>
      <c r="AD543" t="s">
        <v>3829</v>
      </c>
      <c r="AE543" t="s">
        <v>3829</v>
      </c>
      <c r="AF543" t="s">
        <v>3829</v>
      </c>
      <c r="AG543"/>
      <c r="AH543"/>
      <c r="AI543"/>
      <c r="AP543"/>
      <c r="AQ543" t="s">
        <v>4067</v>
      </c>
      <c r="AR543"/>
      <c r="AS543" s="268"/>
      <c r="AT543" s="258"/>
      <c r="AV543" s="258"/>
    </row>
    <row r="544" spans="1:48" s="257" customFormat="1" ht="22.8" x14ac:dyDescent="0.4">
      <c r="A544" s="257">
        <v>213512</v>
      </c>
      <c r="B544" s="257" t="s">
        <v>59</v>
      </c>
      <c r="C544" t="s">
        <v>214</v>
      </c>
      <c r="D544" t="s">
        <v>214</v>
      </c>
      <c r="E544" t="s">
        <v>214</v>
      </c>
      <c r="F544" t="s">
        <v>214</v>
      </c>
      <c r="G544" t="s">
        <v>212</v>
      </c>
      <c r="H544" t="s">
        <v>214</v>
      </c>
      <c r="I544" t="s">
        <v>212</v>
      </c>
      <c r="J544" t="s">
        <v>214</v>
      </c>
      <c r="K544" t="s">
        <v>214</v>
      </c>
      <c r="L544" t="s">
        <v>214</v>
      </c>
      <c r="M544" t="s">
        <v>214</v>
      </c>
      <c r="N544" t="s">
        <v>214</v>
      </c>
      <c r="O544" t="s">
        <v>214</v>
      </c>
      <c r="P544" t="s">
        <v>212</v>
      </c>
      <c r="Q544" t="s">
        <v>214</v>
      </c>
      <c r="R544" t="s">
        <v>214</v>
      </c>
      <c r="S544" t="s">
        <v>214</v>
      </c>
      <c r="T544" t="s">
        <v>214</v>
      </c>
      <c r="U544" t="s">
        <v>214</v>
      </c>
      <c r="V544" t="s">
        <v>214</v>
      </c>
      <c r="W544" t="s">
        <v>214</v>
      </c>
      <c r="X544" t="s">
        <v>212</v>
      </c>
      <c r="Y544" t="s">
        <v>212</v>
      </c>
      <c r="Z544" t="s">
        <v>212</v>
      </c>
      <c r="AA544" t="s">
        <v>212</v>
      </c>
      <c r="AB544" t="s">
        <v>212</v>
      </c>
      <c r="AC544" t="s">
        <v>214</v>
      </c>
      <c r="AD544" t="s">
        <v>212</v>
      </c>
      <c r="AE544" t="s">
        <v>212</v>
      </c>
      <c r="AF544" t="s">
        <v>212</v>
      </c>
      <c r="AG544" t="s">
        <v>212</v>
      </c>
      <c r="AH544" t="s">
        <v>214</v>
      </c>
      <c r="AI544" t="s">
        <v>214</v>
      </c>
      <c r="AJ544" t="s">
        <v>212</v>
      </c>
      <c r="AK544" t="s">
        <v>212</v>
      </c>
      <c r="AL544" t="s">
        <v>214</v>
      </c>
      <c r="AM544" t="s">
        <v>212</v>
      </c>
      <c r="AN544" t="s">
        <v>212</v>
      </c>
      <c r="AO544" t="s">
        <v>212</v>
      </c>
      <c r="AP544" t="s">
        <v>212</v>
      </c>
      <c r="AQ544" t="s">
        <v>59</v>
      </c>
      <c r="AR544"/>
      <c r="AS544" s="268"/>
      <c r="AT544" s="258"/>
    </row>
    <row r="545" spans="1:48" s="257" customFormat="1" ht="24" x14ac:dyDescent="0.5">
      <c r="A545" s="292">
        <v>213514</v>
      </c>
      <c r="B545" s="257" t="s">
        <v>484</v>
      </c>
      <c r="C545" s="257" t="s">
        <v>212</v>
      </c>
      <c r="D545" s="257" t="s">
        <v>212</v>
      </c>
      <c r="E545" s="257" t="s">
        <v>212</v>
      </c>
      <c r="F545" s="257" t="s">
        <v>214</v>
      </c>
      <c r="G545" s="257" t="s">
        <v>212</v>
      </c>
      <c r="H545" s="257" t="s">
        <v>212</v>
      </c>
      <c r="I545" s="257" t="s">
        <v>214</v>
      </c>
      <c r="J545" s="257" t="s">
        <v>214</v>
      </c>
      <c r="K545" s="257" t="s">
        <v>214</v>
      </c>
      <c r="L545" s="257" t="s">
        <v>214</v>
      </c>
      <c r="M545" s="257" t="s">
        <v>212</v>
      </c>
      <c r="N545" s="257" t="s">
        <v>214</v>
      </c>
      <c r="O545" s="257" t="s">
        <v>214</v>
      </c>
      <c r="P545" s="257" t="s">
        <v>214</v>
      </c>
      <c r="Q545" s="257" t="s">
        <v>214</v>
      </c>
      <c r="R545" s="257" t="s">
        <v>214</v>
      </c>
      <c r="S545" s="257" t="s">
        <v>214</v>
      </c>
      <c r="T545" s="257" t="s">
        <v>214</v>
      </c>
      <c r="U545" s="257" t="s">
        <v>214</v>
      </c>
      <c r="V545" s="257" t="s">
        <v>212</v>
      </c>
      <c r="W545" s="257" t="s">
        <v>214</v>
      </c>
      <c r="X545" s="257" t="s">
        <v>213</v>
      </c>
      <c r="Y545" s="257" t="s">
        <v>213</v>
      </c>
      <c r="Z545" s="257" t="s">
        <v>214</v>
      </c>
      <c r="AA545" s="257" t="s">
        <v>214</v>
      </c>
      <c r="AB545" s="257" t="s">
        <v>213</v>
      </c>
      <c r="AC545" s="257" t="s">
        <v>213</v>
      </c>
      <c r="AD545" s="257" t="s">
        <v>213</v>
      </c>
      <c r="AE545" s="257" t="s">
        <v>213</v>
      </c>
      <c r="AF545" s="257" t="s">
        <v>213</v>
      </c>
      <c r="AP545"/>
      <c r="AQ545" t="s">
        <v>3375</v>
      </c>
      <c r="AR545"/>
      <c r="AS545" s="268"/>
      <c r="AT545" s="258"/>
    </row>
    <row r="546" spans="1:48" s="257" customFormat="1" ht="14.4" x14ac:dyDescent="0.3">
      <c r="A546" s="257">
        <v>213518</v>
      </c>
      <c r="B546" s="257" t="s">
        <v>59</v>
      </c>
      <c r="C546" t="s">
        <v>214</v>
      </c>
      <c r="D546" t="s">
        <v>214</v>
      </c>
      <c r="E546" t="s">
        <v>214</v>
      </c>
      <c r="F546" t="s">
        <v>214</v>
      </c>
      <c r="G546" t="s">
        <v>214</v>
      </c>
      <c r="H546" t="s">
        <v>214</v>
      </c>
      <c r="I546" t="s">
        <v>214</v>
      </c>
      <c r="J546" t="s">
        <v>212</v>
      </c>
      <c r="K546" t="s">
        <v>214</v>
      </c>
      <c r="L546" t="s">
        <v>214</v>
      </c>
      <c r="M546" t="s">
        <v>214</v>
      </c>
      <c r="N546" t="s">
        <v>214</v>
      </c>
      <c r="O546" t="s">
        <v>212</v>
      </c>
      <c r="P546" t="s">
        <v>214</v>
      </c>
      <c r="Q546" t="s">
        <v>214</v>
      </c>
      <c r="R546" t="s">
        <v>214</v>
      </c>
      <c r="S546" t="s">
        <v>214</v>
      </c>
      <c r="T546" t="s">
        <v>214</v>
      </c>
      <c r="U546" t="s">
        <v>214</v>
      </c>
      <c r="V546" t="s">
        <v>214</v>
      </c>
      <c r="W546" t="s">
        <v>214</v>
      </c>
      <c r="X546" t="s">
        <v>214</v>
      </c>
      <c r="Y546" t="s">
        <v>212</v>
      </c>
      <c r="Z546" t="s">
        <v>214</v>
      </c>
      <c r="AA546" t="s">
        <v>214</v>
      </c>
      <c r="AB546" t="s">
        <v>212</v>
      </c>
      <c r="AC546" t="s">
        <v>212</v>
      </c>
      <c r="AD546" t="s">
        <v>212</v>
      </c>
      <c r="AE546" t="s">
        <v>212</v>
      </c>
      <c r="AF546" t="s">
        <v>214</v>
      </c>
      <c r="AG546" t="s">
        <v>214</v>
      </c>
      <c r="AH546" t="s">
        <v>214</v>
      </c>
      <c r="AI546" t="s">
        <v>213</v>
      </c>
      <c r="AJ546" t="s">
        <v>214</v>
      </c>
      <c r="AK546" t="s">
        <v>214</v>
      </c>
      <c r="AL546" t="s">
        <v>214</v>
      </c>
      <c r="AM546" t="s">
        <v>213</v>
      </c>
      <c r="AN546" t="s">
        <v>213</v>
      </c>
      <c r="AO546" t="s">
        <v>213</v>
      </c>
      <c r="AP546"/>
      <c r="AQ546" t="s">
        <v>3374</v>
      </c>
      <c r="AR546"/>
      <c r="AS546" s="283"/>
      <c r="AT546" s="256"/>
    </row>
    <row r="547" spans="1:48" s="257" customFormat="1" ht="22.8" x14ac:dyDescent="0.4">
      <c r="A547" s="257">
        <v>213519</v>
      </c>
      <c r="B547" s="257" t="s">
        <v>59</v>
      </c>
      <c r="C547" t="s">
        <v>212</v>
      </c>
      <c r="D547" t="s">
        <v>214</v>
      </c>
      <c r="E547" t="s">
        <v>214</v>
      </c>
      <c r="F547" t="s">
        <v>212</v>
      </c>
      <c r="G547" t="s">
        <v>214</v>
      </c>
      <c r="H547" t="s">
        <v>212</v>
      </c>
      <c r="I547" t="s">
        <v>214</v>
      </c>
      <c r="J547" t="s">
        <v>214</v>
      </c>
      <c r="K547" t="s">
        <v>214</v>
      </c>
      <c r="L547" t="s">
        <v>214</v>
      </c>
      <c r="M547" t="s">
        <v>212</v>
      </c>
      <c r="N547" t="s">
        <v>212</v>
      </c>
      <c r="O547" t="s">
        <v>212</v>
      </c>
      <c r="P547" t="s">
        <v>212</v>
      </c>
      <c r="Q547" t="s">
        <v>212</v>
      </c>
      <c r="R547" t="s">
        <v>214</v>
      </c>
      <c r="S547" t="s">
        <v>214</v>
      </c>
      <c r="T547" t="s">
        <v>214</v>
      </c>
      <c r="U547" t="s">
        <v>214</v>
      </c>
      <c r="V547" t="s">
        <v>214</v>
      </c>
      <c r="W547" t="s">
        <v>214</v>
      </c>
      <c r="X547" t="s">
        <v>212</v>
      </c>
      <c r="Y547" t="s">
        <v>212</v>
      </c>
      <c r="Z547" t="s">
        <v>214</v>
      </c>
      <c r="AA547" t="s">
        <v>214</v>
      </c>
      <c r="AB547" t="s">
        <v>212</v>
      </c>
      <c r="AC547" t="s">
        <v>212</v>
      </c>
      <c r="AD547" t="s">
        <v>212</v>
      </c>
      <c r="AE547" t="s">
        <v>212</v>
      </c>
      <c r="AF547" t="s">
        <v>214</v>
      </c>
      <c r="AG547" t="s">
        <v>212</v>
      </c>
      <c r="AH547" t="s">
        <v>214</v>
      </c>
      <c r="AI547" t="s">
        <v>213</v>
      </c>
      <c r="AJ547" t="s">
        <v>212</v>
      </c>
      <c r="AK547" t="s">
        <v>213</v>
      </c>
      <c r="AL547" t="s">
        <v>212</v>
      </c>
      <c r="AM547" t="s">
        <v>213</v>
      </c>
      <c r="AN547" t="s">
        <v>213</v>
      </c>
      <c r="AO547" t="s">
        <v>214</v>
      </c>
      <c r="AP547" t="s">
        <v>212</v>
      </c>
      <c r="AQ547" t="s">
        <v>3374</v>
      </c>
      <c r="AR547"/>
      <c r="AS547" s="268"/>
      <c r="AT547" s="258"/>
    </row>
    <row r="548" spans="1:48" s="257" customFormat="1" ht="22.8" x14ac:dyDescent="0.4">
      <c r="A548" s="257">
        <v>213523</v>
      </c>
      <c r="B548" s="257" t="s">
        <v>59</v>
      </c>
      <c r="C548" t="s">
        <v>3829</v>
      </c>
      <c r="D548" t="s">
        <v>3829</v>
      </c>
      <c r="E548" t="s">
        <v>3829</v>
      </c>
      <c r="F548" t="s">
        <v>3829</v>
      </c>
      <c r="G548" t="s">
        <v>3829</v>
      </c>
      <c r="H548" t="s">
        <v>3829</v>
      </c>
      <c r="I548" t="s">
        <v>3829</v>
      </c>
      <c r="J548" t="s">
        <v>3829</v>
      </c>
      <c r="K548" t="s">
        <v>3829</v>
      </c>
      <c r="L548" t="s">
        <v>3829</v>
      </c>
      <c r="M548" t="s">
        <v>3829</v>
      </c>
      <c r="N548" t="s">
        <v>3829</v>
      </c>
      <c r="O548" t="s">
        <v>3829</v>
      </c>
      <c r="P548" t="s">
        <v>3829</v>
      </c>
      <c r="Q548" t="s">
        <v>3829</v>
      </c>
      <c r="R548" t="s">
        <v>3829</v>
      </c>
      <c r="S548" t="s">
        <v>3829</v>
      </c>
      <c r="T548" t="s">
        <v>3829</v>
      </c>
      <c r="U548" t="s">
        <v>3829</v>
      </c>
      <c r="V548" t="s">
        <v>3829</v>
      </c>
      <c r="W548" t="s">
        <v>3829</v>
      </c>
      <c r="X548" t="s">
        <v>3829</v>
      </c>
      <c r="Y548" t="s">
        <v>3829</v>
      </c>
      <c r="Z548" t="s">
        <v>3829</v>
      </c>
      <c r="AA548" t="s">
        <v>3829</v>
      </c>
      <c r="AB548" t="s">
        <v>3829</v>
      </c>
      <c r="AC548" t="s">
        <v>3829</v>
      </c>
      <c r="AD548" t="s">
        <v>3829</v>
      </c>
      <c r="AE548" t="s">
        <v>3829</v>
      </c>
      <c r="AF548" t="s">
        <v>3829</v>
      </c>
      <c r="AG548" t="s">
        <v>3829</v>
      </c>
      <c r="AH548" t="s">
        <v>3829</v>
      </c>
      <c r="AI548" t="s">
        <v>3829</v>
      </c>
      <c r="AJ548" t="s">
        <v>3829</v>
      </c>
      <c r="AK548" t="s">
        <v>3829</v>
      </c>
      <c r="AL548" t="s">
        <v>3829</v>
      </c>
      <c r="AM548" t="s">
        <v>3829</v>
      </c>
      <c r="AN548" t="s">
        <v>3829</v>
      </c>
      <c r="AO548" t="s">
        <v>3829</v>
      </c>
      <c r="AQ548" t="s">
        <v>3843</v>
      </c>
      <c r="AR548"/>
      <c r="AS548" s="268"/>
      <c r="AT548" s="256"/>
    </row>
    <row r="549" spans="1:48" s="257" customFormat="1" ht="22.8" x14ac:dyDescent="0.4">
      <c r="A549" s="257">
        <v>213526</v>
      </c>
      <c r="B549" s="257" t="s">
        <v>486</v>
      </c>
      <c r="C549" t="s">
        <v>3829</v>
      </c>
      <c r="D549" t="s">
        <v>3829</v>
      </c>
      <c r="E549" t="s">
        <v>3829</v>
      </c>
      <c r="F549" t="s">
        <v>3829</v>
      </c>
      <c r="G549" t="s">
        <v>3829</v>
      </c>
      <c r="H549" t="s">
        <v>3829</v>
      </c>
      <c r="I549" t="s">
        <v>3829</v>
      </c>
      <c r="J549" t="s">
        <v>3829</v>
      </c>
      <c r="K549" t="s">
        <v>3829</v>
      </c>
      <c r="L549" t="s">
        <v>3829</v>
      </c>
      <c r="M549" t="s">
        <v>3829</v>
      </c>
      <c r="N549" t="s">
        <v>3829</v>
      </c>
      <c r="O549" t="s">
        <v>3829</v>
      </c>
      <c r="P549" t="s">
        <v>3829</v>
      </c>
      <c r="Q549" t="s">
        <v>3829</v>
      </c>
      <c r="R549" t="s">
        <v>3829</v>
      </c>
      <c r="S549" t="s">
        <v>3829</v>
      </c>
      <c r="T549" t="s">
        <v>3829</v>
      </c>
      <c r="U549" t="s">
        <v>3829</v>
      </c>
      <c r="V549" t="s">
        <v>3829</v>
      </c>
      <c r="W549"/>
      <c r="X549"/>
      <c r="Y549"/>
      <c r="Z549"/>
      <c r="AA549"/>
      <c r="AB549"/>
      <c r="AC549"/>
      <c r="AD549"/>
      <c r="AE549"/>
      <c r="AF549"/>
      <c r="AG549"/>
      <c r="AH549"/>
      <c r="AI549"/>
      <c r="AJ549"/>
      <c r="AK549"/>
      <c r="AL549"/>
      <c r="AM549"/>
      <c r="AN549"/>
      <c r="AO549"/>
      <c r="AP549"/>
      <c r="AQ549" t="s">
        <v>4077</v>
      </c>
      <c r="AR549"/>
      <c r="AS549" s="268"/>
      <c r="AT549" s="256"/>
      <c r="AV549" s="258"/>
    </row>
    <row r="550" spans="1:48" s="257" customFormat="1" ht="22.8" x14ac:dyDescent="0.4">
      <c r="A550" s="257">
        <v>213535</v>
      </c>
      <c r="B550" s="257" t="s">
        <v>59</v>
      </c>
      <c r="C550" t="s">
        <v>3829</v>
      </c>
      <c r="D550" t="s">
        <v>3829</v>
      </c>
      <c r="E550" t="s">
        <v>3829</v>
      </c>
      <c r="F550" t="s">
        <v>3829</v>
      </c>
      <c r="G550" t="s">
        <v>3829</v>
      </c>
      <c r="H550" t="s">
        <v>3829</v>
      </c>
      <c r="I550" t="s">
        <v>3829</v>
      </c>
      <c r="J550" t="s">
        <v>3829</v>
      </c>
      <c r="K550" t="s">
        <v>3829</v>
      </c>
      <c r="L550" t="s">
        <v>3829</v>
      </c>
      <c r="M550" t="s">
        <v>3829</v>
      </c>
      <c r="N550" t="s">
        <v>3829</v>
      </c>
      <c r="O550" t="s">
        <v>3829</v>
      </c>
      <c r="P550" t="s">
        <v>3829</v>
      </c>
      <c r="Q550" t="s">
        <v>3829</v>
      </c>
      <c r="R550" t="s">
        <v>3829</v>
      </c>
      <c r="S550" t="s">
        <v>3829</v>
      </c>
      <c r="T550" t="s">
        <v>3829</v>
      </c>
      <c r="U550" t="s">
        <v>3829</v>
      </c>
      <c r="V550" t="s">
        <v>3829</v>
      </c>
      <c r="W550" t="s">
        <v>3829</v>
      </c>
      <c r="X550" t="s">
        <v>3829</v>
      </c>
      <c r="Y550" t="s">
        <v>3829</v>
      </c>
      <c r="Z550" t="s">
        <v>3829</v>
      </c>
      <c r="AA550" t="s">
        <v>3829</v>
      </c>
      <c r="AB550" t="s">
        <v>3829</v>
      </c>
      <c r="AC550" t="s">
        <v>3829</v>
      </c>
      <c r="AD550" t="s">
        <v>3829</v>
      </c>
      <c r="AE550" t="s">
        <v>3829</v>
      </c>
      <c r="AF550" t="s">
        <v>3829</v>
      </c>
      <c r="AG550" t="s">
        <v>3829</v>
      </c>
      <c r="AH550" t="s">
        <v>3829</v>
      </c>
      <c r="AI550" t="s">
        <v>3829</v>
      </c>
      <c r="AJ550" t="s">
        <v>3829</v>
      </c>
      <c r="AK550" t="s">
        <v>3829</v>
      </c>
      <c r="AL550" t="s">
        <v>3829</v>
      </c>
      <c r="AM550" t="s">
        <v>3829</v>
      </c>
      <c r="AN550" t="s">
        <v>3829</v>
      </c>
      <c r="AO550" t="s">
        <v>3829</v>
      </c>
      <c r="AP550" t="s">
        <v>3829</v>
      </c>
      <c r="AQ550" t="s">
        <v>3861</v>
      </c>
      <c r="AR550"/>
      <c r="AS550" s="268"/>
      <c r="AT550" s="256"/>
      <c r="AV550" s="258"/>
    </row>
    <row r="551" spans="1:48" s="257" customFormat="1" ht="22.8" x14ac:dyDescent="0.4">
      <c r="A551" s="257">
        <v>213544</v>
      </c>
      <c r="B551" s="257" t="s">
        <v>59</v>
      </c>
      <c r="C551" t="s">
        <v>214</v>
      </c>
      <c r="D551" t="s">
        <v>212</v>
      </c>
      <c r="E551" t="s">
        <v>212</v>
      </c>
      <c r="F551" t="s">
        <v>214</v>
      </c>
      <c r="G551" t="s">
        <v>212</v>
      </c>
      <c r="H551" t="s">
        <v>214</v>
      </c>
      <c r="I551" t="s">
        <v>214</v>
      </c>
      <c r="J551" t="s">
        <v>214</v>
      </c>
      <c r="K551" t="s">
        <v>212</v>
      </c>
      <c r="L551" t="s">
        <v>214</v>
      </c>
      <c r="M551" t="s">
        <v>212</v>
      </c>
      <c r="N551" t="s">
        <v>212</v>
      </c>
      <c r="O551" t="s">
        <v>214</v>
      </c>
      <c r="P551" t="s">
        <v>212</v>
      </c>
      <c r="Q551" t="s">
        <v>212</v>
      </c>
      <c r="R551" t="s">
        <v>212</v>
      </c>
      <c r="S551" t="s">
        <v>214</v>
      </c>
      <c r="T551" t="s">
        <v>214</v>
      </c>
      <c r="U551" t="s">
        <v>214</v>
      </c>
      <c r="V551" t="s">
        <v>214</v>
      </c>
      <c r="W551" t="s">
        <v>212</v>
      </c>
      <c r="X551" t="s">
        <v>212</v>
      </c>
      <c r="Y551" t="s">
        <v>213</v>
      </c>
      <c r="Z551" t="s">
        <v>214</v>
      </c>
      <c r="AA551" t="s">
        <v>212</v>
      </c>
      <c r="AB551" t="s">
        <v>212</v>
      </c>
      <c r="AC551" t="s">
        <v>212</v>
      </c>
      <c r="AD551" t="s">
        <v>212</v>
      </c>
      <c r="AE551" t="s">
        <v>212</v>
      </c>
      <c r="AF551" t="s">
        <v>214</v>
      </c>
      <c r="AG551" t="s">
        <v>213</v>
      </c>
      <c r="AH551" t="s">
        <v>214</v>
      </c>
      <c r="AI551" t="s">
        <v>213</v>
      </c>
      <c r="AJ551" t="s">
        <v>213</v>
      </c>
      <c r="AK551" t="s">
        <v>212</v>
      </c>
      <c r="AL551" t="s">
        <v>214</v>
      </c>
      <c r="AM551" t="s">
        <v>213</v>
      </c>
      <c r="AN551" t="s">
        <v>213</v>
      </c>
      <c r="AO551" t="s">
        <v>213</v>
      </c>
      <c r="AP551" t="s">
        <v>214</v>
      </c>
      <c r="AQ551" t="s">
        <v>3374</v>
      </c>
      <c r="AR551"/>
      <c r="AS551" s="268"/>
      <c r="AT551" s="256"/>
    </row>
    <row r="552" spans="1:48" s="257" customFormat="1" ht="22.8" x14ac:dyDescent="0.4">
      <c r="A552" s="257">
        <v>213549</v>
      </c>
      <c r="B552" s="257" t="s">
        <v>484</v>
      </c>
      <c r="C552" t="s">
        <v>3829</v>
      </c>
      <c r="D552" t="s">
        <v>3829</v>
      </c>
      <c r="E552" t="s">
        <v>3829</v>
      </c>
      <c r="F552" t="s">
        <v>3829</v>
      </c>
      <c r="G552" t="s">
        <v>3829</v>
      </c>
      <c r="H552" t="s">
        <v>3829</v>
      </c>
      <c r="I552" t="s">
        <v>3829</v>
      </c>
      <c r="J552" t="s">
        <v>3829</v>
      </c>
      <c r="K552" t="s">
        <v>3829</v>
      </c>
      <c r="L552" t="s">
        <v>3829</v>
      </c>
      <c r="M552" t="s">
        <v>3829</v>
      </c>
      <c r="N552" t="s">
        <v>3829</v>
      </c>
      <c r="O552" t="s">
        <v>3829</v>
      </c>
      <c r="P552" t="s">
        <v>3829</v>
      </c>
      <c r="Q552" t="s">
        <v>3829</v>
      </c>
      <c r="R552" t="s">
        <v>3829</v>
      </c>
      <c r="S552" t="s">
        <v>3829</v>
      </c>
      <c r="T552" t="s">
        <v>3829</v>
      </c>
      <c r="U552" t="s">
        <v>3829</v>
      </c>
      <c r="V552" t="s">
        <v>3829</v>
      </c>
      <c r="W552" t="s">
        <v>3829</v>
      </c>
      <c r="X552" t="s">
        <v>3829</v>
      </c>
      <c r="Y552" t="s">
        <v>3829</v>
      </c>
      <c r="Z552" t="s">
        <v>3829</v>
      </c>
      <c r="AA552" t="s">
        <v>3829</v>
      </c>
      <c r="AB552" t="s">
        <v>3829</v>
      </c>
      <c r="AC552" t="s">
        <v>3829</v>
      </c>
      <c r="AD552" t="s">
        <v>3829</v>
      </c>
      <c r="AE552" t="s">
        <v>3829</v>
      </c>
      <c r="AF552" t="s">
        <v>3829</v>
      </c>
      <c r="AG552"/>
      <c r="AH552"/>
      <c r="AI552"/>
      <c r="AJ552"/>
      <c r="AK552"/>
      <c r="AL552"/>
      <c r="AM552"/>
      <c r="AN552"/>
      <c r="AO552"/>
      <c r="AP552"/>
      <c r="AQ552" t="s">
        <v>3865</v>
      </c>
      <c r="AR552"/>
      <c r="AS552" s="268"/>
      <c r="AT552" s="258"/>
      <c r="AV552" s="258"/>
    </row>
    <row r="553" spans="1:48" s="257" customFormat="1" ht="22.8" x14ac:dyDescent="0.4">
      <c r="A553" s="257">
        <v>213550</v>
      </c>
      <c r="B553" s="257" t="s">
        <v>59</v>
      </c>
      <c r="C553" t="s">
        <v>212</v>
      </c>
      <c r="D553" t="s">
        <v>214</v>
      </c>
      <c r="E553" t="s">
        <v>212</v>
      </c>
      <c r="F553" t="s">
        <v>214</v>
      </c>
      <c r="G553" t="s">
        <v>212</v>
      </c>
      <c r="H553" t="s">
        <v>214</v>
      </c>
      <c r="I553" t="s">
        <v>212</v>
      </c>
      <c r="J553" t="s">
        <v>212</v>
      </c>
      <c r="K553" t="s">
        <v>214</v>
      </c>
      <c r="L553" t="s">
        <v>214</v>
      </c>
      <c r="M553" t="s">
        <v>214</v>
      </c>
      <c r="N553" t="s">
        <v>214</v>
      </c>
      <c r="O553" t="s">
        <v>214</v>
      </c>
      <c r="P553" t="s">
        <v>212</v>
      </c>
      <c r="Q553" t="s">
        <v>214</v>
      </c>
      <c r="R553" t="s">
        <v>213</v>
      </c>
      <c r="S553" t="s">
        <v>214</v>
      </c>
      <c r="T553" t="s">
        <v>214</v>
      </c>
      <c r="U553" t="s">
        <v>214</v>
      </c>
      <c r="V553" t="s">
        <v>214</v>
      </c>
      <c r="W553" t="s">
        <v>214</v>
      </c>
      <c r="X553" t="s">
        <v>212</v>
      </c>
      <c r="Y553" t="s">
        <v>212</v>
      </c>
      <c r="Z553" t="s">
        <v>212</v>
      </c>
      <c r="AA553" t="s">
        <v>212</v>
      </c>
      <c r="AB553" t="s">
        <v>212</v>
      </c>
      <c r="AC553" t="s">
        <v>212</v>
      </c>
      <c r="AD553" t="s">
        <v>212</v>
      </c>
      <c r="AE553" t="s">
        <v>214</v>
      </c>
      <c r="AF553" t="s">
        <v>212</v>
      </c>
      <c r="AG553" t="s">
        <v>212</v>
      </c>
      <c r="AH553" t="s">
        <v>212</v>
      </c>
      <c r="AI553" t="s">
        <v>212</v>
      </c>
      <c r="AJ553" t="s">
        <v>214</v>
      </c>
      <c r="AK553" t="s">
        <v>212</v>
      </c>
      <c r="AL553" t="s">
        <v>212</v>
      </c>
      <c r="AM553" t="s">
        <v>214</v>
      </c>
      <c r="AN553" t="s">
        <v>214</v>
      </c>
      <c r="AO553" t="s">
        <v>212</v>
      </c>
      <c r="AP553" t="s">
        <v>213</v>
      </c>
      <c r="AQ553" t="s">
        <v>59</v>
      </c>
      <c r="AR553"/>
      <c r="AS553" s="268"/>
      <c r="AT553" s="256"/>
    </row>
    <row r="554" spans="1:48" s="257" customFormat="1" ht="22.8" x14ac:dyDescent="0.4">
      <c r="A554" s="257">
        <v>213552</v>
      </c>
      <c r="B554" s="257" t="s">
        <v>486</v>
      </c>
      <c r="C554" t="s">
        <v>3829</v>
      </c>
      <c r="D554" t="s">
        <v>3829</v>
      </c>
      <c r="E554" t="s">
        <v>3829</v>
      </c>
      <c r="F554" t="s">
        <v>3829</v>
      </c>
      <c r="G554" t="s">
        <v>3829</v>
      </c>
      <c r="H554" t="s">
        <v>3829</v>
      </c>
      <c r="I554" t="s">
        <v>3829</v>
      </c>
      <c r="J554" t="s">
        <v>3829</v>
      </c>
      <c r="K554" t="s">
        <v>3829</v>
      </c>
      <c r="L554" t="s">
        <v>3829</v>
      </c>
      <c r="M554" t="s">
        <v>3829</v>
      </c>
      <c r="N554" t="s">
        <v>3829</v>
      </c>
      <c r="O554" t="s">
        <v>3829</v>
      </c>
      <c r="P554" t="s">
        <v>3829</v>
      </c>
      <c r="Q554" t="s">
        <v>3829</v>
      </c>
      <c r="R554" t="s">
        <v>3829</v>
      </c>
      <c r="S554" t="s">
        <v>3829</v>
      </c>
      <c r="T554" t="s">
        <v>3829</v>
      </c>
      <c r="U554" t="s">
        <v>3829</v>
      </c>
      <c r="V554" t="s">
        <v>3829</v>
      </c>
      <c r="W554"/>
      <c r="X554"/>
      <c r="Y554"/>
      <c r="Z554"/>
      <c r="AA554"/>
      <c r="AB554"/>
      <c r="AC554"/>
      <c r="AD554"/>
      <c r="AE554"/>
      <c r="AF554"/>
      <c r="AG554"/>
      <c r="AH554"/>
      <c r="AI554"/>
      <c r="AJ554"/>
      <c r="AK554"/>
      <c r="AL554"/>
      <c r="AM554"/>
      <c r="AN554"/>
      <c r="AO554"/>
      <c r="AP554"/>
      <c r="AQ554" t="s">
        <v>3918</v>
      </c>
      <c r="AR554"/>
      <c r="AS554" s="268"/>
      <c r="AT554" s="256"/>
      <c r="AV554" s="258"/>
    </row>
    <row r="555" spans="1:48" s="257" customFormat="1" ht="22.8" x14ac:dyDescent="0.4">
      <c r="A555" s="257">
        <v>213553</v>
      </c>
      <c r="B555" s="257" t="s">
        <v>486</v>
      </c>
      <c r="C555" t="s">
        <v>3829</v>
      </c>
      <c r="D555" t="s">
        <v>3829</v>
      </c>
      <c r="E555" t="s">
        <v>3829</v>
      </c>
      <c r="F555" t="s">
        <v>3829</v>
      </c>
      <c r="G555" t="s">
        <v>3829</v>
      </c>
      <c r="H555" t="s">
        <v>3829</v>
      </c>
      <c r="I555" t="s">
        <v>3829</v>
      </c>
      <c r="J555" t="s">
        <v>3829</v>
      </c>
      <c r="K555" t="s">
        <v>3829</v>
      </c>
      <c r="L555" t="s">
        <v>3829</v>
      </c>
      <c r="M555" t="s">
        <v>3829</v>
      </c>
      <c r="N555" t="s">
        <v>3829</v>
      </c>
      <c r="O555" t="s">
        <v>3829</v>
      </c>
      <c r="P555" t="s">
        <v>3829</v>
      </c>
      <c r="Q555" t="s">
        <v>3829</v>
      </c>
      <c r="R555" t="s">
        <v>3829</v>
      </c>
      <c r="S555" t="s">
        <v>3829</v>
      </c>
      <c r="T555" t="s">
        <v>3829</v>
      </c>
      <c r="U555" t="s">
        <v>3829</v>
      </c>
      <c r="V555" t="s">
        <v>3829</v>
      </c>
      <c r="W555"/>
      <c r="X555"/>
      <c r="Y555"/>
      <c r="Z555"/>
      <c r="AA555"/>
      <c r="AB555"/>
      <c r="AC555"/>
      <c r="AD555"/>
      <c r="AE555"/>
      <c r="AF555"/>
      <c r="AG555"/>
      <c r="AH555"/>
      <c r="AI555"/>
      <c r="AJ555"/>
      <c r="AK555"/>
      <c r="AL555"/>
      <c r="AM555"/>
      <c r="AN555"/>
      <c r="AO555"/>
      <c r="AP555"/>
      <c r="AQ555" t="s">
        <v>4068</v>
      </c>
      <c r="AR555"/>
      <c r="AS555" s="268"/>
      <c r="AT555" s="256"/>
      <c r="AV555" s="258"/>
    </row>
    <row r="556" spans="1:48" s="257" customFormat="1" ht="22.8" x14ac:dyDescent="0.4">
      <c r="A556" s="345">
        <v>213559</v>
      </c>
      <c r="B556" s="257" t="s">
        <v>59</v>
      </c>
      <c r="C556" t="s">
        <v>3829</v>
      </c>
      <c r="D556" t="s">
        <v>3829</v>
      </c>
      <c r="E556" t="s">
        <v>3829</v>
      </c>
      <c r="F556" t="s">
        <v>3829</v>
      </c>
      <c r="G556" t="s">
        <v>3829</v>
      </c>
      <c r="H556" t="s">
        <v>3829</v>
      </c>
      <c r="I556" t="s">
        <v>3829</v>
      </c>
      <c r="J556" t="s">
        <v>3829</v>
      </c>
      <c r="K556" t="s">
        <v>3829</v>
      </c>
      <c r="L556" t="s">
        <v>3829</v>
      </c>
      <c r="M556" t="s">
        <v>3829</v>
      </c>
      <c r="N556" t="s">
        <v>3829</v>
      </c>
      <c r="O556" t="s">
        <v>3829</v>
      </c>
      <c r="P556" t="s">
        <v>3829</v>
      </c>
      <c r="Q556" t="s">
        <v>3829</v>
      </c>
      <c r="R556" t="s">
        <v>3829</v>
      </c>
      <c r="S556" t="s">
        <v>3829</v>
      </c>
      <c r="T556" t="s">
        <v>3829</v>
      </c>
      <c r="U556" t="s">
        <v>3829</v>
      </c>
      <c r="V556" t="s">
        <v>3829</v>
      </c>
      <c r="W556" t="s">
        <v>3829</v>
      </c>
      <c r="X556" t="s">
        <v>3829</v>
      </c>
      <c r="Y556" t="s">
        <v>3829</v>
      </c>
      <c r="Z556" t="s">
        <v>3829</v>
      </c>
      <c r="AA556" t="s">
        <v>3829</v>
      </c>
      <c r="AB556" t="s">
        <v>3829</v>
      </c>
      <c r="AC556" t="s">
        <v>3829</v>
      </c>
      <c r="AD556" t="s">
        <v>3829</v>
      </c>
      <c r="AE556" t="s">
        <v>3829</v>
      </c>
      <c r="AF556" t="s">
        <v>3829</v>
      </c>
      <c r="AG556" t="s">
        <v>3829</v>
      </c>
      <c r="AH556" t="s">
        <v>3829</v>
      </c>
      <c r="AI556" t="s">
        <v>3829</v>
      </c>
      <c r="AJ556" t="s">
        <v>3829</v>
      </c>
      <c r="AK556" t="s">
        <v>3829</v>
      </c>
      <c r="AL556" t="s">
        <v>3829</v>
      </c>
      <c r="AM556" t="s">
        <v>3829</v>
      </c>
      <c r="AN556" t="s">
        <v>3829</v>
      </c>
      <c r="AO556" t="s">
        <v>3829</v>
      </c>
      <c r="AQ556" t="s">
        <v>3998</v>
      </c>
      <c r="AR556"/>
      <c r="AS556" s="268"/>
      <c r="AT556" s="256"/>
    </row>
    <row r="557" spans="1:48" s="257" customFormat="1" ht="22.8" x14ac:dyDescent="0.4">
      <c r="A557" s="257">
        <v>213560</v>
      </c>
      <c r="B557" s="257" t="s">
        <v>59</v>
      </c>
      <c r="C557" t="s">
        <v>214</v>
      </c>
      <c r="D557" t="s">
        <v>214</v>
      </c>
      <c r="E557" t="s">
        <v>212</v>
      </c>
      <c r="F557" t="s">
        <v>214</v>
      </c>
      <c r="G557" t="s">
        <v>214</v>
      </c>
      <c r="H557" t="s">
        <v>214</v>
      </c>
      <c r="I557" t="s">
        <v>214</v>
      </c>
      <c r="J557" t="s">
        <v>214</v>
      </c>
      <c r="K557" t="s">
        <v>214</v>
      </c>
      <c r="L557" t="s">
        <v>214</v>
      </c>
      <c r="M557" t="s">
        <v>212</v>
      </c>
      <c r="N557" t="s">
        <v>212</v>
      </c>
      <c r="O557" t="s">
        <v>214</v>
      </c>
      <c r="P557" t="s">
        <v>214</v>
      </c>
      <c r="Q557" t="s">
        <v>212</v>
      </c>
      <c r="R557" t="s">
        <v>214</v>
      </c>
      <c r="S557" t="s">
        <v>212</v>
      </c>
      <c r="T557" t="s">
        <v>214</v>
      </c>
      <c r="U557" t="s">
        <v>214</v>
      </c>
      <c r="V557" t="s">
        <v>214</v>
      </c>
      <c r="W557" t="s">
        <v>214</v>
      </c>
      <c r="X557" t="s">
        <v>214</v>
      </c>
      <c r="Y557" t="s">
        <v>212</v>
      </c>
      <c r="Z557" t="s">
        <v>212</v>
      </c>
      <c r="AA557" t="s">
        <v>212</v>
      </c>
      <c r="AB557" t="s">
        <v>212</v>
      </c>
      <c r="AC557" t="s">
        <v>214</v>
      </c>
      <c r="AD557" t="s">
        <v>212</v>
      </c>
      <c r="AE557" t="s">
        <v>212</v>
      </c>
      <c r="AF557" t="s">
        <v>214</v>
      </c>
      <c r="AG557" t="s">
        <v>212</v>
      </c>
      <c r="AH557" t="s">
        <v>214</v>
      </c>
      <c r="AI557" t="s">
        <v>212</v>
      </c>
      <c r="AJ557" t="s">
        <v>212</v>
      </c>
      <c r="AK557" t="s">
        <v>212</v>
      </c>
      <c r="AL557" t="s">
        <v>212</v>
      </c>
      <c r="AM557" t="s">
        <v>214</v>
      </c>
      <c r="AN557" t="s">
        <v>213</v>
      </c>
      <c r="AO557" t="s">
        <v>214</v>
      </c>
      <c r="AP557" t="s">
        <v>214</v>
      </c>
      <c r="AQ557" t="s">
        <v>59</v>
      </c>
      <c r="AR557"/>
      <c r="AS557" s="268"/>
      <c r="AT557" s="258"/>
    </row>
    <row r="558" spans="1:48" s="257" customFormat="1" ht="22.8" x14ac:dyDescent="0.4">
      <c r="A558" s="257">
        <v>213565</v>
      </c>
      <c r="B558" s="257" t="s">
        <v>65</v>
      </c>
      <c r="C558" t="s">
        <v>212</v>
      </c>
      <c r="D558" t="s">
        <v>214</v>
      </c>
      <c r="E558" t="s">
        <v>214</v>
      </c>
      <c r="F558" t="s">
        <v>212</v>
      </c>
      <c r="G558" t="s">
        <v>212</v>
      </c>
      <c r="H558" t="s">
        <v>214</v>
      </c>
      <c r="I558" t="s">
        <v>214</v>
      </c>
      <c r="J558" t="s">
        <v>212</v>
      </c>
      <c r="K558" t="s">
        <v>212</v>
      </c>
      <c r="L558" t="s">
        <v>214</v>
      </c>
      <c r="M558" t="s">
        <v>214</v>
      </c>
      <c r="N558" t="s">
        <v>214</v>
      </c>
      <c r="O558" t="s">
        <v>212</v>
      </c>
      <c r="P558" t="s">
        <v>212</v>
      </c>
      <c r="Q558" t="s">
        <v>214</v>
      </c>
      <c r="R558" t="s">
        <v>212</v>
      </c>
      <c r="S558" t="s">
        <v>212</v>
      </c>
      <c r="T558" t="s">
        <v>212</v>
      </c>
      <c r="U558" t="s">
        <v>212</v>
      </c>
      <c r="V558" t="s">
        <v>212</v>
      </c>
      <c r="W558" t="s">
        <v>214</v>
      </c>
      <c r="X558" t="s">
        <v>214</v>
      </c>
      <c r="Y558" t="s">
        <v>212</v>
      </c>
      <c r="Z558" t="s">
        <v>212</v>
      </c>
      <c r="AA558" t="s">
        <v>214</v>
      </c>
      <c r="AB558" t="s">
        <v>212</v>
      </c>
      <c r="AC558" t="s">
        <v>212</v>
      </c>
      <c r="AD558" t="s">
        <v>212</v>
      </c>
      <c r="AE558" t="s">
        <v>212</v>
      </c>
      <c r="AF558" t="s">
        <v>212</v>
      </c>
      <c r="AG558" t="s">
        <v>213</v>
      </c>
      <c r="AH558" t="s">
        <v>213</v>
      </c>
      <c r="AI558" t="s">
        <v>213</v>
      </c>
      <c r="AJ558" t="s">
        <v>213</v>
      </c>
      <c r="AK558" t="s">
        <v>213</v>
      </c>
      <c r="AL558"/>
      <c r="AM558"/>
      <c r="AN558"/>
      <c r="AO558"/>
      <c r="AP558"/>
      <c r="AQ558" t="s">
        <v>4055</v>
      </c>
      <c r="AR558"/>
      <c r="AS558" s="268"/>
      <c r="AT558" s="256"/>
    </row>
    <row r="559" spans="1:48" s="257" customFormat="1" ht="22.8" x14ac:dyDescent="0.4">
      <c r="A559" s="257">
        <v>213579</v>
      </c>
      <c r="B559" s="257" t="s">
        <v>484</v>
      </c>
      <c r="C559" t="s">
        <v>214</v>
      </c>
      <c r="D559" t="s">
        <v>214</v>
      </c>
      <c r="E559" t="s">
        <v>214</v>
      </c>
      <c r="F559" t="s">
        <v>214</v>
      </c>
      <c r="G559" t="s">
        <v>214</v>
      </c>
      <c r="H559" t="s">
        <v>212</v>
      </c>
      <c r="I559" t="s">
        <v>214</v>
      </c>
      <c r="J559" t="s">
        <v>212</v>
      </c>
      <c r="K559" t="s">
        <v>214</v>
      </c>
      <c r="L559" t="s">
        <v>214</v>
      </c>
      <c r="M559" t="s">
        <v>214</v>
      </c>
      <c r="N559" t="s">
        <v>214</v>
      </c>
      <c r="O559" t="s">
        <v>214</v>
      </c>
      <c r="P559" t="s">
        <v>212</v>
      </c>
      <c r="Q559" t="s">
        <v>214</v>
      </c>
      <c r="R559" t="s">
        <v>213</v>
      </c>
      <c r="S559" t="s">
        <v>214</v>
      </c>
      <c r="T559" t="s">
        <v>214</v>
      </c>
      <c r="U559" t="s">
        <v>212</v>
      </c>
      <c r="V559" t="s">
        <v>214</v>
      </c>
      <c r="W559" t="s">
        <v>214</v>
      </c>
      <c r="X559" t="s">
        <v>214</v>
      </c>
      <c r="Y559" t="s">
        <v>212</v>
      </c>
      <c r="Z559" t="s">
        <v>213</v>
      </c>
      <c r="AA559" t="s">
        <v>214</v>
      </c>
      <c r="AB559" t="s">
        <v>214</v>
      </c>
      <c r="AC559" t="s">
        <v>214</v>
      </c>
      <c r="AD559" t="s">
        <v>214</v>
      </c>
      <c r="AE559" t="s">
        <v>212</v>
      </c>
      <c r="AF559" t="s">
        <v>213</v>
      </c>
      <c r="AG559"/>
      <c r="AH559"/>
      <c r="AI559"/>
      <c r="AJ559"/>
      <c r="AK559"/>
      <c r="AL559"/>
      <c r="AM559"/>
      <c r="AN559"/>
      <c r="AO559"/>
      <c r="AP559"/>
      <c r="AQ559" t="s">
        <v>484</v>
      </c>
      <c r="AR559"/>
      <c r="AS559" s="268"/>
      <c r="AT559" s="258"/>
      <c r="AV559" s="258"/>
    </row>
    <row r="560" spans="1:48" s="257" customFormat="1" ht="22.8" x14ac:dyDescent="0.4">
      <c r="A560" s="257">
        <v>213581</v>
      </c>
      <c r="B560" s="257" t="s">
        <v>484</v>
      </c>
      <c r="C560" t="s">
        <v>3829</v>
      </c>
      <c r="D560" t="s">
        <v>3829</v>
      </c>
      <c r="E560" t="s">
        <v>3829</v>
      </c>
      <c r="F560" t="s">
        <v>3829</v>
      </c>
      <c r="G560" t="s">
        <v>3829</v>
      </c>
      <c r="H560" t="s">
        <v>3829</v>
      </c>
      <c r="I560" t="s">
        <v>3829</v>
      </c>
      <c r="J560" t="s">
        <v>3829</v>
      </c>
      <c r="K560" t="s">
        <v>3829</v>
      </c>
      <c r="L560" t="s">
        <v>3829</v>
      </c>
      <c r="M560" t="s">
        <v>3829</v>
      </c>
      <c r="N560" t="s">
        <v>3829</v>
      </c>
      <c r="O560" t="s">
        <v>3829</v>
      </c>
      <c r="P560" t="s">
        <v>3829</v>
      </c>
      <c r="Q560" t="s">
        <v>3829</v>
      </c>
      <c r="R560" t="s">
        <v>3829</v>
      </c>
      <c r="S560" t="s">
        <v>3829</v>
      </c>
      <c r="T560" t="s">
        <v>3829</v>
      </c>
      <c r="U560" t="s">
        <v>3829</v>
      </c>
      <c r="V560" t="s">
        <v>3829</v>
      </c>
      <c r="W560" t="s">
        <v>3829</v>
      </c>
      <c r="X560" t="s">
        <v>3829</v>
      </c>
      <c r="Y560" t="s">
        <v>3829</v>
      </c>
      <c r="Z560" t="s">
        <v>3829</v>
      </c>
      <c r="AA560" t="s">
        <v>3829</v>
      </c>
      <c r="AB560" t="s">
        <v>3829</v>
      </c>
      <c r="AC560" t="s">
        <v>3829</v>
      </c>
      <c r="AD560" t="s">
        <v>3829</v>
      </c>
      <c r="AE560" t="s">
        <v>3829</v>
      </c>
      <c r="AF560" t="s">
        <v>3829</v>
      </c>
      <c r="AG560"/>
      <c r="AH560"/>
      <c r="AI560"/>
      <c r="AJ560"/>
      <c r="AK560"/>
      <c r="AL560"/>
      <c r="AM560"/>
      <c r="AN560"/>
      <c r="AO560"/>
      <c r="AP560"/>
      <c r="AQ560" t="s">
        <v>4067</v>
      </c>
      <c r="AR560"/>
      <c r="AS560" s="268"/>
      <c r="AT560" s="258"/>
    </row>
    <row r="561" spans="1:48" s="257" customFormat="1" ht="22.8" x14ac:dyDescent="0.4">
      <c r="A561" s="257">
        <v>213583</v>
      </c>
      <c r="B561" s="257" t="s">
        <v>484</v>
      </c>
      <c r="C561" t="s">
        <v>212</v>
      </c>
      <c r="D561" t="s">
        <v>214</v>
      </c>
      <c r="E561" t="s">
        <v>212</v>
      </c>
      <c r="F561" t="s">
        <v>212</v>
      </c>
      <c r="G561" t="s">
        <v>214</v>
      </c>
      <c r="H561" t="s">
        <v>214</v>
      </c>
      <c r="I561" t="s">
        <v>212</v>
      </c>
      <c r="J561" t="s">
        <v>214</v>
      </c>
      <c r="K561" t="s">
        <v>214</v>
      </c>
      <c r="L561" t="s">
        <v>212</v>
      </c>
      <c r="M561" t="s">
        <v>212</v>
      </c>
      <c r="N561" t="s">
        <v>214</v>
      </c>
      <c r="O561" t="s">
        <v>214</v>
      </c>
      <c r="P561" t="s">
        <v>212</v>
      </c>
      <c r="Q561" t="s">
        <v>214</v>
      </c>
      <c r="R561" t="s">
        <v>212</v>
      </c>
      <c r="S561" t="s">
        <v>214</v>
      </c>
      <c r="T561" t="s">
        <v>214</v>
      </c>
      <c r="U561" t="s">
        <v>214</v>
      </c>
      <c r="V561" t="s">
        <v>214</v>
      </c>
      <c r="W561" t="s">
        <v>213</v>
      </c>
      <c r="X561" t="s">
        <v>214</v>
      </c>
      <c r="Y561" t="s">
        <v>214</v>
      </c>
      <c r="Z561" t="s">
        <v>213</v>
      </c>
      <c r="AA561" t="s">
        <v>214</v>
      </c>
      <c r="AB561" t="s">
        <v>214</v>
      </c>
      <c r="AC561" t="s">
        <v>214</v>
      </c>
      <c r="AD561" t="s">
        <v>213</v>
      </c>
      <c r="AE561" t="s">
        <v>213</v>
      </c>
      <c r="AF561" t="s">
        <v>213</v>
      </c>
      <c r="AG561"/>
      <c r="AH561"/>
      <c r="AI561"/>
      <c r="AJ561"/>
      <c r="AK561"/>
      <c r="AL561"/>
      <c r="AM561"/>
      <c r="AN561"/>
      <c r="AO561"/>
      <c r="AP561"/>
      <c r="AQ561" t="s">
        <v>3375</v>
      </c>
      <c r="AR561"/>
      <c r="AS561" s="268"/>
      <c r="AT561" s="256"/>
    </row>
    <row r="562" spans="1:48" s="257" customFormat="1" ht="22.8" x14ac:dyDescent="0.4">
      <c r="A562" s="257">
        <v>213592</v>
      </c>
      <c r="B562" s="257" t="s">
        <v>488</v>
      </c>
      <c r="C562" t="s">
        <v>3829</v>
      </c>
      <c r="D562" t="s">
        <v>3829</v>
      </c>
      <c r="E562" t="s">
        <v>3829</v>
      </c>
      <c r="F562" t="s">
        <v>3829</v>
      </c>
      <c r="G562" t="s">
        <v>3829</v>
      </c>
      <c r="H562" t="s">
        <v>3829</v>
      </c>
      <c r="I562" t="s">
        <v>3829</v>
      </c>
      <c r="J562" t="s">
        <v>3829</v>
      </c>
      <c r="K562" t="s">
        <v>3829</v>
      </c>
      <c r="L562" t="s">
        <v>3829</v>
      </c>
      <c r="M562" t="s">
        <v>3829</v>
      </c>
      <c r="N562" t="s">
        <v>3829</v>
      </c>
      <c r="O562" t="s">
        <v>3829</v>
      </c>
      <c r="P562" t="s">
        <v>3829</v>
      </c>
      <c r="Q562" t="s">
        <v>3829</v>
      </c>
      <c r="R562"/>
      <c r="S562"/>
      <c r="T562"/>
      <c r="U562"/>
      <c r="V562"/>
      <c r="W562"/>
      <c r="X562"/>
      <c r="Y562"/>
      <c r="Z562"/>
      <c r="AA562"/>
      <c r="AB562"/>
      <c r="AC562"/>
      <c r="AD562"/>
      <c r="AE562"/>
      <c r="AF562"/>
      <c r="AG562"/>
      <c r="AH562"/>
      <c r="AI562"/>
      <c r="AJ562"/>
      <c r="AK562"/>
      <c r="AL562"/>
      <c r="AM562"/>
      <c r="AN562"/>
      <c r="AO562"/>
      <c r="AP562"/>
      <c r="AQ562" t="s">
        <v>4125</v>
      </c>
      <c r="AR562"/>
      <c r="AS562" s="268"/>
      <c r="AT562" s="256"/>
    </row>
    <row r="563" spans="1:48" s="257" customFormat="1" ht="22.8" x14ac:dyDescent="0.4">
      <c r="A563" s="257">
        <v>213593</v>
      </c>
      <c r="B563" s="257" t="s">
        <v>484</v>
      </c>
      <c r="C563" t="s">
        <v>212</v>
      </c>
      <c r="D563" t="s">
        <v>212</v>
      </c>
      <c r="E563" t="s">
        <v>212</v>
      </c>
      <c r="F563" t="s">
        <v>212</v>
      </c>
      <c r="G563" t="s">
        <v>212</v>
      </c>
      <c r="H563" t="s">
        <v>214</v>
      </c>
      <c r="I563" t="s">
        <v>212</v>
      </c>
      <c r="J563" t="s">
        <v>212</v>
      </c>
      <c r="K563" t="s">
        <v>212</v>
      </c>
      <c r="L563" t="s">
        <v>212</v>
      </c>
      <c r="M563" t="s">
        <v>212</v>
      </c>
      <c r="N563" t="s">
        <v>212</v>
      </c>
      <c r="O563" t="s">
        <v>212</v>
      </c>
      <c r="P563" t="s">
        <v>214</v>
      </c>
      <c r="Q563" t="s">
        <v>214</v>
      </c>
      <c r="R563" t="s">
        <v>214</v>
      </c>
      <c r="S563" t="s">
        <v>214</v>
      </c>
      <c r="T563" t="s">
        <v>214</v>
      </c>
      <c r="U563" t="s">
        <v>214</v>
      </c>
      <c r="V563" t="s">
        <v>212</v>
      </c>
      <c r="W563" t="s">
        <v>214</v>
      </c>
      <c r="X563" t="s">
        <v>214</v>
      </c>
      <c r="Y563" t="s">
        <v>214</v>
      </c>
      <c r="Z563" t="s">
        <v>212</v>
      </c>
      <c r="AA563" t="s">
        <v>214</v>
      </c>
      <c r="AB563" t="s">
        <v>212</v>
      </c>
      <c r="AC563" t="s">
        <v>212</v>
      </c>
      <c r="AD563" t="s">
        <v>212</v>
      </c>
      <c r="AE563" t="s">
        <v>214</v>
      </c>
      <c r="AF563" t="s">
        <v>214</v>
      </c>
      <c r="AG563"/>
      <c r="AH563"/>
      <c r="AI563"/>
      <c r="AJ563"/>
      <c r="AK563"/>
      <c r="AL563"/>
      <c r="AM563"/>
      <c r="AN563"/>
      <c r="AO563"/>
      <c r="AP563"/>
      <c r="AQ563" t="s">
        <v>484</v>
      </c>
      <c r="AR563"/>
      <c r="AS563" s="268"/>
      <c r="AT563" s="256"/>
    </row>
    <row r="564" spans="1:48" s="257" customFormat="1" ht="18" x14ac:dyDescent="0.5">
      <c r="A564" s="345">
        <v>213594</v>
      </c>
      <c r="B564" s="257" t="s">
        <v>59</v>
      </c>
      <c r="C564" s="269" t="s">
        <v>214</v>
      </c>
      <c r="D564" s="269" t="s">
        <v>214</v>
      </c>
      <c r="E564" s="269" t="s">
        <v>214</v>
      </c>
      <c r="F564" s="269" t="s">
        <v>212</v>
      </c>
      <c r="G564" s="269" t="s">
        <v>214</v>
      </c>
      <c r="H564" s="269" t="s">
        <v>214</v>
      </c>
      <c r="I564" s="269" t="s">
        <v>214</v>
      </c>
      <c r="J564" s="269" t="s">
        <v>212</v>
      </c>
      <c r="K564" s="269" t="s">
        <v>214</v>
      </c>
      <c r="L564" s="269" t="s">
        <v>214</v>
      </c>
      <c r="M564" s="269" t="s">
        <v>214</v>
      </c>
      <c r="N564" s="269" t="s">
        <v>212</v>
      </c>
      <c r="O564" s="269" t="s">
        <v>214</v>
      </c>
      <c r="P564" s="269" t="s">
        <v>214</v>
      </c>
      <c r="Q564" s="269" t="s">
        <v>214</v>
      </c>
      <c r="R564" s="269" t="s">
        <v>214</v>
      </c>
      <c r="S564" s="269" t="s">
        <v>214</v>
      </c>
      <c r="T564" s="269" t="s">
        <v>214</v>
      </c>
      <c r="U564" s="269" t="s">
        <v>214</v>
      </c>
      <c r="V564" s="269" t="s">
        <v>214</v>
      </c>
      <c r="W564" s="269" t="s">
        <v>212</v>
      </c>
      <c r="X564" s="269" t="s">
        <v>212</v>
      </c>
      <c r="Y564" s="269" t="s">
        <v>212</v>
      </c>
      <c r="Z564" s="269" t="s">
        <v>214</v>
      </c>
      <c r="AA564" s="269" t="s">
        <v>212</v>
      </c>
      <c r="AB564" s="269" t="s">
        <v>214</v>
      </c>
      <c r="AC564" s="269" t="s">
        <v>214</v>
      </c>
      <c r="AD564" s="269" t="s">
        <v>214</v>
      </c>
      <c r="AE564" s="269" t="s">
        <v>212</v>
      </c>
      <c r="AF564" s="269" t="s">
        <v>214</v>
      </c>
      <c r="AG564" s="269" t="s">
        <v>214</v>
      </c>
      <c r="AH564" s="269" t="s">
        <v>213</v>
      </c>
      <c r="AI564" s="269" t="s">
        <v>213</v>
      </c>
      <c r="AJ564" s="269" t="s">
        <v>213</v>
      </c>
      <c r="AK564" s="269" t="s">
        <v>213</v>
      </c>
      <c r="AL564" s="269" t="s">
        <v>213</v>
      </c>
      <c r="AM564" s="269" t="s">
        <v>213</v>
      </c>
      <c r="AN564" s="269" t="s">
        <v>213</v>
      </c>
      <c r="AO564" s="269" t="s">
        <v>213</v>
      </c>
      <c r="AP564"/>
      <c r="AQ564" t="s">
        <v>59</v>
      </c>
      <c r="AR564"/>
      <c r="AS564" s="292"/>
      <c r="AT564" s="258"/>
      <c r="AV564" s="258"/>
    </row>
    <row r="565" spans="1:48" s="257" customFormat="1" ht="22.8" x14ac:dyDescent="0.4">
      <c r="A565" s="257">
        <v>213596</v>
      </c>
      <c r="B565" s="257" t="s">
        <v>484</v>
      </c>
      <c r="C565" t="s">
        <v>3829</v>
      </c>
      <c r="D565" t="s">
        <v>3829</v>
      </c>
      <c r="E565" t="s">
        <v>3829</v>
      </c>
      <c r="F565" t="s">
        <v>3829</v>
      </c>
      <c r="G565" t="s">
        <v>3829</v>
      </c>
      <c r="H565" t="s">
        <v>3829</v>
      </c>
      <c r="I565" t="s">
        <v>3829</v>
      </c>
      <c r="J565" t="s">
        <v>3829</v>
      </c>
      <c r="K565" t="s">
        <v>3829</v>
      </c>
      <c r="L565" t="s">
        <v>3829</v>
      </c>
      <c r="M565" t="s">
        <v>3829</v>
      </c>
      <c r="N565" t="s">
        <v>3829</v>
      </c>
      <c r="O565" t="s">
        <v>3829</v>
      </c>
      <c r="P565" t="s">
        <v>3829</v>
      </c>
      <c r="Q565" t="s">
        <v>3829</v>
      </c>
      <c r="R565" t="s">
        <v>3829</v>
      </c>
      <c r="S565" t="s">
        <v>3829</v>
      </c>
      <c r="T565" t="s">
        <v>3829</v>
      </c>
      <c r="U565" t="s">
        <v>3829</v>
      </c>
      <c r="V565" t="s">
        <v>3829</v>
      </c>
      <c r="W565" t="s">
        <v>3829</v>
      </c>
      <c r="X565" t="s">
        <v>3829</v>
      </c>
      <c r="Y565" t="s">
        <v>3829</v>
      </c>
      <c r="Z565" t="s">
        <v>3829</v>
      </c>
      <c r="AA565" t="s">
        <v>3829</v>
      </c>
      <c r="AB565" t="s">
        <v>3829</v>
      </c>
      <c r="AC565" t="s">
        <v>3829</v>
      </c>
      <c r="AD565" t="s">
        <v>3829</v>
      </c>
      <c r="AE565" t="s">
        <v>3829</v>
      </c>
      <c r="AF565" t="s">
        <v>3829</v>
      </c>
      <c r="AG565"/>
      <c r="AH565"/>
      <c r="AI565"/>
      <c r="AJ565"/>
      <c r="AK565"/>
      <c r="AL565"/>
      <c r="AM565"/>
      <c r="AN565"/>
      <c r="AO565"/>
      <c r="AP565"/>
      <c r="AQ565" t="s">
        <v>3870</v>
      </c>
      <c r="AR565"/>
      <c r="AS565" s="268"/>
      <c r="AT565" s="256"/>
    </row>
    <row r="566" spans="1:48" s="257" customFormat="1" ht="18" x14ac:dyDescent="0.5">
      <c r="A566" s="257">
        <v>213597</v>
      </c>
      <c r="B566" s="257" t="s">
        <v>59</v>
      </c>
      <c r="C566" t="s">
        <v>212</v>
      </c>
      <c r="D566" t="s">
        <v>214</v>
      </c>
      <c r="E566" t="s">
        <v>214</v>
      </c>
      <c r="F566" t="s">
        <v>214</v>
      </c>
      <c r="G566" t="s">
        <v>212</v>
      </c>
      <c r="H566" t="s">
        <v>214</v>
      </c>
      <c r="I566" t="s">
        <v>214</v>
      </c>
      <c r="J566" t="s">
        <v>212</v>
      </c>
      <c r="K566" t="s">
        <v>214</v>
      </c>
      <c r="L566" t="s">
        <v>214</v>
      </c>
      <c r="M566" t="s">
        <v>212</v>
      </c>
      <c r="N566" t="s">
        <v>214</v>
      </c>
      <c r="O566" t="s">
        <v>214</v>
      </c>
      <c r="P566" t="s">
        <v>212</v>
      </c>
      <c r="Q566" t="s">
        <v>212</v>
      </c>
      <c r="R566" t="s">
        <v>214</v>
      </c>
      <c r="S566" t="s">
        <v>214</v>
      </c>
      <c r="T566" t="s">
        <v>212</v>
      </c>
      <c r="U566" t="s">
        <v>214</v>
      </c>
      <c r="V566" t="s">
        <v>214</v>
      </c>
      <c r="W566" t="s">
        <v>214</v>
      </c>
      <c r="X566" t="s">
        <v>214</v>
      </c>
      <c r="Y566" t="s">
        <v>212</v>
      </c>
      <c r="Z566" t="s">
        <v>212</v>
      </c>
      <c r="AA566" t="s">
        <v>212</v>
      </c>
      <c r="AB566" t="s">
        <v>214</v>
      </c>
      <c r="AC566" t="s">
        <v>212</v>
      </c>
      <c r="AD566" t="s">
        <v>212</v>
      </c>
      <c r="AE566" t="s">
        <v>214</v>
      </c>
      <c r="AF566" t="s">
        <v>212</v>
      </c>
      <c r="AG566" t="s">
        <v>214</v>
      </c>
      <c r="AH566" t="s">
        <v>212</v>
      </c>
      <c r="AI566" t="s">
        <v>214</v>
      </c>
      <c r="AJ566" t="s">
        <v>212</v>
      </c>
      <c r="AK566" t="s">
        <v>214</v>
      </c>
      <c r="AL566" t="s">
        <v>212</v>
      </c>
      <c r="AM566" t="s">
        <v>213</v>
      </c>
      <c r="AN566" t="s">
        <v>214</v>
      </c>
      <c r="AO566" t="s">
        <v>214</v>
      </c>
      <c r="AP566" t="s">
        <v>212</v>
      </c>
      <c r="AQ566" t="s">
        <v>3374</v>
      </c>
      <c r="AR566"/>
      <c r="AS566" s="289"/>
      <c r="AT566" s="258"/>
      <c r="AV566" s="258"/>
    </row>
    <row r="567" spans="1:48" s="257" customFormat="1" ht="22.8" x14ac:dyDescent="0.4">
      <c r="A567" s="257">
        <v>213602</v>
      </c>
      <c r="B567" s="257" t="s">
        <v>484</v>
      </c>
      <c r="C567" t="s">
        <v>3829</v>
      </c>
      <c r="D567" t="s">
        <v>3829</v>
      </c>
      <c r="E567" t="s">
        <v>3829</v>
      </c>
      <c r="F567" t="s">
        <v>3829</v>
      </c>
      <c r="G567" t="s">
        <v>3829</v>
      </c>
      <c r="H567" t="s">
        <v>3829</v>
      </c>
      <c r="I567" t="s">
        <v>3829</v>
      </c>
      <c r="J567" t="s">
        <v>3829</v>
      </c>
      <c r="K567" t="s">
        <v>3829</v>
      </c>
      <c r="L567" t="s">
        <v>3829</v>
      </c>
      <c r="M567" t="s">
        <v>3829</v>
      </c>
      <c r="N567" t="s">
        <v>3829</v>
      </c>
      <c r="O567" t="s">
        <v>3829</v>
      </c>
      <c r="P567" t="s">
        <v>3829</v>
      </c>
      <c r="Q567" t="s">
        <v>3829</v>
      </c>
      <c r="R567" t="s">
        <v>3829</v>
      </c>
      <c r="S567" t="s">
        <v>3829</v>
      </c>
      <c r="T567" t="s">
        <v>3829</v>
      </c>
      <c r="U567" t="s">
        <v>3829</v>
      </c>
      <c r="V567" t="s">
        <v>3829</v>
      </c>
      <c r="W567" t="s">
        <v>3829</v>
      </c>
      <c r="X567" t="s">
        <v>3829</v>
      </c>
      <c r="Y567" t="s">
        <v>3829</v>
      </c>
      <c r="Z567" t="s">
        <v>3829</v>
      </c>
      <c r="AA567" t="s">
        <v>3829</v>
      </c>
      <c r="AB567" t="s">
        <v>3829</v>
      </c>
      <c r="AC567" t="s">
        <v>3829</v>
      </c>
      <c r="AD567" t="s">
        <v>3829</v>
      </c>
      <c r="AE567" t="s">
        <v>3829</v>
      </c>
      <c r="AF567" t="s">
        <v>3829</v>
      </c>
      <c r="AG567"/>
      <c r="AH567"/>
      <c r="AI567"/>
      <c r="AJ567"/>
      <c r="AK567"/>
      <c r="AL567"/>
      <c r="AM567"/>
      <c r="AN567"/>
      <c r="AO567"/>
      <c r="AP567"/>
      <c r="AQ567" t="s">
        <v>3870</v>
      </c>
      <c r="AR567"/>
      <c r="AS567" s="268"/>
      <c r="AT567" s="256"/>
      <c r="AV567" s="258"/>
    </row>
    <row r="568" spans="1:48" s="257" customFormat="1" ht="22.8" x14ac:dyDescent="0.4">
      <c r="A568" s="257">
        <v>213619</v>
      </c>
      <c r="B568" s="257" t="s">
        <v>59</v>
      </c>
      <c r="C568" t="s">
        <v>212</v>
      </c>
      <c r="D568" t="s">
        <v>214</v>
      </c>
      <c r="E568" t="s">
        <v>214</v>
      </c>
      <c r="F568" t="s">
        <v>214</v>
      </c>
      <c r="G568" t="s">
        <v>214</v>
      </c>
      <c r="H568" t="s">
        <v>214</v>
      </c>
      <c r="I568" t="s">
        <v>214</v>
      </c>
      <c r="J568" t="s">
        <v>214</v>
      </c>
      <c r="K568" t="s">
        <v>212</v>
      </c>
      <c r="L568" t="s">
        <v>214</v>
      </c>
      <c r="M568" t="s">
        <v>214</v>
      </c>
      <c r="N568" t="s">
        <v>214</v>
      </c>
      <c r="O568" t="s">
        <v>214</v>
      </c>
      <c r="P568" t="s">
        <v>214</v>
      </c>
      <c r="Q568" t="s">
        <v>214</v>
      </c>
      <c r="R568" t="s">
        <v>214</v>
      </c>
      <c r="S568" t="s">
        <v>214</v>
      </c>
      <c r="T568" t="s">
        <v>214</v>
      </c>
      <c r="U568" t="s">
        <v>214</v>
      </c>
      <c r="V568" t="s">
        <v>212</v>
      </c>
      <c r="W568" t="s">
        <v>212</v>
      </c>
      <c r="X568" t="s">
        <v>214</v>
      </c>
      <c r="Y568" t="s">
        <v>212</v>
      </c>
      <c r="Z568" t="s">
        <v>214</v>
      </c>
      <c r="AA568" t="s">
        <v>212</v>
      </c>
      <c r="AB568" t="s">
        <v>214</v>
      </c>
      <c r="AC568" t="s">
        <v>214</v>
      </c>
      <c r="AD568" t="s">
        <v>212</v>
      </c>
      <c r="AE568" t="s">
        <v>214</v>
      </c>
      <c r="AF568" t="s">
        <v>214</v>
      </c>
      <c r="AG568" t="s">
        <v>214</v>
      </c>
      <c r="AH568" t="s">
        <v>213</v>
      </c>
      <c r="AI568" t="s">
        <v>212</v>
      </c>
      <c r="AJ568" t="s">
        <v>214</v>
      </c>
      <c r="AK568" t="s">
        <v>214</v>
      </c>
      <c r="AL568" t="s">
        <v>213</v>
      </c>
      <c r="AM568" t="s">
        <v>213</v>
      </c>
      <c r="AN568" t="s">
        <v>214</v>
      </c>
      <c r="AO568" t="s">
        <v>213</v>
      </c>
      <c r="AQ568" t="s">
        <v>3374</v>
      </c>
      <c r="AR568"/>
      <c r="AS568" s="268"/>
      <c r="AT568" s="258"/>
    </row>
    <row r="569" spans="1:48" s="257" customFormat="1" ht="22.8" x14ac:dyDescent="0.4">
      <c r="A569" s="257">
        <v>213620</v>
      </c>
      <c r="B569" s="257" t="s">
        <v>59</v>
      </c>
      <c r="C569" t="s">
        <v>214</v>
      </c>
      <c r="D569" t="s">
        <v>212</v>
      </c>
      <c r="E569" t="s">
        <v>214</v>
      </c>
      <c r="F569" t="s">
        <v>212</v>
      </c>
      <c r="G569" t="s">
        <v>214</v>
      </c>
      <c r="H569" t="s">
        <v>214</v>
      </c>
      <c r="I569" t="s">
        <v>214</v>
      </c>
      <c r="J569" t="s">
        <v>214</v>
      </c>
      <c r="K569" t="s">
        <v>214</v>
      </c>
      <c r="L569" t="s">
        <v>214</v>
      </c>
      <c r="M569" t="s">
        <v>214</v>
      </c>
      <c r="N569" t="s">
        <v>214</v>
      </c>
      <c r="O569" t="s">
        <v>214</v>
      </c>
      <c r="P569" t="s">
        <v>212</v>
      </c>
      <c r="Q569" t="s">
        <v>212</v>
      </c>
      <c r="R569" t="s">
        <v>214</v>
      </c>
      <c r="S569" t="s">
        <v>214</v>
      </c>
      <c r="T569" t="s">
        <v>212</v>
      </c>
      <c r="U569" t="s">
        <v>212</v>
      </c>
      <c r="V569" t="s">
        <v>212</v>
      </c>
      <c r="W569" t="s">
        <v>212</v>
      </c>
      <c r="X569" t="s">
        <v>212</v>
      </c>
      <c r="Y569" t="s">
        <v>212</v>
      </c>
      <c r="Z569" t="s">
        <v>212</v>
      </c>
      <c r="AA569" t="s">
        <v>212</v>
      </c>
      <c r="AB569" t="s">
        <v>212</v>
      </c>
      <c r="AC569" t="s">
        <v>212</v>
      </c>
      <c r="AD569" t="s">
        <v>212</v>
      </c>
      <c r="AE569" t="s">
        <v>212</v>
      </c>
      <c r="AF569" t="s">
        <v>214</v>
      </c>
      <c r="AG569" t="s">
        <v>212</v>
      </c>
      <c r="AH569" t="s">
        <v>212</v>
      </c>
      <c r="AI569" t="s">
        <v>214</v>
      </c>
      <c r="AJ569" t="s">
        <v>212</v>
      </c>
      <c r="AK569" t="s">
        <v>212</v>
      </c>
      <c r="AL569" t="s">
        <v>213</v>
      </c>
      <c r="AM569" t="s">
        <v>213</v>
      </c>
      <c r="AN569" t="s">
        <v>213</v>
      </c>
      <c r="AO569" t="s">
        <v>213</v>
      </c>
      <c r="AP569" t="s">
        <v>214</v>
      </c>
      <c r="AQ569" t="s">
        <v>3374</v>
      </c>
      <c r="AR569"/>
      <c r="AS569" s="268"/>
      <c r="AT569" s="256"/>
    </row>
    <row r="570" spans="1:48" s="257" customFormat="1" ht="22.8" x14ac:dyDescent="0.4">
      <c r="A570" s="257">
        <v>213625</v>
      </c>
      <c r="B570" s="257" t="s">
        <v>59</v>
      </c>
      <c r="C570" t="s">
        <v>212</v>
      </c>
      <c r="D570" t="s">
        <v>212</v>
      </c>
      <c r="E570" t="s">
        <v>212</v>
      </c>
      <c r="F570" t="s">
        <v>212</v>
      </c>
      <c r="G570" t="s">
        <v>212</v>
      </c>
      <c r="H570" t="s">
        <v>214</v>
      </c>
      <c r="I570" t="s">
        <v>214</v>
      </c>
      <c r="J570" t="s">
        <v>214</v>
      </c>
      <c r="K570" t="s">
        <v>214</v>
      </c>
      <c r="L570" t="s">
        <v>214</v>
      </c>
      <c r="M570" t="s">
        <v>212</v>
      </c>
      <c r="N570" t="s">
        <v>212</v>
      </c>
      <c r="O570" t="s">
        <v>212</v>
      </c>
      <c r="P570" t="s">
        <v>212</v>
      </c>
      <c r="Q570" t="s">
        <v>212</v>
      </c>
      <c r="R570" t="s">
        <v>212</v>
      </c>
      <c r="S570" t="s">
        <v>214</v>
      </c>
      <c r="T570" t="s">
        <v>212</v>
      </c>
      <c r="U570" t="s">
        <v>214</v>
      </c>
      <c r="V570" t="s">
        <v>214</v>
      </c>
      <c r="W570" t="s">
        <v>212</v>
      </c>
      <c r="X570" t="s">
        <v>214</v>
      </c>
      <c r="Y570" t="s">
        <v>214</v>
      </c>
      <c r="Z570" t="s">
        <v>214</v>
      </c>
      <c r="AA570" t="s">
        <v>214</v>
      </c>
      <c r="AB570" t="s">
        <v>214</v>
      </c>
      <c r="AC570" t="s">
        <v>214</v>
      </c>
      <c r="AD570" t="s">
        <v>214</v>
      </c>
      <c r="AE570" t="s">
        <v>212</v>
      </c>
      <c r="AF570" t="s">
        <v>214</v>
      </c>
      <c r="AG570" t="s">
        <v>214</v>
      </c>
      <c r="AH570" t="s">
        <v>214</v>
      </c>
      <c r="AI570" t="s">
        <v>214</v>
      </c>
      <c r="AJ570" t="s">
        <v>214</v>
      </c>
      <c r="AK570" t="s">
        <v>212</v>
      </c>
      <c r="AL570" t="s">
        <v>212</v>
      </c>
      <c r="AM570" t="s">
        <v>212</v>
      </c>
      <c r="AN570" t="s">
        <v>212</v>
      </c>
      <c r="AO570" t="s">
        <v>212</v>
      </c>
      <c r="AP570" t="s">
        <v>214</v>
      </c>
      <c r="AQ570" t="s">
        <v>3374</v>
      </c>
      <c r="AR570"/>
      <c r="AS570" s="268"/>
      <c r="AT570" s="256"/>
    </row>
    <row r="571" spans="1:48" s="257" customFormat="1" ht="22.8" x14ac:dyDescent="0.4">
      <c r="A571" s="257">
        <v>213626</v>
      </c>
      <c r="B571" s="257" t="s">
        <v>59</v>
      </c>
      <c r="C571" t="s">
        <v>212</v>
      </c>
      <c r="D571" t="s">
        <v>214</v>
      </c>
      <c r="E571" t="s">
        <v>212</v>
      </c>
      <c r="F571" t="s">
        <v>212</v>
      </c>
      <c r="G571" t="s">
        <v>212</v>
      </c>
      <c r="H571" t="s">
        <v>212</v>
      </c>
      <c r="I571" t="s">
        <v>214</v>
      </c>
      <c r="J571" t="s">
        <v>212</v>
      </c>
      <c r="K571" t="s">
        <v>214</v>
      </c>
      <c r="L571" t="s">
        <v>214</v>
      </c>
      <c r="M571" t="s">
        <v>214</v>
      </c>
      <c r="N571" t="s">
        <v>214</v>
      </c>
      <c r="O571" t="s">
        <v>214</v>
      </c>
      <c r="P571" t="s">
        <v>214</v>
      </c>
      <c r="Q571" t="s">
        <v>214</v>
      </c>
      <c r="R571" t="s">
        <v>212</v>
      </c>
      <c r="S571" t="s">
        <v>214</v>
      </c>
      <c r="T571" t="s">
        <v>212</v>
      </c>
      <c r="U571" t="s">
        <v>214</v>
      </c>
      <c r="V571" t="s">
        <v>212</v>
      </c>
      <c r="W571" t="s">
        <v>212</v>
      </c>
      <c r="X571" t="s">
        <v>212</v>
      </c>
      <c r="Y571" t="s">
        <v>214</v>
      </c>
      <c r="Z571" t="s">
        <v>212</v>
      </c>
      <c r="AA571" t="s">
        <v>212</v>
      </c>
      <c r="AB571" t="s">
        <v>212</v>
      </c>
      <c r="AC571" t="s">
        <v>214</v>
      </c>
      <c r="AD571" t="s">
        <v>214</v>
      </c>
      <c r="AE571" t="s">
        <v>212</v>
      </c>
      <c r="AF571" t="s">
        <v>212</v>
      </c>
      <c r="AG571" t="s">
        <v>213</v>
      </c>
      <c r="AH571" t="s">
        <v>212</v>
      </c>
      <c r="AI571" t="s">
        <v>214</v>
      </c>
      <c r="AJ571" t="s">
        <v>212</v>
      </c>
      <c r="AK571" t="s">
        <v>212</v>
      </c>
      <c r="AL571" t="s">
        <v>212</v>
      </c>
      <c r="AM571" t="s">
        <v>213</v>
      </c>
      <c r="AN571" t="s">
        <v>214</v>
      </c>
      <c r="AO571" t="s">
        <v>214</v>
      </c>
      <c r="AP571" t="s">
        <v>212</v>
      </c>
      <c r="AQ571" t="s">
        <v>3374</v>
      </c>
      <c r="AR571"/>
      <c r="AS571" s="268"/>
      <c r="AT571" s="258"/>
    </row>
    <row r="572" spans="1:48" s="257" customFormat="1" ht="22.8" x14ac:dyDescent="0.4">
      <c r="A572" s="257">
        <v>213628</v>
      </c>
      <c r="B572" s="257" t="s">
        <v>484</v>
      </c>
      <c r="C572" t="s">
        <v>3829</v>
      </c>
      <c r="D572" t="s">
        <v>3829</v>
      </c>
      <c r="E572" t="s">
        <v>3829</v>
      </c>
      <c r="F572" t="s">
        <v>3829</v>
      </c>
      <c r="G572" t="s">
        <v>3829</v>
      </c>
      <c r="H572" t="s">
        <v>3829</v>
      </c>
      <c r="I572" t="s">
        <v>3829</v>
      </c>
      <c r="J572" t="s">
        <v>3829</v>
      </c>
      <c r="K572" t="s">
        <v>3829</v>
      </c>
      <c r="L572" t="s">
        <v>3829</v>
      </c>
      <c r="M572" t="s">
        <v>3829</v>
      </c>
      <c r="N572" t="s">
        <v>3829</v>
      </c>
      <c r="O572" t="s">
        <v>3829</v>
      </c>
      <c r="P572" t="s">
        <v>3829</v>
      </c>
      <c r="Q572" t="s">
        <v>3829</v>
      </c>
      <c r="R572" t="s">
        <v>3829</v>
      </c>
      <c r="S572" t="s">
        <v>3829</v>
      </c>
      <c r="T572" t="s">
        <v>3829</v>
      </c>
      <c r="U572" t="s">
        <v>3829</v>
      </c>
      <c r="V572" t="s">
        <v>3829</v>
      </c>
      <c r="W572" t="s">
        <v>3829</v>
      </c>
      <c r="X572" t="s">
        <v>3829</v>
      </c>
      <c r="Y572" t="s">
        <v>3829</v>
      </c>
      <c r="Z572" t="s">
        <v>3829</v>
      </c>
      <c r="AA572" t="s">
        <v>3829</v>
      </c>
      <c r="AB572" t="s">
        <v>3829</v>
      </c>
      <c r="AC572" t="s">
        <v>3829</v>
      </c>
      <c r="AD572" t="s">
        <v>3829</v>
      </c>
      <c r="AE572" t="s">
        <v>3829</v>
      </c>
      <c r="AF572" t="s">
        <v>3829</v>
      </c>
      <c r="AG572"/>
      <c r="AH572"/>
      <c r="AI572"/>
      <c r="AJ572"/>
      <c r="AK572"/>
      <c r="AL572"/>
      <c r="AM572"/>
      <c r="AN572"/>
      <c r="AO572"/>
      <c r="AP572"/>
      <c r="AQ572" t="s">
        <v>3865</v>
      </c>
      <c r="AR572"/>
      <c r="AS572" s="268"/>
      <c r="AT572" s="256"/>
      <c r="AV572" s="258"/>
    </row>
    <row r="573" spans="1:48" s="257" customFormat="1" ht="14.4" x14ac:dyDescent="0.3">
      <c r="A573" s="257">
        <v>213653</v>
      </c>
      <c r="B573" s="257" t="s">
        <v>59</v>
      </c>
      <c r="C573" t="s">
        <v>213</v>
      </c>
      <c r="D573" t="s">
        <v>214</v>
      </c>
      <c r="E573" t="s">
        <v>214</v>
      </c>
      <c r="F573" t="s">
        <v>212</v>
      </c>
      <c r="G573" t="s">
        <v>212</v>
      </c>
      <c r="H573" t="s">
        <v>214</v>
      </c>
      <c r="I573" t="s">
        <v>214</v>
      </c>
      <c r="J573" t="s">
        <v>214</v>
      </c>
      <c r="K573" t="s">
        <v>214</v>
      </c>
      <c r="L573" t="s">
        <v>214</v>
      </c>
      <c r="M573" t="s">
        <v>212</v>
      </c>
      <c r="N573" t="s">
        <v>212</v>
      </c>
      <c r="O573" t="s">
        <v>214</v>
      </c>
      <c r="P573" t="s">
        <v>212</v>
      </c>
      <c r="Q573" t="s">
        <v>214</v>
      </c>
      <c r="R573" t="s">
        <v>214</v>
      </c>
      <c r="S573" t="s">
        <v>214</v>
      </c>
      <c r="T573" t="s">
        <v>214</v>
      </c>
      <c r="U573" t="s">
        <v>214</v>
      </c>
      <c r="V573" t="s">
        <v>214</v>
      </c>
      <c r="W573" t="s">
        <v>212</v>
      </c>
      <c r="X573" t="s">
        <v>214</v>
      </c>
      <c r="Y573" t="s">
        <v>212</v>
      </c>
      <c r="Z573" t="s">
        <v>212</v>
      </c>
      <c r="AA573" t="s">
        <v>212</v>
      </c>
      <c r="AB573" t="s">
        <v>212</v>
      </c>
      <c r="AC573" t="s">
        <v>212</v>
      </c>
      <c r="AD573" t="s">
        <v>212</v>
      </c>
      <c r="AE573" t="s">
        <v>214</v>
      </c>
      <c r="AF573" t="s">
        <v>212</v>
      </c>
      <c r="AG573" t="s">
        <v>214</v>
      </c>
      <c r="AH573" t="s">
        <v>214</v>
      </c>
      <c r="AI573" t="s">
        <v>213</v>
      </c>
      <c r="AJ573" t="s">
        <v>212</v>
      </c>
      <c r="AK573" t="s">
        <v>213</v>
      </c>
      <c r="AL573" t="s">
        <v>213</v>
      </c>
      <c r="AM573" t="s">
        <v>213</v>
      </c>
      <c r="AN573" t="s">
        <v>213</v>
      </c>
      <c r="AO573" t="s">
        <v>213</v>
      </c>
      <c r="AQ573" t="s">
        <v>3374</v>
      </c>
      <c r="AR573"/>
      <c r="AS573" s="283"/>
      <c r="AT573" s="280"/>
      <c r="AU573" s="280"/>
      <c r="AV573" s="280"/>
    </row>
    <row r="574" spans="1:48" s="257" customFormat="1" ht="22.8" x14ac:dyDescent="0.4">
      <c r="A574" s="257">
        <v>213654</v>
      </c>
      <c r="B574" s="257" t="s">
        <v>59</v>
      </c>
      <c r="C574" t="s">
        <v>212</v>
      </c>
      <c r="D574" t="s">
        <v>214</v>
      </c>
      <c r="E574" t="s">
        <v>214</v>
      </c>
      <c r="F574" t="s">
        <v>212</v>
      </c>
      <c r="G574" t="s">
        <v>212</v>
      </c>
      <c r="H574" t="s">
        <v>214</v>
      </c>
      <c r="I574" t="s">
        <v>212</v>
      </c>
      <c r="J574" t="s">
        <v>212</v>
      </c>
      <c r="K574" t="s">
        <v>212</v>
      </c>
      <c r="L574" t="s">
        <v>212</v>
      </c>
      <c r="M574" t="s">
        <v>214</v>
      </c>
      <c r="N574" t="s">
        <v>212</v>
      </c>
      <c r="O574" t="s">
        <v>214</v>
      </c>
      <c r="P574" t="s">
        <v>212</v>
      </c>
      <c r="Q574" t="s">
        <v>212</v>
      </c>
      <c r="R574" t="s">
        <v>212</v>
      </c>
      <c r="S574" t="s">
        <v>214</v>
      </c>
      <c r="T574" t="s">
        <v>214</v>
      </c>
      <c r="U574" t="s">
        <v>212</v>
      </c>
      <c r="V574" t="s">
        <v>214</v>
      </c>
      <c r="W574" t="s">
        <v>212</v>
      </c>
      <c r="X574" t="s">
        <v>212</v>
      </c>
      <c r="Y574" t="s">
        <v>212</v>
      </c>
      <c r="Z574" t="s">
        <v>212</v>
      </c>
      <c r="AA574" t="s">
        <v>212</v>
      </c>
      <c r="AB574" t="s">
        <v>212</v>
      </c>
      <c r="AC574" t="s">
        <v>212</v>
      </c>
      <c r="AD574" t="s">
        <v>212</v>
      </c>
      <c r="AE574" t="s">
        <v>212</v>
      </c>
      <c r="AF574" t="s">
        <v>212</v>
      </c>
      <c r="AG574" t="s">
        <v>212</v>
      </c>
      <c r="AH574" t="s">
        <v>212</v>
      </c>
      <c r="AI574" t="s">
        <v>212</v>
      </c>
      <c r="AJ574" t="s">
        <v>214</v>
      </c>
      <c r="AK574" t="s">
        <v>212</v>
      </c>
      <c r="AL574" t="s">
        <v>214</v>
      </c>
      <c r="AM574" t="s">
        <v>212</v>
      </c>
      <c r="AN574" t="s">
        <v>212</v>
      </c>
      <c r="AO574" t="s">
        <v>214</v>
      </c>
      <c r="AP574" t="s">
        <v>214</v>
      </c>
      <c r="AQ574" t="s">
        <v>3374</v>
      </c>
      <c r="AR574"/>
      <c r="AS574" s="268"/>
      <c r="AT574" s="258"/>
    </row>
    <row r="575" spans="1:48" s="257" customFormat="1" ht="22.8" x14ac:dyDescent="0.4">
      <c r="A575" s="257">
        <v>213655</v>
      </c>
      <c r="B575" s="257" t="s">
        <v>59</v>
      </c>
      <c r="C575" t="s">
        <v>3829</v>
      </c>
      <c r="D575" t="s">
        <v>3829</v>
      </c>
      <c r="E575" t="s">
        <v>3829</v>
      </c>
      <c r="F575" t="s">
        <v>3829</v>
      </c>
      <c r="G575" t="s">
        <v>3829</v>
      </c>
      <c r="H575" t="s">
        <v>3829</v>
      </c>
      <c r="I575" t="s">
        <v>3829</v>
      </c>
      <c r="J575" t="s">
        <v>3829</v>
      </c>
      <c r="K575" t="s">
        <v>3829</v>
      </c>
      <c r="L575" t="s">
        <v>3829</v>
      </c>
      <c r="M575" t="s">
        <v>3829</v>
      </c>
      <c r="N575" t="s">
        <v>3829</v>
      </c>
      <c r="O575" t="s">
        <v>3829</v>
      </c>
      <c r="P575" t="s">
        <v>3829</v>
      </c>
      <c r="Q575" t="s">
        <v>3829</v>
      </c>
      <c r="R575" t="s">
        <v>3829</v>
      </c>
      <c r="S575" t="s">
        <v>3829</v>
      </c>
      <c r="T575" t="s">
        <v>3829</v>
      </c>
      <c r="U575" t="s">
        <v>3829</v>
      </c>
      <c r="V575" t="s">
        <v>3829</v>
      </c>
      <c r="W575" t="s">
        <v>3829</v>
      </c>
      <c r="X575" t="s">
        <v>3829</v>
      </c>
      <c r="Y575" t="s">
        <v>3829</v>
      </c>
      <c r="Z575" t="s">
        <v>3829</v>
      </c>
      <c r="AA575" t="s">
        <v>3829</v>
      </c>
      <c r="AB575" t="s">
        <v>3829</v>
      </c>
      <c r="AC575" t="s">
        <v>3829</v>
      </c>
      <c r="AD575" t="s">
        <v>3829</v>
      </c>
      <c r="AE575" t="s">
        <v>3829</v>
      </c>
      <c r="AF575" t="s">
        <v>3829</v>
      </c>
      <c r="AG575" t="s">
        <v>3829</v>
      </c>
      <c r="AH575" t="s">
        <v>3829</v>
      </c>
      <c r="AI575" t="s">
        <v>3829</v>
      </c>
      <c r="AJ575" t="s">
        <v>3829</v>
      </c>
      <c r="AK575" t="s">
        <v>3829</v>
      </c>
      <c r="AL575" t="s">
        <v>3829</v>
      </c>
      <c r="AM575" t="s">
        <v>3829</v>
      </c>
      <c r="AN575" t="s">
        <v>3829</v>
      </c>
      <c r="AO575" t="s">
        <v>3829</v>
      </c>
      <c r="AP575" t="s">
        <v>3829</v>
      </c>
      <c r="AQ575" t="s">
        <v>3843</v>
      </c>
      <c r="AR575"/>
      <c r="AS575" s="268"/>
      <c r="AT575" s="256"/>
    </row>
    <row r="576" spans="1:48" s="257" customFormat="1" ht="22.8" x14ac:dyDescent="0.4">
      <c r="A576" s="345">
        <v>213658</v>
      </c>
      <c r="B576" s="257" t="s">
        <v>484</v>
      </c>
      <c r="C576" s="269" t="s">
        <v>3829</v>
      </c>
      <c r="D576" s="269" t="s">
        <v>3829</v>
      </c>
      <c r="E576" s="269" t="s">
        <v>3829</v>
      </c>
      <c r="F576" s="269" t="s">
        <v>3829</v>
      </c>
      <c r="G576" s="269" t="s">
        <v>3829</v>
      </c>
      <c r="H576" s="269" t="s">
        <v>3829</v>
      </c>
      <c r="I576" s="269" t="s">
        <v>3829</v>
      </c>
      <c r="J576" s="269" t="s">
        <v>3829</v>
      </c>
      <c r="K576" s="269" t="s">
        <v>3829</v>
      </c>
      <c r="L576" s="269" t="s">
        <v>3829</v>
      </c>
      <c r="M576" s="269" t="s">
        <v>3829</v>
      </c>
      <c r="N576" s="269" t="s">
        <v>3829</v>
      </c>
      <c r="O576" s="269" t="s">
        <v>3829</v>
      </c>
      <c r="P576" s="269" t="s">
        <v>3829</v>
      </c>
      <c r="Q576" s="269" t="s">
        <v>3829</v>
      </c>
      <c r="R576" s="269" t="s">
        <v>3829</v>
      </c>
      <c r="S576" s="269" t="s">
        <v>3829</v>
      </c>
      <c r="T576" s="269" t="s">
        <v>3829</v>
      </c>
      <c r="U576" s="269" t="s">
        <v>3829</v>
      </c>
      <c r="V576" s="269" t="s">
        <v>3829</v>
      </c>
      <c r="W576" s="269" t="s">
        <v>3829</v>
      </c>
      <c r="X576" s="269" t="s">
        <v>3829</v>
      </c>
      <c r="Y576" s="269" t="s">
        <v>3829</v>
      </c>
      <c r="Z576" s="269" t="s">
        <v>3829</v>
      </c>
      <c r="AA576" s="269" t="s">
        <v>3829</v>
      </c>
      <c r="AB576" s="269" t="s">
        <v>3829</v>
      </c>
      <c r="AC576" s="269" t="s">
        <v>3829</v>
      </c>
      <c r="AD576" s="269" t="s">
        <v>3829</v>
      </c>
      <c r="AE576" s="269" t="s">
        <v>3829</v>
      </c>
      <c r="AF576" s="269" t="s">
        <v>3829</v>
      </c>
      <c r="AG576" s="269"/>
      <c r="AH576" s="269"/>
      <c r="AI576" s="269"/>
      <c r="AJ576" s="269"/>
      <c r="AK576" s="269"/>
      <c r="AL576" s="269"/>
      <c r="AM576" s="269"/>
      <c r="AN576" s="269"/>
      <c r="AO576" s="269"/>
      <c r="AP576"/>
      <c r="AQ576" t="s">
        <v>3865</v>
      </c>
      <c r="AR576"/>
      <c r="AS576" s="268"/>
      <c r="AT576" s="256"/>
      <c r="AV576" s="258"/>
    </row>
    <row r="577" spans="1:48" s="257" customFormat="1" x14ac:dyDescent="0.25">
      <c r="A577" s="257">
        <v>213669</v>
      </c>
      <c r="B577" s="257" t="s">
        <v>59</v>
      </c>
      <c r="C577" t="s">
        <v>214</v>
      </c>
      <c r="D577" t="s">
        <v>214</v>
      </c>
      <c r="E577" t="s">
        <v>214</v>
      </c>
      <c r="F577" t="s">
        <v>212</v>
      </c>
      <c r="G577" t="s">
        <v>212</v>
      </c>
      <c r="H577" t="s">
        <v>214</v>
      </c>
      <c r="I577" t="s">
        <v>212</v>
      </c>
      <c r="J577" t="s">
        <v>212</v>
      </c>
      <c r="K577" t="s">
        <v>214</v>
      </c>
      <c r="L577" t="s">
        <v>212</v>
      </c>
      <c r="M577" t="s">
        <v>214</v>
      </c>
      <c r="N577" t="s">
        <v>214</v>
      </c>
      <c r="O577" t="s">
        <v>214</v>
      </c>
      <c r="P577" t="s">
        <v>212</v>
      </c>
      <c r="Q577" t="s">
        <v>212</v>
      </c>
      <c r="R577" t="s">
        <v>214</v>
      </c>
      <c r="S577" t="s">
        <v>214</v>
      </c>
      <c r="T577" t="s">
        <v>214</v>
      </c>
      <c r="U577" t="s">
        <v>214</v>
      </c>
      <c r="V577" t="s">
        <v>214</v>
      </c>
      <c r="W577" t="s">
        <v>214</v>
      </c>
      <c r="X577" t="s">
        <v>214</v>
      </c>
      <c r="Y577" t="s">
        <v>212</v>
      </c>
      <c r="Z577" t="s">
        <v>212</v>
      </c>
      <c r="AA577" t="s">
        <v>214</v>
      </c>
      <c r="AB577" t="s">
        <v>212</v>
      </c>
      <c r="AC577" t="s">
        <v>214</v>
      </c>
      <c r="AD577" t="s">
        <v>214</v>
      </c>
      <c r="AE577" t="s">
        <v>212</v>
      </c>
      <c r="AF577" t="s">
        <v>214</v>
      </c>
      <c r="AG577" t="s">
        <v>213</v>
      </c>
      <c r="AH577" t="s">
        <v>212</v>
      </c>
      <c r="AI577" t="s">
        <v>212</v>
      </c>
      <c r="AJ577" t="s">
        <v>212</v>
      </c>
      <c r="AK577" t="s">
        <v>214</v>
      </c>
      <c r="AL577" t="s">
        <v>214</v>
      </c>
      <c r="AM577" t="s">
        <v>213</v>
      </c>
      <c r="AN577" t="s">
        <v>212</v>
      </c>
      <c r="AO577" t="s">
        <v>213</v>
      </c>
      <c r="AP577" t="s">
        <v>212</v>
      </c>
      <c r="AQ577" t="s">
        <v>59</v>
      </c>
      <c r="AR577"/>
      <c r="AS577" s="304"/>
    </row>
    <row r="578" spans="1:48" s="257" customFormat="1" ht="22.8" x14ac:dyDescent="0.4">
      <c r="A578" s="257">
        <v>213672</v>
      </c>
      <c r="B578" s="257" t="s">
        <v>59</v>
      </c>
      <c r="C578" t="s">
        <v>214</v>
      </c>
      <c r="D578" t="s">
        <v>214</v>
      </c>
      <c r="E578" t="s">
        <v>214</v>
      </c>
      <c r="F578" t="s">
        <v>212</v>
      </c>
      <c r="G578" t="s">
        <v>214</v>
      </c>
      <c r="H578" t="s">
        <v>214</v>
      </c>
      <c r="I578" t="s">
        <v>214</v>
      </c>
      <c r="J578" t="s">
        <v>212</v>
      </c>
      <c r="K578" t="s">
        <v>214</v>
      </c>
      <c r="L578" t="s">
        <v>214</v>
      </c>
      <c r="M578" t="s">
        <v>214</v>
      </c>
      <c r="N578" t="s">
        <v>212</v>
      </c>
      <c r="O578" t="s">
        <v>212</v>
      </c>
      <c r="P578" t="s">
        <v>214</v>
      </c>
      <c r="Q578" t="s">
        <v>214</v>
      </c>
      <c r="R578" t="s">
        <v>214</v>
      </c>
      <c r="S578" t="s">
        <v>214</v>
      </c>
      <c r="T578" t="s">
        <v>214</v>
      </c>
      <c r="U578" t="s">
        <v>214</v>
      </c>
      <c r="V578" t="s">
        <v>214</v>
      </c>
      <c r="W578" t="s">
        <v>212</v>
      </c>
      <c r="X578" t="s">
        <v>212</v>
      </c>
      <c r="Y578" t="s">
        <v>212</v>
      </c>
      <c r="Z578" t="s">
        <v>214</v>
      </c>
      <c r="AA578" t="s">
        <v>212</v>
      </c>
      <c r="AB578" t="s">
        <v>214</v>
      </c>
      <c r="AC578" t="s">
        <v>214</v>
      </c>
      <c r="AD578" t="s">
        <v>212</v>
      </c>
      <c r="AE578" t="s">
        <v>212</v>
      </c>
      <c r="AF578" t="s">
        <v>214</v>
      </c>
      <c r="AG578" t="s">
        <v>214</v>
      </c>
      <c r="AH578" t="s">
        <v>212</v>
      </c>
      <c r="AI578" t="s">
        <v>214</v>
      </c>
      <c r="AJ578" t="s">
        <v>214</v>
      </c>
      <c r="AK578" t="s">
        <v>212</v>
      </c>
      <c r="AL578" t="s">
        <v>212</v>
      </c>
      <c r="AM578" t="s">
        <v>212</v>
      </c>
      <c r="AN578" t="s">
        <v>213</v>
      </c>
      <c r="AO578" t="s">
        <v>212</v>
      </c>
      <c r="AP578" t="s">
        <v>212</v>
      </c>
      <c r="AQ578" t="s">
        <v>59</v>
      </c>
      <c r="AR578"/>
      <c r="AS578" s="268"/>
      <c r="AT578" s="256"/>
    </row>
    <row r="579" spans="1:48" s="257" customFormat="1" ht="22.8" x14ac:dyDescent="0.4">
      <c r="A579" s="257">
        <v>213676</v>
      </c>
      <c r="B579" s="257" t="s">
        <v>486</v>
      </c>
      <c r="C579" t="s">
        <v>212</v>
      </c>
      <c r="D579" t="s">
        <v>212</v>
      </c>
      <c r="E579" t="s">
        <v>214</v>
      </c>
      <c r="F579" t="s">
        <v>212</v>
      </c>
      <c r="G579" t="s">
        <v>212</v>
      </c>
      <c r="H579" t="s">
        <v>212</v>
      </c>
      <c r="I579" t="s">
        <v>212</v>
      </c>
      <c r="J579" t="s">
        <v>214</v>
      </c>
      <c r="K579" t="s">
        <v>214</v>
      </c>
      <c r="L579" t="s">
        <v>214</v>
      </c>
      <c r="M579" t="s">
        <v>212</v>
      </c>
      <c r="N579" t="s">
        <v>214</v>
      </c>
      <c r="O579" t="s">
        <v>214</v>
      </c>
      <c r="P579" t="s">
        <v>214</v>
      </c>
      <c r="Q579" t="s">
        <v>212</v>
      </c>
      <c r="R579" t="s">
        <v>214</v>
      </c>
      <c r="S579" t="s">
        <v>214</v>
      </c>
      <c r="T579" t="s">
        <v>212</v>
      </c>
      <c r="U579" t="s">
        <v>212</v>
      </c>
      <c r="V579" t="s">
        <v>212</v>
      </c>
      <c r="W579"/>
      <c r="X579"/>
      <c r="Y579"/>
      <c r="Z579"/>
      <c r="AA579"/>
      <c r="AB579"/>
      <c r="AC579"/>
      <c r="AD579"/>
      <c r="AE579"/>
      <c r="AF579"/>
      <c r="AG579"/>
      <c r="AH579"/>
      <c r="AI579"/>
      <c r="AJ579"/>
      <c r="AK579"/>
      <c r="AL579"/>
      <c r="AM579"/>
      <c r="AN579"/>
      <c r="AO579"/>
      <c r="AP579"/>
      <c r="AQ579" t="s">
        <v>486</v>
      </c>
      <c r="AR579"/>
      <c r="AS579" s="288"/>
      <c r="AT579" s="258"/>
    </row>
    <row r="580" spans="1:48" s="257" customFormat="1" ht="24" x14ac:dyDescent="0.5">
      <c r="A580" s="292">
        <v>213681</v>
      </c>
      <c r="B580" s="257" t="s">
        <v>484</v>
      </c>
      <c r="C580" s="256" t="s">
        <v>3829</v>
      </c>
      <c r="D580" s="256" t="s">
        <v>3829</v>
      </c>
      <c r="E580" s="256" t="s">
        <v>3829</v>
      </c>
      <c r="F580" s="256" t="s">
        <v>3829</v>
      </c>
      <c r="G580" s="256" t="s">
        <v>3829</v>
      </c>
      <c r="H580" s="256" t="s">
        <v>3829</v>
      </c>
      <c r="I580" s="256" t="s">
        <v>3829</v>
      </c>
      <c r="J580" s="256" t="s">
        <v>3829</v>
      </c>
      <c r="K580" s="256" t="s">
        <v>3829</v>
      </c>
      <c r="L580" s="256" t="s">
        <v>3829</v>
      </c>
      <c r="M580" s="256" t="s">
        <v>3829</v>
      </c>
      <c r="N580" s="256" t="s">
        <v>3829</v>
      </c>
      <c r="O580" s="256" t="s">
        <v>3829</v>
      </c>
      <c r="P580" s="256" t="s">
        <v>3829</v>
      </c>
      <c r="Q580" s="256" t="s">
        <v>3829</v>
      </c>
      <c r="R580" s="256" t="s">
        <v>3829</v>
      </c>
      <c r="S580" s="256" t="s">
        <v>3829</v>
      </c>
      <c r="T580" s="256" t="s">
        <v>3829</v>
      </c>
      <c r="U580" s="256" t="s">
        <v>3829</v>
      </c>
      <c r="V580" s="256" t="s">
        <v>3829</v>
      </c>
      <c r="W580" s="256" t="s">
        <v>3829</v>
      </c>
      <c r="X580" s="256" t="s">
        <v>3829</v>
      </c>
      <c r="Y580" s="256" t="s">
        <v>3829</v>
      </c>
      <c r="Z580" s="256" t="s">
        <v>3829</v>
      </c>
      <c r="AA580" s="256" t="s">
        <v>3829</v>
      </c>
      <c r="AB580" s="256" t="s">
        <v>3829</v>
      </c>
      <c r="AC580" s="256" t="s">
        <v>3829</v>
      </c>
      <c r="AD580" s="256" t="s">
        <v>3829</v>
      </c>
      <c r="AE580" s="256" t="s">
        <v>3829</v>
      </c>
      <c r="AF580" s="256" t="s">
        <v>3829</v>
      </c>
      <c r="AG580" s="256"/>
      <c r="AH580" s="256"/>
      <c r="AI580" s="256"/>
      <c r="AJ580" s="256"/>
      <c r="AK580" s="256"/>
      <c r="AL580" s="256"/>
      <c r="AM580" s="256"/>
      <c r="AN580" s="256"/>
      <c r="AO580" s="256"/>
      <c r="AP580"/>
      <c r="AQ580" t="s">
        <v>4071</v>
      </c>
      <c r="AR580"/>
      <c r="AS580" s="268"/>
      <c r="AT580" s="256"/>
    </row>
    <row r="581" spans="1:48" s="257" customFormat="1" ht="22.8" x14ac:dyDescent="0.4">
      <c r="A581" s="345">
        <v>213683</v>
      </c>
      <c r="B581" s="257" t="s">
        <v>484</v>
      </c>
      <c r="C581" s="269" t="s">
        <v>212</v>
      </c>
      <c r="D581" s="269" t="s">
        <v>212</v>
      </c>
      <c r="E581" s="269" t="s">
        <v>214</v>
      </c>
      <c r="F581" s="269" t="s">
        <v>212</v>
      </c>
      <c r="G581" s="269" t="s">
        <v>212</v>
      </c>
      <c r="H581" s="269" t="s">
        <v>212</v>
      </c>
      <c r="I581" s="269" t="s">
        <v>214</v>
      </c>
      <c r="J581" s="269" t="s">
        <v>212</v>
      </c>
      <c r="K581" s="269" t="s">
        <v>212</v>
      </c>
      <c r="L581" s="269" t="s">
        <v>212</v>
      </c>
      <c r="M581" s="269" t="s">
        <v>212</v>
      </c>
      <c r="N581" s="269" t="s">
        <v>214</v>
      </c>
      <c r="O581" s="269" t="s">
        <v>214</v>
      </c>
      <c r="P581" s="269" t="s">
        <v>212</v>
      </c>
      <c r="Q581" s="269" t="s">
        <v>214</v>
      </c>
      <c r="R581" s="269" t="s">
        <v>213</v>
      </c>
      <c r="S581" s="269" t="s">
        <v>214</v>
      </c>
      <c r="T581" s="269" t="s">
        <v>214</v>
      </c>
      <c r="U581" s="269" t="s">
        <v>214</v>
      </c>
      <c r="V581" s="269" t="s">
        <v>212</v>
      </c>
      <c r="W581" s="269" t="s">
        <v>214</v>
      </c>
      <c r="X581" s="269" t="s">
        <v>214</v>
      </c>
      <c r="Y581" s="269" t="s">
        <v>213</v>
      </c>
      <c r="Z581" s="269" t="s">
        <v>213</v>
      </c>
      <c r="AA581" s="269" t="s">
        <v>214</v>
      </c>
      <c r="AB581" s="269" t="s">
        <v>213</v>
      </c>
      <c r="AC581" s="269" t="s">
        <v>213</v>
      </c>
      <c r="AD581" s="269" t="s">
        <v>213</v>
      </c>
      <c r="AE581" s="269" t="s">
        <v>213</v>
      </c>
      <c r="AF581" s="269" t="s">
        <v>213</v>
      </c>
      <c r="AG581" s="269"/>
      <c r="AH581" s="269"/>
      <c r="AI581" s="269"/>
      <c r="AJ581" s="269"/>
      <c r="AK581" s="269"/>
      <c r="AL581" s="269"/>
      <c r="AM581" s="269"/>
      <c r="AN581" s="269"/>
      <c r="AO581" s="269"/>
      <c r="AP581"/>
      <c r="AQ581" t="s">
        <v>3375</v>
      </c>
      <c r="AR581"/>
      <c r="AS581" s="268"/>
      <c r="AT581" s="258"/>
    </row>
    <row r="582" spans="1:48" s="257" customFormat="1" ht="22.8" x14ac:dyDescent="0.4">
      <c r="A582" s="345">
        <v>213688</v>
      </c>
      <c r="B582" s="257" t="s">
        <v>486</v>
      </c>
      <c r="C582" s="269" t="s">
        <v>3829</v>
      </c>
      <c r="D582" s="269" t="s">
        <v>3829</v>
      </c>
      <c r="E582" s="269" t="s">
        <v>3829</v>
      </c>
      <c r="F582" s="269" t="s">
        <v>3829</v>
      </c>
      <c r="G582" s="269" t="s">
        <v>3829</v>
      </c>
      <c r="H582" s="269" t="s">
        <v>3829</v>
      </c>
      <c r="I582" s="269" t="s">
        <v>3829</v>
      </c>
      <c r="J582" s="269" t="s">
        <v>3829</v>
      </c>
      <c r="K582" s="269" t="s">
        <v>3829</v>
      </c>
      <c r="L582" s="269" t="s">
        <v>3829</v>
      </c>
      <c r="M582" s="269" t="s">
        <v>3829</v>
      </c>
      <c r="N582" s="269" t="s">
        <v>3829</v>
      </c>
      <c r="O582" s="269" t="s">
        <v>3829</v>
      </c>
      <c r="P582" s="269" t="s">
        <v>3829</v>
      </c>
      <c r="Q582" s="269" t="s">
        <v>3829</v>
      </c>
      <c r="R582" s="269" t="s">
        <v>3829</v>
      </c>
      <c r="S582" s="269" t="s">
        <v>3829</v>
      </c>
      <c r="T582" s="269" t="s">
        <v>3829</v>
      </c>
      <c r="U582" s="269" t="s">
        <v>3829</v>
      </c>
      <c r="V582" s="269" t="s">
        <v>3829</v>
      </c>
      <c r="W582" s="269"/>
      <c r="X582" s="269"/>
      <c r="Y582" s="269"/>
      <c r="Z582" s="269"/>
      <c r="AA582" s="269"/>
      <c r="AB582" s="269"/>
      <c r="AC582" s="269"/>
      <c r="AD582" s="269"/>
      <c r="AE582" s="269"/>
      <c r="AF582" s="269"/>
      <c r="AG582" s="269"/>
      <c r="AH582" s="269"/>
      <c r="AI582" s="269"/>
      <c r="AJ582" s="269"/>
      <c r="AK582" s="269"/>
      <c r="AL582" s="269"/>
      <c r="AM582" s="269"/>
      <c r="AN582" s="269"/>
      <c r="AO582" s="269"/>
      <c r="AP582"/>
      <c r="AQ582" t="s">
        <v>3377</v>
      </c>
      <c r="AR582"/>
      <c r="AS582" s="268"/>
      <c r="AT582" s="256"/>
      <c r="AV582" s="258"/>
    </row>
    <row r="583" spans="1:48" s="257" customFormat="1" ht="22.8" x14ac:dyDescent="0.4">
      <c r="A583" s="257">
        <v>213691</v>
      </c>
      <c r="B583" s="257" t="s">
        <v>59</v>
      </c>
      <c r="C583" t="s">
        <v>212</v>
      </c>
      <c r="D583" t="s">
        <v>212</v>
      </c>
      <c r="E583" t="s">
        <v>214</v>
      </c>
      <c r="F583" t="s">
        <v>212</v>
      </c>
      <c r="G583" t="s">
        <v>214</v>
      </c>
      <c r="H583" t="s">
        <v>214</v>
      </c>
      <c r="I583" t="s">
        <v>212</v>
      </c>
      <c r="J583" t="s">
        <v>214</v>
      </c>
      <c r="K583" t="s">
        <v>212</v>
      </c>
      <c r="L583" t="s">
        <v>214</v>
      </c>
      <c r="M583" t="s">
        <v>214</v>
      </c>
      <c r="N583" t="s">
        <v>214</v>
      </c>
      <c r="O583" t="s">
        <v>212</v>
      </c>
      <c r="P583" t="s">
        <v>212</v>
      </c>
      <c r="Q583" t="s">
        <v>214</v>
      </c>
      <c r="R583" t="s">
        <v>212</v>
      </c>
      <c r="S583" t="s">
        <v>212</v>
      </c>
      <c r="T583" t="s">
        <v>214</v>
      </c>
      <c r="U583" t="s">
        <v>214</v>
      </c>
      <c r="V583" t="s">
        <v>214</v>
      </c>
      <c r="W583" t="s">
        <v>214</v>
      </c>
      <c r="X583" t="s">
        <v>214</v>
      </c>
      <c r="Y583" t="s">
        <v>214</v>
      </c>
      <c r="Z583"/>
      <c r="AA583" t="s">
        <v>214</v>
      </c>
      <c r="AB583" t="s">
        <v>214</v>
      </c>
      <c r="AC583" t="s">
        <v>214</v>
      </c>
      <c r="AD583" t="s">
        <v>214</v>
      </c>
      <c r="AE583" t="s">
        <v>214</v>
      </c>
      <c r="AF583" t="s">
        <v>214</v>
      </c>
      <c r="AG583" t="s">
        <v>213</v>
      </c>
      <c r="AH583" t="s">
        <v>213</v>
      </c>
      <c r="AI583" t="s">
        <v>213</v>
      </c>
      <c r="AJ583" t="s">
        <v>213</v>
      </c>
      <c r="AK583" t="s">
        <v>213</v>
      </c>
      <c r="AL583" t="s">
        <v>214</v>
      </c>
      <c r="AM583" t="s">
        <v>214</v>
      </c>
      <c r="AN583" t="s">
        <v>214</v>
      </c>
      <c r="AO583" t="s">
        <v>214</v>
      </c>
      <c r="AP583" t="s">
        <v>214</v>
      </c>
      <c r="AQ583" t="s">
        <v>3374</v>
      </c>
      <c r="AR583"/>
      <c r="AS583" s="268"/>
      <c r="AT583" s="256"/>
    </row>
    <row r="584" spans="1:48" s="257" customFormat="1" ht="22.8" x14ac:dyDescent="0.4">
      <c r="A584" s="257">
        <v>213694</v>
      </c>
      <c r="B584" s="257" t="s">
        <v>59</v>
      </c>
      <c r="C584" t="s">
        <v>212</v>
      </c>
      <c r="D584" t="s">
        <v>214</v>
      </c>
      <c r="E584" t="s">
        <v>214</v>
      </c>
      <c r="F584" t="s">
        <v>214</v>
      </c>
      <c r="G584" t="s">
        <v>214</v>
      </c>
      <c r="H584" t="s">
        <v>214</v>
      </c>
      <c r="I584" t="s">
        <v>214</v>
      </c>
      <c r="J584" t="s">
        <v>212</v>
      </c>
      <c r="K584" t="s">
        <v>212</v>
      </c>
      <c r="L584" t="s">
        <v>214</v>
      </c>
      <c r="M584" t="s">
        <v>212</v>
      </c>
      <c r="N584" t="s">
        <v>212</v>
      </c>
      <c r="O584" t="s">
        <v>214</v>
      </c>
      <c r="P584" t="s">
        <v>214</v>
      </c>
      <c r="Q584" t="s">
        <v>212</v>
      </c>
      <c r="R584" t="s">
        <v>214</v>
      </c>
      <c r="S584" t="s">
        <v>212</v>
      </c>
      <c r="T584" t="s">
        <v>214</v>
      </c>
      <c r="U584" t="s">
        <v>214</v>
      </c>
      <c r="V584" t="s">
        <v>214</v>
      </c>
      <c r="W584" t="s">
        <v>212</v>
      </c>
      <c r="X584" t="s">
        <v>212</v>
      </c>
      <c r="Y584" t="s">
        <v>212</v>
      </c>
      <c r="Z584" t="s">
        <v>214</v>
      </c>
      <c r="AA584" t="s">
        <v>214</v>
      </c>
      <c r="AB584" t="s">
        <v>212</v>
      </c>
      <c r="AC584" t="s">
        <v>214</v>
      </c>
      <c r="AD584" t="s">
        <v>214</v>
      </c>
      <c r="AE584" t="s">
        <v>212</v>
      </c>
      <c r="AF584" t="s">
        <v>214</v>
      </c>
      <c r="AG584" t="s">
        <v>212</v>
      </c>
      <c r="AH584" t="s">
        <v>214</v>
      </c>
      <c r="AI584" t="s">
        <v>212</v>
      </c>
      <c r="AJ584" t="s">
        <v>214</v>
      </c>
      <c r="AK584" t="s">
        <v>212</v>
      </c>
      <c r="AL584" t="s">
        <v>214</v>
      </c>
      <c r="AM584" t="s">
        <v>212</v>
      </c>
      <c r="AN584" t="s">
        <v>212</v>
      </c>
      <c r="AO584" t="s">
        <v>212</v>
      </c>
      <c r="AP584" t="s">
        <v>212</v>
      </c>
      <c r="AQ584" t="s">
        <v>59</v>
      </c>
      <c r="AR584"/>
      <c r="AS584" s="268"/>
      <c r="AT584" s="256"/>
    </row>
    <row r="585" spans="1:48" s="257" customFormat="1" ht="22.8" x14ac:dyDescent="0.4">
      <c r="A585" s="257">
        <v>213695</v>
      </c>
      <c r="B585" s="257" t="s">
        <v>59</v>
      </c>
      <c r="C585" t="s">
        <v>212</v>
      </c>
      <c r="D585" t="s">
        <v>212</v>
      </c>
      <c r="E585" t="s">
        <v>212</v>
      </c>
      <c r="F585" t="s">
        <v>212</v>
      </c>
      <c r="G585" t="s">
        <v>212</v>
      </c>
      <c r="H585" t="s">
        <v>212</v>
      </c>
      <c r="I585" t="s">
        <v>214</v>
      </c>
      <c r="J585" t="s">
        <v>212</v>
      </c>
      <c r="K585" t="s">
        <v>214</v>
      </c>
      <c r="L585" t="s">
        <v>212</v>
      </c>
      <c r="M585" t="s">
        <v>212</v>
      </c>
      <c r="N585" t="s">
        <v>212</v>
      </c>
      <c r="O585" t="s">
        <v>214</v>
      </c>
      <c r="P585" t="s">
        <v>212</v>
      </c>
      <c r="Q585" t="s">
        <v>212</v>
      </c>
      <c r="R585" t="s">
        <v>212</v>
      </c>
      <c r="S585" t="s">
        <v>214</v>
      </c>
      <c r="T585" t="s">
        <v>212</v>
      </c>
      <c r="U585" t="s">
        <v>212</v>
      </c>
      <c r="V585" t="s">
        <v>214</v>
      </c>
      <c r="W585" t="s">
        <v>212</v>
      </c>
      <c r="X585" t="s">
        <v>212</v>
      </c>
      <c r="Y585" t="s">
        <v>212</v>
      </c>
      <c r="Z585" t="s">
        <v>214</v>
      </c>
      <c r="AA585" t="s">
        <v>214</v>
      </c>
      <c r="AB585" t="s">
        <v>212</v>
      </c>
      <c r="AC585" t="s">
        <v>214</v>
      </c>
      <c r="AD585" t="s">
        <v>212</v>
      </c>
      <c r="AE585" t="s">
        <v>212</v>
      </c>
      <c r="AF585" t="s">
        <v>214</v>
      </c>
      <c r="AG585" t="s">
        <v>212</v>
      </c>
      <c r="AH585" t="s">
        <v>214</v>
      </c>
      <c r="AI585" t="s">
        <v>212</v>
      </c>
      <c r="AJ585" t="s">
        <v>212</v>
      </c>
      <c r="AK585" t="s">
        <v>212</v>
      </c>
      <c r="AL585" t="s">
        <v>214</v>
      </c>
      <c r="AM585" t="s">
        <v>213</v>
      </c>
      <c r="AN585" t="s">
        <v>213</v>
      </c>
      <c r="AO585" t="s">
        <v>213</v>
      </c>
      <c r="AP585" t="s">
        <v>214</v>
      </c>
      <c r="AQ585" t="s">
        <v>59</v>
      </c>
      <c r="AR585"/>
      <c r="AS585" s="268"/>
      <c r="AT585" s="258"/>
    </row>
    <row r="586" spans="1:48" s="257" customFormat="1" ht="22.8" x14ac:dyDescent="0.4">
      <c r="A586" s="257">
        <v>213703</v>
      </c>
      <c r="B586" s="257" t="s">
        <v>59</v>
      </c>
      <c r="C586" t="s">
        <v>3829</v>
      </c>
      <c r="D586" t="s">
        <v>3829</v>
      </c>
      <c r="E586" t="s">
        <v>3829</v>
      </c>
      <c r="F586" t="s">
        <v>3829</v>
      </c>
      <c r="G586" t="s">
        <v>3829</v>
      </c>
      <c r="H586" t="s">
        <v>3829</v>
      </c>
      <c r="I586" t="s">
        <v>3829</v>
      </c>
      <c r="J586" t="s">
        <v>3829</v>
      </c>
      <c r="K586" t="s">
        <v>3829</v>
      </c>
      <c r="L586" t="s">
        <v>3829</v>
      </c>
      <c r="M586" t="s">
        <v>3829</v>
      </c>
      <c r="N586" t="s">
        <v>3829</v>
      </c>
      <c r="O586" t="s">
        <v>3829</v>
      </c>
      <c r="P586" t="s">
        <v>3829</v>
      </c>
      <c r="Q586" t="s">
        <v>3829</v>
      </c>
      <c r="R586" t="s">
        <v>3829</v>
      </c>
      <c r="S586" t="s">
        <v>3829</v>
      </c>
      <c r="T586" t="s">
        <v>3829</v>
      </c>
      <c r="U586" t="s">
        <v>3829</v>
      </c>
      <c r="V586" t="s">
        <v>3829</v>
      </c>
      <c r="W586" t="s">
        <v>3829</v>
      </c>
      <c r="X586" t="s">
        <v>3829</v>
      </c>
      <c r="Y586" t="s">
        <v>3829</v>
      </c>
      <c r="Z586" t="s">
        <v>3829</v>
      </c>
      <c r="AA586" t="s">
        <v>3829</v>
      </c>
      <c r="AB586" t="s">
        <v>3829</v>
      </c>
      <c r="AC586" t="s">
        <v>3829</v>
      </c>
      <c r="AD586" t="s">
        <v>3829</v>
      </c>
      <c r="AE586" t="s">
        <v>3829</v>
      </c>
      <c r="AF586" t="s">
        <v>3829</v>
      </c>
      <c r="AG586" t="s">
        <v>3829</v>
      </c>
      <c r="AH586" t="s">
        <v>3829</v>
      </c>
      <c r="AI586" t="s">
        <v>3829</v>
      </c>
      <c r="AJ586" t="s">
        <v>3829</v>
      </c>
      <c r="AK586" t="s">
        <v>3829</v>
      </c>
      <c r="AL586" t="s">
        <v>3829</v>
      </c>
      <c r="AM586" t="s">
        <v>3829</v>
      </c>
      <c r="AN586" t="s">
        <v>3829</v>
      </c>
      <c r="AO586" t="s">
        <v>3829</v>
      </c>
      <c r="AP586" t="s">
        <v>3829</v>
      </c>
      <c r="AQ586" t="s">
        <v>3374</v>
      </c>
      <c r="AR586"/>
      <c r="AS586" s="268"/>
      <c r="AT586" s="258"/>
      <c r="AV586" s="258"/>
    </row>
    <row r="587" spans="1:48" s="257" customFormat="1" ht="22.8" x14ac:dyDescent="0.4">
      <c r="A587" s="257">
        <v>213715</v>
      </c>
      <c r="B587" s="257" t="s">
        <v>59</v>
      </c>
      <c r="C587" t="s">
        <v>212</v>
      </c>
      <c r="D587" t="s">
        <v>214</v>
      </c>
      <c r="E587" t="s">
        <v>212</v>
      </c>
      <c r="F587" t="s">
        <v>212</v>
      </c>
      <c r="G587" t="s">
        <v>212</v>
      </c>
      <c r="H587" t="s">
        <v>214</v>
      </c>
      <c r="I587" t="s">
        <v>214</v>
      </c>
      <c r="J587" t="s">
        <v>212</v>
      </c>
      <c r="K587" t="s">
        <v>214</v>
      </c>
      <c r="L587" t="s">
        <v>214</v>
      </c>
      <c r="M587" t="s">
        <v>212</v>
      </c>
      <c r="N587" t="s">
        <v>214</v>
      </c>
      <c r="O587" t="s">
        <v>214</v>
      </c>
      <c r="P587" t="s">
        <v>212</v>
      </c>
      <c r="Q587" t="s">
        <v>212</v>
      </c>
      <c r="R587" t="s">
        <v>214</v>
      </c>
      <c r="S587" t="s">
        <v>214</v>
      </c>
      <c r="T587" t="s">
        <v>212</v>
      </c>
      <c r="U587" t="s">
        <v>214</v>
      </c>
      <c r="V587" t="s">
        <v>214</v>
      </c>
      <c r="W587" t="s">
        <v>214</v>
      </c>
      <c r="X587" t="s">
        <v>212</v>
      </c>
      <c r="Y587" t="s">
        <v>212</v>
      </c>
      <c r="Z587" t="s">
        <v>212</v>
      </c>
      <c r="AA587" t="s">
        <v>212</v>
      </c>
      <c r="AB587" t="s">
        <v>212</v>
      </c>
      <c r="AC587" t="s">
        <v>212</v>
      </c>
      <c r="AD587" t="s">
        <v>212</v>
      </c>
      <c r="AE587" t="s">
        <v>212</v>
      </c>
      <c r="AF587" t="s">
        <v>212</v>
      </c>
      <c r="AG587" t="s">
        <v>212</v>
      </c>
      <c r="AH587" t="s">
        <v>212</v>
      </c>
      <c r="AI587" t="s">
        <v>212</v>
      </c>
      <c r="AJ587" t="s">
        <v>212</v>
      </c>
      <c r="AK587" t="s">
        <v>212</v>
      </c>
      <c r="AL587" t="s">
        <v>212</v>
      </c>
      <c r="AM587" t="s">
        <v>214</v>
      </c>
      <c r="AN587" t="s">
        <v>213</v>
      </c>
      <c r="AO587" t="s">
        <v>212</v>
      </c>
      <c r="AP587" t="s">
        <v>214</v>
      </c>
      <c r="AQ587" t="s">
        <v>3374</v>
      </c>
      <c r="AR587"/>
      <c r="AS587" s="268"/>
      <c r="AT587" s="258"/>
    </row>
    <row r="588" spans="1:48" s="257" customFormat="1" ht="22.8" x14ac:dyDescent="0.4">
      <c r="A588" s="257">
        <v>213719</v>
      </c>
      <c r="B588" s="257" t="s">
        <v>59</v>
      </c>
      <c r="C588" t="s">
        <v>212</v>
      </c>
      <c r="D588" t="s">
        <v>214</v>
      </c>
      <c r="E588" t="s">
        <v>212</v>
      </c>
      <c r="F588" t="s">
        <v>212</v>
      </c>
      <c r="G588" t="s">
        <v>214</v>
      </c>
      <c r="H588" t="s">
        <v>214</v>
      </c>
      <c r="I588" t="s">
        <v>212</v>
      </c>
      <c r="J588" t="s">
        <v>212</v>
      </c>
      <c r="K588" t="s">
        <v>214</v>
      </c>
      <c r="L588" t="s">
        <v>212</v>
      </c>
      <c r="M588" t="s">
        <v>214</v>
      </c>
      <c r="N588" t="s">
        <v>214</v>
      </c>
      <c r="O588" t="s">
        <v>214</v>
      </c>
      <c r="P588" t="s">
        <v>214</v>
      </c>
      <c r="Q588" t="s">
        <v>212</v>
      </c>
      <c r="R588" t="s">
        <v>214</v>
      </c>
      <c r="S588" t="s">
        <v>212</v>
      </c>
      <c r="T588" t="s">
        <v>214</v>
      </c>
      <c r="U588" t="s">
        <v>214</v>
      </c>
      <c r="V588" t="s">
        <v>212</v>
      </c>
      <c r="W588" t="s">
        <v>212</v>
      </c>
      <c r="X588" t="s">
        <v>214</v>
      </c>
      <c r="Y588" t="s">
        <v>213</v>
      </c>
      <c r="Z588" t="s">
        <v>214</v>
      </c>
      <c r="AA588" t="s">
        <v>214</v>
      </c>
      <c r="AB588" t="s">
        <v>212</v>
      </c>
      <c r="AC588" t="s">
        <v>212</v>
      </c>
      <c r="AD588" t="s">
        <v>212</v>
      </c>
      <c r="AE588" t="s">
        <v>213</v>
      </c>
      <c r="AF588" t="s">
        <v>212</v>
      </c>
      <c r="AG588" t="s">
        <v>214</v>
      </c>
      <c r="AH588" t="s">
        <v>214</v>
      </c>
      <c r="AI588" t="s">
        <v>213</v>
      </c>
      <c r="AJ588" t="s">
        <v>214</v>
      </c>
      <c r="AK588" t="s">
        <v>214</v>
      </c>
      <c r="AL588" t="s">
        <v>213</v>
      </c>
      <c r="AM588" t="s">
        <v>213</v>
      </c>
      <c r="AN588" t="s">
        <v>213</v>
      </c>
      <c r="AO588" t="s">
        <v>213</v>
      </c>
      <c r="AP588" t="s">
        <v>213</v>
      </c>
      <c r="AQ588" t="s">
        <v>3374</v>
      </c>
      <c r="AR588"/>
      <c r="AS588" s="268"/>
      <c r="AT588" s="258"/>
    </row>
    <row r="589" spans="1:48" s="257" customFormat="1" ht="22.8" x14ac:dyDescent="0.4">
      <c r="A589" s="257">
        <v>213725</v>
      </c>
      <c r="B589" s="257" t="s">
        <v>59</v>
      </c>
      <c r="C589" t="s">
        <v>212</v>
      </c>
      <c r="D589" t="s">
        <v>214</v>
      </c>
      <c r="E589" t="s">
        <v>212</v>
      </c>
      <c r="F589" t="s">
        <v>214</v>
      </c>
      <c r="G589" t="s">
        <v>212</v>
      </c>
      <c r="H589" t="s">
        <v>214</v>
      </c>
      <c r="I589" t="s">
        <v>212</v>
      </c>
      <c r="J589" t="s">
        <v>214</v>
      </c>
      <c r="K589" t="s">
        <v>212</v>
      </c>
      <c r="L589" t="s">
        <v>212</v>
      </c>
      <c r="M589" t="s">
        <v>214</v>
      </c>
      <c r="N589" t="s">
        <v>214</v>
      </c>
      <c r="O589" t="s">
        <v>214</v>
      </c>
      <c r="P589" t="s">
        <v>214</v>
      </c>
      <c r="Q589" t="s">
        <v>212</v>
      </c>
      <c r="R589" t="s">
        <v>214</v>
      </c>
      <c r="S589" t="s">
        <v>214</v>
      </c>
      <c r="T589" t="s">
        <v>212</v>
      </c>
      <c r="U589" t="s">
        <v>212</v>
      </c>
      <c r="V589" t="s">
        <v>212</v>
      </c>
      <c r="W589" t="s">
        <v>212</v>
      </c>
      <c r="X589" t="s">
        <v>214</v>
      </c>
      <c r="Y589" t="s">
        <v>213</v>
      </c>
      <c r="Z589" t="s">
        <v>212</v>
      </c>
      <c r="AA589" t="s">
        <v>212</v>
      </c>
      <c r="AB589" t="s">
        <v>214</v>
      </c>
      <c r="AC589" t="s">
        <v>212</v>
      </c>
      <c r="AD589" t="s">
        <v>212</v>
      </c>
      <c r="AE589" t="s">
        <v>214</v>
      </c>
      <c r="AF589" t="s">
        <v>212</v>
      </c>
      <c r="AG589" t="s">
        <v>214</v>
      </c>
      <c r="AH589" t="s">
        <v>213</v>
      </c>
      <c r="AI589" t="s">
        <v>213</v>
      </c>
      <c r="AJ589" t="s">
        <v>213</v>
      </c>
      <c r="AK589" t="s">
        <v>212</v>
      </c>
      <c r="AL589" t="s">
        <v>213</v>
      </c>
      <c r="AM589" t="s">
        <v>213</v>
      </c>
      <c r="AN589" t="s">
        <v>213</v>
      </c>
      <c r="AO589" t="s">
        <v>213</v>
      </c>
      <c r="AP589" t="s">
        <v>213</v>
      </c>
      <c r="AQ589" t="s">
        <v>59</v>
      </c>
      <c r="AR589"/>
      <c r="AS589" s="268"/>
      <c r="AT589" s="258"/>
    </row>
    <row r="590" spans="1:48" s="257" customFormat="1" ht="22.8" x14ac:dyDescent="0.4">
      <c r="A590" s="257">
        <v>213726</v>
      </c>
      <c r="B590" s="257" t="s">
        <v>484</v>
      </c>
      <c r="C590" t="s">
        <v>3829</v>
      </c>
      <c r="D590" t="s">
        <v>3829</v>
      </c>
      <c r="E590" t="s">
        <v>3829</v>
      </c>
      <c r="F590" t="s">
        <v>3829</v>
      </c>
      <c r="G590" t="s">
        <v>3829</v>
      </c>
      <c r="H590" t="s">
        <v>3829</v>
      </c>
      <c r="I590" t="s">
        <v>3829</v>
      </c>
      <c r="J590" t="s">
        <v>3829</v>
      </c>
      <c r="K590" t="s">
        <v>3829</v>
      </c>
      <c r="L590" t="s">
        <v>3829</v>
      </c>
      <c r="M590" t="s">
        <v>3829</v>
      </c>
      <c r="N590" t="s">
        <v>3829</v>
      </c>
      <c r="O590" t="s">
        <v>3829</v>
      </c>
      <c r="P590" t="s">
        <v>3829</v>
      </c>
      <c r="Q590" t="s">
        <v>3829</v>
      </c>
      <c r="R590" t="s">
        <v>3829</v>
      </c>
      <c r="S590" t="s">
        <v>3829</v>
      </c>
      <c r="T590" t="s">
        <v>3829</v>
      </c>
      <c r="U590" t="s">
        <v>3829</v>
      </c>
      <c r="V590" t="s">
        <v>3829</v>
      </c>
      <c r="W590" t="s">
        <v>3829</v>
      </c>
      <c r="X590" t="s">
        <v>3829</v>
      </c>
      <c r="Y590" t="s">
        <v>3829</v>
      </c>
      <c r="Z590" t="s">
        <v>3829</v>
      </c>
      <c r="AA590" t="s">
        <v>3829</v>
      </c>
      <c r="AB590" t="s">
        <v>3829</v>
      </c>
      <c r="AC590" t="s">
        <v>3829</v>
      </c>
      <c r="AD590" t="s">
        <v>3829</v>
      </c>
      <c r="AE590" t="s">
        <v>3829</v>
      </c>
      <c r="AF590" t="s">
        <v>3829</v>
      </c>
      <c r="AG590"/>
      <c r="AH590"/>
      <c r="AI590"/>
      <c r="AJ590"/>
      <c r="AK590"/>
      <c r="AL590"/>
      <c r="AM590"/>
      <c r="AN590"/>
      <c r="AO590"/>
      <c r="AP590"/>
      <c r="AQ590" t="s">
        <v>3865</v>
      </c>
      <c r="AR590"/>
      <c r="AS590" s="268"/>
      <c r="AT590" s="258"/>
      <c r="AV590" s="258"/>
    </row>
    <row r="591" spans="1:48" s="257" customFormat="1" ht="22.8" x14ac:dyDescent="0.4">
      <c r="A591" s="257">
        <v>213729</v>
      </c>
      <c r="B591" s="257" t="s">
        <v>59</v>
      </c>
      <c r="C591" t="s">
        <v>212</v>
      </c>
      <c r="D591" t="s">
        <v>212</v>
      </c>
      <c r="E591" t="s">
        <v>212</v>
      </c>
      <c r="F591" t="s">
        <v>214</v>
      </c>
      <c r="G591" t="s">
        <v>212</v>
      </c>
      <c r="H591" t="s">
        <v>212</v>
      </c>
      <c r="I591" t="s">
        <v>212</v>
      </c>
      <c r="J591" t="s">
        <v>212</v>
      </c>
      <c r="K591" t="s">
        <v>214</v>
      </c>
      <c r="L591" t="s">
        <v>212</v>
      </c>
      <c r="M591" t="s">
        <v>214</v>
      </c>
      <c r="N591" t="s">
        <v>214</v>
      </c>
      <c r="O591" t="s">
        <v>214</v>
      </c>
      <c r="P591" t="s">
        <v>212</v>
      </c>
      <c r="Q591" t="s">
        <v>212</v>
      </c>
      <c r="R591" t="s">
        <v>212</v>
      </c>
      <c r="S591" t="s">
        <v>214</v>
      </c>
      <c r="T591" t="s">
        <v>212</v>
      </c>
      <c r="U591" t="s">
        <v>212</v>
      </c>
      <c r="V591" t="s">
        <v>212</v>
      </c>
      <c r="W591" t="s">
        <v>212</v>
      </c>
      <c r="X591" t="s">
        <v>214</v>
      </c>
      <c r="Y591" t="s">
        <v>214</v>
      </c>
      <c r="Z591" t="s">
        <v>214</v>
      </c>
      <c r="AA591" t="s">
        <v>214</v>
      </c>
      <c r="AB591" t="s">
        <v>214</v>
      </c>
      <c r="AC591" t="s">
        <v>214</v>
      </c>
      <c r="AD591" t="s">
        <v>212</v>
      </c>
      <c r="AE591" t="s">
        <v>212</v>
      </c>
      <c r="AF591" t="s">
        <v>212</v>
      </c>
      <c r="AG591" t="s">
        <v>214</v>
      </c>
      <c r="AH591" t="s">
        <v>214</v>
      </c>
      <c r="AI591" t="s">
        <v>214</v>
      </c>
      <c r="AJ591" t="s">
        <v>214</v>
      </c>
      <c r="AK591" t="s">
        <v>212</v>
      </c>
      <c r="AL591" t="s">
        <v>214</v>
      </c>
      <c r="AM591" t="s">
        <v>214</v>
      </c>
      <c r="AN591" t="s">
        <v>213</v>
      </c>
      <c r="AO591" t="s">
        <v>214</v>
      </c>
      <c r="AP591" t="s">
        <v>214</v>
      </c>
      <c r="AQ591" t="s">
        <v>59</v>
      </c>
      <c r="AR591"/>
      <c r="AS591" s="268"/>
      <c r="AT591" s="256"/>
    </row>
    <row r="592" spans="1:48" s="257" customFormat="1" ht="21.6" x14ac:dyDescent="0.65">
      <c r="A592" s="257">
        <v>213733</v>
      </c>
      <c r="B592" s="257" t="s">
        <v>59</v>
      </c>
      <c r="C592" t="s">
        <v>212</v>
      </c>
      <c r="D592" t="s">
        <v>212</v>
      </c>
      <c r="E592" t="s">
        <v>212</v>
      </c>
      <c r="F592" t="s">
        <v>212</v>
      </c>
      <c r="G592" t="s">
        <v>212</v>
      </c>
      <c r="H592" t="s">
        <v>212</v>
      </c>
      <c r="I592" t="s">
        <v>214</v>
      </c>
      <c r="J592" t="s">
        <v>212</v>
      </c>
      <c r="K592" t="s">
        <v>214</v>
      </c>
      <c r="L592" t="s">
        <v>214</v>
      </c>
      <c r="M592" t="s">
        <v>214</v>
      </c>
      <c r="N592" t="s">
        <v>212</v>
      </c>
      <c r="O592" t="s">
        <v>214</v>
      </c>
      <c r="P592" t="s">
        <v>214</v>
      </c>
      <c r="Q592" t="s">
        <v>214</v>
      </c>
      <c r="R592" t="s">
        <v>214</v>
      </c>
      <c r="S592" t="s">
        <v>214</v>
      </c>
      <c r="T592" t="s">
        <v>212</v>
      </c>
      <c r="U592" t="s">
        <v>214</v>
      </c>
      <c r="V592" t="s">
        <v>212</v>
      </c>
      <c r="W592" t="s">
        <v>214</v>
      </c>
      <c r="X592" t="s">
        <v>212</v>
      </c>
      <c r="Y592" t="s">
        <v>212</v>
      </c>
      <c r="Z592" t="s">
        <v>214</v>
      </c>
      <c r="AA592" t="s">
        <v>214</v>
      </c>
      <c r="AB592" t="s">
        <v>212</v>
      </c>
      <c r="AC592" t="s">
        <v>212</v>
      </c>
      <c r="AD592" t="s">
        <v>212</v>
      </c>
      <c r="AE592" t="s">
        <v>212</v>
      </c>
      <c r="AF592" t="s">
        <v>212</v>
      </c>
      <c r="AG592" t="s">
        <v>213</v>
      </c>
      <c r="AH592" t="s">
        <v>214</v>
      </c>
      <c r="AI592" t="s">
        <v>212</v>
      </c>
      <c r="AJ592" t="s">
        <v>212</v>
      </c>
      <c r="AK592" t="s">
        <v>212</v>
      </c>
      <c r="AL592" t="s">
        <v>214</v>
      </c>
      <c r="AM592" t="s">
        <v>212</v>
      </c>
      <c r="AN592" t="s">
        <v>214</v>
      </c>
      <c r="AO592" t="s">
        <v>214</v>
      </c>
      <c r="AP592" t="s">
        <v>214</v>
      </c>
      <c r="AQ592" t="s">
        <v>3374</v>
      </c>
      <c r="AR592"/>
      <c r="AS592" s="286"/>
      <c r="AT592" s="256"/>
    </row>
    <row r="593" spans="1:48" s="257" customFormat="1" ht="22.8" x14ac:dyDescent="0.4">
      <c r="A593" s="257">
        <v>213735</v>
      </c>
      <c r="B593" s="257" t="s">
        <v>484</v>
      </c>
      <c r="C593" t="s">
        <v>3829</v>
      </c>
      <c r="D593" t="s">
        <v>3829</v>
      </c>
      <c r="E593" t="s">
        <v>3829</v>
      </c>
      <c r="F593" t="s">
        <v>3829</v>
      </c>
      <c r="G593" t="s">
        <v>3829</v>
      </c>
      <c r="H593" t="s">
        <v>3829</v>
      </c>
      <c r="I593" t="s">
        <v>3829</v>
      </c>
      <c r="J593" t="s">
        <v>3829</v>
      </c>
      <c r="K593" t="s">
        <v>3829</v>
      </c>
      <c r="L593" t="s">
        <v>3829</v>
      </c>
      <c r="M593" t="s">
        <v>3829</v>
      </c>
      <c r="N593" t="s">
        <v>3829</v>
      </c>
      <c r="O593" t="s">
        <v>3829</v>
      </c>
      <c r="P593" t="s">
        <v>3829</v>
      </c>
      <c r="Q593" t="s">
        <v>3829</v>
      </c>
      <c r="R593" t="s">
        <v>3829</v>
      </c>
      <c r="S593" t="s">
        <v>3829</v>
      </c>
      <c r="T593" t="s">
        <v>3829</v>
      </c>
      <c r="U593" t="s">
        <v>3829</v>
      </c>
      <c r="V593" t="s">
        <v>3829</v>
      </c>
      <c r="W593" t="s">
        <v>3829</v>
      </c>
      <c r="X593" t="s">
        <v>3829</v>
      </c>
      <c r="Y593" t="s">
        <v>3829</v>
      </c>
      <c r="Z593" t="s">
        <v>3829</v>
      </c>
      <c r="AA593" t="s">
        <v>3829</v>
      </c>
      <c r="AB593" t="s">
        <v>3829</v>
      </c>
      <c r="AC593" t="s">
        <v>3829</v>
      </c>
      <c r="AD593" t="s">
        <v>3829</v>
      </c>
      <c r="AE593" t="s">
        <v>3829</v>
      </c>
      <c r="AF593" t="s">
        <v>3829</v>
      </c>
      <c r="AG593"/>
      <c r="AH593"/>
      <c r="AI593"/>
      <c r="AJ593"/>
      <c r="AK593"/>
      <c r="AL593"/>
      <c r="AM593"/>
      <c r="AN593"/>
      <c r="AO593"/>
      <c r="AP593"/>
      <c r="AQ593" t="s">
        <v>3870</v>
      </c>
      <c r="AR593"/>
      <c r="AS593" s="288"/>
      <c r="AT593" s="256"/>
    </row>
    <row r="594" spans="1:48" s="257" customFormat="1" ht="22.8" x14ac:dyDescent="0.4">
      <c r="A594" s="257">
        <v>213736</v>
      </c>
      <c r="B594" s="257" t="s">
        <v>484</v>
      </c>
      <c r="C594" t="s">
        <v>3829</v>
      </c>
      <c r="D594" t="s">
        <v>3829</v>
      </c>
      <c r="E594" t="s">
        <v>3829</v>
      </c>
      <c r="F594" t="s">
        <v>3829</v>
      </c>
      <c r="G594" t="s">
        <v>3829</v>
      </c>
      <c r="H594" t="s">
        <v>3829</v>
      </c>
      <c r="I594" t="s">
        <v>3829</v>
      </c>
      <c r="J594" t="s">
        <v>3829</v>
      </c>
      <c r="K594" t="s">
        <v>3829</v>
      </c>
      <c r="L594" t="s">
        <v>3829</v>
      </c>
      <c r="M594" t="s">
        <v>3829</v>
      </c>
      <c r="N594" t="s">
        <v>3829</v>
      </c>
      <c r="O594" t="s">
        <v>3829</v>
      </c>
      <c r="P594" t="s">
        <v>3829</v>
      </c>
      <c r="Q594" t="s">
        <v>3829</v>
      </c>
      <c r="R594" t="s">
        <v>3829</v>
      </c>
      <c r="S594" t="s">
        <v>3829</v>
      </c>
      <c r="T594" t="s">
        <v>3829</v>
      </c>
      <c r="U594" t="s">
        <v>3829</v>
      </c>
      <c r="V594" t="s">
        <v>3829</v>
      </c>
      <c r="W594" t="s">
        <v>3829</v>
      </c>
      <c r="X594" t="s">
        <v>3829</v>
      </c>
      <c r="Y594" t="s">
        <v>3829</v>
      </c>
      <c r="Z594" t="s">
        <v>3829</v>
      </c>
      <c r="AA594" t="s">
        <v>3829</v>
      </c>
      <c r="AB594" t="s">
        <v>3829</v>
      </c>
      <c r="AC594" t="s">
        <v>3829</v>
      </c>
      <c r="AD594" t="s">
        <v>3829</v>
      </c>
      <c r="AE594" t="s">
        <v>3829</v>
      </c>
      <c r="AF594" t="s">
        <v>3829</v>
      </c>
      <c r="AG594"/>
      <c r="AH594"/>
      <c r="AI594"/>
      <c r="AJ594"/>
      <c r="AK594"/>
      <c r="AL594"/>
      <c r="AM594"/>
      <c r="AN594"/>
      <c r="AO594"/>
      <c r="AP594"/>
      <c r="AQ594" t="s">
        <v>3870</v>
      </c>
      <c r="AR594"/>
      <c r="AS594" s="268"/>
      <c r="AT594" s="258"/>
      <c r="AV594" s="258"/>
    </row>
    <row r="595" spans="1:48" s="257" customFormat="1" ht="22.8" x14ac:dyDescent="0.4">
      <c r="A595" s="257">
        <v>213742</v>
      </c>
      <c r="B595" s="257" t="s">
        <v>484</v>
      </c>
      <c r="C595" t="s">
        <v>3829</v>
      </c>
      <c r="D595" t="s">
        <v>3829</v>
      </c>
      <c r="E595" t="s">
        <v>3829</v>
      </c>
      <c r="F595" t="s">
        <v>3829</v>
      </c>
      <c r="G595" t="s">
        <v>3829</v>
      </c>
      <c r="H595" t="s">
        <v>3829</v>
      </c>
      <c r="I595" t="s">
        <v>3829</v>
      </c>
      <c r="J595" t="s">
        <v>3829</v>
      </c>
      <c r="K595" t="s">
        <v>3829</v>
      </c>
      <c r="L595" t="s">
        <v>3829</v>
      </c>
      <c r="M595" t="s">
        <v>3829</v>
      </c>
      <c r="N595" t="s">
        <v>3829</v>
      </c>
      <c r="O595" t="s">
        <v>3829</v>
      </c>
      <c r="P595" t="s">
        <v>3829</v>
      </c>
      <c r="Q595" t="s">
        <v>3829</v>
      </c>
      <c r="R595" t="s">
        <v>3829</v>
      </c>
      <c r="S595" t="s">
        <v>3829</v>
      </c>
      <c r="T595" t="s">
        <v>3829</v>
      </c>
      <c r="U595" t="s">
        <v>3829</v>
      </c>
      <c r="V595" t="s">
        <v>3829</v>
      </c>
      <c r="W595" t="s">
        <v>3829</v>
      </c>
      <c r="X595" t="s">
        <v>3829</v>
      </c>
      <c r="Y595" t="s">
        <v>3829</v>
      </c>
      <c r="Z595" t="s">
        <v>3829</v>
      </c>
      <c r="AA595" t="s">
        <v>3829</v>
      </c>
      <c r="AB595" t="s">
        <v>3829</v>
      </c>
      <c r="AC595" t="s">
        <v>3829</v>
      </c>
      <c r="AD595" t="s">
        <v>3829</v>
      </c>
      <c r="AE595" t="s">
        <v>3829</v>
      </c>
      <c r="AF595" t="s">
        <v>3829</v>
      </c>
      <c r="AG595"/>
      <c r="AH595"/>
      <c r="AI595"/>
      <c r="AJ595"/>
      <c r="AK595"/>
      <c r="AL595"/>
      <c r="AM595"/>
      <c r="AN595"/>
      <c r="AO595"/>
      <c r="AP595"/>
      <c r="AQ595" t="s">
        <v>4067</v>
      </c>
      <c r="AR595"/>
      <c r="AS595" s="268"/>
      <c r="AT595" s="258"/>
      <c r="AV595" s="258"/>
    </row>
    <row r="596" spans="1:48" s="257" customFormat="1" ht="14.4" x14ac:dyDescent="0.3">
      <c r="A596" s="345">
        <v>213745</v>
      </c>
      <c r="B596" s="257" t="s">
        <v>59</v>
      </c>
      <c r="C596" s="269" t="s">
        <v>212</v>
      </c>
      <c r="D596" s="269" t="s">
        <v>214</v>
      </c>
      <c r="E596" s="269" t="s">
        <v>214</v>
      </c>
      <c r="F596" s="269" t="s">
        <v>212</v>
      </c>
      <c r="G596" s="269" t="s">
        <v>212</v>
      </c>
      <c r="H596" s="269" t="s">
        <v>212</v>
      </c>
      <c r="I596" s="269" t="s">
        <v>214</v>
      </c>
      <c r="J596" s="269" t="s">
        <v>212</v>
      </c>
      <c r="K596" s="269" t="s">
        <v>214</v>
      </c>
      <c r="L596" s="269" t="s">
        <v>214</v>
      </c>
      <c r="M596" s="269" t="s">
        <v>212</v>
      </c>
      <c r="N596" s="269" t="s">
        <v>214</v>
      </c>
      <c r="O596" s="269" t="s">
        <v>214</v>
      </c>
      <c r="P596" s="269" t="s">
        <v>212</v>
      </c>
      <c r="Q596" s="269" t="s">
        <v>212</v>
      </c>
      <c r="R596" s="269" t="s">
        <v>214</v>
      </c>
      <c r="S596" s="269" t="s">
        <v>214</v>
      </c>
      <c r="T596" s="269" t="s">
        <v>214</v>
      </c>
      <c r="U596" s="269" t="s">
        <v>214</v>
      </c>
      <c r="V596" s="269" t="s">
        <v>214</v>
      </c>
      <c r="W596" s="269" t="s">
        <v>212</v>
      </c>
      <c r="X596" s="269" t="s">
        <v>214</v>
      </c>
      <c r="Y596" s="269" t="s">
        <v>212</v>
      </c>
      <c r="Z596" s="269" t="s">
        <v>212</v>
      </c>
      <c r="AA596" s="269" t="s">
        <v>212</v>
      </c>
      <c r="AB596" s="269" t="s">
        <v>212</v>
      </c>
      <c r="AC596" s="269" t="s">
        <v>214</v>
      </c>
      <c r="AD596" s="269" t="s">
        <v>214</v>
      </c>
      <c r="AE596" s="269" t="s">
        <v>212</v>
      </c>
      <c r="AF596" s="269" t="s">
        <v>214</v>
      </c>
      <c r="AG596" s="269" t="s">
        <v>214</v>
      </c>
      <c r="AH596" s="269" t="s">
        <v>214</v>
      </c>
      <c r="AI596" s="269" t="s">
        <v>214</v>
      </c>
      <c r="AJ596" s="269" t="s">
        <v>214</v>
      </c>
      <c r="AK596" s="269" t="s">
        <v>214</v>
      </c>
      <c r="AL596" s="269" t="s">
        <v>213</v>
      </c>
      <c r="AM596" s="269" t="s">
        <v>213</v>
      </c>
      <c r="AN596" s="269" t="s">
        <v>213</v>
      </c>
      <c r="AO596" s="269" t="s">
        <v>213</v>
      </c>
      <c r="AP596"/>
      <c r="AQ596" t="s">
        <v>59</v>
      </c>
      <c r="AR596"/>
      <c r="AS596" s="283"/>
      <c r="AT596" s="256"/>
    </row>
    <row r="597" spans="1:48" s="257" customFormat="1" ht="21.6" x14ac:dyDescent="0.65">
      <c r="A597" s="292">
        <v>213746</v>
      </c>
      <c r="B597" s="257" t="s">
        <v>59</v>
      </c>
      <c r="C597" s="257" t="s">
        <v>214</v>
      </c>
      <c r="D597" s="257" t="s">
        <v>214</v>
      </c>
      <c r="E597" s="257" t="s">
        <v>214</v>
      </c>
      <c r="F597" s="257" t="s">
        <v>212</v>
      </c>
      <c r="G597" s="257" t="s">
        <v>214</v>
      </c>
      <c r="H597" s="257" t="s">
        <v>214</v>
      </c>
      <c r="I597" s="257" t="s">
        <v>212</v>
      </c>
      <c r="J597" s="257" t="s">
        <v>212</v>
      </c>
      <c r="K597" s="257" t="s">
        <v>214</v>
      </c>
      <c r="L597" s="257" t="s">
        <v>214</v>
      </c>
      <c r="M597" s="257" t="s">
        <v>214</v>
      </c>
      <c r="N597" s="257" t="s">
        <v>214</v>
      </c>
      <c r="O597" s="257" t="s">
        <v>214</v>
      </c>
      <c r="P597" s="257" t="s">
        <v>214</v>
      </c>
      <c r="Q597" s="257" t="s">
        <v>214</v>
      </c>
      <c r="R597" s="257" t="s">
        <v>214</v>
      </c>
      <c r="S597" s="257" t="s">
        <v>212</v>
      </c>
      <c r="T597" s="257" t="s">
        <v>212</v>
      </c>
      <c r="U597" s="257" t="s">
        <v>214</v>
      </c>
      <c r="V597" s="257" t="s">
        <v>214</v>
      </c>
      <c r="W597" s="257" t="s">
        <v>212</v>
      </c>
      <c r="X597" s="257" t="s">
        <v>214</v>
      </c>
      <c r="Y597" s="257" t="s">
        <v>212</v>
      </c>
      <c r="Z597" s="257" t="s">
        <v>214</v>
      </c>
      <c r="AA597" s="257" t="s">
        <v>214</v>
      </c>
      <c r="AB597" s="257" t="s">
        <v>214</v>
      </c>
      <c r="AC597" s="257" t="s">
        <v>212</v>
      </c>
      <c r="AD597" s="257" t="s">
        <v>214</v>
      </c>
      <c r="AE597" s="257" t="s">
        <v>212</v>
      </c>
      <c r="AF597" s="257" t="s">
        <v>214</v>
      </c>
      <c r="AG597" s="257" t="s">
        <v>214</v>
      </c>
      <c r="AH597" s="257" t="s">
        <v>213</v>
      </c>
      <c r="AI597" s="257" t="s">
        <v>213</v>
      </c>
      <c r="AJ597" s="257" t="s">
        <v>214</v>
      </c>
      <c r="AK597" s="257" t="s">
        <v>213</v>
      </c>
      <c r="AL597" s="257" t="s">
        <v>213</v>
      </c>
      <c r="AM597" s="257" t="s">
        <v>213</v>
      </c>
      <c r="AN597" s="257" t="s">
        <v>213</v>
      </c>
      <c r="AO597" s="257" t="s">
        <v>213</v>
      </c>
      <c r="AP597"/>
      <c r="AQ597" t="s">
        <v>59</v>
      </c>
      <c r="AR597"/>
      <c r="AS597" s="286"/>
      <c r="AT597" s="258"/>
      <c r="AV597" s="258"/>
    </row>
    <row r="598" spans="1:48" s="257" customFormat="1" ht="22.8" x14ac:dyDescent="0.4">
      <c r="A598" s="257">
        <v>213750</v>
      </c>
      <c r="B598" s="257" t="s">
        <v>484</v>
      </c>
      <c r="C598" t="s">
        <v>214</v>
      </c>
      <c r="D598" t="s">
        <v>214</v>
      </c>
      <c r="E598" t="s">
        <v>214</v>
      </c>
      <c r="F598" t="s">
        <v>212</v>
      </c>
      <c r="G598" t="s">
        <v>212</v>
      </c>
      <c r="H598" t="s">
        <v>212</v>
      </c>
      <c r="I598" t="s">
        <v>212</v>
      </c>
      <c r="J598" t="s">
        <v>214</v>
      </c>
      <c r="K598" t="s">
        <v>214</v>
      </c>
      <c r="L598" t="s">
        <v>214</v>
      </c>
      <c r="M598" t="s">
        <v>212</v>
      </c>
      <c r="N598" t="s">
        <v>212</v>
      </c>
      <c r="O598" t="s">
        <v>212</v>
      </c>
      <c r="P598" t="s">
        <v>212</v>
      </c>
      <c r="Q598" t="s">
        <v>212</v>
      </c>
      <c r="R598" t="s">
        <v>212</v>
      </c>
      <c r="S598" t="s">
        <v>212</v>
      </c>
      <c r="T598" t="s">
        <v>212</v>
      </c>
      <c r="U598" t="s">
        <v>212</v>
      </c>
      <c r="V598" t="s">
        <v>212</v>
      </c>
      <c r="W598" t="s">
        <v>214</v>
      </c>
      <c r="X598" t="s">
        <v>214</v>
      </c>
      <c r="Y598" t="s">
        <v>213</v>
      </c>
      <c r="Z598" t="s">
        <v>213</v>
      </c>
      <c r="AA598" t="s">
        <v>213</v>
      </c>
      <c r="AB598" s="272" t="s">
        <v>213</v>
      </c>
      <c r="AC598" s="272" t="s">
        <v>213</v>
      </c>
      <c r="AD598" s="272" t="s">
        <v>213</v>
      </c>
      <c r="AE598" s="272" t="s">
        <v>213</v>
      </c>
      <c r="AF598" s="272" t="s">
        <v>213</v>
      </c>
      <c r="AG598"/>
      <c r="AH598"/>
      <c r="AI598"/>
      <c r="AJ598"/>
      <c r="AK598"/>
      <c r="AL598"/>
      <c r="AM598"/>
      <c r="AN598"/>
      <c r="AO598"/>
      <c r="AP598"/>
      <c r="AQ598" t="s">
        <v>3375</v>
      </c>
      <c r="AR598"/>
      <c r="AS598" s="268"/>
      <c r="AT598" s="258"/>
    </row>
    <row r="599" spans="1:48" s="257" customFormat="1" ht="22.8" x14ac:dyDescent="0.4">
      <c r="A599" s="257">
        <v>213753</v>
      </c>
      <c r="B599" s="257" t="s">
        <v>484</v>
      </c>
      <c r="C599" t="s">
        <v>3829</v>
      </c>
      <c r="D599" t="s">
        <v>3829</v>
      </c>
      <c r="E599" t="s">
        <v>3829</v>
      </c>
      <c r="F599" t="s">
        <v>3829</v>
      </c>
      <c r="G599" t="s">
        <v>3829</v>
      </c>
      <c r="H599" t="s">
        <v>3829</v>
      </c>
      <c r="I599" t="s">
        <v>3829</v>
      </c>
      <c r="J599" t="s">
        <v>3829</v>
      </c>
      <c r="K599" t="s">
        <v>3829</v>
      </c>
      <c r="L599" t="s">
        <v>3829</v>
      </c>
      <c r="M599" t="s">
        <v>3829</v>
      </c>
      <c r="N599" t="s">
        <v>3829</v>
      </c>
      <c r="O599" t="s">
        <v>3829</v>
      </c>
      <c r="P599" t="s">
        <v>3829</v>
      </c>
      <c r="Q599" t="s">
        <v>3829</v>
      </c>
      <c r="R599" t="s">
        <v>3829</v>
      </c>
      <c r="S599" t="s">
        <v>3829</v>
      </c>
      <c r="T599" t="s">
        <v>3829</v>
      </c>
      <c r="U599" t="s">
        <v>3829</v>
      </c>
      <c r="V599" t="s">
        <v>3829</v>
      </c>
      <c r="W599" t="s">
        <v>3829</v>
      </c>
      <c r="X599" t="s">
        <v>3829</v>
      </c>
      <c r="Y599" t="s">
        <v>3829</v>
      </c>
      <c r="Z599" t="s">
        <v>3829</v>
      </c>
      <c r="AA599" t="s">
        <v>3829</v>
      </c>
      <c r="AB599" t="s">
        <v>3829</v>
      </c>
      <c r="AC599" t="s">
        <v>3829</v>
      </c>
      <c r="AD599" t="s">
        <v>3829</v>
      </c>
      <c r="AE599" t="s">
        <v>3829</v>
      </c>
      <c r="AF599" t="s">
        <v>3829</v>
      </c>
      <c r="AG599"/>
      <c r="AH599"/>
      <c r="AI599"/>
      <c r="AJ599"/>
      <c r="AK599"/>
      <c r="AL599"/>
      <c r="AM599"/>
      <c r="AN599"/>
      <c r="AO599"/>
      <c r="AP599"/>
      <c r="AQ599" t="s">
        <v>3865</v>
      </c>
      <c r="AR599"/>
      <c r="AS599" s="268"/>
      <c r="AT599" s="256"/>
      <c r="AV599" s="258"/>
    </row>
    <row r="600" spans="1:48" s="257" customFormat="1" ht="22.8" x14ac:dyDescent="0.4">
      <c r="A600" s="257">
        <v>213771</v>
      </c>
      <c r="B600" s="257" t="s">
        <v>59</v>
      </c>
      <c r="C600" t="s">
        <v>214</v>
      </c>
      <c r="D600" t="s">
        <v>212</v>
      </c>
      <c r="E600" t="s">
        <v>214</v>
      </c>
      <c r="F600" t="s">
        <v>214</v>
      </c>
      <c r="G600" t="s">
        <v>212</v>
      </c>
      <c r="H600" t="s">
        <v>212</v>
      </c>
      <c r="I600" t="s">
        <v>214</v>
      </c>
      <c r="J600" t="s">
        <v>214</v>
      </c>
      <c r="K600" t="s">
        <v>214</v>
      </c>
      <c r="L600" t="s">
        <v>214</v>
      </c>
      <c r="M600" t="s">
        <v>214</v>
      </c>
      <c r="N600" t="s">
        <v>214</v>
      </c>
      <c r="O600" t="s">
        <v>212</v>
      </c>
      <c r="P600" t="s">
        <v>212</v>
      </c>
      <c r="Q600" t="s">
        <v>212</v>
      </c>
      <c r="R600" t="s">
        <v>213</v>
      </c>
      <c r="S600" t="s">
        <v>214</v>
      </c>
      <c r="T600" t="s">
        <v>214</v>
      </c>
      <c r="U600" t="s">
        <v>214</v>
      </c>
      <c r="V600" t="s">
        <v>214</v>
      </c>
      <c r="W600" t="s">
        <v>214</v>
      </c>
      <c r="X600" t="s">
        <v>214</v>
      </c>
      <c r="Y600" t="s">
        <v>214</v>
      </c>
      <c r="Z600" t="s">
        <v>213</v>
      </c>
      <c r="AA600" t="s">
        <v>212</v>
      </c>
      <c r="AB600" t="s">
        <v>212</v>
      </c>
      <c r="AC600" t="s">
        <v>212</v>
      </c>
      <c r="AD600" t="s">
        <v>212</v>
      </c>
      <c r="AE600" t="s">
        <v>212</v>
      </c>
      <c r="AF600" t="s">
        <v>213</v>
      </c>
      <c r="AG600" t="s">
        <v>213</v>
      </c>
      <c r="AH600" t="s">
        <v>214</v>
      </c>
      <c r="AI600" t="s">
        <v>214</v>
      </c>
      <c r="AJ600" t="s">
        <v>213</v>
      </c>
      <c r="AK600" t="s">
        <v>214</v>
      </c>
      <c r="AL600" t="s">
        <v>212</v>
      </c>
      <c r="AM600" t="s">
        <v>213</v>
      </c>
      <c r="AN600" t="s">
        <v>213</v>
      </c>
      <c r="AO600" t="s">
        <v>212</v>
      </c>
      <c r="AP600" t="s">
        <v>212</v>
      </c>
      <c r="AQ600" t="s">
        <v>3374</v>
      </c>
      <c r="AR600"/>
      <c r="AS600" s="268"/>
      <c r="AT600" s="258"/>
    </row>
    <row r="601" spans="1:48" s="257" customFormat="1" ht="22.8" x14ac:dyDescent="0.4">
      <c r="A601" s="257">
        <v>213777</v>
      </c>
      <c r="B601" s="257" t="s">
        <v>59</v>
      </c>
      <c r="C601" t="s">
        <v>3829</v>
      </c>
      <c r="D601" t="s">
        <v>3829</v>
      </c>
      <c r="E601" t="s">
        <v>3829</v>
      </c>
      <c r="F601" t="s">
        <v>3829</v>
      </c>
      <c r="G601" t="s">
        <v>3829</v>
      </c>
      <c r="H601" t="s">
        <v>3829</v>
      </c>
      <c r="I601" t="s">
        <v>3829</v>
      </c>
      <c r="J601" t="s">
        <v>3829</v>
      </c>
      <c r="K601" t="s">
        <v>3829</v>
      </c>
      <c r="L601" t="s">
        <v>3829</v>
      </c>
      <c r="M601" t="s">
        <v>3829</v>
      </c>
      <c r="N601" t="s">
        <v>3829</v>
      </c>
      <c r="O601" t="s">
        <v>3829</v>
      </c>
      <c r="P601" t="s">
        <v>3829</v>
      </c>
      <c r="Q601" t="s">
        <v>3829</v>
      </c>
      <c r="R601" t="s">
        <v>3829</v>
      </c>
      <c r="S601" t="s">
        <v>3829</v>
      </c>
      <c r="T601" t="s">
        <v>3829</v>
      </c>
      <c r="U601" t="s">
        <v>3829</v>
      </c>
      <c r="V601" t="s">
        <v>3829</v>
      </c>
      <c r="W601" t="s">
        <v>3829</v>
      </c>
      <c r="X601" t="s">
        <v>3829</v>
      </c>
      <c r="Y601" t="s">
        <v>3829</v>
      </c>
      <c r="Z601" t="s">
        <v>3829</v>
      </c>
      <c r="AA601" t="s">
        <v>3829</v>
      </c>
      <c r="AB601" t="s">
        <v>3829</v>
      </c>
      <c r="AC601" t="s">
        <v>3829</v>
      </c>
      <c r="AD601" t="s">
        <v>3829</v>
      </c>
      <c r="AE601" t="s">
        <v>3829</v>
      </c>
      <c r="AF601" t="s">
        <v>3829</v>
      </c>
      <c r="AG601" t="s">
        <v>3829</v>
      </c>
      <c r="AH601" t="s">
        <v>3829</v>
      </c>
      <c r="AI601" t="s">
        <v>3829</v>
      </c>
      <c r="AJ601" t="s">
        <v>3829</v>
      </c>
      <c r="AK601" t="s">
        <v>3829</v>
      </c>
      <c r="AL601" t="s">
        <v>3829</v>
      </c>
      <c r="AM601" t="s">
        <v>3829</v>
      </c>
      <c r="AN601" t="s">
        <v>3829</v>
      </c>
      <c r="AO601" t="s">
        <v>3829</v>
      </c>
      <c r="AP601" t="s">
        <v>3829</v>
      </c>
      <c r="AQ601" t="s">
        <v>3843</v>
      </c>
      <c r="AR601"/>
      <c r="AS601" s="268"/>
      <c r="AT601" s="258"/>
      <c r="AV601" s="258"/>
    </row>
    <row r="602" spans="1:48" s="257" customFormat="1" ht="22.8" x14ac:dyDescent="0.4">
      <c r="A602" s="257">
        <v>213779</v>
      </c>
      <c r="B602" s="257" t="s">
        <v>59</v>
      </c>
      <c r="C602" t="s">
        <v>212</v>
      </c>
      <c r="D602" t="s">
        <v>214</v>
      </c>
      <c r="E602" t="s">
        <v>212</v>
      </c>
      <c r="F602" t="s">
        <v>212</v>
      </c>
      <c r="G602" t="s">
        <v>214</v>
      </c>
      <c r="H602" t="s">
        <v>214</v>
      </c>
      <c r="I602" t="s">
        <v>212</v>
      </c>
      <c r="J602" t="s">
        <v>212</v>
      </c>
      <c r="K602" t="s">
        <v>212</v>
      </c>
      <c r="L602" t="s">
        <v>214</v>
      </c>
      <c r="M602" t="s">
        <v>214</v>
      </c>
      <c r="N602" t="s">
        <v>212</v>
      </c>
      <c r="O602" t="s">
        <v>214</v>
      </c>
      <c r="P602" t="s">
        <v>212</v>
      </c>
      <c r="Q602" t="s">
        <v>214</v>
      </c>
      <c r="R602" t="s">
        <v>212</v>
      </c>
      <c r="S602" t="s">
        <v>214</v>
      </c>
      <c r="T602" t="s">
        <v>212</v>
      </c>
      <c r="U602" t="s">
        <v>214</v>
      </c>
      <c r="V602" t="s">
        <v>212</v>
      </c>
      <c r="W602" t="s">
        <v>214</v>
      </c>
      <c r="X602" t="s">
        <v>214</v>
      </c>
      <c r="Y602" t="s">
        <v>214</v>
      </c>
      <c r="Z602" t="s">
        <v>214</v>
      </c>
      <c r="AA602" t="s">
        <v>214</v>
      </c>
      <c r="AB602" t="s">
        <v>214</v>
      </c>
      <c r="AC602" t="s">
        <v>212</v>
      </c>
      <c r="AD602" t="s">
        <v>212</v>
      </c>
      <c r="AE602" t="s">
        <v>214</v>
      </c>
      <c r="AF602" t="s">
        <v>212</v>
      </c>
      <c r="AG602" t="s">
        <v>213</v>
      </c>
      <c r="AH602" t="s">
        <v>213</v>
      </c>
      <c r="AI602" t="s">
        <v>213</v>
      </c>
      <c r="AJ602" t="s">
        <v>214</v>
      </c>
      <c r="AK602" t="s">
        <v>213</v>
      </c>
      <c r="AL602" t="s">
        <v>214</v>
      </c>
      <c r="AM602" t="s">
        <v>213</v>
      </c>
      <c r="AN602" t="s">
        <v>213</v>
      </c>
      <c r="AO602" t="s">
        <v>212</v>
      </c>
      <c r="AP602" t="s">
        <v>213</v>
      </c>
      <c r="AQ602" t="s">
        <v>3374</v>
      </c>
      <c r="AR602"/>
      <c r="AS602" s="268"/>
      <c r="AT602" s="256"/>
    </row>
    <row r="603" spans="1:48" s="257" customFormat="1" ht="24" x14ac:dyDescent="0.5">
      <c r="A603" s="292">
        <v>213783</v>
      </c>
      <c r="B603" s="257" t="s">
        <v>484</v>
      </c>
      <c r="C603" s="257" t="s">
        <v>214</v>
      </c>
      <c r="D603" s="257" t="s">
        <v>214</v>
      </c>
      <c r="E603" s="257" t="s">
        <v>212</v>
      </c>
      <c r="F603" s="257" t="s">
        <v>212</v>
      </c>
      <c r="G603" s="257" t="s">
        <v>212</v>
      </c>
      <c r="H603" s="257" t="s">
        <v>214</v>
      </c>
      <c r="I603" s="257" t="s">
        <v>214</v>
      </c>
      <c r="J603" s="257" t="s">
        <v>212</v>
      </c>
      <c r="K603" s="257" t="s">
        <v>212</v>
      </c>
      <c r="L603" s="257" t="s">
        <v>212</v>
      </c>
      <c r="M603" s="257" t="s">
        <v>214</v>
      </c>
      <c r="N603" s="257" t="s">
        <v>212</v>
      </c>
      <c r="O603" s="257" t="s">
        <v>212</v>
      </c>
      <c r="P603" s="257" t="s">
        <v>214</v>
      </c>
      <c r="Q603" s="257" t="s">
        <v>214</v>
      </c>
      <c r="R603" s="257" t="s">
        <v>214</v>
      </c>
      <c r="S603" s="257" t="s">
        <v>214</v>
      </c>
      <c r="T603" s="257" t="s">
        <v>214</v>
      </c>
      <c r="U603" s="257" t="s">
        <v>214</v>
      </c>
      <c r="V603" s="257" t="s">
        <v>214</v>
      </c>
      <c r="W603" s="257" t="s">
        <v>213</v>
      </c>
      <c r="X603" s="257" t="s">
        <v>214</v>
      </c>
      <c r="Y603" s="257" t="s">
        <v>213</v>
      </c>
      <c r="Z603" s="257" t="s">
        <v>213</v>
      </c>
      <c r="AA603" s="257" t="s">
        <v>214</v>
      </c>
      <c r="AB603" s="257" t="s">
        <v>213</v>
      </c>
      <c r="AC603" s="257" t="s">
        <v>213</v>
      </c>
      <c r="AD603" s="257" t="s">
        <v>213</v>
      </c>
      <c r="AE603" s="257" t="s">
        <v>213</v>
      </c>
      <c r="AF603" s="257" t="s">
        <v>213</v>
      </c>
      <c r="AP603"/>
      <c r="AQ603" t="s">
        <v>484</v>
      </c>
      <c r="AR603"/>
      <c r="AS603" s="268"/>
      <c r="AT603" s="256"/>
    </row>
    <row r="604" spans="1:48" s="257" customFormat="1" ht="22.8" x14ac:dyDescent="0.4">
      <c r="A604" s="257">
        <v>213784</v>
      </c>
      <c r="B604" s="257" t="s">
        <v>59</v>
      </c>
      <c r="C604" t="s">
        <v>212</v>
      </c>
      <c r="D604" t="s">
        <v>214</v>
      </c>
      <c r="E604" t="s">
        <v>214</v>
      </c>
      <c r="F604" t="s">
        <v>214</v>
      </c>
      <c r="G604" t="s">
        <v>212</v>
      </c>
      <c r="H604" t="s">
        <v>214</v>
      </c>
      <c r="I604" t="s">
        <v>214</v>
      </c>
      <c r="J604" t="s">
        <v>214</v>
      </c>
      <c r="K604" t="s">
        <v>214</v>
      </c>
      <c r="L604" t="s">
        <v>214</v>
      </c>
      <c r="M604" t="s">
        <v>214</v>
      </c>
      <c r="N604" t="s">
        <v>214</v>
      </c>
      <c r="O604" t="s">
        <v>214</v>
      </c>
      <c r="P604" t="s">
        <v>214</v>
      </c>
      <c r="Q604" t="s">
        <v>212</v>
      </c>
      <c r="R604" t="s">
        <v>213</v>
      </c>
      <c r="S604" t="s">
        <v>214</v>
      </c>
      <c r="T604" t="s">
        <v>214</v>
      </c>
      <c r="U604" t="s">
        <v>214</v>
      </c>
      <c r="V604" t="s">
        <v>214</v>
      </c>
      <c r="W604" t="s">
        <v>214</v>
      </c>
      <c r="X604" t="s">
        <v>212</v>
      </c>
      <c r="Y604" t="s">
        <v>214</v>
      </c>
      <c r="Z604" t="s">
        <v>212</v>
      </c>
      <c r="AA604" t="s">
        <v>212</v>
      </c>
      <c r="AB604" t="s">
        <v>212</v>
      </c>
      <c r="AC604" t="s">
        <v>214</v>
      </c>
      <c r="AD604" t="s">
        <v>214</v>
      </c>
      <c r="AE604" t="s">
        <v>212</v>
      </c>
      <c r="AF604" t="s">
        <v>214</v>
      </c>
      <c r="AG604" t="s">
        <v>212</v>
      </c>
      <c r="AH604" t="s">
        <v>212</v>
      </c>
      <c r="AI604" t="s">
        <v>212</v>
      </c>
      <c r="AJ604" t="s">
        <v>213</v>
      </c>
      <c r="AK604" t="s">
        <v>214</v>
      </c>
      <c r="AL604" t="s">
        <v>214</v>
      </c>
      <c r="AM604" t="s">
        <v>213</v>
      </c>
      <c r="AN604" t="s">
        <v>213</v>
      </c>
      <c r="AO604" t="s">
        <v>213</v>
      </c>
      <c r="AP604" t="s">
        <v>214</v>
      </c>
      <c r="AQ604" t="s">
        <v>3374</v>
      </c>
      <c r="AR604"/>
      <c r="AS604" s="268"/>
      <c r="AT604" s="258"/>
    </row>
    <row r="605" spans="1:48" s="257" customFormat="1" ht="24" x14ac:dyDescent="0.5">
      <c r="A605" s="292">
        <v>213795</v>
      </c>
      <c r="B605" s="257" t="s">
        <v>484</v>
      </c>
      <c r="C605" s="256" t="s">
        <v>3829</v>
      </c>
      <c r="D605" s="256" t="s">
        <v>3829</v>
      </c>
      <c r="E605" s="256" t="s">
        <v>3829</v>
      </c>
      <c r="F605" s="256" t="s">
        <v>3829</v>
      </c>
      <c r="G605" s="256" t="s">
        <v>3829</v>
      </c>
      <c r="H605" s="256" t="s">
        <v>3829</v>
      </c>
      <c r="I605" s="256" t="s">
        <v>3829</v>
      </c>
      <c r="J605" s="256" t="s">
        <v>3829</v>
      </c>
      <c r="K605" s="256" t="s">
        <v>3829</v>
      </c>
      <c r="L605" s="256" t="s">
        <v>3829</v>
      </c>
      <c r="M605" s="256" t="s">
        <v>3829</v>
      </c>
      <c r="N605" s="256" t="s">
        <v>3829</v>
      </c>
      <c r="O605" s="256" t="s">
        <v>3829</v>
      </c>
      <c r="P605" s="256" t="s">
        <v>3829</v>
      </c>
      <c r="Q605" s="256" t="s">
        <v>3829</v>
      </c>
      <c r="R605" s="256" t="s">
        <v>3829</v>
      </c>
      <c r="S605" s="256" t="s">
        <v>3829</v>
      </c>
      <c r="T605" s="256" t="s">
        <v>3829</v>
      </c>
      <c r="U605" s="256" t="s">
        <v>3829</v>
      </c>
      <c r="V605" s="256" t="s">
        <v>3829</v>
      </c>
      <c r="W605" s="256" t="s">
        <v>3829</v>
      </c>
      <c r="X605" s="256" t="s">
        <v>3829</v>
      </c>
      <c r="Y605" s="256" t="s">
        <v>3829</v>
      </c>
      <c r="Z605" s="256" t="s">
        <v>3829</v>
      </c>
      <c r="AA605" s="256" t="s">
        <v>3829</v>
      </c>
      <c r="AB605" s="256" t="s">
        <v>3829</v>
      </c>
      <c r="AC605" s="256" t="s">
        <v>3829</v>
      </c>
      <c r="AD605" s="256" t="s">
        <v>3829</v>
      </c>
      <c r="AE605" s="256" t="s">
        <v>3829</v>
      </c>
      <c r="AF605" s="256" t="s">
        <v>3829</v>
      </c>
      <c r="AG605" s="256"/>
      <c r="AH605" s="256"/>
      <c r="AI605" s="256"/>
      <c r="AJ605" s="256"/>
      <c r="AK605" s="256"/>
      <c r="AL605" s="256"/>
      <c r="AM605" s="256"/>
      <c r="AN605" s="256"/>
      <c r="AO605" s="256"/>
      <c r="AP605"/>
      <c r="AQ605" t="s">
        <v>3865</v>
      </c>
      <c r="AR605"/>
      <c r="AS605" s="268"/>
      <c r="AT605" s="256"/>
      <c r="AV605" s="258"/>
    </row>
    <row r="606" spans="1:48" s="257" customFormat="1" ht="22.8" x14ac:dyDescent="0.4">
      <c r="A606" s="257">
        <v>213796</v>
      </c>
      <c r="B606" s="257" t="s">
        <v>59</v>
      </c>
      <c r="C606" t="s">
        <v>212</v>
      </c>
      <c r="D606" t="s">
        <v>212</v>
      </c>
      <c r="E606" t="s">
        <v>212</v>
      </c>
      <c r="F606" t="s">
        <v>212</v>
      </c>
      <c r="G606" t="s">
        <v>212</v>
      </c>
      <c r="H606" t="s">
        <v>214</v>
      </c>
      <c r="I606" t="s">
        <v>214</v>
      </c>
      <c r="J606" t="s">
        <v>214</v>
      </c>
      <c r="K606" t="s">
        <v>212</v>
      </c>
      <c r="L606" t="s">
        <v>212</v>
      </c>
      <c r="M606" t="s">
        <v>214</v>
      </c>
      <c r="N606" t="s">
        <v>214</v>
      </c>
      <c r="O606" t="s">
        <v>214</v>
      </c>
      <c r="P606" t="s">
        <v>212</v>
      </c>
      <c r="Q606" t="s">
        <v>214</v>
      </c>
      <c r="R606" t="s">
        <v>212</v>
      </c>
      <c r="S606" t="s">
        <v>214</v>
      </c>
      <c r="T606" t="s">
        <v>212</v>
      </c>
      <c r="U606" t="s">
        <v>214</v>
      </c>
      <c r="V606" t="s">
        <v>214</v>
      </c>
      <c r="W606" t="s">
        <v>214</v>
      </c>
      <c r="X606" t="s">
        <v>214</v>
      </c>
      <c r="Y606" t="s">
        <v>214</v>
      </c>
      <c r="Z606" t="s">
        <v>212</v>
      </c>
      <c r="AA606" t="s">
        <v>214</v>
      </c>
      <c r="AB606" t="s">
        <v>214</v>
      </c>
      <c r="AC606" t="s">
        <v>214</v>
      </c>
      <c r="AD606" t="s">
        <v>214</v>
      </c>
      <c r="AE606" t="s">
        <v>212</v>
      </c>
      <c r="AF606" t="s">
        <v>212</v>
      </c>
      <c r="AG606" t="s">
        <v>212</v>
      </c>
      <c r="AH606" t="s">
        <v>214</v>
      </c>
      <c r="AI606" t="s">
        <v>212</v>
      </c>
      <c r="AJ606" t="s">
        <v>214</v>
      </c>
      <c r="AK606" t="s">
        <v>214</v>
      </c>
      <c r="AL606" t="s">
        <v>212</v>
      </c>
      <c r="AM606" t="s">
        <v>212</v>
      </c>
      <c r="AN606" t="s">
        <v>212</v>
      </c>
      <c r="AO606" t="s">
        <v>212</v>
      </c>
      <c r="AP606" t="s">
        <v>214</v>
      </c>
      <c r="AQ606" t="s">
        <v>3374</v>
      </c>
      <c r="AR606"/>
      <c r="AS606" s="268"/>
      <c r="AT606" s="256"/>
    </row>
    <row r="607" spans="1:48" s="257" customFormat="1" ht="22.8" x14ac:dyDescent="0.4">
      <c r="A607" s="257">
        <v>213799</v>
      </c>
      <c r="B607" s="257" t="s">
        <v>59</v>
      </c>
      <c r="C607" t="s">
        <v>214</v>
      </c>
      <c r="D607" t="s">
        <v>214</v>
      </c>
      <c r="E607" t="s">
        <v>214</v>
      </c>
      <c r="F607" t="s">
        <v>212</v>
      </c>
      <c r="G607" t="s">
        <v>214</v>
      </c>
      <c r="H607" t="s">
        <v>214</v>
      </c>
      <c r="I607" t="s">
        <v>212</v>
      </c>
      <c r="J607" t="s">
        <v>212</v>
      </c>
      <c r="K607" t="s">
        <v>214</v>
      </c>
      <c r="L607" t="s">
        <v>214</v>
      </c>
      <c r="M607" t="s">
        <v>212</v>
      </c>
      <c r="N607" t="s">
        <v>214</v>
      </c>
      <c r="O607" t="s">
        <v>212</v>
      </c>
      <c r="P607" t="s">
        <v>212</v>
      </c>
      <c r="Q607" t="s">
        <v>212</v>
      </c>
      <c r="R607" t="s">
        <v>214</v>
      </c>
      <c r="S607" t="s">
        <v>212</v>
      </c>
      <c r="T607" t="s">
        <v>214</v>
      </c>
      <c r="U607" t="s">
        <v>214</v>
      </c>
      <c r="V607" t="s">
        <v>214</v>
      </c>
      <c r="W607" t="s">
        <v>214</v>
      </c>
      <c r="X607" t="s">
        <v>214</v>
      </c>
      <c r="Y607" t="s">
        <v>212</v>
      </c>
      <c r="Z607" t="s">
        <v>214</v>
      </c>
      <c r="AA607" t="s">
        <v>212</v>
      </c>
      <c r="AB607" t="s">
        <v>212</v>
      </c>
      <c r="AC607" t="s">
        <v>214</v>
      </c>
      <c r="AD607" t="s">
        <v>212</v>
      </c>
      <c r="AE607" t="s">
        <v>212</v>
      </c>
      <c r="AF607" t="s">
        <v>214</v>
      </c>
      <c r="AG607" t="s">
        <v>212</v>
      </c>
      <c r="AH607" t="s">
        <v>213</v>
      </c>
      <c r="AI607" t="s">
        <v>214</v>
      </c>
      <c r="AJ607" t="s">
        <v>212</v>
      </c>
      <c r="AK607" t="s">
        <v>214</v>
      </c>
      <c r="AL607" t="s">
        <v>214</v>
      </c>
      <c r="AM607" t="s">
        <v>213</v>
      </c>
      <c r="AN607" t="s">
        <v>213</v>
      </c>
      <c r="AO607" t="s">
        <v>214</v>
      </c>
      <c r="AP607" t="s">
        <v>212</v>
      </c>
      <c r="AQ607" t="s">
        <v>59</v>
      </c>
      <c r="AR607"/>
      <c r="AS607" s="268"/>
      <c r="AT607" s="258"/>
    </row>
    <row r="608" spans="1:48" s="257" customFormat="1" ht="22.8" x14ac:dyDescent="0.4">
      <c r="A608" s="257">
        <v>213801</v>
      </c>
      <c r="B608" s="257" t="s">
        <v>484</v>
      </c>
      <c r="C608" t="s">
        <v>3829</v>
      </c>
      <c r="D608" t="s">
        <v>3829</v>
      </c>
      <c r="E608" t="s">
        <v>3829</v>
      </c>
      <c r="F608" t="s">
        <v>3829</v>
      </c>
      <c r="G608" t="s">
        <v>3829</v>
      </c>
      <c r="H608" t="s">
        <v>3829</v>
      </c>
      <c r="I608" t="s">
        <v>3829</v>
      </c>
      <c r="J608" t="s">
        <v>3829</v>
      </c>
      <c r="K608" t="s">
        <v>3829</v>
      </c>
      <c r="L608" t="s">
        <v>3829</v>
      </c>
      <c r="M608" t="s">
        <v>3829</v>
      </c>
      <c r="N608" t="s">
        <v>3829</v>
      </c>
      <c r="O608" t="s">
        <v>3829</v>
      </c>
      <c r="P608" t="s">
        <v>3829</v>
      </c>
      <c r="Q608" t="s">
        <v>3829</v>
      </c>
      <c r="R608" t="s">
        <v>3829</v>
      </c>
      <c r="S608" t="s">
        <v>3829</v>
      </c>
      <c r="T608" t="s">
        <v>3829</v>
      </c>
      <c r="U608" t="s">
        <v>3829</v>
      </c>
      <c r="V608" t="s">
        <v>3829</v>
      </c>
      <c r="W608" t="s">
        <v>3829</v>
      </c>
      <c r="X608" t="s">
        <v>3829</v>
      </c>
      <c r="Y608" t="s">
        <v>3829</v>
      </c>
      <c r="Z608" t="s">
        <v>3829</v>
      </c>
      <c r="AA608" t="s">
        <v>3829</v>
      </c>
      <c r="AB608" t="s">
        <v>3829</v>
      </c>
      <c r="AC608" t="s">
        <v>3829</v>
      </c>
      <c r="AD608" t="s">
        <v>3829</v>
      </c>
      <c r="AE608" t="s">
        <v>3829</v>
      </c>
      <c r="AF608" t="s">
        <v>3829</v>
      </c>
      <c r="AG608"/>
      <c r="AH608"/>
      <c r="AI608"/>
      <c r="AJ608"/>
      <c r="AK608"/>
      <c r="AL608"/>
      <c r="AM608"/>
      <c r="AN608"/>
      <c r="AO608"/>
      <c r="AP608"/>
      <c r="AQ608" t="s">
        <v>3865</v>
      </c>
      <c r="AR608"/>
      <c r="AS608" s="268"/>
      <c r="AT608" s="256"/>
      <c r="AV608" s="258"/>
    </row>
    <row r="609" spans="1:48" s="257" customFormat="1" ht="24" x14ac:dyDescent="0.5">
      <c r="A609" s="292">
        <v>213802</v>
      </c>
      <c r="B609" s="257" t="s">
        <v>484</v>
      </c>
      <c r="C609" s="269" t="s">
        <v>212</v>
      </c>
      <c r="D609" s="269" t="s">
        <v>212</v>
      </c>
      <c r="E609" s="269" t="s">
        <v>212</v>
      </c>
      <c r="F609" s="269" t="s">
        <v>212</v>
      </c>
      <c r="G609" s="269" t="s">
        <v>212</v>
      </c>
      <c r="H609" s="269" t="s">
        <v>212</v>
      </c>
      <c r="I609" s="269" t="s">
        <v>212</v>
      </c>
      <c r="J609" s="269" t="s">
        <v>212</v>
      </c>
      <c r="K609" s="269" t="s">
        <v>212</v>
      </c>
      <c r="L609" s="269" t="s">
        <v>212</v>
      </c>
      <c r="M609" s="269" t="s">
        <v>212</v>
      </c>
      <c r="N609" s="269" t="s">
        <v>212</v>
      </c>
      <c r="O609" s="269" t="s">
        <v>212</v>
      </c>
      <c r="P609" s="269" t="s">
        <v>212</v>
      </c>
      <c r="Q609" s="269" t="s">
        <v>212</v>
      </c>
      <c r="R609" s="269" t="s">
        <v>212</v>
      </c>
      <c r="S609" s="269" t="s">
        <v>212</v>
      </c>
      <c r="T609" s="269" t="s">
        <v>212</v>
      </c>
      <c r="U609" s="269" t="s">
        <v>212</v>
      </c>
      <c r="V609" s="269" t="s">
        <v>212</v>
      </c>
      <c r="W609" s="269" t="s">
        <v>213</v>
      </c>
      <c r="X609" s="269" t="s">
        <v>213</v>
      </c>
      <c r="Y609" s="269" t="s">
        <v>213</v>
      </c>
      <c r="Z609" s="269" t="s">
        <v>213</v>
      </c>
      <c r="AA609" s="269" t="s">
        <v>213</v>
      </c>
      <c r="AB609" s="269" t="s">
        <v>213</v>
      </c>
      <c r="AC609" s="269" t="s">
        <v>213</v>
      </c>
      <c r="AD609" s="269" t="s">
        <v>213</v>
      </c>
      <c r="AE609" s="269" t="s">
        <v>213</v>
      </c>
      <c r="AF609" s="269" t="s">
        <v>213</v>
      </c>
      <c r="AG609" s="256"/>
      <c r="AH609" s="256"/>
      <c r="AI609" s="256"/>
      <c r="AJ609" s="256"/>
      <c r="AK609" s="256"/>
      <c r="AL609" s="256"/>
      <c r="AM609" s="256"/>
      <c r="AN609" s="256"/>
      <c r="AO609" s="256"/>
      <c r="AP609"/>
      <c r="AQ609" t="s">
        <v>3856</v>
      </c>
      <c r="AR609"/>
      <c r="AS609" s="268"/>
      <c r="AT609" s="258"/>
    </row>
    <row r="610" spans="1:48" s="257" customFormat="1" ht="22.8" x14ac:dyDescent="0.4">
      <c r="A610" s="257">
        <v>213804</v>
      </c>
      <c r="B610" s="257" t="s">
        <v>59</v>
      </c>
      <c r="C610" t="s">
        <v>214</v>
      </c>
      <c r="D610" t="s">
        <v>214</v>
      </c>
      <c r="E610" t="s">
        <v>214</v>
      </c>
      <c r="F610" t="s">
        <v>214</v>
      </c>
      <c r="G610" t="s">
        <v>214</v>
      </c>
      <c r="H610" t="s">
        <v>214</v>
      </c>
      <c r="I610" t="s">
        <v>214</v>
      </c>
      <c r="J610" t="s">
        <v>214</v>
      </c>
      <c r="K610" t="s">
        <v>214</v>
      </c>
      <c r="L610" t="s">
        <v>214</v>
      </c>
      <c r="M610" t="s">
        <v>214</v>
      </c>
      <c r="N610" t="s">
        <v>214</v>
      </c>
      <c r="O610" t="s">
        <v>214</v>
      </c>
      <c r="P610" t="s">
        <v>214</v>
      </c>
      <c r="Q610" t="s">
        <v>214</v>
      </c>
      <c r="R610" t="s">
        <v>214</v>
      </c>
      <c r="S610" t="s">
        <v>214</v>
      </c>
      <c r="T610" t="s">
        <v>214</v>
      </c>
      <c r="U610" t="s">
        <v>214</v>
      </c>
      <c r="V610" t="s">
        <v>214</v>
      </c>
      <c r="W610" t="s">
        <v>214</v>
      </c>
      <c r="X610" t="s">
        <v>214</v>
      </c>
      <c r="Y610" t="s">
        <v>212</v>
      </c>
      <c r="Z610" t="s">
        <v>214</v>
      </c>
      <c r="AA610" t="s">
        <v>214</v>
      </c>
      <c r="AB610" t="s">
        <v>214</v>
      </c>
      <c r="AC610" t="s">
        <v>214</v>
      </c>
      <c r="AD610" t="s">
        <v>214</v>
      </c>
      <c r="AE610" t="s">
        <v>212</v>
      </c>
      <c r="AF610" t="s">
        <v>214</v>
      </c>
      <c r="AG610" t="s">
        <v>214</v>
      </c>
      <c r="AH610" t="s">
        <v>212</v>
      </c>
      <c r="AI610" t="s">
        <v>212</v>
      </c>
      <c r="AJ610" t="s">
        <v>214</v>
      </c>
      <c r="AK610" t="s">
        <v>212</v>
      </c>
      <c r="AL610" t="s">
        <v>214</v>
      </c>
      <c r="AM610" t="s">
        <v>214</v>
      </c>
      <c r="AN610" t="s">
        <v>212</v>
      </c>
      <c r="AO610" t="s">
        <v>212</v>
      </c>
      <c r="AP610" t="s">
        <v>212</v>
      </c>
      <c r="AQ610" t="s">
        <v>59</v>
      </c>
      <c r="AR610"/>
      <c r="AS610" s="268"/>
      <c r="AT610" s="258"/>
    </row>
    <row r="611" spans="1:48" s="257" customFormat="1" ht="22.8" x14ac:dyDescent="0.4">
      <c r="A611" s="257">
        <v>213829</v>
      </c>
      <c r="B611" s="257" t="s">
        <v>59</v>
      </c>
      <c r="C611" t="s">
        <v>214</v>
      </c>
      <c r="D611" t="s">
        <v>214</v>
      </c>
      <c r="E611" t="s">
        <v>214</v>
      </c>
      <c r="F611" t="s">
        <v>214</v>
      </c>
      <c r="G611" t="s">
        <v>214</v>
      </c>
      <c r="H611" t="s">
        <v>214</v>
      </c>
      <c r="I611" t="s">
        <v>214</v>
      </c>
      <c r="J611" t="s">
        <v>214</v>
      </c>
      <c r="K611" t="s">
        <v>214</v>
      </c>
      <c r="L611" t="s">
        <v>214</v>
      </c>
      <c r="M611" t="s">
        <v>214</v>
      </c>
      <c r="N611" t="s">
        <v>214</v>
      </c>
      <c r="O611" t="s">
        <v>214</v>
      </c>
      <c r="P611" t="s">
        <v>214</v>
      </c>
      <c r="Q611" t="s">
        <v>214</v>
      </c>
      <c r="R611" t="s">
        <v>214</v>
      </c>
      <c r="S611" t="s">
        <v>214</v>
      </c>
      <c r="T611" t="s">
        <v>214</v>
      </c>
      <c r="U611" t="s">
        <v>214</v>
      </c>
      <c r="V611" t="s">
        <v>214</v>
      </c>
      <c r="W611" t="s">
        <v>214</v>
      </c>
      <c r="X611" t="s">
        <v>212</v>
      </c>
      <c r="Y611" t="s">
        <v>213</v>
      </c>
      <c r="Z611" t="s">
        <v>212</v>
      </c>
      <c r="AA611" t="s">
        <v>212</v>
      </c>
      <c r="AB611" t="s">
        <v>212</v>
      </c>
      <c r="AC611" t="s">
        <v>214</v>
      </c>
      <c r="AD611" t="s">
        <v>212</v>
      </c>
      <c r="AE611" t="s">
        <v>214</v>
      </c>
      <c r="AF611" t="s">
        <v>212</v>
      </c>
      <c r="AG611" t="s">
        <v>213</v>
      </c>
      <c r="AH611" t="s">
        <v>212</v>
      </c>
      <c r="AI611" t="s">
        <v>213</v>
      </c>
      <c r="AJ611" t="s">
        <v>212</v>
      </c>
      <c r="AK611" t="s">
        <v>214</v>
      </c>
      <c r="AL611" t="s">
        <v>212</v>
      </c>
      <c r="AM611" t="s">
        <v>213</v>
      </c>
      <c r="AN611" t="s">
        <v>213</v>
      </c>
      <c r="AO611" t="s">
        <v>213</v>
      </c>
      <c r="AP611" t="s">
        <v>213</v>
      </c>
      <c r="AQ611" t="s">
        <v>3374</v>
      </c>
      <c r="AR611"/>
      <c r="AS611" s="268"/>
      <c r="AT611" s="258"/>
    </row>
    <row r="612" spans="1:48" s="257" customFormat="1" ht="28.2" x14ac:dyDescent="0.4">
      <c r="A612" s="347">
        <v>213830</v>
      </c>
      <c r="B612" s="257" t="s">
        <v>485</v>
      </c>
      <c r="C612" s="269" t="s">
        <v>213</v>
      </c>
      <c r="D612" s="269" t="s">
        <v>213</v>
      </c>
      <c r="E612" s="269" t="s">
        <v>213</v>
      </c>
      <c r="F612" s="269" t="s">
        <v>213</v>
      </c>
      <c r="G612" s="269" t="s">
        <v>213</v>
      </c>
      <c r="H612" s="269" t="s">
        <v>213</v>
      </c>
      <c r="I612" s="269" t="s">
        <v>213</v>
      </c>
      <c r="J612" s="269" t="s">
        <v>213</v>
      </c>
      <c r="K612" s="269" t="s">
        <v>213</v>
      </c>
      <c r="L612" s="269" t="s">
        <v>213</v>
      </c>
      <c r="M612" s="280"/>
      <c r="N612" s="280"/>
      <c r="O612" s="280"/>
      <c r="P612" s="280"/>
      <c r="Q612" s="280"/>
      <c r="R612" s="280"/>
      <c r="S612" s="280"/>
      <c r="T612" s="280"/>
      <c r="U612" s="280"/>
      <c r="V612" s="280"/>
      <c r="W612" s="280"/>
      <c r="X612" s="280"/>
      <c r="Y612" s="280"/>
      <c r="Z612" s="280"/>
      <c r="AA612" s="280"/>
      <c r="AB612" s="280"/>
      <c r="AC612" s="280"/>
      <c r="AD612" s="280"/>
      <c r="AE612" s="280"/>
      <c r="AF612" s="280"/>
      <c r="AG612" s="280"/>
      <c r="AH612" s="280"/>
      <c r="AI612" s="280"/>
      <c r="AJ612" s="280"/>
      <c r="AK612" s="280"/>
      <c r="AL612" s="280"/>
      <c r="AM612" s="280"/>
      <c r="AN612" s="280"/>
      <c r="AO612" s="280"/>
      <c r="AP612"/>
      <c r="AQ612" t="s">
        <v>4129</v>
      </c>
      <c r="AR612"/>
      <c r="AS612" s="268"/>
      <c r="AT612" s="256"/>
      <c r="AV612" s="258"/>
    </row>
    <row r="613" spans="1:48" s="257" customFormat="1" ht="22.8" x14ac:dyDescent="0.4">
      <c r="A613" s="257">
        <v>213831</v>
      </c>
      <c r="B613" s="257" t="s">
        <v>486</v>
      </c>
      <c r="C613" t="s">
        <v>3829</v>
      </c>
      <c r="D613" t="s">
        <v>3829</v>
      </c>
      <c r="E613" t="s">
        <v>3829</v>
      </c>
      <c r="F613" t="s">
        <v>3829</v>
      </c>
      <c r="G613" t="s">
        <v>3829</v>
      </c>
      <c r="H613" t="s">
        <v>3829</v>
      </c>
      <c r="I613" t="s">
        <v>3829</v>
      </c>
      <c r="J613" t="s">
        <v>3829</v>
      </c>
      <c r="K613" t="s">
        <v>3829</v>
      </c>
      <c r="L613" t="s">
        <v>3829</v>
      </c>
      <c r="M613" t="s">
        <v>3829</v>
      </c>
      <c r="N613" t="s">
        <v>3829</v>
      </c>
      <c r="O613" t="s">
        <v>3829</v>
      </c>
      <c r="P613" t="s">
        <v>3829</v>
      </c>
      <c r="Q613" t="s">
        <v>3829</v>
      </c>
      <c r="R613" t="s">
        <v>3829</v>
      </c>
      <c r="S613" t="s">
        <v>3829</v>
      </c>
      <c r="T613" t="s">
        <v>3829</v>
      </c>
      <c r="U613" t="s">
        <v>3829</v>
      </c>
      <c r="V613" t="s">
        <v>3829</v>
      </c>
      <c r="W613"/>
      <c r="X613"/>
      <c r="Y613"/>
      <c r="Z613"/>
      <c r="AA613"/>
      <c r="AB613"/>
      <c r="AC613"/>
      <c r="AD613"/>
      <c r="AE613"/>
      <c r="AF613"/>
      <c r="AG613"/>
      <c r="AH613"/>
      <c r="AI613"/>
      <c r="AJ613"/>
      <c r="AK613"/>
      <c r="AL613"/>
      <c r="AM613"/>
      <c r="AN613"/>
      <c r="AO613"/>
      <c r="AP613"/>
      <c r="AQ613" t="s">
        <v>4037</v>
      </c>
      <c r="AR613"/>
      <c r="AS613" s="268"/>
      <c r="AT613" s="256"/>
    </row>
    <row r="614" spans="1:48" s="257" customFormat="1" ht="22.8" x14ac:dyDescent="0.4">
      <c r="A614" s="257">
        <v>213834</v>
      </c>
      <c r="B614" s="257" t="s">
        <v>59</v>
      </c>
      <c r="C614" t="s">
        <v>212</v>
      </c>
      <c r="D614" t="s">
        <v>214</v>
      </c>
      <c r="E614" t="s">
        <v>214</v>
      </c>
      <c r="F614" t="s">
        <v>212</v>
      </c>
      <c r="G614" t="s">
        <v>212</v>
      </c>
      <c r="H614" t="s">
        <v>214</v>
      </c>
      <c r="I614" t="s">
        <v>212</v>
      </c>
      <c r="J614" t="s">
        <v>214</v>
      </c>
      <c r="K614" t="s">
        <v>214</v>
      </c>
      <c r="L614" t="s">
        <v>214</v>
      </c>
      <c r="M614" t="s">
        <v>214</v>
      </c>
      <c r="N614" t="s">
        <v>212</v>
      </c>
      <c r="O614" t="s">
        <v>214</v>
      </c>
      <c r="P614" t="s">
        <v>214</v>
      </c>
      <c r="Q614" t="s">
        <v>214</v>
      </c>
      <c r="R614" t="s">
        <v>214</v>
      </c>
      <c r="S614" t="s">
        <v>214</v>
      </c>
      <c r="T614" t="s">
        <v>214</v>
      </c>
      <c r="U614" t="s">
        <v>214</v>
      </c>
      <c r="V614" t="s">
        <v>214</v>
      </c>
      <c r="W614" t="s">
        <v>212</v>
      </c>
      <c r="X614" t="s">
        <v>214</v>
      </c>
      <c r="Y614" t="s">
        <v>212</v>
      </c>
      <c r="Z614" t="s">
        <v>214</v>
      </c>
      <c r="AA614" t="s">
        <v>214</v>
      </c>
      <c r="AB614" t="s">
        <v>212</v>
      </c>
      <c r="AC614" t="s">
        <v>212</v>
      </c>
      <c r="AD614" t="s">
        <v>214</v>
      </c>
      <c r="AE614" t="s">
        <v>213</v>
      </c>
      <c r="AF614" t="s">
        <v>214</v>
      </c>
      <c r="AG614" t="s">
        <v>214</v>
      </c>
      <c r="AH614" t="s">
        <v>213</v>
      </c>
      <c r="AI614" t="s">
        <v>213</v>
      </c>
      <c r="AJ614" t="s">
        <v>212</v>
      </c>
      <c r="AK614" t="s">
        <v>214</v>
      </c>
      <c r="AL614" t="s">
        <v>213</v>
      </c>
      <c r="AM614" t="s">
        <v>213</v>
      </c>
      <c r="AN614" t="s">
        <v>213</v>
      </c>
      <c r="AO614" t="s">
        <v>213</v>
      </c>
      <c r="AP614" t="s">
        <v>214</v>
      </c>
      <c r="AQ614" t="s">
        <v>3374</v>
      </c>
      <c r="AR614"/>
      <c r="AS614" s="268"/>
      <c r="AT614" s="256"/>
    </row>
    <row r="615" spans="1:48" s="257" customFormat="1" ht="24" x14ac:dyDescent="0.5">
      <c r="A615" s="292">
        <v>213844</v>
      </c>
      <c r="B615" s="257" t="s">
        <v>484</v>
      </c>
      <c r="C615" s="257" t="s">
        <v>212</v>
      </c>
      <c r="D615" s="257" t="s">
        <v>212</v>
      </c>
      <c r="E615" s="257" t="s">
        <v>212</v>
      </c>
      <c r="F615" s="257" t="s">
        <v>212</v>
      </c>
      <c r="G615" s="257" t="s">
        <v>212</v>
      </c>
      <c r="H615" s="257" t="s">
        <v>214</v>
      </c>
      <c r="I615" s="257" t="s">
        <v>212</v>
      </c>
      <c r="J615" s="257" t="s">
        <v>212</v>
      </c>
      <c r="K615" s="257" t="s">
        <v>212</v>
      </c>
      <c r="L615" s="257" t="s">
        <v>212</v>
      </c>
      <c r="M615" s="257" t="s">
        <v>214</v>
      </c>
      <c r="N615" s="257" t="s">
        <v>214</v>
      </c>
      <c r="O615" s="257" t="s">
        <v>212</v>
      </c>
      <c r="P615" s="257" t="s">
        <v>214</v>
      </c>
      <c r="Q615" s="257" t="s">
        <v>214</v>
      </c>
      <c r="R615" s="257" t="s">
        <v>214</v>
      </c>
      <c r="S615" s="257" t="s">
        <v>212</v>
      </c>
      <c r="T615" s="257" t="s">
        <v>214</v>
      </c>
      <c r="U615" s="257" t="s">
        <v>214</v>
      </c>
      <c r="V615" s="257" t="s">
        <v>214</v>
      </c>
      <c r="W615" s="257" t="s">
        <v>212</v>
      </c>
      <c r="X615" s="257" t="s">
        <v>214</v>
      </c>
      <c r="Y615" s="257" t="s">
        <v>213</v>
      </c>
      <c r="Z615" s="257" t="s">
        <v>214</v>
      </c>
      <c r="AA615" s="257" t="s">
        <v>212</v>
      </c>
      <c r="AB615" s="257" t="s">
        <v>214</v>
      </c>
      <c r="AC615" s="257" t="s">
        <v>214</v>
      </c>
      <c r="AD615" s="257" t="s">
        <v>214</v>
      </c>
      <c r="AE615" s="257" t="s">
        <v>213</v>
      </c>
      <c r="AF615" s="257" t="s">
        <v>214</v>
      </c>
      <c r="AP615"/>
      <c r="AQ615" t="s">
        <v>3375</v>
      </c>
      <c r="AR615"/>
      <c r="AS615" s="268"/>
      <c r="AT615" s="256"/>
    </row>
    <row r="616" spans="1:48" s="257" customFormat="1" ht="22.8" x14ac:dyDescent="0.4">
      <c r="A616" s="257">
        <v>213854</v>
      </c>
      <c r="B616" s="257" t="s">
        <v>484</v>
      </c>
      <c r="C616" t="s">
        <v>212</v>
      </c>
      <c r="D616" t="s">
        <v>214</v>
      </c>
      <c r="E616" t="s">
        <v>212</v>
      </c>
      <c r="F616" t="s">
        <v>212</v>
      </c>
      <c r="G616" t="s">
        <v>212</v>
      </c>
      <c r="H616" t="s">
        <v>212</v>
      </c>
      <c r="I616" t="s">
        <v>212</v>
      </c>
      <c r="J616" t="s">
        <v>212</v>
      </c>
      <c r="K616" t="s">
        <v>212</v>
      </c>
      <c r="L616" t="s">
        <v>212</v>
      </c>
      <c r="M616" t="s">
        <v>214</v>
      </c>
      <c r="N616" t="s">
        <v>212</v>
      </c>
      <c r="O616" t="s">
        <v>214</v>
      </c>
      <c r="P616" t="s">
        <v>212</v>
      </c>
      <c r="Q616" t="s">
        <v>214</v>
      </c>
      <c r="R616" t="s">
        <v>212</v>
      </c>
      <c r="S616" t="s">
        <v>214</v>
      </c>
      <c r="T616" t="s">
        <v>214</v>
      </c>
      <c r="U616" t="s">
        <v>214</v>
      </c>
      <c r="V616" t="s">
        <v>212</v>
      </c>
      <c r="W616" t="s">
        <v>214</v>
      </c>
      <c r="X616" t="s">
        <v>212</v>
      </c>
      <c r="Y616" t="s">
        <v>212</v>
      </c>
      <c r="Z616" t="s">
        <v>212</v>
      </c>
      <c r="AA616" t="s">
        <v>212</v>
      </c>
      <c r="AB616" t="s">
        <v>212</v>
      </c>
      <c r="AC616" t="s">
        <v>212</v>
      </c>
      <c r="AD616" t="s">
        <v>212</v>
      </c>
      <c r="AE616" t="s">
        <v>214</v>
      </c>
      <c r="AF616" t="s">
        <v>214</v>
      </c>
      <c r="AG616"/>
      <c r="AH616"/>
      <c r="AI616"/>
      <c r="AJ616"/>
      <c r="AK616"/>
      <c r="AL616"/>
      <c r="AM616"/>
      <c r="AN616"/>
      <c r="AO616"/>
      <c r="AP616"/>
      <c r="AQ616" t="s">
        <v>3375</v>
      </c>
      <c r="AR616"/>
      <c r="AS616" s="268"/>
      <c r="AT616" s="256"/>
    </row>
    <row r="617" spans="1:48" s="257" customFormat="1" ht="22.8" x14ac:dyDescent="0.4">
      <c r="A617" s="257">
        <v>213857</v>
      </c>
      <c r="B617" s="257" t="s">
        <v>59</v>
      </c>
      <c r="C617" t="s">
        <v>214</v>
      </c>
      <c r="D617" t="s">
        <v>212</v>
      </c>
      <c r="E617" t="s">
        <v>212</v>
      </c>
      <c r="F617" t="s">
        <v>214</v>
      </c>
      <c r="G617" t="s">
        <v>212</v>
      </c>
      <c r="H617" t="s">
        <v>212</v>
      </c>
      <c r="I617" t="s">
        <v>214</v>
      </c>
      <c r="J617" t="s">
        <v>212</v>
      </c>
      <c r="K617" t="s">
        <v>212</v>
      </c>
      <c r="L617" t="s">
        <v>212</v>
      </c>
      <c r="M617" t="s">
        <v>212</v>
      </c>
      <c r="N617" t="s">
        <v>214</v>
      </c>
      <c r="O617" t="s">
        <v>212</v>
      </c>
      <c r="P617" t="s">
        <v>214</v>
      </c>
      <c r="Q617" t="s">
        <v>212</v>
      </c>
      <c r="R617" t="s">
        <v>214</v>
      </c>
      <c r="S617" t="s">
        <v>214</v>
      </c>
      <c r="T617" t="s">
        <v>212</v>
      </c>
      <c r="U617" t="s">
        <v>212</v>
      </c>
      <c r="V617" t="s">
        <v>212</v>
      </c>
      <c r="W617" t="s">
        <v>212</v>
      </c>
      <c r="X617" t="s">
        <v>212</v>
      </c>
      <c r="Y617" t="s">
        <v>212</v>
      </c>
      <c r="Z617" t="s">
        <v>214</v>
      </c>
      <c r="AA617" t="s">
        <v>212</v>
      </c>
      <c r="AB617" t="s">
        <v>212</v>
      </c>
      <c r="AC617" t="s">
        <v>212</v>
      </c>
      <c r="AD617" t="s">
        <v>214</v>
      </c>
      <c r="AE617" t="s">
        <v>212</v>
      </c>
      <c r="AF617" t="s">
        <v>212</v>
      </c>
      <c r="AG617" t="s">
        <v>214</v>
      </c>
      <c r="AH617" t="s">
        <v>212</v>
      </c>
      <c r="AI617" t="s">
        <v>212</v>
      </c>
      <c r="AJ617" t="s">
        <v>214</v>
      </c>
      <c r="AK617" t="s">
        <v>212</v>
      </c>
      <c r="AL617" t="s">
        <v>212</v>
      </c>
      <c r="AM617" t="s">
        <v>212</v>
      </c>
      <c r="AN617" t="s">
        <v>214</v>
      </c>
      <c r="AO617" t="s">
        <v>212</v>
      </c>
      <c r="AP617" t="s">
        <v>212</v>
      </c>
      <c r="AQ617" t="s">
        <v>3374</v>
      </c>
      <c r="AR617"/>
      <c r="AS617" s="268"/>
      <c r="AT617" s="256"/>
    </row>
    <row r="618" spans="1:48" s="257" customFormat="1" ht="22.8" x14ac:dyDescent="0.4">
      <c r="A618" s="257">
        <v>213858</v>
      </c>
      <c r="B618" s="257" t="s">
        <v>484</v>
      </c>
      <c r="C618" t="s">
        <v>3829</v>
      </c>
      <c r="D618" t="s">
        <v>3829</v>
      </c>
      <c r="E618" t="s">
        <v>3829</v>
      </c>
      <c r="F618" t="s">
        <v>3829</v>
      </c>
      <c r="G618" t="s">
        <v>3829</v>
      </c>
      <c r="H618" t="s">
        <v>3829</v>
      </c>
      <c r="I618" t="s">
        <v>3829</v>
      </c>
      <c r="J618" t="s">
        <v>3829</v>
      </c>
      <c r="K618" t="s">
        <v>3829</v>
      </c>
      <c r="L618" t="s">
        <v>3829</v>
      </c>
      <c r="M618" t="s">
        <v>3829</v>
      </c>
      <c r="N618" t="s">
        <v>3829</v>
      </c>
      <c r="O618" t="s">
        <v>3829</v>
      </c>
      <c r="P618" t="s">
        <v>3829</v>
      </c>
      <c r="Q618" t="s">
        <v>3829</v>
      </c>
      <c r="R618" t="s">
        <v>3829</v>
      </c>
      <c r="S618" t="s">
        <v>3829</v>
      </c>
      <c r="T618" t="s">
        <v>3829</v>
      </c>
      <c r="U618" t="s">
        <v>3829</v>
      </c>
      <c r="V618" t="s">
        <v>3829</v>
      </c>
      <c r="W618" t="s">
        <v>3829</v>
      </c>
      <c r="X618" t="s">
        <v>3829</v>
      </c>
      <c r="Y618" t="s">
        <v>3829</v>
      </c>
      <c r="Z618" t="s">
        <v>3829</v>
      </c>
      <c r="AA618" t="s">
        <v>3829</v>
      </c>
      <c r="AB618" t="s">
        <v>3829</v>
      </c>
      <c r="AC618" t="s">
        <v>3829</v>
      </c>
      <c r="AD618" t="s">
        <v>3829</v>
      </c>
      <c r="AE618" t="s">
        <v>3829</v>
      </c>
      <c r="AF618" t="s">
        <v>3829</v>
      </c>
      <c r="AG618"/>
      <c r="AH618"/>
      <c r="AI618"/>
      <c r="AJ618"/>
      <c r="AK618"/>
      <c r="AL618"/>
      <c r="AM618"/>
      <c r="AN618"/>
      <c r="AO618"/>
      <c r="AP618"/>
      <c r="AQ618" t="s">
        <v>4067</v>
      </c>
      <c r="AR618"/>
      <c r="AS618" s="268"/>
      <c r="AT618" s="256"/>
    </row>
    <row r="619" spans="1:48" s="257" customFormat="1" ht="22.8" x14ac:dyDescent="0.4">
      <c r="A619" s="257">
        <v>213860</v>
      </c>
      <c r="B619" s="257" t="s">
        <v>486</v>
      </c>
      <c r="C619" t="s">
        <v>3829</v>
      </c>
      <c r="D619" t="s">
        <v>3829</v>
      </c>
      <c r="E619" t="s">
        <v>3829</v>
      </c>
      <c r="F619" t="s">
        <v>3829</v>
      </c>
      <c r="G619" t="s">
        <v>3829</v>
      </c>
      <c r="H619" t="s">
        <v>3829</v>
      </c>
      <c r="I619" t="s">
        <v>3829</v>
      </c>
      <c r="J619" t="s">
        <v>3829</v>
      </c>
      <c r="K619" t="s">
        <v>3829</v>
      </c>
      <c r="L619" t="s">
        <v>3829</v>
      </c>
      <c r="M619" t="s">
        <v>3829</v>
      </c>
      <c r="N619" t="s">
        <v>3829</v>
      </c>
      <c r="O619" t="s">
        <v>3829</v>
      </c>
      <c r="P619" t="s">
        <v>3829</v>
      </c>
      <c r="Q619" t="s">
        <v>3829</v>
      </c>
      <c r="R619" t="s">
        <v>3829</v>
      </c>
      <c r="S619" t="s">
        <v>3829</v>
      </c>
      <c r="T619" t="s">
        <v>3829</v>
      </c>
      <c r="U619" t="s">
        <v>3829</v>
      </c>
      <c r="V619" t="s">
        <v>3829</v>
      </c>
      <c r="W619"/>
      <c r="X619"/>
      <c r="Y619"/>
      <c r="Z619"/>
      <c r="AA619"/>
      <c r="AB619"/>
      <c r="AC619"/>
      <c r="AD619"/>
      <c r="AE619"/>
      <c r="AF619"/>
      <c r="AG619"/>
      <c r="AH619"/>
      <c r="AI619"/>
      <c r="AJ619"/>
      <c r="AK619"/>
      <c r="AL619"/>
      <c r="AM619"/>
      <c r="AN619"/>
      <c r="AO619"/>
      <c r="AP619"/>
      <c r="AQ619" t="s">
        <v>4068</v>
      </c>
      <c r="AR619"/>
      <c r="AS619" s="268"/>
      <c r="AT619" s="258"/>
    </row>
    <row r="620" spans="1:48" s="257" customFormat="1" ht="22.8" x14ac:dyDescent="0.4">
      <c r="A620" s="257">
        <v>213863</v>
      </c>
      <c r="B620" s="257" t="s">
        <v>486</v>
      </c>
      <c r="C620" t="s">
        <v>3829</v>
      </c>
      <c r="D620" t="s">
        <v>3829</v>
      </c>
      <c r="E620" t="s">
        <v>3829</v>
      </c>
      <c r="F620" t="s">
        <v>3829</v>
      </c>
      <c r="G620" t="s">
        <v>3829</v>
      </c>
      <c r="H620" t="s">
        <v>3829</v>
      </c>
      <c r="I620" t="s">
        <v>3829</v>
      </c>
      <c r="J620" t="s">
        <v>3829</v>
      </c>
      <c r="K620" t="s">
        <v>3829</v>
      </c>
      <c r="L620" t="s">
        <v>3829</v>
      </c>
      <c r="M620" t="s">
        <v>3829</v>
      </c>
      <c r="N620" t="s">
        <v>3829</v>
      </c>
      <c r="O620" t="s">
        <v>3829</v>
      </c>
      <c r="P620" t="s">
        <v>3829</v>
      </c>
      <c r="Q620" t="s">
        <v>3829</v>
      </c>
      <c r="R620" t="s">
        <v>3829</v>
      </c>
      <c r="S620" t="s">
        <v>3829</v>
      </c>
      <c r="T620" t="s">
        <v>3829</v>
      </c>
      <c r="U620" t="s">
        <v>3829</v>
      </c>
      <c r="V620" t="s">
        <v>3829</v>
      </c>
      <c r="W620"/>
      <c r="X620"/>
      <c r="Y620"/>
      <c r="Z620"/>
      <c r="AA620"/>
      <c r="AB620"/>
      <c r="AC620"/>
      <c r="AD620"/>
      <c r="AE620"/>
      <c r="AF620"/>
      <c r="AG620"/>
      <c r="AH620"/>
      <c r="AI620"/>
      <c r="AJ620"/>
      <c r="AK620"/>
      <c r="AL620"/>
      <c r="AM620"/>
      <c r="AN620"/>
      <c r="AO620"/>
      <c r="AP620"/>
      <c r="AQ620" t="s">
        <v>4077</v>
      </c>
      <c r="AR620"/>
      <c r="AS620" s="268"/>
      <c r="AT620" s="258"/>
    </row>
    <row r="621" spans="1:48" s="257" customFormat="1" ht="14.4" x14ac:dyDescent="0.3">
      <c r="A621" s="257">
        <v>213878</v>
      </c>
      <c r="B621" s="257" t="s">
        <v>59</v>
      </c>
      <c r="C621" t="s">
        <v>212</v>
      </c>
      <c r="D621" t="s">
        <v>214</v>
      </c>
      <c r="E621" t="s">
        <v>212</v>
      </c>
      <c r="F621" t="s">
        <v>212</v>
      </c>
      <c r="G621" t="s">
        <v>214</v>
      </c>
      <c r="H621" t="s">
        <v>212</v>
      </c>
      <c r="I621" t="s">
        <v>214</v>
      </c>
      <c r="J621" t="s">
        <v>214</v>
      </c>
      <c r="K621" t="s">
        <v>214</v>
      </c>
      <c r="L621" t="s">
        <v>214</v>
      </c>
      <c r="M621" t="s">
        <v>214</v>
      </c>
      <c r="N621" t="s">
        <v>212</v>
      </c>
      <c r="O621" t="s">
        <v>212</v>
      </c>
      <c r="P621" t="s">
        <v>214</v>
      </c>
      <c r="Q621" t="s">
        <v>214</v>
      </c>
      <c r="R621" t="s">
        <v>214</v>
      </c>
      <c r="S621" t="s">
        <v>214</v>
      </c>
      <c r="T621" t="s">
        <v>214</v>
      </c>
      <c r="U621" t="s">
        <v>214</v>
      </c>
      <c r="V621" t="s">
        <v>214</v>
      </c>
      <c r="W621" t="s">
        <v>214</v>
      </c>
      <c r="X621" t="s">
        <v>214</v>
      </c>
      <c r="Y621" t="s">
        <v>212</v>
      </c>
      <c r="Z621" t="s">
        <v>212</v>
      </c>
      <c r="AA621" t="s">
        <v>212</v>
      </c>
      <c r="AB621" t="s">
        <v>212</v>
      </c>
      <c r="AC621" t="s">
        <v>212</v>
      </c>
      <c r="AD621" t="s">
        <v>212</v>
      </c>
      <c r="AE621" t="s">
        <v>214</v>
      </c>
      <c r="AF621" t="s">
        <v>212</v>
      </c>
      <c r="AG621" t="s">
        <v>214</v>
      </c>
      <c r="AH621" t="s">
        <v>214</v>
      </c>
      <c r="AI621" t="s">
        <v>212</v>
      </c>
      <c r="AJ621" t="s">
        <v>214</v>
      </c>
      <c r="AK621" t="s">
        <v>213</v>
      </c>
      <c r="AL621" t="s">
        <v>214</v>
      </c>
      <c r="AM621" t="s">
        <v>213</v>
      </c>
      <c r="AN621" t="s">
        <v>213</v>
      </c>
      <c r="AO621" t="s">
        <v>214</v>
      </c>
      <c r="AP621" t="s">
        <v>213</v>
      </c>
      <c r="AQ621" t="s">
        <v>3374</v>
      </c>
      <c r="AR621"/>
      <c r="AS621" s="283"/>
      <c r="AT621" s="280"/>
      <c r="AU621" s="280"/>
      <c r="AV621" s="280"/>
    </row>
    <row r="622" spans="1:48" s="257" customFormat="1" ht="22.8" x14ac:dyDescent="0.4">
      <c r="A622" s="257">
        <v>213879</v>
      </c>
      <c r="B622" s="257" t="s">
        <v>484</v>
      </c>
      <c r="C622" t="s">
        <v>3829</v>
      </c>
      <c r="D622" t="s">
        <v>3829</v>
      </c>
      <c r="E622" t="s">
        <v>3829</v>
      </c>
      <c r="F622" t="s">
        <v>3829</v>
      </c>
      <c r="G622" t="s">
        <v>3829</v>
      </c>
      <c r="H622" t="s">
        <v>3829</v>
      </c>
      <c r="I622" t="s">
        <v>3829</v>
      </c>
      <c r="J622" t="s">
        <v>3829</v>
      </c>
      <c r="K622" t="s">
        <v>3829</v>
      </c>
      <c r="L622" t="s">
        <v>3829</v>
      </c>
      <c r="M622" t="s">
        <v>3829</v>
      </c>
      <c r="N622" t="s">
        <v>3829</v>
      </c>
      <c r="O622" t="s">
        <v>3829</v>
      </c>
      <c r="P622" t="s">
        <v>3829</v>
      </c>
      <c r="Q622" t="s">
        <v>3829</v>
      </c>
      <c r="R622" t="s">
        <v>3829</v>
      </c>
      <c r="S622" t="s">
        <v>3829</v>
      </c>
      <c r="T622" t="s">
        <v>3829</v>
      </c>
      <c r="U622" t="s">
        <v>3829</v>
      </c>
      <c r="V622" t="s">
        <v>3829</v>
      </c>
      <c r="W622" t="s">
        <v>3829</v>
      </c>
      <c r="X622" t="s">
        <v>3829</v>
      </c>
      <c r="Y622" t="s">
        <v>3829</v>
      </c>
      <c r="Z622" t="s">
        <v>3829</v>
      </c>
      <c r="AA622" t="s">
        <v>3829</v>
      </c>
      <c r="AB622" t="s">
        <v>3829</v>
      </c>
      <c r="AC622" t="s">
        <v>3829</v>
      </c>
      <c r="AD622" t="s">
        <v>3829</v>
      </c>
      <c r="AE622" t="s">
        <v>3829</v>
      </c>
      <c r="AF622" t="s">
        <v>3829</v>
      </c>
      <c r="AG622"/>
      <c r="AH622"/>
      <c r="AI622"/>
      <c r="AJ622"/>
      <c r="AK622"/>
      <c r="AL622"/>
      <c r="AM622"/>
      <c r="AN622"/>
      <c r="AO622"/>
      <c r="AP622"/>
      <c r="AQ622" t="s">
        <v>3917</v>
      </c>
      <c r="AR622"/>
      <c r="AS622" s="268"/>
      <c r="AT622" s="258"/>
      <c r="AV622" s="258"/>
    </row>
    <row r="623" spans="1:48" s="257" customFormat="1" ht="22.8" x14ac:dyDescent="0.4">
      <c r="A623" s="257">
        <v>213896</v>
      </c>
      <c r="B623" s="257" t="s">
        <v>59</v>
      </c>
      <c r="C623" t="s">
        <v>214</v>
      </c>
      <c r="D623" t="s">
        <v>214</v>
      </c>
      <c r="E623" t="s">
        <v>214</v>
      </c>
      <c r="F623" t="s">
        <v>214</v>
      </c>
      <c r="G623" t="s">
        <v>214</v>
      </c>
      <c r="H623" t="s">
        <v>214</v>
      </c>
      <c r="I623" t="s">
        <v>214</v>
      </c>
      <c r="J623" t="s">
        <v>212</v>
      </c>
      <c r="K623" t="s">
        <v>214</v>
      </c>
      <c r="L623" t="s">
        <v>214</v>
      </c>
      <c r="M623" t="s">
        <v>214</v>
      </c>
      <c r="N623" t="s">
        <v>214</v>
      </c>
      <c r="O623" t="s">
        <v>214</v>
      </c>
      <c r="P623" t="s">
        <v>212</v>
      </c>
      <c r="Q623" t="s">
        <v>214</v>
      </c>
      <c r="R623" t="s">
        <v>214</v>
      </c>
      <c r="S623" t="s">
        <v>214</v>
      </c>
      <c r="T623" t="s">
        <v>214</v>
      </c>
      <c r="U623" t="s">
        <v>214</v>
      </c>
      <c r="V623" t="s">
        <v>214</v>
      </c>
      <c r="W623" t="s">
        <v>212</v>
      </c>
      <c r="X623" t="s">
        <v>214</v>
      </c>
      <c r="Y623" t="s">
        <v>212</v>
      </c>
      <c r="Z623" t="s">
        <v>214</v>
      </c>
      <c r="AA623" t="s">
        <v>212</v>
      </c>
      <c r="AB623" t="s">
        <v>212</v>
      </c>
      <c r="AC623" t="s">
        <v>214</v>
      </c>
      <c r="AD623" t="s">
        <v>212</v>
      </c>
      <c r="AE623" t="s">
        <v>212</v>
      </c>
      <c r="AF623" t="s">
        <v>212</v>
      </c>
      <c r="AG623" t="s">
        <v>214</v>
      </c>
      <c r="AH623" t="s">
        <v>212</v>
      </c>
      <c r="AI623" t="s">
        <v>212</v>
      </c>
      <c r="AJ623" t="s">
        <v>212</v>
      </c>
      <c r="AK623" t="s">
        <v>214</v>
      </c>
      <c r="AL623" t="s">
        <v>212</v>
      </c>
      <c r="AM623" t="s">
        <v>214</v>
      </c>
      <c r="AN623" t="s">
        <v>214</v>
      </c>
      <c r="AO623" t="s">
        <v>212</v>
      </c>
      <c r="AP623" t="s">
        <v>212</v>
      </c>
      <c r="AQ623" t="s">
        <v>59</v>
      </c>
      <c r="AR623"/>
      <c r="AS623" s="268"/>
      <c r="AT623" s="256"/>
    </row>
    <row r="624" spans="1:48" s="257" customFormat="1" x14ac:dyDescent="0.25">
      <c r="A624" s="257">
        <v>213900</v>
      </c>
      <c r="B624" s="257" t="s">
        <v>59</v>
      </c>
      <c r="C624" t="s">
        <v>212</v>
      </c>
      <c r="D624" t="s">
        <v>214</v>
      </c>
      <c r="E624" t="s">
        <v>214</v>
      </c>
      <c r="F624" t="s">
        <v>214</v>
      </c>
      <c r="G624" t="s">
        <v>214</v>
      </c>
      <c r="H624" t="s">
        <v>214</v>
      </c>
      <c r="I624" t="s">
        <v>214</v>
      </c>
      <c r="J624" t="s">
        <v>212</v>
      </c>
      <c r="K624" t="s">
        <v>214</v>
      </c>
      <c r="L624" t="s">
        <v>214</v>
      </c>
      <c r="M624" t="s">
        <v>214</v>
      </c>
      <c r="N624" t="s">
        <v>214</v>
      </c>
      <c r="O624" t="s">
        <v>214</v>
      </c>
      <c r="P624" t="s">
        <v>214</v>
      </c>
      <c r="Q624" t="s">
        <v>214</v>
      </c>
      <c r="R624" t="s">
        <v>214</v>
      </c>
      <c r="S624" t="s">
        <v>214</v>
      </c>
      <c r="T624" t="s">
        <v>214</v>
      </c>
      <c r="U624" t="s">
        <v>214</v>
      </c>
      <c r="V624" t="s">
        <v>214</v>
      </c>
      <c r="W624" t="s">
        <v>214</v>
      </c>
      <c r="X624" t="s">
        <v>214</v>
      </c>
      <c r="Y624" t="s">
        <v>212</v>
      </c>
      <c r="Z624" t="s">
        <v>214</v>
      </c>
      <c r="AA624" t="s">
        <v>212</v>
      </c>
      <c r="AB624" t="s">
        <v>212</v>
      </c>
      <c r="AC624" t="s">
        <v>212</v>
      </c>
      <c r="AD624" t="s">
        <v>212</v>
      </c>
      <c r="AE624" t="s">
        <v>212</v>
      </c>
      <c r="AF624" t="s">
        <v>212</v>
      </c>
      <c r="AG624" t="s">
        <v>214</v>
      </c>
      <c r="AH624" t="s">
        <v>214</v>
      </c>
      <c r="AI624" t="s">
        <v>214</v>
      </c>
      <c r="AJ624" t="s">
        <v>214</v>
      </c>
      <c r="AK624" t="s">
        <v>214</v>
      </c>
      <c r="AL624" t="s">
        <v>212</v>
      </c>
      <c r="AM624" t="s">
        <v>214</v>
      </c>
      <c r="AN624" t="s">
        <v>213</v>
      </c>
      <c r="AO624" t="s">
        <v>214</v>
      </c>
      <c r="AQ624" t="s">
        <v>3374</v>
      </c>
      <c r="AR624"/>
      <c r="AS624" s="304"/>
    </row>
    <row r="625" spans="1:48" s="257" customFormat="1" ht="24" x14ac:dyDescent="0.5">
      <c r="A625" s="292">
        <v>213909</v>
      </c>
      <c r="B625" s="257" t="s">
        <v>484</v>
      </c>
      <c r="C625" s="257" t="s">
        <v>212</v>
      </c>
      <c r="D625" s="257" t="s">
        <v>212</v>
      </c>
      <c r="E625" s="257" t="s">
        <v>212</v>
      </c>
      <c r="F625" s="257" t="s">
        <v>212</v>
      </c>
      <c r="G625" s="257" t="s">
        <v>214</v>
      </c>
      <c r="H625" s="257" t="s">
        <v>213</v>
      </c>
      <c r="I625" s="257" t="s">
        <v>212</v>
      </c>
      <c r="J625" s="257" t="s">
        <v>212</v>
      </c>
      <c r="K625" s="257" t="s">
        <v>212</v>
      </c>
      <c r="L625" s="257" t="s">
        <v>212</v>
      </c>
      <c r="M625" s="257" t="s">
        <v>214</v>
      </c>
      <c r="N625" s="257" t="s">
        <v>214</v>
      </c>
      <c r="O625" s="257" t="s">
        <v>212</v>
      </c>
      <c r="P625" s="257" t="s">
        <v>214</v>
      </c>
      <c r="Q625" s="257" t="s">
        <v>214</v>
      </c>
      <c r="R625" s="257" t="s">
        <v>212</v>
      </c>
      <c r="S625" s="257" t="s">
        <v>214</v>
      </c>
      <c r="T625" s="257" t="s">
        <v>212</v>
      </c>
      <c r="U625" s="257" t="s">
        <v>212</v>
      </c>
      <c r="V625" s="257" t="s">
        <v>212</v>
      </c>
      <c r="W625" s="257" t="s">
        <v>212</v>
      </c>
      <c r="X625" s="257" t="s">
        <v>212</v>
      </c>
      <c r="Y625" s="257" t="s">
        <v>213</v>
      </c>
      <c r="Z625" s="257" t="s">
        <v>213</v>
      </c>
      <c r="AA625" s="257" t="s">
        <v>212</v>
      </c>
      <c r="AB625" s="257" t="s">
        <v>213</v>
      </c>
      <c r="AC625" s="257" t="s">
        <v>213</v>
      </c>
      <c r="AD625" s="257" t="s">
        <v>213</v>
      </c>
      <c r="AE625" s="257" t="s">
        <v>213</v>
      </c>
      <c r="AF625" s="257" t="s">
        <v>213</v>
      </c>
      <c r="AP625"/>
      <c r="AQ625" t="s">
        <v>484</v>
      </c>
      <c r="AR625"/>
      <c r="AS625" s="268"/>
      <c r="AT625" s="258"/>
      <c r="AV625" s="258"/>
    </row>
    <row r="626" spans="1:48" s="257" customFormat="1" ht="22.8" x14ac:dyDescent="0.4">
      <c r="A626" s="257">
        <v>213919</v>
      </c>
      <c r="B626" s="257" t="s">
        <v>484</v>
      </c>
      <c r="C626" t="s">
        <v>3829</v>
      </c>
      <c r="D626" t="s">
        <v>3829</v>
      </c>
      <c r="E626" t="s">
        <v>3829</v>
      </c>
      <c r="F626" t="s">
        <v>3829</v>
      </c>
      <c r="G626" t="s">
        <v>3829</v>
      </c>
      <c r="H626" t="s">
        <v>3829</v>
      </c>
      <c r="I626" t="s">
        <v>3829</v>
      </c>
      <c r="J626" t="s">
        <v>3829</v>
      </c>
      <c r="K626" t="s">
        <v>3829</v>
      </c>
      <c r="L626" t="s">
        <v>3829</v>
      </c>
      <c r="M626" t="s">
        <v>3829</v>
      </c>
      <c r="N626" t="s">
        <v>3829</v>
      </c>
      <c r="O626" t="s">
        <v>3829</v>
      </c>
      <c r="P626" t="s">
        <v>3829</v>
      </c>
      <c r="Q626" t="s">
        <v>3829</v>
      </c>
      <c r="R626" t="s">
        <v>3829</v>
      </c>
      <c r="S626" t="s">
        <v>3829</v>
      </c>
      <c r="T626" t="s">
        <v>3829</v>
      </c>
      <c r="U626" t="s">
        <v>3829</v>
      </c>
      <c r="V626" t="s">
        <v>3829</v>
      </c>
      <c r="W626" t="s">
        <v>3829</v>
      </c>
      <c r="X626" t="s">
        <v>3829</v>
      </c>
      <c r="Y626" t="s">
        <v>3829</v>
      </c>
      <c r="Z626" t="s">
        <v>3829</v>
      </c>
      <c r="AA626" t="s">
        <v>3829</v>
      </c>
      <c r="AB626" t="s">
        <v>3829</v>
      </c>
      <c r="AC626" t="s">
        <v>3829</v>
      </c>
      <c r="AD626" t="s">
        <v>3829</v>
      </c>
      <c r="AE626" t="s">
        <v>3829</v>
      </c>
      <c r="AF626" t="s">
        <v>3829</v>
      </c>
      <c r="AG626"/>
      <c r="AH626"/>
      <c r="AI626"/>
      <c r="AJ626"/>
      <c r="AK626"/>
      <c r="AL626"/>
      <c r="AM626"/>
      <c r="AN626"/>
      <c r="AO626"/>
      <c r="AP626"/>
      <c r="AQ626" t="s">
        <v>4071</v>
      </c>
      <c r="AR626"/>
      <c r="AS626" s="268"/>
      <c r="AT626" s="256"/>
    </row>
    <row r="627" spans="1:48" s="257" customFormat="1" ht="22.8" x14ac:dyDescent="0.4">
      <c r="A627" s="257">
        <v>213921</v>
      </c>
      <c r="B627" s="257" t="s">
        <v>486</v>
      </c>
      <c r="C627" t="s">
        <v>3829</v>
      </c>
      <c r="D627" t="s">
        <v>3829</v>
      </c>
      <c r="E627" t="s">
        <v>3829</v>
      </c>
      <c r="F627" t="s">
        <v>3829</v>
      </c>
      <c r="G627" t="s">
        <v>3829</v>
      </c>
      <c r="H627" t="s">
        <v>3829</v>
      </c>
      <c r="I627" t="s">
        <v>3829</v>
      </c>
      <c r="J627" t="s">
        <v>3829</v>
      </c>
      <c r="K627" t="s">
        <v>3829</v>
      </c>
      <c r="L627" t="s">
        <v>3829</v>
      </c>
      <c r="M627" t="s">
        <v>3829</v>
      </c>
      <c r="N627" t="s">
        <v>3829</v>
      </c>
      <c r="O627" t="s">
        <v>3829</v>
      </c>
      <c r="P627" t="s">
        <v>3829</v>
      </c>
      <c r="Q627" t="s">
        <v>3829</v>
      </c>
      <c r="R627" t="s">
        <v>3829</v>
      </c>
      <c r="S627" t="s">
        <v>3829</v>
      </c>
      <c r="T627" t="s">
        <v>3829</v>
      </c>
      <c r="U627" t="s">
        <v>3829</v>
      </c>
      <c r="V627" t="s">
        <v>3829</v>
      </c>
      <c r="W627"/>
      <c r="X627"/>
      <c r="Y627"/>
      <c r="Z627"/>
      <c r="AA627"/>
      <c r="AB627"/>
      <c r="AC627"/>
      <c r="AD627"/>
      <c r="AE627"/>
      <c r="AF627"/>
      <c r="AG627"/>
      <c r="AH627"/>
      <c r="AI627"/>
      <c r="AJ627"/>
      <c r="AK627"/>
      <c r="AL627"/>
      <c r="AM627"/>
      <c r="AN627"/>
      <c r="AO627"/>
      <c r="AP627"/>
      <c r="AQ627" t="s">
        <v>3918</v>
      </c>
      <c r="AR627"/>
      <c r="AS627" s="268"/>
      <c r="AT627" s="256"/>
    </row>
    <row r="628" spans="1:48" s="257" customFormat="1" ht="22.8" x14ac:dyDescent="0.4">
      <c r="A628" s="345">
        <v>213925</v>
      </c>
      <c r="B628" s="257" t="s">
        <v>486</v>
      </c>
      <c r="C628" s="269" t="s">
        <v>212</v>
      </c>
      <c r="D628" s="269" t="s">
        <v>212</v>
      </c>
      <c r="E628" s="269" t="s">
        <v>212</v>
      </c>
      <c r="F628" s="269" t="s">
        <v>212</v>
      </c>
      <c r="G628" s="269" t="s">
        <v>212</v>
      </c>
      <c r="H628" s="269" t="s">
        <v>212</v>
      </c>
      <c r="I628" s="269" t="s">
        <v>212</v>
      </c>
      <c r="J628" s="269" t="s">
        <v>212</v>
      </c>
      <c r="K628" s="269" t="s">
        <v>212</v>
      </c>
      <c r="L628" s="269" t="s">
        <v>212</v>
      </c>
      <c r="M628" s="269" t="s">
        <v>212</v>
      </c>
      <c r="N628" s="269" t="s">
        <v>212</v>
      </c>
      <c r="O628" s="269" t="s">
        <v>212</v>
      </c>
      <c r="P628" s="269" t="s">
        <v>212</v>
      </c>
      <c r="Q628" s="269" t="s">
        <v>212</v>
      </c>
      <c r="R628" s="269" t="s">
        <v>212</v>
      </c>
      <c r="S628" s="269" t="s">
        <v>212</v>
      </c>
      <c r="T628" s="269" t="s">
        <v>212</v>
      </c>
      <c r="U628" s="269" t="s">
        <v>212</v>
      </c>
      <c r="V628" s="269" t="s">
        <v>212</v>
      </c>
      <c r="W628" s="269"/>
      <c r="X628" s="269"/>
      <c r="Y628" s="269"/>
      <c r="Z628" s="269"/>
      <c r="AA628" s="269"/>
      <c r="AB628" s="269"/>
      <c r="AC628" s="269"/>
      <c r="AD628" s="269"/>
      <c r="AE628" s="269"/>
      <c r="AF628" s="269"/>
      <c r="AG628" s="269"/>
      <c r="AH628" s="269"/>
      <c r="AI628" s="269"/>
      <c r="AJ628" s="269"/>
      <c r="AK628" s="269"/>
      <c r="AL628" s="269"/>
      <c r="AM628" s="269"/>
      <c r="AN628" s="269"/>
      <c r="AO628" s="269"/>
      <c r="AP628"/>
      <c r="AQ628" t="s">
        <v>486</v>
      </c>
      <c r="AR628"/>
      <c r="AS628" s="268"/>
      <c r="AT628" s="258"/>
    </row>
    <row r="629" spans="1:48" s="257" customFormat="1" ht="22.8" x14ac:dyDescent="0.4">
      <c r="A629" s="257">
        <v>213927</v>
      </c>
      <c r="B629" s="257" t="s">
        <v>484</v>
      </c>
      <c r="C629" t="s">
        <v>212</v>
      </c>
      <c r="D629" t="s">
        <v>214</v>
      </c>
      <c r="E629" t="s">
        <v>212</v>
      </c>
      <c r="F629" t="s">
        <v>212</v>
      </c>
      <c r="G629" t="s">
        <v>212</v>
      </c>
      <c r="H629" t="s">
        <v>214</v>
      </c>
      <c r="I629" t="s">
        <v>212</v>
      </c>
      <c r="J629" t="s">
        <v>214</v>
      </c>
      <c r="K629" t="s">
        <v>212</v>
      </c>
      <c r="L629" t="s">
        <v>212</v>
      </c>
      <c r="M629" t="s">
        <v>212</v>
      </c>
      <c r="N629" t="s">
        <v>212</v>
      </c>
      <c r="O629" t="s">
        <v>212</v>
      </c>
      <c r="P629" t="s">
        <v>212</v>
      </c>
      <c r="Q629" t="s">
        <v>212</v>
      </c>
      <c r="R629" t="s">
        <v>212</v>
      </c>
      <c r="S629" t="s">
        <v>212</v>
      </c>
      <c r="T629" t="s">
        <v>214</v>
      </c>
      <c r="U629" t="s">
        <v>214</v>
      </c>
      <c r="V629" t="s">
        <v>212</v>
      </c>
      <c r="W629" t="s">
        <v>214</v>
      </c>
      <c r="X629" t="s">
        <v>212</v>
      </c>
      <c r="Y629" t="s">
        <v>212</v>
      </c>
      <c r="Z629" t="s">
        <v>212</v>
      </c>
      <c r="AA629" t="s">
        <v>212</v>
      </c>
      <c r="AB629" t="s">
        <v>214</v>
      </c>
      <c r="AC629" t="s">
        <v>214</v>
      </c>
      <c r="AD629" t="s">
        <v>213</v>
      </c>
      <c r="AE629" t="s">
        <v>213</v>
      </c>
      <c r="AF629" t="s">
        <v>214</v>
      </c>
      <c r="AG629"/>
      <c r="AH629"/>
      <c r="AI629"/>
      <c r="AJ629"/>
      <c r="AK629"/>
      <c r="AL629"/>
      <c r="AM629"/>
      <c r="AN629"/>
      <c r="AO629"/>
      <c r="AP629"/>
      <c r="AQ629" t="s">
        <v>3375</v>
      </c>
      <c r="AR629"/>
      <c r="AS629" s="268"/>
      <c r="AT629" s="256"/>
    </row>
    <row r="630" spans="1:48" s="257" customFormat="1" ht="22.8" x14ac:dyDescent="0.4">
      <c r="A630" s="257">
        <v>213929</v>
      </c>
      <c r="B630" s="257" t="s">
        <v>59</v>
      </c>
      <c r="C630" t="s">
        <v>214</v>
      </c>
      <c r="D630" t="s">
        <v>214</v>
      </c>
      <c r="E630" t="s">
        <v>214</v>
      </c>
      <c r="F630" t="s">
        <v>214</v>
      </c>
      <c r="G630" t="s">
        <v>214</v>
      </c>
      <c r="H630" t="s">
        <v>214</v>
      </c>
      <c r="I630" t="s">
        <v>214</v>
      </c>
      <c r="J630" t="s">
        <v>214</v>
      </c>
      <c r="K630" t="s">
        <v>214</v>
      </c>
      <c r="L630" t="s">
        <v>214</v>
      </c>
      <c r="M630" t="s">
        <v>212</v>
      </c>
      <c r="N630" t="s">
        <v>214</v>
      </c>
      <c r="O630" t="s">
        <v>214</v>
      </c>
      <c r="P630" t="s">
        <v>214</v>
      </c>
      <c r="Q630" t="s">
        <v>214</v>
      </c>
      <c r="R630" t="s">
        <v>214</v>
      </c>
      <c r="S630" t="s">
        <v>212</v>
      </c>
      <c r="T630" t="s">
        <v>214</v>
      </c>
      <c r="U630" t="s">
        <v>214</v>
      </c>
      <c r="V630" t="s">
        <v>214</v>
      </c>
      <c r="W630" t="s">
        <v>214</v>
      </c>
      <c r="X630" t="s">
        <v>214</v>
      </c>
      <c r="Y630" t="s">
        <v>214</v>
      </c>
      <c r="Z630" t="s">
        <v>212</v>
      </c>
      <c r="AA630" t="s">
        <v>212</v>
      </c>
      <c r="AB630" t="s">
        <v>212</v>
      </c>
      <c r="AC630" t="s">
        <v>214</v>
      </c>
      <c r="AD630" t="s">
        <v>212</v>
      </c>
      <c r="AE630" t="s">
        <v>212</v>
      </c>
      <c r="AF630" t="s">
        <v>214</v>
      </c>
      <c r="AG630" t="s">
        <v>212</v>
      </c>
      <c r="AH630" t="s">
        <v>212</v>
      </c>
      <c r="AI630" t="s">
        <v>212</v>
      </c>
      <c r="AJ630" t="s">
        <v>212</v>
      </c>
      <c r="AK630" t="s">
        <v>214</v>
      </c>
      <c r="AL630" t="s">
        <v>212</v>
      </c>
      <c r="AM630" t="s">
        <v>212</v>
      </c>
      <c r="AN630" t="s">
        <v>214</v>
      </c>
      <c r="AO630" t="s">
        <v>214</v>
      </c>
      <c r="AP630" t="s">
        <v>212</v>
      </c>
      <c r="AQ630" t="s">
        <v>59</v>
      </c>
      <c r="AR630"/>
      <c r="AS630" s="268"/>
      <c r="AT630" s="258"/>
    </row>
    <row r="631" spans="1:48" s="257" customFormat="1" ht="21.6" x14ac:dyDescent="0.65">
      <c r="A631" s="257">
        <v>213931</v>
      </c>
      <c r="B631" s="257" t="s">
        <v>59</v>
      </c>
      <c r="C631" t="s">
        <v>214</v>
      </c>
      <c r="D631" t="s">
        <v>214</v>
      </c>
      <c r="E631" t="s">
        <v>212</v>
      </c>
      <c r="F631" t="s">
        <v>214</v>
      </c>
      <c r="G631" t="s">
        <v>214</v>
      </c>
      <c r="H631" t="s">
        <v>214</v>
      </c>
      <c r="I631" t="s">
        <v>214</v>
      </c>
      <c r="J631" t="s">
        <v>214</v>
      </c>
      <c r="K631" t="s">
        <v>214</v>
      </c>
      <c r="L631" t="s">
        <v>214</v>
      </c>
      <c r="M631" t="s">
        <v>212</v>
      </c>
      <c r="N631" t="s">
        <v>214</v>
      </c>
      <c r="O631" t="s">
        <v>214</v>
      </c>
      <c r="P631" t="s">
        <v>214</v>
      </c>
      <c r="Q631" t="s">
        <v>212</v>
      </c>
      <c r="R631" t="s">
        <v>214</v>
      </c>
      <c r="S631" t="s">
        <v>212</v>
      </c>
      <c r="T631" t="s">
        <v>213</v>
      </c>
      <c r="U631" t="s">
        <v>213</v>
      </c>
      <c r="V631" t="s">
        <v>212</v>
      </c>
      <c r="W631" t="s">
        <v>214</v>
      </c>
      <c r="X631" t="s">
        <v>214</v>
      </c>
      <c r="Y631" t="s">
        <v>212</v>
      </c>
      <c r="Z631" t="s">
        <v>212</v>
      </c>
      <c r="AA631" t="s">
        <v>214</v>
      </c>
      <c r="AB631" t="s">
        <v>214</v>
      </c>
      <c r="AC631" t="s">
        <v>214</v>
      </c>
      <c r="AD631" t="s">
        <v>214</v>
      </c>
      <c r="AE631" t="s">
        <v>214</v>
      </c>
      <c r="AF631" t="s">
        <v>214</v>
      </c>
      <c r="AG631" t="s">
        <v>214</v>
      </c>
      <c r="AH631" t="s">
        <v>214</v>
      </c>
      <c r="AI631" t="s">
        <v>214</v>
      </c>
      <c r="AJ631" t="s">
        <v>214</v>
      </c>
      <c r="AK631" t="s">
        <v>212</v>
      </c>
      <c r="AL631" t="s">
        <v>214</v>
      </c>
      <c r="AM631" t="s">
        <v>212</v>
      </c>
      <c r="AN631" t="s">
        <v>212</v>
      </c>
      <c r="AO631" t="s">
        <v>214</v>
      </c>
      <c r="AP631"/>
      <c r="AQ631" t="s">
        <v>59</v>
      </c>
      <c r="AR631"/>
      <c r="AS631" s="286"/>
      <c r="AT631" s="258"/>
      <c r="AV631" s="258"/>
    </row>
    <row r="632" spans="1:48" s="257" customFormat="1" ht="14.4" x14ac:dyDescent="0.3">
      <c r="A632" s="257">
        <v>213937</v>
      </c>
      <c r="B632" s="257" t="s">
        <v>59</v>
      </c>
      <c r="C632" t="s">
        <v>3829</v>
      </c>
      <c r="D632" t="s">
        <v>3829</v>
      </c>
      <c r="E632" t="s">
        <v>3829</v>
      </c>
      <c r="F632" t="s">
        <v>3829</v>
      </c>
      <c r="G632" t="s">
        <v>3829</v>
      </c>
      <c r="H632" t="s">
        <v>3829</v>
      </c>
      <c r="I632" t="s">
        <v>3829</v>
      </c>
      <c r="J632" t="s">
        <v>3829</v>
      </c>
      <c r="K632" t="s">
        <v>3829</v>
      </c>
      <c r="L632" t="s">
        <v>3829</v>
      </c>
      <c r="M632" t="s">
        <v>3829</v>
      </c>
      <c r="N632" t="s">
        <v>3829</v>
      </c>
      <c r="O632" t="s">
        <v>3829</v>
      </c>
      <c r="P632" t="s">
        <v>3829</v>
      </c>
      <c r="Q632" t="s">
        <v>3829</v>
      </c>
      <c r="R632" t="s">
        <v>3829</v>
      </c>
      <c r="S632" t="s">
        <v>3829</v>
      </c>
      <c r="T632" t="s">
        <v>3829</v>
      </c>
      <c r="U632" t="s">
        <v>3829</v>
      </c>
      <c r="V632" t="s">
        <v>3829</v>
      </c>
      <c r="W632" t="s">
        <v>3829</v>
      </c>
      <c r="X632" t="s">
        <v>3829</v>
      </c>
      <c r="Y632" t="s">
        <v>3829</v>
      </c>
      <c r="Z632" t="s">
        <v>3829</v>
      </c>
      <c r="AA632" t="s">
        <v>3829</v>
      </c>
      <c r="AB632" t="s">
        <v>3829</v>
      </c>
      <c r="AC632" t="s">
        <v>3829</v>
      </c>
      <c r="AD632" t="s">
        <v>3829</v>
      </c>
      <c r="AE632" t="s">
        <v>3829</v>
      </c>
      <c r="AF632" t="s">
        <v>3829</v>
      </c>
      <c r="AG632" t="s">
        <v>3829</v>
      </c>
      <c r="AH632" t="s">
        <v>3829</v>
      </c>
      <c r="AI632" t="s">
        <v>3829</v>
      </c>
      <c r="AJ632" t="s">
        <v>3829</v>
      </c>
      <c r="AK632" t="s">
        <v>3829</v>
      </c>
      <c r="AL632" t="s">
        <v>3829</v>
      </c>
      <c r="AM632" t="s">
        <v>3829</v>
      </c>
      <c r="AN632" t="s">
        <v>3829</v>
      </c>
      <c r="AO632" t="s">
        <v>3829</v>
      </c>
      <c r="AP632" t="s">
        <v>3829</v>
      </c>
      <c r="AQ632" t="s">
        <v>3998</v>
      </c>
      <c r="AR632"/>
      <c r="AS632" s="304"/>
      <c r="AT632" s="256"/>
    </row>
    <row r="633" spans="1:48" s="257" customFormat="1" ht="22.8" x14ac:dyDescent="0.4">
      <c r="A633" s="345">
        <v>213938</v>
      </c>
      <c r="B633" s="257" t="s">
        <v>484</v>
      </c>
      <c r="C633" t="s">
        <v>3829</v>
      </c>
      <c r="D633" t="s">
        <v>3829</v>
      </c>
      <c r="E633" t="s">
        <v>3829</v>
      </c>
      <c r="F633" t="s">
        <v>3829</v>
      </c>
      <c r="G633" t="s">
        <v>3829</v>
      </c>
      <c r="H633" t="s">
        <v>3829</v>
      </c>
      <c r="I633" t="s">
        <v>3829</v>
      </c>
      <c r="J633" t="s">
        <v>3829</v>
      </c>
      <c r="K633" t="s">
        <v>3829</v>
      </c>
      <c r="L633" t="s">
        <v>3829</v>
      </c>
      <c r="M633" t="s">
        <v>3829</v>
      </c>
      <c r="N633" t="s">
        <v>3829</v>
      </c>
      <c r="O633" t="s">
        <v>3829</v>
      </c>
      <c r="P633" t="s">
        <v>3829</v>
      </c>
      <c r="Q633" t="s">
        <v>3829</v>
      </c>
      <c r="R633" t="s">
        <v>3829</v>
      </c>
      <c r="S633" t="s">
        <v>3829</v>
      </c>
      <c r="T633" t="s">
        <v>3829</v>
      </c>
      <c r="U633" t="s">
        <v>3829</v>
      </c>
      <c r="V633" t="s">
        <v>3829</v>
      </c>
      <c r="W633" t="s">
        <v>3829</v>
      </c>
      <c r="X633" t="s">
        <v>3829</v>
      </c>
      <c r="Y633" t="s">
        <v>3829</v>
      </c>
      <c r="Z633" t="s">
        <v>3829</v>
      </c>
      <c r="AA633" t="s">
        <v>3829</v>
      </c>
      <c r="AB633" t="s">
        <v>3829</v>
      </c>
      <c r="AC633" t="s">
        <v>3829</v>
      </c>
      <c r="AD633" t="s">
        <v>3829</v>
      </c>
      <c r="AE633" t="s">
        <v>3829</v>
      </c>
      <c r="AF633" t="s">
        <v>3829</v>
      </c>
      <c r="AG633"/>
      <c r="AH633"/>
      <c r="AI633"/>
      <c r="AJ633"/>
      <c r="AK633"/>
      <c r="AL633"/>
      <c r="AM633"/>
      <c r="AN633"/>
      <c r="AO633"/>
      <c r="AP633"/>
      <c r="AQ633" t="s">
        <v>4067</v>
      </c>
      <c r="AR633"/>
      <c r="AS633" s="268"/>
      <c r="AT633" s="258"/>
      <c r="AV633" s="258"/>
    </row>
    <row r="634" spans="1:48" s="257" customFormat="1" ht="22.8" x14ac:dyDescent="0.4">
      <c r="A634" s="257">
        <v>213945</v>
      </c>
      <c r="B634" s="257" t="s">
        <v>59</v>
      </c>
      <c r="C634" t="s">
        <v>3829</v>
      </c>
      <c r="D634" t="s">
        <v>3829</v>
      </c>
      <c r="E634" t="s">
        <v>3829</v>
      </c>
      <c r="F634" t="s">
        <v>3829</v>
      </c>
      <c r="G634" t="s">
        <v>3829</v>
      </c>
      <c r="H634" t="s">
        <v>3829</v>
      </c>
      <c r="I634" t="s">
        <v>3829</v>
      </c>
      <c r="J634" t="s">
        <v>3829</v>
      </c>
      <c r="K634" t="s">
        <v>3829</v>
      </c>
      <c r="L634" t="s">
        <v>3829</v>
      </c>
      <c r="M634" t="s">
        <v>3829</v>
      </c>
      <c r="N634" t="s">
        <v>3829</v>
      </c>
      <c r="O634" t="s">
        <v>3829</v>
      </c>
      <c r="P634" t="s">
        <v>3829</v>
      </c>
      <c r="Q634" t="s">
        <v>3829</v>
      </c>
      <c r="R634" t="s">
        <v>3829</v>
      </c>
      <c r="S634" t="s">
        <v>3829</v>
      </c>
      <c r="T634" t="s">
        <v>3829</v>
      </c>
      <c r="U634" t="s">
        <v>3829</v>
      </c>
      <c r="V634" t="s">
        <v>3829</v>
      </c>
      <c r="W634" t="s">
        <v>3829</v>
      </c>
      <c r="X634" t="s">
        <v>3829</v>
      </c>
      <c r="Y634" t="s">
        <v>3829</v>
      </c>
      <c r="Z634" t="s">
        <v>3829</v>
      </c>
      <c r="AA634" t="s">
        <v>3829</v>
      </c>
      <c r="AB634" t="s">
        <v>3829</v>
      </c>
      <c r="AC634" t="s">
        <v>3829</v>
      </c>
      <c r="AD634" t="s">
        <v>3829</v>
      </c>
      <c r="AE634" t="s">
        <v>3829</v>
      </c>
      <c r="AF634" t="s">
        <v>3829</v>
      </c>
      <c r="AG634" t="s">
        <v>3829</v>
      </c>
      <c r="AH634" t="s">
        <v>3829</v>
      </c>
      <c r="AI634" t="s">
        <v>3829</v>
      </c>
      <c r="AJ634" t="s">
        <v>3829</v>
      </c>
      <c r="AK634" t="s">
        <v>3829</v>
      </c>
      <c r="AL634" t="s">
        <v>3829</v>
      </c>
      <c r="AM634" t="s">
        <v>3829</v>
      </c>
      <c r="AN634" t="s">
        <v>3829</v>
      </c>
      <c r="AO634" t="s">
        <v>3829</v>
      </c>
      <c r="AP634" t="s">
        <v>3829</v>
      </c>
      <c r="AQ634" t="s">
        <v>3843</v>
      </c>
      <c r="AR634"/>
      <c r="AS634" s="268"/>
      <c r="AT634" s="256"/>
    </row>
    <row r="635" spans="1:48" s="257" customFormat="1" ht="22.8" x14ac:dyDescent="0.4">
      <c r="A635" s="257">
        <v>213946</v>
      </c>
      <c r="B635" s="257" t="s">
        <v>59</v>
      </c>
      <c r="C635" t="s">
        <v>3829</v>
      </c>
      <c r="D635" t="s">
        <v>3829</v>
      </c>
      <c r="E635" t="s">
        <v>3829</v>
      </c>
      <c r="F635" t="s">
        <v>3829</v>
      </c>
      <c r="G635" t="s">
        <v>3829</v>
      </c>
      <c r="H635" t="s">
        <v>3829</v>
      </c>
      <c r="I635" t="s">
        <v>3829</v>
      </c>
      <c r="J635" t="s">
        <v>3829</v>
      </c>
      <c r="K635" t="s">
        <v>3829</v>
      </c>
      <c r="L635" t="s">
        <v>3829</v>
      </c>
      <c r="M635" t="s">
        <v>3829</v>
      </c>
      <c r="N635" t="s">
        <v>3829</v>
      </c>
      <c r="O635" t="s">
        <v>3829</v>
      </c>
      <c r="P635" t="s">
        <v>3829</v>
      </c>
      <c r="Q635" t="s">
        <v>3829</v>
      </c>
      <c r="R635" t="s">
        <v>3829</v>
      </c>
      <c r="S635" t="s">
        <v>3829</v>
      </c>
      <c r="T635" t="s">
        <v>3829</v>
      </c>
      <c r="U635" t="s">
        <v>3829</v>
      </c>
      <c r="V635" t="s">
        <v>3829</v>
      </c>
      <c r="W635" t="s">
        <v>3829</v>
      </c>
      <c r="X635" t="s">
        <v>3829</v>
      </c>
      <c r="Y635" t="s">
        <v>3829</v>
      </c>
      <c r="Z635" t="s">
        <v>3829</v>
      </c>
      <c r="AA635" t="s">
        <v>3829</v>
      </c>
      <c r="AB635" t="s">
        <v>3829</v>
      </c>
      <c r="AC635" t="s">
        <v>3829</v>
      </c>
      <c r="AD635" t="s">
        <v>3829</v>
      </c>
      <c r="AE635" t="s">
        <v>3829</v>
      </c>
      <c r="AF635" t="s">
        <v>3829</v>
      </c>
      <c r="AG635" t="s">
        <v>3829</v>
      </c>
      <c r="AH635" t="s">
        <v>3829</v>
      </c>
      <c r="AI635" t="s">
        <v>3829</v>
      </c>
      <c r="AJ635" t="s">
        <v>3829</v>
      </c>
      <c r="AK635" t="s">
        <v>3829</v>
      </c>
      <c r="AL635" t="s">
        <v>3829</v>
      </c>
      <c r="AM635" t="s">
        <v>3829</v>
      </c>
      <c r="AN635" t="s">
        <v>3829</v>
      </c>
      <c r="AO635" t="s">
        <v>3829</v>
      </c>
      <c r="AP635" t="s">
        <v>3829</v>
      </c>
      <c r="AQ635" t="s">
        <v>3998</v>
      </c>
      <c r="AR635"/>
      <c r="AS635" s="268"/>
      <c r="AT635" s="258"/>
    </row>
    <row r="636" spans="1:48" s="257" customFormat="1" ht="22.8" x14ac:dyDescent="0.4">
      <c r="A636" s="257">
        <v>213952</v>
      </c>
      <c r="B636" s="257" t="s">
        <v>484</v>
      </c>
      <c r="C636" t="s">
        <v>3829</v>
      </c>
      <c r="D636" t="s">
        <v>3829</v>
      </c>
      <c r="E636" t="s">
        <v>3829</v>
      </c>
      <c r="F636" t="s">
        <v>3829</v>
      </c>
      <c r="G636" t="s">
        <v>3829</v>
      </c>
      <c r="H636" t="s">
        <v>3829</v>
      </c>
      <c r="I636" t="s">
        <v>3829</v>
      </c>
      <c r="J636" t="s">
        <v>3829</v>
      </c>
      <c r="K636" t="s">
        <v>3829</v>
      </c>
      <c r="L636" t="s">
        <v>3829</v>
      </c>
      <c r="M636" t="s">
        <v>3829</v>
      </c>
      <c r="N636" t="s">
        <v>3829</v>
      </c>
      <c r="O636" t="s">
        <v>3829</v>
      </c>
      <c r="P636" t="s">
        <v>3829</v>
      </c>
      <c r="Q636" t="s">
        <v>3829</v>
      </c>
      <c r="R636" t="s">
        <v>3829</v>
      </c>
      <c r="S636" t="s">
        <v>3829</v>
      </c>
      <c r="T636" t="s">
        <v>3829</v>
      </c>
      <c r="U636" t="s">
        <v>3829</v>
      </c>
      <c r="V636" t="s">
        <v>3829</v>
      </c>
      <c r="W636" t="s">
        <v>3829</v>
      </c>
      <c r="X636" t="s">
        <v>3829</v>
      </c>
      <c r="Y636" t="s">
        <v>3829</v>
      </c>
      <c r="Z636" t="s">
        <v>3829</v>
      </c>
      <c r="AA636" t="s">
        <v>3829</v>
      </c>
      <c r="AB636" t="s">
        <v>3829</v>
      </c>
      <c r="AC636" t="s">
        <v>3829</v>
      </c>
      <c r="AD636" t="s">
        <v>3829</v>
      </c>
      <c r="AE636" t="s">
        <v>3829</v>
      </c>
      <c r="AF636" t="s">
        <v>3829</v>
      </c>
      <c r="AG636"/>
      <c r="AH636"/>
      <c r="AI636"/>
      <c r="AJ636"/>
      <c r="AK636"/>
      <c r="AL636"/>
      <c r="AM636"/>
      <c r="AN636"/>
      <c r="AO636"/>
      <c r="AP636"/>
      <c r="AQ636" t="s">
        <v>3865</v>
      </c>
      <c r="AR636"/>
      <c r="AS636" s="268"/>
      <c r="AT636" s="256"/>
    </row>
    <row r="637" spans="1:48" s="257" customFormat="1" ht="22.8" x14ac:dyDescent="0.4">
      <c r="A637" s="345">
        <v>213956</v>
      </c>
      <c r="B637" s="257" t="s">
        <v>486</v>
      </c>
      <c r="C637" s="269" t="s">
        <v>3829</v>
      </c>
      <c r="D637" s="269" t="s">
        <v>3829</v>
      </c>
      <c r="E637" s="269" t="s">
        <v>3829</v>
      </c>
      <c r="F637" s="269" t="s">
        <v>3829</v>
      </c>
      <c r="G637" s="269" t="s">
        <v>3829</v>
      </c>
      <c r="H637" s="269" t="s">
        <v>3829</v>
      </c>
      <c r="I637" s="269" t="s">
        <v>3829</v>
      </c>
      <c r="J637" s="269" t="s">
        <v>3829</v>
      </c>
      <c r="K637" s="269" t="s">
        <v>3829</v>
      </c>
      <c r="L637" s="269" t="s">
        <v>3829</v>
      </c>
      <c r="M637" s="269" t="s">
        <v>3829</v>
      </c>
      <c r="N637" s="269" t="s">
        <v>3829</v>
      </c>
      <c r="O637" s="269" t="s">
        <v>3829</v>
      </c>
      <c r="P637" s="269" t="s">
        <v>3829</v>
      </c>
      <c r="Q637" s="269" t="s">
        <v>3829</v>
      </c>
      <c r="R637" s="269" t="s">
        <v>3829</v>
      </c>
      <c r="S637" s="269" t="s">
        <v>3829</v>
      </c>
      <c r="T637" s="269" t="s">
        <v>3829</v>
      </c>
      <c r="U637" s="269" t="s">
        <v>3829</v>
      </c>
      <c r="V637" s="269" t="s">
        <v>3829</v>
      </c>
      <c r="W637" s="269"/>
      <c r="X637" s="269"/>
      <c r="Y637" s="269"/>
      <c r="Z637" s="269"/>
      <c r="AA637" s="269"/>
      <c r="AB637" s="269"/>
      <c r="AC637" s="269"/>
      <c r="AD637" s="269"/>
      <c r="AE637" s="269"/>
      <c r="AF637" s="269"/>
      <c r="AG637" s="269"/>
      <c r="AH637" s="269"/>
      <c r="AI637" s="269"/>
      <c r="AJ637" s="269"/>
      <c r="AK637" s="269"/>
      <c r="AL637" s="269"/>
      <c r="AM637" s="269"/>
      <c r="AN637" s="269"/>
      <c r="AO637" s="269"/>
      <c r="AP637"/>
      <c r="AQ637" t="s">
        <v>4077</v>
      </c>
      <c r="AR637"/>
      <c r="AS637" s="268"/>
      <c r="AT637" s="258"/>
    </row>
    <row r="638" spans="1:48" s="257" customFormat="1" ht="22.8" x14ac:dyDescent="0.4">
      <c r="A638" s="257">
        <v>213973</v>
      </c>
      <c r="B638" s="257" t="s">
        <v>484</v>
      </c>
      <c r="C638" t="s">
        <v>212</v>
      </c>
      <c r="D638" t="s">
        <v>212</v>
      </c>
      <c r="E638" t="s">
        <v>212</v>
      </c>
      <c r="F638" t="s">
        <v>214</v>
      </c>
      <c r="G638" t="s">
        <v>214</v>
      </c>
      <c r="H638" t="s">
        <v>212</v>
      </c>
      <c r="I638" t="s">
        <v>212</v>
      </c>
      <c r="J638" t="s">
        <v>212</v>
      </c>
      <c r="K638" t="s">
        <v>212</v>
      </c>
      <c r="L638" t="s">
        <v>214</v>
      </c>
      <c r="M638" t="s">
        <v>212</v>
      </c>
      <c r="N638" t="s">
        <v>212</v>
      </c>
      <c r="O638" t="s">
        <v>212</v>
      </c>
      <c r="P638" t="s">
        <v>214</v>
      </c>
      <c r="Q638" t="s">
        <v>213</v>
      </c>
      <c r="R638" t="s">
        <v>214</v>
      </c>
      <c r="S638" t="s">
        <v>212</v>
      </c>
      <c r="T638" t="s">
        <v>212</v>
      </c>
      <c r="U638" t="s">
        <v>214</v>
      </c>
      <c r="V638" t="s">
        <v>214</v>
      </c>
      <c r="W638" t="s">
        <v>214</v>
      </c>
      <c r="X638" t="s">
        <v>214</v>
      </c>
      <c r="Y638" t="s">
        <v>212</v>
      </c>
      <c r="Z638" t="s">
        <v>214</v>
      </c>
      <c r="AA638" t="s">
        <v>214</v>
      </c>
      <c r="AB638" t="s">
        <v>214</v>
      </c>
      <c r="AC638" t="s">
        <v>213</v>
      </c>
      <c r="AD638" t="s">
        <v>213</v>
      </c>
      <c r="AE638" t="s">
        <v>214</v>
      </c>
      <c r="AF638" t="s">
        <v>212</v>
      </c>
      <c r="AG638"/>
      <c r="AH638"/>
      <c r="AI638"/>
      <c r="AJ638"/>
      <c r="AK638"/>
      <c r="AL638"/>
      <c r="AM638"/>
      <c r="AN638"/>
      <c r="AO638"/>
      <c r="AP638"/>
      <c r="AQ638" t="s">
        <v>3375</v>
      </c>
      <c r="AR638"/>
      <c r="AS638" s="268"/>
      <c r="AT638" s="256"/>
    </row>
    <row r="639" spans="1:48" s="257" customFormat="1" ht="24" x14ac:dyDescent="0.5">
      <c r="A639" s="292">
        <v>213975</v>
      </c>
      <c r="B639" s="257" t="s">
        <v>484</v>
      </c>
      <c r="C639" s="257" t="s">
        <v>212</v>
      </c>
      <c r="D639" s="257" t="s">
        <v>214</v>
      </c>
      <c r="E639" s="257" t="s">
        <v>214</v>
      </c>
      <c r="F639" s="257" t="s">
        <v>214</v>
      </c>
      <c r="G639" s="257" t="s">
        <v>212</v>
      </c>
      <c r="H639" s="257" t="s">
        <v>213</v>
      </c>
      <c r="I639" s="257" t="s">
        <v>214</v>
      </c>
      <c r="J639" s="257" t="s">
        <v>214</v>
      </c>
      <c r="K639" s="257" t="s">
        <v>214</v>
      </c>
      <c r="L639" s="257" t="s">
        <v>214</v>
      </c>
      <c r="M639" s="257" t="s">
        <v>214</v>
      </c>
      <c r="N639" s="257" t="s">
        <v>214</v>
      </c>
      <c r="O639" s="257" t="s">
        <v>214</v>
      </c>
      <c r="P639" s="257" t="s">
        <v>214</v>
      </c>
      <c r="Q639" s="257" t="s">
        <v>214</v>
      </c>
      <c r="R639" s="257" t="s">
        <v>212</v>
      </c>
      <c r="S639" s="257" t="s">
        <v>212</v>
      </c>
      <c r="T639" s="257" t="s">
        <v>212</v>
      </c>
      <c r="U639" s="257" t="s">
        <v>212</v>
      </c>
      <c r="V639" s="257" t="s">
        <v>212</v>
      </c>
      <c r="W639" s="257" t="s">
        <v>214</v>
      </c>
      <c r="X639" s="257" t="s">
        <v>214</v>
      </c>
      <c r="Y639" s="257" t="s">
        <v>214</v>
      </c>
      <c r="Z639" s="257" t="s">
        <v>214</v>
      </c>
      <c r="AA639" s="257" t="s">
        <v>214</v>
      </c>
      <c r="AB639" s="257" t="s">
        <v>213</v>
      </c>
      <c r="AC639" s="257" t="s">
        <v>213</v>
      </c>
      <c r="AD639" s="257" t="s">
        <v>213</v>
      </c>
      <c r="AE639" s="257" t="s">
        <v>213</v>
      </c>
      <c r="AF639" s="257" t="s">
        <v>213</v>
      </c>
      <c r="AP639"/>
      <c r="AQ639" t="s">
        <v>484</v>
      </c>
      <c r="AR639"/>
      <c r="AS639" s="268"/>
      <c r="AT639" s="256"/>
      <c r="AV639" s="258"/>
    </row>
    <row r="640" spans="1:48" s="257" customFormat="1" ht="22.8" x14ac:dyDescent="0.4">
      <c r="A640" s="345">
        <v>213978</v>
      </c>
      <c r="B640" s="257" t="s">
        <v>484</v>
      </c>
      <c r="C640" s="269" t="s">
        <v>3829</v>
      </c>
      <c r="D640" s="269" t="s">
        <v>3829</v>
      </c>
      <c r="E640" s="269" t="s">
        <v>3829</v>
      </c>
      <c r="F640" s="269" t="s">
        <v>3829</v>
      </c>
      <c r="G640" s="269" t="s">
        <v>3829</v>
      </c>
      <c r="H640" s="269" t="s">
        <v>3829</v>
      </c>
      <c r="I640" s="269" t="s">
        <v>3829</v>
      </c>
      <c r="J640" s="269" t="s">
        <v>3829</v>
      </c>
      <c r="K640" s="269" t="s">
        <v>3829</v>
      </c>
      <c r="L640" s="269" t="s">
        <v>3829</v>
      </c>
      <c r="M640" s="269" t="s">
        <v>3829</v>
      </c>
      <c r="N640" s="269" t="s">
        <v>3829</v>
      </c>
      <c r="O640" s="269" t="s">
        <v>3829</v>
      </c>
      <c r="P640" s="269" t="s">
        <v>3829</v>
      </c>
      <c r="Q640" s="269" t="s">
        <v>3829</v>
      </c>
      <c r="R640" s="269" t="s">
        <v>3829</v>
      </c>
      <c r="S640" s="269" t="s">
        <v>3829</v>
      </c>
      <c r="T640" s="269" t="s">
        <v>3829</v>
      </c>
      <c r="U640" s="269" t="s">
        <v>3829</v>
      </c>
      <c r="V640" s="269" t="s">
        <v>3829</v>
      </c>
      <c r="W640" s="269" t="s">
        <v>3829</v>
      </c>
      <c r="X640" s="269" t="s">
        <v>3829</v>
      </c>
      <c r="Y640" s="269" t="s">
        <v>3829</v>
      </c>
      <c r="Z640" s="269" t="s">
        <v>3829</v>
      </c>
      <c r="AA640" s="269" t="s">
        <v>3829</v>
      </c>
      <c r="AB640" s="269" t="s">
        <v>3829</v>
      </c>
      <c r="AC640" s="269" t="s">
        <v>3829</v>
      </c>
      <c r="AD640" s="269" t="s">
        <v>3829</v>
      </c>
      <c r="AE640" s="269" t="s">
        <v>3829</v>
      </c>
      <c r="AF640" s="269" t="s">
        <v>3829</v>
      </c>
      <c r="AG640" s="269"/>
      <c r="AH640" s="269"/>
      <c r="AI640" s="269"/>
      <c r="AJ640" s="269"/>
      <c r="AK640" s="269"/>
      <c r="AL640" s="269"/>
      <c r="AM640" s="269"/>
      <c r="AN640" s="269"/>
      <c r="AO640" s="269"/>
      <c r="AP640"/>
      <c r="AQ640" t="s">
        <v>3865</v>
      </c>
      <c r="AR640"/>
      <c r="AS640" s="268"/>
      <c r="AT640" s="258"/>
      <c r="AV640" s="258"/>
    </row>
    <row r="641" spans="1:48" s="257" customFormat="1" ht="22.8" x14ac:dyDescent="0.4">
      <c r="A641" s="257">
        <v>213979</v>
      </c>
      <c r="B641" s="257" t="s">
        <v>486</v>
      </c>
      <c r="C641" t="s">
        <v>3829</v>
      </c>
      <c r="D641" t="s">
        <v>3829</v>
      </c>
      <c r="E641" t="s">
        <v>3829</v>
      </c>
      <c r="F641" t="s">
        <v>3829</v>
      </c>
      <c r="G641" t="s">
        <v>3829</v>
      </c>
      <c r="H641" t="s">
        <v>3829</v>
      </c>
      <c r="I641" t="s">
        <v>3829</v>
      </c>
      <c r="J641" t="s">
        <v>3829</v>
      </c>
      <c r="K641" t="s">
        <v>3829</v>
      </c>
      <c r="L641" t="s">
        <v>3829</v>
      </c>
      <c r="M641" t="s">
        <v>3829</v>
      </c>
      <c r="N641" t="s">
        <v>3829</v>
      </c>
      <c r="O641" t="s">
        <v>3829</v>
      </c>
      <c r="P641" t="s">
        <v>3829</v>
      </c>
      <c r="Q641" t="s">
        <v>3829</v>
      </c>
      <c r="R641" t="s">
        <v>3829</v>
      </c>
      <c r="S641" t="s">
        <v>3829</v>
      </c>
      <c r="T641" t="s">
        <v>3829</v>
      </c>
      <c r="U641" t="s">
        <v>3829</v>
      </c>
      <c r="V641" t="s">
        <v>3829</v>
      </c>
      <c r="W641"/>
      <c r="X641"/>
      <c r="Y641"/>
      <c r="Z641"/>
      <c r="AA641"/>
      <c r="AB641"/>
      <c r="AC641"/>
      <c r="AD641"/>
      <c r="AE641"/>
      <c r="AF641"/>
      <c r="AG641"/>
      <c r="AH641"/>
      <c r="AI641"/>
      <c r="AJ641"/>
      <c r="AK641"/>
      <c r="AL641"/>
      <c r="AM641"/>
      <c r="AN641"/>
      <c r="AO641"/>
      <c r="AP641"/>
      <c r="AQ641" t="s">
        <v>3918</v>
      </c>
      <c r="AR641"/>
      <c r="AS641" s="268"/>
      <c r="AT641" s="258"/>
    </row>
    <row r="642" spans="1:48" s="257" customFormat="1" ht="22.8" x14ac:dyDescent="0.4">
      <c r="A642" s="257">
        <v>213983</v>
      </c>
      <c r="B642" s="257" t="s">
        <v>59</v>
      </c>
      <c r="C642" t="s">
        <v>212</v>
      </c>
      <c r="D642" t="s">
        <v>212</v>
      </c>
      <c r="E642" t="s">
        <v>212</v>
      </c>
      <c r="F642" t="s">
        <v>212</v>
      </c>
      <c r="G642" t="s">
        <v>212</v>
      </c>
      <c r="H642" t="s">
        <v>212</v>
      </c>
      <c r="I642" t="s">
        <v>214</v>
      </c>
      <c r="J642" t="s">
        <v>214</v>
      </c>
      <c r="K642" t="s">
        <v>212</v>
      </c>
      <c r="L642" t="s">
        <v>212</v>
      </c>
      <c r="M642" t="s">
        <v>214</v>
      </c>
      <c r="N642" t="s">
        <v>214</v>
      </c>
      <c r="O642" t="s">
        <v>212</v>
      </c>
      <c r="P642" t="s">
        <v>214</v>
      </c>
      <c r="Q642" t="s">
        <v>212</v>
      </c>
      <c r="R642" t="s">
        <v>214</v>
      </c>
      <c r="S642" t="s">
        <v>214</v>
      </c>
      <c r="T642" t="s">
        <v>214</v>
      </c>
      <c r="U642" t="s">
        <v>214</v>
      </c>
      <c r="V642" t="s">
        <v>214</v>
      </c>
      <c r="W642" t="s">
        <v>212</v>
      </c>
      <c r="X642" t="s">
        <v>212</v>
      </c>
      <c r="Y642" t="s">
        <v>212</v>
      </c>
      <c r="Z642" t="s">
        <v>212</v>
      </c>
      <c r="AA642" t="s">
        <v>212</v>
      </c>
      <c r="AB642" t="s">
        <v>214</v>
      </c>
      <c r="AC642" t="s">
        <v>212</v>
      </c>
      <c r="AD642" t="s">
        <v>214</v>
      </c>
      <c r="AE642" t="s">
        <v>212</v>
      </c>
      <c r="AF642" t="s">
        <v>212</v>
      </c>
      <c r="AG642" t="s">
        <v>213</v>
      </c>
      <c r="AH642" t="s">
        <v>214</v>
      </c>
      <c r="AI642" t="s">
        <v>214</v>
      </c>
      <c r="AJ642" t="s">
        <v>212</v>
      </c>
      <c r="AK642" t="s">
        <v>212</v>
      </c>
      <c r="AL642" t="s">
        <v>214</v>
      </c>
      <c r="AM642" t="s">
        <v>213</v>
      </c>
      <c r="AN642" t="s">
        <v>213</v>
      </c>
      <c r="AO642" t="s">
        <v>214</v>
      </c>
      <c r="AP642" t="s">
        <v>214</v>
      </c>
      <c r="AQ642" t="s">
        <v>3374</v>
      </c>
      <c r="AR642"/>
      <c r="AS642" s="268"/>
      <c r="AT642" s="258"/>
    </row>
    <row r="643" spans="1:48" s="257" customFormat="1" ht="22.8" x14ac:dyDescent="0.4">
      <c r="A643" s="257">
        <v>213990</v>
      </c>
      <c r="B643" s="257" t="s">
        <v>59</v>
      </c>
      <c r="C643" t="s">
        <v>3829</v>
      </c>
      <c r="D643" t="s">
        <v>3829</v>
      </c>
      <c r="E643" t="s">
        <v>3829</v>
      </c>
      <c r="F643" t="s">
        <v>3829</v>
      </c>
      <c r="G643" t="s">
        <v>3829</v>
      </c>
      <c r="H643" t="s">
        <v>3829</v>
      </c>
      <c r="I643" t="s">
        <v>3829</v>
      </c>
      <c r="J643" t="s">
        <v>3829</v>
      </c>
      <c r="K643" t="s">
        <v>3829</v>
      </c>
      <c r="L643" t="s">
        <v>3829</v>
      </c>
      <c r="M643" t="s">
        <v>3829</v>
      </c>
      <c r="N643" t="s">
        <v>3829</v>
      </c>
      <c r="O643" t="s">
        <v>3829</v>
      </c>
      <c r="P643" t="s">
        <v>3829</v>
      </c>
      <c r="Q643" t="s">
        <v>3829</v>
      </c>
      <c r="R643" t="s">
        <v>3829</v>
      </c>
      <c r="S643" t="s">
        <v>3829</v>
      </c>
      <c r="T643" t="s">
        <v>3829</v>
      </c>
      <c r="U643" t="s">
        <v>3829</v>
      </c>
      <c r="V643" t="s">
        <v>3829</v>
      </c>
      <c r="W643" t="s">
        <v>3829</v>
      </c>
      <c r="X643" t="s">
        <v>3829</v>
      </c>
      <c r="Y643" t="s">
        <v>3829</v>
      </c>
      <c r="Z643" t="s">
        <v>3829</v>
      </c>
      <c r="AA643" t="s">
        <v>3829</v>
      </c>
      <c r="AB643" t="s">
        <v>3829</v>
      </c>
      <c r="AC643" t="s">
        <v>3829</v>
      </c>
      <c r="AD643" t="s">
        <v>3829</v>
      </c>
      <c r="AE643" t="s">
        <v>3829</v>
      </c>
      <c r="AF643" t="s">
        <v>3829</v>
      </c>
      <c r="AG643" t="s">
        <v>3829</v>
      </c>
      <c r="AH643" t="s">
        <v>3829</v>
      </c>
      <c r="AI643" t="s">
        <v>3829</v>
      </c>
      <c r="AJ643" t="s">
        <v>3829</v>
      </c>
      <c r="AK643" t="s">
        <v>3829</v>
      </c>
      <c r="AL643" t="s">
        <v>3829</v>
      </c>
      <c r="AM643" t="s">
        <v>3829</v>
      </c>
      <c r="AN643" t="s">
        <v>3829</v>
      </c>
      <c r="AO643" t="s">
        <v>3829</v>
      </c>
      <c r="AP643" t="s">
        <v>3829</v>
      </c>
      <c r="AQ643" t="s">
        <v>4107</v>
      </c>
      <c r="AR643"/>
      <c r="AS643" s="268"/>
      <c r="AT643" s="258"/>
    </row>
    <row r="644" spans="1:48" s="257" customFormat="1" ht="21.6" x14ac:dyDescent="0.65">
      <c r="A644" s="257">
        <v>213992</v>
      </c>
      <c r="B644" s="257" t="s">
        <v>59</v>
      </c>
      <c r="C644" t="s">
        <v>212</v>
      </c>
      <c r="D644" t="s">
        <v>214</v>
      </c>
      <c r="E644" t="s">
        <v>214</v>
      </c>
      <c r="F644" t="s">
        <v>214</v>
      </c>
      <c r="G644" t="s">
        <v>212</v>
      </c>
      <c r="H644" t="s">
        <v>214</v>
      </c>
      <c r="I644" t="s">
        <v>214</v>
      </c>
      <c r="J644" t="s">
        <v>214</v>
      </c>
      <c r="K644" t="s">
        <v>214</v>
      </c>
      <c r="L644" t="s">
        <v>214</v>
      </c>
      <c r="M644" t="s">
        <v>212</v>
      </c>
      <c r="N644" t="s">
        <v>214</v>
      </c>
      <c r="O644" t="s">
        <v>214</v>
      </c>
      <c r="P644" t="s">
        <v>214</v>
      </c>
      <c r="Q644" t="s">
        <v>212</v>
      </c>
      <c r="R644" t="s">
        <v>212</v>
      </c>
      <c r="S644" t="s">
        <v>214</v>
      </c>
      <c r="T644" t="s">
        <v>214</v>
      </c>
      <c r="U644" t="s">
        <v>214</v>
      </c>
      <c r="V644" t="s">
        <v>214</v>
      </c>
      <c r="W644" t="s">
        <v>212</v>
      </c>
      <c r="X644" t="s">
        <v>214</v>
      </c>
      <c r="Y644" t="s">
        <v>214</v>
      </c>
      <c r="Z644" t="s">
        <v>214</v>
      </c>
      <c r="AA644" t="s">
        <v>212</v>
      </c>
      <c r="AB644" t="s">
        <v>212</v>
      </c>
      <c r="AC644" t="s">
        <v>214</v>
      </c>
      <c r="AD644" t="s">
        <v>212</v>
      </c>
      <c r="AE644" t="s">
        <v>212</v>
      </c>
      <c r="AF644" t="s">
        <v>214</v>
      </c>
      <c r="AG644" t="s">
        <v>214</v>
      </c>
      <c r="AH644" t="s">
        <v>214</v>
      </c>
      <c r="AI644" t="s">
        <v>212</v>
      </c>
      <c r="AJ644" t="s">
        <v>214</v>
      </c>
      <c r="AK644" t="s">
        <v>214</v>
      </c>
      <c r="AL644" t="s">
        <v>212</v>
      </c>
      <c r="AM644" t="s">
        <v>212</v>
      </c>
      <c r="AN644" t="s">
        <v>212</v>
      </c>
      <c r="AO644" t="s">
        <v>214</v>
      </c>
      <c r="AP644" t="s">
        <v>214</v>
      </c>
      <c r="AQ644" t="s">
        <v>3374</v>
      </c>
      <c r="AR644"/>
      <c r="AS644" s="286"/>
      <c r="AT644" s="258"/>
    </row>
    <row r="645" spans="1:48" s="257" customFormat="1" ht="14.4" x14ac:dyDescent="0.3">
      <c r="A645" s="257">
        <v>213993</v>
      </c>
      <c r="B645" s="257" t="s">
        <v>59</v>
      </c>
      <c r="C645" t="s">
        <v>212</v>
      </c>
      <c r="D645" t="s">
        <v>214</v>
      </c>
      <c r="E645" t="s">
        <v>212</v>
      </c>
      <c r="F645" t="s">
        <v>214</v>
      </c>
      <c r="G645" t="s">
        <v>214</v>
      </c>
      <c r="H645" t="s">
        <v>214</v>
      </c>
      <c r="I645" t="s">
        <v>212</v>
      </c>
      <c r="J645" t="s">
        <v>214</v>
      </c>
      <c r="K645" t="s">
        <v>214</v>
      </c>
      <c r="L645" t="s">
        <v>214</v>
      </c>
      <c r="M645" t="s">
        <v>212</v>
      </c>
      <c r="N645" t="s">
        <v>214</v>
      </c>
      <c r="O645" t="s">
        <v>214</v>
      </c>
      <c r="P645" t="s">
        <v>212</v>
      </c>
      <c r="Q645" t="s">
        <v>214</v>
      </c>
      <c r="R645" t="s">
        <v>214</v>
      </c>
      <c r="S645" t="s">
        <v>214</v>
      </c>
      <c r="T645" t="s">
        <v>214</v>
      </c>
      <c r="U645" t="s">
        <v>214</v>
      </c>
      <c r="V645" t="s">
        <v>212</v>
      </c>
      <c r="W645" t="s">
        <v>212</v>
      </c>
      <c r="X645" t="s">
        <v>214</v>
      </c>
      <c r="Y645" t="s">
        <v>212</v>
      </c>
      <c r="Z645" t="s">
        <v>212</v>
      </c>
      <c r="AA645" t="s">
        <v>212</v>
      </c>
      <c r="AB645" t="s">
        <v>212</v>
      </c>
      <c r="AC645" t="s">
        <v>212</v>
      </c>
      <c r="AD645" t="s">
        <v>212</v>
      </c>
      <c r="AE645" t="s">
        <v>212</v>
      </c>
      <c r="AF645" t="s">
        <v>214</v>
      </c>
      <c r="AG645" t="s">
        <v>214</v>
      </c>
      <c r="AH645" t="s">
        <v>213</v>
      </c>
      <c r="AI645" t="s">
        <v>213</v>
      </c>
      <c r="AJ645" t="s">
        <v>214</v>
      </c>
      <c r="AK645" t="s">
        <v>214</v>
      </c>
      <c r="AL645" t="s">
        <v>213</v>
      </c>
      <c r="AM645" t="s">
        <v>214</v>
      </c>
      <c r="AN645" t="s">
        <v>213</v>
      </c>
      <c r="AO645" t="s">
        <v>214</v>
      </c>
      <c r="AQ645" t="s">
        <v>3374</v>
      </c>
      <c r="AR645"/>
      <c r="AS645" s="283"/>
      <c r="AT645" s="280"/>
      <c r="AU645" s="280"/>
      <c r="AV645" s="280"/>
    </row>
    <row r="646" spans="1:48" s="257" customFormat="1" ht="22.8" x14ac:dyDescent="0.4">
      <c r="A646" s="257">
        <v>213996</v>
      </c>
      <c r="B646" s="257" t="s">
        <v>59</v>
      </c>
      <c r="C646" t="s">
        <v>3829</v>
      </c>
      <c r="D646" t="s">
        <v>3829</v>
      </c>
      <c r="E646" t="s">
        <v>3829</v>
      </c>
      <c r="F646" t="s">
        <v>3829</v>
      </c>
      <c r="G646" t="s">
        <v>3829</v>
      </c>
      <c r="H646" t="s">
        <v>3829</v>
      </c>
      <c r="I646" t="s">
        <v>3829</v>
      </c>
      <c r="J646" t="s">
        <v>3829</v>
      </c>
      <c r="K646" t="s">
        <v>3829</v>
      </c>
      <c r="L646" t="s">
        <v>3829</v>
      </c>
      <c r="M646" t="s">
        <v>3829</v>
      </c>
      <c r="N646" t="s">
        <v>3829</v>
      </c>
      <c r="O646" t="s">
        <v>3829</v>
      </c>
      <c r="P646" t="s">
        <v>3829</v>
      </c>
      <c r="Q646" t="s">
        <v>3829</v>
      </c>
      <c r="R646" t="s">
        <v>3829</v>
      </c>
      <c r="S646" t="s">
        <v>3829</v>
      </c>
      <c r="T646" t="s">
        <v>3829</v>
      </c>
      <c r="U646" t="s">
        <v>3829</v>
      </c>
      <c r="V646" t="s">
        <v>3829</v>
      </c>
      <c r="W646" t="s">
        <v>3829</v>
      </c>
      <c r="X646" t="s">
        <v>3829</v>
      </c>
      <c r="Y646" t="s">
        <v>3829</v>
      </c>
      <c r="Z646" t="s">
        <v>3829</v>
      </c>
      <c r="AA646" t="s">
        <v>3829</v>
      </c>
      <c r="AB646" t="s">
        <v>3829</v>
      </c>
      <c r="AC646" t="s">
        <v>3829</v>
      </c>
      <c r="AD646" t="s">
        <v>3829</v>
      </c>
      <c r="AE646" t="s">
        <v>3829</v>
      </c>
      <c r="AF646" t="s">
        <v>3829</v>
      </c>
      <c r="AG646" t="s">
        <v>3829</v>
      </c>
      <c r="AH646" t="s">
        <v>3829</v>
      </c>
      <c r="AI646" t="s">
        <v>3829</v>
      </c>
      <c r="AJ646" t="s">
        <v>3829</v>
      </c>
      <c r="AK646" t="s">
        <v>3829</v>
      </c>
      <c r="AL646" t="s">
        <v>3829</v>
      </c>
      <c r="AM646" t="s">
        <v>3829</v>
      </c>
      <c r="AN646" t="s">
        <v>3829</v>
      </c>
      <c r="AO646" t="s">
        <v>3829</v>
      </c>
      <c r="AQ646" t="s">
        <v>3843</v>
      </c>
      <c r="AR646"/>
      <c r="AS646" s="268"/>
      <c r="AT646" s="256"/>
    </row>
    <row r="647" spans="1:48" s="257" customFormat="1" ht="14.4" x14ac:dyDescent="0.3">
      <c r="A647" s="345">
        <v>213998</v>
      </c>
      <c r="B647" s="257" t="s">
        <v>59</v>
      </c>
      <c r="C647" s="257" t="s">
        <v>212</v>
      </c>
      <c r="D647" s="257" t="s">
        <v>212</v>
      </c>
      <c r="E647" s="257" t="s">
        <v>212</v>
      </c>
      <c r="F647" s="257" t="s">
        <v>212</v>
      </c>
      <c r="G647" s="257" t="s">
        <v>212</v>
      </c>
      <c r="H647" s="257" t="s">
        <v>212</v>
      </c>
      <c r="I647" s="257" t="s">
        <v>212</v>
      </c>
      <c r="J647" s="257" t="s">
        <v>212</v>
      </c>
      <c r="K647" s="257" t="s">
        <v>212</v>
      </c>
      <c r="L647" s="257" t="s">
        <v>212</v>
      </c>
      <c r="M647" s="257" t="s">
        <v>212</v>
      </c>
      <c r="N647" s="257" t="s">
        <v>212</v>
      </c>
      <c r="O647" s="257" t="s">
        <v>212</v>
      </c>
      <c r="P647" s="257" t="s">
        <v>212</v>
      </c>
      <c r="Q647" s="257" t="s">
        <v>212</v>
      </c>
      <c r="R647" s="257" t="s">
        <v>212</v>
      </c>
      <c r="S647" s="257" t="s">
        <v>212</v>
      </c>
      <c r="T647" s="257" t="s">
        <v>212</v>
      </c>
      <c r="U647" s="257" t="s">
        <v>212</v>
      </c>
      <c r="V647" s="257" t="s">
        <v>212</v>
      </c>
      <c r="W647" s="257" t="s">
        <v>212</v>
      </c>
      <c r="X647" s="257" t="s">
        <v>212</v>
      </c>
      <c r="Y647" s="257" t="s">
        <v>212</v>
      </c>
      <c r="Z647" s="257" t="s">
        <v>212</v>
      </c>
      <c r="AA647" s="257" t="s">
        <v>212</v>
      </c>
      <c r="AB647" s="257" t="s">
        <v>212</v>
      </c>
      <c r="AC647" s="257" t="s">
        <v>212</v>
      </c>
      <c r="AD647" s="257" t="s">
        <v>212</v>
      </c>
      <c r="AE647" s="257" t="s">
        <v>212</v>
      </c>
      <c r="AF647" s="257" t="s">
        <v>212</v>
      </c>
      <c r="AG647" s="257" t="s">
        <v>212</v>
      </c>
      <c r="AH647" s="257" t="s">
        <v>212</v>
      </c>
      <c r="AI647" s="257" t="s">
        <v>212</v>
      </c>
      <c r="AJ647" s="274" t="s">
        <v>3829</v>
      </c>
      <c r="AK647" s="274" t="s">
        <v>3829</v>
      </c>
      <c r="AL647" s="271" t="s">
        <v>3829</v>
      </c>
      <c r="AM647" s="271" t="s">
        <v>3829</v>
      </c>
      <c r="AN647" s="271" t="s">
        <v>3829</v>
      </c>
      <c r="AO647" s="271" t="s">
        <v>3829</v>
      </c>
      <c r="AQ647" t="s">
        <v>3374</v>
      </c>
      <c r="AR647"/>
      <c r="AS647" s="283"/>
      <c r="AT647" s="256"/>
    </row>
    <row r="648" spans="1:48" s="257" customFormat="1" ht="22.8" x14ac:dyDescent="0.4">
      <c r="A648" s="345">
        <v>214005</v>
      </c>
      <c r="B648" s="257" t="s">
        <v>484</v>
      </c>
      <c r="C648" s="269" t="s">
        <v>3829</v>
      </c>
      <c r="D648" s="269" t="s">
        <v>3829</v>
      </c>
      <c r="E648" s="269" t="s">
        <v>3829</v>
      </c>
      <c r="F648" s="269" t="s">
        <v>3829</v>
      </c>
      <c r="G648" s="269" t="s">
        <v>3829</v>
      </c>
      <c r="H648" s="269" t="s">
        <v>3829</v>
      </c>
      <c r="I648" s="269" t="s">
        <v>3829</v>
      </c>
      <c r="J648" s="269" t="s">
        <v>3829</v>
      </c>
      <c r="K648" s="269" t="s">
        <v>3829</v>
      </c>
      <c r="L648" s="269" t="s">
        <v>3829</v>
      </c>
      <c r="M648" s="269" t="s">
        <v>3829</v>
      </c>
      <c r="N648" s="269" t="s">
        <v>3829</v>
      </c>
      <c r="O648" s="269" t="s">
        <v>3829</v>
      </c>
      <c r="P648" s="269" t="s">
        <v>3829</v>
      </c>
      <c r="Q648" s="269" t="s">
        <v>3829</v>
      </c>
      <c r="R648" s="269" t="s">
        <v>3829</v>
      </c>
      <c r="S648" s="269" t="s">
        <v>3829</v>
      </c>
      <c r="T648" s="269" t="s">
        <v>3829</v>
      </c>
      <c r="U648" s="269" t="s">
        <v>3829</v>
      </c>
      <c r="V648" s="269" t="s">
        <v>3829</v>
      </c>
      <c r="W648" s="269" t="s">
        <v>3829</v>
      </c>
      <c r="X648" s="269" t="s">
        <v>3829</v>
      </c>
      <c r="Y648" s="269" t="s">
        <v>3829</v>
      </c>
      <c r="Z648" s="269" t="s">
        <v>3829</v>
      </c>
      <c r="AA648" s="269" t="s">
        <v>3829</v>
      </c>
      <c r="AB648" s="269" t="s">
        <v>3829</v>
      </c>
      <c r="AC648" s="269" t="s">
        <v>3829</v>
      </c>
      <c r="AD648" s="269" t="s">
        <v>3829</v>
      </c>
      <c r="AE648" s="269" t="s">
        <v>3829</v>
      </c>
      <c r="AF648" s="269" t="s">
        <v>3829</v>
      </c>
      <c r="AG648" s="269"/>
      <c r="AH648" s="269"/>
      <c r="AI648" s="269"/>
      <c r="AJ648" s="269"/>
      <c r="AK648" s="269"/>
      <c r="AL648" s="269"/>
      <c r="AM648" s="269"/>
      <c r="AN648" s="269"/>
      <c r="AO648" s="269"/>
      <c r="AP648"/>
      <c r="AQ648" t="s">
        <v>3865</v>
      </c>
      <c r="AR648"/>
      <c r="AS648" s="288"/>
      <c r="AT648" s="256"/>
    </row>
    <row r="649" spans="1:48" s="257" customFormat="1" ht="22.8" x14ac:dyDescent="0.4">
      <c r="A649" s="257">
        <v>214007</v>
      </c>
      <c r="B649" s="257" t="s">
        <v>484</v>
      </c>
      <c r="C649" t="s">
        <v>3829</v>
      </c>
      <c r="D649" t="s">
        <v>3829</v>
      </c>
      <c r="E649" t="s">
        <v>3829</v>
      </c>
      <c r="F649" t="s">
        <v>3829</v>
      </c>
      <c r="G649" t="s">
        <v>3829</v>
      </c>
      <c r="H649" t="s">
        <v>3829</v>
      </c>
      <c r="I649" t="s">
        <v>3829</v>
      </c>
      <c r="J649" t="s">
        <v>3829</v>
      </c>
      <c r="K649" t="s">
        <v>3829</v>
      </c>
      <c r="L649" t="s">
        <v>3829</v>
      </c>
      <c r="M649" t="s">
        <v>3829</v>
      </c>
      <c r="N649" t="s">
        <v>3829</v>
      </c>
      <c r="O649" t="s">
        <v>3829</v>
      </c>
      <c r="P649" t="s">
        <v>3829</v>
      </c>
      <c r="Q649" t="s">
        <v>3829</v>
      </c>
      <c r="R649" t="s">
        <v>3829</v>
      </c>
      <c r="S649" t="s">
        <v>3829</v>
      </c>
      <c r="T649" t="s">
        <v>3829</v>
      </c>
      <c r="U649" t="s">
        <v>3829</v>
      </c>
      <c r="V649" t="s">
        <v>3829</v>
      </c>
      <c r="W649" t="s">
        <v>3829</v>
      </c>
      <c r="X649" t="s">
        <v>3829</v>
      </c>
      <c r="Y649" t="s">
        <v>3829</v>
      </c>
      <c r="Z649" t="s">
        <v>3829</v>
      </c>
      <c r="AA649" t="s">
        <v>3829</v>
      </c>
      <c r="AB649" t="s">
        <v>3829</v>
      </c>
      <c r="AC649" t="s">
        <v>3829</v>
      </c>
      <c r="AD649" t="s">
        <v>3829</v>
      </c>
      <c r="AE649" t="s">
        <v>3829</v>
      </c>
      <c r="AF649" t="s">
        <v>3829</v>
      </c>
      <c r="AG649"/>
      <c r="AH649"/>
      <c r="AI649"/>
      <c r="AJ649"/>
      <c r="AK649"/>
      <c r="AL649"/>
      <c r="AM649"/>
      <c r="AN649"/>
      <c r="AO649"/>
      <c r="AP649"/>
      <c r="AQ649" t="s">
        <v>4067</v>
      </c>
      <c r="AR649"/>
      <c r="AS649" s="268"/>
      <c r="AT649" s="256"/>
    </row>
    <row r="650" spans="1:48" s="257" customFormat="1" ht="22.8" x14ac:dyDescent="0.4">
      <c r="A650" s="257">
        <v>214013</v>
      </c>
      <c r="B650" s="257" t="s">
        <v>59</v>
      </c>
      <c r="C650" t="s">
        <v>212</v>
      </c>
      <c r="D650" t="s">
        <v>212</v>
      </c>
      <c r="E650" t="s">
        <v>212</v>
      </c>
      <c r="F650" t="s">
        <v>212</v>
      </c>
      <c r="G650" t="s">
        <v>212</v>
      </c>
      <c r="H650" t="s">
        <v>214</v>
      </c>
      <c r="I650" t="s">
        <v>214</v>
      </c>
      <c r="J650" t="s">
        <v>212</v>
      </c>
      <c r="K650" t="s">
        <v>214</v>
      </c>
      <c r="L650" t="s">
        <v>214</v>
      </c>
      <c r="M650" t="s">
        <v>214</v>
      </c>
      <c r="N650" t="s">
        <v>212</v>
      </c>
      <c r="O650" t="s">
        <v>212</v>
      </c>
      <c r="P650" t="s">
        <v>212</v>
      </c>
      <c r="Q650" t="s">
        <v>214</v>
      </c>
      <c r="R650" t="s">
        <v>212</v>
      </c>
      <c r="S650" t="s">
        <v>214</v>
      </c>
      <c r="T650" t="s">
        <v>214</v>
      </c>
      <c r="U650" t="s">
        <v>214</v>
      </c>
      <c r="V650" t="s">
        <v>214</v>
      </c>
      <c r="W650" t="s">
        <v>214</v>
      </c>
      <c r="X650" t="s">
        <v>214</v>
      </c>
      <c r="Y650" t="s">
        <v>212</v>
      </c>
      <c r="Z650" t="s">
        <v>214</v>
      </c>
      <c r="AA650" t="s">
        <v>212</v>
      </c>
      <c r="AB650" t="s">
        <v>214</v>
      </c>
      <c r="AC650" t="s">
        <v>214</v>
      </c>
      <c r="AD650" t="s">
        <v>212</v>
      </c>
      <c r="AE650" t="s">
        <v>212</v>
      </c>
      <c r="AF650" t="s">
        <v>214</v>
      </c>
      <c r="AG650" t="s">
        <v>212</v>
      </c>
      <c r="AH650" t="s">
        <v>214</v>
      </c>
      <c r="AI650" t="s">
        <v>212</v>
      </c>
      <c r="AJ650" t="s">
        <v>214</v>
      </c>
      <c r="AK650" t="s">
        <v>212</v>
      </c>
      <c r="AL650" t="s">
        <v>212</v>
      </c>
      <c r="AM650" t="s">
        <v>212</v>
      </c>
      <c r="AN650" t="s">
        <v>213</v>
      </c>
      <c r="AO650" t="s">
        <v>213</v>
      </c>
      <c r="AP650" t="s">
        <v>212</v>
      </c>
      <c r="AQ650" t="s">
        <v>59</v>
      </c>
      <c r="AR650"/>
      <c r="AS650" s="268"/>
      <c r="AT650" s="256"/>
    </row>
    <row r="651" spans="1:48" s="257" customFormat="1" ht="18" x14ac:dyDescent="0.5">
      <c r="A651" s="292">
        <v>214018</v>
      </c>
      <c r="B651" s="257" t="s">
        <v>59</v>
      </c>
      <c r="C651" s="257" t="s">
        <v>214</v>
      </c>
      <c r="D651" s="257" t="s">
        <v>214</v>
      </c>
      <c r="E651" s="257" t="s">
        <v>212</v>
      </c>
      <c r="F651" s="257" t="s">
        <v>212</v>
      </c>
      <c r="G651" s="257" t="s">
        <v>212</v>
      </c>
      <c r="H651" s="257" t="s">
        <v>214</v>
      </c>
      <c r="I651" s="257" t="s">
        <v>214</v>
      </c>
      <c r="J651" s="257" t="s">
        <v>212</v>
      </c>
      <c r="K651" s="257" t="s">
        <v>214</v>
      </c>
      <c r="L651" s="257" t="s">
        <v>214</v>
      </c>
      <c r="M651" s="257" t="s">
        <v>214</v>
      </c>
      <c r="N651" s="257" t="s">
        <v>214</v>
      </c>
      <c r="O651" s="257" t="s">
        <v>214</v>
      </c>
      <c r="P651" s="257" t="s">
        <v>214</v>
      </c>
      <c r="Q651" s="257" t="s">
        <v>214</v>
      </c>
      <c r="R651" s="257" t="s">
        <v>212</v>
      </c>
      <c r="S651" s="257" t="s">
        <v>214</v>
      </c>
      <c r="T651" s="257" t="s">
        <v>214</v>
      </c>
      <c r="U651" s="257" t="s">
        <v>214</v>
      </c>
      <c r="V651" s="257" t="s">
        <v>214</v>
      </c>
      <c r="W651" s="257" t="s">
        <v>214</v>
      </c>
      <c r="X651" s="257" t="s">
        <v>214</v>
      </c>
      <c r="Y651" s="257" t="s">
        <v>212</v>
      </c>
      <c r="Z651" s="257" t="s">
        <v>212</v>
      </c>
      <c r="AA651" s="257" t="s">
        <v>212</v>
      </c>
      <c r="AB651" s="257" t="s">
        <v>214</v>
      </c>
      <c r="AC651" s="257" t="s">
        <v>214</v>
      </c>
      <c r="AD651" s="257" t="s">
        <v>214</v>
      </c>
      <c r="AE651" s="257" t="s">
        <v>214</v>
      </c>
      <c r="AF651" s="257" t="s">
        <v>214</v>
      </c>
      <c r="AG651" s="257" t="s">
        <v>213</v>
      </c>
      <c r="AH651" s="257" t="s">
        <v>212</v>
      </c>
      <c r="AI651" s="257" t="s">
        <v>214</v>
      </c>
      <c r="AJ651" s="257" t="s">
        <v>213</v>
      </c>
      <c r="AK651" s="257" t="s">
        <v>212</v>
      </c>
      <c r="AL651" s="257" t="s">
        <v>213</v>
      </c>
      <c r="AM651" s="257" t="s">
        <v>213</v>
      </c>
      <c r="AN651" s="257" t="s">
        <v>213</v>
      </c>
      <c r="AO651" s="257" t="s">
        <v>213</v>
      </c>
      <c r="AP651"/>
      <c r="AQ651" t="s">
        <v>59</v>
      </c>
      <c r="AR651"/>
      <c r="AS651" s="283"/>
      <c r="AT651" s="256"/>
    </row>
    <row r="652" spans="1:48" s="257" customFormat="1" ht="18" x14ac:dyDescent="0.5">
      <c r="A652" s="292">
        <v>214019</v>
      </c>
      <c r="B652" s="257" t="s">
        <v>485</v>
      </c>
      <c r="C652" s="269" t="s">
        <v>213</v>
      </c>
      <c r="D652" s="269" t="s">
        <v>213</v>
      </c>
      <c r="E652" s="269" t="s">
        <v>213</v>
      </c>
      <c r="F652" s="269" t="s">
        <v>213</v>
      </c>
      <c r="G652" s="269" t="s">
        <v>213</v>
      </c>
      <c r="H652" s="269" t="s">
        <v>213</v>
      </c>
      <c r="I652" s="269" t="s">
        <v>213</v>
      </c>
      <c r="J652" s="269" t="s">
        <v>213</v>
      </c>
      <c r="K652" s="269" t="s">
        <v>213</v>
      </c>
      <c r="L652" s="269" t="s">
        <v>213</v>
      </c>
      <c r="M652" s="256"/>
      <c r="N652" s="256"/>
      <c r="O652" s="256"/>
      <c r="P652" s="256"/>
      <c r="Q652" s="256"/>
      <c r="R652" s="256"/>
      <c r="S652" s="256"/>
      <c r="T652" s="256"/>
      <c r="U652" s="256"/>
      <c r="V652" s="256"/>
      <c r="W652" s="256"/>
      <c r="X652" s="256"/>
      <c r="Y652" s="256"/>
      <c r="Z652" s="256"/>
      <c r="AA652" s="256"/>
      <c r="AB652" s="256"/>
      <c r="AC652" s="256"/>
      <c r="AD652" s="256"/>
      <c r="AE652" s="256"/>
      <c r="AF652" s="256"/>
      <c r="AG652" s="256"/>
      <c r="AH652" s="256"/>
      <c r="AI652" s="256"/>
      <c r="AJ652" s="256"/>
      <c r="AK652" s="256"/>
      <c r="AL652" s="256"/>
      <c r="AM652" s="256"/>
      <c r="AN652" s="256"/>
      <c r="AO652" s="256"/>
      <c r="AP652"/>
      <c r="AQ652" t="s">
        <v>3981</v>
      </c>
      <c r="AR652"/>
      <c r="AS652" s="304"/>
    </row>
    <row r="653" spans="1:48" s="257" customFormat="1" ht="22.8" x14ac:dyDescent="0.4">
      <c r="A653" s="257">
        <v>214025</v>
      </c>
      <c r="B653" s="257" t="s">
        <v>484</v>
      </c>
      <c r="C653" t="s">
        <v>214</v>
      </c>
      <c r="D653" t="s">
        <v>214</v>
      </c>
      <c r="E653" t="s">
        <v>212</v>
      </c>
      <c r="F653" t="s">
        <v>212</v>
      </c>
      <c r="G653" t="s">
        <v>212</v>
      </c>
      <c r="H653" t="s">
        <v>214</v>
      </c>
      <c r="I653" t="s">
        <v>212</v>
      </c>
      <c r="J653" t="s">
        <v>212</v>
      </c>
      <c r="K653" t="s">
        <v>212</v>
      </c>
      <c r="L653" t="s">
        <v>214</v>
      </c>
      <c r="M653" t="s">
        <v>214</v>
      </c>
      <c r="N653" t="s">
        <v>212</v>
      </c>
      <c r="O653" t="s">
        <v>212</v>
      </c>
      <c r="P653" t="s">
        <v>212</v>
      </c>
      <c r="Q653" t="s">
        <v>214</v>
      </c>
      <c r="R653" t="s">
        <v>214</v>
      </c>
      <c r="S653" t="s">
        <v>214</v>
      </c>
      <c r="T653" t="s">
        <v>212</v>
      </c>
      <c r="U653" t="s">
        <v>212</v>
      </c>
      <c r="V653" t="s">
        <v>212</v>
      </c>
      <c r="W653" t="s">
        <v>214</v>
      </c>
      <c r="X653" t="s">
        <v>214</v>
      </c>
      <c r="Y653" t="s">
        <v>212</v>
      </c>
      <c r="Z653" t="s">
        <v>212</v>
      </c>
      <c r="AA653" t="s">
        <v>212</v>
      </c>
      <c r="AB653" t="s">
        <v>212</v>
      </c>
      <c r="AC653" t="s">
        <v>212</v>
      </c>
      <c r="AD653" t="s">
        <v>212</v>
      </c>
      <c r="AE653" t="s">
        <v>212</v>
      </c>
      <c r="AF653" t="s">
        <v>212</v>
      </c>
      <c r="AG653"/>
      <c r="AH653"/>
      <c r="AI653"/>
      <c r="AJ653"/>
      <c r="AK653"/>
      <c r="AL653"/>
      <c r="AM653"/>
      <c r="AN653"/>
      <c r="AO653"/>
      <c r="AP653"/>
      <c r="AQ653" t="s">
        <v>484</v>
      </c>
      <c r="AR653"/>
      <c r="AS653" s="268"/>
      <c r="AT653" s="258"/>
    </row>
    <row r="654" spans="1:48" s="257" customFormat="1" ht="22.8" x14ac:dyDescent="0.4">
      <c r="A654" s="257">
        <v>214032</v>
      </c>
      <c r="B654" s="257" t="s">
        <v>484</v>
      </c>
      <c r="C654" t="s">
        <v>3829</v>
      </c>
      <c r="D654" t="s">
        <v>3829</v>
      </c>
      <c r="E654" t="s">
        <v>3829</v>
      </c>
      <c r="F654" t="s">
        <v>3829</v>
      </c>
      <c r="G654" t="s">
        <v>3829</v>
      </c>
      <c r="H654" t="s">
        <v>3829</v>
      </c>
      <c r="I654" t="s">
        <v>3829</v>
      </c>
      <c r="J654" t="s">
        <v>3829</v>
      </c>
      <c r="K654" t="s">
        <v>3829</v>
      </c>
      <c r="L654" t="s">
        <v>3829</v>
      </c>
      <c r="M654" t="s">
        <v>3829</v>
      </c>
      <c r="N654" t="s">
        <v>3829</v>
      </c>
      <c r="O654" t="s">
        <v>3829</v>
      </c>
      <c r="P654" t="s">
        <v>3829</v>
      </c>
      <c r="Q654" t="s">
        <v>3829</v>
      </c>
      <c r="R654" t="s">
        <v>3829</v>
      </c>
      <c r="S654" t="s">
        <v>3829</v>
      </c>
      <c r="T654" t="s">
        <v>3829</v>
      </c>
      <c r="U654" t="s">
        <v>3829</v>
      </c>
      <c r="V654" t="s">
        <v>3829</v>
      </c>
      <c r="W654" t="s">
        <v>3829</v>
      </c>
      <c r="X654" t="s">
        <v>3829</v>
      </c>
      <c r="Y654" t="s">
        <v>3829</v>
      </c>
      <c r="Z654" t="s">
        <v>3829</v>
      </c>
      <c r="AA654" t="s">
        <v>3829</v>
      </c>
      <c r="AB654" t="s">
        <v>3829</v>
      </c>
      <c r="AC654" t="s">
        <v>3829</v>
      </c>
      <c r="AD654" t="s">
        <v>3829</v>
      </c>
      <c r="AE654" t="s">
        <v>3829</v>
      </c>
      <c r="AF654" t="s">
        <v>3829</v>
      </c>
      <c r="AG654"/>
      <c r="AH654"/>
      <c r="AI654"/>
      <c r="AJ654"/>
      <c r="AK654"/>
      <c r="AL654"/>
      <c r="AM654"/>
      <c r="AN654"/>
      <c r="AO654"/>
      <c r="AP654"/>
      <c r="AQ654" t="s">
        <v>4135</v>
      </c>
      <c r="AR654"/>
      <c r="AS654" s="268"/>
      <c r="AT654" s="256"/>
      <c r="AV654" s="258"/>
    </row>
    <row r="655" spans="1:48" s="257" customFormat="1" ht="22.8" x14ac:dyDescent="0.4">
      <c r="A655" s="257">
        <v>214036</v>
      </c>
      <c r="B655" s="257" t="s">
        <v>486</v>
      </c>
      <c r="C655" t="s">
        <v>3829</v>
      </c>
      <c r="D655" t="s">
        <v>3829</v>
      </c>
      <c r="E655" t="s">
        <v>3829</v>
      </c>
      <c r="F655" t="s">
        <v>3829</v>
      </c>
      <c r="G655" t="s">
        <v>3829</v>
      </c>
      <c r="H655" t="s">
        <v>3829</v>
      </c>
      <c r="I655" t="s">
        <v>3829</v>
      </c>
      <c r="J655" t="s">
        <v>3829</v>
      </c>
      <c r="K655" t="s">
        <v>3829</v>
      </c>
      <c r="L655" t="s">
        <v>3829</v>
      </c>
      <c r="M655" t="s">
        <v>3829</v>
      </c>
      <c r="N655" t="s">
        <v>3829</v>
      </c>
      <c r="O655" t="s">
        <v>3829</v>
      </c>
      <c r="P655" t="s">
        <v>3829</v>
      </c>
      <c r="Q655" t="s">
        <v>3829</v>
      </c>
      <c r="R655" t="s">
        <v>3829</v>
      </c>
      <c r="S655" t="s">
        <v>3829</v>
      </c>
      <c r="T655" t="s">
        <v>3829</v>
      </c>
      <c r="U655" t="s">
        <v>3829</v>
      </c>
      <c r="V655" t="s">
        <v>3829</v>
      </c>
      <c r="W655"/>
      <c r="X655"/>
      <c r="Y655"/>
      <c r="Z655"/>
      <c r="AA655"/>
      <c r="AB655"/>
      <c r="AC655"/>
      <c r="AD655"/>
      <c r="AE655"/>
      <c r="AF655"/>
      <c r="AG655"/>
      <c r="AH655"/>
      <c r="AI655"/>
      <c r="AJ655"/>
      <c r="AK655"/>
      <c r="AL655"/>
      <c r="AM655"/>
      <c r="AN655"/>
      <c r="AO655"/>
      <c r="AP655"/>
      <c r="AQ655" t="s">
        <v>4077</v>
      </c>
      <c r="AR655"/>
      <c r="AS655" s="268"/>
      <c r="AT655" s="256"/>
    </row>
    <row r="656" spans="1:48" s="257" customFormat="1" ht="22.8" x14ac:dyDescent="0.4">
      <c r="A656" s="257">
        <v>214048</v>
      </c>
      <c r="B656" s="257" t="s">
        <v>59</v>
      </c>
      <c r="C656" t="s">
        <v>212</v>
      </c>
      <c r="D656" t="s">
        <v>212</v>
      </c>
      <c r="E656" t="s">
        <v>212</v>
      </c>
      <c r="F656" t="s">
        <v>212</v>
      </c>
      <c r="G656" t="s">
        <v>212</v>
      </c>
      <c r="H656" t="s">
        <v>214</v>
      </c>
      <c r="I656" t="s">
        <v>212</v>
      </c>
      <c r="J656" t="s">
        <v>214</v>
      </c>
      <c r="K656" t="s">
        <v>214</v>
      </c>
      <c r="L656" t="s">
        <v>214</v>
      </c>
      <c r="M656" t="s">
        <v>212</v>
      </c>
      <c r="N656" t="s">
        <v>214</v>
      </c>
      <c r="O656" t="s">
        <v>214</v>
      </c>
      <c r="P656" t="s">
        <v>214</v>
      </c>
      <c r="Q656" t="s">
        <v>212</v>
      </c>
      <c r="R656" t="s">
        <v>214</v>
      </c>
      <c r="S656" t="s">
        <v>214</v>
      </c>
      <c r="T656" t="s">
        <v>214</v>
      </c>
      <c r="U656" t="s">
        <v>214</v>
      </c>
      <c r="V656" t="s">
        <v>214</v>
      </c>
      <c r="W656" t="s">
        <v>212</v>
      </c>
      <c r="X656" t="s">
        <v>212</v>
      </c>
      <c r="Y656" t="s">
        <v>212</v>
      </c>
      <c r="Z656" t="s">
        <v>212</v>
      </c>
      <c r="AA656" t="s">
        <v>212</v>
      </c>
      <c r="AB656" t="s">
        <v>212</v>
      </c>
      <c r="AC656" t="s">
        <v>212</v>
      </c>
      <c r="AD656" t="s">
        <v>214</v>
      </c>
      <c r="AE656" t="s">
        <v>212</v>
      </c>
      <c r="AF656" t="s">
        <v>212</v>
      </c>
      <c r="AG656" t="s">
        <v>214</v>
      </c>
      <c r="AH656" t="s">
        <v>214</v>
      </c>
      <c r="AI656" t="s">
        <v>214</v>
      </c>
      <c r="AJ656" t="s">
        <v>214</v>
      </c>
      <c r="AK656" t="s">
        <v>212</v>
      </c>
      <c r="AL656" t="s">
        <v>213</v>
      </c>
      <c r="AM656" t="s">
        <v>213</v>
      </c>
      <c r="AN656" t="s">
        <v>214</v>
      </c>
      <c r="AO656" t="s">
        <v>213</v>
      </c>
      <c r="AP656" t="s">
        <v>214</v>
      </c>
      <c r="AQ656" t="s">
        <v>59</v>
      </c>
      <c r="AR656"/>
      <c r="AS656" s="268"/>
      <c r="AT656" s="256"/>
    </row>
    <row r="657" spans="1:48" s="257" customFormat="1" ht="22.8" x14ac:dyDescent="0.4">
      <c r="A657" s="257">
        <v>214050</v>
      </c>
      <c r="B657" s="257" t="s">
        <v>59</v>
      </c>
      <c r="C657" t="s">
        <v>214</v>
      </c>
      <c r="D657" t="s">
        <v>214</v>
      </c>
      <c r="E657" t="s">
        <v>212</v>
      </c>
      <c r="F657" t="s">
        <v>212</v>
      </c>
      <c r="G657" t="s">
        <v>214</v>
      </c>
      <c r="H657" t="s">
        <v>214</v>
      </c>
      <c r="I657" t="s">
        <v>214</v>
      </c>
      <c r="J657" t="s">
        <v>214</v>
      </c>
      <c r="K657" t="s">
        <v>214</v>
      </c>
      <c r="L657" t="s">
        <v>214</v>
      </c>
      <c r="M657" t="s">
        <v>212</v>
      </c>
      <c r="N657" t="s">
        <v>212</v>
      </c>
      <c r="O657" t="s">
        <v>214</v>
      </c>
      <c r="P657" t="s">
        <v>214</v>
      </c>
      <c r="Q657" t="s">
        <v>212</v>
      </c>
      <c r="R657" t="s">
        <v>214</v>
      </c>
      <c r="S657" t="s">
        <v>214</v>
      </c>
      <c r="T657" t="s">
        <v>214</v>
      </c>
      <c r="U657" t="s">
        <v>214</v>
      </c>
      <c r="V657" t="s">
        <v>212</v>
      </c>
      <c r="W657" t="s">
        <v>214</v>
      </c>
      <c r="X657" t="s">
        <v>212</v>
      </c>
      <c r="Y657" t="s">
        <v>212</v>
      </c>
      <c r="Z657" t="s">
        <v>214</v>
      </c>
      <c r="AA657" t="s">
        <v>214</v>
      </c>
      <c r="AB657" t="s">
        <v>212</v>
      </c>
      <c r="AC657" t="s">
        <v>212</v>
      </c>
      <c r="AD657" t="s">
        <v>212</v>
      </c>
      <c r="AE657" t="s">
        <v>212</v>
      </c>
      <c r="AF657" t="s">
        <v>212</v>
      </c>
      <c r="AG657" t="s">
        <v>212</v>
      </c>
      <c r="AH657" t="s">
        <v>213</v>
      </c>
      <c r="AI657" t="s">
        <v>213</v>
      </c>
      <c r="AJ657" t="s">
        <v>214</v>
      </c>
      <c r="AK657" t="s">
        <v>212</v>
      </c>
      <c r="AL657" t="s">
        <v>213</v>
      </c>
      <c r="AM657" t="s">
        <v>212</v>
      </c>
      <c r="AN657" t="s">
        <v>214</v>
      </c>
      <c r="AO657" t="s">
        <v>214</v>
      </c>
      <c r="AP657" t="s">
        <v>212</v>
      </c>
      <c r="AQ657" t="s">
        <v>3374</v>
      </c>
      <c r="AR657"/>
      <c r="AS657" s="268"/>
      <c r="AT657" s="256"/>
    </row>
    <row r="658" spans="1:48" s="257" customFormat="1" ht="14.4" x14ac:dyDescent="0.3">
      <c r="A658" s="345">
        <v>214057</v>
      </c>
      <c r="B658" s="257" t="s">
        <v>59</v>
      </c>
      <c r="C658" s="269" t="s">
        <v>212</v>
      </c>
      <c r="D658" s="269" t="s">
        <v>212</v>
      </c>
      <c r="E658" s="269" t="s">
        <v>212</v>
      </c>
      <c r="F658" s="269" t="s">
        <v>212</v>
      </c>
      <c r="G658" s="269" t="s">
        <v>212</v>
      </c>
      <c r="H658" s="269" t="s">
        <v>212</v>
      </c>
      <c r="I658" s="269" t="s">
        <v>212</v>
      </c>
      <c r="J658" s="269" t="s">
        <v>212</v>
      </c>
      <c r="K658" s="269" t="s">
        <v>212</v>
      </c>
      <c r="L658" s="269" t="s">
        <v>212</v>
      </c>
      <c r="M658" s="269" t="s">
        <v>212</v>
      </c>
      <c r="N658" s="269" t="s">
        <v>212</v>
      </c>
      <c r="O658" s="269" t="s">
        <v>212</v>
      </c>
      <c r="P658" s="269" t="s">
        <v>212</v>
      </c>
      <c r="Q658" s="269" t="s">
        <v>212</v>
      </c>
      <c r="R658" s="269" t="s">
        <v>212</v>
      </c>
      <c r="S658" s="269" t="s">
        <v>212</v>
      </c>
      <c r="T658" s="269" t="s">
        <v>212</v>
      </c>
      <c r="U658" s="269" t="s">
        <v>212</v>
      </c>
      <c r="V658" s="269" t="s">
        <v>212</v>
      </c>
      <c r="W658" s="269" t="s">
        <v>212</v>
      </c>
      <c r="X658" s="269" t="s">
        <v>212</v>
      </c>
      <c r="Y658" s="269" t="s">
        <v>212</v>
      </c>
      <c r="Z658" s="269" t="s">
        <v>212</v>
      </c>
      <c r="AA658" s="269" t="s">
        <v>212</v>
      </c>
      <c r="AB658" s="269" t="s">
        <v>212</v>
      </c>
      <c r="AC658" s="269" t="s">
        <v>212</v>
      </c>
      <c r="AD658" s="269" t="s">
        <v>212</v>
      </c>
      <c r="AE658" s="269" t="s">
        <v>212</v>
      </c>
      <c r="AF658" s="269" t="s">
        <v>212</v>
      </c>
      <c r="AG658" s="269" t="s">
        <v>214</v>
      </c>
      <c r="AH658" s="269" t="s">
        <v>214</v>
      </c>
      <c r="AI658" s="269" t="s">
        <v>214</v>
      </c>
      <c r="AJ658" s="269" t="s">
        <v>214</v>
      </c>
      <c r="AK658" s="269" t="s">
        <v>214</v>
      </c>
      <c r="AL658" s="269" t="s">
        <v>213</v>
      </c>
      <c r="AM658" s="269" t="s">
        <v>213</v>
      </c>
      <c r="AN658" s="269" t="s">
        <v>213</v>
      </c>
      <c r="AO658" s="269" t="s">
        <v>213</v>
      </c>
      <c r="AP658"/>
      <c r="AQ658" t="s">
        <v>59</v>
      </c>
      <c r="AR658"/>
      <c r="AS658" s="283"/>
      <c r="AT658" s="256"/>
    </row>
    <row r="659" spans="1:48" s="257" customFormat="1" ht="22.8" x14ac:dyDescent="0.4">
      <c r="A659" s="257">
        <v>214062</v>
      </c>
      <c r="B659" s="257" t="s">
        <v>484</v>
      </c>
      <c r="C659" t="s">
        <v>212</v>
      </c>
      <c r="D659" t="s">
        <v>212</v>
      </c>
      <c r="E659" t="s">
        <v>212</v>
      </c>
      <c r="F659" t="s">
        <v>212</v>
      </c>
      <c r="G659" t="s">
        <v>212</v>
      </c>
      <c r="H659" t="s">
        <v>212</v>
      </c>
      <c r="I659" t="s">
        <v>212</v>
      </c>
      <c r="J659" t="s">
        <v>212</v>
      </c>
      <c r="K659" t="s">
        <v>212</v>
      </c>
      <c r="L659" t="s">
        <v>212</v>
      </c>
      <c r="M659" t="s">
        <v>212</v>
      </c>
      <c r="N659" t="s">
        <v>212</v>
      </c>
      <c r="O659" t="s">
        <v>212</v>
      </c>
      <c r="P659" t="s">
        <v>212</v>
      </c>
      <c r="Q659" t="s">
        <v>212</v>
      </c>
      <c r="R659" t="s">
        <v>212</v>
      </c>
      <c r="S659" t="s">
        <v>212</v>
      </c>
      <c r="T659" t="s">
        <v>212</v>
      </c>
      <c r="U659" t="s">
        <v>212</v>
      </c>
      <c r="V659" t="s">
        <v>212</v>
      </c>
      <c r="W659" t="s">
        <v>212</v>
      </c>
      <c r="X659" t="s">
        <v>212</v>
      </c>
      <c r="Y659" t="s">
        <v>212</v>
      </c>
      <c r="Z659" t="s">
        <v>212</v>
      </c>
      <c r="AA659" t="s">
        <v>212</v>
      </c>
      <c r="AB659" t="s">
        <v>212</v>
      </c>
      <c r="AC659" t="s">
        <v>212</v>
      </c>
      <c r="AD659" t="s">
        <v>212</v>
      </c>
      <c r="AE659" t="s">
        <v>212</v>
      </c>
      <c r="AF659" t="s">
        <v>212</v>
      </c>
      <c r="AG659"/>
      <c r="AH659"/>
      <c r="AI659"/>
      <c r="AJ659"/>
      <c r="AK659"/>
      <c r="AL659"/>
      <c r="AM659"/>
      <c r="AN659"/>
      <c r="AO659"/>
      <c r="AP659"/>
      <c r="AQ659" t="s">
        <v>484</v>
      </c>
      <c r="AR659"/>
      <c r="AS659" s="268"/>
      <c r="AT659" s="258"/>
    </row>
    <row r="660" spans="1:48" s="257" customFormat="1" ht="22.8" x14ac:dyDescent="0.4">
      <c r="A660" s="257">
        <v>214069</v>
      </c>
      <c r="B660" s="257" t="s">
        <v>484</v>
      </c>
      <c r="C660" t="s">
        <v>3829</v>
      </c>
      <c r="D660" t="s">
        <v>3829</v>
      </c>
      <c r="E660" t="s">
        <v>3829</v>
      </c>
      <c r="F660" t="s">
        <v>3829</v>
      </c>
      <c r="G660" t="s">
        <v>3829</v>
      </c>
      <c r="H660" t="s">
        <v>3829</v>
      </c>
      <c r="I660" t="s">
        <v>3829</v>
      </c>
      <c r="J660" t="s">
        <v>3829</v>
      </c>
      <c r="K660" t="s">
        <v>3829</v>
      </c>
      <c r="L660" t="s">
        <v>3829</v>
      </c>
      <c r="M660" t="s">
        <v>3829</v>
      </c>
      <c r="N660" t="s">
        <v>3829</v>
      </c>
      <c r="O660" t="s">
        <v>3829</v>
      </c>
      <c r="P660" t="s">
        <v>3829</v>
      </c>
      <c r="Q660" t="s">
        <v>3829</v>
      </c>
      <c r="R660" t="s">
        <v>3829</v>
      </c>
      <c r="S660" t="s">
        <v>3829</v>
      </c>
      <c r="T660" t="s">
        <v>3829</v>
      </c>
      <c r="U660" t="s">
        <v>3829</v>
      </c>
      <c r="V660" t="s">
        <v>3829</v>
      </c>
      <c r="W660" t="s">
        <v>3829</v>
      </c>
      <c r="X660" t="s">
        <v>3829</v>
      </c>
      <c r="Y660" t="s">
        <v>3829</v>
      </c>
      <c r="Z660" t="s">
        <v>3829</v>
      </c>
      <c r="AA660" t="s">
        <v>3829</v>
      </c>
      <c r="AB660" t="s">
        <v>3829</v>
      </c>
      <c r="AC660" t="s">
        <v>3829</v>
      </c>
      <c r="AD660" t="s">
        <v>3829</v>
      </c>
      <c r="AE660" t="s">
        <v>3829</v>
      </c>
      <c r="AF660" t="s">
        <v>3829</v>
      </c>
      <c r="AG660"/>
      <c r="AH660"/>
      <c r="AI660"/>
      <c r="AJ660"/>
      <c r="AK660"/>
      <c r="AL660"/>
      <c r="AM660"/>
      <c r="AN660"/>
      <c r="AO660"/>
      <c r="AP660"/>
      <c r="AQ660" t="s">
        <v>4067</v>
      </c>
      <c r="AR660"/>
      <c r="AS660" s="268"/>
      <c r="AT660" s="256"/>
      <c r="AV660" s="258"/>
    </row>
    <row r="661" spans="1:48" s="257" customFormat="1" ht="22.8" x14ac:dyDescent="0.4">
      <c r="A661" s="257">
        <v>214071</v>
      </c>
      <c r="B661" s="257" t="s">
        <v>59</v>
      </c>
      <c r="C661" t="s">
        <v>212</v>
      </c>
      <c r="D661" t="s">
        <v>212</v>
      </c>
      <c r="E661" t="s">
        <v>212</v>
      </c>
      <c r="F661" t="s">
        <v>212</v>
      </c>
      <c r="G661" t="s">
        <v>212</v>
      </c>
      <c r="H661" t="s">
        <v>214</v>
      </c>
      <c r="I661" t="s">
        <v>214</v>
      </c>
      <c r="J661" t="s">
        <v>214</v>
      </c>
      <c r="K661" t="s">
        <v>212</v>
      </c>
      <c r="L661" t="s">
        <v>214</v>
      </c>
      <c r="M661" t="s">
        <v>212</v>
      </c>
      <c r="N661" t="s">
        <v>214</v>
      </c>
      <c r="O661" t="s">
        <v>214</v>
      </c>
      <c r="P661" t="s">
        <v>212</v>
      </c>
      <c r="Q661" t="s">
        <v>212</v>
      </c>
      <c r="R661" t="s">
        <v>214</v>
      </c>
      <c r="S661" t="s">
        <v>214</v>
      </c>
      <c r="T661" t="s">
        <v>214</v>
      </c>
      <c r="U661" t="s">
        <v>214</v>
      </c>
      <c r="V661" t="s">
        <v>214</v>
      </c>
      <c r="W661" t="s">
        <v>212</v>
      </c>
      <c r="X661" t="s">
        <v>212</v>
      </c>
      <c r="Y661" t="s">
        <v>214</v>
      </c>
      <c r="Z661" t="s">
        <v>214</v>
      </c>
      <c r="AA661" t="s">
        <v>212</v>
      </c>
      <c r="AB661" t="s">
        <v>212</v>
      </c>
      <c r="AC661" t="s">
        <v>212</v>
      </c>
      <c r="AD661" t="s">
        <v>212</v>
      </c>
      <c r="AE661" t="s">
        <v>212</v>
      </c>
      <c r="AF661" t="s">
        <v>212</v>
      </c>
      <c r="AG661" t="s">
        <v>212</v>
      </c>
      <c r="AH661" t="s">
        <v>212</v>
      </c>
      <c r="AI661" t="s">
        <v>213</v>
      </c>
      <c r="AJ661" t="s">
        <v>212</v>
      </c>
      <c r="AK661" t="s">
        <v>212</v>
      </c>
      <c r="AL661" t="s">
        <v>214</v>
      </c>
      <c r="AM661" t="s">
        <v>214</v>
      </c>
      <c r="AN661" t="s">
        <v>214</v>
      </c>
      <c r="AO661" t="s">
        <v>212</v>
      </c>
      <c r="AP661" t="s">
        <v>212</v>
      </c>
      <c r="AQ661" t="s">
        <v>59</v>
      </c>
      <c r="AR661"/>
      <c r="AS661" s="268"/>
      <c r="AT661" s="256"/>
    </row>
    <row r="662" spans="1:48" s="257" customFormat="1" ht="22.8" x14ac:dyDescent="0.4">
      <c r="A662" s="257">
        <v>214072</v>
      </c>
      <c r="B662" s="257" t="s">
        <v>59</v>
      </c>
      <c r="C662" t="s">
        <v>212</v>
      </c>
      <c r="D662" t="s">
        <v>214</v>
      </c>
      <c r="E662" t="s">
        <v>214</v>
      </c>
      <c r="F662" t="s">
        <v>212</v>
      </c>
      <c r="G662" t="s">
        <v>212</v>
      </c>
      <c r="H662" t="s">
        <v>214</v>
      </c>
      <c r="I662" t="s">
        <v>212</v>
      </c>
      <c r="J662" t="s">
        <v>212</v>
      </c>
      <c r="K662" t="s">
        <v>212</v>
      </c>
      <c r="L662" t="s">
        <v>214</v>
      </c>
      <c r="M662" t="s">
        <v>214</v>
      </c>
      <c r="N662" t="s">
        <v>214</v>
      </c>
      <c r="O662" t="s">
        <v>214</v>
      </c>
      <c r="P662" t="s">
        <v>214</v>
      </c>
      <c r="Q662" t="s">
        <v>214</v>
      </c>
      <c r="R662" t="s">
        <v>212</v>
      </c>
      <c r="S662" t="s">
        <v>214</v>
      </c>
      <c r="T662" t="s">
        <v>214</v>
      </c>
      <c r="U662" t="s">
        <v>214</v>
      </c>
      <c r="V662" t="s">
        <v>212</v>
      </c>
      <c r="W662" t="s">
        <v>214</v>
      </c>
      <c r="X662" t="s">
        <v>214</v>
      </c>
      <c r="Y662" t="s">
        <v>212</v>
      </c>
      <c r="Z662" t="s">
        <v>212</v>
      </c>
      <c r="AA662" t="s">
        <v>212</v>
      </c>
      <c r="AB662" t="s">
        <v>214</v>
      </c>
      <c r="AC662" t="s">
        <v>212</v>
      </c>
      <c r="AD662" t="s">
        <v>212</v>
      </c>
      <c r="AE662" t="s">
        <v>212</v>
      </c>
      <c r="AF662" t="s">
        <v>212</v>
      </c>
      <c r="AG662" t="s">
        <v>214</v>
      </c>
      <c r="AH662" t="s">
        <v>214</v>
      </c>
      <c r="AI662" t="s">
        <v>214</v>
      </c>
      <c r="AJ662" t="s">
        <v>214</v>
      </c>
      <c r="AK662" t="s">
        <v>213</v>
      </c>
      <c r="AL662" t="s">
        <v>212</v>
      </c>
      <c r="AM662" t="s">
        <v>212</v>
      </c>
      <c r="AN662" t="s">
        <v>214</v>
      </c>
      <c r="AO662" t="s">
        <v>212</v>
      </c>
      <c r="AP662" t="s">
        <v>214</v>
      </c>
      <c r="AQ662" t="s">
        <v>3374</v>
      </c>
      <c r="AR662"/>
      <c r="AS662" s="288"/>
      <c r="AT662" s="256"/>
    </row>
    <row r="663" spans="1:48" s="257" customFormat="1" ht="22.8" x14ac:dyDescent="0.4">
      <c r="A663" s="257">
        <v>214078</v>
      </c>
      <c r="B663" s="257" t="s">
        <v>59</v>
      </c>
      <c r="C663" t="s">
        <v>212</v>
      </c>
      <c r="D663" t="s">
        <v>212</v>
      </c>
      <c r="E663" t="s">
        <v>212</v>
      </c>
      <c r="F663" t="s">
        <v>212</v>
      </c>
      <c r="G663" t="s">
        <v>212</v>
      </c>
      <c r="H663" t="s">
        <v>212</v>
      </c>
      <c r="I663" t="s">
        <v>212</v>
      </c>
      <c r="J663" t="s">
        <v>212</v>
      </c>
      <c r="K663" t="s">
        <v>212</v>
      </c>
      <c r="L663" t="s">
        <v>212</v>
      </c>
      <c r="M663" t="s">
        <v>214</v>
      </c>
      <c r="N663" t="s">
        <v>212</v>
      </c>
      <c r="O663" t="s">
        <v>214</v>
      </c>
      <c r="P663" t="s">
        <v>212</v>
      </c>
      <c r="Q663" t="s">
        <v>214</v>
      </c>
      <c r="R663" t="s">
        <v>212</v>
      </c>
      <c r="S663" t="s">
        <v>214</v>
      </c>
      <c r="T663" t="s">
        <v>212</v>
      </c>
      <c r="U663" t="s">
        <v>212</v>
      </c>
      <c r="V663" t="s">
        <v>212</v>
      </c>
      <c r="W663" t="s">
        <v>214</v>
      </c>
      <c r="X663" t="s">
        <v>214</v>
      </c>
      <c r="Y663" t="s">
        <v>212</v>
      </c>
      <c r="Z663" t="s">
        <v>214</v>
      </c>
      <c r="AA663" t="s">
        <v>214</v>
      </c>
      <c r="AB663" t="s">
        <v>214</v>
      </c>
      <c r="AC663" t="s">
        <v>212</v>
      </c>
      <c r="AD663" t="s">
        <v>214</v>
      </c>
      <c r="AE663" t="s">
        <v>212</v>
      </c>
      <c r="AF663" t="s">
        <v>212</v>
      </c>
      <c r="AG663" t="s">
        <v>212</v>
      </c>
      <c r="AH663" t="s">
        <v>214</v>
      </c>
      <c r="AI663" t="s">
        <v>212</v>
      </c>
      <c r="AJ663" t="s">
        <v>214</v>
      </c>
      <c r="AK663" t="s">
        <v>212</v>
      </c>
      <c r="AL663" t="s">
        <v>214</v>
      </c>
      <c r="AM663" t="s">
        <v>212</v>
      </c>
      <c r="AN663" t="s">
        <v>212</v>
      </c>
      <c r="AO663" t="s">
        <v>212</v>
      </c>
      <c r="AP663" t="s">
        <v>214</v>
      </c>
      <c r="AQ663" t="s">
        <v>3374</v>
      </c>
      <c r="AR663"/>
      <c r="AS663" s="268"/>
      <c r="AT663" s="258"/>
    </row>
    <row r="664" spans="1:48" s="257" customFormat="1" ht="22.8" x14ac:dyDescent="0.4">
      <c r="A664" s="257">
        <v>214091</v>
      </c>
      <c r="B664" s="257" t="s">
        <v>59</v>
      </c>
      <c r="C664" t="s">
        <v>212</v>
      </c>
      <c r="D664" t="s">
        <v>212</v>
      </c>
      <c r="E664" t="s">
        <v>212</v>
      </c>
      <c r="F664" t="s">
        <v>214</v>
      </c>
      <c r="G664" t="s">
        <v>214</v>
      </c>
      <c r="H664" t="s">
        <v>214</v>
      </c>
      <c r="I664" t="s">
        <v>214</v>
      </c>
      <c r="J664" t="s">
        <v>214</v>
      </c>
      <c r="K664" t="s">
        <v>214</v>
      </c>
      <c r="L664" t="s">
        <v>214</v>
      </c>
      <c r="M664" t="s">
        <v>212</v>
      </c>
      <c r="N664" t="s">
        <v>214</v>
      </c>
      <c r="O664" t="s">
        <v>214</v>
      </c>
      <c r="P664" t="s">
        <v>214</v>
      </c>
      <c r="Q664" t="s">
        <v>212</v>
      </c>
      <c r="R664" t="s">
        <v>214</v>
      </c>
      <c r="S664" t="s">
        <v>214</v>
      </c>
      <c r="T664" t="s">
        <v>214</v>
      </c>
      <c r="U664" t="s">
        <v>214</v>
      </c>
      <c r="V664" t="s">
        <v>212</v>
      </c>
      <c r="W664" t="s">
        <v>212</v>
      </c>
      <c r="X664" t="s">
        <v>212</v>
      </c>
      <c r="Y664" t="s">
        <v>214</v>
      </c>
      <c r="Z664" t="s">
        <v>212</v>
      </c>
      <c r="AA664" t="s">
        <v>212</v>
      </c>
      <c r="AB664" t="s">
        <v>214</v>
      </c>
      <c r="AC664" t="s">
        <v>212</v>
      </c>
      <c r="AD664" t="s">
        <v>212</v>
      </c>
      <c r="AE664" t="s">
        <v>214</v>
      </c>
      <c r="AF664" t="s">
        <v>212</v>
      </c>
      <c r="AG664" t="s">
        <v>213</v>
      </c>
      <c r="AH664" t="s">
        <v>214</v>
      </c>
      <c r="AI664" t="s">
        <v>213</v>
      </c>
      <c r="AJ664" t="s">
        <v>214</v>
      </c>
      <c r="AK664" t="s">
        <v>214</v>
      </c>
      <c r="AL664" t="s">
        <v>213</v>
      </c>
      <c r="AM664" t="s">
        <v>213</v>
      </c>
      <c r="AN664" t="s">
        <v>213</v>
      </c>
      <c r="AO664" t="s">
        <v>214</v>
      </c>
      <c r="AP664" t="s">
        <v>214</v>
      </c>
      <c r="AQ664" t="s">
        <v>3374</v>
      </c>
      <c r="AR664"/>
      <c r="AS664" s="268"/>
      <c r="AT664" s="258"/>
    </row>
    <row r="665" spans="1:48" s="257" customFormat="1" ht="22.8" x14ac:dyDescent="0.4">
      <c r="A665" s="257">
        <v>214093</v>
      </c>
      <c r="B665" s="257" t="s">
        <v>59</v>
      </c>
      <c r="C665" t="s">
        <v>212</v>
      </c>
      <c r="D665" t="s">
        <v>212</v>
      </c>
      <c r="E665" t="s">
        <v>214</v>
      </c>
      <c r="F665" t="s">
        <v>212</v>
      </c>
      <c r="G665" t="s">
        <v>212</v>
      </c>
      <c r="H665" t="s">
        <v>214</v>
      </c>
      <c r="I665" t="s">
        <v>214</v>
      </c>
      <c r="J665" t="s">
        <v>212</v>
      </c>
      <c r="K665" t="s">
        <v>214</v>
      </c>
      <c r="L665" t="s">
        <v>214</v>
      </c>
      <c r="M665" t="s">
        <v>212</v>
      </c>
      <c r="N665" t="s">
        <v>214</v>
      </c>
      <c r="O665" t="s">
        <v>214</v>
      </c>
      <c r="P665" t="s">
        <v>214</v>
      </c>
      <c r="Q665" t="s">
        <v>212</v>
      </c>
      <c r="R665" t="s">
        <v>212</v>
      </c>
      <c r="S665" t="s">
        <v>212</v>
      </c>
      <c r="T665" t="s">
        <v>214</v>
      </c>
      <c r="U665" t="s">
        <v>214</v>
      </c>
      <c r="V665" t="s">
        <v>212</v>
      </c>
      <c r="W665" t="s">
        <v>214</v>
      </c>
      <c r="X665" t="s">
        <v>214</v>
      </c>
      <c r="Y665" t="s">
        <v>212</v>
      </c>
      <c r="Z665" t="s">
        <v>212</v>
      </c>
      <c r="AA665" t="s">
        <v>214</v>
      </c>
      <c r="AB665" t="s">
        <v>212</v>
      </c>
      <c r="AC665" t="s">
        <v>212</v>
      </c>
      <c r="AD665" t="s">
        <v>212</v>
      </c>
      <c r="AE665" t="s">
        <v>212</v>
      </c>
      <c r="AF665" t="s">
        <v>212</v>
      </c>
      <c r="AG665" t="s">
        <v>214</v>
      </c>
      <c r="AH665" t="s">
        <v>214</v>
      </c>
      <c r="AI665" t="s">
        <v>212</v>
      </c>
      <c r="AJ665" t="s">
        <v>214</v>
      </c>
      <c r="AK665" t="s">
        <v>214</v>
      </c>
      <c r="AL665" t="s">
        <v>212</v>
      </c>
      <c r="AM665" t="s">
        <v>212</v>
      </c>
      <c r="AN665" t="s">
        <v>212</v>
      </c>
      <c r="AO665" t="s">
        <v>214</v>
      </c>
      <c r="AP665" t="s">
        <v>212</v>
      </c>
      <c r="AQ665" t="s">
        <v>59</v>
      </c>
      <c r="AR665"/>
      <c r="AS665" s="268"/>
      <c r="AT665" s="258"/>
    </row>
    <row r="666" spans="1:48" s="257" customFormat="1" ht="22.8" x14ac:dyDescent="0.4">
      <c r="A666" s="257">
        <v>214100</v>
      </c>
      <c r="B666" s="257" t="s">
        <v>484</v>
      </c>
      <c r="C666" t="s">
        <v>212</v>
      </c>
      <c r="D666" t="s">
        <v>212</v>
      </c>
      <c r="E666" t="s">
        <v>214</v>
      </c>
      <c r="F666" t="s">
        <v>212</v>
      </c>
      <c r="G666" t="s">
        <v>212</v>
      </c>
      <c r="H666" t="s">
        <v>214</v>
      </c>
      <c r="I666" t="s">
        <v>214</v>
      </c>
      <c r="J666" t="s">
        <v>212</v>
      </c>
      <c r="K666" t="s">
        <v>214</v>
      </c>
      <c r="L666" t="s">
        <v>214</v>
      </c>
      <c r="M666" t="s">
        <v>212</v>
      </c>
      <c r="N666" t="s">
        <v>212</v>
      </c>
      <c r="O666" t="s">
        <v>212</v>
      </c>
      <c r="P666" t="s">
        <v>214</v>
      </c>
      <c r="Q666" t="s">
        <v>212</v>
      </c>
      <c r="R666" t="s">
        <v>212</v>
      </c>
      <c r="S666" t="s">
        <v>212</v>
      </c>
      <c r="T666" t="s">
        <v>214</v>
      </c>
      <c r="U666" t="s">
        <v>212</v>
      </c>
      <c r="V666" t="s">
        <v>212</v>
      </c>
      <c r="W666" t="s">
        <v>213</v>
      </c>
      <c r="X666" t="s">
        <v>214</v>
      </c>
      <c r="Y666" t="s">
        <v>213</v>
      </c>
      <c r="Z666" t="s">
        <v>213</v>
      </c>
      <c r="AA666" t="s">
        <v>214</v>
      </c>
      <c r="AB666" t="s">
        <v>213</v>
      </c>
      <c r="AC666"/>
      <c r="AD666"/>
      <c r="AE666"/>
      <c r="AF666"/>
      <c r="AG666"/>
      <c r="AH666"/>
      <c r="AI666"/>
      <c r="AJ666"/>
      <c r="AK666"/>
      <c r="AL666"/>
      <c r="AM666"/>
      <c r="AN666"/>
      <c r="AO666"/>
      <c r="AP666"/>
      <c r="AQ666" t="s">
        <v>484</v>
      </c>
      <c r="AR666"/>
      <c r="AS666" s="268"/>
      <c r="AT666" s="258"/>
    </row>
    <row r="667" spans="1:48" s="257" customFormat="1" ht="14.4" x14ac:dyDescent="0.3">
      <c r="A667" s="257">
        <v>214101</v>
      </c>
      <c r="B667" s="257" t="s">
        <v>59</v>
      </c>
      <c r="C667" t="s">
        <v>214</v>
      </c>
      <c r="D667" t="s">
        <v>214</v>
      </c>
      <c r="E667" t="s">
        <v>212</v>
      </c>
      <c r="F667" t="s">
        <v>214</v>
      </c>
      <c r="G667" t="s">
        <v>214</v>
      </c>
      <c r="H667" t="s">
        <v>212</v>
      </c>
      <c r="I667" t="s">
        <v>214</v>
      </c>
      <c r="J667" t="s">
        <v>212</v>
      </c>
      <c r="K667" t="s">
        <v>214</v>
      </c>
      <c r="L667" t="s">
        <v>214</v>
      </c>
      <c r="M667" t="s">
        <v>212</v>
      </c>
      <c r="N667" t="s">
        <v>214</v>
      </c>
      <c r="O667" t="s">
        <v>214</v>
      </c>
      <c r="P667" t="s">
        <v>214</v>
      </c>
      <c r="Q667" t="s">
        <v>212</v>
      </c>
      <c r="R667" t="s">
        <v>214</v>
      </c>
      <c r="S667" t="s">
        <v>214</v>
      </c>
      <c r="T667" t="s">
        <v>214</v>
      </c>
      <c r="U667" t="s">
        <v>214</v>
      </c>
      <c r="V667" t="s">
        <v>212</v>
      </c>
      <c r="W667" t="s">
        <v>214</v>
      </c>
      <c r="X667" t="s">
        <v>214</v>
      </c>
      <c r="Y667" t="s">
        <v>212</v>
      </c>
      <c r="Z667" t="s">
        <v>212</v>
      </c>
      <c r="AA667" t="s">
        <v>212</v>
      </c>
      <c r="AB667" t="s">
        <v>212</v>
      </c>
      <c r="AC667" t="s">
        <v>214</v>
      </c>
      <c r="AD667" t="s">
        <v>214</v>
      </c>
      <c r="AE667" t="s">
        <v>212</v>
      </c>
      <c r="AF667" t="s">
        <v>212</v>
      </c>
      <c r="AG667" t="s">
        <v>212</v>
      </c>
      <c r="AH667" t="s">
        <v>213</v>
      </c>
      <c r="AI667" t="s">
        <v>214</v>
      </c>
      <c r="AJ667" t="s">
        <v>212</v>
      </c>
      <c r="AK667" t="s">
        <v>214</v>
      </c>
      <c r="AL667" t="s">
        <v>214</v>
      </c>
      <c r="AM667" t="s">
        <v>214</v>
      </c>
      <c r="AN667" t="s">
        <v>213</v>
      </c>
      <c r="AO667" t="s">
        <v>214</v>
      </c>
      <c r="AQ667" t="s">
        <v>3374</v>
      </c>
      <c r="AR667"/>
      <c r="AS667" s="283"/>
      <c r="AT667" s="256"/>
    </row>
    <row r="668" spans="1:48" s="257" customFormat="1" ht="22.8" x14ac:dyDescent="0.4">
      <c r="A668" s="257">
        <v>214102</v>
      </c>
      <c r="B668" s="257" t="s">
        <v>484</v>
      </c>
      <c r="C668" t="s">
        <v>212</v>
      </c>
      <c r="D668" t="s">
        <v>214</v>
      </c>
      <c r="E668" t="s">
        <v>212</v>
      </c>
      <c r="F668" t="s">
        <v>212</v>
      </c>
      <c r="G668" t="s">
        <v>214</v>
      </c>
      <c r="H668" t="s">
        <v>214</v>
      </c>
      <c r="I668" t="s">
        <v>214</v>
      </c>
      <c r="J668" t="s">
        <v>212</v>
      </c>
      <c r="K668" t="s">
        <v>212</v>
      </c>
      <c r="L668" t="s">
        <v>214</v>
      </c>
      <c r="M668" t="s">
        <v>214</v>
      </c>
      <c r="N668" t="s">
        <v>212</v>
      </c>
      <c r="O668" t="s">
        <v>212</v>
      </c>
      <c r="P668" t="s">
        <v>214</v>
      </c>
      <c r="Q668" t="s">
        <v>214</v>
      </c>
      <c r="R668" t="s">
        <v>212</v>
      </c>
      <c r="S668" t="s">
        <v>214</v>
      </c>
      <c r="T668" t="s">
        <v>214</v>
      </c>
      <c r="U668" t="s">
        <v>212</v>
      </c>
      <c r="V668" t="s">
        <v>212</v>
      </c>
      <c r="W668" t="s">
        <v>212</v>
      </c>
      <c r="X668" t="s">
        <v>212</v>
      </c>
      <c r="Y668" t="s">
        <v>212</v>
      </c>
      <c r="Z668" t="s">
        <v>212</v>
      </c>
      <c r="AA668" t="s">
        <v>212</v>
      </c>
      <c r="AB668" t="s">
        <v>214</v>
      </c>
      <c r="AC668" t="s">
        <v>212</v>
      </c>
      <c r="AD668" t="s">
        <v>212</v>
      </c>
      <c r="AE668" t="s">
        <v>214</v>
      </c>
      <c r="AF668" t="s">
        <v>214</v>
      </c>
      <c r="AG668"/>
      <c r="AH668"/>
      <c r="AI668"/>
      <c r="AJ668"/>
      <c r="AK668"/>
      <c r="AL668"/>
      <c r="AM668"/>
      <c r="AN668"/>
      <c r="AO668"/>
      <c r="AP668"/>
      <c r="AQ668" t="s">
        <v>484</v>
      </c>
      <c r="AR668"/>
      <c r="AS668" s="268"/>
      <c r="AT668" s="256"/>
    </row>
    <row r="669" spans="1:48" s="257" customFormat="1" ht="22.8" x14ac:dyDescent="0.4">
      <c r="A669" s="257">
        <v>214103</v>
      </c>
      <c r="B669" s="257" t="s">
        <v>484</v>
      </c>
      <c r="C669" t="s">
        <v>212</v>
      </c>
      <c r="D669" t="s">
        <v>212</v>
      </c>
      <c r="E669" t="s">
        <v>214</v>
      </c>
      <c r="F669" t="s">
        <v>212</v>
      </c>
      <c r="G669" t="s">
        <v>212</v>
      </c>
      <c r="H669" t="s">
        <v>212</v>
      </c>
      <c r="I669" t="s">
        <v>212</v>
      </c>
      <c r="J669" t="s">
        <v>212</v>
      </c>
      <c r="K669" t="s">
        <v>214</v>
      </c>
      <c r="L669" t="s">
        <v>212</v>
      </c>
      <c r="M669" t="s">
        <v>214</v>
      </c>
      <c r="N669" t="s">
        <v>212</v>
      </c>
      <c r="O669" t="s">
        <v>212</v>
      </c>
      <c r="P669" t="s">
        <v>212</v>
      </c>
      <c r="Q669" t="s">
        <v>214</v>
      </c>
      <c r="R669" t="s">
        <v>212</v>
      </c>
      <c r="S669" t="s">
        <v>214</v>
      </c>
      <c r="T669" t="s">
        <v>212</v>
      </c>
      <c r="U669" t="s">
        <v>212</v>
      </c>
      <c r="V669" t="s">
        <v>212</v>
      </c>
      <c r="W669" t="s">
        <v>214</v>
      </c>
      <c r="X669" t="s">
        <v>212</v>
      </c>
      <c r="Y669" t="s">
        <v>212</v>
      </c>
      <c r="Z669" t="s">
        <v>212</v>
      </c>
      <c r="AA669" t="s">
        <v>212</v>
      </c>
      <c r="AB669" t="s">
        <v>212</v>
      </c>
      <c r="AC669" t="s">
        <v>212</v>
      </c>
      <c r="AD669" t="s">
        <v>214</v>
      </c>
      <c r="AE669" t="s">
        <v>212</v>
      </c>
      <c r="AF669" t="s">
        <v>212</v>
      </c>
      <c r="AG669"/>
      <c r="AH669"/>
      <c r="AI669"/>
      <c r="AJ669"/>
      <c r="AK669"/>
      <c r="AL669"/>
      <c r="AM669"/>
      <c r="AN669"/>
      <c r="AO669"/>
      <c r="AP669"/>
      <c r="AQ669" t="s">
        <v>484</v>
      </c>
      <c r="AR669"/>
      <c r="AS669" s="268"/>
      <c r="AT669" s="258"/>
    </row>
    <row r="670" spans="1:48" s="257" customFormat="1" ht="22.8" x14ac:dyDescent="0.4">
      <c r="A670" s="257">
        <v>214104</v>
      </c>
      <c r="B670" s="257" t="s">
        <v>486</v>
      </c>
      <c r="C670" t="s">
        <v>3829</v>
      </c>
      <c r="D670" t="s">
        <v>3829</v>
      </c>
      <c r="E670" t="s">
        <v>3829</v>
      </c>
      <c r="F670" t="s">
        <v>3829</v>
      </c>
      <c r="G670" t="s">
        <v>3829</v>
      </c>
      <c r="H670" t="s">
        <v>3829</v>
      </c>
      <c r="I670" t="s">
        <v>3829</v>
      </c>
      <c r="J670" t="s">
        <v>3829</v>
      </c>
      <c r="K670" t="s">
        <v>3829</v>
      </c>
      <c r="L670" t="s">
        <v>3829</v>
      </c>
      <c r="M670" t="s">
        <v>3829</v>
      </c>
      <c r="N670" t="s">
        <v>3829</v>
      </c>
      <c r="O670" t="s">
        <v>3829</v>
      </c>
      <c r="P670" t="s">
        <v>3829</v>
      </c>
      <c r="Q670" t="s">
        <v>3829</v>
      </c>
      <c r="R670" t="s">
        <v>3829</v>
      </c>
      <c r="S670" t="s">
        <v>3829</v>
      </c>
      <c r="T670" t="s">
        <v>3829</v>
      </c>
      <c r="U670" t="s">
        <v>3829</v>
      </c>
      <c r="V670" t="s">
        <v>3829</v>
      </c>
      <c r="W670"/>
      <c r="X670"/>
      <c r="Y670"/>
      <c r="Z670"/>
      <c r="AA670"/>
      <c r="AB670"/>
      <c r="AC670"/>
      <c r="AD670"/>
      <c r="AE670"/>
      <c r="AF670"/>
      <c r="AG670"/>
      <c r="AH670"/>
      <c r="AI670"/>
      <c r="AJ670"/>
      <c r="AK670"/>
      <c r="AL670"/>
      <c r="AM670"/>
      <c r="AN670"/>
      <c r="AO670"/>
      <c r="AP670"/>
      <c r="AQ670" t="s">
        <v>4022</v>
      </c>
      <c r="AR670"/>
      <c r="AS670" s="268"/>
      <c r="AT670" s="256"/>
    </row>
    <row r="671" spans="1:48" s="257" customFormat="1" ht="22.8" x14ac:dyDescent="0.4">
      <c r="A671" s="257">
        <v>214108</v>
      </c>
      <c r="B671" s="257" t="s">
        <v>59</v>
      </c>
      <c r="C671" t="s">
        <v>214</v>
      </c>
      <c r="D671" t="s">
        <v>214</v>
      </c>
      <c r="E671" t="s">
        <v>214</v>
      </c>
      <c r="F671" t="s">
        <v>214</v>
      </c>
      <c r="G671" t="s">
        <v>212</v>
      </c>
      <c r="H671" t="s">
        <v>214</v>
      </c>
      <c r="I671" t="s">
        <v>214</v>
      </c>
      <c r="J671" t="s">
        <v>214</v>
      </c>
      <c r="K671" t="s">
        <v>214</v>
      </c>
      <c r="L671" t="s">
        <v>214</v>
      </c>
      <c r="M671" t="s">
        <v>212</v>
      </c>
      <c r="N671" t="s">
        <v>214</v>
      </c>
      <c r="O671" t="s">
        <v>214</v>
      </c>
      <c r="P671" t="s">
        <v>214</v>
      </c>
      <c r="Q671" t="s">
        <v>212</v>
      </c>
      <c r="R671" t="s">
        <v>214</v>
      </c>
      <c r="S671" t="s">
        <v>212</v>
      </c>
      <c r="T671" t="s">
        <v>214</v>
      </c>
      <c r="U671" t="s">
        <v>214</v>
      </c>
      <c r="V671" t="s">
        <v>214</v>
      </c>
      <c r="W671" t="s">
        <v>212</v>
      </c>
      <c r="X671" t="s">
        <v>214</v>
      </c>
      <c r="Y671" t="s">
        <v>212</v>
      </c>
      <c r="Z671" t="s">
        <v>214</v>
      </c>
      <c r="AA671" t="s">
        <v>212</v>
      </c>
      <c r="AB671" t="s">
        <v>212</v>
      </c>
      <c r="AC671" t="s">
        <v>214</v>
      </c>
      <c r="AD671" t="s">
        <v>214</v>
      </c>
      <c r="AE671" t="s">
        <v>212</v>
      </c>
      <c r="AF671" t="s">
        <v>214</v>
      </c>
      <c r="AG671" t="s">
        <v>214</v>
      </c>
      <c r="AH671" t="s">
        <v>214</v>
      </c>
      <c r="AI671" t="s">
        <v>214</v>
      </c>
      <c r="AJ671" t="s">
        <v>214</v>
      </c>
      <c r="AK671" t="s">
        <v>212</v>
      </c>
      <c r="AL671" t="s">
        <v>214</v>
      </c>
      <c r="AM671" t="s">
        <v>214</v>
      </c>
      <c r="AN671" t="s">
        <v>214</v>
      </c>
      <c r="AO671" t="s">
        <v>212</v>
      </c>
      <c r="AP671" t="s">
        <v>214</v>
      </c>
      <c r="AQ671" t="s">
        <v>59</v>
      </c>
      <c r="AR671"/>
      <c r="AS671" s="268"/>
      <c r="AT671" s="256"/>
    </row>
    <row r="672" spans="1:48" s="257" customFormat="1" ht="22.8" x14ac:dyDescent="0.4">
      <c r="A672" s="257">
        <v>214109</v>
      </c>
      <c r="B672" s="257" t="s">
        <v>59</v>
      </c>
      <c r="C672" t="s">
        <v>3829</v>
      </c>
      <c r="D672" t="s">
        <v>3829</v>
      </c>
      <c r="E672" t="s">
        <v>3829</v>
      </c>
      <c r="F672" t="s">
        <v>3829</v>
      </c>
      <c r="G672" t="s">
        <v>3829</v>
      </c>
      <c r="H672" t="s">
        <v>3829</v>
      </c>
      <c r="I672" t="s">
        <v>3829</v>
      </c>
      <c r="J672" t="s">
        <v>3829</v>
      </c>
      <c r="K672" t="s">
        <v>3829</v>
      </c>
      <c r="L672" t="s">
        <v>3829</v>
      </c>
      <c r="M672" t="s">
        <v>3829</v>
      </c>
      <c r="N672" t="s">
        <v>3829</v>
      </c>
      <c r="O672" t="s">
        <v>3829</v>
      </c>
      <c r="P672" t="s">
        <v>3829</v>
      </c>
      <c r="Q672" t="s">
        <v>3829</v>
      </c>
      <c r="R672" t="s">
        <v>3829</v>
      </c>
      <c r="S672" t="s">
        <v>3829</v>
      </c>
      <c r="T672" t="s">
        <v>3829</v>
      </c>
      <c r="U672" t="s">
        <v>3829</v>
      </c>
      <c r="V672" t="s">
        <v>3829</v>
      </c>
      <c r="W672" t="s">
        <v>3829</v>
      </c>
      <c r="X672" t="s">
        <v>3829</v>
      </c>
      <c r="Y672" t="s">
        <v>3829</v>
      </c>
      <c r="Z672" t="s">
        <v>3829</v>
      </c>
      <c r="AA672" t="s">
        <v>3829</v>
      </c>
      <c r="AB672" t="s">
        <v>3829</v>
      </c>
      <c r="AC672" t="s">
        <v>3829</v>
      </c>
      <c r="AD672" t="s">
        <v>3829</v>
      </c>
      <c r="AE672" t="s">
        <v>3829</v>
      </c>
      <c r="AF672" t="s">
        <v>3829</v>
      </c>
      <c r="AG672" t="s">
        <v>3829</v>
      </c>
      <c r="AH672" t="s">
        <v>3829</v>
      </c>
      <c r="AI672" t="s">
        <v>3829</v>
      </c>
      <c r="AJ672" t="s">
        <v>3829</v>
      </c>
      <c r="AK672" t="s">
        <v>3829</v>
      </c>
      <c r="AL672" t="s">
        <v>3829</v>
      </c>
      <c r="AM672" t="s">
        <v>3829</v>
      </c>
      <c r="AN672" t="s">
        <v>3829</v>
      </c>
      <c r="AO672" t="s">
        <v>3829</v>
      </c>
      <c r="AP672" t="s">
        <v>3829</v>
      </c>
      <c r="AQ672" t="s">
        <v>3374</v>
      </c>
      <c r="AR672"/>
      <c r="AS672" s="268"/>
      <c r="AT672" s="258"/>
    </row>
    <row r="673" spans="1:48" s="257" customFormat="1" ht="18" x14ac:dyDescent="0.5">
      <c r="A673" s="292">
        <v>214110</v>
      </c>
      <c r="B673" s="257" t="s">
        <v>59</v>
      </c>
      <c r="C673" s="256" t="s">
        <v>3829</v>
      </c>
      <c r="D673" s="256" t="s">
        <v>3829</v>
      </c>
      <c r="E673" s="256" t="s">
        <v>3829</v>
      </c>
      <c r="F673" s="256" t="s">
        <v>3829</v>
      </c>
      <c r="G673" s="256" t="s">
        <v>3829</v>
      </c>
      <c r="H673" s="256" t="s">
        <v>3829</v>
      </c>
      <c r="I673" s="256" t="s">
        <v>3829</v>
      </c>
      <c r="J673" s="256" t="s">
        <v>3829</v>
      </c>
      <c r="K673" s="256" t="s">
        <v>3829</v>
      </c>
      <c r="L673" s="256" t="s">
        <v>3829</v>
      </c>
      <c r="M673" s="256" t="s">
        <v>3829</v>
      </c>
      <c r="N673" s="256" t="s">
        <v>3829</v>
      </c>
      <c r="O673" s="256" t="s">
        <v>3829</v>
      </c>
      <c r="P673" s="256" t="s">
        <v>3829</v>
      </c>
      <c r="Q673" s="256" t="s">
        <v>3829</v>
      </c>
      <c r="R673" s="256" t="s">
        <v>3829</v>
      </c>
      <c r="S673" s="256" t="s">
        <v>3829</v>
      </c>
      <c r="T673" s="256" t="s">
        <v>3829</v>
      </c>
      <c r="U673" s="256" t="s">
        <v>3829</v>
      </c>
      <c r="V673" s="256" t="s">
        <v>3829</v>
      </c>
      <c r="W673" s="256" t="s">
        <v>3829</v>
      </c>
      <c r="X673" s="256" t="s">
        <v>3829</v>
      </c>
      <c r="Y673" s="256" t="s">
        <v>3829</v>
      </c>
      <c r="Z673" s="256" t="s">
        <v>3829</v>
      </c>
      <c r="AA673" s="256" t="s">
        <v>3829</v>
      </c>
      <c r="AB673" s="256" t="s">
        <v>3829</v>
      </c>
      <c r="AC673" s="256" t="s">
        <v>3829</v>
      </c>
      <c r="AD673" s="256" t="s">
        <v>3829</v>
      </c>
      <c r="AE673" s="256" t="s">
        <v>3829</v>
      </c>
      <c r="AF673" s="256" t="s">
        <v>3829</v>
      </c>
      <c r="AG673" s="256" t="s">
        <v>3829</v>
      </c>
      <c r="AH673" s="256" t="s">
        <v>3829</v>
      </c>
      <c r="AI673" s="256" t="s">
        <v>3829</v>
      </c>
      <c r="AJ673" s="256" t="s">
        <v>3829</v>
      </c>
      <c r="AK673" s="256" t="s">
        <v>3829</v>
      </c>
      <c r="AL673" s="256" t="s">
        <v>3829</v>
      </c>
      <c r="AM673" s="256" t="s">
        <v>3829</v>
      </c>
      <c r="AN673" s="256" t="s">
        <v>3829</v>
      </c>
      <c r="AO673" s="256" t="s">
        <v>3829</v>
      </c>
      <c r="AQ673" t="s">
        <v>3843</v>
      </c>
      <c r="AR673"/>
      <c r="AS673" s="291"/>
      <c r="AT673" s="256"/>
      <c r="AU673" s="256"/>
      <c r="AV673" s="256"/>
    </row>
    <row r="674" spans="1:48" s="257" customFormat="1" ht="22.8" x14ac:dyDescent="0.4">
      <c r="A674" s="257">
        <v>214112</v>
      </c>
      <c r="B674" s="257" t="s">
        <v>59</v>
      </c>
      <c r="C674" t="s">
        <v>212</v>
      </c>
      <c r="D674" t="s">
        <v>212</v>
      </c>
      <c r="E674" t="s">
        <v>214</v>
      </c>
      <c r="F674" t="s">
        <v>212</v>
      </c>
      <c r="G674" t="s">
        <v>214</v>
      </c>
      <c r="H674" t="s">
        <v>214</v>
      </c>
      <c r="I674" t="s">
        <v>214</v>
      </c>
      <c r="J674" t="s">
        <v>212</v>
      </c>
      <c r="K674" t="s">
        <v>214</v>
      </c>
      <c r="L674" t="s">
        <v>212</v>
      </c>
      <c r="M674" t="s">
        <v>214</v>
      </c>
      <c r="N674" t="s">
        <v>214</v>
      </c>
      <c r="O674" t="s">
        <v>214</v>
      </c>
      <c r="P674" t="s">
        <v>214</v>
      </c>
      <c r="Q674" t="s">
        <v>214</v>
      </c>
      <c r="R674" t="s">
        <v>212</v>
      </c>
      <c r="S674" t="s">
        <v>212</v>
      </c>
      <c r="T674" t="s">
        <v>214</v>
      </c>
      <c r="U674" t="s">
        <v>214</v>
      </c>
      <c r="V674" t="s">
        <v>212</v>
      </c>
      <c r="W674" t="s">
        <v>212</v>
      </c>
      <c r="X674" t="s">
        <v>214</v>
      </c>
      <c r="Y674" t="s">
        <v>214</v>
      </c>
      <c r="Z674" t="s">
        <v>212</v>
      </c>
      <c r="AA674" t="s">
        <v>212</v>
      </c>
      <c r="AB674" t="s">
        <v>212</v>
      </c>
      <c r="AC674" t="s">
        <v>212</v>
      </c>
      <c r="AD674" t="s">
        <v>213</v>
      </c>
      <c r="AE674" t="s">
        <v>214</v>
      </c>
      <c r="AF674" t="s">
        <v>212</v>
      </c>
      <c r="AG674" t="s">
        <v>212</v>
      </c>
      <c r="AH674" t="s">
        <v>213</v>
      </c>
      <c r="AI674" t="s">
        <v>213</v>
      </c>
      <c r="AJ674" t="s">
        <v>212</v>
      </c>
      <c r="AK674" t="s">
        <v>212</v>
      </c>
      <c r="AL674" t="s">
        <v>213</v>
      </c>
      <c r="AM674" t="s">
        <v>213</v>
      </c>
      <c r="AN674" t="s">
        <v>213</v>
      </c>
      <c r="AO674" t="s">
        <v>214</v>
      </c>
      <c r="AP674" t="s">
        <v>212</v>
      </c>
      <c r="AQ674" t="s">
        <v>3374</v>
      </c>
      <c r="AR674"/>
      <c r="AS674" s="268"/>
      <c r="AT674" s="256"/>
    </row>
    <row r="675" spans="1:48" s="257" customFormat="1" ht="22.8" x14ac:dyDescent="0.4">
      <c r="A675" s="345">
        <v>214114</v>
      </c>
      <c r="B675" s="257" t="s">
        <v>486</v>
      </c>
      <c r="C675" s="269" t="s">
        <v>3829</v>
      </c>
      <c r="D675" s="269" t="s">
        <v>3829</v>
      </c>
      <c r="E675" s="269" t="s">
        <v>3829</v>
      </c>
      <c r="F675" s="269" t="s">
        <v>3829</v>
      </c>
      <c r="G675" s="269" t="s">
        <v>3829</v>
      </c>
      <c r="H675" s="269" t="s">
        <v>3829</v>
      </c>
      <c r="I675" s="269" t="s">
        <v>3829</v>
      </c>
      <c r="J675" s="269" t="s">
        <v>3829</v>
      </c>
      <c r="K675" s="269" t="s">
        <v>3829</v>
      </c>
      <c r="L675" s="269" t="s">
        <v>3829</v>
      </c>
      <c r="M675" s="269" t="s">
        <v>3829</v>
      </c>
      <c r="N675" s="269" t="s">
        <v>3829</v>
      </c>
      <c r="O675" s="269" t="s">
        <v>3829</v>
      </c>
      <c r="P675" s="269" t="s">
        <v>3829</v>
      </c>
      <c r="Q675" s="269" t="s">
        <v>3829</v>
      </c>
      <c r="R675" s="269" t="s">
        <v>3829</v>
      </c>
      <c r="S675" s="269" t="s">
        <v>3829</v>
      </c>
      <c r="T675" s="269" t="s">
        <v>3829</v>
      </c>
      <c r="U675" s="269" t="s">
        <v>3829</v>
      </c>
      <c r="V675" s="269" t="s">
        <v>3829</v>
      </c>
      <c r="W675" s="269"/>
      <c r="X675" s="269"/>
      <c r="Y675" s="269"/>
      <c r="Z675" s="269"/>
      <c r="AA675" s="269"/>
      <c r="AB675" s="269"/>
      <c r="AC675" s="269"/>
      <c r="AD675" s="269"/>
      <c r="AE675" s="269"/>
      <c r="AF675" s="269"/>
      <c r="AG675" s="269"/>
      <c r="AH675" s="269"/>
      <c r="AI675" s="269"/>
      <c r="AJ675" s="269"/>
      <c r="AK675" s="269"/>
      <c r="AL675" s="269"/>
      <c r="AM675" s="269"/>
      <c r="AN675" s="269"/>
      <c r="AO675" s="269"/>
      <c r="AP675"/>
      <c r="AQ675" t="s">
        <v>486</v>
      </c>
      <c r="AR675"/>
      <c r="AS675" s="268"/>
      <c r="AT675" s="256"/>
    </row>
    <row r="676" spans="1:48" s="257" customFormat="1" ht="22.8" x14ac:dyDescent="0.4">
      <c r="A676" s="257">
        <v>214115</v>
      </c>
      <c r="B676" s="257" t="s">
        <v>484</v>
      </c>
      <c r="C676" t="s">
        <v>3829</v>
      </c>
      <c r="D676" t="s">
        <v>3829</v>
      </c>
      <c r="E676" t="s">
        <v>3829</v>
      </c>
      <c r="F676" t="s">
        <v>3829</v>
      </c>
      <c r="G676" t="s">
        <v>3829</v>
      </c>
      <c r="H676" t="s">
        <v>3829</v>
      </c>
      <c r="I676" t="s">
        <v>3829</v>
      </c>
      <c r="J676" t="s">
        <v>3829</v>
      </c>
      <c r="K676" t="s">
        <v>3829</v>
      </c>
      <c r="L676" t="s">
        <v>3829</v>
      </c>
      <c r="M676" t="s">
        <v>3829</v>
      </c>
      <c r="N676" t="s">
        <v>3829</v>
      </c>
      <c r="O676" t="s">
        <v>3829</v>
      </c>
      <c r="P676" t="s">
        <v>3829</v>
      </c>
      <c r="Q676" t="s">
        <v>3829</v>
      </c>
      <c r="R676" t="s">
        <v>3829</v>
      </c>
      <c r="S676" t="s">
        <v>3829</v>
      </c>
      <c r="T676" t="s">
        <v>3829</v>
      </c>
      <c r="U676" t="s">
        <v>3829</v>
      </c>
      <c r="V676" t="s">
        <v>3829</v>
      </c>
      <c r="W676" t="s">
        <v>3829</v>
      </c>
      <c r="X676" t="s">
        <v>3829</v>
      </c>
      <c r="Y676" t="s">
        <v>3829</v>
      </c>
      <c r="Z676" t="s">
        <v>3829</v>
      </c>
      <c r="AA676" t="s">
        <v>3829</v>
      </c>
      <c r="AB676" t="s">
        <v>3829</v>
      </c>
      <c r="AC676" t="s">
        <v>3829</v>
      </c>
      <c r="AD676" t="s">
        <v>3829</v>
      </c>
      <c r="AE676" t="s">
        <v>3829</v>
      </c>
      <c r="AF676" t="s">
        <v>3829</v>
      </c>
      <c r="AG676"/>
      <c r="AH676"/>
      <c r="AI676"/>
      <c r="AJ676"/>
      <c r="AK676"/>
      <c r="AL676"/>
      <c r="AM676"/>
      <c r="AN676"/>
      <c r="AO676"/>
      <c r="AP676"/>
      <c r="AQ676" t="s">
        <v>3870</v>
      </c>
      <c r="AR676"/>
      <c r="AS676" s="268"/>
      <c r="AT676" s="258"/>
    </row>
    <row r="677" spans="1:48" s="257" customFormat="1" x14ac:dyDescent="0.25">
      <c r="A677" s="257">
        <v>214119</v>
      </c>
      <c r="B677" s="257" t="s">
        <v>59</v>
      </c>
      <c r="C677" t="s">
        <v>3829</v>
      </c>
      <c r="D677" t="s">
        <v>3829</v>
      </c>
      <c r="E677" t="s">
        <v>3829</v>
      </c>
      <c r="F677" t="s">
        <v>3829</v>
      </c>
      <c r="G677" t="s">
        <v>3829</v>
      </c>
      <c r="H677" t="s">
        <v>3829</v>
      </c>
      <c r="I677" t="s">
        <v>3829</v>
      </c>
      <c r="J677" t="s">
        <v>3829</v>
      </c>
      <c r="K677" t="s">
        <v>3829</v>
      </c>
      <c r="L677" t="s">
        <v>3829</v>
      </c>
      <c r="M677" t="s">
        <v>3829</v>
      </c>
      <c r="N677" t="s">
        <v>3829</v>
      </c>
      <c r="O677" t="s">
        <v>3829</v>
      </c>
      <c r="P677" t="s">
        <v>3829</v>
      </c>
      <c r="Q677" t="s">
        <v>3829</v>
      </c>
      <c r="R677" t="s">
        <v>3829</v>
      </c>
      <c r="S677" t="s">
        <v>3829</v>
      </c>
      <c r="T677" t="s">
        <v>3829</v>
      </c>
      <c r="U677" t="s">
        <v>3829</v>
      </c>
      <c r="V677" t="s">
        <v>3829</v>
      </c>
      <c r="W677" t="s">
        <v>3829</v>
      </c>
      <c r="X677" t="s">
        <v>3829</v>
      </c>
      <c r="Y677" t="s">
        <v>3829</v>
      </c>
      <c r="Z677" t="s">
        <v>3829</v>
      </c>
      <c r="AA677" t="s">
        <v>3829</v>
      </c>
      <c r="AB677" t="s">
        <v>3829</v>
      </c>
      <c r="AC677" t="s">
        <v>3829</v>
      </c>
      <c r="AD677" t="s">
        <v>3829</v>
      </c>
      <c r="AE677" t="s">
        <v>3829</v>
      </c>
      <c r="AF677" t="s">
        <v>3829</v>
      </c>
      <c r="AG677" t="s">
        <v>3829</v>
      </c>
      <c r="AH677" t="s">
        <v>3829</v>
      </c>
      <c r="AI677" t="s">
        <v>3829</v>
      </c>
      <c r="AJ677" t="s">
        <v>3829</v>
      </c>
      <c r="AK677" t="s">
        <v>3829</v>
      </c>
      <c r="AL677" t="s">
        <v>3829</v>
      </c>
      <c r="AM677" t="s">
        <v>3829</v>
      </c>
      <c r="AN677" t="s">
        <v>3829</v>
      </c>
      <c r="AO677" t="s">
        <v>3829</v>
      </c>
      <c r="AP677" t="s">
        <v>3829</v>
      </c>
      <c r="AQ677" t="s">
        <v>3843</v>
      </c>
      <c r="AR677"/>
      <c r="AS677" s="304"/>
    </row>
    <row r="678" spans="1:48" s="257" customFormat="1" ht="14.4" x14ac:dyDescent="0.3">
      <c r="A678" s="345">
        <v>214123</v>
      </c>
      <c r="B678" s="257" t="s">
        <v>59</v>
      </c>
      <c r="C678" s="269" t="s">
        <v>3829</v>
      </c>
      <c r="D678" s="269" t="s">
        <v>3829</v>
      </c>
      <c r="E678" s="269" t="s">
        <v>3829</v>
      </c>
      <c r="F678" s="269" t="s">
        <v>3829</v>
      </c>
      <c r="G678" s="269" t="s">
        <v>3829</v>
      </c>
      <c r="H678" s="269" t="s">
        <v>3829</v>
      </c>
      <c r="I678" s="269" t="s">
        <v>3829</v>
      </c>
      <c r="J678" s="269" t="s">
        <v>3829</v>
      </c>
      <c r="K678" s="269" t="s">
        <v>3829</v>
      </c>
      <c r="L678" s="269" t="s">
        <v>3829</v>
      </c>
      <c r="M678" s="269" t="s">
        <v>3829</v>
      </c>
      <c r="N678" s="269" t="s">
        <v>3829</v>
      </c>
      <c r="O678" s="269" t="s">
        <v>3829</v>
      </c>
      <c r="P678" s="269" t="s">
        <v>3829</v>
      </c>
      <c r="Q678" s="269" t="s">
        <v>3829</v>
      </c>
      <c r="R678" s="269" t="s">
        <v>3829</v>
      </c>
      <c r="S678" s="269" t="s">
        <v>3829</v>
      </c>
      <c r="T678" s="269" t="s">
        <v>3829</v>
      </c>
      <c r="U678" s="269" t="s">
        <v>3829</v>
      </c>
      <c r="V678" s="269" t="s">
        <v>3829</v>
      </c>
      <c r="W678" s="269" t="s">
        <v>3829</v>
      </c>
      <c r="X678" s="269" t="s">
        <v>3829</v>
      </c>
      <c r="Y678" s="269" t="s">
        <v>3829</v>
      </c>
      <c r="Z678" s="269" t="s">
        <v>3829</v>
      </c>
      <c r="AA678" s="269" t="s">
        <v>3829</v>
      </c>
      <c r="AB678" s="269" t="s">
        <v>3829</v>
      </c>
      <c r="AC678" s="269" t="s">
        <v>3829</v>
      </c>
      <c r="AD678" s="269" t="s">
        <v>3829</v>
      </c>
      <c r="AE678" s="269" t="s">
        <v>3829</v>
      </c>
      <c r="AF678" s="269" t="s">
        <v>3829</v>
      </c>
      <c r="AG678" s="269" t="s">
        <v>3829</v>
      </c>
      <c r="AH678" s="269" t="s">
        <v>3829</v>
      </c>
      <c r="AI678" s="269" t="s">
        <v>3829</v>
      </c>
      <c r="AJ678" s="269" t="s">
        <v>3829</v>
      </c>
      <c r="AK678" s="269" t="s">
        <v>3829</v>
      </c>
      <c r="AL678" s="269" t="s">
        <v>3829</v>
      </c>
      <c r="AM678" s="269" t="s">
        <v>3829</v>
      </c>
      <c r="AN678" s="269" t="s">
        <v>3829</v>
      </c>
      <c r="AO678" s="269" t="s">
        <v>3829</v>
      </c>
      <c r="AP678"/>
      <c r="AQ678" t="s">
        <v>3843</v>
      </c>
      <c r="AR678"/>
      <c r="AS678" s="283"/>
      <c r="AT678" s="256"/>
    </row>
    <row r="679" spans="1:48" s="257" customFormat="1" ht="22.8" x14ac:dyDescent="0.4">
      <c r="A679" s="257">
        <v>214124</v>
      </c>
      <c r="B679" s="257" t="s">
        <v>59</v>
      </c>
      <c r="C679" t="s">
        <v>212</v>
      </c>
      <c r="D679" t="s">
        <v>214</v>
      </c>
      <c r="E679" t="s">
        <v>214</v>
      </c>
      <c r="F679" t="s">
        <v>214</v>
      </c>
      <c r="G679" t="s">
        <v>212</v>
      </c>
      <c r="H679" t="s">
        <v>214</v>
      </c>
      <c r="I679" t="s">
        <v>214</v>
      </c>
      <c r="J679" t="s">
        <v>214</v>
      </c>
      <c r="K679" t="s">
        <v>214</v>
      </c>
      <c r="L679" t="s">
        <v>214</v>
      </c>
      <c r="M679" t="s">
        <v>212</v>
      </c>
      <c r="N679" t="s">
        <v>214</v>
      </c>
      <c r="O679" t="s">
        <v>214</v>
      </c>
      <c r="P679" t="s">
        <v>212</v>
      </c>
      <c r="Q679" t="s">
        <v>212</v>
      </c>
      <c r="R679" t="s">
        <v>212</v>
      </c>
      <c r="S679" t="s">
        <v>212</v>
      </c>
      <c r="T679" t="s">
        <v>214</v>
      </c>
      <c r="U679" t="s">
        <v>214</v>
      </c>
      <c r="V679" t="s">
        <v>212</v>
      </c>
      <c r="W679" t="s">
        <v>214</v>
      </c>
      <c r="X679" t="s">
        <v>214</v>
      </c>
      <c r="Y679" t="s">
        <v>214</v>
      </c>
      <c r="Z679" t="s">
        <v>213</v>
      </c>
      <c r="AA679" t="s">
        <v>212</v>
      </c>
      <c r="AB679" t="s">
        <v>212</v>
      </c>
      <c r="AC679" t="s">
        <v>214</v>
      </c>
      <c r="AD679" t="s">
        <v>214</v>
      </c>
      <c r="AE679" t="s">
        <v>213</v>
      </c>
      <c r="AF679" t="s">
        <v>212</v>
      </c>
      <c r="AG679" t="s">
        <v>214</v>
      </c>
      <c r="AH679" t="s">
        <v>214</v>
      </c>
      <c r="AI679" t="s">
        <v>213</v>
      </c>
      <c r="AJ679" t="s">
        <v>214</v>
      </c>
      <c r="AK679" t="s">
        <v>213</v>
      </c>
      <c r="AL679" t="s">
        <v>213</v>
      </c>
      <c r="AM679" t="s">
        <v>213</v>
      </c>
      <c r="AN679" t="s">
        <v>213</v>
      </c>
      <c r="AO679" t="s">
        <v>213</v>
      </c>
      <c r="AP679" t="s">
        <v>214</v>
      </c>
      <c r="AQ679" t="s">
        <v>3374</v>
      </c>
      <c r="AR679"/>
      <c r="AS679" s="268"/>
      <c r="AT679" s="256"/>
    </row>
    <row r="680" spans="1:48" s="257" customFormat="1" ht="24" x14ac:dyDescent="0.5">
      <c r="A680" s="292">
        <v>214125</v>
      </c>
      <c r="B680" s="257" t="s">
        <v>59</v>
      </c>
      <c r="C680" s="257" t="s">
        <v>3829</v>
      </c>
      <c r="D680" s="257" t="s">
        <v>3829</v>
      </c>
      <c r="E680" s="257" t="s">
        <v>3829</v>
      </c>
      <c r="F680" s="257" t="s">
        <v>3829</v>
      </c>
      <c r="G680" s="257" t="s">
        <v>3829</v>
      </c>
      <c r="H680" s="257" t="s">
        <v>3829</v>
      </c>
      <c r="I680" s="257" t="s">
        <v>3829</v>
      </c>
      <c r="J680" s="257" t="s">
        <v>3829</v>
      </c>
      <c r="K680" s="257" t="s">
        <v>3829</v>
      </c>
      <c r="L680" s="257" t="s">
        <v>3829</v>
      </c>
      <c r="M680" s="257" t="s">
        <v>3829</v>
      </c>
      <c r="N680" s="257" t="s">
        <v>3829</v>
      </c>
      <c r="O680" s="257" t="s">
        <v>3829</v>
      </c>
      <c r="P680" s="257" t="s">
        <v>3829</v>
      </c>
      <c r="Q680" s="257" t="s">
        <v>3829</v>
      </c>
      <c r="R680" s="257" t="s">
        <v>3829</v>
      </c>
      <c r="S680" s="257" t="s">
        <v>3829</v>
      </c>
      <c r="T680" s="257" t="s">
        <v>3829</v>
      </c>
      <c r="U680" s="257" t="s">
        <v>3829</v>
      </c>
      <c r="V680" s="257" t="s">
        <v>3829</v>
      </c>
      <c r="W680" s="257" t="s">
        <v>3829</v>
      </c>
      <c r="X680" s="257" t="s">
        <v>3829</v>
      </c>
      <c r="Y680" s="257" t="s">
        <v>3829</v>
      </c>
      <c r="Z680" s="257" t="s">
        <v>3829</v>
      </c>
      <c r="AA680" s="257" t="s">
        <v>3829</v>
      </c>
      <c r="AB680" s="257" t="s">
        <v>3829</v>
      </c>
      <c r="AC680" s="257" t="s">
        <v>3829</v>
      </c>
      <c r="AD680" s="257" t="s">
        <v>3829</v>
      </c>
      <c r="AE680" s="257" t="s">
        <v>3829</v>
      </c>
      <c r="AF680" s="257" t="s">
        <v>3829</v>
      </c>
      <c r="AG680" s="257" t="s">
        <v>3829</v>
      </c>
      <c r="AH680" s="257" t="s">
        <v>3829</v>
      </c>
      <c r="AI680" s="257" t="s">
        <v>3829</v>
      </c>
      <c r="AJ680" s="257" t="s">
        <v>3829</v>
      </c>
      <c r="AK680" s="257" t="s">
        <v>3829</v>
      </c>
      <c r="AL680" s="257" t="s">
        <v>3829</v>
      </c>
      <c r="AM680" s="257" t="s">
        <v>3829</v>
      </c>
      <c r="AN680" s="257" t="s">
        <v>3829</v>
      </c>
      <c r="AO680" s="257" t="s">
        <v>3829</v>
      </c>
      <c r="AQ680" t="s">
        <v>3879</v>
      </c>
      <c r="AR680"/>
      <c r="AS680" s="268"/>
      <c r="AT680" s="258"/>
      <c r="AV680" s="258"/>
    </row>
    <row r="681" spans="1:48" s="257" customFormat="1" ht="14.4" x14ac:dyDescent="0.3">
      <c r="A681" s="257">
        <v>214126</v>
      </c>
      <c r="B681" s="257" t="s">
        <v>59</v>
      </c>
      <c r="C681" t="s">
        <v>212</v>
      </c>
      <c r="D681" t="s">
        <v>212</v>
      </c>
      <c r="E681" t="s">
        <v>212</v>
      </c>
      <c r="F681" t="s">
        <v>214</v>
      </c>
      <c r="G681" t="s">
        <v>212</v>
      </c>
      <c r="H681" t="s">
        <v>214</v>
      </c>
      <c r="I681" t="s">
        <v>214</v>
      </c>
      <c r="J681" t="s">
        <v>212</v>
      </c>
      <c r="K681" t="s">
        <v>214</v>
      </c>
      <c r="L681" t="s">
        <v>212</v>
      </c>
      <c r="M681" t="s">
        <v>212</v>
      </c>
      <c r="N681" t="s">
        <v>212</v>
      </c>
      <c r="O681" t="s">
        <v>214</v>
      </c>
      <c r="P681" t="s">
        <v>214</v>
      </c>
      <c r="Q681" t="s">
        <v>212</v>
      </c>
      <c r="R681" t="s">
        <v>214</v>
      </c>
      <c r="S681" t="s">
        <v>212</v>
      </c>
      <c r="T681" t="s">
        <v>212</v>
      </c>
      <c r="U681" t="s">
        <v>214</v>
      </c>
      <c r="V681" t="s">
        <v>212</v>
      </c>
      <c r="W681" t="s">
        <v>214</v>
      </c>
      <c r="X681" t="s">
        <v>212</v>
      </c>
      <c r="Y681" t="s">
        <v>212</v>
      </c>
      <c r="Z681" t="s">
        <v>212</v>
      </c>
      <c r="AA681" t="s">
        <v>212</v>
      </c>
      <c r="AB681" t="s">
        <v>214</v>
      </c>
      <c r="AC681" t="s">
        <v>214</v>
      </c>
      <c r="AD681" t="s">
        <v>214</v>
      </c>
      <c r="AE681" t="s">
        <v>212</v>
      </c>
      <c r="AF681" t="s">
        <v>212</v>
      </c>
      <c r="AG681" t="s">
        <v>214</v>
      </c>
      <c r="AH681" t="s">
        <v>212</v>
      </c>
      <c r="AI681" t="s">
        <v>212</v>
      </c>
      <c r="AJ681" t="s">
        <v>212</v>
      </c>
      <c r="AK681" t="s">
        <v>212</v>
      </c>
      <c r="AL681" t="s">
        <v>212</v>
      </c>
      <c r="AM681" t="s">
        <v>212</v>
      </c>
      <c r="AN681" t="s">
        <v>212</v>
      </c>
      <c r="AO681" t="s">
        <v>214</v>
      </c>
      <c r="AP681"/>
      <c r="AQ681" t="s">
        <v>59</v>
      </c>
      <c r="AR681"/>
      <c r="AS681" s="283"/>
      <c r="AT681" s="256"/>
    </row>
    <row r="682" spans="1:48" s="257" customFormat="1" ht="22.8" x14ac:dyDescent="0.4">
      <c r="A682" s="257">
        <v>214128</v>
      </c>
      <c r="B682" s="257" t="s">
        <v>59</v>
      </c>
      <c r="C682" t="s">
        <v>212</v>
      </c>
      <c r="D682" t="s">
        <v>214</v>
      </c>
      <c r="E682" t="s">
        <v>212</v>
      </c>
      <c r="F682" t="s">
        <v>212</v>
      </c>
      <c r="G682" t="s">
        <v>214</v>
      </c>
      <c r="H682" t="s">
        <v>214</v>
      </c>
      <c r="I682" t="s">
        <v>214</v>
      </c>
      <c r="J682" t="s">
        <v>214</v>
      </c>
      <c r="K682" t="s">
        <v>214</v>
      </c>
      <c r="L682" t="s">
        <v>214</v>
      </c>
      <c r="M682" t="s">
        <v>214</v>
      </c>
      <c r="N682" t="s">
        <v>214</v>
      </c>
      <c r="O682" t="s">
        <v>212</v>
      </c>
      <c r="P682" t="s">
        <v>212</v>
      </c>
      <c r="Q682" t="s">
        <v>214</v>
      </c>
      <c r="R682" t="s">
        <v>214</v>
      </c>
      <c r="S682" t="s">
        <v>212</v>
      </c>
      <c r="T682" t="s">
        <v>212</v>
      </c>
      <c r="U682" t="s">
        <v>212</v>
      </c>
      <c r="V682" t="s">
        <v>214</v>
      </c>
      <c r="W682" t="s">
        <v>214</v>
      </c>
      <c r="X682" t="s">
        <v>214</v>
      </c>
      <c r="Y682" t="s">
        <v>212</v>
      </c>
      <c r="Z682" t="s">
        <v>214</v>
      </c>
      <c r="AA682" t="s">
        <v>212</v>
      </c>
      <c r="AB682" t="s">
        <v>212</v>
      </c>
      <c r="AC682" t="s">
        <v>212</v>
      </c>
      <c r="AD682" t="s">
        <v>214</v>
      </c>
      <c r="AE682" t="s">
        <v>212</v>
      </c>
      <c r="AF682" t="s">
        <v>212</v>
      </c>
      <c r="AG682" t="s">
        <v>212</v>
      </c>
      <c r="AH682" t="s">
        <v>212</v>
      </c>
      <c r="AI682" t="s">
        <v>214</v>
      </c>
      <c r="AJ682" t="s">
        <v>214</v>
      </c>
      <c r="AK682" t="s">
        <v>214</v>
      </c>
      <c r="AL682" t="s">
        <v>214</v>
      </c>
      <c r="AM682" t="s">
        <v>213</v>
      </c>
      <c r="AN682" t="s">
        <v>213</v>
      </c>
      <c r="AO682" t="s">
        <v>213</v>
      </c>
      <c r="AP682" t="s">
        <v>213</v>
      </c>
      <c r="AQ682" t="s">
        <v>3374</v>
      </c>
      <c r="AR682"/>
      <c r="AS682" s="268"/>
      <c r="AT682" s="256"/>
    </row>
    <row r="683" spans="1:48" s="257" customFormat="1" ht="22.8" x14ac:dyDescent="0.4">
      <c r="A683" s="257">
        <v>214129</v>
      </c>
      <c r="B683" s="257" t="s">
        <v>59</v>
      </c>
      <c r="C683" t="s">
        <v>3829</v>
      </c>
      <c r="D683" t="s">
        <v>3829</v>
      </c>
      <c r="E683" t="s">
        <v>3829</v>
      </c>
      <c r="F683" t="s">
        <v>3829</v>
      </c>
      <c r="G683" t="s">
        <v>3829</v>
      </c>
      <c r="H683" t="s">
        <v>3829</v>
      </c>
      <c r="I683" t="s">
        <v>3829</v>
      </c>
      <c r="J683" t="s">
        <v>3829</v>
      </c>
      <c r="K683" t="s">
        <v>3829</v>
      </c>
      <c r="L683" t="s">
        <v>3829</v>
      </c>
      <c r="M683" t="s">
        <v>3829</v>
      </c>
      <c r="N683" t="s">
        <v>3829</v>
      </c>
      <c r="O683" t="s">
        <v>3829</v>
      </c>
      <c r="P683" t="s">
        <v>3829</v>
      </c>
      <c r="Q683" t="s">
        <v>3829</v>
      </c>
      <c r="R683" t="s">
        <v>3829</v>
      </c>
      <c r="S683" t="s">
        <v>3829</v>
      </c>
      <c r="T683" t="s">
        <v>3829</v>
      </c>
      <c r="U683" t="s">
        <v>3829</v>
      </c>
      <c r="V683" t="s">
        <v>3829</v>
      </c>
      <c r="W683" t="s">
        <v>3829</v>
      </c>
      <c r="X683" t="s">
        <v>3829</v>
      </c>
      <c r="Y683" t="s">
        <v>3829</v>
      </c>
      <c r="Z683" t="s">
        <v>3829</v>
      </c>
      <c r="AA683" t="s">
        <v>3829</v>
      </c>
      <c r="AB683" t="s">
        <v>3829</v>
      </c>
      <c r="AC683" t="s">
        <v>3829</v>
      </c>
      <c r="AD683" t="s">
        <v>3829</v>
      </c>
      <c r="AE683" t="s">
        <v>3829</v>
      </c>
      <c r="AF683" t="s">
        <v>3829</v>
      </c>
      <c r="AG683" t="s">
        <v>3829</v>
      </c>
      <c r="AH683" t="s">
        <v>3829</v>
      </c>
      <c r="AI683" t="s">
        <v>3829</v>
      </c>
      <c r="AJ683" t="s">
        <v>3829</v>
      </c>
      <c r="AK683" t="s">
        <v>3829</v>
      </c>
      <c r="AL683" t="s">
        <v>3829</v>
      </c>
      <c r="AM683" t="s">
        <v>3829</v>
      </c>
      <c r="AN683" t="s">
        <v>3829</v>
      </c>
      <c r="AO683" t="s">
        <v>3829</v>
      </c>
      <c r="AP683" t="s">
        <v>3829</v>
      </c>
      <c r="AQ683" t="s">
        <v>3843</v>
      </c>
      <c r="AR683"/>
      <c r="AS683" s="288"/>
      <c r="AT683" s="256"/>
    </row>
    <row r="684" spans="1:48" s="257" customFormat="1" ht="21.6" x14ac:dyDescent="0.65">
      <c r="A684" s="292">
        <v>214131</v>
      </c>
      <c r="B684" s="257" t="s">
        <v>59</v>
      </c>
      <c r="C684" s="256" t="s">
        <v>212</v>
      </c>
      <c r="D684" s="256" t="s">
        <v>214</v>
      </c>
      <c r="E684" s="256" t="s">
        <v>212</v>
      </c>
      <c r="F684" s="256" t="s">
        <v>212</v>
      </c>
      <c r="G684" s="256" t="s">
        <v>214</v>
      </c>
      <c r="H684" s="256" t="s">
        <v>214</v>
      </c>
      <c r="I684" s="256" t="s">
        <v>214</v>
      </c>
      <c r="J684" s="256" t="s">
        <v>214</v>
      </c>
      <c r="K684" s="256" t="s">
        <v>214</v>
      </c>
      <c r="L684" s="256" t="s">
        <v>214</v>
      </c>
      <c r="M684" s="256" t="s">
        <v>212</v>
      </c>
      <c r="N684" s="256" t="s">
        <v>212</v>
      </c>
      <c r="O684" s="256" t="s">
        <v>212</v>
      </c>
      <c r="P684" s="256" t="s">
        <v>212</v>
      </c>
      <c r="Q684" s="256" t="s">
        <v>212</v>
      </c>
      <c r="R684" s="256" t="s">
        <v>214</v>
      </c>
      <c r="S684" s="256" t="s">
        <v>214</v>
      </c>
      <c r="T684" s="256" t="s">
        <v>214</v>
      </c>
      <c r="U684" s="256" t="s">
        <v>214</v>
      </c>
      <c r="V684" s="256" t="s">
        <v>214</v>
      </c>
      <c r="W684" s="256" t="s">
        <v>212</v>
      </c>
      <c r="X684" s="256" t="s">
        <v>212</v>
      </c>
      <c r="Y684" s="256" t="s">
        <v>212</v>
      </c>
      <c r="Z684" s="256" t="s">
        <v>212</v>
      </c>
      <c r="AA684" s="256" t="s">
        <v>212</v>
      </c>
      <c r="AB684" s="256" t="s">
        <v>212</v>
      </c>
      <c r="AC684" s="256" t="s">
        <v>212</v>
      </c>
      <c r="AD684" s="256" t="s">
        <v>214</v>
      </c>
      <c r="AE684" s="256" t="s">
        <v>212</v>
      </c>
      <c r="AF684" s="256" t="s">
        <v>214</v>
      </c>
      <c r="AG684" s="256" t="s">
        <v>212</v>
      </c>
      <c r="AH684" s="256" t="s">
        <v>213</v>
      </c>
      <c r="AI684" s="256" t="s">
        <v>212</v>
      </c>
      <c r="AJ684" s="256" t="s">
        <v>213</v>
      </c>
      <c r="AK684" s="256" t="s">
        <v>214</v>
      </c>
      <c r="AL684" s="256" t="s">
        <v>213</v>
      </c>
      <c r="AM684" s="256" t="s">
        <v>213</v>
      </c>
      <c r="AN684" s="256" t="s">
        <v>213</v>
      </c>
      <c r="AO684" s="256" t="s">
        <v>213</v>
      </c>
      <c r="AP684"/>
      <c r="AQ684" t="s">
        <v>59</v>
      </c>
      <c r="AR684"/>
      <c r="AS684" s="286"/>
      <c r="AT684" s="258"/>
      <c r="AV684" s="258"/>
    </row>
    <row r="685" spans="1:48" s="257" customFormat="1" ht="28.2" x14ac:dyDescent="0.4">
      <c r="A685" s="348">
        <v>214136</v>
      </c>
      <c r="B685" s="257" t="s">
        <v>484</v>
      </c>
      <c r="C685" s="257" t="s">
        <v>212</v>
      </c>
      <c r="D685" s="257" t="s">
        <v>212</v>
      </c>
      <c r="E685" s="257" t="s">
        <v>212</v>
      </c>
      <c r="F685" s="257" t="s">
        <v>212</v>
      </c>
      <c r="G685" s="257" t="s">
        <v>212</v>
      </c>
      <c r="H685" s="257" t="s">
        <v>212</v>
      </c>
      <c r="I685" s="257" t="s">
        <v>212</v>
      </c>
      <c r="J685" s="257" t="s">
        <v>212</v>
      </c>
      <c r="K685" s="257" t="s">
        <v>212</v>
      </c>
      <c r="L685" s="257" t="s">
        <v>212</v>
      </c>
      <c r="M685" s="257" t="s">
        <v>212</v>
      </c>
      <c r="N685" s="257" t="s">
        <v>212</v>
      </c>
      <c r="O685" s="257" t="s">
        <v>212</v>
      </c>
      <c r="P685" s="257" t="s">
        <v>212</v>
      </c>
      <c r="Q685" s="257" t="s">
        <v>212</v>
      </c>
      <c r="R685" s="257" t="s">
        <v>212</v>
      </c>
      <c r="S685" s="257" t="s">
        <v>212</v>
      </c>
      <c r="T685" s="257" t="s">
        <v>212</v>
      </c>
      <c r="U685" s="257" t="s">
        <v>212</v>
      </c>
      <c r="V685" s="257" t="s">
        <v>212</v>
      </c>
      <c r="W685" s="257" t="s">
        <v>214</v>
      </c>
      <c r="X685" s="257" t="s">
        <v>214</v>
      </c>
      <c r="Y685" s="257" t="s">
        <v>214</v>
      </c>
      <c r="Z685" s="257" t="s">
        <v>213</v>
      </c>
      <c r="AA685" s="257" t="s">
        <v>213</v>
      </c>
      <c r="AB685" s="257" t="s">
        <v>213</v>
      </c>
      <c r="AC685" s="257" t="s">
        <v>213</v>
      </c>
      <c r="AD685" s="257" t="s">
        <v>213</v>
      </c>
      <c r="AE685" s="257" t="s">
        <v>213</v>
      </c>
      <c r="AF685" s="257" t="s">
        <v>213</v>
      </c>
      <c r="AP685"/>
      <c r="AQ685" t="s">
        <v>484</v>
      </c>
      <c r="AR685"/>
      <c r="AS685" s="268"/>
      <c r="AT685" s="258"/>
      <c r="AV685" s="258"/>
    </row>
    <row r="686" spans="1:48" s="257" customFormat="1" ht="21.6" x14ac:dyDescent="0.65">
      <c r="A686" s="257">
        <v>214137</v>
      </c>
      <c r="B686" s="257" t="s">
        <v>59</v>
      </c>
      <c r="C686" t="s">
        <v>214</v>
      </c>
      <c r="D686" t="s">
        <v>214</v>
      </c>
      <c r="E686" t="s">
        <v>212</v>
      </c>
      <c r="F686" t="s">
        <v>212</v>
      </c>
      <c r="G686" t="s">
        <v>212</v>
      </c>
      <c r="H686" t="s">
        <v>214</v>
      </c>
      <c r="I686" t="s">
        <v>214</v>
      </c>
      <c r="J686" t="s">
        <v>212</v>
      </c>
      <c r="K686" t="s">
        <v>214</v>
      </c>
      <c r="L686" t="s">
        <v>212</v>
      </c>
      <c r="M686" t="s">
        <v>214</v>
      </c>
      <c r="N686" t="s">
        <v>214</v>
      </c>
      <c r="O686" t="s">
        <v>214</v>
      </c>
      <c r="P686" t="s">
        <v>214</v>
      </c>
      <c r="Q686" t="s">
        <v>212</v>
      </c>
      <c r="R686" t="s">
        <v>214</v>
      </c>
      <c r="S686" t="s">
        <v>214</v>
      </c>
      <c r="T686" t="s">
        <v>212</v>
      </c>
      <c r="U686" t="s">
        <v>212</v>
      </c>
      <c r="V686" t="s">
        <v>214</v>
      </c>
      <c r="W686" t="s">
        <v>214</v>
      </c>
      <c r="X686" t="s">
        <v>214</v>
      </c>
      <c r="Y686" t="s">
        <v>212</v>
      </c>
      <c r="Z686" t="s">
        <v>214</v>
      </c>
      <c r="AA686" t="s">
        <v>214</v>
      </c>
      <c r="AB686" t="s">
        <v>212</v>
      </c>
      <c r="AC686" t="s">
        <v>214</v>
      </c>
      <c r="AD686" t="s">
        <v>212</v>
      </c>
      <c r="AE686" t="s">
        <v>214</v>
      </c>
      <c r="AF686" t="s">
        <v>212</v>
      </c>
      <c r="AG686" t="s">
        <v>214</v>
      </c>
      <c r="AH686" t="s">
        <v>214</v>
      </c>
      <c r="AI686" t="s">
        <v>213</v>
      </c>
      <c r="AJ686" t="s">
        <v>214</v>
      </c>
      <c r="AK686" t="s">
        <v>214</v>
      </c>
      <c r="AL686" t="s">
        <v>213</v>
      </c>
      <c r="AM686" t="s">
        <v>213</v>
      </c>
      <c r="AN686" t="s">
        <v>213</v>
      </c>
      <c r="AO686" t="s">
        <v>213</v>
      </c>
      <c r="AP686" t="s">
        <v>213</v>
      </c>
      <c r="AQ686" t="s">
        <v>3374</v>
      </c>
      <c r="AR686"/>
      <c r="AS686" s="286"/>
      <c r="AT686" s="258"/>
      <c r="AV686" s="258"/>
    </row>
    <row r="687" spans="1:48" s="257" customFormat="1" ht="22.8" x14ac:dyDescent="0.4">
      <c r="A687" s="346">
        <v>214141</v>
      </c>
      <c r="B687" s="257" t="s">
        <v>486</v>
      </c>
      <c r="C687" s="269" t="s">
        <v>3829</v>
      </c>
      <c r="D687" s="269" t="s">
        <v>3829</v>
      </c>
      <c r="E687" s="269" t="s">
        <v>3829</v>
      </c>
      <c r="F687" s="269" t="s">
        <v>3829</v>
      </c>
      <c r="G687" s="269" t="s">
        <v>3829</v>
      </c>
      <c r="H687" s="269" t="s">
        <v>3829</v>
      </c>
      <c r="I687" s="269" t="s">
        <v>3829</v>
      </c>
      <c r="J687" s="269" t="s">
        <v>3829</v>
      </c>
      <c r="K687" s="269" t="s">
        <v>3829</v>
      </c>
      <c r="L687" s="269" t="s">
        <v>3829</v>
      </c>
      <c r="M687" s="269" t="s">
        <v>3829</v>
      </c>
      <c r="N687" s="269" t="s">
        <v>3829</v>
      </c>
      <c r="O687" s="269" t="s">
        <v>3829</v>
      </c>
      <c r="P687" s="269" t="s">
        <v>3829</v>
      </c>
      <c r="Q687" s="269" t="s">
        <v>3829</v>
      </c>
      <c r="R687" s="269" t="s">
        <v>3829</v>
      </c>
      <c r="S687" s="269" t="s">
        <v>3829</v>
      </c>
      <c r="T687" s="269" t="s">
        <v>3829</v>
      </c>
      <c r="U687" s="269" t="s">
        <v>3829</v>
      </c>
      <c r="V687" s="269" t="s">
        <v>3829</v>
      </c>
      <c r="W687" s="280"/>
      <c r="X687" s="280"/>
      <c r="Y687" s="280"/>
      <c r="Z687" s="280"/>
      <c r="AA687" s="280"/>
      <c r="AB687" s="280"/>
      <c r="AC687" s="280"/>
      <c r="AD687" s="280"/>
      <c r="AE687" s="280"/>
      <c r="AF687" s="280"/>
      <c r="AG687" s="280"/>
      <c r="AH687" s="280"/>
      <c r="AI687" s="280"/>
      <c r="AJ687" s="280"/>
      <c r="AK687" s="280"/>
      <c r="AL687" s="280"/>
      <c r="AM687" s="280"/>
      <c r="AN687" s="280"/>
      <c r="AO687" s="280"/>
      <c r="AP687"/>
      <c r="AQ687" t="s">
        <v>3918</v>
      </c>
      <c r="AR687"/>
      <c r="AS687" s="268"/>
      <c r="AT687" s="256"/>
    </row>
    <row r="688" spans="1:48" s="257" customFormat="1" ht="22.8" x14ac:dyDescent="0.4">
      <c r="A688" s="345">
        <v>214146</v>
      </c>
      <c r="B688" s="257" t="s">
        <v>484</v>
      </c>
      <c r="C688" s="269" t="s">
        <v>3829</v>
      </c>
      <c r="D688" s="269" t="s">
        <v>3829</v>
      </c>
      <c r="E688" s="269" t="s">
        <v>3829</v>
      </c>
      <c r="F688" s="269" t="s">
        <v>3829</v>
      </c>
      <c r="G688" s="269" t="s">
        <v>3829</v>
      </c>
      <c r="H688" s="269" t="s">
        <v>3829</v>
      </c>
      <c r="I688" s="269" t="s">
        <v>3829</v>
      </c>
      <c r="J688" s="269" t="s">
        <v>3829</v>
      </c>
      <c r="K688" s="269" t="s">
        <v>3829</v>
      </c>
      <c r="L688" s="269" t="s">
        <v>3829</v>
      </c>
      <c r="M688" s="269" t="s">
        <v>3829</v>
      </c>
      <c r="N688" s="269" t="s">
        <v>3829</v>
      </c>
      <c r="O688" s="269" t="s">
        <v>3829</v>
      </c>
      <c r="P688" s="269" t="s">
        <v>3829</v>
      </c>
      <c r="Q688" s="269" t="s">
        <v>3829</v>
      </c>
      <c r="R688" s="269" t="s">
        <v>3829</v>
      </c>
      <c r="S688" s="269" t="s">
        <v>3829</v>
      </c>
      <c r="T688" s="269" t="s">
        <v>3829</v>
      </c>
      <c r="U688" s="269" t="s">
        <v>3829</v>
      </c>
      <c r="V688" s="269" t="s">
        <v>3829</v>
      </c>
      <c r="W688" s="269" t="s">
        <v>3829</v>
      </c>
      <c r="X688" s="269" t="s">
        <v>3829</v>
      </c>
      <c r="Y688" s="269" t="s">
        <v>3829</v>
      </c>
      <c r="Z688" s="269" t="s">
        <v>3829</v>
      </c>
      <c r="AA688" s="269" t="s">
        <v>3829</v>
      </c>
      <c r="AB688" s="269" t="s">
        <v>3829</v>
      </c>
      <c r="AC688" s="269" t="s">
        <v>3829</v>
      </c>
      <c r="AD688" s="269" t="s">
        <v>3829</v>
      </c>
      <c r="AE688" s="269" t="s">
        <v>3829</v>
      </c>
      <c r="AF688" s="269" t="s">
        <v>3829</v>
      </c>
      <c r="AG688" s="269"/>
      <c r="AH688" s="269"/>
      <c r="AI688" s="269"/>
      <c r="AJ688" s="269"/>
      <c r="AK688" s="269"/>
      <c r="AL688" s="269"/>
      <c r="AM688" s="269"/>
      <c r="AN688" s="269"/>
      <c r="AO688" s="269"/>
      <c r="AP688"/>
      <c r="AQ688" t="s">
        <v>3865</v>
      </c>
      <c r="AR688"/>
      <c r="AS688" s="268"/>
      <c r="AT688" s="258"/>
      <c r="AV688" s="258"/>
    </row>
    <row r="689" spans="1:48" s="257" customFormat="1" ht="14.4" x14ac:dyDescent="0.3">
      <c r="A689" s="257">
        <v>214159</v>
      </c>
      <c r="B689" s="257" t="s">
        <v>59</v>
      </c>
      <c r="C689" t="s">
        <v>212</v>
      </c>
      <c r="D689" t="s">
        <v>212</v>
      </c>
      <c r="E689" t="s">
        <v>212</v>
      </c>
      <c r="F689" t="s">
        <v>212</v>
      </c>
      <c r="G689" t="s">
        <v>212</v>
      </c>
      <c r="H689" t="s">
        <v>212</v>
      </c>
      <c r="I689" t="s">
        <v>212</v>
      </c>
      <c r="J689" t="s">
        <v>212</v>
      </c>
      <c r="K689" t="s">
        <v>212</v>
      </c>
      <c r="L689" t="s">
        <v>212</v>
      </c>
      <c r="M689" t="s">
        <v>212</v>
      </c>
      <c r="N689" t="s">
        <v>212</v>
      </c>
      <c r="O689" t="s">
        <v>212</v>
      </c>
      <c r="P689" t="s">
        <v>212</v>
      </c>
      <c r="Q689" t="s">
        <v>212</v>
      </c>
      <c r="R689" t="s">
        <v>212</v>
      </c>
      <c r="S689" t="s">
        <v>212</v>
      </c>
      <c r="T689" t="s">
        <v>212</v>
      </c>
      <c r="U689" t="s">
        <v>212</v>
      </c>
      <c r="V689" t="s">
        <v>212</v>
      </c>
      <c r="W689" t="s">
        <v>212</v>
      </c>
      <c r="X689" t="s">
        <v>212</v>
      </c>
      <c r="Y689" t="s">
        <v>212</v>
      </c>
      <c r="Z689" t="s">
        <v>212</v>
      </c>
      <c r="AA689" t="s">
        <v>212</v>
      </c>
      <c r="AB689" t="s">
        <v>212</v>
      </c>
      <c r="AC689" t="s">
        <v>212</v>
      </c>
      <c r="AD689" t="s">
        <v>212</v>
      </c>
      <c r="AE689" t="s">
        <v>212</v>
      </c>
      <c r="AF689" t="s">
        <v>212</v>
      </c>
      <c r="AG689" t="s">
        <v>212</v>
      </c>
      <c r="AH689" t="s">
        <v>212</v>
      </c>
      <c r="AI689" t="s">
        <v>212</v>
      </c>
      <c r="AJ689" t="s">
        <v>212</v>
      </c>
      <c r="AK689" t="s">
        <v>212</v>
      </c>
      <c r="AL689" t="s">
        <v>214</v>
      </c>
      <c r="AM689" t="s">
        <v>214</v>
      </c>
      <c r="AN689" t="s">
        <v>214</v>
      </c>
      <c r="AO689" t="s">
        <v>214</v>
      </c>
      <c r="AQ689" t="s">
        <v>3374</v>
      </c>
      <c r="AR689"/>
      <c r="AS689" s="283"/>
      <c r="AT689" s="280"/>
      <c r="AU689" s="280"/>
      <c r="AV689" s="258"/>
    </row>
    <row r="690" spans="1:48" s="257" customFormat="1" ht="22.8" x14ac:dyDescent="0.4">
      <c r="A690" s="257">
        <v>214160</v>
      </c>
      <c r="B690" s="257" t="s">
        <v>59</v>
      </c>
      <c r="C690" t="s">
        <v>212</v>
      </c>
      <c r="D690" t="s">
        <v>212</v>
      </c>
      <c r="E690" t="s">
        <v>212</v>
      </c>
      <c r="F690" t="s">
        <v>212</v>
      </c>
      <c r="G690" t="s">
        <v>212</v>
      </c>
      <c r="H690" t="s">
        <v>212</v>
      </c>
      <c r="I690" t="s">
        <v>214</v>
      </c>
      <c r="J690" t="s">
        <v>212</v>
      </c>
      <c r="K690" t="s">
        <v>212</v>
      </c>
      <c r="L690" t="s">
        <v>214</v>
      </c>
      <c r="M690" t="s">
        <v>212</v>
      </c>
      <c r="N690" t="s">
        <v>214</v>
      </c>
      <c r="O690" t="s">
        <v>212</v>
      </c>
      <c r="P690" t="s">
        <v>214</v>
      </c>
      <c r="Q690" t="s">
        <v>212</v>
      </c>
      <c r="R690" t="s">
        <v>212</v>
      </c>
      <c r="S690" t="s">
        <v>214</v>
      </c>
      <c r="T690" t="s">
        <v>212</v>
      </c>
      <c r="U690" t="s">
        <v>212</v>
      </c>
      <c r="V690" t="s">
        <v>212</v>
      </c>
      <c r="W690" t="s">
        <v>214</v>
      </c>
      <c r="X690" t="s">
        <v>214</v>
      </c>
      <c r="Y690" t="s">
        <v>212</v>
      </c>
      <c r="Z690" t="s">
        <v>212</v>
      </c>
      <c r="AA690" t="s">
        <v>214</v>
      </c>
      <c r="AB690" t="s">
        <v>212</v>
      </c>
      <c r="AC690" t="s">
        <v>214</v>
      </c>
      <c r="AD690" t="s">
        <v>214</v>
      </c>
      <c r="AE690" t="s">
        <v>212</v>
      </c>
      <c r="AF690" t="s">
        <v>214</v>
      </c>
      <c r="AG690" t="s">
        <v>212</v>
      </c>
      <c r="AH690" t="s">
        <v>212</v>
      </c>
      <c r="AI690" t="s">
        <v>214</v>
      </c>
      <c r="AJ690" t="s">
        <v>212</v>
      </c>
      <c r="AK690" t="s">
        <v>214</v>
      </c>
      <c r="AL690" t="s">
        <v>212</v>
      </c>
      <c r="AM690" t="s">
        <v>212</v>
      </c>
      <c r="AN690" t="s">
        <v>214</v>
      </c>
      <c r="AO690" t="s">
        <v>212</v>
      </c>
      <c r="AP690" t="s">
        <v>212</v>
      </c>
      <c r="AQ690" t="s">
        <v>3374</v>
      </c>
      <c r="AR690"/>
      <c r="AS690" s="268"/>
      <c r="AT690" s="258"/>
    </row>
    <row r="691" spans="1:48" s="257" customFormat="1" ht="22.8" x14ac:dyDescent="0.4">
      <c r="A691" s="257">
        <v>214172</v>
      </c>
      <c r="B691" s="257" t="s">
        <v>484</v>
      </c>
      <c r="C691" t="s">
        <v>3829</v>
      </c>
      <c r="D691" t="s">
        <v>3829</v>
      </c>
      <c r="E691" t="s">
        <v>3829</v>
      </c>
      <c r="F691" t="s">
        <v>3829</v>
      </c>
      <c r="G691" t="s">
        <v>3829</v>
      </c>
      <c r="H691" t="s">
        <v>3829</v>
      </c>
      <c r="I691" t="s">
        <v>3829</v>
      </c>
      <c r="J691" t="s">
        <v>3829</v>
      </c>
      <c r="K691" t="s">
        <v>3829</v>
      </c>
      <c r="L691" t="s">
        <v>3829</v>
      </c>
      <c r="M691" t="s">
        <v>3829</v>
      </c>
      <c r="N691" t="s">
        <v>3829</v>
      </c>
      <c r="O691" t="s">
        <v>3829</v>
      </c>
      <c r="P691" t="s">
        <v>3829</v>
      </c>
      <c r="Q691" t="s">
        <v>3829</v>
      </c>
      <c r="R691" t="s">
        <v>3829</v>
      </c>
      <c r="S691" t="s">
        <v>3829</v>
      </c>
      <c r="T691" t="s">
        <v>3829</v>
      </c>
      <c r="U691" t="s">
        <v>3829</v>
      </c>
      <c r="V691" t="s">
        <v>3829</v>
      </c>
      <c r="W691" t="s">
        <v>3829</v>
      </c>
      <c r="X691" t="s">
        <v>3829</v>
      </c>
      <c r="Y691" t="s">
        <v>3829</v>
      </c>
      <c r="Z691" t="s">
        <v>3829</v>
      </c>
      <c r="AA691" t="s">
        <v>3829</v>
      </c>
      <c r="AB691" t="s">
        <v>3829</v>
      </c>
      <c r="AC691" t="s">
        <v>3829</v>
      </c>
      <c r="AD691" t="s">
        <v>3829</v>
      </c>
      <c r="AE691" t="s">
        <v>3829</v>
      </c>
      <c r="AF691" t="s">
        <v>3829</v>
      </c>
      <c r="AG691"/>
      <c r="AH691"/>
      <c r="AI691"/>
      <c r="AJ691"/>
      <c r="AK691"/>
      <c r="AL691"/>
      <c r="AM691"/>
      <c r="AN691"/>
      <c r="AO691"/>
      <c r="AP691"/>
      <c r="AQ691" t="s">
        <v>4139</v>
      </c>
      <c r="AR691"/>
      <c r="AS691" s="268"/>
      <c r="AT691" s="258"/>
    </row>
    <row r="692" spans="1:48" s="257" customFormat="1" ht="22.8" x14ac:dyDescent="0.4">
      <c r="A692" s="257">
        <v>214195</v>
      </c>
      <c r="B692" s="257" t="s">
        <v>59</v>
      </c>
      <c r="C692" t="s">
        <v>212</v>
      </c>
      <c r="D692" t="s">
        <v>212</v>
      </c>
      <c r="E692" t="s">
        <v>212</v>
      </c>
      <c r="F692" t="s">
        <v>214</v>
      </c>
      <c r="G692" t="s">
        <v>212</v>
      </c>
      <c r="H692" t="s">
        <v>214</v>
      </c>
      <c r="I692" t="s">
        <v>214</v>
      </c>
      <c r="J692" t="s">
        <v>212</v>
      </c>
      <c r="K692" t="s">
        <v>212</v>
      </c>
      <c r="L692" t="s">
        <v>214</v>
      </c>
      <c r="M692" t="s">
        <v>214</v>
      </c>
      <c r="N692" t="s">
        <v>214</v>
      </c>
      <c r="O692" t="s">
        <v>214</v>
      </c>
      <c r="P692" t="s">
        <v>214</v>
      </c>
      <c r="Q692" t="s">
        <v>214</v>
      </c>
      <c r="R692" t="s">
        <v>214</v>
      </c>
      <c r="S692" t="s">
        <v>212</v>
      </c>
      <c r="T692" t="s">
        <v>214</v>
      </c>
      <c r="U692" t="s">
        <v>214</v>
      </c>
      <c r="V692" t="s">
        <v>214</v>
      </c>
      <c r="W692" t="s">
        <v>214</v>
      </c>
      <c r="X692" t="s">
        <v>212</v>
      </c>
      <c r="Y692" t="s">
        <v>212</v>
      </c>
      <c r="Z692" t="s">
        <v>214</v>
      </c>
      <c r="AA692" t="s">
        <v>214</v>
      </c>
      <c r="AB692" t="s">
        <v>212</v>
      </c>
      <c r="AC692" t="s">
        <v>212</v>
      </c>
      <c r="AD692" t="s">
        <v>212</v>
      </c>
      <c r="AE692" t="s">
        <v>212</v>
      </c>
      <c r="AF692" t="s">
        <v>212</v>
      </c>
      <c r="AG692" t="s">
        <v>213</v>
      </c>
      <c r="AH692" t="s">
        <v>213</v>
      </c>
      <c r="AI692" t="s">
        <v>213</v>
      </c>
      <c r="AJ692" t="s">
        <v>213</v>
      </c>
      <c r="AK692" t="s">
        <v>213</v>
      </c>
      <c r="AL692" t="s">
        <v>213</v>
      </c>
      <c r="AM692" t="s">
        <v>213</v>
      </c>
      <c r="AN692" t="s">
        <v>213</v>
      </c>
      <c r="AO692" t="s">
        <v>213</v>
      </c>
      <c r="AP692" t="s">
        <v>213</v>
      </c>
      <c r="AQ692" t="s">
        <v>3374</v>
      </c>
      <c r="AR692"/>
      <c r="AS692" s="268"/>
      <c r="AT692" s="256"/>
    </row>
    <row r="693" spans="1:48" s="257" customFormat="1" ht="22.8" x14ac:dyDescent="0.4">
      <c r="A693" s="257">
        <v>214198</v>
      </c>
      <c r="B693" s="257" t="s">
        <v>59</v>
      </c>
      <c r="C693" t="s">
        <v>214</v>
      </c>
      <c r="D693" t="s">
        <v>214</v>
      </c>
      <c r="E693" t="s">
        <v>212</v>
      </c>
      <c r="F693" t="s">
        <v>212</v>
      </c>
      <c r="G693" t="s">
        <v>212</v>
      </c>
      <c r="H693" t="s">
        <v>214</v>
      </c>
      <c r="I693" t="s">
        <v>214</v>
      </c>
      <c r="J693" t="s">
        <v>212</v>
      </c>
      <c r="K693" t="s">
        <v>214</v>
      </c>
      <c r="L693" t="s">
        <v>212</v>
      </c>
      <c r="M693" t="s">
        <v>212</v>
      </c>
      <c r="N693" t="s">
        <v>214</v>
      </c>
      <c r="O693" t="s">
        <v>212</v>
      </c>
      <c r="P693" t="s">
        <v>214</v>
      </c>
      <c r="Q693" t="s">
        <v>212</v>
      </c>
      <c r="R693" t="s">
        <v>212</v>
      </c>
      <c r="S693" t="s">
        <v>212</v>
      </c>
      <c r="T693" t="s">
        <v>214</v>
      </c>
      <c r="U693" t="s">
        <v>214</v>
      </c>
      <c r="V693" t="s">
        <v>214</v>
      </c>
      <c r="W693" t="s">
        <v>212</v>
      </c>
      <c r="X693" t="s">
        <v>212</v>
      </c>
      <c r="Y693" t="s">
        <v>212</v>
      </c>
      <c r="Z693" t="s">
        <v>212</v>
      </c>
      <c r="AA693" t="s">
        <v>212</v>
      </c>
      <c r="AB693" t="s">
        <v>212</v>
      </c>
      <c r="AC693" t="s">
        <v>214</v>
      </c>
      <c r="AD693" t="s">
        <v>212</v>
      </c>
      <c r="AE693" t="s">
        <v>212</v>
      </c>
      <c r="AF693" t="s">
        <v>212</v>
      </c>
      <c r="AG693" t="s">
        <v>212</v>
      </c>
      <c r="AH693" t="s">
        <v>212</v>
      </c>
      <c r="AI693" t="s">
        <v>214</v>
      </c>
      <c r="AJ693" t="s">
        <v>214</v>
      </c>
      <c r="AK693" t="s">
        <v>213</v>
      </c>
      <c r="AL693" t="s">
        <v>212</v>
      </c>
      <c r="AM693" t="s">
        <v>213</v>
      </c>
      <c r="AN693" t="s">
        <v>213</v>
      </c>
      <c r="AO693" t="s">
        <v>213</v>
      </c>
      <c r="AP693" t="s">
        <v>214</v>
      </c>
      <c r="AQ693" t="s">
        <v>3374</v>
      </c>
      <c r="AR693"/>
      <c r="AS693" s="268"/>
      <c r="AT693" s="256"/>
    </row>
    <row r="694" spans="1:48" s="257" customFormat="1" ht="18" x14ac:dyDescent="0.5">
      <c r="A694" s="257">
        <v>214202</v>
      </c>
      <c r="B694" s="257" t="s">
        <v>65</v>
      </c>
      <c r="C694" t="s">
        <v>3829</v>
      </c>
      <c r="D694" t="s">
        <v>3829</v>
      </c>
      <c r="E694" t="s">
        <v>3829</v>
      </c>
      <c r="F694" t="s">
        <v>3829</v>
      </c>
      <c r="G694" t="s">
        <v>3829</v>
      </c>
      <c r="H694" t="s">
        <v>3829</v>
      </c>
      <c r="I694" t="s">
        <v>3829</v>
      </c>
      <c r="J694" t="s">
        <v>3829</v>
      </c>
      <c r="K694" t="s">
        <v>3829</v>
      </c>
      <c r="L694" t="s">
        <v>3829</v>
      </c>
      <c r="M694" t="s">
        <v>3829</v>
      </c>
      <c r="N694" t="s">
        <v>3829</v>
      </c>
      <c r="O694" t="s">
        <v>3829</v>
      </c>
      <c r="P694" t="s">
        <v>3829</v>
      </c>
      <c r="Q694" t="s">
        <v>3829</v>
      </c>
      <c r="R694" t="s">
        <v>3829</v>
      </c>
      <c r="S694" t="s">
        <v>3829</v>
      </c>
      <c r="T694" t="s">
        <v>3829</v>
      </c>
      <c r="U694" t="s">
        <v>3829</v>
      </c>
      <c r="V694" t="s">
        <v>3829</v>
      </c>
      <c r="W694" t="s">
        <v>3829</v>
      </c>
      <c r="X694" t="s">
        <v>3829</v>
      </c>
      <c r="Y694" t="s">
        <v>3829</v>
      </c>
      <c r="Z694" t="s">
        <v>3829</v>
      </c>
      <c r="AA694" t="s">
        <v>3829</v>
      </c>
      <c r="AB694" t="s">
        <v>3829</v>
      </c>
      <c r="AC694" t="s">
        <v>3829</v>
      </c>
      <c r="AD694" t="s">
        <v>3829</v>
      </c>
      <c r="AE694" t="s">
        <v>3829</v>
      </c>
      <c r="AF694" t="s">
        <v>3829</v>
      </c>
      <c r="AG694" t="s">
        <v>3829</v>
      </c>
      <c r="AH694" t="s">
        <v>3829</v>
      </c>
      <c r="AI694" t="s">
        <v>3829</v>
      </c>
      <c r="AJ694" t="s">
        <v>3829</v>
      </c>
      <c r="AK694" t="s">
        <v>3829</v>
      </c>
      <c r="AL694"/>
      <c r="AM694"/>
      <c r="AN694"/>
      <c r="AO694"/>
      <c r="AP694"/>
      <c r="AQ694" t="s">
        <v>4141</v>
      </c>
      <c r="AR694"/>
      <c r="AS694" s="289"/>
      <c r="AT694" s="256"/>
      <c r="AV694" s="258"/>
    </row>
    <row r="695" spans="1:48" s="257" customFormat="1" ht="22.8" x14ac:dyDescent="0.4">
      <c r="A695" s="345">
        <v>214203</v>
      </c>
      <c r="B695" s="257" t="s">
        <v>484</v>
      </c>
      <c r="C695" t="s">
        <v>3829</v>
      </c>
      <c r="D695" t="s">
        <v>3829</v>
      </c>
      <c r="E695" t="s">
        <v>3829</v>
      </c>
      <c r="F695" t="s">
        <v>3829</v>
      </c>
      <c r="G695" t="s">
        <v>3829</v>
      </c>
      <c r="H695" t="s">
        <v>3829</v>
      </c>
      <c r="I695" t="s">
        <v>3829</v>
      </c>
      <c r="J695" t="s">
        <v>3829</v>
      </c>
      <c r="K695" t="s">
        <v>3829</v>
      </c>
      <c r="L695" t="s">
        <v>3829</v>
      </c>
      <c r="M695" t="s">
        <v>3829</v>
      </c>
      <c r="N695" t="s">
        <v>3829</v>
      </c>
      <c r="O695" t="s">
        <v>3829</v>
      </c>
      <c r="P695" t="s">
        <v>3829</v>
      </c>
      <c r="Q695" t="s">
        <v>3829</v>
      </c>
      <c r="R695" t="s">
        <v>3829</v>
      </c>
      <c r="S695" t="s">
        <v>3829</v>
      </c>
      <c r="T695" t="s">
        <v>3829</v>
      </c>
      <c r="U695" t="s">
        <v>3829</v>
      </c>
      <c r="V695" t="s">
        <v>3829</v>
      </c>
      <c r="W695" t="s">
        <v>3829</v>
      </c>
      <c r="X695" t="s">
        <v>3829</v>
      </c>
      <c r="Y695" t="s">
        <v>3829</v>
      </c>
      <c r="Z695" t="s">
        <v>3829</v>
      </c>
      <c r="AA695" t="s">
        <v>3829</v>
      </c>
      <c r="AB695" t="s">
        <v>3829</v>
      </c>
      <c r="AC695" t="s">
        <v>3829</v>
      </c>
      <c r="AD695" t="s">
        <v>3829</v>
      </c>
      <c r="AE695" t="s">
        <v>3829</v>
      </c>
      <c r="AF695" t="s">
        <v>3829</v>
      </c>
      <c r="AG695" s="269"/>
      <c r="AH695" s="269"/>
      <c r="AI695" s="269"/>
      <c r="AJ695" s="269"/>
      <c r="AK695" s="269"/>
      <c r="AL695" s="269"/>
      <c r="AM695" s="269"/>
      <c r="AN695" s="269"/>
      <c r="AO695" s="269"/>
      <c r="AP695"/>
      <c r="AQ695" t="s">
        <v>4067</v>
      </c>
      <c r="AR695"/>
      <c r="AS695" s="268"/>
      <c r="AT695" s="256"/>
      <c r="AV695" s="258"/>
    </row>
    <row r="696" spans="1:48" s="257" customFormat="1" ht="14.4" x14ac:dyDescent="0.3">
      <c r="A696" s="345">
        <v>214210</v>
      </c>
      <c r="B696" s="257" t="s">
        <v>59</v>
      </c>
      <c r="C696" s="269" t="s">
        <v>212</v>
      </c>
      <c r="D696" s="269" t="s">
        <v>214</v>
      </c>
      <c r="E696" s="269" t="s">
        <v>212</v>
      </c>
      <c r="F696" s="269" t="s">
        <v>212</v>
      </c>
      <c r="G696" s="269" t="s">
        <v>214</v>
      </c>
      <c r="H696" s="269" t="s">
        <v>212</v>
      </c>
      <c r="I696" s="269" t="s">
        <v>212</v>
      </c>
      <c r="J696" s="269" t="s">
        <v>212</v>
      </c>
      <c r="K696" s="269" t="s">
        <v>212</v>
      </c>
      <c r="L696" s="269" t="s">
        <v>214</v>
      </c>
      <c r="M696" s="269" t="s">
        <v>214</v>
      </c>
      <c r="N696" s="269" t="s">
        <v>214</v>
      </c>
      <c r="O696" s="269" t="s">
        <v>214</v>
      </c>
      <c r="P696" s="269" t="s">
        <v>214</v>
      </c>
      <c r="Q696" s="269" t="s">
        <v>214</v>
      </c>
      <c r="R696" s="269" t="s">
        <v>214</v>
      </c>
      <c r="S696" s="269" t="s">
        <v>214</v>
      </c>
      <c r="T696" s="269" t="s">
        <v>214</v>
      </c>
      <c r="U696" s="269" t="s">
        <v>214</v>
      </c>
      <c r="V696" s="269" t="s">
        <v>214</v>
      </c>
      <c r="W696" s="269" t="s">
        <v>214</v>
      </c>
      <c r="X696" s="269" t="s">
        <v>214</v>
      </c>
      <c r="Y696" s="269" t="s">
        <v>212</v>
      </c>
      <c r="Z696" s="269" t="s">
        <v>214</v>
      </c>
      <c r="AA696" s="269" t="s">
        <v>214</v>
      </c>
      <c r="AB696" s="269" t="s">
        <v>212</v>
      </c>
      <c r="AC696" s="269" t="s">
        <v>214</v>
      </c>
      <c r="AD696" s="269" t="s">
        <v>214</v>
      </c>
      <c r="AE696" s="269" t="s">
        <v>212</v>
      </c>
      <c r="AF696" s="269" t="s">
        <v>212</v>
      </c>
      <c r="AG696" s="269" t="s">
        <v>213</v>
      </c>
      <c r="AH696" s="269" t="s">
        <v>213</v>
      </c>
      <c r="AI696" s="269" t="s">
        <v>213</v>
      </c>
      <c r="AJ696" s="269" t="s">
        <v>213</v>
      </c>
      <c r="AK696" s="269" t="s">
        <v>213</v>
      </c>
      <c r="AL696" s="269" t="s">
        <v>213</v>
      </c>
      <c r="AM696" s="269" t="s">
        <v>213</v>
      </c>
      <c r="AN696" s="269" t="s">
        <v>213</v>
      </c>
      <c r="AO696" s="269" t="s">
        <v>213</v>
      </c>
      <c r="AQ696" t="s">
        <v>3374</v>
      </c>
      <c r="AR696"/>
      <c r="AS696" s="283"/>
      <c r="AT696" s="256"/>
      <c r="AV696" s="258"/>
    </row>
    <row r="697" spans="1:48" s="257" customFormat="1" ht="24" x14ac:dyDescent="0.5">
      <c r="A697" s="292">
        <v>214213</v>
      </c>
      <c r="B697" s="257" t="s">
        <v>486</v>
      </c>
      <c r="C697" s="256" t="s">
        <v>3829</v>
      </c>
      <c r="D697" s="256" t="s">
        <v>3829</v>
      </c>
      <c r="E697" s="256" t="s">
        <v>3829</v>
      </c>
      <c r="F697" s="256" t="s">
        <v>3829</v>
      </c>
      <c r="G697" s="256" t="s">
        <v>3829</v>
      </c>
      <c r="H697" s="256" t="s">
        <v>3829</v>
      </c>
      <c r="I697" s="256" t="s">
        <v>3829</v>
      </c>
      <c r="J697" s="256" t="s">
        <v>3829</v>
      </c>
      <c r="K697" s="256" t="s">
        <v>3829</v>
      </c>
      <c r="L697" s="256" t="s">
        <v>3829</v>
      </c>
      <c r="M697" s="256" t="s">
        <v>3829</v>
      </c>
      <c r="N697" s="256" t="s">
        <v>3829</v>
      </c>
      <c r="O697" s="256" t="s">
        <v>3829</v>
      </c>
      <c r="P697" s="256" t="s">
        <v>3829</v>
      </c>
      <c r="Q697" s="256" t="s">
        <v>3829</v>
      </c>
      <c r="R697" t="s">
        <v>3829</v>
      </c>
      <c r="S697" t="s">
        <v>3829</v>
      </c>
      <c r="T697" t="s">
        <v>3829</v>
      </c>
      <c r="U697" t="s">
        <v>3829</v>
      </c>
      <c r="V697" t="s">
        <v>3829</v>
      </c>
      <c r="W697" s="256"/>
      <c r="X697" s="256"/>
      <c r="Y697" s="256"/>
      <c r="Z697" s="256"/>
      <c r="AA697" s="256"/>
      <c r="AB697" s="256"/>
      <c r="AC697" s="256"/>
      <c r="AD697" s="256"/>
      <c r="AE697" s="256"/>
      <c r="AF697" s="256"/>
      <c r="AG697" s="256"/>
      <c r="AH697" s="256"/>
      <c r="AI697" s="256"/>
      <c r="AJ697" s="256"/>
      <c r="AK697" s="256"/>
      <c r="AL697" s="256"/>
      <c r="AM697" s="256"/>
      <c r="AN697" s="256"/>
      <c r="AO697" s="256"/>
      <c r="AP697"/>
      <c r="AQ697" t="s">
        <v>4077</v>
      </c>
      <c r="AR697"/>
      <c r="AS697" s="268"/>
      <c r="AT697" s="256"/>
    </row>
    <row r="698" spans="1:48" s="257" customFormat="1" ht="22.8" x14ac:dyDescent="0.4">
      <c r="A698" s="257">
        <v>214214</v>
      </c>
      <c r="B698" s="257" t="s">
        <v>65</v>
      </c>
      <c r="C698" t="s">
        <v>212</v>
      </c>
      <c r="D698" t="s">
        <v>212</v>
      </c>
      <c r="E698" t="s">
        <v>212</v>
      </c>
      <c r="F698" t="s">
        <v>212</v>
      </c>
      <c r="G698" t="s">
        <v>212</v>
      </c>
      <c r="H698" t="s">
        <v>214</v>
      </c>
      <c r="I698" t="s">
        <v>214</v>
      </c>
      <c r="J698" t="s">
        <v>212</v>
      </c>
      <c r="K698" t="s">
        <v>212</v>
      </c>
      <c r="L698" t="s">
        <v>214</v>
      </c>
      <c r="M698" t="s">
        <v>212</v>
      </c>
      <c r="N698" t="s">
        <v>214</v>
      </c>
      <c r="O698" t="s">
        <v>214</v>
      </c>
      <c r="P698" t="s">
        <v>214</v>
      </c>
      <c r="Q698" t="s">
        <v>212</v>
      </c>
      <c r="R698" t="s">
        <v>212</v>
      </c>
      <c r="S698" t="s">
        <v>212</v>
      </c>
      <c r="T698" t="s">
        <v>212</v>
      </c>
      <c r="U698" t="s">
        <v>212</v>
      </c>
      <c r="V698" t="s">
        <v>212</v>
      </c>
      <c r="W698" t="s">
        <v>214</v>
      </c>
      <c r="X698" t="s">
        <v>214</v>
      </c>
      <c r="Y698" t="s">
        <v>212</v>
      </c>
      <c r="Z698" t="s">
        <v>212</v>
      </c>
      <c r="AA698" t="s">
        <v>212</v>
      </c>
      <c r="AB698" t="s">
        <v>214</v>
      </c>
      <c r="AC698" t="s">
        <v>212</v>
      </c>
      <c r="AD698" t="s">
        <v>214</v>
      </c>
      <c r="AE698" t="s">
        <v>212</v>
      </c>
      <c r="AF698" t="s">
        <v>214</v>
      </c>
      <c r="AG698" t="s">
        <v>213</v>
      </c>
      <c r="AH698" t="s">
        <v>213</v>
      </c>
      <c r="AI698" t="s">
        <v>213</v>
      </c>
      <c r="AJ698" t="s">
        <v>213</v>
      </c>
      <c r="AK698" t="s">
        <v>213</v>
      </c>
      <c r="AL698"/>
      <c r="AM698"/>
      <c r="AN698"/>
      <c r="AO698"/>
      <c r="AP698"/>
      <c r="AQ698" t="s">
        <v>4055</v>
      </c>
      <c r="AR698"/>
      <c r="AS698" s="268"/>
      <c r="AT698" s="256"/>
    </row>
    <row r="699" spans="1:48" s="257" customFormat="1" ht="22.8" x14ac:dyDescent="0.4">
      <c r="A699" s="257">
        <v>214219</v>
      </c>
      <c r="B699" s="257" t="s">
        <v>484</v>
      </c>
      <c r="C699" t="s">
        <v>212</v>
      </c>
      <c r="D699" t="s">
        <v>214</v>
      </c>
      <c r="E699" t="s">
        <v>212</v>
      </c>
      <c r="F699" t="s">
        <v>214</v>
      </c>
      <c r="G699" t="s">
        <v>212</v>
      </c>
      <c r="H699" t="s">
        <v>212</v>
      </c>
      <c r="I699" t="s">
        <v>212</v>
      </c>
      <c r="J699" t="s">
        <v>212</v>
      </c>
      <c r="K699" t="s">
        <v>212</v>
      </c>
      <c r="L699" t="s">
        <v>212</v>
      </c>
      <c r="M699" t="s">
        <v>212</v>
      </c>
      <c r="N699" t="s">
        <v>212</v>
      </c>
      <c r="O699" t="s">
        <v>212</v>
      </c>
      <c r="P699" t="s">
        <v>212</v>
      </c>
      <c r="Q699" t="s">
        <v>212</v>
      </c>
      <c r="R699" t="s">
        <v>212</v>
      </c>
      <c r="S699" t="s">
        <v>212</v>
      </c>
      <c r="T699" t="s">
        <v>212</v>
      </c>
      <c r="U699" t="s">
        <v>214</v>
      </c>
      <c r="V699" t="s">
        <v>212</v>
      </c>
      <c r="W699" t="s">
        <v>213</v>
      </c>
      <c r="X699" t="s">
        <v>214</v>
      </c>
      <c r="Y699" t="s">
        <v>212</v>
      </c>
      <c r="Z699" t="s">
        <v>214</v>
      </c>
      <c r="AA699" t="s">
        <v>212</v>
      </c>
      <c r="AB699" t="s">
        <v>212</v>
      </c>
      <c r="AC699" t="s">
        <v>212</v>
      </c>
      <c r="AD699" t="s">
        <v>214</v>
      </c>
      <c r="AE699" t="s">
        <v>212</v>
      </c>
      <c r="AF699" t="s">
        <v>214</v>
      </c>
      <c r="AG699"/>
      <c r="AH699"/>
      <c r="AI699"/>
      <c r="AJ699"/>
      <c r="AK699"/>
      <c r="AL699"/>
      <c r="AM699"/>
      <c r="AN699"/>
      <c r="AO699"/>
      <c r="AP699"/>
      <c r="AQ699" t="s">
        <v>3375</v>
      </c>
      <c r="AR699"/>
      <c r="AS699" s="268"/>
      <c r="AT699" s="256"/>
    </row>
    <row r="700" spans="1:48" s="257" customFormat="1" ht="22.8" x14ac:dyDescent="0.4">
      <c r="A700" s="257">
        <v>214224</v>
      </c>
      <c r="B700" s="257" t="s">
        <v>484</v>
      </c>
      <c r="C700" t="s">
        <v>212</v>
      </c>
      <c r="D700" t="s">
        <v>212</v>
      </c>
      <c r="E700" t="s">
        <v>212</v>
      </c>
      <c r="F700" t="s">
        <v>212</v>
      </c>
      <c r="G700" t="s">
        <v>212</v>
      </c>
      <c r="H700" t="s">
        <v>212</v>
      </c>
      <c r="I700" t="s">
        <v>212</v>
      </c>
      <c r="J700" t="s">
        <v>212</v>
      </c>
      <c r="K700" t="s">
        <v>214</v>
      </c>
      <c r="L700" t="s">
        <v>214</v>
      </c>
      <c r="M700" t="s">
        <v>212</v>
      </c>
      <c r="N700" t="s">
        <v>212</v>
      </c>
      <c r="O700" t="s">
        <v>212</v>
      </c>
      <c r="P700" t="s">
        <v>212</v>
      </c>
      <c r="Q700" t="s">
        <v>212</v>
      </c>
      <c r="R700" t="s">
        <v>212</v>
      </c>
      <c r="S700" t="s">
        <v>214</v>
      </c>
      <c r="T700" t="s">
        <v>214</v>
      </c>
      <c r="U700" t="s">
        <v>212</v>
      </c>
      <c r="V700" t="s">
        <v>212</v>
      </c>
      <c r="W700" t="s">
        <v>212</v>
      </c>
      <c r="X700" t="s">
        <v>212</v>
      </c>
      <c r="Y700" t="s">
        <v>214</v>
      </c>
      <c r="Z700" t="s">
        <v>213</v>
      </c>
      <c r="AA700" t="s">
        <v>212</v>
      </c>
      <c r="AB700" t="s">
        <v>214</v>
      </c>
      <c r="AC700" t="s">
        <v>212</v>
      </c>
      <c r="AD700" t="s">
        <v>213</v>
      </c>
      <c r="AE700" t="s">
        <v>214</v>
      </c>
      <c r="AF700" t="s">
        <v>214</v>
      </c>
      <c r="AG700"/>
      <c r="AH700"/>
      <c r="AI700"/>
      <c r="AJ700"/>
      <c r="AK700"/>
      <c r="AL700"/>
      <c r="AM700"/>
      <c r="AN700"/>
      <c r="AO700"/>
      <c r="AP700"/>
      <c r="AQ700" t="s">
        <v>3375</v>
      </c>
      <c r="AR700"/>
      <c r="AS700" s="268"/>
      <c r="AT700" s="258"/>
    </row>
    <row r="701" spans="1:48" s="257" customFormat="1" ht="24" x14ac:dyDescent="0.5">
      <c r="A701" s="292">
        <v>214228</v>
      </c>
      <c r="B701" s="257" t="s">
        <v>59</v>
      </c>
      <c r="C701" s="256" t="s">
        <v>3829</v>
      </c>
      <c r="D701" s="256" t="s">
        <v>3829</v>
      </c>
      <c r="E701" s="256" t="s">
        <v>3829</v>
      </c>
      <c r="F701" s="256" t="s">
        <v>3829</v>
      </c>
      <c r="G701" s="256" t="s">
        <v>3829</v>
      </c>
      <c r="H701" s="256" t="s">
        <v>3829</v>
      </c>
      <c r="I701" s="256" t="s">
        <v>3829</v>
      </c>
      <c r="J701" s="256" t="s">
        <v>3829</v>
      </c>
      <c r="K701" s="256" t="s">
        <v>3829</v>
      </c>
      <c r="L701" s="256" t="s">
        <v>3829</v>
      </c>
      <c r="M701" s="256" t="s">
        <v>3829</v>
      </c>
      <c r="N701" s="256" t="s">
        <v>3829</v>
      </c>
      <c r="O701" s="256" t="s">
        <v>3829</v>
      </c>
      <c r="P701" s="256" t="s">
        <v>3829</v>
      </c>
      <c r="Q701" s="256" t="s">
        <v>3829</v>
      </c>
      <c r="R701" s="256" t="s">
        <v>3829</v>
      </c>
      <c r="S701" s="256" t="s">
        <v>3829</v>
      </c>
      <c r="T701" s="256" t="s">
        <v>3829</v>
      </c>
      <c r="U701" s="256" t="s">
        <v>3829</v>
      </c>
      <c r="V701" s="256" t="s">
        <v>3829</v>
      </c>
      <c r="W701" s="256" t="s">
        <v>3829</v>
      </c>
      <c r="X701" s="256" t="s">
        <v>3829</v>
      </c>
      <c r="Y701" s="256" t="s">
        <v>3829</v>
      </c>
      <c r="Z701" s="256" t="s">
        <v>3829</v>
      </c>
      <c r="AA701" s="256" t="s">
        <v>3829</v>
      </c>
      <c r="AB701" s="256" t="s">
        <v>3829</v>
      </c>
      <c r="AC701" s="256" t="s">
        <v>3829</v>
      </c>
      <c r="AD701" s="256" t="s">
        <v>3829</v>
      </c>
      <c r="AE701" s="256" t="s">
        <v>3829</v>
      </c>
      <c r="AF701" s="256" t="s">
        <v>3829</v>
      </c>
      <c r="AG701" s="256" t="s">
        <v>3829</v>
      </c>
      <c r="AH701" s="256" t="s">
        <v>3829</v>
      </c>
      <c r="AI701" s="256" t="s">
        <v>3829</v>
      </c>
      <c r="AJ701" s="256" t="s">
        <v>3829</v>
      </c>
      <c r="AK701" s="256" t="s">
        <v>3829</v>
      </c>
      <c r="AL701" s="257" t="s">
        <v>3829</v>
      </c>
      <c r="AM701" s="257" t="s">
        <v>3829</v>
      </c>
      <c r="AN701" s="257" t="s">
        <v>3829</v>
      </c>
      <c r="AO701" s="257" t="s">
        <v>3829</v>
      </c>
      <c r="AQ701" t="s">
        <v>3879</v>
      </c>
      <c r="AR701"/>
      <c r="AS701" s="268"/>
      <c r="AT701" s="258"/>
      <c r="AV701" s="258"/>
    </row>
    <row r="702" spans="1:48" s="257" customFormat="1" ht="22.8" x14ac:dyDescent="0.4">
      <c r="A702" s="257">
        <v>214236</v>
      </c>
      <c r="B702" s="257" t="s">
        <v>484</v>
      </c>
      <c r="C702" t="s">
        <v>3829</v>
      </c>
      <c r="D702" t="s">
        <v>3829</v>
      </c>
      <c r="E702" t="s">
        <v>3829</v>
      </c>
      <c r="F702" t="s">
        <v>3829</v>
      </c>
      <c r="G702" t="s">
        <v>3829</v>
      </c>
      <c r="H702" t="s">
        <v>3829</v>
      </c>
      <c r="I702" t="s">
        <v>3829</v>
      </c>
      <c r="J702" t="s">
        <v>3829</v>
      </c>
      <c r="K702" t="s">
        <v>3829</v>
      </c>
      <c r="L702" t="s">
        <v>3829</v>
      </c>
      <c r="M702" t="s">
        <v>3829</v>
      </c>
      <c r="N702" t="s">
        <v>3829</v>
      </c>
      <c r="O702" t="s">
        <v>3829</v>
      </c>
      <c r="P702" t="s">
        <v>3829</v>
      </c>
      <c r="Q702" t="s">
        <v>3829</v>
      </c>
      <c r="R702" t="s">
        <v>3829</v>
      </c>
      <c r="S702" t="s">
        <v>3829</v>
      </c>
      <c r="T702" t="s">
        <v>3829</v>
      </c>
      <c r="U702" t="s">
        <v>3829</v>
      </c>
      <c r="V702" t="s">
        <v>3829</v>
      </c>
      <c r="W702" t="s">
        <v>3829</v>
      </c>
      <c r="X702" t="s">
        <v>3829</v>
      </c>
      <c r="Y702" t="s">
        <v>3829</v>
      </c>
      <c r="Z702" t="s">
        <v>3829</v>
      </c>
      <c r="AA702" t="s">
        <v>3829</v>
      </c>
      <c r="AB702" t="s">
        <v>3829</v>
      </c>
      <c r="AC702" t="s">
        <v>3829</v>
      </c>
      <c r="AD702" t="s">
        <v>3829</v>
      </c>
      <c r="AE702" t="s">
        <v>3829</v>
      </c>
      <c r="AF702" t="s">
        <v>3829</v>
      </c>
      <c r="AG702"/>
      <c r="AH702"/>
      <c r="AI702"/>
      <c r="AJ702"/>
      <c r="AK702"/>
      <c r="AL702"/>
      <c r="AM702"/>
      <c r="AN702"/>
      <c r="AO702"/>
      <c r="AP702"/>
      <c r="AQ702" t="s">
        <v>3865</v>
      </c>
      <c r="AR702"/>
      <c r="AS702" s="268"/>
      <c r="AT702" s="256"/>
      <c r="AV702" s="258"/>
    </row>
    <row r="703" spans="1:48" s="257" customFormat="1" ht="22.8" x14ac:dyDescent="0.4">
      <c r="A703" s="257">
        <v>214237</v>
      </c>
      <c r="B703" s="257" t="s">
        <v>484</v>
      </c>
      <c r="C703" t="s">
        <v>3829</v>
      </c>
      <c r="D703" t="s">
        <v>3829</v>
      </c>
      <c r="E703" t="s">
        <v>3829</v>
      </c>
      <c r="F703" t="s">
        <v>3829</v>
      </c>
      <c r="G703" t="s">
        <v>3829</v>
      </c>
      <c r="H703" t="s">
        <v>3829</v>
      </c>
      <c r="I703" t="s">
        <v>3829</v>
      </c>
      <c r="J703" t="s">
        <v>3829</v>
      </c>
      <c r="K703" t="s">
        <v>3829</v>
      </c>
      <c r="L703" t="s">
        <v>3829</v>
      </c>
      <c r="M703" t="s">
        <v>3829</v>
      </c>
      <c r="N703" t="s">
        <v>3829</v>
      </c>
      <c r="O703" t="s">
        <v>3829</v>
      </c>
      <c r="P703" t="s">
        <v>3829</v>
      </c>
      <c r="Q703" t="s">
        <v>3829</v>
      </c>
      <c r="R703" t="s">
        <v>3829</v>
      </c>
      <c r="S703" t="s">
        <v>3829</v>
      </c>
      <c r="T703" t="s">
        <v>3829</v>
      </c>
      <c r="U703" t="s">
        <v>3829</v>
      </c>
      <c r="V703" t="s">
        <v>3829</v>
      </c>
      <c r="W703" t="s">
        <v>3829</v>
      </c>
      <c r="X703" t="s">
        <v>3829</v>
      </c>
      <c r="Y703" t="s">
        <v>3829</v>
      </c>
      <c r="Z703" t="s">
        <v>3829</v>
      </c>
      <c r="AA703" t="s">
        <v>3829</v>
      </c>
      <c r="AB703" t="s">
        <v>3829</v>
      </c>
      <c r="AC703" t="s">
        <v>3829</v>
      </c>
      <c r="AD703" t="s">
        <v>3829</v>
      </c>
      <c r="AE703" t="s">
        <v>3829</v>
      </c>
      <c r="AF703" t="s">
        <v>3829</v>
      </c>
      <c r="AG703"/>
      <c r="AH703"/>
      <c r="AI703"/>
      <c r="AJ703"/>
      <c r="AK703"/>
      <c r="AL703"/>
      <c r="AM703"/>
      <c r="AN703"/>
      <c r="AO703"/>
      <c r="AP703"/>
      <c r="AQ703" t="s">
        <v>3375</v>
      </c>
      <c r="AR703"/>
      <c r="AS703" s="268"/>
      <c r="AT703" s="258"/>
    </row>
    <row r="704" spans="1:48" s="257" customFormat="1" ht="22.8" x14ac:dyDescent="0.4">
      <c r="A704" s="257">
        <v>214239</v>
      </c>
      <c r="B704" s="257" t="s">
        <v>486</v>
      </c>
      <c r="C704" t="s">
        <v>3829</v>
      </c>
      <c r="D704" t="s">
        <v>3829</v>
      </c>
      <c r="E704" t="s">
        <v>3829</v>
      </c>
      <c r="F704" t="s">
        <v>3829</v>
      </c>
      <c r="G704" t="s">
        <v>3829</v>
      </c>
      <c r="H704" t="s">
        <v>3829</v>
      </c>
      <c r="I704" t="s">
        <v>3829</v>
      </c>
      <c r="J704" t="s">
        <v>3829</v>
      </c>
      <c r="K704" t="s">
        <v>3829</v>
      </c>
      <c r="L704" t="s">
        <v>3829</v>
      </c>
      <c r="M704" t="s">
        <v>3829</v>
      </c>
      <c r="N704" t="s">
        <v>3829</v>
      </c>
      <c r="O704" t="s">
        <v>3829</v>
      </c>
      <c r="P704" t="s">
        <v>3829</v>
      </c>
      <c r="Q704" t="s">
        <v>3829</v>
      </c>
      <c r="R704" t="s">
        <v>3829</v>
      </c>
      <c r="S704" t="s">
        <v>3829</v>
      </c>
      <c r="T704" t="s">
        <v>3829</v>
      </c>
      <c r="U704" t="s">
        <v>3829</v>
      </c>
      <c r="V704" t="s">
        <v>3829</v>
      </c>
      <c r="W704"/>
      <c r="X704"/>
      <c r="Y704"/>
      <c r="Z704"/>
      <c r="AA704"/>
      <c r="AB704"/>
      <c r="AC704"/>
      <c r="AD704"/>
      <c r="AE704"/>
      <c r="AF704"/>
      <c r="AG704"/>
      <c r="AH704"/>
      <c r="AI704"/>
      <c r="AJ704"/>
      <c r="AK704"/>
      <c r="AL704"/>
      <c r="AM704"/>
      <c r="AN704"/>
      <c r="AO704"/>
      <c r="AP704"/>
      <c r="AQ704" t="s">
        <v>4068</v>
      </c>
      <c r="AR704"/>
      <c r="AS704" s="268"/>
      <c r="AT704" s="256"/>
    </row>
    <row r="705" spans="1:48" s="257" customFormat="1" ht="22.8" x14ac:dyDescent="0.4">
      <c r="A705" s="257">
        <v>214243</v>
      </c>
      <c r="B705" s="257" t="s">
        <v>59</v>
      </c>
      <c r="C705" t="s">
        <v>212</v>
      </c>
      <c r="D705" t="s">
        <v>212</v>
      </c>
      <c r="E705" t="s">
        <v>212</v>
      </c>
      <c r="F705" t="s">
        <v>212</v>
      </c>
      <c r="G705" t="s">
        <v>212</v>
      </c>
      <c r="H705" t="s">
        <v>214</v>
      </c>
      <c r="I705" t="s">
        <v>214</v>
      </c>
      <c r="J705" t="s">
        <v>212</v>
      </c>
      <c r="K705" t="s">
        <v>214</v>
      </c>
      <c r="L705" t="s">
        <v>214</v>
      </c>
      <c r="M705" t="s">
        <v>214</v>
      </c>
      <c r="N705" t="s">
        <v>214</v>
      </c>
      <c r="O705" t="s">
        <v>212</v>
      </c>
      <c r="P705" t="s">
        <v>214</v>
      </c>
      <c r="Q705" t="s">
        <v>212</v>
      </c>
      <c r="R705" t="s">
        <v>214</v>
      </c>
      <c r="S705" t="s">
        <v>214</v>
      </c>
      <c r="T705" t="s">
        <v>212</v>
      </c>
      <c r="U705" t="s">
        <v>214</v>
      </c>
      <c r="V705" t="s">
        <v>212</v>
      </c>
      <c r="W705" t="s">
        <v>214</v>
      </c>
      <c r="X705" t="s">
        <v>212</v>
      </c>
      <c r="Y705" t="s">
        <v>212</v>
      </c>
      <c r="Z705" t="s">
        <v>214</v>
      </c>
      <c r="AA705" t="s">
        <v>212</v>
      </c>
      <c r="AB705" t="s">
        <v>214</v>
      </c>
      <c r="AC705" t="s">
        <v>214</v>
      </c>
      <c r="AD705" t="s">
        <v>212</v>
      </c>
      <c r="AE705" t="s">
        <v>212</v>
      </c>
      <c r="AF705" t="s">
        <v>212</v>
      </c>
      <c r="AG705" t="s">
        <v>214</v>
      </c>
      <c r="AH705" t="s">
        <v>214</v>
      </c>
      <c r="AI705" t="s">
        <v>214</v>
      </c>
      <c r="AJ705" t="s">
        <v>214</v>
      </c>
      <c r="AK705" t="s">
        <v>214</v>
      </c>
      <c r="AL705" t="s">
        <v>213</v>
      </c>
      <c r="AM705" t="s">
        <v>213</v>
      </c>
      <c r="AN705" t="s">
        <v>213</v>
      </c>
      <c r="AO705" t="s">
        <v>213</v>
      </c>
      <c r="AP705" t="s">
        <v>213</v>
      </c>
      <c r="AQ705" t="s">
        <v>3374</v>
      </c>
      <c r="AR705"/>
      <c r="AS705" s="268"/>
      <c r="AT705" s="256"/>
    </row>
    <row r="706" spans="1:48" s="257" customFormat="1" ht="22.8" x14ac:dyDescent="0.4">
      <c r="A706" s="257">
        <v>214244</v>
      </c>
      <c r="B706" s="257" t="s">
        <v>59</v>
      </c>
      <c r="C706" t="s">
        <v>212</v>
      </c>
      <c r="D706" t="s">
        <v>214</v>
      </c>
      <c r="E706" t="s">
        <v>214</v>
      </c>
      <c r="F706" t="s">
        <v>214</v>
      </c>
      <c r="G706" t="s">
        <v>212</v>
      </c>
      <c r="H706" t="s">
        <v>212</v>
      </c>
      <c r="I706" t="s">
        <v>214</v>
      </c>
      <c r="J706" t="s">
        <v>214</v>
      </c>
      <c r="K706" t="s">
        <v>214</v>
      </c>
      <c r="L706" t="s">
        <v>214</v>
      </c>
      <c r="M706" t="s">
        <v>214</v>
      </c>
      <c r="N706" t="s">
        <v>214</v>
      </c>
      <c r="O706" t="s">
        <v>214</v>
      </c>
      <c r="P706" t="s">
        <v>214</v>
      </c>
      <c r="Q706" t="s">
        <v>214</v>
      </c>
      <c r="R706" t="s">
        <v>214</v>
      </c>
      <c r="S706" t="s">
        <v>214</v>
      </c>
      <c r="T706" t="s">
        <v>214</v>
      </c>
      <c r="U706" t="s">
        <v>214</v>
      </c>
      <c r="V706" t="s">
        <v>212</v>
      </c>
      <c r="W706" t="s">
        <v>212</v>
      </c>
      <c r="X706" t="s">
        <v>214</v>
      </c>
      <c r="Y706" t="s">
        <v>212</v>
      </c>
      <c r="Z706" t="s">
        <v>212</v>
      </c>
      <c r="AA706" t="s">
        <v>212</v>
      </c>
      <c r="AB706" t="s">
        <v>214</v>
      </c>
      <c r="AC706" t="s">
        <v>214</v>
      </c>
      <c r="AD706" t="s">
        <v>212</v>
      </c>
      <c r="AE706" t="s">
        <v>212</v>
      </c>
      <c r="AF706" t="s">
        <v>212</v>
      </c>
      <c r="AG706" t="s">
        <v>214</v>
      </c>
      <c r="AH706" t="s">
        <v>214</v>
      </c>
      <c r="AI706" t="s">
        <v>214</v>
      </c>
      <c r="AJ706" t="s">
        <v>212</v>
      </c>
      <c r="AK706" t="s">
        <v>212</v>
      </c>
      <c r="AL706" t="s">
        <v>214</v>
      </c>
      <c r="AM706" t="s">
        <v>212</v>
      </c>
      <c r="AN706" t="s">
        <v>213</v>
      </c>
      <c r="AO706" t="s">
        <v>214</v>
      </c>
      <c r="AP706" t="s">
        <v>214</v>
      </c>
      <c r="AQ706" t="s">
        <v>3374</v>
      </c>
      <c r="AR706"/>
      <c r="AS706" s="268"/>
      <c r="AT706" s="256"/>
    </row>
    <row r="707" spans="1:48" s="257" customFormat="1" x14ac:dyDescent="0.25">
      <c r="A707" s="257">
        <v>214246</v>
      </c>
      <c r="B707" s="257" t="s">
        <v>59</v>
      </c>
      <c r="C707" t="s">
        <v>214</v>
      </c>
      <c r="D707" t="s">
        <v>214</v>
      </c>
      <c r="E707" t="s">
        <v>214</v>
      </c>
      <c r="F707" t="s">
        <v>214</v>
      </c>
      <c r="G707" t="s">
        <v>212</v>
      </c>
      <c r="H707" t="s">
        <v>212</v>
      </c>
      <c r="I707" t="s">
        <v>214</v>
      </c>
      <c r="J707" t="s">
        <v>214</v>
      </c>
      <c r="K707" t="s">
        <v>214</v>
      </c>
      <c r="L707" t="s">
        <v>214</v>
      </c>
      <c r="M707" t="s">
        <v>214</v>
      </c>
      <c r="N707" t="s">
        <v>214</v>
      </c>
      <c r="O707" t="s">
        <v>214</v>
      </c>
      <c r="P707" t="s">
        <v>212</v>
      </c>
      <c r="Q707" t="s">
        <v>212</v>
      </c>
      <c r="R707" t="s">
        <v>214</v>
      </c>
      <c r="S707" t="s">
        <v>212</v>
      </c>
      <c r="T707" t="s">
        <v>214</v>
      </c>
      <c r="U707" t="s">
        <v>214</v>
      </c>
      <c r="V707" t="s">
        <v>212</v>
      </c>
      <c r="W707" t="s">
        <v>214</v>
      </c>
      <c r="X707" t="s">
        <v>214</v>
      </c>
      <c r="Y707" t="s">
        <v>214</v>
      </c>
      <c r="Z707" t="s">
        <v>214</v>
      </c>
      <c r="AA707" t="s">
        <v>212</v>
      </c>
      <c r="AB707" t="s">
        <v>212</v>
      </c>
      <c r="AC707" t="s">
        <v>214</v>
      </c>
      <c r="AD707" t="s">
        <v>214</v>
      </c>
      <c r="AE707" t="s">
        <v>214</v>
      </c>
      <c r="AF707" t="s">
        <v>214</v>
      </c>
      <c r="AG707" t="s">
        <v>212</v>
      </c>
      <c r="AH707" t="s">
        <v>212</v>
      </c>
      <c r="AI707" t="s">
        <v>212</v>
      </c>
      <c r="AJ707" t="s">
        <v>212</v>
      </c>
      <c r="AK707" t="s">
        <v>212</v>
      </c>
      <c r="AL707" t="s">
        <v>212</v>
      </c>
      <c r="AM707" t="s">
        <v>212</v>
      </c>
      <c r="AN707" t="s">
        <v>214</v>
      </c>
      <c r="AO707" t="s">
        <v>214</v>
      </c>
      <c r="AP707" t="s">
        <v>212</v>
      </c>
      <c r="AQ707" t="s">
        <v>59</v>
      </c>
      <c r="AR707"/>
    </row>
    <row r="708" spans="1:48" s="257" customFormat="1" x14ac:dyDescent="0.25">
      <c r="A708" s="257">
        <v>214248</v>
      </c>
      <c r="B708" s="257" t="s">
        <v>59</v>
      </c>
      <c r="C708" t="s">
        <v>3829</v>
      </c>
      <c r="D708" t="s">
        <v>3829</v>
      </c>
      <c r="E708" t="s">
        <v>3829</v>
      </c>
      <c r="F708" t="s">
        <v>3829</v>
      </c>
      <c r="G708" t="s">
        <v>3829</v>
      </c>
      <c r="H708" t="s">
        <v>3829</v>
      </c>
      <c r="I708" t="s">
        <v>3829</v>
      </c>
      <c r="J708" t="s">
        <v>3829</v>
      </c>
      <c r="K708" t="s">
        <v>3829</v>
      </c>
      <c r="L708" t="s">
        <v>3829</v>
      </c>
      <c r="M708" t="s">
        <v>3829</v>
      </c>
      <c r="N708" t="s">
        <v>3829</v>
      </c>
      <c r="O708" t="s">
        <v>3829</v>
      </c>
      <c r="P708" t="s">
        <v>3829</v>
      </c>
      <c r="Q708" t="s">
        <v>3829</v>
      </c>
      <c r="R708" t="s">
        <v>3829</v>
      </c>
      <c r="S708" t="s">
        <v>3829</v>
      </c>
      <c r="T708" t="s">
        <v>3829</v>
      </c>
      <c r="U708" t="s">
        <v>3829</v>
      </c>
      <c r="V708" t="s">
        <v>3829</v>
      </c>
      <c r="W708" t="s">
        <v>3829</v>
      </c>
      <c r="X708" t="s">
        <v>3829</v>
      </c>
      <c r="Y708" t="s">
        <v>3829</v>
      </c>
      <c r="Z708" t="s">
        <v>3829</v>
      </c>
      <c r="AA708" t="s">
        <v>3829</v>
      </c>
      <c r="AB708" t="s">
        <v>3829</v>
      </c>
      <c r="AC708" t="s">
        <v>3829</v>
      </c>
      <c r="AD708" t="s">
        <v>3829</v>
      </c>
      <c r="AE708" t="s">
        <v>3829</v>
      </c>
      <c r="AF708" t="s">
        <v>3829</v>
      </c>
      <c r="AG708" t="s">
        <v>3829</v>
      </c>
      <c r="AH708" t="s">
        <v>3829</v>
      </c>
      <c r="AI708" t="s">
        <v>3829</v>
      </c>
      <c r="AJ708" t="s">
        <v>3829</v>
      </c>
      <c r="AK708" t="s">
        <v>3829</v>
      </c>
      <c r="AL708" t="s">
        <v>3829</v>
      </c>
      <c r="AM708" t="s">
        <v>3829</v>
      </c>
      <c r="AN708" t="s">
        <v>3829</v>
      </c>
      <c r="AO708" t="s">
        <v>3829</v>
      </c>
      <c r="AP708" t="s">
        <v>3829</v>
      </c>
      <c r="AQ708" t="s">
        <v>3998</v>
      </c>
      <c r="AR708"/>
      <c r="AS708" s="304"/>
    </row>
    <row r="709" spans="1:48" s="257" customFormat="1" ht="22.8" x14ac:dyDescent="0.4">
      <c r="A709" s="257">
        <v>214251</v>
      </c>
      <c r="B709" s="257" t="s">
        <v>59</v>
      </c>
      <c r="C709" t="s">
        <v>212</v>
      </c>
      <c r="D709" t="s">
        <v>214</v>
      </c>
      <c r="E709" t="s">
        <v>214</v>
      </c>
      <c r="F709" t="s">
        <v>214</v>
      </c>
      <c r="G709" t="s">
        <v>212</v>
      </c>
      <c r="H709" t="s">
        <v>214</v>
      </c>
      <c r="I709" t="s">
        <v>214</v>
      </c>
      <c r="J709" t="s">
        <v>214</v>
      </c>
      <c r="K709" t="s">
        <v>214</v>
      </c>
      <c r="L709" t="s">
        <v>214</v>
      </c>
      <c r="M709" t="s">
        <v>212</v>
      </c>
      <c r="N709" t="s">
        <v>214</v>
      </c>
      <c r="O709" t="s">
        <v>214</v>
      </c>
      <c r="P709" t="s">
        <v>214</v>
      </c>
      <c r="Q709" t="s">
        <v>214</v>
      </c>
      <c r="R709" t="s">
        <v>213</v>
      </c>
      <c r="S709" t="s">
        <v>212</v>
      </c>
      <c r="T709" t="s">
        <v>214</v>
      </c>
      <c r="U709" t="s">
        <v>214</v>
      </c>
      <c r="V709" t="s">
        <v>214</v>
      </c>
      <c r="W709" t="s">
        <v>214</v>
      </c>
      <c r="X709" t="s">
        <v>214</v>
      </c>
      <c r="Y709" t="s">
        <v>214</v>
      </c>
      <c r="Z709" t="s">
        <v>212</v>
      </c>
      <c r="AA709" t="s">
        <v>214</v>
      </c>
      <c r="AB709" t="s">
        <v>212</v>
      </c>
      <c r="AC709" t="s">
        <v>214</v>
      </c>
      <c r="AD709" t="s">
        <v>212</v>
      </c>
      <c r="AE709" t="s">
        <v>212</v>
      </c>
      <c r="AF709" t="s">
        <v>214</v>
      </c>
      <c r="AG709" t="s">
        <v>213</v>
      </c>
      <c r="AH709" t="s">
        <v>212</v>
      </c>
      <c r="AI709" t="s">
        <v>213</v>
      </c>
      <c r="AJ709" t="s">
        <v>214</v>
      </c>
      <c r="AK709" t="s">
        <v>212</v>
      </c>
      <c r="AL709" t="s">
        <v>213</v>
      </c>
      <c r="AM709" t="s">
        <v>213</v>
      </c>
      <c r="AN709" t="s">
        <v>213</v>
      </c>
      <c r="AO709" t="s">
        <v>212</v>
      </c>
      <c r="AP709" t="s">
        <v>212</v>
      </c>
      <c r="AQ709" t="s">
        <v>3374</v>
      </c>
      <c r="AR709"/>
      <c r="AS709" s="268"/>
      <c r="AT709" s="258"/>
    </row>
    <row r="710" spans="1:48" s="257" customFormat="1" ht="22.8" x14ac:dyDescent="0.4">
      <c r="A710" s="345">
        <v>214279</v>
      </c>
      <c r="B710" s="257" t="s">
        <v>484</v>
      </c>
      <c r="C710" s="269" t="s">
        <v>3829</v>
      </c>
      <c r="D710" s="269" t="s">
        <v>3829</v>
      </c>
      <c r="E710" s="269" t="s">
        <v>3829</v>
      </c>
      <c r="F710" s="269" t="s">
        <v>3829</v>
      </c>
      <c r="G710" s="269" t="s">
        <v>3829</v>
      </c>
      <c r="H710" s="269" t="s">
        <v>3829</v>
      </c>
      <c r="I710" s="269" t="s">
        <v>3829</v>
      </c>
      <c r="J710" s="269" t="s">
        <v>3829</v>
      </c>
      <c r="K710" s="269" t="s">
        <v>3829</v>
      </c>
      <c r="L710" s="269" t="s">
        <v>3829</v>
      </c>
      <c r="M710" s="269" t="s">
        <v>3829</v>
      </c>
      <c r="N710" s="269" t="s">
        <v>3829</v>
      </c>
      <c r="O710" s="269" t="s">
        <v>3829</v>
      </c>
      <c r="P710" s="269" t="s">
        <v>3829</v>
      </c>
      <c r="Q710" s="269" t="s">
        <v>3829</v>
      </c>
      <c r="R710" s="269" t="s">
        <v>3829</v>
      </c>
      <c r="S710" s="269" t="s">
        <v>3829</v>
      </c>
      <c r="T710" s="269" t="s">
        <v>3829</v>
      </c>
      <c r="U710" s="269" t="s">
        <v>3829</v>
      </c>
      <c r="V710" s="269" t="s">
        <v>3829</v>
      </c>
      <c r="W710" s="269" t="s">
        <v>3829</v>
      </c>
      <c r="X710" s="269" t="s">
        <v>3829</v>
      </c>
      <c r="Y710" s="269" t="s">
        <v>3829</v>
      </c>
      <c r="Z710" s="269" t="s">
        <v>3829</v>
      </c>
      <c r="AA710" s="269" t="s">
        <v>3829</v>
      </c>
      <c r="AB710" s="269" t="s">
        <v>3829</v>
      </c>
      <c r="AC710" s="269" t="s">
        <v>3829</v>
      </c>
      <c r="AD710" s="269" t="s">
        <v>3829</v>
      </c>
      <c r="AE710" s="269" t="s">
        <v>3829</v>
      </c>
      <c r="AF710" s="269" t="s">
        <v>3829</v>
      </c>
      <c r="AG710" s="269"/>
      <c r="AH710" s="269"/>
      <c r="AI710" s="269"/>
      <c r="AJ710" s="269"/>
      <c r="AK710" s="269"/>
      <c r="AL710" s="269"/>
      <c r="AM710" s="269"/>
      <c r="AN710" s="269"/>
      <c r="AO710" s="269"/>
      <c r="AP710"/>
      <c r="AQ710" t="s">
        <v>3865</v>
      </c>
      <c r="AR710"/>
      <c r="AS710" s="268"/>
      <c r="AT710" s="256"/>
    </row>
    <row r="711" spans="1:48" s="257" customFormat="1" ht="22.8" x14ac:dyDescent="0.4">
      <c r="A711" s="257">
        <v>214284</v>
      </c>
      <c r="B711" s="257" t="s">
        <v>59</v>
      </c>
      <c r="C711" t="s">
        <v>212</v>
      </c>
      <c r="D711" t="s">
        <v>214</v>
      </c>
      <c r="E711" t="s">
        <v>214</v>
      </c>
      <c r="F711" t="s">
        <v>214</v>
      </c>
      <c r="G711" t="s">
        <v>212</v>
      </c>
      <c r="H711" t="s">
        <v>214</v>
      </c>
      <c r="I711" t="s">
        <v>214</v>
      </c>
      <c r="J711" t="s">
        <v>214</v>
      </c>
      <c r="K711" t="s">
        <v>214</v>
      </c>
      <c r="L711" t="s">
        <v>214</v>
      </c>
      <c r="M711" t="s">
        <v>212</v>
      </c>
      <c r="N711" t="s">
        <v>212</v>
      </c>
      <c r="O711" t="s">
        <v>214</v>
      </c>
      <c r="P711" t="s">
        <v>212</v>
      </c>
      <c r="Q711" t="s">
        <v>212</v>
      </c>
      <c r="R711" t="s">
        <v>214</v>
      </c>
      <c r="S711" t="s">
        <v>214</v>
      </c>
      <c r="T711" t="s">
        <v>214</v>
      </c>
      <c r="U711" t="s">
        <v>214</v>
      </c>
      <c r="V711" t="s">
        <v>214</v>
      </c>
      <c r="W711" t="s">
        <v>214</v>
      </c>
      <c r="X711" t="s">
        <v>214</v>
      </c>
      <c r="Y711" t="s">
        <v>214</v>
      </c>
      <c r="Z711" t="s">
        <v>214</v>
      </c>
      <c r="AA711" t="s">
        <v>214</v>
      </c>
      <c r="AB711" t="s">
        <v>213</v>
      </c>
      <c r="AC711" t="s">
        <v>214</v>
      </c>
      <c r="AD711" t="s">
        <v>214</v>
      </c>
      <c r="AE711" t="s">
        <v>212</v>
      </c>
      <c r="AF711" t="s">
        <v>214</v>
      </c>
      <c r="AG711" t="s">
        <v>212</v>
      </c>
      <c r="AH711" t="s">
        <v>212</v>
      </c>
      <c r="AI711" t="s">
        <v>212</v>
      </c>
      <c r="AJ711" t="s">
        <v>212</v>
      </c>
      <c r="AK711" t="s">
        <v>212</v>
      </c>
      <c r="AL711" t="s">
        <v>214</v>
      </c>
      <c r="AM711" t="s">
        <v>213</v>
      </c>
      <c r="AN711" t="s">
        <v>213</v>
      </c>
      <c r="AO711" t="s">
        <v>214</v>
      </c>
      <c r="AP711" t="s">
        <v>212</v>
      </c>
      <c r="AQ711" t="s">
        <v>59</v>
      </c>
      <c r="AR711"/>
      <c r="AS711" s="268"/>
      <c r="AT711" s="258"/>
    </row>
    <row r="712" spans="1:48" s="257" customFormat="1" ht="22.8" x14ac:dyDescent="0.4">
      <c r="A712" s="257">
        <v>214289</v>
      </c>
      <c r="B712" s="257" t="s">
        <v>59</v>
      </c>
      <c r="C712" t="s">
        <v>212</v>
      </c>
      <c r="D712" t="s">
        <v>212</v>
      </c>
      <c r="E712" t="s">
        <v>214</v>
      </c>
      <c r="F712" t="s">
        <v>214</v>
      </c>
      <c r="G712" t="s">
        <v>212</v>
      </c>
      <c r="H712" t="s">
        <v>214</v>
      </c>
      <c r="I712" t="s">
        <v>212</v>
      </c>
      <c r="J712" t="s">
        <v>212</v>
      </c>
      <c r="K712" t="s">
        <v>212</v>
      </c>
      <c r="L712" t="s">
        <v>212</v>
      </c>
      <c r="M712" t="s">
        <v>214</v>
      </c>
      <c r="N712" t="s">
        <v>214</v>
      </c>
      <c r="O712" t="s">
        <v>212</v>
      </c>
      <c r="P712" t="s">
        <v>214</v>
      </c>
      <c r="Q712" t="s">
        <v>214</v>
      </c>
      <c r="R712" t="s">
        <v>214</v>
      </c>
      <c r="S712" t="s">
        <v>214</v>
      </c>
      <c r="T712" t="s">
        <v>212</v>
      </c>
      <c r="U712" t="s">
        <v>212</v>
      </c>
      <c r="V712" t="s">
        <v>214</v>
      </c>
      <c r="W712" t="s">
        <v>212</v>
      </c>
      <c r="X712" t="s">
        <v>214</v>
      </c>
      <c r="Y712" t="s">
        <v>212</v>
      </c>
      <c r="Z712" t="s">
        <v>214</v>
      </c>
      <c r="AA712" t="s">
        <v>212</v>
      </c>
      <c r="AB712" t="s">
        <v>214</v>
      </c>
      <c r="AC712" t="s">
        <v>214</v>
      </c>
      <c r="AD712" t="s">
        <v>212</v>
      </c>
      <c r="AE712" t="s">
        <v>212</v>
      </c>
      <c r="AF712" t="s">
        <v>213</v>
      </c>
      <c r="AG712" t="s">
        <v>213</v>
      </c>
      <c r="AH712" t="s">
        <v>214</v>
      </c>
      <c r="AI712" t="s">
        <v>214</v>
      </c>
      <c r="AJ712" t="s">
        <v>213</v>
      </c>
      <c r="AK712" t="s">
        <v>213</v>
      </c>
      <c r="AL712" t="s">
        <v>213</v>
      </c>
      <c r="AM712" t="s">
        <v>213</v>
      </c>
      <c r="AN712" t="s">
        <v>213</v>
      </c>
      <c r="AO712" t="s">
        <v>213</v>
      </c>
      <c r="AP712" t="s">
        <v>213</v>
      </c>
      <c r="AQ712" t="s">
        <v>3374</v>
      </c>
      <c r="AR712"/>
      <c r="AS712" s="268"/>
      <c r="AT712" s="256"/>
    </row>
    <row r="713" spans="1:48" s="257" customFormat="1" ht="22.8" x14ac:dyDescent="0.4">
      <c r="A713" s="257">
        <v>214298</v>
      </c>
      <c r="B713" s="257" t="s">
        <v>59</v>
      </c>
      <c r="C713" t="s">
        <v>3829</v>
      </c>
      <c r="D713" t="s">
        <v>3829</v>
      </c>
      <c r="E713" t="s">
        <v>3829</v>
      </c>
      <c r="F713" t="s">
        <v>3829</v>
      </c>
      <c r="G713" t="s">
        <v>3829</v>
      </c>
      <c r="H713" t="s">
        <v>3829</v>
      </c>
      <c r="I713" t="s">
        <v>3829</v>
      </c>
      <c r="J713" t="s">
        <v>3829</v>
      </c>
      <c r="K713" t="s">
        <v>3829</v>
      </c>
      <c r="L713" t="s">
        <v>3829</v>
      </c>
      <c r="M713" t="s">
        <v>3829</v>
      </c>
      <c r="N713" t="s">
        <v>3829</v>
      </c>
      <c r="O713" t="s">
        <v>3829</v>
      </c>
      <c r="P713" t="s">
        <v>3829</v>
      </c>
      <c r="Q713" t="s">
        <v>3829</v>
      </c>
      <c r="R713" t="s">
        <v>3829</v>
      </c>
      <c r="S713" t="s">
        <v>3829</v>
      </c>
      <c r="T713" t="s">
        <v>3829</v>
      </c>
      <c r="U713" t="s">
        <v>3829</v>
      </c>
      <c r="V713" t="s">
        <v>3829</v>
      </c>
      <c r="W713" t="s">
        <v>3829</v>
      </c>
      <c r="X713" t="s">
        <v>3829</v>
      </c>
      <c r="Y713" t="s">
        <v>3829</v>
      </c>
      <c r="Z713" t="s">
        <v>3829</v>
      </c>
      <c r="AA713" t="s">
        <v>3829</v>
      </c>
      <c r="AB713" t="s">
        <v>3829</v>
      </c>
      <c r="AC713" t="s">
        <v>3829</v>
      </c>
      <c r="AD713" t="s">
        <v>3829</v>
      </c>
      <c r="AE713" t="s">
        <v>3829</v>
      </c>
      <c r="AF713" t="s">
        <v>3829</v>
      </c>
      <c r="AG713" t="s">
        <v>3829</v>
      </c>
      <c r="AH713" t="s">
        <v>3829</v>
      </c>
      <c r="AI713" t="s">
        <v>3829</v>
      </c>
      <c r="AJ713" t="s">
        <v>3829</v>
      </c>
      <c r="AK713" t="s">
        <v>3829</v>
      </c>
      <c r="AL713" t="s">
        <v>3829</v>
      </c>
      <c r="AM713" t="s">
        <v>3829</v>
      </c>
      <c r="AN713" t="s">
        <v>3829</v>
      </c>
      <c r="AO713" t="s">
        <v>3829</v>
      </c>
      <c r="AP713" t="s">
        <v>3829</v>
      </c>
      <c r="AQ713" t="s">
        <v>3879</v>
      </c>
      <c r="AR713"/>
      <c r="AS713" s="268"/>
      <c r="AT713" s="258"/>
    </row>
    <row r="714" spans="1:48" s="257" customFormat="1" ht="22.8" x14ac:dyDescent="0.4">
      <c r="A714" s="257">
        <v>214299</v>
      </c>
      <c r="B714" s="257" t="s">
        <v>59</v>
      </c>
      <c r="C714" t="s">
        <v>212</v>
      </c>
      <c r="D714" t="s">
        <v>212</v>
      </c>
      <c r="E714" t="s">
        <v>212</v>
      </c>
      <c r="F714" t="s">
        <v>214</v>
      </c>
      <c r="G714" t="s">
        <v>212</v>
      </c>
      <c r="H714" t="s">
        <v>214</v>
      </c>
      <c r="I714" t="s">
        <v>214</v>
      </c>
      <c r="J714" t="s">
        <v>214</v>
      </c>
      <c r="K714" t="s">
        <v>212</v>
      </c>
      <c r="L714" t="s">
        <v>212</v>
      </c>
      <c r="M714" t="s">
        <v>212</v>
      </c>
      <c r="N714" t="s">
        <v>214</v>
      </c>
      <c r="O714" t="s">
        <v>214</v>
      </c>
      <c r="P714" t="s">
        <v>214</v>
      </c>
      <c r="Q714" t="s">
        <v>214</v>
      </c>
      <c r="R714" t="s">
        <v>212</v>
      </c>
      <c r="S714" t="s">
        <v>212</v>
      </c>
      <c r="T714" t="s">
        <v>212</v>
      </c>
      <c r="U714" t="s">
        <v>214</v>
      </c>
      <c r="V714" t="s">
        <v>214</v>
      </c>
      <c r="W714" t="s">
        <v>212</v>
      </c>
      <c r="X714" t="s">
        <v>214</v>
      </c>
      <c r="Y714" t="s">
        <v>212</v>
      </c>
      <c r="Z714" t="s">
        <v>212</v>
      </c>
      <c r="AA714" t="s">
        <v>212</v>
      </c>
      <c r="AB714" t="s">
        <v>214</v>
      </c>
      <c r="AC714" t="s">
        <v>212</v>
      </c>
      <c r="AD714" t="s">
        <v>212</v>
      </c>
      <c r="AE714" t="s">
        <v>212</v>
      </c>
      <c r="AF714" t="s">
        <v>214</v>
      </c>
      <c r="AG714" t="s">
        <v>214</v>
      </c>
      <c r="AH714" t="s">
        <v>214</v>
      </c>
      <c r="AI714" t="s">
        <v>214</v>
      </c>
      <c r="AJ714" t="s">
        <v>214</v>
      </c>
      <c r="AK714" t="s">
        <v>214</v>
      </c>
      <c r="AL714" t="s">
        <v>213</v>
      </c>
      <c r="AM714" t="s">
        <v>213</v>
      </c>
      <c r="AN714" t="s">
        <v>213</v>
      </c>
      <c r="AO714" t="s">
        <v>213</v>
      </c>
      <c r="AP714" t="s">
        <v>213</v>
      </c>
      <c r="AQ714" t="s">
        <v>3374</v>
      </c>
      <c r="AR714"/>
      <c r="AS714" s="268"/>
      <c r="AT714" s="256"/>
    </row>
    <row r="715" spans="1:48" s="257" customFormat="1" ht="22.8" x14ac:dyDescent="0.4">
      <c r="A715" s="345">
        <v>214302</v>
      </c>
      <c r="B715" s="257" t="s">
        <v>484</v>
      </c>
      <c r="C715" s="269" t="s">
        <v>3829</v>
      </c>
      <c r="D715" s="269" t="s">
        <v>3829</v>
      </c>
      <c r="E715" s="269" t="s">
        <v>3829</v>
      </c>
      <c r="F715" s="269" t="s">
        <v>3829</v>
      </c>
      <c r="G715" s="269" t="s">
        <v>3829</v>
      </c>
      <c r="H715" s="269" t="s">
        <v>3829</v>
      </c>
      <c r="I715" s="269" t="s">
        <v>3829</v>
      </c>
      <c r="J715" s="269" t="s">
        <v>3829</v>
      </c>
      <c r="K715" s="269" t="s">
        <v>3829</v>
      </c>
      <c r="L715" s="269" t="s">
        <v>3829</v>
      </c>
      <c r="M715" s="269" t="s">
        <v>3829</v>
      </c>
      <c r="N715" s="269" t="s">
        <v>3829</v>
      </c>
      <c r="O715" s="269" t="s">
        <v>3829</v>
      </c>
      <c r="P715" s="269" t="s">
        <v>3829</v>
      </c>
      <c r="Q715" s="269" t="s">
        <v>3829</v>
      </c>
      <c r="R715" s="269" t="s">
        <v>3829</v>
      </c>
      <c r="S715" s="269" t="s">
        <v>3829</v>
      </c>
      <c r="T715" s="269" t="s">
        <v>3829</v>
      </c>
      <c r="U715" s="269" t="s">
        <v>3829</v>
      </c>
      <c r="V715" s="269" t="s">
        <v>3829</v>
      </c>
      <c r="W715" s="269" t="s">
        <v>3829</v>
      </c>
      <c r="X715" s="269" t="s">
        <v>3829</v>
      </c>
      <c r="Y715" s="269" t="s">
        <v>3829</v>
      </c>
      <c r="Z715" s="269" t="s">
        <v>3829</v>
      </c>
      <c r="AA715" s="269" t="s">
        <v>3829</v>
      </c>
      <c r="AB715" s="269" t="s">
        <v>3829</v>
      </c>
      <c r="AC715" s="269" t="s">
        <v>3829</v>
      </c>
      <c r="AD715" s="269" t="s">
        <v>3829</v>
      </c>
      <c r="AE715" s="269" t="s">
        <v>3829</v>
      </c>
      <c r="AF715" s="269" t="s">
        <v>3829</v>
      </c>
      <c r="AG715" s="269"/>
      <c r="AH715" s="269"/>
      <c r="AI715" s="269"/>
      <c r="AJ715" s="269"/>
      <c r="AK715" s="269"/>
      <c r="AL715" s="269"/>
      <c r="AM715" s="269"/>
      <c r="AN715" s="269"/>
      <c r="AO715" s="269"/>
      <c r="AP715"/>
      <c r="AQ715" t="s">
        <v>3865</v>
      </c>
      <c r="AR715"/>
      <c r="AS715" s="268"/>
      <c r="AT715" s="258"/>
      <c r="AV715" s="258"/>
    </row>
    <row r="716" spans="1:48" s="257" customFormat="1" ht="21.6" x14ac:dyDescent="0.65">
      <c r="A716" s="292">
        <v>214308</v>
      </c>
      <c r="B716" s="257" t="s">
        <v>59</v>
      </c>
      <c r="C716" s="257" t="s">
        <v>214</v>
      </c>
      <c r="D716" s="257" t="s">
        <v>212</v>
      </c>
      <c r="E716" s="257" t="s">
        <v>212</v>
      </c>
      <c r="F716" s="257" t="s">
        <v>212</v>
      </c>
      <c r="G716" s="257" t="s">
        <v>214</v>
      </c>
      <c r="H716" s="257" t="s">
        <v>214</v>
      </c>
      <c r="I716" s="257" t="s">
        <v>214</v>
      </c>
      <c r="J716" s="257" t="s">
        <v>214</v>
      </c>
      <c r="K716" s="257" t="s">
        <v>214</v>
      </c>
      <c r="L716" s="257" t="s">
        <v>214</v>
      </c>
      <c r="M716" s="257" t="s">
        <v>214</v>
      </c>
      <c r="N716" s="257" t="s">
        <v>214</v>
      </c>
      <c r="O716" s="257" t="s">
        <v>214</v>
      </c>
      <c r="P716" s="257" t="s">
        <v>212</v>
      </c>
      <c r="Q716" s="257" t="s">
        <v>212</v>
      </c>
      <c r="R716" s="257" t="s">
        <v>214</v>
      </c>
      <c r="S716" s="257" t="s">
        <v>214</v>
      </c>
      <c r="T716" s="257" t="s">
        <v>214</v>
      </c>
      <c r="U716" s="257" t="s">
        <v>214</v>
      </c>
      <c r="V716" s="257" t="s">
        <v>212</v>
      </c>
      <c r="W716" s="257" t="s">
        <v>214</v>
      </c>
      <c r="X716" s="257" t="s">
        <v>212</v>
      </c>
      <c r="Y716" s="257" t="s">
        <v>212</v>
      </c>
      <c r="Z716" s="257" t="s">
        <v>212</v>
      </c>
      <c r="AA716" s="257" t="s">
        <v>212</v>
      </c>
      <c r="AB716" s="257" t="s">
        <v>212</v>
      </c>
      <c r="AC716" s="257" t="s">
        <v>212</v>
      </c>
      <c r="AD716" s="257" t="s">
        <v>212</v>
      </c>
      <c r="AE716" s="257" t="s">
        <v>3831</v>
      </c>
      <c r="AF716" s="257" t="s">
        <v>214</v>
      </c>
      <c r="AG716" s="257" t="s">
        <v>213</v>
      </c>
      <c r="AH716" s="257" t="s">
        <v>213</v>
      </c>
      <c r="AI716" s="257" t="s">
        <v>214</v>
      </c>
      <c r="AJ716" s="257" t="s">
        <v>214</v>
      </c>
      <c r="AK716" s="257" t="s">
        <v>213</v>
      </c>
      <c r="AL716" s="257" t="s">
        <v>213</v>
      </c>
      <c r="AM716" s="257" t="s">
        <v>214</v>
      </c>
      <c r="AN716" s="257" t="s">
        <v>213</v>
      </c>
      <c r="AO716" s="257" t="s">
        <v>214</v>
      </c>
      <c r="AP716"/>
      <c r="AQ716" t="s">
        <v>59</v>
      </c>
      <c r="AR716"/>
      <c r="AS716" s="286"/>
      <c r="AT716" s="258"/>
      <c r="AV716" s="258"/>
    </row>
    <row r="717" spans="1:48" s="257" customFormat="1" ht="22.8" x14ac:dyDescent="0.4">
      <c r="A717" s="345">
        <v>214311</v>
      </c>
      <c r="B717" s="257" t="s">
        <v>59</v>
      </c>
      <c r="C717" s="269" t="s">
        <v>3829</v>
      </c>
      <c r="D717" s="269" t="s">
        <v>3829</v>
      </c>
      <c r="E717" s="269" t="s">
        <v>3829</v>
      </c>
      <c r="F717" s="269" t="s">
        <v>3829</v>
      </c>
      <c r="G717" s="269" t="s">
        <v>3829</v>
      </c>
      <c r="H717" s="269" t="s">
        <v>3829</v>
      </c>
      <c r="I717" s="269" t="s">
        <v>3829</v>
      </c>
      <c r="J717" s="269" t="s">
        <v>3829</v>
      </c>
      <c r="K717" s="269" t="s">
        <v>3829</v>
      </c>
      <c r="L717" s="269" t="s">
        <v>3829</v>
      </c>
      <c r="M717" s="269" t="s">
        <v>3829</v>
      </c>
      <c r="N717" s="269" t="s">
        <v>3829</v>
      </c>
      <c r="O717" s="269" t="s">
        <v>3829</v>
      </c>
      <c r="P717" s="269" t="s">
        <v>3829</v>
      </c>
      <c r="Q717" s="269" t="s">
        <v>3829</v>
      </c>
      <c r="R717" s="269" t="s">
        <v>3829</v>
      </c>
      <c r="S717" s="269" t="s">
        <v>3829</v>
      </c>
      <c r="T717" s="269" t="s">
        <v>3829</v>
      </c>
      <c r="U717" s="269" t="s">
        <v>3829</v>
      </c>
      <c r="V717" s="269" t="s">
        <v>3829</v>
      </c>
      <c r="W717" s="269" t="s">
        <v>3829</v>
      </c>
      <c r="X717" s="269" t="s">
        <v>3829</v>
      </c>
      <c r="Y717" s="269" t="s">
        <v>3829</v>
      </c>
      <c r="Z717" s="269" t="s">
        <v>3829</v>
      </c>
      <c r="AA717" s="269" t="s">
        <v>3829</v>
      </c>
      <c r="AB717" s="269" t="s">
        <v>3829</v>
      </c>
      <c r="AC717" s="269" t="s">
        <v>3829</v>
      </c>
      <c r="AD717" s="269" t="s">
        <v>3829</v>
      </c>
      <c r="AE717" s="269" t="s">
        <v>3829</v>
      </c>
      <c r="AF717" s="269" t="s">
        <v>3829</v>
      </c>
      <c r="AG717" s="269" t="s">
        <v>3829</v>
      </c>
      <c r="AH717" s="269" t="s">
        <v>3829</v>
      </c>
      <c r="AI717" s="269" t="s">
        <v>3829</v>
      </c>
      <c r="AJ717" s="269" t="s">
        <v>3829</v>
      </c>
      <c r="AK717" s="269" t="s">
        <v>3829</v>
      </c>
      <c r="AL717" s="269" t="s">
        <v>3829</v>
      </c>
      <c r="AM717" s="269" t="s">
        <v>3829</v>
      </c>
      <c r="AN717" s="269" t="s">
        <v>3829</v>
      </c>
      <c r="AO717" s="269" t="s">
        <v>3829</v>
      </c>
      <c r="AQ717" t="s">
        <v>3843</v>
      </c>
      <c r="AR717"/>
      <c r="AS717" s="268"/>
      <c r="AT717" s="256"/>
    </row>
    <row r="718" spans="1:48" s="257" customFormat="1" ht="22.8" x14ac:dyDescent="0.4">
      <c r="A718" s="345">
        <v>214317</v>
      </c>
      <c r="B718" s="257" t="s">
        <v>484</v>
      </c>
      <c r="C718" s="269" t="s">
        <v>3829</v>
      </c>
      <c r="D718" s="269" t="s">
        <v>3829</v>
      </c>
      <c r="E718" s="269" t="s">
        <v>3829</v>
      </c>
      <c r="F718" s="269" t="s">
        <v>3829</v>
      </c>
      <c r="G718" s="269" t="s">
        <v>3829</v>
      </c>
      <c r="H718" s="269" t="s">
        <v>3829</v>
      </c>
      <c r="I718" s="269" t="s">
        <v>3829</v>
      </c>
      <c r="J718" s="269" t="s">
        <v>3829</v>
      </c>
      <c r="K718" s="269" t="s">
        <v>3829</v>
      </c>
      <c r="L718" s="269" t="s">
        <v>3829</v>
      </c>
      <c r="M718" s="269" t="s">
        <v>3829</v>
      </c>
      <c r="N718" s="269" t="s">
        <v>3829</v>
      </c>
      <c r="O718" s="269" t="s">
        <v>3829</v>
      </c>
      <c r="P718" s="269" t="s">
        <v>3829</v>
      </c>
      <c r="Q718" s="269" t="s">
        <v>3829</v>
      </c>
      <c r="R718" s="269" t="s">
        <v>3829</v>
      </c>
      <c r="S718" s="269" t="s">
        <v>3829</v>
      </c>
      <c r="T718" s="269" t="s">
        <v>3829</v>
      </c>
      <c r="U718" s="269" t="s">
        <v>3829</v>
      </c>
      <c r="V718" s="269" t="s">
        <v>3829</v>
      </c>
      <c r="W718" s="269" t="s">
        <v>3829</v>
      </c>
      <c r="X718" s="269" t="s">
        <v>3829</v>
      </c>
      <c r="Y718" s="269" t="s">
        <v>3829</v>
      </c>
      <c r="Z718" s="269" t="s">
        <v>3829</v>
      </c>
      <c r="AA718" s="269" t="s">
        <v>3829</v>
      </c>
      <c r="AB718" s="269" t="s">
        <v>3829</v>
      </c>
      <c r="AC718" s="269" t="s">
        <v>3829</v>
      </c>
      <c r="AD718" s="269" t="s">
        <v>3829</v>
      </c>
      <c r="AE718" s="269" t="s">
        <v>3829</v>
      </c>
      <c r="AF718" s="269" t="s">
        <v>3829</v>
      </c>
      <c r="AG718" s="269"/>
      <c r="AH718" s="269"/>
      <c r="AI718" s="269"/>
      <c r="AJ718" s="269"/>
      <c r="AK718" s="269"/>
      <c r="AL718" s="269"/>
      <c r="AM718" s="269"/>
      <c r="AN718" s="269"/>
      <c r="AO718" s="269"/>
      <c r="AP718"/>
      <c r="AQ718" t="s">
        <v>3865</v>
      </c>
      <c r="AR718"/>
      <c r="AS718" s="268"/>
      <c r="AT718" s="256"/>
    </row>
    <row r="719" spans="1:48" s="257" customFormat="1" ht="22.8" x14ac:dyDescent="0.4">
      <c r="A719" s="257">
        <v>214319</v>
      </c>
      <c r="B719" s="257" t="s">
        <v>59</v>
      </c>
      <c r="C719" t="s">
        <v>212</v>
      </c>
      <c r="D719" t="s">
        <v>214</v>
      </c>
      <c r="E719" t="s">
        <v>214</v>
      </c>
      <c r="F719" t="s">
        <v>214</v>
      </c>
      <c r="G719" t="s">
        <v>214</v>
      </c>
      <c r="H719" t="s">
        <v>212</v>
      </c>
      <c r="I719" t="s">
        <v>214</v>
      </c>
      <c r="J719" t="s">
        <v>214</v>
      </c>
      <c r="K719" t="s">
        <v>214</v>
      </c>
      <c r="L719" t="s">
        <v>214</v>
      </c>
      <c r="M719" t="s">
        <v>214</v>
      </c>
      <c r="N719" t="s">
        <v>214</v>
      </c>
      <c r="O719" t="s">
        <v>212</v>
      </c>
      <c r="P719" t="s">
        <v>212</v>
      </c>
      <c r="Q719" t="s">
        <v>212</v>
      </c>
      <c r="R719" t="s">
        <v>212</v>
      </c>
      <c r="S719" t="s">
        <v>212</v>
      </c>
      <c r="T719" t="s">
        <v>212</v>
      </c>
      <c r="U719" t="s">
        <v>214</v>
      </c>
      <c r="V719" t="s">
        <v>214</v>
      </c>
      <c r="W719" t="s">
        <v>212</v>
      </c>
      <c r="X719" t="s">
        <v>214</v>
      </c>
      <c r="Y719" t="s">
        <v>212</v>
      </c>
      <c r="Z719" t="s">
        <v>214</v>
      </c>
      <c r="AA719" t="s">
        <v>212</v>
      </c>
      <c r="AB719" t="s">
        <v>212</v>
      </c>
      <c r="AC719" t="s">
        <v>214</v>
      </c>
      <c r="AD719" t="s">
        <v>214</v>
      </c>
      <c r="AE719" t="s">
        <v>214</v>
      </c>
      <c r="AF719" t="s">
        <v>212</v>
      </c>
      <c r="AG719" t="s">
        <v>214</v>
      </c>
      <c r="AH719" t="s">
        <v>214</v>
      </c>
      <c r="AI719" t="s">
        <v>214</v>
      </c>
      <c r="AJ719" t="s">
        <v>214</v>
      </c>
      <c r="AK719" t="s">
        <v>212</v>
      </c>
      <c r="AL719" t="s">
        <v>212</v>
      </c>
      <c r="AM719" t="s">
        <v>212</v>
      </c>
      <c r="AN719" t="s">
        <v>212</v>
      </c>
      <c r="AO719" t="s">
        <v>212</v>
      </c>
      <c r="AP719" t="s">
        <v>212</v>
      </c>
      <c r="AQ719" t="s">
        <v>3374</v>
      </c>
      <c r="AR719"/>
      <c r="AS719" s="268"/>
      <c r="AT719" s="258"/>
    </row>
    <row r="720" spans="1:48" s="257" customFormat="1" ht="22.8" x14ac:dyDescent="0.4">
      <c r="A720" s="257">
        <v>214325</v>
      </c>
      <c r="B720" s="257" t="s">
        <v>484</v>
      </c>
      <c r="C720" t="s">
        <v>3829</v>
      </c>
      <c r="D720" t="s">
        <v>3829</v>
      </c>
      <c r="E720" t="s">
        <v>3829</v>
      </c>
      <c r="F720" t="s">
        <v>3829</v>
      </c>
      <c r="G720" t="s">
        <v>3829</v>
      </c>
      <c r="H720" t="s">
        <v>3829</v>
      </c>
      <c r="I720" t="s">
        <v>3829</v>
      </c>
      <c r="J720" t="s">
        <v>3829</v>
      </c>
      <c r="K720" t="s">
        <v>3829</v>
      </c>
      <c r="L720" t="s">
        <v>3829</v>
      </c>
      <c r="M720" t="s">
        <v>3829</v>
      </c>
      <c r="N720" t="s">
        <v>3829</v>
      </c>
      <c r="O720" t="s">
        <v>3829</v>
      </c>
      <c r="P720" t="s">
        <v>3829</v>
      </c>
      <c r="Q720" t="s">
        <v>3829</v>
      </c>
      <c r="R720" t="s">
        <v>3829</v>
      </c>
      <c r="S720" t="s">
        <v>3829</v>
      </c>
      <c r="T720" t="s">
        <v>3829</v>
      </c>
      <c r="U720" t="s">
        <v>3829</v>
      </c>
      <c r="V720" t="s">
        <v>3829</v>
      </c>
      <c r="W720" t="s">
        <v>3829</v>
      </c>
      <c r="X720" t="s">
        <v>3829</v>
      </c>
      <c r="Y720" t="s">
        <v>3829</v>
      </c>
      <c r="Z720" t="s">
        <v>3829</v>
      </c>
      <c r="AA720" t="s">
        <v>3829</v>
      </c>
      <c r="AB720" t="s">
        <v>3829</v>
      </c>
      <c r="AC720" t="s">
        <v>3829</v>
      </c>
      <c r="AD720" t="s">
        <v>3829</v>
      </c>
      <c r="AE720" t="s">
        <v>3829</v>
      </c>
      <c r="AF720" t="s">
        <v>3829</v>
      </c>
      <c r="AG720"/>
      <c r="AH720"/>
      <c r="AI720"/>
      <c r="AJ720"/>
      <c r="AK720"/>
      <c r="AL720"/>
      <c r="AM720"/>
      <c r="AN720"/>
      <c r="AO720"/>
      <c r="AP720"/>
      <c r="AQ720" t="s">
        <v>3865</v>
      </c>
      <c r="AR720"/>
      <c r="AS720" s="268"/>
      <c r="AT720" s="256"/>
    </row>
    <row r="721" spans="1:48" s="257" customFormat="1" ht="24" x14ac:dyDescent="0.5">
      <c r="A721" s="292">
        <v>214329</v>
      </c>
      <c r="B721" s="257" t="s">
        <v>484</v>
      </c>
      <c r="C721" s="256" t="s">
        <v>3829</v>
      </c>
      <c r="D721" s="256" t="s">
        <v>3829</v>
      </c>
      <c r="E721" s="256" t="s">
        <v>3829</v>
      </c>
      <c r="F721" s="256" t="s">
        <v>3829</v>
      </c>
      <c r="G721" s="256" t="s">
        <v>3829</v>
      </c>
      <c r="H721" s="256" t="s">
        <v>3829</v>
      </c>
      <c r="I721" s="256" t="s">
        <v>3829</v>
      </c>
      <c r="J721" s="256" t="s">
        <v>3829</v>
      </c>
      <c r="K721" s="256" t="s">
        <v>3829</v>
      </c>
      <c r="L721" s="256" t="s">
        <v>3829</v>
      </c>
      <c r="M721" s="256" t="s">
        <v>3829</v>
      </c>
      <c r="N721" s="256" t="s">
        <v>3829</v>
      </c>
      <c r="O721" s="256" t="s">
        <v>3829</v>
      </c>
      <c r="P721" s="256" t="s">
        <v>3829</v>
      </c>
      <c r="Q721" s="256" t="s">
        <v>3829</v>
      </c>
      <c r="R721" s="256" t="s">
        <v>3829</v>
      </c>
      <c r="S721" s="256" t="s">
        <v>3829</v>
      </c>
      <c r="T721" s="256" t="s">
        <v>3829</v>
      </c>
      <c r="U721" s="256" t="s">
        <v>3829</v>
      </c>
      <c r="V721" s="256" t="s">
        <v>3829</v>
      </c>
      <c r="W721" s="256" t="s">
        <v>3829</v>
      </c>
      <c r="X721" s="256" t="s">
        <v>3829</v>
      </c>
      <c r="Y721" s="256" t="s">
        <v>3829</v>
      </c>
      <c r="Z721" s="256" t="s">
        <v>3829</v>
      </c>
      <c r="AA721" s="256" t="s">
        <v>3829</v>
      </c>
      <c r="AB721" s="256" t="s">
        <v>3829</v>
      </c>
      <c r="AC721" s="256" t="s">
        <v>3829</v>
      </c>
      <c r="AD721" s="256" t="s">
        <v>3829</v>
      </c>
      <c r="AE721" s="256" t="s">
        <v>3829</v>
      </c>
      <c r="AF721" s="256" t="s">
        <v>3829</v>
      </c>
      <c r="AG721" s="256"/>
      <c r="AH721" s="256"/>
      <c r="AI721" s="256"/>
      <c r="AJ721" s="256"/>
      <c r="AK721" s="256"/>
      <c r="AL721" s="256"/>
      <c r="AM721" s="256"/>
      <c r="AN721" s="256"/>
      <c r="AO721" s="256"/>
      <c r="AP721"/>
      <c r="AQ721" t="s">
        <v>3870</v>
      </c>
      <c r="AR721"/>
      <c r="AS721" s="268"/>
      <c r="AT721" s="256"/>
    </row>
    <row r="722" spans="1:48" s="257" customFormat="1" ht="22.8" x14ac:dyDescent="0.4">
      <c r="A722" s="257">
        <v>214332</v>
      </c>
      <c r="B722" s="257" t="s">
        <v>486</v>
      </c>
      <c r="C722" t="s">
        <v>3829</v>
      </c>
      <c r="D722" t="s">
        <v>3829</v>
      </c>
      <c r="E722" t="s">
        <v>3829</v>
      </c>
      <c r="F722" t="s">
        <v>3829</v>
      </c>
      <c r="G722" t="s">
        <v>3829</v>
      </c>
      <c r="H722" t="s">
        <v>3829</v>
      </c>
      <c r="I722" t="s">
        <v>3829</v>
      </c>
      <c r="J722" t="s">
        <v>3829</v>
      </c>
      <c r="K722" t="s">
        <v>3829</v>
      </c>
      <c r="L722" t="s">
        <v>3829</v>
      </c>
      <c r="M722" t="s">
        <v>3829</v>
      </c>
      <c r="N722" t="s">
        <v>3829</v>
      </c>
      <c r="O722" t="s">
        <v>3829</v>
      </c>
      <c r="P722" t="s">
        <v>3829</v>
      </c>
      <c r="Q722" t="s">
        <v>3829</v>
      </c>
      <c r="R722" t="s">
        <v>3829</v>
      </c>
      <c r="S722" t="s">
        <v>3829</v>
      </c>
      <c r="T722" t="s">
        <v>3829</v>
      </c>
      <c r="U722" t="s">
        <v>3829</v>
      </c>
      <c r="V722" t="s">
        <v>3829</v>
      </c>
      <c r="W722" t="s">
        <v>3829</v>
      </c>
      <c r="X722" t="s">
        <v>3829</v>
      </c>
      <c r="Y722" t="s">
        <v>3829</v>
      </c>
      <c r="Z722" t="s">
        <v>3829</v>
      </c>
      <c r="AA722" t="s">
        <v>3829</v>
      </c>
      <c r="AB722" t="s">
        <v>3829</v>
      </c>
      <c r="AC722" t="s">
        <v>3829</v>
      </c>
      <c r="AD722" t="s">
        <v>3829</v>
      </c>
      <c r="AE722" t="s">
        <v>3829</v>
      </c>
      <c r="AF722" t="s">
        <v>3829</v>
      </c>
      <c r="AG722" t="s">
        <v>3829</v>
      </c>
      <c r="AH722" t="s">
        <v>3829</v>
      </c>
      <c r="AI722" t="s">
        <v>3829</v>
      </c>
      <c r="AJ722" t="s">
        <v>3829</v>
      </c>
      <c r="AK722" t="s">
        <v>3829</v>
      </c>
      <c r="AL722" t="s">
        <v>3829</v>
      </c>
      <c r="AM722" t="s">
        <v>3829</v>
      </c>
      <c r="AN722" t="s">
        <v>3829</v>
      </c>
      <c r="AO722" t="s">
        <v>3829</v>
      </c>
      <c r="AP722" t="s">
        <v>3829</v>
      </c>
      <c r="AQ722" t="s">
        <v>3922</v>
      </c>
      <c r="AR722"/>
      <c r="AS722" s="268"/>
      <c r="AT722" s="256"/>
      <c r="AV722" s="258"/>
    </row>
    <row r="723" spans="1:48" s="257" customFormat="1" ht="24" x14ac:dyDescent="0.5">
      <c r="A723" s="292">
        <v>214333</v>
      </c>
      <c r="B723" s="257" t="s">
        <v>484</v>
      </c>
      <c r="C723" s="269" t="s">
        <v>212</v>
      </c>
      <c r="D723" s="269" t="s">
        <v>212</v>
      </c>
      <c r="E723" s="269" t="s">
        <v>212</v>
      </c>
      <c r="F723" s="269" t="s">
        <v>212</v>
      </c>
      <c r="G723" s="269" t="s">
        <v>212</v>
      </c>
      <c r="H723" s="269" t="s">
        <v>212</v>
      </c>
      <c r="I723" s="269" t="s">
        <v>212</v>
      </c>
      <c r="J723" s="269" t="s">
        <v>212</v>
      </c>
      <c r="K723" s="269" t="s">
        <v>212</v>
      </c>
      <c r="L723" s="269" t="s">
        <v>212</v>
      </c>
      <c r="M723" s="269" t="s">
        <v>212</v>
      </c>
      <c r="N723" s="269" t="s">
        <v>212</v>
      </c>
      <c r="O723" s="269" t="s">
        <v>212</v>
      </c>
      <c r="P723" s="269" t="s">
        <v>212</v>
      </c>
      <c r="Q723" s="269" t="s">
        <v>212</v>
      </c>
      <c r="R723" s="269" t="s">
        <v>212</v>
      </c>
      <c r="S723" s="269" t="s">
        <v>212</v>
      </c>
      <c r="T723" s="269" t="s">
        <v>212</v>
      </c>
      <c r="U723" s="269" t="s">
        <v>212</v>
      </c>
      <c r="V723" s="269" t="s">
        <v>212</v>
      </c>
      <c r="W723" s="269" t="s">
        <v>213</v>
      </c>
      <c r="X723" s="269" t="s">
        <v>213</v>
      </c>
      <c r="Y723" s="269" t="s">
        <v>213</v>
      </c>
      <c r="Z723" s="269" t="s">
        <v>213</v>
      </c>
      <c r="AA723" s="269" t="s">
        <v>213</v>
      </c>
      <c r="AB723" s="269" t="s">
        <v>213</v>
      </c>
      <c r="AC723" s="269" t="s">
        <v>213</v>
      </c>
      <c r="AD723" s="269" t="s">
        <v>213</v>
      </c>
      <c r="AE723" s="269" t="s">
        <v>213</v>
      </c>
      <c r="AF723" s="269" t="s">
        <v>213</v>
      </c>
      <c r="AP723"/>
      <c r="AQ723" t="s">
        <v>3856</v>
      </c>
      <c r="AR723"/>
      <c r="AS723" s="268"/>
      <c r="AT723" s="258"/>
    </row>
    <row r="724" spans="1:48" s="257" customFormat="1" ht="22.8" x14ac:dyDescent="0.4">
      <c r="A724" s="345">
        <v>214348</v>
      </c>
      <c r="B724" s="257" t="s">
        <v>484</v>
      </c>
      <c r="C724" s="269" t="s">
        <v>3829</v>
      </c>
      <c r="D724" s="269" t="s">
        <v>3829</v>
      </c>
      <c r="E724" s="269" t="s">
        <v>3829</v>
      </c>
      <c r="F724" s="269" t="s">
        <v>3829</v>
      </c>
      <c r="G724" s="269" t="s">
        <v>3829</v>
      </c>
      <c r="H724" s="269" t="s">
        <v>3829</v>
      </c>
      <c r="I724" s="269" t="s">
        <v>3829</v>
      </c>
      <c r="J724" s="269" t="s">
        <v>3829</v>
      </c>
      <c r="K724" s="269" t="s">
        <v>3829</v>
      </c>
      <c r="L724" s="269" t="s">
        <v>3829</v>
      </c>
      <c r="M724" s="269" t="s">
        <v>3829</v>
      </c>
      <c r="N724" s="269" t="s">
        <v>3829</v>
      </c>
      <c r="O724" s="269" t="s">
        <v>3829</v>
      </c>
      <c r="P724" s="269" t="s">
        <v>3829</v>
      </c>
      <c r="Q724" s="269" t="s">
        <v>3829</v>
      </c>
      <c r="R724" s="269" t="s">
        <v>3829</v>
      </c>
      <c r="S724" s="269" t="s">
        <v>3829</v>
      </c>
      <c r="T724" s="269" t="s">
        <v>3829</v>
      </c>
      <c r="U724" s="269" t="s">
        <v>3829</v>
      </c>
      <c r="V724" s="269" t="s">
        <v>3829</v>
      </c>
      <c r="W724" s="269" t="s">
        <v>3829</v>
      </c>
      <c r="X724" s="269" t="s">
        <v>3829</v>
      </c>
      <c r="Y724" s="269" t="s">
        <v>3829</v>
      </c>
      <c r="Z724" s="269" t="s">
        <v>3829</v>
      </c>
      <c r="AA724" s="269" t="s">
        <v>3829</v>
      </c>
      <c r="AB724" s="269" t="s">
        <v>3829</v>
      </c>
      <c r="AC724" s="269" t="s">
        <v>3829</v>
      </c>
      <c r="AD724" s="269" t="s">
        <v>3829</v>
      </c>
      <c r="AE724" s="269" t="s">
        <v>3829</v>
      </c>
      <c r="AF724" s="269" t="s">
        <v>3829</v>
      </c>
      <c r="AG724" s="269"/>
      <c r="AH724" s="269"/>
      <c r="AI724" s="269"/>
      <c r="AJ724" s="269"/>
      <c r="AK724" s="269"/>
      <c r="AL724" s="269"/>
      <c r="AM724" s="269"/>
      <c r="AN724" s="269"/>
      <c r="AO724" s="269"/>
      <c r="AP724"/>
      <c r="AQ724" t="s">
        <v>3865</v>
      </c>
      <c r="AR724"/>
      <c r="AS724" s="268"/>
      <c r="AT724" s="256"/>
    </row>
    <row r="725" spans="1:48" s="257" customFormat="1" ht="22.8" x14ac:dyDescent="0.4">
      <c r="A725" s="345">
        <v>214358</v>
      </c>
      <c r="B725" s="257" t="s">
        <v>484</v>
      </c>
      <c r="C725" s="269" t="s">
        <v>3829</v>
      </c>
      <c r="D725" s="269" t="s">
        <v>3829</v>
      </c>
      <c r="E725" s="269" t="s">
        <v>3829</v>
      </c>
      <c r="F725" s="269" t="s">
        <v>3829</v>
      </c>
      <c r="G725" s="269" t="s">
        <v>3829</v>
      </c>
      <c r="H725" s="269" t="s">
        <v>3829</v>
      </c>
      <c r="I725" s="269" t="s">
        <v>3829</v>
      </c>
      <c r="J725" s="269" t="s">
        <v>3829</v>
      </c>
      <c r="K725" s="269" t="s">
        <v>3829</v>
      </c>
      <c r="L725" s="269" t="s">
        <v>3829</v>
      </c>
      <c r="M725" s="269" t="s">
        <v>3829</v>
      </c>
      <c r="N725" s="269" t="s">
        <v>3829</v>
      </c>
      <c r="O725" s="269" t="s">
        <v>3829</v>
      </c>
      <c r="P725" s="269" t="s">
        <v>3829</v>
      </c>
      <c r="Q725" s="269" t="s">
        <v>3829</v>
      </c>
      <c r="R725" s="269" t="s">
        <v>3829</v>
      </c>
      <c r="S725" s="269" t="s">
        <v>3829</v>
      </c>
      <c r="T725" s="269" t="s">
        <v>3829</v>
      </c>
      <c r="U725" s="269" t="s">
        <v>3829</v>
      </c>
      <c r="V725" s="269" t="s">
        <v>3829</v>
      </c>
      <c r="W725" s="269" t="s">
        <v>3829</v>
      </c>
      <c r="X725" s="269" t="s">
        <v>3829</v>
      </c>
      <c r="Y725" s="269" t="s">
        <v>3829</v>
      </c>
      <c r="Z725" s="269" t="s">
        <v>3829</v>
      </c>
      <c r="AA725" s="269" t="s">
        <v>3829</v>
      </c>
      <c r="AB725" s="269" t="s">
        <v>3829</v>
      </c>
      <c r="AC725" s="269" t="s">
        <v>3829</v>
      </c>
      <c r="AD725" s="269" t="s">
        <v>3829</v>
      </c>
      <c r="AE725" s="269" t="s">
        <v>3829</v>
      </c>
      <c r="AF725" s="269" t="s">
        <v>3829</v>
      </c>
      <c r="AG725" s="269"/>
      <c r="AH725" s="269"/>
      <c r="AI725" s="269"/>
      <c r="AJ725" s="269"/>
      <c r="AK725" s="269"/>
      <c r="AL725" s="269"/>
      <c r="AM725" s="269"/>
      <c r="AN725" s="269"/>
      <c r="AO725" s="269"/>
      <c r="AP725"/>
      <c r="AQ725" t="s">
        <v>3865</v>
      </c>
      <c r="AR725"/>
      <c r="AS725" s="268"/>
      <c r="AT725" s="258"/>
      <c r="AV725" s="258"/>
    </row>
    <row r="726" spans="1:48" s="257" customFormat="1" ht="18" x14ac:dyDescent="0.5">
      <c r="A726" s="292">
        <v>214369</v>
      </c>
      <c r="B726" s="257" t="s">
        <v>484</v>
      </c>
      <c r="C726" s="257" t="s">
        <v>212</v>
      </c>
      <c r="D726" s="257" t="s">
        <v>214</v>
      </c>
      <c r="E726" s="257" t="s">
        <v>214</v>
      </c>
      <c r="F726" s="257" t="s">
        <v>212</v>
      </c>
      <c r="G726" s="257" t="s">
        <v>212</v>
      </c>
      <c r="H726" s="257" t="s">
        <v>214</v>
      </c>
      <c r="I726" s="257" t="s">
        <v>214</v>
      </c>
      <c r="J726" s="257" t="s">
        <v>212</v>
      </c>
      <c r="K726" s="257" t="s">
        <v>212</v>
      </c>
      <c r="L726" s="257" t="s">
        <v>212</v>
      </c>
      <c r="M726" s="257" t="s">
        <v>212</v>
      </c>
      <c r="N726" s="257" t="s">
        <v>212</v>
      </c>
      <c r="O726" s="257" t="s">
        <v>212</v>
      </c>
      <c r="P726" s="257" t="s">
        <v>212</v>
      </c>
      <c r="Q726" s="257" t="s">
        <v>212</v>
      </c>
      <c r="R726" s="257" t="s">
        <v>212</v>
      </c>
      <c r="S726" s="257" t="s">
        <v>212</v>
      </c>
      <c r="T726" s="257" t="s">
        <v>212</v>
      </c>
      <c r="U726" s="257" t="s">
        <v>212</v>
      </c>
      <c r="V726" s="257" t="s">
        <v>212</v>
      </c>
      <c r="W726" s="257" t="s">
        <v>214</v>
      </c>
      <c r="X726" s="257" t="s">
        <v>212</v>
      </c>
      <c r="Y726" s="257" t="s">
        <v>212</v>
      </c>
      <c r="Z726" s="257" t="s">
        <v>213</v>
      </c>
      <c r="AA726" s="257" t="s">
        <v>214</v>
      </c>
      <c r="AB726" s="257" t="s">
        <v>214</v>
      </c>
      <c r="AC726" s="257" t="s">
        <v>213</v>
      </c>
      <c r="AD726" s="257" t="s">
        <v>213</v>
      </c>
      <c r="AE726" s="257" t="s">
        <v>213</v>
      </c>
      <c r="AF726" s="257" t="s">
        <v>213</v>
      </c>
      <c r="AP726"/>
      <c r="AQ726" t="s">
        <v>484</v>
      </c>
      <c r="AR726"/>
      <c r="AS726" s="304"/>
    </row>
    <row r="727" spans="1:48" s="257" customFormat="1" ht="22.8" x14ac:dyDescent="0.4">
      <c r="A727" s="257">
        <v>214373</v>
      </c>
      <c r="B727" s="257" t="s">
        <v>484</v>
      </c>
      <c r="C727" t="s">
        <v>3829</v>
      </c>
      <c r="D727" t="s">
        <v>3829</v>
      </c>
      <c r="E727" t="s">
        <v>3829</v>
      </c>
      <c r="F727" t="s">
        <v>3829</v>
      </c>
      <c r="G727" t="s">
        <v>3829</v>
      </c>
      <c r="H727" t="s">
        <v>3829</v>
      </c>
      <c r="I727" t="s">
        <v>3829</v>
      </c>
      <c r="J727" t="s">
        <v>3829</v>
      </c>
      <c r="K727" t="s">
        <v>3829</v>
      </c>
      <c r="L727" t="s">
        <v>3829</v>
      </c>
      <c r="M727" t="s">
        <v>3829</v>
      </c>
      <c r="N727" t="s">
        <v>3829</v>
      </c>
      <c r="O727" t="s">
        <v>3829</v>
      </c>
      <c r="P727" t="s">
        <v>3829</v>
      </c>
      <c r="Q727" t="s">
        <v>3829</v>
      </c>
      <c r="R727" t="s">
        <v>3829</v>
      </c>
      <c r="S727" t="s">
        <v>3829</v>
      </c>
      <c r="T727" t="s">
        <v>3829</v>
      </c>
      <c r="U727" t="s">
        <v>3829</v>
      </c>
      <c r="V727" t="s">
        <v>3829</v>
      </c>
      <c r="W727" t="s">
        <v>3829</v>
      </c>
      <c r="X727" t="s">
        <v>3829</v>
      </c>
      <c r="Y727" t="s">
        <v>3829</v>
      </c>
      <c r="Z727" t="s">
        <v>3829</v>
      </c>
      <c r="AA727" t="s">
        <v>3829</v>
      </c>
      <c r="AB727" t="s">
        <v>3829</v>
      </c>
      <c r="AC727" t="s">
        <v>3829</v>
      </c>
      <c r="AD727" t="s">
        <v>3829</v>
      </c>
      <c r="AE727" t="s">
        <v>3829</v>
      </c>
      <c r="AF727" t="s">
        <v>3829</v>
      </c>
      <c r="AG727"/>
      <c r="AH727"/>
      <c r="AI727"/>
      <c r="AJ727"/>
      <c r="AK727"/>
      <c r="AL727"/>
      <c r="AM727"/>
      <c r="AN727"/>
      <c r="AO727"/>
      <c r="AP727"/>
      <c r="AQ727" t="s">
        <v>4139</v>
      </c>
      <c r="AR727"/>
      <c r="AS727" s="268"/>
      <c r="AT727" s="258"/>
      <c r="AV727" s="258"/>
    </row>
    <row r="728" spans="1:48" s="257" customFormat="1" ht="22.8" x14ac:dyDescent="0.4">
      <c r="A728" s="345">
        <v>214374</v>
      </c>
      <c r="B728" s="257" t="s">
        <v>484</v>
      </c>
      <c r="C728" s="269" t="s">
        <v>3829</v>
      </c>
      <c r="D728" s="269" t="s">
        <v>3829</v>
      </c>
      <c r="E728" s="269" t="s">
        <v>3829</v>
      </c>
      <c r="F728" s="269" t="s">
        <v>3829</v>
      </c>
      <c r="G728" s="269" t="s">
        <v>3829</v>
      </c>
      <c r="H728" s="269" t="s">
        <v>3829</v>
      </c>
      <c r="I728" s="269" t="s">
        <v>3829</v>
      </c>
      <c r="J728" s="269" t="s">
        <v>3829</v>
      </c>
      <c r="K728" s="269" t="s">
        <v>3829</v>
      </c>
      <c r="L728" s="269" t="s">
        <v>3829</v>
      </c>
      <c r="M728" s="269" t="s">
        <v>3829</v>
      </c>
      <c r="N728" s="269" t="s">
        <v>3829</v>
      </c>
      <c r="O728" s="269" t="s">
        <v>3829</v>
      </c>
      <c r="P728" s="269" t="s">
        <v>3829</v>
      </c>
      <c r="Q728" s="269" t="s">
        <v>3829</v>
      </c>
      <c r="R728" s="269" t="s">
        <v>3829</v>
      </c>
      <c r="S728" s="269" t="s">
        <v>3829</v>
      </c>
      <c r="T728" s="269" t="s">
        <v>3829</v>
      </c>
      <c r="U728" s="269" t="s">
        <v>3829</v>
      </c>
      <c r="V728" s="269" t="s">
        <v>3829</v>
      </c>
      <c r="W728" s="269" t="s">
        <v>3829</v>
      </c>
      <c r="X728" s="269" t="s">
        <v>3829</v>
      </c>
      <c r="Y728" s="269" t="s">
        <v>3829</v>
      </c>
      <c r="Z728" s="269" t="s">
        <v>3829</v>
      </c>
      <c r="AA728" s="269" t="s">
        <v>3829</v>
      </c>
      <c r="AB728" s="269" t="s">
        <v>3829</v>
      </c>
      <c r="AC728" s="269" t="s">
        <v>3829</v>
      </c>
      <c r="AD728" s="269" t="s">
        <v>3829</v>
      </c>
      <c r="AE728" s="269" t="s">
        <v>3829</v>
      </c>
      <c r="AF728" s="269" t="s">
        <v>3829</v>
      </c>
      <c r="AG728" s="269"/>
      <c r="AH728" s="269"/>
      <c r="AI728" s="269"/>
      <c r="AJ728" s="269"/>
      <c r="AK728" s="269"/>
      <c r="AL728" s="269"/>
      <c r="AM728" s="269"/>
      <c r="AN728" s="269"/>
      <c r="AO728" s="269"/>
      <c r="AP728"/>
      <c r="AQ728" t="s">
        <v>3865</v>
      </c>
      <c r="AR728"/>
      <c r="AS728" s="268"/>
      <c r="AT728" s="256"/>
      <c r="AV728" s="258"/>
    </row>
    <row r="729" spans="1:48" s="257" customFormat="1" x14ac:dyDescent="0.25">
      <c r="A729" s="257">
        <v>214384</v>
      </c>
      <c r="B729" s="257" t="s">
        <v>484</v>
      </c>
      <c r="C729" t="s">
        <v>3829</v>
      </c>
      <c r="D729" t="s">
        <v>3829</v>
      </c>
      <c r="E729" t="s">
        <v>3829</v>
      </c>
      <c r="F729" t="s">
        <v>3829</v>
      </c>
      <c r="G729" t="s">
        <v>3829</v>
      </c>
      <c r="H729" t="s">
        <v>3829</v>
      </c>
      <c r="I729" t="s">
        <v>3829</v>
      </c>
      <c r="J729" t="s">
        <v>3829</v>
      </c>
      <c r="K729" t="s">
        <v>3829</v>
      </c>
      <c r="L729" t="s">
        <v>3829</v>
      </c>
      <c r="M729" t="s">
        <v>3829</v>
      </c>
      <c r="N729" t="s">
        <v>3829</v>
      </c>
      <c r="O729" t="s">
        <v>3829</v>
      </c>
      <c r="P729" t="s">
        <v>3829</v>
      </c>
      <c r="Q729" t="s">
        <v>3829</v>
      </c>
      <c r="R729" t="s">
        <v>3829</v>
      </c>
      <c r="S729" t="s">
        <v>3829</v>
      </c>
      <c r="T729" t="s">
        <v>3829</v>
      </c>
      <c r="U729" t="s">
        <v>3829</v>
      </c>
      <c r="V729" t="s">
        <v>3829</v>
      </c>
      <c r="W729" t="s">
        <v>3829</v>
      </c>
      <c r="X729" t="s">
        <v>3829</v>
      </c>
      <c r="Y729" t="s">
        <v>3829</v>
      </c>
      <c r="Z729" t="s">
        <v>3829</v>
      </c>
      <c r="AA729" t="s">
        <v>3829</v>
      </c>
      <c r="AB729" t="s">
        <v>3829</v>
      </c>
      <c r="AC729" t="s">
        <v>3829</v>
      </c>
      <c r="AD729" t="s">
        <v>3829</v>
      </c>
      <c r="AE729" t="s">
        <v>3829</v>
      </c>
      <c r="AF729" t="s">
        <v>3829</v>
      </c>
      <c r="AG729"/>
      <c r="AH729"/>
      <c r="AI729"/>
      <c r="AJ729"/>
      <c r="AK729"/>
      <c r="AL729"/>
      <c r="AM729"/>
      <c r="AN729"/>
      <c r="AO729"/>
      <c r="AP729"/>
      <c r="AQ729" t="s">
        <v>4067</v>
      </c>
      <c r="AR729"/>
      <c r="AS729" s="304"/>
    </row>
    <row r="730" spans="1:48" s="257" customFormat="1" ht="22.8" x14ac:dyDescent="0.4">
      <c r="A730" s="257">
        <v>214386</v>
      </c>
      <c r="B730" s="257" t="s">
        <v>59</v>
      </c>
      <c r="C730" t="s">
        <v>214</v>
      </c>
      <c r="D730" t="s">
        <v>214</v>
      </c>
      <c r="E730" t="s">
        <v>214</v>
      </c>
      <c r="F730" t="s">
        <v>214</v>
      </c>
      <c r="G730" t="s">
        <v>214</v>
      </c>
      <c r="H730" t="s">
        <v>214</v>
      </c>
      <c r="I730" t="s">
        <v>214</v>
      </c>
      <c r="J730" t="s">
        <v>214</v>
      </c>
      <c r="K730" t="s">
        <v>214</v>
      </c>
      <c r="L730" t="s">
        <v>214</v>
      </c>
      <c r="M730" t="s">
        <v>214</v>
      </c>
      <c r="N730" t="s">
        <v>214</v>
      </c>
      <c r="O730" t="s">
        <v>212</v>
      </c>
      <c r="P730" t="s">
        <v>214</v>
      </c>
      <c r="Q730" t="s">
        <v>212</v>
      </c>
      <c r="R730" t="s">
        <v>212</v>
      </c>
      <c r="S730" t="s">
        <v>214</v>
      </c>
      <c r="T730" t="s">
        <v>214</v>
      </c>
      <c r="U730" t="s">
        <v>214</v>
      </c>
      <c r="V730" t="s">
        <v>212</v>
      </c>
      <c r="W730" t="s">
        <v>214</v>
      </c>
      <c r="X730" t="s">
        <v>214</v>
      </c>
      <c r="Y730" t="s">
        <v>214</v>
      </c>
      <c r="Z730" t="s">
        <v>212</v>
      </c>
      <c r="AA730" t="s">
        <v>212</v>
      </c>
      <c r="AB730" t="s">
        <v>214</v>
      </c>
      <c r="AC730" t="s">
        <v>214</v>
      </c>
      <c r="AD730" t="s">
        <v>214</v>
      </c>
      <c r="AE730" t="s">
        <v>212</v>
      </c>
      <c r="AF730" t="s">
        <v>212</v>
      </c>
      <c r="AG730" t="s">
        <v>214</v>
      </c>
      <c r="AH730" t="s">
        <v>214</v>
      </c>
      <c r="AI730" t="s">
        <v>212</v>
      </c>
      <c r="AJ730" t="s">
        <v>212</v>
      </c>
      <c r="AK730" t="s">
        <v>212</v>
      </c>
      <c r="AL730" t="s">
        <v>214</v>
      </c>
      <c r="AM730" t="s">
        <v>212</v>
      </c>
      <c r="AN730" t="s">
        <v>214</v>
      </c>
      <c r="AO730" t="s">
        <v>214</v>
      </c>
      <c r="AP730" t="s">
        <v>212</v>
      </c>
      <c r="AQ730" t="s">
        <v>59</v>
      </c>
      <c r="AR730"/>
      <c r="AS730" s="268"/>
      <c r="AT730" s="256"/>
    </row>
    <row r="731" spans="1:48" s="257" customFormat="1" ht="22.8" x14ac:dyDescent="0.4">
      <c r="A731" s="257">
        <v>214398</v>
      </c>
      <c r="B731" s="257" t="s">
        <v>484</v>
      </c>
      <c r="C731" t="s">
        <v>212</v>
      </c>
      <c r="D731" t="s">
        <v>214</v>
      </c>
      <c r="E731" t="s">
        <v>212</v>
      </c>
      <c r="F731" t="s">
        <v>212</v>
      </c>
      <c r="G731" t="s">
        <v>214</v>
      </c>
      <c r="H731" t="s">
        <v>214</v>
      </c>
      <c r="I731" t="s">
        <v>214</v>
      </c>
      <c r="J731" t="s">
        <v>212</v>
      </c>
      <c r="K731" t="s">
        <v>212</v>
      </c>
      <c r="L731" t="s">
        <v>212</v>
      </c>
      <c r="M731" t="s">
        <v>212</v>
      </c>
      <c r="N731" t="s">
        <v>212</v>
      </c>
      <c r="O731" t="s">
        <v>212</v>
      </c>
      <c r="P731" t="s">
        <v>212</v>
      </c>
      <c r="Q731" t="s">
        <v>212</v>
      </c>
      <c r="R731" t="s">
        <v>212</v>
      </c>
      <c r="S731" t="s">
        <v>214</v>
      </c>
      <c r="T731" t="s">
        <v>214</v>
      </c>
      <c r="U731" t="s">
        <v>212</v>
      </c>
      <c r="V731" t="s">
        <v>214</v>
      </c>
      <c r="W731" t="s">
        <v>214</v>
      </c>
      <c r="X731" t="s">
        <v>214</v>
      </c>
      <c r="Y731" t="s">
        <v>214</v>
      </c>
      <c r="Z731" t="s">
        <v>214</v>
      </c>
      <c r="AA731" t="s">
        <v>214</v>
      </c>
      <c r="AB731" t="s">
        <v>214</v>
      </c>
      <c r="AC731" t="s">
        <v>214</v>
      </c>
      <c r="AD731" t="s">
        <v>214</v>
      </c>
      <c r="AE731" t="s">
        <v>214</v>
      </c>
      <c r="AF731" t="s">
        <v>214</v>
      </c>
      <c r="AG731"/>
      <c r="AH731"/>
      <c r="AI731"/>
      <c r="AJ731"/>
      <c r="AK731"/>
      <c r="AL731"/>
      <c r="AM731"/>
      <c r="AN731"/>
      <c r="AO731"/>
      <c r="AP731"/>
      <c r="AQ731" t="s">
        <v>484</v>
      </c>
      <c r="AR731"/>
      <c r="AS731" s="268"/>
      <c r="AT731" s="256"/>
    </row>
    <row r="732" spans="1:48" s="257" customFormat="1" ht="22.8" x14ac:dyDescent="0.4">
      <c r="A732" s="257">
        <v>214401</v>
      </c>
      <c r="B732" s="257" t="s">
        <v>484</v>
      </c>
      <c r="C732" t="s">
        <v>212</v>
      </c>
      <c r="D732" t="s">
        <v>214</v>
      </c>
      <c r="E732" t="s">
        <v>212</v>
      </c>
      <c r="F732" t="s">
        <v>214</v>
      </c>
      <c r="G732" t="s">
        <v>214</v>
      </c>
      <c r="H732" t="s">
        <v>214</v>
      </c>
      <c r="I732" t="s">
        <v>214</v>
      </c>
      <c r="J732" t="s">
        <v>214</v>
      </c>
      <c r="K732" t="s">
        <v>214</v>
      </c>
      <c r="L732" t="s">
        <v>212</v>
      </c>
      <c r="M732" t="s">
        <v>214</v>
      </c>
      <c r="N732" t="s">
        <v>214</v>
      </c>
      <c r="O732" t="s">
        <v>214</v>
      </c>
      <c r="P732" t="s">
        <v>213</v>
      </c>
      <c r="Q732" t="s">
        <v>214</v>
      </c>
      <c r="R732" t="s">
        <v>214</v>
      </c>
      <c r="S732" t="s">
        <v>212</v>
      </c>
      <c r="T732" t="s">
        <v>212</v>
      </c>
      <c r="U732" t="s">
        <v>212</v>
      </c>
      <c r="V732" t="s">
        <v>212</v>
      </c>
      <c r="W732" t="s">
        <v>212</v>
      </c>
      <c r="X732" t="s">
        <v>212</v>
      </c>
      <c r="Y732" t="s">
        <v>212</v>
      </c>
      <c r="Z732" t="s">
        <v>213</v>
      </c>
      <c r="AA732" t="s">
        <v>214</v>
      </c>
      <c r="AB732" t="s">
        <v>214</v>
      </c>
      <c r="AC732" t="s">
        <v>212</v>
      </c>
      <c r="AD732" t="s">
        <v>212</v>
      </c>
      <c r="AE732" t="s">
        <v>214</v>
      </c>
      <c r="AF732" t="s">
        <v>213</v>
      </c>
      <c r="AG732"/>
      <c r="AH732"/>
      <c r="AI732"/>
      <c r="AJ732"/>
      <c r="AK732"/>
      <c r="AL732"/>
      <c r="AM732"/>
      <c r="AN732"/>
      <c r="AO732"/>
      <c r="AP732"/>
      <c r="AQ732" t="s">
        <v>484</v>
      </c>
      <c r="AR732"/>
      <c r="AS732" s="268"/>
      <c r="AT732" s="256"/>
    </row>
    <row r="733" spans="1:48" s="257" customFormat="1" ht="21.6" x14ac:dyDescent="0.65">
      <c r="A733" s="345">
        <v>214408</v>
      </c>
      <c r="B733" s="257" t="s">
        <v>59</v>
      </c>
      <c r="C733" s="269" t="s">
        <v>212</v>
      </c>
      <c r="D733" s="269" t="s">
        <v>214</v>
      </c>
      <c r="E733" s="269" t="s">
        <v>212</v>
      </c>
      <c r="F733" s="269" t="s">
        <v>212</v>
      </c>
      <c r="G733" s="269" t="s">
        <v>212</v>
      </c>
      <c r="H733" s="269" t="s">
        <v>212</v>
      </c>
      <c r="I733" s="269" t="s">
        <v>212</v>
      </c>
      <c r="J733" s="269" t="s">
        <v>212</v>
      </c>
      <c r="K733" s="269" t="s">
        <v>212</v>
      </c>
      <c r="L733" s="269" t="s">
        <v>212</v>
      </c>
      <c r="M733" s="269" t="s">
        <v>212</v>
      </c>
      <c r="N733" s="269" t="s">
        <v>212</v>
      </c>
      <c r="O733" s="269" t="s">
        <v>214</v>
      </c>
      <c r="P733" s="269" t="s">
        <v>212</v>
      </c>
      <c r="Q733" s="269" t="s">
        <v>214</v>
      </c>
      <c r="R733" s="269" t="s">
        <v>214</v>
      </c>
      <c r="S733" s="269" t="s">
        <v>212</v>
      </c>
      <c r="T733" s="269" t="s">
        <v>214</v>
      </c>
      <c r="U733" s="269" t="s">
        <v>214</v>
      </c>
      <c r="V733" s="269" t="s">
        <v>212</v>
      </c>
      <c r="W733" s="269" t="s">
        <v>212</v>
      </c>
      <c r="X733" s="269" t="s">
        <v>212</v>
      </c>
      <c r="Y733" s="269" t="s">
        <v>212</v>
      </c>
      <c r="Z733" s="269" t="s">
        <v>212</v>
      </c>
      <c r="AA733" s="269" t="s">
        <v>212</v>
      </c>
      <c r="AB733" s="269" t="s">
        <v>214</v>
      </c>
      <c r="AC733" s="269" t="s">
        <v>212</v>
      </c>
      <c r="AD733" s="269" t="s">
        <v>212</v>
      </c>
      <c r="AE733" s="269" t="s">
        <v>213</v>
      </c>
      <c r="AF733" s="269" t="s">
        <v>212</v>
      </c>
      <c r="AG733" s="269" t="s">
        <v>213</v>
      </c>
      <c r="AH733" s="269" t="s">
        <v>213</v>
      </c>
      <c r="AI733" s="269" t="s">
        <v>213</v>
      </c>
      <c r="AJ733" s="269" t="s">
        <v>213</v>
      </c>
      <c r="AK733" s="269" t="s">
        <v>213</v>
      </c>
      <c r="AL733" s="269" t="s">
        <v>213</v>
      </c>
      <c r="AM733" s="269" t="s">
        <v>213</v>
      </c>
      <c r="AN733" s="269" t="s">
        <v>213</v>
      </c>
      <c r="AO733" s="269" t="s">
        <v>213</v>
      </c>
      <c r="AQ733" t="s">
        <v>3374</v>
      </c>
      <c r="AR733"/>
      <c r="AS733" s="286"/>
      <c r="AT733" s="258"/>
      <c r="AV733" s="258"/>
    </row>
    <row r="734" spans="1:48" s="257" customFormat="1" ht="22.8" x14ac:dyDescent="0.4">
      <c r="A734" s="257">
        <v>214411</v>
      </c>
      <c r="B734" s="257" t="s">
        <v>486</v>
      </c>
      <c r="C734" t="s">
        <v>3829</v>
      </c>
      <c r="D734" t="s">
        <v>3829</v>
      </c>
      <c r="E734" t="s">
        <v>3829</v>
      </c>
      <c r="F734" t="s">
        <v>3829</v>
      </c>
      <c r="G734" t="s">
        <v>3829</v>
      </c>
      <c r="H734" t="s">
        <v>3829</v>
      </c>
      <c r="I734" t="s">
        <v>3829</v>
      </c>
      <c r="J734" t="s">
        <v>3829</v>
      </c>
      <c r="K734" t="s">
        <v>3829</v>
      </c>
      <c r="L734" t="s">
        <v>3829</v>
      </c>
      <c r="M734" t="s">
        <v>3829</v>
      </c>
      <c r="N734" t="s">
        <v>3829</v>
      </c>
      <c r="O734" t="s">
        <v>3829</v>
      </c>
      <c r="P734" t="s">
        <v>3829</v>
      </c>
      <c r="Q734" t="s">
        <v>3829</v>
      </c>
      <c r="R734" t="s">
        <v>3829</v>
      </c>
      <c r="S734" t="s">
        <v>3829</v>
      </c>
      <c r="T734" t="s">
        <v>3829</v>
      </c>
      <c r="U734" t="s">
        <v>3829</v>
      </c>
      <c r="V734" t="s">
        <v>3829</v>
      </c>
      <c r="W734"/>
      <c r="X734"/>
      <c r="Y734"/>
      <c r="Z734"/>
      <c r="AA734"/>
      <c r="AB734"/>
      <c r="AC734"/>
      <c r="AD734"/>
      <c r="AE734"/>
      <c r="AF734"/>
      <c r="AG734"/>
      <c r="AH734"/>
      <c r="AI734"/>
      <c r="AJ734"/>
      <c r="AK734"/>
      <c r="AL734"/>
      <c r="AM734"/>
      <c r="AN734"/>
      <c r="AO734"/>
      <c r="AP734"/>
      <c r="AQ734" t="s">
        <v>4022</v>
      </c>
      <c r="AR734"/>
      <c r="AS734" s="268"/>
      <c r="AT734" s="258"/>
    </row>
    <row r="735" spans="1:48" s="257" customFormat="1" ht="24" x14ac:dyDescent="0.5">
      <c r="A735" s="292">
        <v>214425</v>
      </c>
      <c r="B735" s="257" t="s">
        <v>484</v>
      </c>
      <c r="C735" s="257" t="s">
        <v>3829</v>
      </c>
      <c r="D735" s="257" t="s">
        <v>3829</v>
      </c>
      <c r="E735" s="257" t="s">
        <v>3829</v>
      </c>
      <c r="F735" s="257" t="s">
        <v>3829</v>
      </c>
      <c r="G735" s="257" t="s">
        <v>3829</v>
      </c>
      <c r="H735" s="257" t="s">
        <v>3829</v>
      </c>
      <c r="I735" s="257" t="s">
        <v>3829</v>
      </c>
      <c r="J735" s="257" t="s">
        <v>3829</v>
      </c>
      <c r="K735" s="257" t="s">
        <v>3829</v>
      </c>
      <c r="L735" s="257" t="s">
        <v>3829</v>
      </c>
      <c r="M735" s="257" t="s">
        <v>3829</v>
      </c>
      <c r="N735" s="257" t="s">
        <v>3829</v>
      </c>
      <c r="O735" s="257" t="s">
        <v>3829</v>
      </c>
      <c r="P735" s="257" t="s">
        <v>3829</v>
      </c>
      <c r="Q735" s="257" t="s">
        <v>3829</v>
      </c>
      <c r="R735" s="257" t="s">
        <v>3829</v>
      </c>
      <c r="S735" s="257" t="s">
        <v>3829</v>
      </c>
      <c r="T735" s="257" t="s">
        <v>3829</v>
      </c>
      <c r="U735" s="257" t="s">
        <v>3829</v>
      </c>
      <c r="V735" s="257" t="s">
        <v>3829</v>
      </c>
      <c r="W735" s="257" t="s">
        <v>3829</v>
      </c>
      <c r="X735" s="257" t="s">
        <v>3829</v>
      </c>
      <c r="Y735" s="257" t="s">
        <v>3829</v>
      </c>
      <c r="Z735" s="257" t="s">
        <v>3829</v>
      </c>
      <c r="AA735" s="257" t="s">
        <v>3829</v>
      </c>
      <c r="AB735" s="257" t="s">
        <v>3829</v>
      </c>
      <c r="AC735" s="257" t="s">
        <v>3829</v>
      </c>
      <c r="AD735" s="257" t="s">
        <v>3829</v>
      </c>
      <c r="AE735" s="257" t="s">
        <v>3829</v>
      </c>
      <c r="AF735" s="257" t="s">
        <v>3829</v>
      </c>
      <c r="AP735"/>
      <c r="AQ735" t="s">
        <v>3865</v>
      </c>
      <c r="AR735"/>
      <c r="AS735" s="268"/>
      <c r="AT735" s="258"/>
      <c r="AV735" s="258"/>
    </row>
    <row r="736" spans="1:48" s="257" customFormat="1" ht="22.8" x14ac:dyDescent="0.4">
      <c r="A736" s="257">
        <v>214438</v>
      </c>
      <c r="B736" s="257" t="s">
        <v>486</v>
      </c>
      <c r="C736" t="s">
        <v>3829</v>
      </c>
      <c r="D736" t="s">
        <v>3829</v>
      </c>
      <c r="E736" t="s">
        <v>3829</v>
      </c>
      <c r="F736" t="s">
        <v>3829</v>
      </c>
      <c r="G736" t="s">
        <v>3829</v>
      </c>
      <c r="H736" t="s">
        <v>3829</v>
      </c>
      <c r="I736" t="s">
        <v>3829</v>
      </c>
      <c r="J736" t="s">
        <v>3829</v>
      </c>
      <c r="K736" t="s">
        <v>3829</v>
      </c>
      <c r="L736" t="s">
        <v>3829</v>
      </c>
      <c r="M736" t="s">
        <v>3829</v>
      </c>
      <c r="N736" t="s">
        <v>3829</v>
      </c>
      <c r="O736" t="s">
        <v>3829</v>
      </c>
      <c r="P736" t="s">
        <v>3829</v>
      </c>
      <c r="Q736" t="s">
        <v>3829</v>
      </c>
      <c r="R736" t="s">
        <v>3829</v>
      </c>
      <c r="S736" t="s">
        <v>3829</v>
      </c>
      <c r="T736" t="s">
        <v>3829</v>
      </c>
      <c r="U736" t="s">
        <v>3829</v>
      </c>
      <c r="V736" t="s">
        <v>3829</v>
      </c>
      <c r="W736"/>
      <c r="X736"/>
      <c r="Y736"/>
      <c r="Z736"/>
      <c r="AA736"/>
      <c r="AB736"/>
      <c r="AC736"/>
      <c r="AD736"/>
      <c r="AE736"/>
      <c r="AF736"/>
      <c r="AG736"/>
      <c r="AH736"/>
      <c r="AI736"/>
      <c r="AJ736"/>
      <c r="AK736"/>
      <c r="AL736"/>
      <c r="AM736"/>
      <c r="AN736"/>
      <c r="AO736"/>
      <c r="AP736"/>
      <c r="AQ736" t="s">
        <v>4077</v>
      </c>
      <c r="AR736"/>
      <c r="AS736" s="268"/>
      <c r="AT736" s="256"/>
    </row>
    <row r="737" spans="1:48" s="257" customFormat="1" ht="22.8" x14ac:dyDescent="0.4">
      <c r="A737" s="257">
        <v>214439</v>
      </c>
      <c r="B737" s="257" t="s">
        <v>484</v>
      </c>
      <c r="C737" t="s">
        <v>212</v>
      </c>
      <c r="D737" t="s">
        <v>214</v>
      </c>
      <c r="E737" t="s">
        <v>212</v>
      </c>
      <c r="F737" t="s">
        <v>212</v>
      </c>
      <c r="G737" t="s">
        <v>212</v>
      </c>
      <c r="H737" t="s">
        <v>212</v>
      </c>
      <c r="I737" t="s">
        <v>212</v>
      </c>
      <c r="J737" t="s">
        <v>212</v>
      </c>
      <c r="K737" t="s">
        <v>214</v>
      </c>
      <c r="L737" t="s">
        <v>212</v>
      </c>
      <c r="M737" t="s">
        <v>214</v>
      </c>
      <c r="N737" t="s">
        <v>214</v>
      </c>
      <c r="O737" t="s">
        <v>212</v>
      </c>
      <c r="P737" t="s">
        <v>212</v>
      </c>
      <c r="Q737" t="s">
        <v>212</v>
      </c>
      <c r="R737" t="s">
        <v>212</v>
      </c>
      <c r="S737" t="s">
        <v>214</v>
      </c>
      <c r="T737" t="s">
        <v>212</v>
      </c>
      <c r="U737" t="s">
        <v>212</v>
      </c>
      <c r="V737" t="s">
        <v>212</v>
      </c>
      <c r="W737" t="s">
        <v>212</v>
      </c>
      <c r="X737" t="s">
        <v>212</v>
      </c>
      <c r="Y737" t="s">
        <v>213</v>
      </c>
      <c r="Z737" t="s">
        <v>213</v>
      </c>
      <c r="AA737" t="s">
        <v>212</v>
      </c>
      <c r="AB737" t="s">
        <v>213</v>
      </c>
      <c r="AC737" t="s">
        <v>214</v>
      </c>
      <c r="AD737" t="s">
        <v>213</v>
      </c>
      <c r="AE737" t="s">
        <v>213</v>
      </c>
      <c r="AF737" t="s">
        <v>213</v>
      </c>
      <c r="AG737"/>
      <c r="AH737"/>
      <c r="AI737"/>
      <c r="AJ737"/>
      <c r="AK737"/>
      <c r="AL737"/>
      <c r="AM737"/>
      <c r="AN737"/>
      <c r="AO737"/>
      <c r="AP737"/>
      <c r="AQ737" t="s">
        <v>484</v>
      </c>
      <c r="AR737"/>
      <c r="AS737" s="268"/>
      <c r="AT737" s="258"/>
      <c r="AV737" s="258"/>
    </row>
    <row r="738" spans="1:48" s="257" customFormat="1" ht="22.8" x14ac:dyDescent="0.4">
      <c r="A738" s="345">
        <v>214441</v>
      </c>
      <c r="B738" s="257" t="s">
        <v>485</v>
      </c>
      <c r="C738" s="269" t="s">
        <v>213</v>
      </c>
      <c r="D738" s="269" t="s">
        <v>213</v>
      </c>
      <c r="E738" s="269" t="s">
        <v>213</v>
      </c>
      <c r="F738" s="269" t="s">
        <v>213</v>
      </c>
      <c r="G738" s="269" t="s">
        <v>213</v>
      </c>
      <c r="H738" s="269" t="s">
        <v>213</v>
      </c>
      <c r="I738" s="269" t="s">
        <v>213</v>
      </c>
      <c r="J738" s="269" t="s">
        <v>213</v>
      </c>
      <c r="K738" s="269" t="s">
        <v>213</v>
      </c>
      <c r="L738" s="269" t="s">
        <v>213</v>
      </c>
      <c r="M738" s="280"/>
      <c r="N738" s="280"/>
      <c r="O738" s="280"/>
      <c r="P738" s="280"/>
      <c r="Q738" s="280"/>
      <c r="R738" s="280"/>
      <c r="S738" s="280"/>
      <c r="T738" s="280"/>
      <c r="U738" s="280"/>
      <c r="V738" s="280"/>
      <c r="W738" s="280"/>
      <c r="X738" s="280"/>
      <c r="Y738" s="280"/>
      <c r="Z738" s="280"/>
      <c r="AA738" s="280"/>
      <c r="AB738" s="280"/>
      <c r="AC738" s="280"/>
      <c r="AD738" s="280"/>
      <c r="AE738" s="280"/>
      <c r="AF738" s="280"/>
      <c r="AG738" s="280"/>
      <c r="AH738" s="280"/>
      <c r="AI738" s="280"/>
      <c r="AJ738" s="280"/>
      <c r="AK738" s="280"/>
      <c r="AL738" s="280"/>
      <c r="AM738" s="280"/>
      <c r="AN738" s="280"/>
      <c r="AO738" s="280"/>
      <c r="AP738"/>
      <c r="AQ738" t="s">
        <v>4147</v>
      </c>
      <c r="AR738"/>
      <c r="AS738" s="268"/>
      <c r="AT738" s="258"/>
      <c r="AV738" s="258"/>
    </row>
    <row r="739" spans="1:48" s="257" customFormat="1" ht="18" x14ac:dyDescent="0.5">
      <c r="A739" s="292">
        <v>214451</v>
      </c>
      <c r="B739" s="257" t="s">
        <v>486</v>
      </c>
      <c r="C739" s="269" t="s">
        <v>212</v>
      </c>
      <c r="D739" s="269" t="s">
        <v>212</v>
      </c>
      <c r="E739" s="269" t="s">
        <v>212</v>
      </c>
      <c r="F739" s="269" t="s">
        <v>212</v>
      </c>
      <c r="G739" s="269" t="s">
        <v>212</v>
      </c>
      <c r="H739" s="269" t="s">
        <v>212</v>
      </c>
      <c r="I739" s="269" t="s">
        <v>212</v>
      </c>
      <c r="J739" s="269" t="s">
        <v>212</v>
      </c>
      <c r="K739" s="269" t="s">
        <v>212</v>
      </c>
      <c r="L739" s="269" t="s">
        <v>212</v>
      </c>
      <c r="M739" s="280" t="s">
        <v>213</v>
      </c>
      <c r="N739" s="280" t="s">
        <v>213</v>
      </c>
      <c r="O739" s="280" t="s">
        <v>213</v>
      </c>
      <c r="P739" s="280" t="s">
        <v>213</v>
      </c>
      <c r="Q739" s="280" t="s">
        <v>213</v>
      </c>
      <c r="R739" s="280" t="s">
        <v>213</v>
      </c>
      <c r="S739" s="280" t="s">
        <v>213</v>
      </c>
      <c r="T739" s="280" t="s">
        <v>213</v>
      </c>
      <c r="U739" s="280" t="s">
        <v>213</v>
      </c>
      <c r="V739" s="280" t="s">
        <v>213</v>
      </c>
      <c r="AP739"/>
      <c r="AQ739" t="s">
        <v>3955</v>
      </c>
      <c r="AR739"/>
      <c r="AS739" s="283"/>
      <c r="AT739" s="280"/>
      <c r="AU739" s="280"/>
      <c r="AV739" s="280"/>
    </row>
    <row r="740" spans="1:48" s="257" customFormat="1" ht="22.8" x14ac:dyDescent="0.4">
      <c r="A740" s="257">
        <v>214452</v>
      </c>
      <c r="B740" s="257" t="s">
        <v>59</v>
      </c>
      <c r="C740" t="s">
        <v>212</v>
      </c>
      <c r="D740" t="s">
        <v>214</v>
      </c>
      <c r="E740" t="s">
        <v>212</v>
      </c>
      <c r="F740" t="s">
        <v>214</v>
      </c>
      <c r="G740" t="s">
        <v>212</v>
      </c>
      <c r="H740" t="s">
        <v>212</v>
      </c>
      <c r="I740" t="s">
        <v>214</v>
      </c>
      <c r="J740" t="s">
        <v>212</v>
      </c>
      <c r="K740" t="s">
        <v>214</v>
      </c>
      <c r="L740" t="s">
        <v>214</v>
      </c>
      <c r="M740" t="s">
        <v>214</v>
      </c>
      <c r="N740" t="s">
        <v>214</v>
      </c>
      <c r="O740" t="s">
        <v>214</v>
      </c>
      <c r="P740" t="s">
        <v>212</v>
      </c>
      <c r="Q740" t="s">
        <v>212</v>
      </c>
      <c r="R740" t="s">
        <v>214</v>
      </c>
      <c r="S740" t="s">
        <v>214</v>
      </c>
      <c r="T740" t="s">
        <v>214</v>
      </c>
      <c r="U740" t="s">
        <v>214</v>
      </c>
      <c r="V740" t="s">
        <v>214</v>
      </c>
      <c r="W740" t="s">
        <v>214</v>
      </c>
      <c r="X740" t="s">
        <v>214</v>
      </c>
      <c r="Y740" t="s">
        <v>212</v>
      </c>
      <c r="Z740" t="s">
        <v>212</v>
      </c>
      <c r="AA740" t="s">
        <v>212</v>
      </c>
      <c r="AB740" t="s">
        <v>214</v>
      </c>
      <c r="AC740" t="s">
        <v>214</v>
      </c>
      <c r="AD740" t="s">
        <v>212</v>
      </c>
      <c r="AE740" t="s">
        <v>212</v>
      </c>
      <c r="AF740" t="s">
        <v>212</v>
      </c>
      <c r="AG740" t="s">
        <v>212</v>
      </c>
      <c r="AH740" t="s">
        <v>214</v>
      </c>
      <c r="AI740" t="s">
        <v>214</v>
      </c>
      <c r="AJ740" t="s">
        <v>214</v>
      </c>
      <c r="AK740" t="s">
        <v>212</v>
      </c>
      <c r="AL740" t="s">
        <v>212</v>
      </c>
      <c r="AM740" t="s">
        <v>212</v>
      </c>
      <c r="AN740" t="s">
        <v>212</v>
      </c>
      <c r="AO740" t="s">
        <v>214</v>
      </c>
      <c r="AP740" t="s">
        <v>214</v>
      </c>
      <c r="AQ740" t="s">
        <v>3374</v>
      </c>
      <c r="AR740"/>
      <c r="AS740" s="268"/>
      <c r="AT740" s="258"/>
    </row>
    <row r="741" spans="1:48" s="257" customFormat="1" ht="22.8" x14ac:dyDescent="0.4">
      <c r="A741" s="257">
        <v>214453</v>
      </c>
      <c r="B741" s="257" t="s">
        <v>484</v>
      </c>
      <c r="C741" t="s">
        <v>3829</v>
      </c>
      <c r="D741" t="s">
        <v>3829</v>
      </c>
      <c r="E741" t="s">
        <v>3829</v>
      </c>
      <c r="F741" t="s">
        <v>3829</v>
      </c>
      <c r="G741" t="s">
        <v>3829</v>
      </c>
      <c r="H741" t="s">
        <v>3829</v>
      </c>
      <c r="I741" t="s">
        <v>3829</v>
      </c>
      <c r="J741" t="s">
        <v>3829</v>
      </c>
      <c r="K741" t="s">
        <v>3829</v>
      </c>
      <c r="L741" t="s">
        <v>3829</v>
      </c>
      <c r="M741" t="s">
        <v>3829</v>
      </c>
      <c r="N741" t="s">
        <v>3829</v>
      </c>
      <c r="O741" t="s">
        <v>3829</v>
      </c>
      <c r="P741" t="s">
        <v>3829</v>
      </c>
      <c r="Q741" t="s">
        <v>3829</v>
      </c>
      <c r="R741" t="s">
        <v>3829</v>
      </c>
      <c r="S741" t="s">
        <v>3829</v>
      </c>
      <c r="T741" t="s">
        <v>3829</v>
      </c>
      <c r="U741" t="s">
        <v>3829</v>
      </c>
      <c r="V741" t="s">
        <v>3829</v>
      </c>
      <c r="W741" t="s">
        <v>3829</v>
      </c>
      <c r="X741" t="s">
        <v>3829</v>
      </c>
      <c r="Y741" t="s">
        <v>3829</v>
      </c>
      <c r="Z741" t="s">
        <v>3829</v>
      </c>
      <c r="AA741" t="s">
        <v>3829</v>
      </c>
      <c r="AB741" t="s">
        <v>3829</v>
      </c>
      <c r="AC741" t="s">
        <v>3829</v>
      </c>
      <c r="AD741" t="s">
        <v>3829</v>
      </c>
      <c r="AE741" t="s">
        <v>3829</v>
      </c>
      <c r="AF741" t="s">
        <v>3829</v>
      </c>
      <c r="AG741"/>
      <c r="AH741"/>
      <c r="AI741"/>
      <c r="AJ741"/>
      <c r="AK741"/>
      <c r="AL741"/>
      <c r="AM741"/>
      <c r="AN741"/>
      <c r="AO741"/>
      <c r="AP741"/>
      <c r="AQ741" t="s">
        <v>4071</v>
      </c>
      <c r="AR741"/>
      <c r="AS741" s="268"/>
      <c r="AT741" s="258"/>
      <c r="AV741" s="258"/>
    </row>
    <row r="742" spans="1:48" s="257" customFormat="1" ht="22.8" x14ac:dyDescent="0.4">
      <c r="A742" s="257">
        <v>214455</v>
      </c>
      <c r="B742" s="257" t="s">
        <v>59</v>
      </c>
      <c r="C742" t="s">
        <v>3829</v>
      </c>
      <c r="D742" t="s">
        <v>3829</v>
      </c>
      <c r="E742" t="s">
        <v>3829</v>
      </c>
      <c r="F742" t="s">
        <v>3829</v>
      </c>
      <c r="G742" t="s">
        <v>3829</v>
      </c>
      <c r="H742" t="s">
        <v>3829</v>
      </c>
      <c r="I742" t="s">
        <v>3829</v>
      </c>
      <c r="J742" t="s">
        <v>3829</v>
      </c>
      <c r="K742" t="s">
        <v>3829</v>
      </c>
      <c r="L742" t="s">
        <v>3829</v>
      </c>
      <c r="M742" t="s">
        <v>3829</v>
      </c>
      <c r="N742" t="s">
        <v>3829</v>
      </c>
      <c r="O742" t="s">
        <v>3829</v>
      </c>
      <c r="P742" t="s">
        <v>3829</v>
      </c>
      <c r="Q742" t="s">
        <v>3829</v>
      </c>
      <c r="R742" t="s">
        <v>3829</v>
      </c>
      <c r="S742" t="s">
        <v>3829</v>
      </c>
      <c r="T742" t="s">
        <v>3829</v>
      </c>
      <c r="U742" t="s">
        <v>3829</v>
      </c>
      <c r="V742" t="s">
        <v>3829</v>
      </c>
      <c r="W742" t="s">
        <v>3829</v>
      </c>
      <c r="X742" t="s">
        <v>3829</v>
      </c>
      <c r="Y742" t="s">
        <v>3829</v>
      </c>
      <c r="Z742" t="s">
        <v>3829</v>
      </c>
      <c r="AA742" t="s">
        <v>3829</v>
      </c>
      <c r="AB742" t="s">
        <v>3829</v>
      </c>
      <c r="AC742" t="s">
        <v>3829</v>
      </c>
      <c r="AD742" t="s">
        <v>3829</v>
      </c>
      <c r="AE742" t="s">
        <v>3829</v>
      </c>
      <c r="AF742" t="s">
        <v>3829</v>
      </c>
      <c r="AG742" t="s">
        <v>3829</v>
      </c>
      <c r="AH742" t="s">
        <v>3829</v>
      </c>
      <c r="AI742" t="s">
        <v>3829</v>
      </c>
      <c r="AJ742" t="s">
        <v>3829</v>
      </c>
      <c r="AK742" t="s">
        <v>3829</v>
      </c>
      <c r="AL742" t="s">
        <v>3829</v>
      </c>
      <c r="AM742" t="s">
        <v>3829</v>
      </c>
      <c r="AN742" t="s">
        <v>3829</v>
      </c>
      <c r="AO742" t="s">
        <v>3829</v>
      </c>
      <c r="AP742" t="s">
        <v>3829</v>
      </c>
      <c r="AQ742" t="s">
        <v>3843</v>
      </c>
      <c r="AR742"/>
      <c r="AS742" s="268"/>
      <c r="AT742" s="258"/>
      <c r="AV742" s="258"/>
    </row>
    <row r="743" spans="1:48" s="257" customFormat="1" ht="22.8" x14ac:dyDescent="0.4">
      <c r="A743" s="257">
        <v>214456</v>
      </c>
      <c r="B743" s="257" t="s">
        <v>59</v>
      </c>
      <c r="C743" t="s">
        <v>3829</v>
      </c>
      <c r="D743" t="s">
        <v>3829</v>
      </c>
      <c r="E743" t="s">
        <v>3829</v>
      </c>
      <c r="F743" t="s">
        <v>3829</v>
      </c>
      <c r="G743" t="s">
        <v>3829</v>
      </c>
      <c r="H743" t="s">
        <v>3829</v>
      </c>
      <c r="I743" t="s">
        <v>3829</v>
      </c>
      <c r="J743" t="s">
        <v>3829</v>
      </c>
      <c r="K743" t="s">
        <v>3829</v>
      </c>
      <c r="L743" t="s">
        <v>3829</v>
      </c>
      <c r="M743" t="s">
        <v>3829</v>
      </c>
      <c r="N743" t="s">
        <v>3829</v>
      </c>
      <c r="O743" t="s">
        <v>3829</v>
      </c>
      <c r="P743" t="s">
        <v>3829</v>
      </c>
      <c r="Q743" t="s">
        <v>3829</v>
      </c>
      <c r="R743" t="s">
        <v>3829</v>
      </c>
      <c r="S743" t="s">
        <v>3829</v>
      </c>
      <c r="T743" t="s">
        <v>3829</v>
      </c>
      <c r="U743" t="s">
        <v>3829</v>
      </c>
      <c r="V743" t="s">
        <v>3829</v>
      </c>
      <c r="W743" t="s">
        <v>3829</v>
      </c>
      <c r="X743" t="s">
        <v>3829</v>
      </c>
      <c r="Y743" t="s">
        <v>3829</v>
      </c>
      <c r="Z743" t="s">
        <v>3829</v>
      </c>
      <c r="AA743" t="s">
        <v>3829</v>
      </c>
      <c r="AB743" t="s">
        <v>3829</v>
      </c>
      <c r="AC743" t="s">
        <v>3829</v>
      </c>
      <c r="AD743" t="s">
        <v>3829</v>
      </c>
      <c r="AE743" t="s">
        <v>3829</v>
      </c>
      <c r="AF743" t="s">
        <v>3829</v>
      </c>
      <c r="AG743" t="s">
        <v>3829</v>
      </c>
      <c r="AH743" t="s">
        <v>3829</v>
      </c>
      <c r="AI743" t="s">
        <v>3829</v>
      </c>
      <c r="AJ743" t="s">
        <v>3829</v>
      </c>
      <c r="AK743" t="s">
        <v>3829</v>
      </c>
      <c r="AL743" t="s">
        <v>3829</v>
      </c>
      <c r="AM743" t="s">
        <v>3829</v>
      </c>
      <c r="AN743" t="s">
        <v>3829</v>
      </c>
      <c r="AO743" t="s">
        <v>3829</v>
      </c>
      <c r="AP743" t="s">
        <v>3829</v>
      </c>
      <c r="AQ743" t="s">
        <v>3843</v>
      </c>
      <c r="AR743"/>
      <c r="AS743" s="268"/>
      <c r="AT743" s="256"/>
      <c r="AV743" s="258"/>
    </row>
    <row r="744" spans="1:48" s="257" customFormat="1" ht="22.8" x14ac:dyDescent="0.4">
      <c r="A744" s="257">
        <v>214463</v>
      </c>
      <c r="B744" s="257" t="s">
        <v>484</v>
      </c>
      <c r="C744" t="s">
        <v>212</v>
      </c>
      <c r="D744" t="s">
        <v>212</v>
      </c>
      <c r="E744" t="s">
        <v>212</v>
      </c>
      <c r="F744" t="s">
        <v>212</v>
      </c>
      <c r="G744" t="s">
        <v>214</v>
      </c>
      <c r="H744" t="s">
        <v>212</v>
      </c>
      <c r="I744" t="s">
        <v>214</v>
      </c>
      <c r="J744" t="s">
        <v>214</v>
      </c>
      <c r="K744" t="s">
        <v>214</v>
      </c>
      <c r="L744" t="s">
        <v>214</v>
      </c>
      <c r="M744" t="s">
        <v>214</v>
      </c>
      <c r="N744" t="s">
        <v>214</v>
      </c>
      <c r="O744" t="s">
        <v>214</v>
      </c>
      <c r="P744" t="s">
        <v>214</v>
      </c>
      <c r="Q744" t="s">
        <v>214</v>
      </c>
      <c r="R744" t="s">
        <v>214</v>
      </c>
      <c r="S744" t="s">
        <v>214</v>
      </c>
      <c r="T744" t="s">
        <v>212</v>
      </c>
      <c r="U744" t="s">
        <v>214</v>
      </c>
      <c r="V744" t="s">
        <v>214</v>
      </c>
      <c r="W744" t="s">
        <v>214</v>
      </c>
      <c r="X744" t="s">
        <v>213</v>
      </c>
      <c r="Y744" t="s">
        <v>212</v>
      </c>
      <c r="Z744" t="s">
        <v>214</v>
      </c>
      <c r="AA744" t="s">
        <v>212</v>
      </c>
      <c r="AB744" t="s">
        <v>214</v>
      </c>
      <c r="AC744" t="s">
        <v>213</v>
      </c>
      <c r="AD744" t="s">
        <v>214</v>
      </c>
      <c r="AE744" t="s">
        <v>212</v>
      </c>
      <c r="AF744" t="s">
        <v>214</v>
      </c>
      <c r="AG744"/>
      <c r="AH744"/>
      <c r="AI744"/>
      <c r="AJ744"/>
      <c r="AK744"/>
      <c r="AL744"/>
      <c r="AM744"/>
      <c r="AN744"/>
      <c r="AO744"/>
      <c r="AP744"/>
      <c r="AQ744" t="s">
        <v>3375</v>
      </c>
      <c r="AR744"/>
      <c r="AS744" s="268"/>
      <c r="AT744" s="256"/>
    </row>
    <row r="745" spans="1:48" s="257" customFormat="1" ht="22.8" x14ac:dyDescent="0.4">
      <c r="A745" s="345">
        <v>214472</v>
      </c>
      <c r="B745" s="257" t="s">
        <v>484</v>
      </c>
      <c r="C745" s="269" t="s">
        <v>3829</v>
      </c>
      <c r="D745" s="269" t="s">
        <v>3829</v>
      </c>
      <c r="E745" s="269" t="s">
        <v>3829</v>
      </c>
      <c r="F745" s="269" t="s">
        <v>3829</v>
      </c>
      <c r="G745" s="269" t="s">
        <v>3829</v>
      </c>
      <c r="H745" s="269" t="s">
        <v>3829</v>
      </c>
      <c r="I745" s="269" t="s">
        <v>3829</v>
      </c>
      <c r="J745" s="269" t="s">
        <v>3829</v>
      </c>
      <c r="K745" s="269" t="s">
        <v>3829</v>
      </c>
      <c r="L745" s="269" t="s">
        <v>3829</v>
      </c>
      <c r="M745" s="269" t="s">
        <v>3829</v>
      </c>
      <c r="N745" s="269" t="s">
        <v>3829</v>
      </c>
      <c r="O745" s="269" t="s">
        <v>3829</v>
      </c>
      <c r="P745" s="269" t="s">
        <v>3829</v>
      </c>
      <c r="Q745" s="269" t="s">
        <v>3829</v>
      </c>
      <c r="R745" s="269" t="s">
        <v>3829</v>
      </c>
      <c r="S745" s="269" t="s">
        <v>3829</v>
      </c>
      <c r="T745" s="269" t="s">
        <v>3829</v>
      </c>
      <c r="U745" s="269" t="s">
        <v>3829</v>
      </c>
      <c r="V745" s="269" t="s">
        <v>3829</v>
      </c>
      <c r="W745" s="269" t="s">
        <v>3829</v>
      </c>
      <c r="X745" s="269" t="s">
        <v>3829</v>
      </c>
      <c r="Y745" s="269" t="s">
        <v>3829</v>
      </c>
      <c r="Z745" s="269" t="s">
        <v>3829</v>
      </c>
      <c r="AA745" s="269" t="s">
        <v>3829</v>
      </c>
      <c r="AB745" s="269" t="s">
        <v>3829</v>
      </c>
      <c r="AC745" s="269" t="s">
        <v>3829</v>
      </c>
      <c r="AD745" s="269" t="s">
        <v>3829</v>
      </c>
      <c r="AE745" s="269" t="s">
        <v>3829</v>
      </c>
      <c r="AF745" s="269" t="s">
        <v>3829</v>
      </c>
      <c r="AG745" s="269"/>
      <c r="AH745" s="269"/>
      <c r="AI745" s="269"/>
      <c r="AJ745" s="269"/>
      <c r="AK745" s="269"/>
      <c r="AL745" s="269"/>
      <c r="AM745" s="269"/>
      <c r="AN745" s="269"/>
      <c r="AO745" s="269"/>
      <c r="AP745"/>
      <c r="AQ745" t="s">
        <v>3865</v>
      </c>
      <c r="AR745"/>
      <c r="AS745" s="268"/>
      <c r="AT745" s="256"/>
    </row>
    <row r="746" spans="1:48" s="257" customFormat="1" ht="22.8" x14ac:dyDescent="0.4">
      <c r="A746" s="257">
        <v>214474</v>
      </c>
      <c r="B746" s="257" t="s">
        <v>484</v>
      </c>
      <c r="C746" t="s">
        <v>3829</v>
      </c>
      <c r="D746" t="s">
        <v>3829</v>
      </c>
      <c r="E746" t="s">
        <v>3829</v>
      </c>
      <c r="F746" t="s">
        <v>3829</v>
      </c>
      <c r="G746" t="s">
        <v>3829</v>
      </c>
      <c r="H746" t="s">
        <v>3829</v>
      </c>
      <c r="I746" t="s">
        <v>3829</v>
      </c>
      <c r="J746" t="s">
        <v>3829</v>
      </c>
      <c r="K746" t="s">
        <v>3829</v>
      </c>
      <c r="L746" t="s">
        <v>3829</v>
      </c>
      <c r="M746" t="s">
        <v>3829</v>
      </c>
      <c r="N746" t="s">
        <v>3829</v>
      </c>
      <c r="O746" t="s">
        <v>3829</v>
      </c>
      <c r="P746" t="s">
        <v>3829</v>
      </c>
      <c r="Q746" t="s">
        <v>3829</v>
      </c>
      <c r="R746" t="s">
        <v>3829</v>
      </c>
      <c r="S746" t="s">
        <v>3829</v>
      </c>
      <c r="T746" t="s">
        <v>3829</v>
      </c>
      <c r="U746" t="s">
        <v>3829</v>
      </c>
      <c r="V746" t="s">
        <v>3829</v>
      </c>
      <c r="W746" t="s">
        <v>3829</v>
      </c>
      <c r="X746" t="s">
        <v>3829</v>
      </c>
      <c r="Y746" t="s">
        <v>3829</v>
      </c>
      <c r="Z746" t="s">
        <v>3829</v>
      </c>
      <c r="AA746" t="s">
        <v>3829</v>
      </c>
      <c r="AB746" t="s">
        <v>3829</v>
      </c>
      <c r="AC746" t="s">
        <v>3829</v>
      </c>
      <c r="AD746" t="s">
        <v>3829</v>
      </c>
      <c r="AE746" t="s">
        <v>3829</v>
      </c>
      <c r="AF746" t="s">
        <v>3829</v>
      </c>
      <c r="AG746"/>
      <c r="AH746"/>
      <c r="AI746"/>
      <c r="AJ746"/>
      <c r="AK746"/>
      <c r="AL746"/>
      <c r="AM746"/>
      <c r="AN746"/>
      <c r="AO746"/>
      <c r="AP746"/>
      <c r="AQ746" t="s">
        <v>3870</v>
      </c>
      <c r="AR746"/>
      <c r="AS746" s="268"/>
      <c r="AT746" s="256"/>
      <c r="AV746" s="258"/>
    </row>
    <row r="747" spans="1:48" s="257" customFormat="1" ht="21.6" x14ac:dyDescent="0.65">
      <c r="A747" s="345">
        <v>214478</v>
      </c>
      <c r="B747" s="257" t="s">
        <v>59</v>
      </c>
      <c r="C747" s="269" t="s">
        <v>212</v>
      </c>
      <c r="D747" s="269" t="s">
        <v>214</v>
      </c>
      <c r="E747" s="269" t="s">
        <v>214</v>
      </c>
      <c r="F747" s="269" t="s">
        <v>214</v>
      </c>
      <c r="G747" s="269" t="s">
        <v>212</v>
      </c>
      <c r="H747" s="269" t="s">
        <v>214</v>
      </c>
      <c r="I747" s="269" t="s">
        <v>214</v>
      </c>
      <c r="J747" s="269" t="s">
        <v>214</v>
      </c>
      <c r="K747" s="269" t="s">
        <v>214</v>
      </c>
      <c r="L747" s="269" t="s">
        <v>214</v>
      </c>
      <c r="M747" s="269" t="s">
        <v>212</v>
      </c>
      <c r="N747" s="269" t="s">
        <v>214</v>
      </c>
      <c r="O747" s="269" t="s">
        <v>214</v>
      </c>
      <c r="P747" s="269" t="s">
        <v>212</v>
      </c>
      <c r="Q747" s="269" t="s">
        <v>214</v>
      </c>
      <c r="R747" s="269" t="s">
        <v>214</v>
      </c>
      <c r="S747" s="269" t="s">
        <v>212</v>
      </c>
      <c r="T747" s="269" t="s">
        <v>214</v>
      </c>
      <c r="U747" s="269" t="s">
        <v>214</v>
      </c>
      <c r="V747" s="269" t="s">
        <v>214</v>
      </c>
      <c r="W747" s="269" t="s">
        <v>212</v>
      </c>
      <c r="X747" s="269" t="s">
        <v>212</v>
      </c>
      <c r="Y747" s="269" t="s">
        <v>214</v>
      </c>
      <c r="Z747" s="269" t="s">
        <v>212</v>
      </c>
      <c r="AA747" s="269" t="s">
        <v>212</v>
      </c>
      <c r="AB747" s="269" t="s">
        <v>214</v>
      </c>
      <c r="AC747" s="269" t="s">
        <v>214</v>
      </c>
      <c r="AD747" s="269" t="s">
        <v>214</v>
      </c>
      <c r="AE747" s="269" t="s">
        <v>213</v>
      </c>
      <c r="AF747" s="269" t="s">
        <v>212</v>
      </c>
      <c r="AG747" s="269" t="s">
        <v>214</v>
      </c>
      <c r="AH747" s="269" t="s">
        <v>214</v>
      </c>
      <c r="AI747" s="269" t="s">
        <v>214</v>
      </c>
      <c r="AJ747" s="269" t="s">
        <v>214</v>
      </c>
      <c r="AK747" s="269" t="s">
        <v>214</v>
      </c>
      <c r="AL747" s="269" t="s">
        <v>213</v>
      </c>
      <c r="AM747" s="269" t="s">
        <v>213</v>
      </c>
      <c r="AN747" s="269" t="s">
        <v>213</v>
      </c>
      <c r="AO747" s="269" t="s">
        <v>213</v>
      </c>
      <c r="AP747"/>
      <c r="AQ747" t="s">
        <v>59</v>
      </c>
      <c r="AR747"/>
      <c r="AS747" s="279"/>
      <c r="AT747" s="258"/>
      <c r="AV747" s="258"/>
    </row>
    <row r="748" spans="1:48" s="257" customFormat="1" ht="22.8" x14ac:dyDescent="0.4">
      <c r="A748" s="257">
        <v>214479</v>
      </c>
      <c r="B748" s="257" t="s">
        <v>59</v>
      </c>
      <c r="C748" t="s">
        <v>3829</v>
      </c>
      <c r="D748" t="s">
        <v>3829</v>
      </c>
      <c r="E748" t="s">
        <v>3829</v>
      </c>
      <c r="F748" t="s">
        <v>3829</v>
      </c>
      <c r="G748" t="s">
        <v>3829</v>
      </c>
      <c r="H748" t="s">
        <v>3829</v>
      </c>
      <c r="I748" t="s">
        <v>3829</v>
      </c>
      <c r="J748" t="s">
        <v>3829</v>
      </c>
      <c r="K748" t="s">
        <v>3829</v>
      </c>
      <c r="L748" t="s">
        <v>3829</v>
      </c>
      <c r="M748" t="s">
        <v>3829</v>
      </c>
      <c r="N748" t="s">
        <v>3829</v>
      </c>
      <c r="O748" t="s">
        <v>3829</v>
      </c>
      <c r="P748" t="s">
        <v>3829</v>
      </c>
      <c r="Q748" t="s">
        <v>3829</v>
      </c>
      <c r="R748" t="s">
        <v>3829</v>
      </c>
      <c r="S748" t="s">
        <v>3829</v>
      </c>
      <c r="T748" t="s">
        <v>3829</v>
      </c>
      <c r="U748" t="s">
        <v>3829</v>
      </c>
      <c r="V748" t="s">
        <v>3829</v>
      </c>
      <c r="W748" t="s">
        <v>3829</v>
      </c>
      <c r="X748" t="s">
        <v>3829</v>
      </c>
      <c r="Y748" t="s">
        <v>3829</v>
      </c>
      <c r="Z748" t="s">
        <v>3829</v>
      </c>
      <c r="AA748" t="s">
        <v>3829</v>
      </c>
      <c r="AB748" t="s">
        <v>3829</v>
      </c>
      <c r="AC748" t="s">
        <v>3829</v>
      </c>
      <c r="AD748" t="s">
        <v>3829</v>
      </c>
      <c r="AE748" t="s">
        <v>3829</v>
      </c>
      <c r="AF748" t="s">
        <v>3829</v>
      </c>
      <c r="AG748" t="s">
        <v>3829</v>
      </c>
      <c r="AH748" t="s">
        <v>3829</v>
      </c>
      <c r="AI748" t="s">
        <v>3829</v>
      </c>
      <c r="AJ748" t="s">
        <v>3829</v>
      </c>
      <c r="AK748" t="s">
        <v>3829</v>
      </c>
      <c r="AL748" t="s">
        <v>3829</v>
      </c>
      <c r="AM748" t="s">
        <v>3829</v>
      </c>
      <c r="AN748" t="s">
        <v>3829</v>
      </c>
      <c r="AO748" t="s">
        <v>3829</v>
      </c>
      <c r="AP748" t="s">
        <v>3829</v>
      </c>
      <c r="AQ748" t="s">
        <v>3879</v>
      </c>
      <c r="AR748"/>
      <c r="AS748" s="268"/>
      <c r="AT748" s="258"/>
      <c r="AV748" s="258"/>
    </row>
    <row r="749" spans="1:48" s="257" customFormat="1" ht="21.6" x14ac:dyDescent="0.65">
      <c r="A749" s="292">
        <v>214482</v>
      </c>
      <c r="B749" s="257" t="s">
        <v>59</v>
      </c>
      <c r="C749" s="257" t="s">
        <v>214</v>
      </c>
      <c r="D749" s="257" t="s">
        <v>214</v>
      </c>
      <c r="E749" s="257" t="s">
        <v>212</v>
      </c>
      <c r="F749" s="257" t="s">
        <v>214</v>
      </c>
      <c r="G749" s="257" t="s">
        <v>212</v>
      </c>
      <c r="H749" s="257" t="s">
        <v>214</v>
      </c>
      <c r="I749" s="257" t="s">
        <v>214</v>
      </c>
      <c r="J749" s="257" t="s">
        <v>214</v>
      </c>
      <c r="K749" s="257" t="s">
        <v>212</v>
      </c>
      <c r="L749" s="257" t="s">
        <v>214</v>
      </c>
      <c r="M749" s="257" t="s">
        <v>212</v>
      </c>
      <c r="N749" s="257" t="s">
        <v>214</v>
      </c>
      <c r="O749" s="257" t="s">
        <v>214</v>
      </c>
      <c r="P749" s="257" t="s">
        <v>214</v>
      </c>
      <c r="Q749" s="257" t="s">
        <v>214</v>
      </c>
      <c r="R749" s="257" t="s">
        <v>214</v>
      </c>
      <c r="S749" s="257" t="s">
        <v>212</v>
      </c>
      <c r="T749" s="257" t="s">
        <v>214</v>
      </c>
      <c r="U749" s="257" t="s">
        <v>214</v>
      </c>
      <c r="V749" s="257" t="s">
        <v>212</v>
      </c>
      <c r="W749" s="257" t="s">
        <v>214</v>
      </c>
      <c r="X749" s="257" t="s">
        <v>214</v>
      </c>
      <c r="Y749" s="257" t="s">
        <v>212</v>
      </c>
      <c r="Z749" s="257" t="s">
        <v>214</v>
      </c>
      <c r="AA749" s="257" t="s">
        <v>212</v>
      </c>
      <c r="AB749" s="257" t="s">
        <v>212</v>
      </c>
      <c r="AC749" s="257" t="s">
        <v>214</v>
      </c>
      <c r="AD749" s="257" t="s">
        <v>214</v>
      </c>
      <c r="AE749" s="257" t="s">
        <v>212</v>
      </c>
      <c r="AF749" s="257" t="s">
        <v>212</v>
      </c>
      <c r="AG749" s="257" t="s">
        <v>214</v>
      </c>
      <c r="AH749" s="257" t="s">
        <v>212</v>
      </c>
      <c r="AI749" s="257" t="s">
        <v>214</v>
      </c>
      <c r="AJ749" s="257" t="s">
        <v>214</v>
      </c>
      <c r="AK749" s="257" t="s">
        <v>212</v>
      </c>
      <c r="AL749" s="257" t="s">
        <v>214</v>
      </c>
      <c r="AM749" s="257" t="s">
        <v>214</v>
      </c>
      <c r="AN749" s="257" t="s">
        <v>214</v>
      </c>
      <c r="AO749" s="257" t="s">
        <v>214</v>
      </c>
      <c r="AP749"/>
      <c r="AQ749" t="s">
        <v>59</v>
      </c>
      <c r="AR749"/>
      <c r="AS749" s="290"/>
      <c r="AT749" s="258"/>
      <c r="AV749" s="258"/>
    </row>
    <row r="750" spans="1:48" s="257" customFormat="1" ht="22.8" x14ac:dyDescent="0.4">
      <c r="A750" s="257">
        <v>214487</v>
      </c>
      <c r="B750" s="257" t="s">
        <v>59</v>
      </c>
      <c r="C750" t="s">
        <v>3829</v>
      </c>
      <c r="D750" t="s">
        <v>3829</v>
      </c>
      <c r="E750" t="s">
        <v>3829</v>
      </c>
      <c r="F750" t="s">
        <v>3829</v>
      </c>
      <c r="G750" t="s">
        <v>3829</v>
      </c>
      <c r="H750" t="s">
        <v>3829</v>
      </c>
      <c r="I750" t="s">
        <v>3829</v>
      </c>
      <c r="J750" t="s">
        <v>3829</v>
      </c>
      <c r="K750" t="s">
        <v>3829</v>
      </c>
      <c r="L750" t="s">
        <v>3829</v>
      </c>
      <c r="M750" t="s">
        <v>3829</v>
      </c>
      <c r="N750" t="s">
        <v>3829</v>
      </c>
      <c r="O750" t="s">
        <v>3829</v>
      </c>
      <c r="P750" t="s">
        <v>3829</v>
      </c>
      <c r="Q750" t="s">
        <v>3829</v>
      </c>
      <c r="R750" t="s">
        <v>3829</v>
      </c>
      <c r="S750" t="s">
        <v>3829</v>
      </c>
      <c r="T750" t="s">
        <v>3829</v>
      </c>
      <c r="U750" t="s">
        <v>3829</v>
      </c>
      <c r="V750" t="s">
        <v>3829</v>
      </c>
      <c r="W750" t="s">
        <v>3829</v>
      </c>
      <c r="X750" t="s">
        <v>3829</v>
      </c>
      <c r="Y750" t="s">
        <v>3829</v>
      </c>
      <c r="Z750" t="s">
        <v>3829</v>
      </c>
      <c r="AA750" t="s">
        <v>3829</v>
      </c>
      <c r="AB750" t="s">
        <v>3829</v>
      </c>
      <c r="AC750" t="s">
        <v>3829</v>
      </c>
      <c r="AD750" t="s">
        <v>3829</v>
      </c>
      <c r="AE750" t="s">
        <v>3829</v>
      </c>
      <c r="AF750" t="s">
        <v>3829</v>
      </c>
      <c r="AG750" t="s">
        <v>3829</v>
      </c>
      <c r="AH750" t="s">
        <v>3829</v>
      </c>
      <c r="AI750" t="s">
        <v>3829</v>
      </c>
      <c r="AJ750" t="s">
        <v>3829</v>
      </c>
      <c r="AK750" t="s">
        <v>3829</v>
      </c>
      <c r="AL750" t="s">
        <v>3829</v>
      </c>
      <c r="AM750" t="s">
        <v>3829</v>
      </c>
      <c r="AN750" t="s">
        <v>3829</v>
      </c>
      <c r="AO750" t="s">
        <v>3829</v>
      </c>
      <c r="AQ750" t="s">
        <v>3861</v>
      </c>
      <c r="AR750"/>
      <c r="AS750" s="268"/>
      <c r="AT750" s="256"/>
      <c r="AV750" s="258"/>
    </row>
    <row r="751" spans="1:48" s="257" customFormat="1" ht="22.8" x14ac:dyDescent="0.4">
      <c r="A751" s="257">
        <v>214488</v>
      </c>
      <c r="B751" s="257" t="s">
        <v>59</v>
      </c>
      <c r="C751" t="s">
        <v>3829</v>
      </c>
      <c r="D751" t="s">
        <v>3829</v>
      </c>
      <c r="E751" t="s">
        <v>3829</v>
      </c>
      <c r="F751" t="s">
        <v>3829</v>
      </c>
      <c r="G751" t="s">
        <v>3829</v>
      </c>
      <c r="H751" t="s">
        <v>3829</v>
      </c>
      <c r="I751" t="s">
        <v>3829</v>
      </c>
      <c r="J751" t="s">
        <v>3829</v>
      </c>
      <c r="K751" t="s">
        <v>3829</v>
      </c>
      <c r="L751" t="s">
        <v>3829</v>
      </c>
      <c r="M751" t="s">
        <v>3829</v>
      </c>
      <c r="N751" t="s">
        <v>3829</v>
      </c>
      <c r="O751" t="s">
        <v>3829</v>
      </c>
      <c r="P751" t="s">
        <v>3829</v>
      </c>
      <c r="Q751" t="s">
        <v>3829</v>
      </c>
      <c r="R751" t="s">
        <v>3829</v>
      </c>
      <c r="S751" t="s">
        <v>3829</v>
      </c>
      <c r="T751" t="s">
        <v>3829</v>
      </c>
      <c r="U751" t="s">
        <v>3829</v>
      </c>
      <c r="V751" t="s">
        <v>3829</v>
      </c>
      <c r="W751" t="s">
        <v>3829</v>
      </c>
      <c r="X751" t="s">
        <v>3829</v>
      </c>
      <c r="Y751" t="s">
        <v>3829</v>
      </c>
      <c r="Z751" t="s">
        <v>3829</v>
      </c>
      <c r="AA751" t="s">
        <v>3829</v>
      </c>
      <c r="AB751" t="s">
        <v>3829</v>
      </c>
      <c r="AC751" t="s">
        <v>3829</v>
      </c>
      <c r="AD751" t="s">
        <v>3829</v>
      </c>
      <c r="AE751" t="s">
        <v>3829</v>
      </c>
      <c r="AF751" t="s">
        <v>3829</v>
      </c>
      <c r="AG751" t="s">
        <v>3829</v>
      </c>
      <c r="AH751" t="s">
        <v>3829</v>
      </c>
      <c r="AI751" t="s">
        <v>3829</v>
      </c>
      <c r="AJ751" t="s">
        <v>3829</v>
      </c>
      <c r="AK751" t="s">
        <v>3829</v>
      </c>
      <c r="AL751" t="s">
        <v>3829</v>
      </c>
      <c r="AM751" t="s">
        <v>3829</v>
      </c>
      <c r="AN751" t="s">
        <v>3829</v>
      </c>
      <c r="AO751" t="s">
        <v>3829</v>
      </c>
      <c r="AQ751" t="s">
        <v>3998</v>
      </c>
      <c r="AR751"/>
      <c r="AS751" s="268"/>
      <c r="AT751" s="258"/>
    </row>
    <row r="752" spans="1:48" s="257" customFormat="1" ht="14.4" x14ac:dyDescent="0.3">
      <c r="A752" s="257">
        <v>214490</v>
      </c>
      <c r="B752" s="257" t="s">
        <v>59</v>
      </c>
      <c r="C752" t="s">
        <v>3829</v>
      </c>
      <c r="D752" t="s">
        <v>3829</v>
      </c>
      <c r="E752" t="s">
        <v>3829</v>
      </c>
      <c r="F752" t="s">
        <v>3829</v>
      </c>
      <c r="G752" t="s">
        <v>3829</v>
      </c>
      <c r="H752" t="s">
        <v>3829</v>
      </c>
      <c r="I752" t="s">
        <v>3829</v>
      </c>
      <c r="J752" t="s">
        <v>3829</v>
      </c>
      <c r="K752" t="s">
        <v>3829</v>
      </c>
      <c r="L752" t="s">
        <v>3829</v>
      </c>
      <c r="M752" t="s">
        <v>3829</v>
      </c>
      <c r="N752" t="s">
        <v>3829</v>
      </c>
      <c r="O752" t="s">
        <v>3829</v>
      </c>
      <c r="P752" t="s">
        <v>3829</v>
      </c>
      <c r="Q752" t="s">
        <v>3829</v>
      </c>
      <c r="R752" t="s">
        <v>3829</v>
      </c>
      <c r="S752" t="s">
        <v>3829</v>
      </c>
      <c r="T752" t="s">
        <v>3829</v>
      </c>
      <c r="U752" t="s">
        <v>3829</v>
      </c>
      <c r="V752" t="s">
        <v>3829</v>
      </c>
      <c r="W752" t="s">
        <v>3829</v>
      </c>
      <c r="X752" t="s">
        <v>3829</v>
      </c>
      <c r="Y752" t="s">
        <v>3829</v>
      </c>
      <c r="Z752" t="s">
        <v>3829</v>
      </c>
      <c r="AA752" t="s">
        <v>3829</v>
      </c>
      <c r="AB752" t="s">
        <v>3829</v>
      </c>
      <c r="AC752" t="s">
        <v>3829</v>
      </c>
      <c r="AD752" t="s">
        <v>3829</v>
      </c>
      <c r="AE752" t="s">
        <v>3829</v>
      </c>
      <c r="AF752" t="s">
        <v>3829</v>
      </c>
      <c r="AG752" t="s">
        <v>3829</v>
      </c>
      <c r="AH752" t="s">
        <v>3829</v>
      </c>
      <c r="AI752" t="s">
        <v>3829</v>
      </c>
      <c r="AJ752" t="s">
        <v>3829</v>
      </c>
      <c r="AK752" t="s">
        <v>3829</v>
      </c>
      <c r="AL752" t="s">
        <v>3829</v>
      </c>
      <c r="AM752" t="s">
        <v>3829</v>
      </c>
      <c r="AN752" t="s">
        <v>3829</v>
      </c>
      <c r="AO752" t="s">
        <v>3829</v>
      </c>
      <c r="AQ752" t="s">
        <v>3374</v>
      </c>
      <c r="AR752"/>
      <c r="AS752" s="283"/>
      <c r="AT752" s="258"/>
      <c r="AV752" s="258"/>
    </row>
    <row r="753" spans="1:48" s="257" customFormat="1" ht="22.8" x14ac:dyDescent="0.4">
      <c r="A753" s="257">
        <v>214495</v>
      </c>
      <c r="B753" s="257" t="s">
        <v>59</v>
      </c>
      <c r="C753" t="s">
        <v>3829</v>
      </c>
      <c r="D753" t="s">
        <v>3829</v>
      </c>
      <c r="E753" t="s">
        <v>3829</v>
      </c>
      <c r="F753" t="s">
        <v>3829</v>
      </c>
      <c r="G753" t="s">
        <v>3829</v>
      </c>
      <c r="H753" t="s">
        <v>3829</v>
      </c>
      <c r="I753" t="s">
        <v>3829</v>
      </c>
      <c r="J753" t="s">
        <v>3829</v>
      </c>
      <c r="K753" t="s">
        <v>3829</v>
      </c>
      <c r="L753" t="s">
        <v>3829</v>
      </c>
      <c r="M753" t="s">
        <v>3829</v>
      </c>
      <c r="N753" t="s">
        <v>3829</v>
      </c>
      <c r="O753" t="s">
        <v>3829</v>
      </c>
      <c r="P753" t="s">
        <v>3829</v>
      </c>
      <c r="Q753" t="s">
        <v>3829</v>
      </c>
      <c r="R753" t="s">
        <v>3829</v>
      </c>
      <c r="S753" t="s">
        <v>3829</v>
      </c>
      <c r="T753" t="s">
        <v>3829</v>
      </c>
      <c r="U753" t="s">
        <v>3829</v>
      </c>
      <c r="V753" t="s">
        <v>3829</v>
      </c>
      <c r="W753" t="s">
        <v>3829</v>
      </c>
      <c r="X753" t="s">
        <v>3829</v>
      </c>
      <c r="Y753" t="s">
        <v>3829</v>
      </c>
      <c r="Z753" t="s">
        <v>3829</v>
      </c>
      <c r="AA753" t="s">
        <v>3829</v>
      </c>
      <c r="AB753" t="s">
        <v>3829</v>
      </c>
      <c r="AC753" t="s">
        <v>3829</v>
      </c>
      <c r="AD753" t="s">
        <v>3829</v>
      </c>
      <c r="AE753" t="s">
        <v>3829</v>
      </c>
      <c r="AF753" t="s">
        <v>3829</v>
      </c>
      <c r="AG753" t="s">
        <v>3829</v>
      </c>
      <c r="AH753" t="s">
        <v>3829</v>
      </c>
      <c r="AI753" t="s">
        <v>3829</v>
      </c>
      <c r="AJ753" t="s">
        <v>3829</v>
      </c>
      <c r="AK753" t="s">
        <v>3829</v>
      </c>
      <c r="AL753" t="s">
        <v>3829</v>
      </c>
      <c r="AM753" t="s">
        <v>3829</v>
      </c>
      <c r="AN753" t="s">
        <v>3829</v>
      </c>
      <c r="AO753" t="s">
        <v>3829</v>
      </c>
      <c r="AP753" t="s">
        <v>3829</v>
      </c>
      <c r="AQ753" t="s">
        <v>3861</v>
      </c>
      <c r="AR753"/>
      <c r="AS753" s="268"/>
      <c r="AT753" s="256"/>
    </row>
    <row r="754" spans="1:48" s="257" customFormat="1" ht="21.6" x14ac:dyDescent="0.65">
      <c r="A754" s="257">
        <v>214497</v>
      </c>
      <c r="B754" s="257" t="s">
        <v>59</v>
      </c>
      <c r="C754" t="s">
        <v>212</v>
      </c>
      <c r="D754" t="s">
        <v>212</v>
      </c>
      <c r="E754" t="s">
        <v>212</v>
      </c>
      <c r="F754" t="s">
        <v>214</v>
      </c>
      <c r="G754" t="s">
        <v>214</v>
      </c>
      <c r="H754" t="s">
        <v>214</v>
      </c>
      <c r="I754" t="s">
        <v>214</v>
      </c>
      <c r="J754" t="s">
        <v>212</v>
      </c>
      <c r="K754" t="s">
        <v>212</v>
      </c>
      <c r="L754" t="s">
        <v>214</v>
      </c>
      <c r="M754" t="s">
        <v>212</v>
      </c>
      <c r="N754" t="s">
        <v>212</v>
      </c>
      <c r="O754" t="s">
        <v>214</v>
      </c>
      <c r="P754" t="s">
        <v>214</v>
      </c>
      <c r="Q754" t="s">
        <v>212</v>
      </c>
      <c r="R754" t="s">
        <v>214</v>
      </c>
      <c r="S754" t="s">
        <v>214</v>
      </c>
      <c r="T754" t="s">
        <v>214</v>
      </c>
      <c r="U754" t="s">
        <v>214</v>
      </c>
      <c r="V754" t="s">
        <v>212</v>
      </c>
      <c r="W754" t="s">
        <v>212</v>
      </c>
      <c r="X754" t="s">
        <v>212</v>
      </c>
      <c r="Y754" t="s">
        <v>214</v>
      </c>
      <c r="Z754" t="s">
        <v>212</v>
      </c>
      <c r="AA754" t="s">
        <v>214</v>
      </c>
      <c r="AB754" t="s">
        <v>212</v>
      </c>
      <c r="AC754" t="s">
        <v>214</v>
      </c>
      <c r="AD754" t="s">
        <v>214</v>
      </c>
      <c r="AE754" t="s">
        <v>212</v>
      </c>
      <c r="AF754" t="s">
        <v>212</v>
      </c>
      <c r="AG754" t="s">
        <v>212</v>
      </c>
      <c r="AH754" t="s">
        <v>212</v>
      </c>
      <c r="AI754" t="s">
        <v>212</v>
      </c>
      <c r="AJ754" t="s">
        <v>212</v>
      </c>
      <c r="AK754" t="s">
        <v>214</v>
      </c>
      <c r="AL754" t="s">
        <v>212</v>
      </c>
      <c r="AM754" t="s">
        <v>212</v>
      </c>
      <c r="AN754" t="s">
        <v>212</v>
      </c>
      <c r="AO754" t="s">
        <v>214</v>
      </c>
      <c r="AP754"/>
      <c r="AQ754" t="s">
        <v>59</v>
      </c>
      <c r="AR754"/>
      <c r="AS754" s="290"/>
      <c r="AT754" s="256"/>
      <c r="AV754" s="258"/>
    </row>
    <row r="755" spans="1:48" s="257" customFormat="1" ht="22.8" x14ac:dyDescent="0.4">
      <c r="A755" s="257">
        <v>214506</v>
      </c>
      <c r="B755" s="257" t="s">
        <v>65</v>
      </c>
      <c r="C755" t="s">
        <v>3829</v>
      </c>
      <c r="D755" t="s">
        <v>3829</v>
      </c>
      <c r="E755" t="s">
        <v>3829</v>
      </c>
      <c r="F755" t="s">
        <v>3829</v>
      </c>
      <c r="G755" t="s">
        <v>3829</v>
      </c>
      <c r="H755" t="s">
        <v>3829</v>
      </c>
      <c r="I755" t="s">
        <v>3829</v>
      </c>
      <c r="J755" t="s">
        <v>3829</v>
      </c>
      <c r="K755" t="s">
        <v>3829</v>
      </c>
      <c r="L755" t="s">
        <v>3829</v>
      </c>
      <c r="M755" t="s">
        <v>3829</v>
      </c>
      <c r="N755" t="s">
        <v>3829</v>
      </c>
      <c r="O755" t="s">
        <v>3829</v>
      </c>
      <c r="P755" t="s">
        <v>3829</v>
      </c>
      <c r="Q755" t="s">
        <v>3829</v>
      </c>
      <c r="R755" t="s">
        <v>3829</v>
      </c>
      <c r="S755" t="s">
        <v>3829</v>
      </c>
      <c r="T755" t="s">
        <v>3829</v>
      </c>
      <c r="U755" t="s">
        <v>3829</v>
      </c>
      <c r="V755" t="s">
        <v>3829</v>
      </c>
      <c r="W755" t="s">
        <v>3829</v>
      </c>
      <c r="X755" t="s">
        <v>3829</v>
      </c>
      <c r="Y755" t="s">
        <v>3829</v>
      </c>
      <c r="Z755" t="s">
        <v>3829</v>
      </c>
      <c r="AA755" t="s">
        <v>3829</v>
      </c>
      <c r="AB755" t="s">
        <v>3829</v>
      </c>
      <c r="AC755" t="s">
        <v>3829</v>
      </c>
      <c r="AD755" t="s">
        <v>3829</v>
      </c>
      <c r="AE755" t="s">
        <v>3829</v>
      </c>
      <c r="AF755" t="s">
        <v>3829</v>
      </c>
      <c r="AG755" t="s">
        <v>3829</v>
      </c>
      <c r="AH755" t="s">
        <v>3829</v>
      </c>
      <c r="AI755" t="s">
        <v>3829</v>
      </c>
      <c r="AJ755" t="s">
        <v>3829</v>
      </c>
      <c r="AK755" t="s">
        <v>3829</v>
      </c>
      <c r="AL755"/>
      <c r="AM755"/>
      <c r="AN755"/>
      <c r="AO755"/>
      <c r="AP755"/>
      <c r="AQ755" t="s">
        <v>4074</v>
      </c>
      <c r="AR755"/>
      <c r="AS755" s="268"/>
      <c r="AT755" s="258"/>
      <c r="AV755" s="258"/>
    </row>
    <row r="756" spans="1:48" s="257" customFormat="1" ht="22.8" x14ac:dyDescent="0.4">
      <c r="A756" s="345">
        <v>214511</v>
      </c>
      <c r="B756" s="257" t="s">
        <v>484</v>
      </c>
      <c r="C756" s="269" t="s">
        <v>3829</v>
      </c>
      <c r="D756" s="269" t="s">
        <v>3829</v>
      </c>
      <c r="E756" s="269" t="s">
        <v>3829</v>
      </c>
      <c r="F756" s="269" t="s">
        <v>3829</v>
      </c>
      <c r="G756" s="269" t="s">
        <v>3829</v>
      </c>
      <c r="H756" s="269" t="s">
        <v>3829</v>
      </c>
      <c r="I756" s="269" t="s">
        <v>3829</v>
      </c>
      <c r="J756" s="269" t="s">
        <v>3829</v>
      </c>
      <c r="K756" s="269" t="s">
        <v>3829</v>
      </c>
      <c r="L756" s="269" t="s">
        <v>3829</v>
      </c>
      <c r="M756" s="269" t="s">
        <v>3829</v>
      </c>
      <c r="N756" s="269" t="s">
        <v>3829</v>
      </c>
      <c r="O756" s="269" t="s">
        <v>3829</v>
      </c>
      <c r="P756" s="269" t="s">
        <v>3829</v>
      </c>
      <c r="Q756" s="269" t="s">
        <v>3829</v>
      </c>
      <c r="R756" s="269" t="s">
        <v>3829</v>
      </c>
      <c r="S756" s="269" t="s">
        <v>3829</v>
      </c>
      <c r="T756" s="269" t="s">
        <v>3829</v>
      </c>
      <c r="U756" s="269" t="s">
        <v>3829</v>
      </c>
      <c r="V756" s="269" t="s">
        <v>3829</v>
      </c>
      <c r="W756" s="269" t="s">
        <v>3829</v>
      </c>
      <c r="X756" s="269" t="s">
        <v>3829</v>
      </c>
      <c r="Y756" s="269" t="s">
        <v>3829</v>
      </c>
      <c r="Z756" s="269" t="s">
        <v>3829</v>
      </c>
      <c r="AA756" s="269" t="s">
        <v>3829</v>
      </c>
      <c r="AB756" s="269" t="s">
        <v>3829</v>
      </c>
      <c r="AC756" s="269" t="s">
        <v>3829</v>
      </c>
      <c r="AD756" s="269" t="s">
        <v>3829</v>
      </c>
      <c r="AE756" s="269" t="s">
        <v>3829</v>
      </c>
      <c r="AF756" s="269" t="s">
        <v>3829</v>
      </c>
      <c r="AG756" s="269"/>
      <c r="AH756" s="269"/>
      <c r="AI756" s="269"/>
      <c r="AJ756" s="269"/>
      <c r="AK756" s="269"/>
      <c r="AL756" s="269"/>
      <c r="AM756" s="269"/>
      <c r="AN756" s="269"/>
      <c r="AO756" s="269"/>
      <c r="AP756"/>
      <c r="AQ756" t="s">
        <v>3865</v>
      </c>
      <c r="AR756"/>
      <c r="AS756" s="268"/>
      <c r="AT756" s="256"/>
    </row>
    <row r="757" spans="1:48" s="257" customFormat="1" ht="22.8" x14ac:dyDescent="0.4">
      <c r="A757" s="257">
        <v>214513</v>
      </c>
      <c r="B757" s="257" t="s">
        <v>59</v>
      </c>
      <c r="C757" t="s">
        <v>3829</v>
      </c>
      <c r="D757" t="s">
        <v>3829</v>
      </c>
      <c r="E757" t="s">
        <v>3829</v>
      </c>
      <c r="F757" t="s">
        <v>3829</v>
      </c>
      <c r="G757" t="s">
        <v>3829</v>
      </c>
      <c r="H757" t="s">
        <v>3829</v>
      </c>
      <c r="I757" t="s">
        <v>3829</v>
      </c>
      <c r="J757" t="s">
        <v>3829</v>
      </c>
      <c r="K757" t="s">
        <v>3829</v>
      </c>
      <c r="L757" t="s">
        <v>3829</v>
      </c>
      <c r="M757" t="s">
        <v>3829</v>
      </c>
      <c r="N757" t="s">
        <v>3829</v>
      </c>
      <c r="O757" t="s">
        <v>3829</v>
      </c>
      <c r="P757" t="s">
        <v>3829</v>
      </c>
      <c r="Q757" t="s">
        <v>3829</v>
      </c>
      <c r="R757" t="s">
        <v>3829</v>
      </c>
      <c r="S757" t="s">
        <v>3829</v>
      </c>
      <c r="T757" t="s">
        <v>3829</v>
      </c>
      <c r="U757" t="s">
        <v>3829</v>
      </c>
      <c r="V757" t="s">
        <v>3829</v>
      </c>
      <c r="W757" t="s">
        <v>3829</v>
      </c>
      <c r="X757" t="s">
        <v>3829</v>
      </c>
      <c r="Y757" t="s">
        <v>3829</v>
      </c>
      <c r="Z757" t="s">
        <v>3829</v>
      </c>
      <c r="AA757" t="s">
        <v>3829</v>
      </c>
      <c r="AB757" t="s">
        <v>3829</v>
      </c>
      <c r="AC757" t="s">
        <v>3829</v>
      </c>
      <c r="AD757" t="s">
        <v>3829</v>
      </c>
      <c r="AE757" t="s">
        <v>3829</v>
      </c>
      <c r="AF757" t="s">
        <v>3829</v>
      </c>
      <c r="AG757" t="s">
        <v>3829</v>
      </c>
      <c r="AH757" t="s">
        <v>3829</v>
      </c>
      <c r="AI757" t="s">
        <v>3829</v>
      </c>
      <c r="AJ757" t="s">
        <v>3829</v>
      </c>
      <c r="AK757" t="s">
        <v>3829</v>
      </c>
      <c r="AL757" t="s">
        <v>3829</v>
      </c>
      <c r="AM757" t="s">
        <v>3829</v>
      </c>
      <c r="AN757" t="s">
        <v>3829</v>
      </c>
      <c r="AO757" t="s">
        <v>3829</v>
      </c>
      <c r="AP757" t="s">
        <v>3829</v>
      </c>
      <c r="AQ757" t="s">
        <v>3998</v>
      </c>
      <c r="AR757"/>
      <c r="AS757" s="268"/>
      <c r="AT757" s="258"/>
    </row>
    <row r="758" spans="1:48" s="257" customFormat="1" ht="18" x14ac:dyDescent="0.5">
      <c r="A758" s="292">
        <v>214514</v>
      </c>
      <c r="B758" s="257" t="s">
        <v>59</v>
      </c>
      <c r="C758" s="256" t="s">
        <v>214</v>
      </c>
      <c r="D758" s="256" t="s">
        <v>214</v>
      </c>
      <c r="E758" s="256" t="s">
        <v>214</v>
      </c>
      <c r="F758" s="256" t="s">
        <v>214</v>
      </c>
      <c r="G758" s="256" t="s">
        <v>212</v>
      </c>
      <c r="H758" s="256" t="s">
        <v>212</v>
      </c>
      <c r="I758" s="256" t="s">
        <v>214</v>
      </c>
      <c r="J758" s="256" t="s">
        <v>214</v>
      </c>
      <c r="K758" s="256" t="s">
        <v>214</v>
      </c>
      <c r="L758" s="256" t="s">
        <v>214</v>
      </c>
      <c r="M758" s="256" t="s">
        <v>212</v>
      </c>
      <c r="N758" s="256" t="s">
        <v>214</v>
      </c>
      <c r="O758" s="256" t="s">
        <v>214</v>
      </c>
      <c r="P758" s="256" t="s">
        <v>212</v>
      </c>
      <c r="Q758" s="256" t="s">
        <v>212</v>
      </c>
      <c r="R758" s="256" t="s">
        <v>212</v>
      </c>
      <c r="S758" s="256" t="s">
        <v>214</v>
      </c>
      <c r="T758" s="256" t="s">
        <v>214</v>
      </c>
      <c r="U758" s="256" t="s">
        <v>214</v>
      </c>
      <c r="V758" s="256" t="s">
        <v>214</v>
      </c>
      <c r="W758" s="256" t="s">
        <v>214</v>
      </c>
      <c r="X758" s="256" t="s">
        <v>212</v>
      </c>
      <c r="Y758" s="256" t="s">
        <v>212</v>
      </c>
      <c r="Z758" s="256" t="s">
        <v>214</v>
      </c>
      <c r="AA758" s="256" t="s">
        <v>212</v>
      </c>
      <c r="AB758" s="256" t="s">
        <v>212</v>
      </c>
      <c r="AC758" s="256" t="s">
        <v>214</v>
      </c>
      <c r="AD758" s="256" t="s">
        <v>212</v>
      </c>
      <c r="AE758" s="256" t="s">
        <v>214</v>
      </c>
      <c r="AF758" s="256" t="s">
        <v>212</v>
      </c>
      <c r="AG758" s="256" t="s">
        <v>214</v>
      </c>
      <c r="AH758" s="256" t="s">
        <v>214</v>
      </c>
      <c r="AI758" s="256" t="s">
        <v>213</v>
      </c>
      <c r="AJ758" s="256" t="s">
        <v>213</v>
      </c>
      <c r="AK758" s="256" t="s">
        <v>213</v>
      </c>
      <c r="AL758" s="256" t="s">
        <v>213</v>
      </c>
      <c r="AM758" s="256" t="s">
        <v>213</v>
      </c>
      <c r="AN758" s="256" t="s">
        <v>213</v>
      </c>
      <c r="AO758" s="256" t="s">
        <v>213</v>
      </c>
      <c r="AP758"/>
      <c r="AQ758" t="s">
        <v>59</v>
      </c>
      <c r="AR758"/>
      <c r="AS758" s="283"/>
      <c r="AT758" s="256"/>
    </row>
    <row r="759" spans="1:48" s="257" customFormat="1" ht="22.8" x14ac:dyDescent="0.4">
      <c r="A759" s="257">
        <v>214519</v>
      </c>
      <c r="B759" s="257" t="s">
        <v>59</v>
      </c>
      <c r="C759" t="s">
        <v>212</v>
      </c>
      <c r="D759" t="s">
        <v>212</v>
      </c>
      <c r="E759" t="s">
        <v>212</v>
      </c>
      <c r="F759" t="s">
        <v>212</v>
      </c>
      <c r="G759" t="s">
        <v>212</v>
      </c>
      <c r="H759" t="s">
        <v>212</v>
      </c>
      <c r="I759" t="s">
        <v>214</v>
      </c>
      <c r="J759" t="s">
        <v>212</v>
      </c>
      <c r="K759" t="s">
        <v>212</v>
      </c>
      <c r="L759" t="s">
        <v>214</v>
      </c>
      <c r="M759" t="s">
        <v>214</v>
      </c>
      <c r="N759" t="s">
        <v>212</v>
      </c>
      <c r="O759" t="s">
        <v>214</v>
      </c>
      <c r="P759" t="s">
        <v>212</v>
      </c>
      <c r="Q759" t="s">
        <v>214</v>
      </c>
      <c r="R759" t="s">
        <v>214</v>
      </c>
      <c r="S759" t="s">
        <v>214</v>
      </c>
      <c r="T759" t="s">
        <v>214</v>
      </c>
      <c r="U759" t="s">
        <v>212</v>
      </c>
      <c r="V759" t="s">
        <v>212</v>
      </c>
      <c r="W759" t="s">
        <v>214</v>
      </c>
      <c r="X759" t="s">
        <v>214</v>
      </c>
      <c r="Y759" t="s">
        <v>212</v>
      </c>
      <c r="Z759" t="s">
        <v>212</v>
      </c>
      <c r="AA759" t="s">
        <v>212</v>
      </c>
      <c r="AB759" t="s">
        <v>212</v>
      </c>
      <c r="AC759" t="s">
        <v>212</v>
      </c>
      <c r="AD759" t="s">
        <v>212</v>
      </c>
      <c r="AE759" t="s">
        <v>212</v>
      </c>
      <c r="AF759" t="s">
        <v>212</v>
      </c>
      <c r="AG759" t="s">
        <v>212</v>
      </c>
      <c r="AH759" t="s">
        <v>214</v>
      </c>
      <c r="AI759" t="s">
        <v>214</v>
      </c>
      <c r="AJ759" t="s">
        <v>212</v>
      </c>
      <c r="AK759" t="s">
        <v>214</v>
      </c>
      <c r="AL759" t="s">
        <v>212</v>
      </c>
      <c r="AM759" t="s">
        <v>214</v>
      </c>
      <c r="AN759" t="s">
        <v>212</v>
      </c>
      <c r="AO759" t="s">
        <v>212</v>
      </c>
      <c r="AP759" t="s">
        <v>212</v>
      </c>
      <c r="AQ759" t="s">
        <v>3374</v>
      </c>
      <c r="AR759"/>
      <c r="AS759" s="268"/>
      <c r="AT759" s="256"/>
    </row>
    <row r="760" spans="1:48" s="257" customFormat="1" ht="22.8" x14ac:dyDescent="0.4">
      <c r="A760" s="257">
        <v>214520</v>
      </c>
      <c r="B760" s="257" t="s">
        <v>484</v>
      </c>
      <c r="C760" t="s">
        <v>212</v>
      </c>
      <c r="D760" t="s">
        <v>212</v>
      </c>
      <c r="E760" t="s">
        <v>212</v>
      </c>
      <c r="F760" t="s">
        <v>212</v>
      </c>
      <c r="G760" t="s">
        <v>212</v>
      </c>
      <c r="H760" t="s">
        <v>212</v>
      </c>
      <c r="I760" t="s">
        <v>214</v>
      </c>
      <c r="J760" t="s">
        <v>212</v>
      </c>
      <c r="K760" t="s">
        <v>212</v>
      </c>
      <c r="L760" t="s">
        <v>214</v>
      </c>
      <c r="M760" t="s">
        <v>212</v>
      </c>
      <c r="N760" t="s">
        <v>212</v>
      </c>
      <c r="O760" t="s">
        <v>212</v>
      </c>
      <c r="P760" t="s">
        <v>212</v>
      </c>
      <c r="Q760" t="s">
        <v>212</v>
      </c>
      <c r="R760" t="s">
        <v>212</v>
      </c>
      <c r="S760" t="s">
        <v>212</v>
      </c>
      <c r="T760" t="s">
        <v>212</v>
      </c>
      <c r="U760" t="s">
        <v>212</v>
      </c>
      <c r="V760" t="s">
        <v>214</v>
      </c>
      <c r="W760" t="s">
        <v>212</v>
      </c>
      <c r="X760" t="s">
        <v>214</v>
      </c>
      <c r="Y760" t="s">
        <v>212</v>
      </c>
      <c r="Z760" t="s">
        <v>212</v>
      </c>
      <c r="AA760" t="s">
        <v>214</v>
      </c>
      <c r="AB760" t="s">
        <v>212</v>
      </c>
      <c r="AC760" t="s">
        <v>212</v>
      </c>
      <c r="AD760" t="s">
        <v>212</v>
      </c>
      <c r="AE760" t="s">
        <v>212</v>
      </c>
      <c r="AF760" t="s">
        <v>214</v>
      </c>
      <c r="AG760"/>
      <c r="AH760"/>
      <c r="AI760"/>
      <c r="AJ760"/>
      <c r="AK760"/>
      <c r="AL760"/>
      <c r="AM760"/>
      <c r="AN760"/>
      <c r="AO760"/>
      <c r="AP760"/>
      <c r="AQ760" t="s">
        <v>484</v>
      </c>
      <c r="AR760"/>
      <c r="AS760" s="268"/>
      <c r="AT760" s="256"/>
      <c r="AV760" s="258"/>
    </row>
    <row r="761" spans="1:48" s="257" customFormat="1" ht="22.8" x14ac:dyDescent="0.4">
      <c r="A761" s="257">
        <v>214524</v>
      </c>
      <c r="B761" s="257" t="s">
        <v>59</v>
      </c>
      <c r="C761" t="s">
        <v>212</v>
      </c>
      <c r="D761" t="s">
        <v>214</v>
      </c>
      <c r="E761" t="s">
        <v>214</v>
      </c>
      <c r="F761" t="s">
        <v>212</v>
      </c>
      <c r="G761" t="s">
        <v>212</v>
      </c>
      <c r="H761" t="s">
        <v>212</v>
      </c>
      <c r="I761" t="s">
        <v>212</v>
      </c>
      <c r="J761" t="s">
        <v>212</v>
      </c>
      <c r="K761" t="s">
        <v>212</v>
      </c>
      <c r="L761" t="s">
        <v>214</v>
      </c>
      <c r="M761" t="s">
        <v>214</v>
      </c>
      <c r="N761" t="s">
        <v>212</v>
      </c>
      <c r="O761" t="s">
        <v>214</v>
      </c>
      <c r="P761" t="s">
        <v>212</v>
      </c>
      <c r="Q761" t="s">
        <v>214</v>
      </c>
      <c r="R761" t="s">
        <v>214</v>
      </c>
      <c r="S761" t="s">
        <v>214</v>
      </c>
      <c r="T761" t="s">
        <v>214</v>
      </c>
      <c r="U761" t="s">
        <v>214</v>
      </c>
      <c r="V761" t="s">
        <v>214</v>
      </c>
      <c r="W761" t="s">
        <v>212</v>
      </c>
      <c r="X761" t="s">
        <v>214</v>
      </c>
      <c r="Y761" t="s">
        <v>212</v>
      </c>
      <c r="Z761" t="s">
        <v>214</v>
      </c>
      <c r="AA761" t="s">
        <v>212</v>
      </c>
      <c r="AB761" t="s">
        <v>212</v>
      </c>
      <c r="AC761" t="s">
        <v>212</v>
      </c>
      <c r="AD761" t="s">
        <v>212</v>
      </c>
      <c r="AE761" t="s">
        <v>214</v>
      </c>
      <c r="AF761" t="s">
        <v>214</v>
      </c>
      <c r="AG761" t="s">
        <v>212</v>
      </c>
      <c r="AH761" t="s">
        <v>212</v>
      </c>
      <c r="AI761" t="s">
        <v>212</v>
      </c>
      <c r="AJ761" t="s">
        <v>212</v>
      </c>
      <c r="AK761" t="s">
        <v>212</v>
      </c>
      <c r="AL761" t="s">
        <v>214</v>
      </c>
      <c r="AM761" t="s">
        <v>214</v>
      </c>
      <c r="AN761" t="s">
        <v>214</v>
      </c>
      <c r="AO761" t="s">
        <v>212</v>
      </c>
      <c r="AP761" t="s">
        <v>214</v>
      </c>
      <c r="AQ761" t="s">
        <v>59</v>
      </c>
      <c r="AR761"/>
      <c r="AS761" s="268"/>
      <c r="AT761" s="256"/>
      <c r="AV761" s="258"/>
    </row>
    <row r="762" spans="1:48" s="257" customFormat="1" ht="22.8" x14ac:dyDescent="0.4">
      <c r="A762" s="257">
        <v>214525</v>
      </c>
      <c r="B762" s="257" t="s">
        <v>59</v>
      </c>
      <c r="C762" t="s">
        <v>212</v>
      </c>
      <c r="D762" t="s">
        <v>214</v>
      </c>
      <c r="E762" t="s">
        <v>212</v>
      </c>
      <c r="F762" t="s">
        <v>212</v>
      </c>
      <c r="G762" t="s">
        <v>212</v>
      </c>
      <c r="H762" t="s">
        <v>214</v>
      </c>
      <c r="I762" t="s">
        <v>214</v>
      </c>
      <c r="J762" t="s">
        <v>214</v>
      </c>
      <c r="K762" t="s">
        <v>212</v>
      </c>
      <c r="L762" t="s">
        <v>214</v>
      </c>
      <c r="M762" t="s">
        <v>212</v>
      </c>
      <c r="N762" t="s">
        <v>214</v>
      </c>
      <c r="O762" t="s">
        <v>214</v>
      </c>
      <c r="P762" t="s">
        <v>214</v>
      </c>
      <c r="Q762" t="s">
        <v>214</v>
      </c>
      <c r="R762" t="s">
        <v>214</v>
      </c>
      <c r="S762" t="s">
        <v>214</v>
      </c>
      <c r="T762" t="s">
        <v>214</v>
      </c>
      <c r="U762" t="s">
        <v>214</v>
      </c>
      <c r="V762" t="s">
        <v>214</v>
      </c>
      <c r="W762" t="s">
        <v>212</v>
      </c>
      <c r="X762" t="s">
        <v>212</v>
      </c>
      <c r="Y762" t="s">
        <v>214</v>
      </c>
      <c r="Z762" t="s">
        <v>212</v>
      </c>
      <c r="AA762" t="s">
        <v>212</v>
      </c>
      <c r="AB762" t="s">
        <v>212</v>
      </c>
      <c r="AC762" t="s">
        <v>212</v>
      </c>
      <c r="AD762" t="s">
        <v>212</v>
      </c>
      <c r="AE762" t="s">
        <v>213</v>
      </c>
      <c r="AF762" t="s">
        <v>212</v>
      </c>
      <c r="AG762" t="s">
        <v>212</v>
      </c>
      <c r="AH762" t="s">
        <v>214</v>
      </c>
      <c r="AI762" t="s">
        <v>212</v>
      </c>
      <c r="AJ762" t="s">
        <v>212</v>
      </c>
      <c r="AK762" t="s">
        <v>213</v>
      </c>
      <c r="AL762" t="s">
        <v>213</v>
      </c>
      <c r="AM762" t="s">
        <v>213</v>
      </c>
      <c r="AN762" t="s">
        <v>213</v>
      </c>
      <c r="AO762" t="s">
        <v>213</v>
      </c>
      <c r="AP762" t="s">
        <v>214</v>
      </c>
      <c r="AQ762" t="s">
        <v>3374</v>
      </c>
      <c r="AR762"/>
      <c r="AS762" s="268"/>
      <c r="AT762" s="256"/>
    </row>
    <row r="763" spans="1:48" s="257" customFormat="1" ht="22.8" x14ac:dyDescent="0.4">
      <c r="A763" s="257">
        <v>214527</v>
      </c>
      <c r="B763" s="257" t="s">
        <v>484</v>
      </c>
      <c r="C763" t="s">
        <v>212</v>
      </c>
      <c r="D763" t="s">
        <v>212</v>
      </c>
      <c r="E763" t="s">
        <v>212</v>
      </c>
      <c r="F763" t="s">
        <v>212</v>
      </c>
      <c r="G763" t="s">
        <v>212</v>
      </c>
      <c r="H763" t="s">
        <v>212</v>
      </c>
      <c r="I763" t="s">
        <v>212</v>
      </c>
      <c r="J763" t="s">
        <v>212</v>
      </c>
      <c r="K763" t="s">
        <v>212</v>
      </c>
      <c r="L763" t="s">
        <v>212</v>
      </c>
      <c r="M763" t="s">
        <v>212</v>
      </c>
      <c r="N763" t="s">
        <v>212</v>
      </c>
      <c r="O763" t="s">
        <v>213</v>
      </c>
      <c r="P763" t="s">
        <v>213</v>
      </c>
      <c r="Q763" t="s">
        <v>213</v>
      </c>
      <c r="R763" t="s">
        <v>213</v>
      </c>
      <c r="S763" t="s">
        <v>213</v>
      </c>
      <c r="T763" t="s">
        <v>213</v>
      </c>
      <c r="U763" t="s">
        <v>213</v>
      </c>
      <c r="V763" t="s">
        <v>213</v>
      </c>
      <c r="W763" t="s">
        <v>213</v>
      </c>
      <c r="X763" t="s">
        <v>213</v>
      </c>
      <c r="Y763" t="s">
        <v>213</v>
      </c>
      <c r="Z763" t="s">
        <v>213</v>
      </c>
      <c r="AA763" t="s">
        <v>213</v>
      </c>
      <c r="AB763" t="s">
        <v>213</v>
      </c>
      <c r="AC763" t="s">
        <v>213</v>
      </c>
      <c r="AD763" t="s">
        <v>213</v>
      </c>
      <c r="AE763" t="s">
        <v>213</v>
      </c>
      <c r="AF763" t="s">
        <v>213</v>
      </c>
      <c r="AG763" s="271"/>
      <c r="AH763" s="271"/>
      <c r="AI763" s="271"/>
      <c r="AJ763" s="271"/>
      <c r="AK763" s="271"/>
      <c r="AL763" s="271"/>
      <c r="AM763" s="271"/>
      <c r="AN763" s="271"/>
      <c r="AO763" s="271"/>
      <c r="AP763"/>
      <c r="AQ763" t="s">
        <v>484</v>
      </c>
      <c r="AR763"/>
      <c r="AS763" s="268"/>
      <c r="AT763" s="258"/>
      <c r="AV763" s="258"/>
    </row>
    <row r="764" spans="1:48" s="257" customFormat="1" ht="14.4" x14ac:dyDescent="0.3">
      <c r="A764" s="257">
        <v>214531</v>
      </c>
      <c r="B764" s="257" t="s">
        <v>59</v>
      </c>
      <c r="C764" t="s">
        <v>214</v>
      </c>
      <c r="D764" t="s">
        <v>214</v>
      </c>
      <c r="E764" t="s">
        <v>212</v>
      </c>
      <c r="F764" t="s">
        <v>214</v>
      </c>
      <c r="G764" t="s">
        <v>212</v>
      </c>
      <c r="H764" t="s">
        <v>214</v>
      </c>
      <c r="I764" t="s">
        <v>214</v>
      </c>
      <c r="J764" t="s">
        <v>212</v>
      </c>
      <c r="K764" t="s">
        <v>214</v>
      </c>
      <c r="L764" t="s">
        <v>214</v>
      </c>
      <c r="M764" t="s">
        <v>212</v>
      </c>
      <c r="N764" t="s">
        <v>214</v>
      </c>
      <c r="O764" t="s">
        <v>214</v>
      </c>
      <c r="P764" t="s">
        <v>214</v>
      </c>
      <c r="Q764" t="s">
        <v>214</v>
      </c>
      <c r="R764" t="s">
        <v>214</v>
      </c>
      <c r="S764" t="s">
        <v>212</v>
      </c>
      <c r="T764" t="s">
        <v>214</v>
      </c>
      <c r="U764" t="s">
        <v>214</v>
      </c>
      <c r="V764" t="s">
        <v>214</v>
      </c>
      <c r="W764" t="s">
        <v>214</v>
      </c>
      <c r="X764" t="s">
        <v>212</v>
      </c>
      <c r="Y764" t="s">
        <v>214</v>
      </c>
      <c r="Z764" t="s">
        <v>214</v>
      </c>
      <c r="AA764" t="s">
        <v>212</v>
      </c>
      <c r="AB764" t="s">
        <v>214</v>
      </c>
      <c r="AC764" t="s">
        <v>212</v>
      </c>
      <c r="AD764" t="s">
        <v>212</v>
      </c>
      <c r="AE764" t="s">
        <v>212</v>
      </c>
      <c r="AF764" t="s">
        <v>214</v>
      </c>
      <c r="AG764" t="s">
        <v>214</v>
      </c>
      <c r="AH764" t="s">
        <v>214</v>
      </c>
      <c r="AI764" t="s">
        <v>214</v>
      </c>
      <c r="AJ764" t="s">
        <v>213</v>
      </c>
      <c r="AK764" t="s">
        <v>213</v>
      </c>
      <c r="AL764" t="s">
        <v>213</v>
      </c>
      <c r="AM764" t="s">
        <v>213</v>
      </c>
      <c r="AN764" t="s">
        <v>213</v>
      </c>
      <c r="AO764" t="s">
        <v>213</v>
      </c>
      <c r="AP764"/>
      <c r="AQ764" t="s">
        <v>59</v>
      </c>
      <c r="AR764"/>
      <c r="AS764" s="283"/>
      <c r="AT764" s="256"/>
    </row>
    <row r="765" spans="1:48" s="257" customFormat="1" ht="22.8" x14ac:dyDescent="0.4">
      <c r="A765" s="257">
        <v>214536</v>
      </c>
      <c r="B765" s="257" t="s">
        <v>484</v>
      </c>
      <c r="C765" t="s">
        <v>3829</v>
      </c>
      <c r="D765" t="s">
        <v>3829</v>
      </c>
      <c r="E765" t="s">
        <v>3829</v>
      </c>
      <c r="F765" t="s">
        <v>3829</v>
      </c>
      <c r="G765" t="s">
        <v>3829</v>
      </c>
      <c r="H765" t="s">
        <v>3829</v>
      </c>
      <c r="I765" t="s">
        <v>3829</v>
      </c>
      <c r="J765" t="s">
        <v>3829</v>
      </c>
      <c r="K765" t="s">
        <v>3829</v>
      </c>
      <c r="L765" t="s">
        <v>3829</v>
      </c>
      <c r="M765" t="s">
        <v>3829</v>
      </c>
      <c r="N765" t="s">
        <v>3829</v>
      </c>
      <c r="O765" t="s">
        <v>3829</v>
      </c>
      <c r="P765" t="s">
        <v>3829</v>
      </c>
      <c r="Q765" t="s">
        <v>3829</v>
      </c>
      <c r="R765" t="s">
        <v>3829</v>
      </c>
      <c r="S765" t="s">
        <v>3829</v>
      </c>
      <c r="T765" t="s">
        <v>3829</v>
      </c>
      <c r="U765" t="s">
        <v>3829</v>
      </c>
      <c r="V765" t="s">
        <v>3829</v>
      </c>
      <c r="W765" t="s">
        <v>3829</v>
      </c>
      <c r="X765" t="s">
        <v>3829</v>
      </c>
      <c r="Y765" t="s">
        <v>3829</v>
      </c>
      <c r="Z765" t="s">
        <v>3829</v>
      </c>
      <c r="AA765" t="s">
        <v>3829</v>
      </c>
      <c r="AB765" t="s">
        <v>3829</v>
      </c>
      <c r="AC765" t="s">
        <v>3829</v>
      </c>
      <c r="AD765" t="s">
        <v>3829</v>
      </c>
      <c r="AE765" t="s">
        <v>3829</v>
      </c>
      <c r="AF765" t="s">
        <v>3829</v>
      </c>
      <c r="AG765"/>
      <c r="AH765"/>
      <c r="AI765"/>
      <c r="AJ765"/>
      <c r="AK765"/>
      <c r="AL765"/>
      <c r="AM765"/>
      <c r="AN765"/>
      <c r="AO765"/>
      <c r="AP765"/>
      <c r="AQ765" t="s">
        <v>4071</v>
      </c>
      <c r="AR765"/>
      <c r="AS765" s="268"/>
      <c r="AT765" s="256"/>
      <c r="AV765" s="258"/>
    </row>
    <row r="766" spans="1:48" s="257" customFormat="1" ht="22.8" x14ac:dyDescent="0.4">
      <c r="A766" s="257">
        <v>214543</v>
      </c>
      <c r="B766" s="257" t="s">
        <v>485</v>
      </c>
      <c r="C766" t="s">
        <v>3829</v>
      </c>
      <c r="D766" t="s">
        <v>3829</v>
      </c>
      <c r="E766" t="s">
        <v>3829</v>
      </c>
      <c r="F766" t="s">
        <v>3829</v>
      </c>
      <c r="G766" t="s">
        <v>3829</v>
      </c>
      <c r="H766" t="s">
        <v>3829</v>
      </c>
      <c r="I766" t="s">
        <v>3829</v>
      </c>
      <c r="J766" t="s">
        <v>3829</v>
      </c>
      <c r="K766" t="s">
        <v>3829</v>
      </c>
      <c r="L766" t="s">
        <v>3829</v>
      </c>
      <c r="M766"/>
      <c r="N766"/>
      <c r="O766"/>
      <c r="P766"/>
      <c r="Q766"/>
      <c r="R766"/>
      <c r="S766"/>
      <c r="T766"/>
      <c r="U766"/>
      <c r="V766"/>
      <c r="W766"/>
      <c r="X766"/>
      <c r="Y766"/>
      <c r="Z766"/>
      <c r="AA766"/>
      <c r="AB766"/>
      <c r="AC766"/>
      <c r="AD766"/>
      <c r="AE766"/>
      <c r="AF766"/>
      <c r="AG766"/>
      <c r="AH766"/>
      <c r="AI766"/>
      <c r="AJ766"/>
      <c r="AK766"/>
      <c r="AL766"/>
      <c r="AM766"/>
      <c r="AN766"/>
      <c r="AO766"/>
      <c r="AP766"/>
      <c r="AQ766" t="s">
        <v>4154</v>
      </c>
      <c r="AR766"/>
      <c r="AS766" s="268"/>
      <c r="AT766" s="256"/>
      <c r="AV766" s="258"/>
    </row>
    <row r="767" spans="1:48" s="257" customFormat="1" ht="24" x14ac:dyDescent="0.5">
      <c r="A767" s="292">
        <v>214548</v>
      </c>
      <c r="B767" s="257" t="s">
        <v>484</v>
      </c>
      <c r="C767" s="257" t="s">
        <v>3829</v>
      </c>
      <c r="D767" s="257" t="s">
        <v>3829</v>
      </c>
      <c r="E767" s="257" t="s">
        <v>3829</v>
      </c>
      <c r="F767" s="257" t="s">
        <v>3829</v>
      </c>
      <c r="G767" s="257" t="s">
        <v>3829</v>
      </c>
      <c r="H767" s="257" t="s">
        <v>3829</v>
      </c>
      <c r="I767" s="257" t="s">
        <v>3829</v>
      </c>
      <c r="J767" s="257" t="s">
        <v>3829</v>
      </c>
      <c r="K767" s="257" t="s">
        <v>3829</v>
      </c>
      <c r="L767" s="257" t="s">
        <v>3829</v>
      </c>
      <c r="M767" s="257" t="s">
        <v>3829</v>
      </c>
      <c r="N767" s="257" t="s">
        <v>3829</v>
      </c>
      <c r="O767" s="257" t="s">
        <v>3829</v>
      </c>
      <c r="P767" s="257" t="s">
        <v>3829</v>
      </c>
      <c r="Q767" s="257" t="s">
        <v>3829</v>
      </c>
      <c r="R767" s="257" t="s">
        <v>3829</v>
      </c>
      <c r="S767" s="257" t="s">
        <v>3829</v>
      </c>
      <c r="T767" s="257" t="s">
        <v>3829</v>
      </c>
      <c r="U767" s="257" t="s">
        <v>3829</v>
      </c>
      <c r="V767" s="257" t="s">
        <v>3829</v>
      </c>
      <c r="W767" s="257" t="s">
        <v>3829</v>
      </c>
      <c r="X767" s="257" t="s">
        <v>3829</v>
      </c>
      <c r="Y767" s="257" t="s">
        <v>3829</v>
      </c>
      <c r="Z767" s="257" t="s">
        <v>3829</v>
      </c>
      <c r="AA767" s="257" t="s">
        <v>3829</v>
      </c>
      <c r="AB767" s="257" t="s">
        <v>3829</v>
      </c>
      <c r="AC767" s="257" t="s">
        <v>3829</v>
      </c>
      <c r="AD767" s="257" t="s">
        <v>3829</v>
      </c>
      <c r="AE767" s="257" t="s">
        <v>3829</v>
      </c>
      <c r="AF767" s="257" t="s">
        <v>3829</v>
      </c>
      <c r="AP767"/>
      <c r="AQ767" t="s">
        <v>484</v>
      </c>
      <c r="AR767"/>
      <c r="AS767" s="268"/>
      <c r="AT767" s="258"/>
      <c r="AV767" s="258"/>
    </row>
    <row r="768" spans="1:48" s="257" customFormat="1" ht="22.8" x14ac:dyDescent="0.4">
      <c r="A768" s="257">
        <v>214552</v>
      </c>
      <c r="B768" s="257" t="s">
        <v>59</v>
      </c>
      <c r="C768" t="s">
        <v>212</v>
      </c>
      <c r="D768" t="s">
        <v>214</v>
      </c>
      <c r="E768" t="s">
        <v>214</v>
      </c>
      <c r="F768" t="s">
        <v>212</v>
      </c>
      <c r="G768" t="s">
        <v>214</v>
      </c>
      <c r="H768" t="s">
        <v>214</v>
      </c>
      <c r="I768" t="s">
        <v>214</v>
      </c>
      <c r="J768" t="s">
        <v>212</v>
      </c>
      <c r="K768" t="s">
        <v>212</v>
      </c>
      <c r="L768" t="s">
        <v>214</v>
      </c>
      <c r="M768" t="s">
        <v>214</v>
      </c>
      <c r="N768" t="s">
        <v>212</v>
      </c>
      <c r="O768" t="s">
        <v>214</v>
      </c>
      <c r="P768" t="s">
        <v>214</v>
      </c>
      <c r="Q768" t="s">
        <v>214</v>
      </c>
      <c r="R768" t="s">
        <v>214</v>
      </c>
      <c r="S768" t="s">
        <v>212</v>
      </c>
      <c r="T768" t="s">
        <v>214</v>
      </c>
      <c r="U768" t="s">
        <v>214</v>
      </c>
      <c r="V768" t="s">
        <v>214</v>
      </c>
      <c r="W768" t="s">
        <v>214</v>
      </c>
      <c r="X768" t="s">
        <v>212</v>
      </c>
      <c r="Y768" t="s">
        <v>212</v>
      </c>
      <c r="Z768" t="s">
        <v>214</v>
      </c>
      <c r="AA768" t="s">
        <v>214</v>
      </c>
      <c r="AB768" t="s">
        <v>212</v>
      </c>
      <c r="AC768" t="s">
        <v>214</v>
      </c>
      <c r="AD768" t="s">
        <v>212</v>
      </c>
      <c r="AE768" t="s">
        <v>212</v>
      </c>
      <c r="AF768" t="s">
        <v>212</v>
      </c>
      <c r="AG768" t="s">
        <v>214</v>
      </c>
      <c r="AH768" t="s">
        <v>214</v>
      </c>
      <c r="AI768" t="s">
        <v>212</v>
      </c>
      <c r="AJ768" t="s">
        <v>214</v>
      </c>
      <c r="AK768" t="s">
        <v>214</v>
      </c>
      <c r="AL768" t="s">
        <v>212</v>
      </c>
      <c r="AM768" t="s">
        <v>212</v>
      </c>
      <c r="AN768" t="s">
        <v>212</v>
      </c>
      <c r="AO768" t="s">
        <v>214</v>
      </c>
      <c r="AP768" t="s">
        <v>212</v>
      </c>
      <c r="AQ768" t="s">
        <v>59</v>
      </c>
      <c r="AR768"/>
      <c r="AS768" s="288"/>
      <c r="AT768" s="258"/>
    </row>
    <row r="769" spans="1:48" s="257" customFormat="1" ht="22.8" x14ac:dyDescent="0.4">
      <c r="A769" s="257">
        <v>214553</v>
      </c>
      <c r="B769" s="257" t="s">
        <v>59</v>
      </c>
      <c r="C769" t="s">
        <v>212</v>
      </c>
      <c r="D769" t="s">
        <v>212</v>
      </c>
      <c r="E769" t="s">
        <v>212</v>
      </c>
      <c r="F769" t="s">
        <v>214</v>
      </c>
      <c r="G769" t="s">
        <v>214</v>
      </c>
      <c r="H769" t="s">
        <v>212</v>
      </c>
      <c r="I769" t="s">
        <v>212</v>
      </c>
      <c r="J769" t="s">
        <v>212</v>
      </c>
      <c r="K769" t="s">
        <v>212</v>
      </c>
      <c r="L769" t="s">
        <v>214</v>
      </c>
      <c r="M769" t="s">
        <v>214</v>
      </c>
      <c r="N769" t="s">
        <v>214</v>
      </c>
      <c r="O769" t="s">
        <v>214</v>
      </c>
      <c r="P769" t="s">
        <v>214</v>
      </c>
      <c r="Q769" t="s">
        <v>212</v>
      </c>
      <c r="R769" t="s">
        <v>214</v>
      </c>
      <c r="S769" t="s">
        <v>213</v>
      </c>
      <c r="T769" t="s">
        <v>214</v>
      </c>
      <c r="U769" t="s">
        <v>214</v>
      </c>
      <c r="V769" t="s">
        <v>214</v>
      </c>
      <c r="W769" t="s">
        <v>214</v>
      </c>
      <c r="X769" t="s">
        <v>214</v>
      </c>
      <c r="Y769" t="s">
        <v>214</v>
      </c>
      <c r="Z769" t="s">
        <v>214</v>
      </c>
      <c r="AA769" t="s">
        <v>214</v>
      </c>
      <c r="AB769" t="s">
        <v>214</v>
      </c>
      <c r="AC769" t="s">
        <v>214</v>
      </c>
      <c r="AD769" t="s">
        <v>212</v>
      </c>
      <c r="AE769" t="s">
        <v>212</v>
      </c>
      <c r="AF769" t="s">
        <v>214</v>
      </c>
      <c r="AG769" t="s">
        <v>212</v>
      </c>
      <c r="AH769" t="s">
        <v>212</v>
      </c>
      <c r="AI769" t="s">
        <v>214</v>
      </c>
      <c r="AJ769" t="s">
        <v>212</v>
      </c>
      <c r="AK769" t="s">
        <v>212</v>
      </c>
      <c r="AL769" t="s">
        <v>212</v>
      </c>
      <c r="AM769" t="s">
        <v>214</v>
      </c>
      <c r="AN769" t="s">
        <v>212</v>
      </c>
      <c r="AO769" t="s">
        <v>212</v>
      </c>
      <c r="AP769" t="s">
        <v>212</v>
      </c>
      <c r="AQ769" t="s">
        <v>59</v>
      </c>
      <c r="AR769"/>
      <c r="AS769" s="268"/>
      <c r="AT769" s="256"/>
      <c r="AV769" s="258"/>
    </row>
    <row r="770" spans="1:48" s="257" customFormat="1" ht="22.8" x14ac:dyDescent="0.4">
      <c r="A770" s="345">
        <v>214566</v>
      </c>
      <c r="B770" s="257" t="s">
        <v>484</v>
      </c>
      <c r="C770" s="269" t="s">
        <v>212</v>
      </c>
      <c r="D770" s="269" t="s">
        <v>212</v>
      </c>
      <c r="E770" s="269" t="s">
        <v>212</v>
      </c>
      <c r="F770" s="269" t="s">
        <v>212</v>
      </c>
      <c r="G770" s="269" t="s">
        <v>212</v>
      </c>
      <c r="H770" s="269" t="s">
        <v>212</v>
      </c>
      <c r="I770" s="269" t="s">
        <v>212</v>
      </c>
      <c r="J770" s="269" t="s">
        <v>212</v>
      </c>
      <c r="K770" s="269" t="s">
        <v>212</v>
      </c>
      <c r="L770" s="269" t="s">
        <v>212</v>
      </c>
      <c r="M770" s="269" t="s">
        <v>212</v>
      </c>
      <c r="N770" s="269" t="s">
        <v>212</v>
      </c>
      <c r="O770" s="269" t="s">
        <v>212</v>
      </c>
      <c r="P770" s="269" t="s">
        <v>212</v>
      </c>
      <c r="Q770" s="269" t="s">
        <v>212</v>
      </c>
      <c r="R770" s="269" t="s">
        <v>212</v>
      </c>
      <c r="S770" s="269" t="s">
        <v>212</v>
      </c>
      <c r="T770" s="269" t="s">
        <v>212</v>
      </c>
      <c r="U770" s="269" t="s">
        <v>212</v>
      </c>
      <c r="V770" s="269" t="s">
        <v>212</v>
      </c>
      <c r="W770" s="269" t="s">
        <v>212</v>
      </c>
      <c r="X770" s="269" t="s">
        <v>212</v>
      </c>
      <c r="Y770" s="269" t="s">
        <v>212</v>
      </c>
      <c r="Z770" s="269" t="s">
        <v>212</v>
      </c>
      <c r="AA770" s="269" t="s">
        <v>212</v>
      </c>
      <c r="AB770" s="269" t="s">
        <v>213</v>
      </c>
      <c r="AC770" s="269" t="s">
        <v>213</v>
      </c>
      <c r="AD770" s="269" t="s">
        <v>213</v>
      </c>
      <c r="AE770" s="269" t="s">
        <v>213</v>
      </c>
      <c r="AF770" s="269" t="s">
        <v>213</v>
      </c>
      <c r="AG770" s="269"/>
      <c r="AH770" s="269"/>
      <c r="AI770" s="269"/>
      <c r="AJ770" s="269"/>
      <c r="AK770" s="269"/>
      <c r="AL770" s="269"/>
      <c r="AM770" s="269"/>
      <c r="AN770" s="269"/>
      <c r="AO770" s="269"/>
      <c r="AP770"/>
      <c r="AQ770" t="s">
        <v>484</v>
      </c>
      <c r="AR770"/>
      <c r="AS770" s="268"/>
      <c r="AT770" s="256"/>
    </row>
    <row r="771" spans="1:48" s="257" customFormat="1" ht="22.8" x14ac:dyDescent="0.4">
      <c r="A771" s="345">
        <v>214569</v>
      </c>
      <c r="B771" s="257" t="s">
        <v>484</v>
      </c>
      <c r="C771" s="269" t="s">
        <v>3829</v>
      </c>
      <c r="D771" s="269" t="s">
        <v>3829</v>
      </c>
      <c r="E771" s="269" t="s">
        <v>3829</v>
      </c>
      <c r="F771" s="269" t="s">
        <v>3829</v>
      </c>
      <c r="G771" s="269" t="s">
        <v>3829</v>
      </c>
      <c r="H771" s="269" t="s">
        <v>3829</v>
      </c>
      <c r="I771" s="269" t="s">
        <v>3829</v>
      </c>
      <c r="J771" s="269" t="s">
        <v>3829</v>
      </c>
      <c r="K771" s="269" t="s">
        <v>3829</v>
      </c>
      <c r="L771" s="269" t="s">
        <v>3829</v>
      </c>
      <c r="M771" s="269" t="s">
        <v>3829</v>
      </c>
      <c r="N771" s="269" t="s">
        <v>3829</v>
      </c>
      <c r="O771" s="269" t="s">
        <v>3829</v>
      </c>
      <c r="P771" s="269" t="s">
        <v>3829</v>
      </c>
      <c r="Q771" s="269" t="s">
        <v>3829</v>
      </c>
      <c r="R771" s="269" t="s">
        <v>3829</v>
      </c>
      <c r="S771" s="269" t="s">
        <v>3829</v>
      </c>
      <c r="T771" s="269" t="s">
        <v>3829</v>
      </c>
      <c r="U771" s="269" t="s">
        <v>3829</v>
      </c>
      <c r="V771" s="269" t="s">
        <v>3829</v>
      </c>
      <c r="W771" s="269" t="s">
        <v>3829</v>
      </c>
      <c r="X771" s="269" t="s">
        <v>3829</v>
      </c>
      <c r="Y771" s="269" t="s">
        <v>3829</v>
      </c>
      <c r="Z771" s="269" t="s">
        <v>3829</v>
      </c>
      <c r="AA771" s="269" t="s">
        <v>3829</v>
      </c>
      <c r="AB771" s="269" t="s">
        <v>3829</v>
      </c>
      <c r="AC771" s="269" t="s">
        <v>3829</v>
      </c>
      <c r="AD771" s="269" t="s">
        <v>3829</v>
      </c>
      <c r="AE771" s="269" t="s">
        <v>3829</v>
      </c>
      <c r="AF771" s="269" t="s">
        <v>3829</v>
      </c>
      <c r="AG771" s="269"/>
      <c r="AH771" s="269"/>
      <c r="AI771" s="269"/>
      <c r="AJ771" s="269"/>
      <c r="AK771" s="269"/>
      <c r="AL771" s="269"/>
      <c r="AM771" s="269"/>
      <c r="AN771" s="269"/>
      <c r="AO771" s="269"/>
      <c r="AP771"/>
      <c r="AQ771" t="s">
        <v>3865</v>
      </c>
      <c r="AR771"/>
      <c r="AS771" s="268"/>
      <c r="AT771" s="258"/>
    </row>
    <row r="772" spans="1:48" s="257" customFormat="1" ht="22.8" x14ac:dyDescent="0.4">
      <c r="A772" s="257">
        <v>214576</v>
      </c>
      <c r="B772" s="257" t="s">
        <v>59</v>
      </c>
      <c r="C772" t="s">
        <v>3829</v>
      </c>
      <c r="D772" t="s">
        <v>3829</v>
      </c>
      <c r="E772" t="s">
        <v>3829</v>
      </c>
      <c r="F772" t="s">
        <v>3829</v>
      </c>
      <c r="G772" t="s">
        <v>3829</v>
      </c>
      <c r="H772" t="s">
        <v>3829</v>
      </c>
      <c r="I772" t="s">
        <v>3829</v>
      </c>
      <c r="J772" t="s">
        <v>3829</v>
      </c>
      <c r="K772" t="s">
        <v>3829</v>
      </c>
      <c r="L772" t="s">
        <v>3829</v>
      </c>
      <c r="M772" t="s">
        <v>3829</v>
      </c>
      <c r="N772" t="s">
        <v>3829</v>
      </c>
      <c r="O772" t="s">
        <v>3829</v>
      </c>
      <c r="P772" t="s">
        <v>3829</v>
      </c>
      <c r="Q772" t="s">
        <v>3829</v>
      </c>
      <c r="R772" t="s">
        <v>3829</v>
      </c>
      <c r="S772" t="s">
        <v>3829</v>
      </c>
      <c r="T772" t="s">
        <v>3829</v>
      </c>
      <c r="U772" t="s">
        <v>3829</v>
      </c>
      <c r="V772" t="s">
        <v>3829</v>
      </c>
      <c r="W772" t="s">
        <v>3829</v>
      </c>
      <c r="X772" t="s">
        <v>3829</v>
      </c>
      <c r="Y772" t="s">
        <v>3829</v>
      </c>
      <c r="Z772" t="s">
        <v>3829</v>
      </c>
      <c r="AA772" t="s">
        <v>3829</v>
      </c>
      <c r="AB772" t="s">
        <v>3829</v>
      </c>
      <c r="AC772" t="s">
        <v>3829</v>
      </c>
      <c r="AD772" t="s">
        <v>3829</v>
      </c>
      <c r="AE772" t="s">
        <v>3829</v>
      </c>
      <c r="AF772" t="s">
        <v>3829</v>
      </c>
      <c r="AG772" t="s">
        <v>3829</v>
      </c>
      <c r="AH772" t="s">
        <v>3829</v>
      </c>
      <c r="AI772" t="s">
        <v>3829</v>
      </c>
      <c r="AJ772" t="s">
        <v>3829</v>
      </c>
      <c r="AK772" t="s">
        <v>3829</v>
      </c>
      <c r="AL772" t="s">
        <v>3829</v>
      </c>
      <c r="AM772" t="s">
        <v>3829</v>
      </c>
      <c r="AN772" t="s">
        <v>3829</v>
      </c>
      <c r="AO772" t="s">
        <v>3829</v>
      </c>
      <c r="AQ772" t="s">
        <v>3879</v>
      </c>
      <c r="AR772"/>
      <c r="AS772" s="268"/>
      <c r="AT772" s="256"/>
      <c r="AV772" s="258"/>
    </row>
    <row r="773" spans="1:48" s="257" customFormat="1" ht="22.8" x14ac:dyDescent="0.4">
      <c r="A773" s="345">
        <v>214577</v>
      </c>
      <c r="B773" s="257" t="s">
        <v>484</v>
      </c>
      <c r="C773" t="s">
        <v>3829</v>
      </c>
      <c r="D773" t="s">
        <v>3829</v>
      </c>
      <c r="E773" t="s">
        <v>3829</v>
      </c>
      <c r="F773" t="s">
        <v>3829</v>
      </c>
      <c r="G773" t="s">
        <v>3829</v>
      </c>
      <c r="H773" t="s">
        <v>3829</v>
      </c>
      <c r="I773" t="s">
        <v>3829</v>
      </c>
      <c r="J773" t="s">
        <v>3829</v>
      </c>
      <c r="K773" t="s">
        <v>3829</v>
      </c>
      <c r="L773" t="s">
        <v>3829</v>
      </c>
      <c r="M773" t="s">
        <v>3829</v>
      </c>
      <c r="N773" t="s">
        <v>3829</v>
      </c>
      <c r="O773" t="s">
        <v>3829</v>
      </c>
      <c r="P773" t="s">
        <v>3829</v>
      </c>
      <c r="Q773" t="s">
        <v>3829</v>
      </c>
      <c r="R773" t="s">
        <v>3829</v>
      </c>
      <c r="S773" t="s">
        <v>3829</v>
      </c>
      <c r="T773" t="s">
        <v>3829</v>
      </c>
      <c r="U773" t="s">
        <v>3829</v>
      </c>
      <c r="V773" t="s">
        <v>3829</v>
      </c>
      <c r="W773" t="s">
        <v>3829</v>
      </c>
      <c r="X773" t="s">
        <v>3829</v>
      </c>
      <c r="Y773" t="s">
        <v>3829</v>
      </c>
      <c r="Z773" t="s">
        <v>3829</v>
      </c>
      <c r="AA773" t="s">
        <v>3829</v>
      </c>
      <c r="AB773" t="s">
        <v>3829</v>
      </c>
      <c r="AC773" t="s">
        <v>3829</v>
      </c>
      <c r="AD773" t="s">
        <v>3829</v>
      </c>
      <c r="AE773" t="s">
        <v>3829</v>
      </c>
      <c r="AF773" t="s">
        <v>3829</v>
      </c>
      <c r="AG773"/>
      <c r="AH773"/>
      <c r="AI773"/>
      <c r="AJ773"/>
      <c r="AK773"/>
      <c r="AL773"/>
      <c r="AM773"/>
      <c r="AN773"/>
      <c r="AO773"/>
      <c r="AP773"/>
      <c r="AQ773" t="s">
        <v>4067</v>
      </c>
      <c r="AR773"/>
      <c r="AS773" s="268"/>
      <c r="AT773" s="258"/>
      <c r="AV773" s="258"/>
    </row>
    <row r="774" spans="1:48" s="257" customFormat="1" ht="22.8" x14ac:dyDescent="0.4">
      <c r="A774" s="345">
        <v>214581</v>
      </c>
      <c r="B774" s="257" t="s">
        <v>484</v>
      </c>
      <c r="C774" s="269" t="s">
        <v>3829</v>
      </c>
      <c r="D774" s="269" t="s">
        <v>3829</v>
      </c>
      <c r="E774" s="269" t="s">
        <v>3829</v>
      </c>
      <c r="F774" s="269" t="s">
        <v>3829</v>
      </c>
      <c r="G774" s="269" t="s">
        <v>3829</v>
      </c>
      <c r="H774" s="269" t="s">
        <v>3829</v>
      </c>
      <c r="I774" s="269" t="s">
        <v>3829</v>
      </c>
      <c r="J774" s="269" t="s">
        <v>3829</v>
      </c>
      <c r="K774" s="269" t="s">
        <v>3829</v>
      </c>
      <c r="L774" s="269" t="s">
        <v>3829</v>
      </c>
      <c r="M774" s="269" t="s">
        <v>3829</v>
      </c>
      <c r="N774" s="269" t="s">
        <v>3829</v>
      </c>
      <c r="O774" s="269" t="s">
        <v>3829</v>
      </c>
      <c r="P774" s="269" t="s">
        <v>3829</v>
      </c>
      <c r="Q774" s="269" t="s">
        <v>3829</v>
      </c>
      <c r="R774" s="269" t="s">
        <v>3829</v>
      </c>
      <c r="S774" s="269" t="s">
        <v>3829</v>
      </c>
      <c r="T774" s="269" t="s">
        <v>3829</v>
      </c>
      <c r="U774" s="269" t="s">
        <v>3829</v>
      </c>
      <c r="V774" s="269" t="s">
        <v>3829</v>
      </c>
      <c r="W774" s="269" t="s">
        <v>3829</v>
      </c>
      <c r="X774" s="269" t="s">
        <v>3829</v>
      </c>
      <c r="Y774" s="269" t="s">
        <v>3829</v>
      </c>
      <c r="Z774" s="269" t="s">
        <v>3829</v>
      </c>
      <c r="AA774" s="269" t="s">
        <v>3829</v>
      </c>
      <c r="AB774" s="269" t="s">
        <v>3829</v>
      </c>
      <c r="AC774" s="269" t="s">
        <v>3829</v>
      </c>
      <c r="AD774" s="269" t="s">
        <v>3829</v>
      </c>
      <c r="AE774" s="269" t="s">
        <v>3829</v>
      </c>
      <c r="AF774" s="269" t="s">
        <v>3829</v>
      </c>
      <c r="AG774" s="269"/>
      <c r="AH774" s="269"/>
      <c r="AI774" s="269"/>
      <c r="AJ774" s="269"/>
      <c r="AK774" s="269"/>
      <c r="AL774" s="269"/>
      <c r="AM774" s="269"/>
      <c r="AN774" s="269"/>
      <c r="AO774" s="269"/>
      <c r="AP774"/>
      <c r="AQ774" t="s">
        <v>3865</v>
      </c>
      <c r="AR774"/>
      <c r="AS774" s="288"/>
      <c r="AT774" s="258"/>
    </row>
    <row r="775" spans="1:48" s="257" customFormat="1" ht="22.8" x14ac:dyDescent="0.4">
      <c r="A775" s="346">
        <v>214582</v>
      </c>
      <c r="B775" s="257" t="s">
        <v>485</v>
      </c>
      <c r="C775" s="269" t="s">
        <v>213</v>
      </c>
      <c r="D775" s="269" t="s">
        <v>213</v>
      </c>
      <c r="E775" s="269" t="s">
        <v>213</v>
      </c>
      <c r="F775" s="269" t="s">
        <v>213</v>
      </c>
      <c r="G775" s="269" t="s">
        <v>213</v>
      </c>
      <c r="H775" s="269" t="s">
        <v>213</v>
      </c>
      <c r="I775" s="269" t="s">
        <v>213</v>
      </c>
      <c r="J775" s="269" t="s">
        <v>213</v>
      </c>
      <c r="K775" s="269" t="s">
        <v>213</v>
      </c>
      <c r="L775" s="269" t="s">
        <v>213</v>
      </c>
      <c r="M775" s="280"/>
      <c r="N775" s="280"/>
      <c r="O775" s="280"/>
      <c r="P775" s="280"/>
      <c r="Q775" s="280"/>
      <c r="R775" s="280"/>
      <c r="S775" s="280"/>
      <c r="T775" s="280"/>
      <c r="U775" s="280"/>
      <c r="V775" s="280"/>
      <c r="W775" s="280"/>
      <c r="X775" s="280"/>
      <c r="Y775" s="280"/>
      <c r="Z775" s="280"/>
      <c r="AA775" s="280"/>
      <c r="AB775" s="280"/>
      <c r="AC775" s="280"/>
      <c r="AD775" s="280"/>
      <c r="AE775" s="280"/>
      <c r="AF775" s="280"/>
      <c r="AG775" s="280"/>
      <c r="AH775" s="280"/>
      <c r="AI775" s="280"/>
      <c r="AJ775" s="280"/>
      <c r="AK775" s="280"/>
      <c r="AL775" s="280"/>
      <c r="AM775" s="280"/>
      <c r="AN775" s="280"/>
      <c r="AO775" s="280"/>
      <c r="AP775"/>
      <c r="AQ775" t="s">
        <v>3981</v>
      </c>
      <c r="AR775"/>
      <c r="AS775" s="268"/>
      <c r="AT775" s="256"/>
      <c r="AV775" s="258"/>
    </row>
    <row r="776" spans="1:48" s="257" customFormat="1" ht="18" x14ac:dyDescent="0.5">
      <c r="A776" s="257">
        <v>214586</v>
      </c>
      <c r="B776" s="257" t="s">
        <v>486</v>
      </c>
      <c r="C776" t="s">
        <v>3829</v>
      </c>
      <c r="D776" t="s">
        <v>3829</v>
      </c>
      <c r="E776" t="s">
        <v>3829</v>
      </c>
      <c r="F776" t="s">
        <v>3829</v>
      </c>
      <c r="G776" t="s">
        <v>3829</v>
      </c>
      <c r="H776" t="s">
        <v>3829</v>
      </c>
      <c r="I776" t="s">
        <v>3829</v>
      </c>
      <c r="J776" t="s">
        <v>3829</v>
      </c>
      <c r="K776" t="s">
        <v>3829</v>
      </c>
      <c r="L776" t="s">
        <v>3829</v>
      </c>
      <c r="M776" t="s">
        <v>3829</v>
      </c>
      <c r="N776" t="s">
        <v>3829</v>
      </c>
      <c r="O776" t="s">
        <v>3829</v>
      </c>
      <c r="P776" t="s">
        <v>3829</v>
      </c>
      <c r="Q776" t="s">
        <v>3829</v>
      </c>
      <c r="R776" t="s">
        <v>3829</v>
      </c>
      <c r="S776" t="s">
        <v>3829</v>
      </c>
      <c r="T776" t="s">
        <v>3829</v>
      </c>
      <c r="U776" t="s">
        <v>3829</v>
      </c>
      <c r="V776" t="s">
        <v>3829</v>
      </c>
      <c r="W776"/>
      <c r="X776"/>
      <c r="Y776"/>
      <c r="Z776"/>
      <c r="AA776"/>
      <c r="AB776"/>
      <c r="AC776"/>
      <c r="AD776"/>
      <c r="AE776"/>
      <c r="AF776"/>
      <c r="AG776"/>
      <c r="AH776"/>
      <c r="AI776"/>
      <c r="AJ776"/>
      <c r="AK776"/>
      <c r="AL776"/>
      <c r="AM776"/>
      <c r="AN776"/>
      <c r="AO776"/>
      <c r="AP776"/>
      <c r="AQ776" t="s">
        <v>3973</v>
      </c>
      <c r="AR776"/>
      <c r="AS776" s="289"/>
      <c r="AT776" s="258"/>
    </row>
    <row r="777" spans="1:48" s="257" customFormat="1" ht="18" x14ac:dyDescent="0.5">
      <c r="A777" s="292">
        <v>214588</v>
      </c>
      <c r="B777" s="257" t="s">
        <v>59</v>
      </c>
      <c r="C777" s="256" t="s">
        <v>212</v>
      </c>
      <c r="D777" s="256" t="s">
        <v>214</v>
      </c>
      <c r="E777" s="256" t="s">
        <v>212</v>
      </c>
      <c r="F777" s="256" t="s">
        <v>214</v>
      </c>
      <c r="G777" s="256" t="s">
        <v>212</v>
      </c>
      <c r="H777" s="256" t="s">
        <v>214</v>
      </c>
      <c r="I777" s="256" t="s">
        <v>214</v>
      </c>
      <c r="J777" s="256" t="s">
        <v>212</v>
      </c>
      <c r="K777" s="256" t="s">
        <v>212</v>
      </c>
      <c r="L777" s="256" t="s">
        <v>212</v>
      </c>
      <c r="M777" s="256" t="s">
        <v>212</v>
      </c>
      <c r="N777" s="256" t="s">
        <v>212</v>
      </c>
      <c r="O777" s="256" t="s">
        <v>214</v>
      </c>
      <c r="P777" s="256" t="s">
        <v>212</v>
      </c>
      <c r="Q777" s="256" t="s">
        <v>212</v>
      </c>
      <c r="R777" s="256" t="s">
        <v>214</v>
      </c>
      <c r="S777" s="256" t="s">
        <v>214</v>
      </c>
      <c r="T777" s="256" t="s">
        <v>214</v>
      </c>
      <c r="U777" s="256" t="s">
        <v>214</v>
      </c>
      <c r="V777" s="256" t="s">
        <v>212</v>
      </c>
      <c r="W777" s="256" t="s">
        <v>214</v>
      </c>
      <c r="X777" s="256" t="s">
        <v>212</v>
      </c>
      <c r="Y777" s="256" t="s">
        <v>212</v>
      </c>
      <c r="Z777" s="256" t="s">
        <v>212</v>
      </c>
      <c r="AA777" s="256" t="s">
        <v>214</v>
      </c>
      <c r="AB777" s="256" t="s">
        <v>212</v>
      </c>
      <c r="AC777" s="256" t="s">
        <v>212</v>
      </c>
      <c r="AD777" s="256" t="s">
        <v>214</v>
      </c>
      <c r="AE777" s="256" t="s">
        <v>212</v>
      </c>
      <c r="AF777" s="256" t="s">
        <v>212</v>
      </c>
      <c r="AG777" s="256" t="s">
        <v>214</v>
      </c>
      <c r="AH777" s="256" t="s">
        <v>214</v>
      </c>
      <c r="AI777" s="256" t="s">
        <v>213</v>
      </c>
      <c r="AJ777" s="256" t="s">
        <v>214</v>
      </c>
      <c r="AK777" s="256" t="s">
        <v>213</v>
      </c>
      <c r="AL777" s="256" t="s">
        <v>213</v>
      </c>
      <c r="AM777" s="256" t="s">
        <v>213</v>
      </c>
      <c r="AN777" s="256" t="s">
        <v>213</v>
      </c>
      <c r="AO777" s="256" t="s">
        <v>213</v>
      </c>
      <c r="AQ777" t="s">
        <v>3374</v>
      </c>
      <c r="AR777"/>
      <c r="AS777" s="283"/>
      <c r="AT777" s="258"/>
      <c r="AV777" s="258"/>
    </row>
    <row r="778" spans="1:48" s="257" customFormat="1" ht="22.8" x14ac:dyDescent="0.4">
      <c r="A778" s="346">
        <v>214591</v>
      </c>
      <c r="B778" s="257" t="s">
        <v>485</v>
      </c>
      <c r="C778" s="269" t="s">
        <v>213</v>
      </c>
      <c r="D778" s="269" t="s">
        <v>213</v>
      </c>
      <c r="E778" s="269" t="s">
        <v>213</v>
      </c>
      <c r="F778" s="269" t="s">
        <v>213</v>
      </c>
      <c r="G778" s="269" t="s">
        <v>213</v>
      </c>
      <c r="H778" s="269" t="s">
        <v>213</v>
      </c>
      <c r="I778" s="269" t="s">
        <v>213</v>
      </c>
      <c r="J778" s="269" t="s">
        <v>213</v>
      </c>
      <c r="K778" s="269" t="s">
        <v>213</v>
      </c>
      <c r="L778" s="269" t="s">
        <v>213</v>
      </c>
      <c r="M778" s="280"/>
      <c r="N778" s="280"/>
      <c r="O778" s="280"/>
      <c r="P778" s="280"/>
      <c r="Q778" s="280"/>
      <c r="R778" s="280"/>
      <c r="S778" s="280"/>
      <c r="T778" s="280"/>
      <c r="U778" s="280"/>
      <c r="V778" s="280"/>
      <c r="W778" s="280"/>
      <c r="X778" s="280"/>
      <c r="Y778" s="280"/>
      <c r="Z778" s="280"/>
      <c r="AA778" s="280"/>
      <c r="AB778" s="280"/>
      <c r="AC778" s="280"/>
      <c r="AD778" s="280"/>
      <c r="AE778" s="280"/>
      <c r="AF778" s="280"/>
      <c r="AG778" s="280"/>
      <c r="AH778" s="280"/>
      <c r="AI778" s="280"/>
      <c r="AJ778" s="280"/>
      <c r="AK778" s="280"/>
      <c r="AL778" s="280"/>
      <c r="AM778" s="280"/>
      <c r="AN778" s="280"/>
      <c r="AO778" s="280"/>
      <c r="AP778"/>
      <c r="AQ778" t="s">
        <v>3981</v>
      </c>
      <c r="AR778"/>
      <c r="AS778" s="268"/>
      <c r="AT778" s="258"/>
      <c r="AV778" s="258"/>
    </row>
    <row r="779" spans="1:48" s="257" customFormat="1" ht="22.8" x14ac:dyDescent="0.4">
      <c r="A779" s="257">
        <v>214595</v>
      </c>
      <c r="B779" s="257" t="s">
        <v>486</v>
      </c>
      <c r="C779" t="s">
        <v>3829</v>
      </c>
      <c r="D779" t="s">
        <v>3829</v>
      </c>
      <c r="E779" t="s">
        <v>3829</v>
      </c>
      <c r="F779" t="s">
        <v>3829</v>
      </c>
      <c r="G779" t="s">
        <v>3829</v>
      </c>
      <c r="H779" t="s">
        <v>3829</v>
      </c>
      <c r="I779" t="s">
        <v>3829</v>
      </c>
      <c r="J779" t="s">
        <v>3829</v>
      </c>
      <c r="K779" t="s">
        <v>3829</v>
      </c>
      <c r="L779" t="s">
        <v>3829</v>
      </c>
      <c r="M779" t="s">
        <v>3829</v>
      </c>
      <c r="N779" t="s">
        <v>3829</v>
      </c>
      <c r="O779" t="s">
        <v>3829</v>
      </c>
      <c r="P779" t="s">
        <v>3829</v>
      </c>
      <c r="Q779" t="s">
        <v>3829</v>
      </c>
      <c r="R779" t="s">
        <v>3829</v>
      </c>
      <c r="S779" t="s">
        <v>3829</v>
      </c>
      <c r="T779" t="s">
        <v>3829</v>
      </c>
      <c r="U779" t="s">
        <v>3829</v>
      </c>
      <c r="V779" t="s">
        <v>3829</v>
      </c>
      <c r="W779"/>
      <c r="X779"/>
      <c r="Y779"/>
      <c r="Z779"/>
      <c r="AA779"/>
      <c r="AB779"/>
      <c r="AC779"/>
      <c r="AD779"/>
      <c r="AE779"/>
      <c r="AF779"/>
      <c r="AG779"/>
      <c r="AH779"/>
      <c r="AI779"/>
      <c r="AJ779"/>
      <c r="AK779"/>
      <c r="AL779"/>
      <c r="AM779"/>
      <c r="AN779"/>
      <c r="AO779"/>
      <c r="AP779"/>
      <c r="AQ779" t="s">
        <v>4077</v>
      </c>
      <c r="AR779"/>
      <c r="AS779" s="268"/>
      <c r="AT779" s="256"/>
    </row>
    <row r="780" spans="1:48" s="257" customFormat="1" ht="22.8" x14ac:dyDescent="0.4">
      <c r="A780" s="257">
        <v>214596</v>
      </c>
      <c r="B780" s="257" t="s">
        <v>484</v>
      </c>
      <c r="C780" t="s">
        <v>3829</v>
      </c>
      <c r="D780" t="s">
        <v>3829</v>
      </c>
      <c r="E780" t="s">
        <v>3829</v>
      </c>
      <c r="F780" t="s">
        <v>3829</v>
      </c>
      <c r="G780" t="s">
        <v>3829</v>
      </c>
      <c r="H780" t="s">
        <v>3829</v>
      </c>
      <c r="I780" t="s">
        <v>3829</v>
      </c>
      <c r="J780" t="s">
        <v>3829</v>
      </c>
      <c r="K780" t="s">
        <v>3829</v>
      </c>
      <c r="L780" t="s">
        <v>3829</v>
      </c>
      <c r="M780" t="s">
        <v>3829</v>
      </c>
      <c r="N780" t="s">
        <v>3829</v>
      </c>
      <c r="O780" t="s">
        <v>3829</v>
      </c>
      <c r="P780" t="s">
        <v>3829</v>
      </c>
      <c r="Q780" t="s">
        <v>3829</v>
      </c>
      <c r="R780" t="s">
        <v>3829</v>
      </c>
      <c r="S780" t="s">
        <v>3829</v>
      </c>
      <c r="T780" t="s">
        <v>3829</v>
      </c>
      <c r="U780" t="s">
        <v>3829</v>
      </c>
      <c r="V780" t="s">
        <v>3829</v>
      </c>
      <c r="W780" t="s">
        <v>3829</v>
      </c>
      <c r="X780" t="s">
        <v>3829</v>
      </c>
      <c r="Y780" t="s">
        <v>3829</v>
      </c>
      <c r="Z780" t="s">
        <v>3829</v>
      </c>
      <c r="AA780" t="s">
        <v>3829</v>
      </c>
      <c r="AB780" t="s">
        <v>3829</v>
      </c>
      <c r="AC780" t="s">
        <v>3829</v>
      </c>
      <c r="AD780" t="s">
        <v>3829</v>
      </c>
      <c r="AE780" t="s">
        <v>3829</v>
      </c>
      <c r="AF780" t="s">
        <v>3829</v>
      </c>
      <c r="AG780"/>
      <c r="AH780"/>
      <c r="AI780"/>
      <c r="AJ780"/>
      <c r="AK780"/>
      <c r="AL780"/>
      <c r="AM780"/>
      <c r="AN780"/>
      <c r="AO780"/>
      <c r="AP780"/>
      <c r="AQ780" t="s">
        <v>3870</v>
      </c>
      <c r="AR780"/>
      <c r="AS780" s="268"/>
      <c r="AT780" s="256"/>
      <c r="AV780" s="258"/>
    </row>
    <row r="781" spans="1:48" s="257" customFormat="1" ht="22.8" x14ac:dyDescent="0.4">
      <c r="A781" s="257">
        <v>214599</v>
      </c>
      <c r="B781" s="257" t="s">
        <v>59</v>
      </c>
      <c r="C781" t="s">
        <v>212</v>
      </c>
      <c r="D781" t="s">
        <v>212</v>
      </c>
      <c r="E781" t="s">
        <v>212</v>
      </c>
      <c r="F781" t="s">
        <v>212</v>
      </c>
      <c r="G781" t="s">
        <v>212</v>
      </c>
      <c r="H781" t="s">
        <v>212</v>
      </c>
      <c r="I781" t="s">
        <v>212</v>
      </c>
      <c r="J781" t="s">
        <v>212</v>
      </c>
      <c r="K781" t="s">
        <v>212</v>
      </c>
      <c r="L781" t="s">
        <v>212</v>
      </c>
      <c r="M781" t="s">
        <v>212</v>
      </c>
      <c r="N781" t="s">
        <v>212</v>
      </c>
      <c r="O781" t="s">
        <v>214</v>
      </c>
      <c r="P781" t="s">
        <v>212</v>
      </c>
      <c r="Q781" t="s">
        <v>214</v>
      </c>
      <c r="R781" t="s">
        <v>214</v>
      </c>
      <c r="S781" t="s">
        <v>212</v>
      </c>
      <c r="T781" t="s">
        <v>212</v>
      </c>
      <c r="U781" t="s">
        <v>212</v>
      </c>
      <c r="V781" t="s">
        <v>214</v>
      </c>
      <c r="W781" t="s">
        <v>214</v>
      </c>
      <c r="X781" t="s">
        <v>214</v>
      </c>
      <c r="Y781" t="s">
        <v>212</v>
      </c>
      <c r="Z781" t="s">
        <v>214</v>
      </c>
      <c r="AA781" t="s">
        <v>214</v>
      </c>
      <c r="AB781" t="s">
        <v>212</v>
      </c>
      <c r="AC781" t="s">
        <v>212</v>
      </c>
      <c r="AD781" t="s">
        <v>212</v>
      </c>
      <c r="AE781" t="s">
        <v>212</v>
      </c>
      <c r="AF781" t="s">
        <v>214</v>
      </c>
      <c r="AG781" t="s">
        <v>212</v>
      </c>
      <c r="AH781" t="s">
        <v>214</v>
      </c>
      <c r="AI781" t="s">
        <v>214</v>
      </c>
      <c r="AJ781" t="s">
        <v>214</v>
      </c>
      <c r="AK781" t="s">
        <v>214</v>
      </c>
      <c r="AL781" t="s">
        <v>214</v>
      </c>
      <c r="AM781" t="s">
        <v>214</v>
      </c>
      <c r="AN781" t="s">
        <v>214</v>
      </c>
      <c r="AO781" t="s">
        <v>213</v>
      </c>
      <c r="AP781" t="s">
        <v>214</v>
      </c>
      <c r="AQ781" t="s">
        <v>3374</v>
      </c>
      <c r="AR781"/>
      <c r="AS781" s="268"/>
      <c r="AT781" s="258"/>
      <c r="AV781" s="258"/>
    </row>
    <row r="782" spans="1:48" s="257" customFormat="1" ht="22.8" x14ac:dyDescent="0.4">
      <c r="A782" s="345">
        <v>214606</v>
      </c>
      <c r="B782" s="257" t="s">
        <v>484</v>
      </c>
      <c r="C782" s="269" t="s">
        <v>3829</v>
      </c>
      <c r="D782" s="269" t="s">
        <v>3829</v>
      </c>
      <c r="E782" s="269" t="s">
        <v>3829</v>
      </c>
      <c r="F782" s="269" t="s">
        <v>3829</v>
      </c>
      <c r="G782" s="269" t="s">
        <v>3829</v>
      </c>
      <c r="H782" s="269" t="s">
        <v>3829</v>
      </c>
      <c r="I782" s="269" t="s">
        <v>3829</v>
      </c>
      <c r="J782" s="269" t="s">
        <v>3829</v>
      </c>
      <c r="K782" s="269" t="s">
        <v>3829</v>
      </c>
      <c r="L782" s="269" t="s">
        <v>3829</v>
      </c>
      <c r="M782" s="269" t="s">
        <v>3829</v>
      </c>
      <c r="N782" s="269" t="s">
        <v>3829</v>
      </c>
      <c r="O782" s="269" t="s">
        <v>3829</v>
      </c>
      <c r="P782" s="269" t="s">
        <v>3829</v>
      </c>
      <c r="Q782" s="269" t="s">
        <v>3829</v>
      </c>
      <c r="R782" s="269" t="s">
        <v>3829</v>
      </c>
      <c r="S782" s="269" t="s">
        <v>3829</v>
      </c>
      <c r="T782" s="269" t="s">
        <v>3829</v>
      </c>
      <c r="U782" s="269" t="s">
        <v>3829</v>
      </c>
      <c r="V782" s="269" t="s">
        <v>3829</v>
      </c>
      <c r="W782" s="269" t="s">
        <v>3829</v>
      </c>
      <c r="X782" s="269" t="s">
        <v>3829</v>
      </c>
      <c r="Y782" s="269" t="s">
        <v>3829</v>
      </c>
      <c r="Z782" s="269" t="s">
        <v>3829</v>
      </c>
      <c r="AA782" s="269" t="s">
        <v>3829</v>
      </c>
      <c r="AB782" s="269" t="s">
        <v>3829</v>
      </c>
      <c r="AC782" s="269" t="s">
        <v>3829</v>
      </c>
      <c r="AD782" s="269" t="s">
        <v>3829</v>
      </c>
      <c r="AE782" s="269" t="s">
        <v>3829</v>
      </c>
      <c r="AF782" s="269" t="s">
        <v>3829</v>
      </c>
      <c r="AG782" s="269"/>
      <c r="AH782" s="269"/>
      <c r="AI782" s="269"/>
      <c r="AJ782" s="269"/>
      <c r="AK782" s="269"/>
      <c r="AL782" s="269"/>
      <c r="AM782" s="269"/>
      <c r="AN782" s="269"/>
      <c r="AO782" s="269"/>
      <c r="AP782"/>
      <c r="AQ782" t="s">
        <v>3865</v>
      </c>
      <c r="AR782"/>
      <c r="AS782" s="268"/>
      <c r="AT782" s="258"/>
    </row>
    <row r="783" spans="1:48" s="257" customFormat="1" ht="14.4" x14ac:dyDescent="0.3">
      <c r="A783" s="257">
        <v>214608</v>
      </c>
      <c r="B783" s="257" t="s">
        <v>485</v>
      </c>
      <c r="C783" t="s">
        <v>3829</v>
      </c>
      <c r="D783" t="s">
        <v>3829</v>
      </c>
      <c r="E783" t="s">
        <v>3829</v>
      </c>
      <c r="F783" t="s">
        <v>3829</v>
      </c>
      <c r="G783" t="s">
        <v>3829</v>
      </c>
      <c r="H783" t="s">
        <v>3829</v>
      </c>
      <c r="I783" t="s">
        <v>3829</v>
      </c>
      <c r="J783" t="s">
        <v>3829</v>
      </c>
      <c r="K783" t="s">
        <v>3829</v>
      </c>
      <c r="L783" t="s">
        <v>3829</v>
      </c>
      <c r="M783"/>
      <c r="N783"/>
      <c r="O783"/>
      <c r="P783"/>
      <c r="Q783"/>
      <c r="R783"/>
      <c r="S783"/>
      <c r="T783"/>
      <c r="U783"/>
      <c r="V783"/>
      <c r="W783"/>
      <c r="X783"/>
      <c r="Y783"/>
      <c r="Z783"/>
      <c r="AA783"/>
      <c r="AB783"/>
      <c r="AC783"/>
      <c r="AD783"/>
      <c r="AE783"/>
      <c r="AF783"/>
      <c r="AG783"/>
      <c r="AH783"/>
      <c r="AI783"/>
      <c r="AJ783"/>
      <c r="AK783"/>
      <c r="AL783"/>
      <c r="AM783"/>
      <c r="AN783"/>
      <c r="AO783"/>
      <c r="AP783"/>
      <c r="AQ783" t="s">
        <v>4110</v>
      </c>
      <c r="AR783"/>
      <c r="AS783" s="283"/>
      <c r="AT783" s="256"/>
    </row>
    <row r="784" spans="1:48" s="257" customFormat="1" ht="24" x14ac:dyDescent="0.5">
      <c r="A784" s="292">
        <v>214623</v>
      </c>
      <c r="B784" s="257" t="s">
        <v>484</v>
      </c>
      <c r="C784" s="269" t="s">
        <v>3829</v>
      </c>
      <c r="D784" s="269" t="s">
        <v>3829</v>
      </c>
      <c r="E784" s="269" t="s">
        <v>3829</v>
      </c>
      <c r="F784" s="269" t="s">
        <v>3829</v>
      </c>
      <c r="G784" s="269" t="s">
        <v>3829</v>
      </c>
      <c r="H784" s="269" t="s">
        <v>3829</v>
      </c>
      <c r="I784" s="269" t="s">
        <v>3829</v>
      </c>
      <c r="J784" s="269" t="s">
        <v>3829</v>
      </c>
      <c r="K784" s="269" t="s">
        <v>3829</v>
      </c>
      <c r="L784" s="269" t="s">
        <v>3829</v>
      </c>
      <c r="M784" s="269" t="s">
        <v>3829</v>
      </c>
      <c r="N784" s="269" t="s">
        <v>3829</v>
      </c>
      <c r="O784" s="269" t="s">
        <v>3829</v>
      </c>
      <c r="P784" s="269" t="s">
        <v>3829</v>
      </c>
      <c r="Q784" s="269" t="s">
        <v>3829</v>
      </c>
      <c r="R784" s="269" t="s">
        <v>3829</v>
      </c>
      <c r="S784" s="269" t="s">
        <v>3829</v>
      </c>
      <c r="T784" s="269" t="s">
        <v>3829</v>
      </c>
      <c r="U784" s="269" t="s">
        <v>3829</v>
      </c>
      <c r="V784" s="269" t="s">
        <v>3829</v>
      </c>
      <c r="W784" s="269" t="s">
        <v>3829</v>
      </c>
      <c r="X784" s="269" t="s">
        <v>3829</v>
      </c>
      <c r="Y784" s="269" t="s">
        <v>3829</v>
      </c>
      <c r="Z784" s="269" t="s">
        <v>3829</v>
      </c>
      <c r="AA784" s="269" t="s">
        <v>3829</v>
      </c>
      <c r="AB784" s="269" t="s">
        <v>3829</v>
      </c>
      <c r="AC784" s="269" t="s">
        <v>3829</v>
      </c>
      <c r="AD784" s="269" t="s">
        <v>3829</v>
      </c>
      <c r="AE784" s="269" t="s">
        <v>3829</v>
      </c>
      <c r="AF784" s="269" t="s">
        <v>3829</v>
      </c>
      <c r="AP784"/>
      <c r="AQ784" t="s">
        <v>4067</v>
      </c>
      <c r="AR784"/>
      <c r="AS784" s="268"/>
      <c r="AT784" s="256"/>
      <c r="AV784" s="258"/>
    </row>
    <row r="785" spans="1:48" s="257" customFormat="1" ht="24" x14ac:dyDescent="0.5">
      <c r="A785" s="292">
        <v>214633</v>
      </c>
      <c r="B785" s="257" t="s">
        <v>59</v>
      </c>
      <c r="C785" s="256" t="s">
        <v>3829</v>
      </c>
      <c r="D785" s="256" t="s">
        <v>3829</v>
      </c>
      <c r="E785" s="256" t="s">
        <v>3829</v>
      </c>
      <c r="F785" s="256" t="s">
        <v>3829</v>
      </c>
      <c r="G785" s="256" t="s">
        <v>3829</v>
      </c>
      <c r="H785" s="256" t="s">
        <v>3829</v>
      </c>
      <c r="I785" s="256" t="s">
        <v>3829</v>
      </c>
      <c r="J785" s="256" t="s">
        <v>3829</v>
      </c>
      <c r="K785" s="256" t="s">
        <v>3829</v>
      </c>
      <c r="L785" s="256" t="s">
        <v>3829</v>
      </c>
      <c r="M785" s="256" t="s">
        <v>3829</v>
      </c>
      <c r="N785" s="256" t="s">
        <v>3829</v>
      </c>
      <c r="O785" s="256" t="s">
        <v>3829</v>
      </c>
      <c r="P785" s="256" t="s">
        <v>3829</v>
      </c>
      <c r="Q785" s="256" t="s">
        <v>3829</v>
      </c>
      <c r="R785" s="256" t="s">
        <v>3829</v>
      </c>
      <c r="S785" s="256" t="s">
        <v>3829</v>
      </c>
      <c r="T785" s="256" t="s">
        <v>3829</v>
      </c>
      <c r="U785" s="256" t="s">
        <v>3829</v>
      </c>
      <c r="V785" s="256" t="s">
        <v>3829</v>
      </c>
      <c r="W785" s="256" t="s">
        <v>3829</v>
      </c>
      <c r="X785" s="256" t="s">
        <v>3829</v>
      </c>
      <c r="Y785" s="256" t="s">
        <v>3829</v>
      </c>
      <c r="Z785" s="256" t="s">
        <v>3829</v>
      </c>
      <c r="AA785" s="256" t="s">
        <v>3829</v>
      </c>
      <c r="AB785" s="256" t="s">
        <v>3829</v>
      </c>
      <c r="AC785" s="256" t="s">
        <v>3829</v>
      </c>
      <c r="AD785" s="256" t="s">
        <v>3829</v>
      </c>
      <c r="AE785" s="256" t="s">
        <v>3829</v>
      </c>
      <c r="AF785" s="256" t="s">
        <v>3829</v>
      </c>
      <c r="AG785" s="256" t="s">
        <v>3829</v>
      </c>
      <c r="AH785" s="256" t="s">
        <v>3829</v>
      </c>
      <c r="AI785" s="256" t="s">
        <v>3829</v>
      </c>
      <c r="AJ785" s="256" t="s">
        <v>3829</v>
      </c>
      <c r="AK785" s="256" t="s">
        <v>3829</v>
      </c>
      <c r="AL785" s="256" t="s">
        <v>3829</v>
      </c>
      <c r="AM785" s="256" t="s">
        <v>3829</v>
      </c>
      <c r="AN785" s="256" t="s">
        <v>3829</v>
      </c>
      <c r="AO785" s="256" t="s">
        <v>3829</v>
      </c>
      <c r="AQ785" t="s">
        <v>3861</v>
      </c>
      <c r="AR785"/>
      <c r="AS785" s="268"/>
      <c r="AT785" s="256"/>
    </row>
    <row r="786" spans="1:48" s="257" customFormat="1" ht="22.8" x14ac:dyDescent="0.4">
      <c r="A786" s="257">
        <v>214636</v>
      </c>
      <c r="B786" s="257" t="s">
        <v>59</v>
      </c>
      <c r="C786" t="s">
        <v>212</v>
      </c>
      <c r="D786" t="s">
        <v>213</v>
      </c>
      <c r="E786" t="s">
        <v>214</v>
      </c>
      <c r="F786" t="s">
        <v>214</v>
      </c>
      <c r="G786" t="s">
        <v>214</v>
      </c>
      <c r="H786" t="s">
        <v>214</v>
      </c>
      <c r="I786" t="s">
        <v>214</v>
      </c>
      <c r="J786" t="s">
        <v>214</v>
      </c>
      <c r="K786" t="s">
        <v>214</v>
      </c>
      <c r="L786" t="s">
        <v>214</v>
      </c>
      <c r="M786" t="s">
        <v>214</v>
      </c>
      <c r="N786" t="s">
        <v>214</v>
      </c>
      <c r="O786" t="s">
        <v>214</v>
      </c>
      <c r="P786" t="s">
        <v>212</v>
      </c>
      <c r="Q786" t="s">
        <v>214</v>
      </c>
      <c r="R786" t="s">
        <v>214</v>
      </c>
      <c r="S786" t="s">
        <v>212</v>
      </c>
      <c r="T786" t="s">
        <v>212</v>
      </c>
      <c r="U786" t="s">
        <v>214</v>
      </c>
      <c r="V786" t="s">
        <v>214</v>
      </c>
      <c r="W786" t="s">
        <v>212</v>
      </c>
      <c r="X786" t="s">
        <v>214</v>
      </c>
      <c r="Y786" t="s">
        <v>214</v>
      </c>
      <c r="Z786" t="s">
        <v>214</v>
      </c>
      <c r="AA786" t="s">
        <v>214</v>
      </c>
      <c r="AB786" t="s">
        <v>214</v>
      </c>
      <c r="AC786" t="s">
        <v>214</v>
      </c>
      <c r="AD786" t="s">
        <v>214</v>
      </c>
      <c r="AE786" t="s">
        <v>214</v>
      </c>
      <c r="AF786" t="s">
        <v>212</v>
      </c>
      <c r="AG786" t="s">
        <v>213</v>
      </c>
      <c r="AH786" t="s">
        <v>213</v>
      </c>
      <c r="AI786" t="s">
        <v>213</v>
      </c>
      <c r="AJ786" t="s">
        <v>213</v>
      </c>
      <c r="AK786" t="s">
        <v>213</v>
      </c>
      <c r="AL786" t="s">
        <v>213</v>
      </c>
      <c r="AM786" t="s">
        <v>213</v>
      </c>
      <c r="AN786" t="s">
        <v>213</v>
      </c>
      <c r="AO786" t="s">
        <v>213</v>
      </c>
      <c r="AQ786" t="s">
        <v>3374</v>
      </c>
      <c r="AR786"/>
      <c r="AS786" s="268"/>
      <c r="AT786" s="256"/>
    </row>
    <row r="787" spans="1:48" s="257" customFormat="1" ht="22.8" x14ac:dyDescent="0.4">
      <c r="A787" s="257">
        <v>214637</v>
      </c>
      <c r="B787" s="257" t="s">
        <v>59</v>
      </c>
      <c r="C787" t="s">
        <v>212</v>
      </c>
      <c r="D787" t="s">
        <v>214</v>
      </c>
      <c r="E787" t="s">
        <v>212</v>
      </c>
      <c r="F787" t="s">
        <v>214</v>
      </c>
      <c r="G787" t="s">
        <v>212</v>
      </c>
      <c r="H787" t="s">
        <v>214</v>
      </c>
      <c r="I787" t="s">
        <v>212</v>
      </c>
      <c r="J787" t="s">
        <v>214</v>
      </c>
      <c r="K787" t="s">
        <v>214</v>
      </c>
      <c r="L787" t="s">
        <v>212</v>
      </c>
      <c r="M787" t="s">
        <v>212</v>
      </c>
      <c r="N787" t="s">
        <v>212</v>
      </c>
      <c r="O787" t="s">
        <v>214</v>
      </c>
      <c r="P787" t="s">
        <v>214</v>
      </c>
      <c r="Q787" t="s">
        <v>214</v>
      </c>
      <c r="R787" t="s">
        <v>214</v>
      </c>
      <c r="S787" t="s">
        <v>214</v>
      </c>
      <c r="T787" t="s">
        <v>212</v>
      </c>
      <c r="U787" t="s">
        <v>214</v>
      </c>
      <c r="V787" t="s">
        <v>214</v>
      </c>
      <c r="W787" t="s">
        <v>212</v>
      </c>
      <c r="X787" t="s">
        <v>212</v>
      </c>
      <c r="Y787" t="s">
        <v>212</v>
      </c>
      <c r="Z787" t="s">
        <v>214</v>
      </c>
      <c r="AA787" t="s">
        <v>212</v>
      </c>
      <c r="AB787" t="s">
        <v>212</v>
      </c>
      <c r="AC787" t="s">
        <v>212</v>
      </c>
      <c r="AD787" t="s">
        <v>212</v>
      </c>
      <c r="AE787" t="s">
        <v>212</v>
      </c>
      <c r="AF787" t="s">
        <v>212</v>
      </c>
      <c r="AG787" t="s">
        <v>214</v>
      </c>
      <c r="AH787" t="s">
        <v>214</v>
      </c>
      <c r="AI787" t="s">
        <v>214</v>
      </c>
      <c r="AJ787" t="s">
        <v>214</v>
      </c>
      <c r="AK787" t="s">
        <v>214</v>
      </c>
      <c r="AL787" t="s">
        <v>213</v>
      </c>
      <c r="AM787" t="s">
        <v>213</v>
      </c>
      <c r="AN787" t="s">
        <v>213</v>
      </c>
      <c r="AO787" t="s">
        <v>213</v>
      </c>
      <c r="AP787" t="s">
        <v>213</v>
      </c>
      <c r="AQ787" t="s">
        <v>59</v>
      </c>
      <c r="AR787"/>
      <c r="AS787" s="268"/>
      <c r="AT787" s="256"/>
      <c r="AV787" s="258"/>
    </row>
    <row r="788" spans="1:48" s="257" customFormat="1" ht="22.8" x14ac:dyDescent="0.4">
      <c r="A788" s="257">
        <v>214639</v>
      </c>
      <c r="B788" s="257" t="s">
        <v>59</v>
      </c>
      <c r="C788" t="s">
        <v>3829</v>
      </c>
      <c r="D788" t="s">
        <v>3829</v>
      </c>
      <c r="E788" t="s">
        <v>3829</v>
      </c>
      <c r="F788" t="s">
        <v>3829</v>
      </c>
      <c r="G788" t="s">
        <v>3829</v>
      </c>
      <c r="H788" t="s">
        <v>3829</v>
      </c>
      <c r="I788" t="s">
        <v>3829</v>
      </c>
      <c r="J788" t="s">
        <v>3829</v>
      </c>
      <c r="K788" t="s">
        <v>3829</v>
      </c>
      <c r="L788" t="s">
        <v>3829</v>
      </c>
      <c r="M788" t="s">
        <v>3829</v>
      </c>
      <c r="N788" t="s">
        <v>3829</v>
      </c>
      <c r="O788" t="s">
        <v>3829</v>
      </c>
      <c r="P788" t="s">
        <v>3829</v>
      </c>
      <c r="Q788" t="s">
        <v>3829</v>
      </c>
      <c r="R788" t="s">
        <v>3829</v>
      </c>
      <c r="S788" t="s">
        <v>3829</v>
      </c>
      <c r="T788" t="s">
        <v>3829</v>
      </c>
      <c r="U788" t="s">
        <v>3829</v>
      </c>
      <c r="V788" t="s">
        <v>3829</v>
      </c>
      <c r="W788" t="s">
        <v>3829</v>
      </c>
      <c r="X788" t="s">
        <v>3829</v>
      </c>
      <c r="Y788" t="s">
        <v>3829</v>
      </c>
      <c r="Z788" t="s">
        <v>3829</v>
      </c>
      <c r="AA788" t="s">
        <v>3829</v>
      </c>
      <c r="AB788" t="s">
        <v>3829</v>
      </c>
      <c r="AC788" t="s">
        <v>3829</v>
      </c>
      <c r="AD788" t="s">
        <v>3829</v>
      </c>
      <c r="AE788" t="s">
        <v>3829</v>
      </c>
      <c r="AF788" t="s">
        <v>3829</v>
      </c>
      <c r="AG788" t="s">
        <v>3829</v>
      </c>
      <c r="AH788" t="s">
        <v>3829</v>
      </c>
      <c r="AI788" t="s">
        <v>3829</v>
      </c>
      <c r="AJ788" t="s">
        <v>3829</v>
      </c>
      <c r="AK788" t="s">
        <v>3829</v>
      </c>
      <c r="AL788" t="s">
        <v>3829</v>
      </c>
      <c r="AM788" t="s">
        <v>3829</v>
      </c>
      <c r="AN788" t="s">
        <v>3829</v>
      </c>
      <c r="AO788" t="s">
        <v>3829</v>
      </c>
      <c r="AP788" t="s">
        <v>3829</v>
      </c>
      <c r="AQ788" t="s">
        <v>3879</v>
      </c>
      <c r="AR788"/>
      <c r="AS788" s="268"/>
      <c r="AT788" s="258"/>
      <c r="AV788" s="258"/>
    </row>
    <row r="789" spans="1:48" s="257" customFormat="1" ht="22.8" x14ac:dyDescent="0.4">
      <c r="A789" s="345">
        <v>214647</v>
      </c>
      <c r="B789" s="257" t="s">
        <v>486</v>
      </c>
      <c r="C789" t="s">
        <v>3829</v>
      </c>
      <c r="D789" t="s">
        <v>3829</v>
      </c>
      <c r="E789" t="s">
        <v>3829</v>
      </c>
      <c r="F789" t="s">
        <v>3829</v>
      </c>
      <c r="G789" t="s">
        <v>3829</v>
      </c>
      <c r="H789" t="s">
        <v>3829</v>
      </c>
      <c r="I789" t="s">
        <v>3829</v>
      </c>
      <c r="J789" t="s">
        <v>3829</v>
      </c>
      <c r="K789" t="s">
        <v>3829</v>
      </c>
      <c r="L789" t="s">
        <v>3829</v>
      </c>
      <c r="M789" t="s">
        <v>3829</v>
      </c>
      <c r="N789" t="s">
        <v>3829</v>
      </c>
      <c r="O789" t="s">
        <v>3829</v>
      </c>
      <c r="P789" t="s">
        <v>3829</v>
      </c>
      <c r="Q789" t="s">
        <v>3829</v>
      </c>
      <c r="R789" t="s">
        <v>3829</v>
      </c>
      <c r="S789" t="s">
        <v>3829</v>
      </c>
      <c r="T789" t="s">
        <v>3829</v>
      </c>
      <c r="U789" t="s">
        <v>3829</v>
      </c>
      <c r="V789" t="s">
        <v>3829</v>
      </c>
      <c r="W789"/>
      <c r="X789"/>
      <c r="Y789"/>
      <c r="Z789"/>
      <c r="AA789"/>
      <c r="AB789"/>
      <c r="AC789"/>
      <c r="AD789"/>
      <c r="AE789"/>
      <c r="AF789"/>
      <c r="AG789"/>
      <c r="AH789"/>
      <c r="AI789"/>
      <c r="AJ789"/>
      <c r="AK789"/>
      <c r="AL789"/>
      <c r="AM789"/>
      <c r="AN789"/>
      <c r="AO789"/>
      <c r="AP789"/>
      <c r="AQ789" t="s">
        <v>4022</v>
      </c>
      <c r="AR789"/>
      <c r="AS789" s="268"/>
      <c r="AT789" s="258"/>
    </row>
    <row r="790" spans="1:48" s="257" customFormat="1" ht="22.8" x14ac:dyDescent="0.4">
      <c r="A790" s="257">
        <v>214650</v>
      </c>
      <c r="B790" s="257" t="s">
        <v>59</v>
      </c>
      <c r="C790" t="s">
        <v>212</v>
      </c>
      <c r="D790" t="s">
        <v>214</v>
      </c>
      <c r="E790" t="s">
        <v>212</v>
      </c>
      <c r="F790" t="s">
        <v>212</v>
      </c>
      <c r="G790" t="s">
        <v>212</v>
      </c>
      <c r="H790" t="s">
        <v>212</v>
      </c>
      <c r="I790" t="s">
        <v>212</v>
      </c>
      <c r="J790" t="s">
        <v>212</v>
      </c>
      <c r="K790" t="s">
        <v>212</v>
      </c>
      <c r="L790" t="s">
        <v>212</v>
      </c>
      <c r="M790" t="s">
        <v>214</v>
      </c>
      <c r="N790" t="s">
        <v>214</v>
      </c>
      <c r="O790" t="s">
        <v>212</v>
      </c>
      <c r="P790" t="s">
        <v>212</v>
      </c>
      <c r="Q790" t="s">
        <v>212</v>
      </c>
      <c r="R790" t="s">
        <v>212</v>
      </c>
      <c r="S790" t="s">
        <v>212</v>
      </c>
      <c r="T790" t="s">
        <v>212</v>
      </c>
      <c r="U790" t="s">
        <v>214</v>
      </c>
      <c r="V790" t="s">
        <v>212</v>
      </c>
      <c r="W790" t="s">
        <v>214</v>
      </c>
      <c r="X790" t="s">
        <v>214</v>
      </c>
      <c r="Y790" t="s">
        <v>212</v>
      </c>
      <c r="Z790" t="s">
        <v>214</v>
      </c>
      <c r="AA790" t="s">
        <v>212</v>
      </c>
      <c r="AB790" t="s">
        <v>214</v>
      </c>
      <c r="AC790" t="s">
        <v>212</v>
      </c>
      <c r="AD790" t="s">
        <v>212</v>
      </c>
      <c r="AE790" t="s">
        <v>212</v>
      </c>
      <c r="AF790" t="s">
        <v>214</v>
      </c>
      <c r="AG790" t="s">
        <v>214</v>
      </c>
      <c r="AH790" t="s">
        <v>214</v>
      </c>
      <c r="AI790" t="s">
        <v>214</v>
      </c>
      <c r="AJ790" t="s">
        <v>214</v>
      </c>
      <c r="AK790" t="s">
        <v>214</v>
      </c>
      <c r="AL790" t="s">
        <v>213</v>
      </c>
      <c r="AM790" t="s">
        <v>213</v>
      </c>
      <c r="AN790" t="s">
        <v>213</v>
      </c>
      <c r="AO790" t="s">
        <v>213</v>
      </c>
      <c r="AP790" t="s">
        <v>213</v>
      </c>
      <c r="AQ790" t="s">
        <v>59</v>
      </c>
      <c r="AR790"/>
      <c r="AS790" s="268"/>
      <c r="AT790" s="256"/>
    </row>
    <row r="791" spans="1:48" s="257" customFormat="1" ht="22.8" x14ac:dyDescent="0.4">
      <c r="A791" s="257">
        <v>214660</v>
      </c>
      <c r="B791" s="257" t="s">
        <v>484</v>
      </c>
      <c r="C791" t="s">
        <v>212</v>
      </c>
      <c r="D791" t="s">
        <v>212</v>
      </c>
      <c r="E791" t="s">
        <v>212</v>
      </c>
      <c r="F791" t="s">
        <v>212</v>
      </c>
      <c r="G791" t="s">
        <v>212</v>
      </c>
      <c r="H791" t="s">
        <v>212</v>
      </c>
      <c r="I791" t="s">
        <v>214</v>
      </c>
      <c r="J791" t="s">
        <v>212</v>
      </c>
      <c r="K791" t="s">
        <v>212</v>
      </c>
      <c r="L791" t="s">
        <v>214</v>
      </c>
      <c r="M791" t="s">
        <v>212</v>
      </c>
      <c r="N791" t="s">
        <v>212</v>
      </c>
      <c r="O791" t="s">
        <v>212</v>
      </c>
      <c r="P791" t="s">
        <v>212</v>
      </c>
      <c r="Q791" t="s">
        <v>214</v>
      </c>
      <c r="R791" t="s">
        <v>212</v>
      </c>
      <c r="S791" t="s">
        <v>212</v>
      </c>
      <c r="T791" t="s">
        <v>212</v>
      </c>
      <c r="U791" t="s">
        <v>214</v>
      </c>
      <c r="V791" t="s">
        <v>212</v>
      </c>
      <c r="W791" t="s">
        <v>213</v>
      </c>
      <c r="X791" t="s">
        <v>214</v>
      </c>
      <c r="Y791" t="s">
        <v>214</v>
      </c>
      <c r="Z791" t="s">
        <v>214</v>
      </c>
      <c r="AA791" t="s">
        <v>214</v>
      </c>
      <c r="AB791" t="s">
        <v>213</v>
      </c>
      <c r="AC791" t="s">
        <v>213</v>
      </c>
      <c r="AD791" t="s">
        <v>213</v>
      </c>
      <c r="AE791" t="s">
        <v>213</v>
      </c>
      <c r="AF791" t="s">
        <v>213</v>
      </c>
      <c r="AG791"/>
      <c r="AH791"/>
      <c r="AI791"/>
      <c r="AJ791"/>
      <c r="AK791"/>
      <c r="AL791"/>
      <c r="AM791"/>
      <c r="AN791"/>
      <c r="AO791"/>
      <c r="AP791"/>
      <c r="AQ791" t="s">
        <v>3375</v>
      </c>
      <c r="AR791"/>
      <c r="AS791" s="268"/>
      <c r="AT791" s="256"/>
      <c r="AV791" s="258"/>
    </row>
    <row r="792" spans="1:48" s="257" customFormat="1" ht="24" x14ac:dyDescent="0.5">
      <c r="A792" s="292">
        <v>214663</v>
      </c>
      <c r="B792" s="257" t="s">
        <v>485</v>
      </c>
      <c r="C792" s="269" t="s">
        <v>213</v>
      </c>
      <c r="D792" s="269" t="s">
        <v>213</v>
      </c>
      <c r="E792" s="269" t="s">
        <v>213</v>
      </c>
      <c r="F792" s="269" t="s">
        <v>213</v>
      </c>
      <c r="G792" s="269" t="s">
        <v>213</v>
      </c>
      <c r="H792" s="269" t="s">
        <v>213</v>
      </c>
      <c r="I792" s="269" t="s">
        <v>213</v>
      </c>
      <c r="J792" s="269" t="s">
        <v>213</v>
      </c>
      <c r="K792" s="269" t="s">
        <v>213</v>
      </c>
      <c r="L792" s="269" t="s">
        <v>213</v>
      </c>
      <c r="AP792"/>
      <c r="AQ792" t="s">
        <v>4027</v>
      </c>
      <c r="AR792"/>
      <c r="AS792" s="268"/>
      <c r="AT792" s="256"/>
    </row>
    <row r="793" spans="1:48" s="257" customFormat="1" ht="24" x14ac:dyDescent="0.5">
      <c r="A793" s="292">
        <v>214681</v>
      </c>
      <c r="B793" s="257" t="s">
        <v>486</v>
      </c>
      <c r="C793" s="256" t="s">
        <v>3829</v>
      </c>
      <c r="D793" s="256" t="s">
        <v>3829</v>
      </c>
      <c r="E793" s="256" t="s">
        <v>3829</v>
      </c>
      <c r="F793" s="256" t="s">
        <v>3829</v>
      </c>
      <c r="G793" s="256" t="s">
        <v>3829</v>
      </c>
      <c r="H793" s="256" t="s">
        <v>3829</v>
      </c>
      <c r="I793" s="256" t="s">
        <v>3829</v>
      </c>
      <c r="J793" s="256" t="s">
        <v>3829</v>
      </c>
      <c r="K793" s="256" t="s">
        <v>3829</v>
      </c>
      <c r="L793" s="256" t="s">
        <v>3829</v>
      </c>
      <c r="M793" s="256" t="s">
        <v>3829</v>
      </c>
      <c r="N793" s="256" t="s">
        <v>3829</v>
      </c>
      <c r="O793" s="256" t="s">
        <v>3829</v>
      </c>
      <c r="P793" s="256" t="s">
        <v>3829</v>
      </c>
      <c r="Q793" s="256" t="s">
        <v>3829</v>
      </c>
      <c r="R793" s="256" t="s">
        <v>3829</v>
      </c>
      <c r="S793" s="256" t="s">
        <v>3829</v>
      </c>
      <c r="T793" s="256" t="s">
        <v>3829</v>
      </c>
      <c r="U793" s="256" t="s">
        <v>3829</v>
      </c>
      <c r="V793" s="256" t="s">
        <v>3829</v>
      </c>
      <c r="W793" s="256"/>
      <c r="X793" s="256"/>
      <c r="Y793" s="256"/>
      <c r="Z793" s="256"/>
      <c r="AA793" s="256"/>
      <c r="AB793" s="256"/>
      <c r="AC793" s="256"/>
      <c r="AD793" s="256"/>
      <c r="AE793" s="256"/>
      <c r="AF793" s="256"/>
      <c r="AG793" s="256"/>
      <c r="AH793" s="256"/>
      <c r="AI793" s="256"/>
      <c r="AJ793" s="256"/>
      <c r="AK793" s="256"/>
      <c r="AL793" s="256"/>
      <c r="AM793" s="256"/>
      <c r="AN793" s="256"/>
      <c r="AO793" s="256"/>
      <c r="AP793"/>
      <c r="AQ793" t="s">
        <v>4077</v>
      </c>
      <c r="AR793"/>
      <c r="AS793" s="268"/>
      <c r="AT793" s="256"/>
    </row>
    <row r="794" spans="1:48" s="257" customFormat="1" ht="22.8" x14ac:dyDescent="0.4">
      <c r="A794" s="257">
        <v>214684</v>
      </c>
      <c r="B794" s="257" t="s">
        <v>59</v>
      </c>
      <c r="C794" t="s">
        <v>212</v>
      </c>
      <c r="D794" t="s">
        <v>214</v>
      </c>
      <c r="E794" t="s">
        <v>214</v>
      </c>
      <c r="F794" t="s">
        <v>212</v>
      </c>
      <c r="G794" t="s">
        <v>214</v>
      </c>
      <c r="H794" t="s">
        <v>214</v>
      </c>
      <c r="I794" t="s">
        <v>212</v>
      </c>
      <c r="J794" t="s">
        <v>214</v>
      </c>
      <c r="K794" t="s">
        <v>214</v>
      </c>
      <c r="L794" t="s">
        <v>212</v>
      </c>
      <c r="M794" t="s">
        <v>214</v>
      </c>
      <c r="N794" t="s">
        <v>212</v>
      </c>
      <c r="O794" t="s">
        <v>214</v>
      </c>
      <c r="P794" t="s">
        <v>214</v>
      </c>
      <c r="Q794" t="s">
        <v>212</v>
      </c>
      <c r="R794" t="s">
        <v>214</v>
      </c>
      <c r="S794" t="s">
        <v>214</v>
      </c>
      <c r="T794" t="s">
        <v>212</v>
      </c>
      <c r="U794" t="s">
        <v>212</v>
      </c>
      <c r="V794" t="s">
        <v>214</v>
      </c>
      <c r="W794" t="s">
        <v>214</v>
      </c>
      <c r="X794" t="s">
        <v>214</v>
      </c>
      <c r="Y794" t="s">
        <v>212</v>
      </c>
      <c r="Z794" t="s">
        <v>214</v>
      </c>
      <c r="AA794" t="s">
        <v>214</v>
      </c>
      <c r="AB794" t="s">
        <v>212</v>
      </c>
      <c r="AC794" t="s">
        <v>212</v>
      </c>
      <c r="AD794" t="s">
        <v>214</v>
      </c>
      <c r="AE794" t="s">
        <v>212</v>
      </c>
      <c r="AF794" t="s">
        <v>214</v>
      </c>
      <c r="AG794" t="s">
        <v>212</v>
      </c>
      <c r="AH794" t="s">
        <v>212</v>
      </c>
      <c r="AI794" t="s">
        <v>214</v>
      </c>
      <c r="AJ794" t="s">
        <v>214</v>
      </c>
      <c r="AK794" t="s">
        <v>214</v>
      </c>
      <c r="AL794" t="s">
        <v>213</v>
      </c>
      <c r="AM794" t="s">
        <v>214</v>
      </c>
      <c r="AN794" t="s">
        <v>214</v>
      </c>
      <c r="AO794" t="s">
        <v>214</v>
      </c>
      <c r="AP794" t="s">
        <v>214</v>
      </c>
      <c r="AQ794" t="s">
        <v>3374</v>
      </c>
      <c r="AR794"/>
      <c r="AS794" s="268"/>
      <c r="AT794" s="256"/>
      <c r="AV794" s="258"/>
    </row>
    <row r="795" spans="1:48" s="257" customFormat="1" ht="22.8" x14ac:dyDescent="0.4">
      <c r="A795" s="257">
        <v>214686</v>
      </c>
      <c r="B795" s="257" t="s">
        <v>484</v>
      </c>
      <c r="C795" t="s">
        <v>3829</v>
      </c>
      <c r="D795" t="s">
        <v>3829</v>
      </c>
      <c r="E795" t="s">
        <v>3829</v>
      </c>
      <c r="F795" t="s">
        <v>3829</v>
      </c>
      <c r="G795" t="s">
        <v>3829</v>
      </c>
      <c r="H795" t="s">
        <v>3829</v>
      </c>
      <c r="I795" t="s">
        <v>3829</v>
      </c>
      <c r="J795" t="s">
        <v>3829</v>
      </c>
      <c r="K795" t="s">
        <v>3829</v>
      </c>
      <c r="L795" t="s">
        <v>3829</v>
      </c>
      <c r="M795" t="s">
        <v>3829</v>
      </c>
      <c r="N795" t="s">
        <v>3829</v>
      </c>
      <c r="O795" t="s">
        <v>3829</v>
      </c>
      <c r="P795" t="s">
        <v>3829</v>
      </c>
      <c r="Q795" t="s">
        <v>3829</v>
      </c>
      <c r="R795" t="s">
        <v>3829</v>
      </c>
      <c r="S795" t="s">
        <v>3829</v>
      </c>
      <c r="T795" t="s">
        <v>3829</v>
      </c>
      <c r="U795" t="s">
        <v>3829</v>
      </c>
      <c r="V795" t="s">
        <v>3829</v>
      </c>
      <c r="W795" t="s">
        <v>3829</v>
      </c>
      <c r="X795" t="s">
        <v>3829</v>
      </c>
      <c r="Y795" t="s">
        <v>3829</v>
      </c>
      <c r="Z795" t="s">
        <v>3829</v>
      </c>
      <c r="AA795" t="s">
        <v>3829</v>
      </c>
      <c r="AB795" t="s">
        <v>3829</v>
      </c>
      <c r="AC795" t="s">
        <v>3829</v>
      </c>
      <c r="AD795" t="s">
        <v>3829</v>
      </c>
      <c r="AE795" t="s">
        <v>3829</v>
      </c>
      <c r="AF795" t="s">
        <v>3829</v>
      </c>
      <c r="AG795"/>
      <c r="AH795"/>
      <c r="AI795"/>
      <c r="AJ795"/>
      <c r="AK795"/>
      <c r="AL795"/>
      <c r="AM795"/>
      <c r="AN795"/>
      <c r="AO795"/>
      <c r="AP795"/>
      <c r="AQ795" t="s">
        <v>4065</v>
      </c>
      <c r="AR795"/>
      <c r="AS795" s="268"/>
      <c r="AT795" s="256"/>
      <c r="AV795" s="258"/>
    </row>
    <row r="796" spans="1:48" s="257" customFormat="1" ht="14.4" x14ac:dyDescent="0.3">
      <c r="A796" s="257">
        <v>214699</v>
      </c>
      <c r="B796" s="257" t="s">
        <v>59</v>
      </c>
      <c r="C796" t="s">
        <v>212</v>
      </c>
      <c r="D796" t="s">
        <v>212</v>
      </c>
      <c r="E796" t="s">
        <v>214</v>
      </c>
      <c r="F796" t="s">
        <v>214</v>
      </c>
      <c r="G796" t="s">
        <v>214</v>
      </c>
      <c r="H796" t="s">
        <v>212</v>
      </c>
      <c r="I796" t="s">
        <v>214</v>
      </c>
      <c r="J796" t="s">
        <v>212</v>
      </c>
      <c r="K796" t="s">
        <v>214</v>
      </c>
      <c r="L796" t="s">
        <v>214</v>
      </c>
      <c r="M796" t="s">
        <v>214</v>
      </c>
      <c r="N796" t="s">
        <v>212</v>
      </c>
      <c r="O796" t="s">
        <v>214</v>
      </c>
      <c r="P796" t="s">
        <v>212</v>
      </c>
      <c r="Q796" t="s">
        <v>214</v>
      </c>
      <c r="R796" t="s">
        <v>214</v>
      </c>
      <c r="S796" t="s">
        <v>214</v>
      </c>
      <c r="T796" t="s">
        <v>214</v>
      </c>
      <c r="U796" t="s">
        <v>214</v>
      </c>
      <c r="V796" t="s">
        <v>212</v>
      </c>
      <c r="W796" t="s">
        <v>214</v>
      </c>
      <c r="X796" t="s">
        <v>212</v>
      </c>
      <c r="Y796" t="s">
        <v>212</v>
      </c>
      <c r="Z796" t="s">
        <v>212</v>
      </c>
      <c r="AA796" t="s">
        <v>212</v>
      </c>
      <c r="AB796" t="s">
        <v>212</v>
      </c>
      <c r="AC796" t="s">
        <v>212</v>
      </c>
      <c r="AD796" t="s">
        <v>214</v>
      </c>
      <c r="AE796" t="s">
        <v>212</v>
      </c>
      <c r="AF796" t="s">
        <v>212</v>
      </c>
      <c r="AG796" t="s">
        <v>212</v>
      </c>
      <c r="AH796" t="s">
        <v>214</v>
      </c>
      <c r="AI796" t="s">
        <v>214</v>
      </c>
      <c r="AJ796" t="s">
        <v>214</v>
      </c>
      <c r="AK796" t="s">
        <v>212</v>
      </c>
      <c r="AL796" t="s">
        <v>214</v>
      </c>
      <c r="AM796" t="s">
        <v>214</v>
      </c>
      <c r="AN796" t="s">
        <v>212</v>
      </c>
      <c r="AO796" t="s">
        <v>214</v>
      </c>
      <c r="AP796"/>
      <c r="AQ796" t="s">
        <v>59</v>
      </c>
      <c r="AR796"/>
      <c r="AS796" s="283"/>
      <c r="AT796" s="256"/>
    </row>
    <row r="797" spans="1:48" s="257" customFormat="1" ht="22.8" x14ac:dyDescent="0.4">
      <c r="A797" s="257">
        <v>214706</v>
      </c>
      <c r="B797" s="257" t="s">
        <v>59</v>
      </c>
      <c r="C797" t="s">
        <v>212</v>
      </c>
      <c r="D797" t="s">
        <v>212</v>
      </c>
      <c r="E797" t="s">
        <v>212</v>
      </c>
      <c r="F797" t="s">
        <v>212</v>
      </c>
      <c r="G797" t="s">
        <v>212</v>
      </c>
      <c r="H797" t="s">
        <v>214</v>
      </c>
      <c r="I797" t="s">
        <v>214</v>
      </c>
      <c r="J797" t="s">
        <v>212</v>
      </c>
      <c r="K797" t="s">
        <v>212</v>
      </c>
      <c r="L797" t="s">
        <v>212</v>
      </c>
      <c r="M797" t="s">
        <v>212</v>
      </c>
      <c r="N797" t="s">
        <v>212</v>
      </c>
      <c r="O797" t="s">
        <v>212</v>
      </c>
      <c r="P797" t="s">
        <v>212</v>
      </c>
      <c r="Q797" t="s">
        <v>214</v>
      </c>
      <c r="R797" t="s">
        <v>214</v>
      </c>
      <c r="S797" t="s">
        <v>214</v>
      </c>
      <c r="T797" t="s">
        <v>214</v>
      </c>
      <c r="U797" t="s">
        <v>214</v>
      </c>
      <c r="V797" t="s">
        <v>214</v>
      </c>
      <c r="W797" t="s">
        <v>214</v>
      </c>
      <c r="X797" t="s">
        <v>212</v>
      </c>
      <c r="Y797" t="s">
        <v>212</v>
      </c>
      <c r="Z797" t="s">
        <v>214</v>
      </c>
      <c r="AA797" t="s">
        <v>212</v>
      </c>
      <c r="AB797" t="s">
        <v>212</v>
      </c>
      <c r="AC797" t="s">
        <v>214</v>
      </c>
      <c r="AD797" t="s">
        <v>214</v>
      </c>
      <c r="AE797" t="s">
        <v>212</v>
      </c>
      <c r="AF797" t="s">
        <v>214</v>
      </c>
      <c r="AG797" t="s">
        <v>212</v>
      </c>
      <c r="AH797" t="s">
        <v>214</v>
      </c>
      <c r="AI797" t="s">
        <v>214</v>
      </c>
      <c r="AJ797" t="s">
        <v>214</v>
      </c>
      <c r="AK797" t="s">
        <v>214</v>
      </c>
      <c r="AL797" t="s">
        <v>214</v>
      </c>
      <c r="AM797" t="s">
        <v>214</v>
      </c>
      <c r="AN797" t="s">
        <v>214</v>
      </c>
      <c r="AO797" t="s">
        <v>214</v>
      </c>
      <c r="AP797" t="s">
        <v>214</v>
      </c>
      <c r="AQ797" t="s">
        <v>59</v>
      </c>
      <c r="AR797"/>
      <c r="AS797" s="268"/>
      <c r="AT797" s="256"/>
    </row>
    <row r="798" spans="1:48" s="257" customFormat="1" ht="22.8" x14ac:dyDescent="0.4">
      <c r="A798" s="345">
        <v>214716</v>
      </c>
      <c r="B798" s="257" t="s">
        <v>484</v>
      </c>
      <c r="C798" s="257" t="s">
        <v>3829</v>
      </c>
      <c r="D798" s="257" t="s">
        <v>3829</v>
      </c>
      <c r="E798" s="257" t="s">
        <v>3829</v>
      </c>
      <c r="F798" s="257" t="s">
        <v>3829</v>
      </c>
      <c r="G798" s="257" t="s">
        <v>3829</v>
      </c>
      <c r="H798" s="257" t="s">
        <v>3829</v>
      </c>
      <c r="I798" s="257" t="s">
        <v>3829</v>
      </c>
      <c r="J798" s="257" t="s">
        <v>3829</v>
      </c>
      <c r="K798" s="257" t="s">
        <v>3829</v>
      </c>
      <c r="L798" s="257" t="s">
        <v>3829</v>
      </c>
      <c r="M798" s="257" t="s">
        <v>3829</v>
      </c>
      <c r="N798" s="257" t="s">
        <v>3829</v>
      </c>
      <c r="O798" s="257" t="s">
        <v>3829</v>
      </c>
      <c r="P798" s="257" t="s">
        <v>3829</v>
      </c>
      <c r="Q798" s="257" t="s">
        <v>3829</v>
      </c>
      <c r="R798" s="257" t="s">
        <v>3829</v>
      </c>
      <c r="S798" s="257" t="s">
        <v>3829</v>
      </c>
      <c r="T798" s="257" t="s">
        <v>3829</v>
      </c>
      <c r="U798" s="257" t="s">
        <v>3829</v>
      </c>
      <c r="V798" s="257" t="s">
        <v>3829</v>
      </c>
      <c r="W798" s="257" t="s">
        <v>3829</v>
      </c>
      <c r="X798" s="257" t="s">
        <v>3829</v>
      </c>
      <c r="Y798" s="257" t="s">
        <v>3829</v>
      </c>
      <c r="Z798" s="257" t="s">
        <v>3829</v>
      </c>
      <c r="AA798" s="257" t="s">
        <v>3829</v>
      </c>
      <c r="AB798" s="257" t="s">
        <v>3829</v>
      </c>
      <c r="AC798" s="257" t="s">
        <v>3829</v>
      </c>
      <c r="AD798" s="257" t="s">
        <v>3829</v>
      </c>
      <c r="AE798" s="257" t="s">
        <v>3829</v>
      </c>
      <c r="AF798" s="257" t="s">
        <v>3829</v>
      </c>
      <c r="AP798"/>
      <c r="AQ798" t="s">
        <v>3865</v>
      </c>
      <c r="AR798"/>
      <c r="AS798" s="268"/>
      <c r="AT798" s="256"/>
      <c r="AV798" s="258"/>
    </row>
    <row r="799" spans="1:48" s="257" customFormat="1" ht="22.8" x14ac:dyDescent="0.4">
      <c r="A799" s="257">
        <v>214717</v>
      </c>
      <c r="B799" s="257" t="s">
        <v>486</v>
      </c>
      <c r="C799" t="s">
        <v>212</v>
      </c>
      <c r="D799" t="s">
        <v>212</v>
      </c>
      <c r="E799" t="s">
        <v>214</v>
      </c>
      <c r="F799" t="s">
        <v>212</v>
      </c>
      <c r="G799" t="s">
        <v>214</v>
      </c>
      <c r="H799" t="s">
        <v>214</v>
      </c>
      <c r="I799" t="s">
        <v>212</v>
      </c>
      <c r="J799" t="s">
        <v>214</v>
      </c>
      <c r="K799" t="s">
        <v>212</v>
      </c>
      <c r="L799" t="s">
        <v>214</v>
      </c>
      <c r="M799" t="s">
        <v>213</v>
      </c>
      <c r="N799" t="s">
        <v>213</v>
      </c>
      <c r="O799" t="s">
        <v>212</v>
      </c>
      <c r="P799" t="s">
        <v>213</v>
      </c>
      <c r="Q799" t="s">
        <v>213</v>
      </c>
      <c r="R799" t="s">
        <v>213</v>
      </c>
      <c r="S799" t="s">
        <v>213</v>
      </c>
      <c r="T799" t="s">
        <v>213</v>
      </c>
      <c r="U799" t="s">
        <v>213</v>
      </c>
      <c r="V799" t="s">
        <v>213</v>
      </c>
      <c r="W799"/>
      <c r="X799"/>
      <c r="Y799"/>
      <c r="Z799"/>
      <c r="AA799"/>
      <c r="AB799"/>
      <c r="AC799"/>
      <c r="AD799"/>
      <c r="AE799"/>
      <c r="AF799"/>
      <c r="AG799"/>
      <c r="AH799"/>
      <c r="AI799"/>
      <c r="AJ799"/>
      <c r="AK799"/>
      <c r="AL799"/>
      <c r="AM799"/>
      <c r="AN799"/>
      <c r="AO799"/>
      <c r="AP799"/>
      <c r="AQ799" t="s">
        <v>486</v>
      </c>
      <c r="AR799"/>
      <c r="AS799" s="268"/>
      <c r="AT799" s="258"/>
    </row>
    <row r="800" spans="1:48" s="257" customFormat="1" ht="22.8" x14ac:dyDescent="0.4">
      <c r="A800" s="345">
        <v>214722</v>
      </c>
      <c r="B800" s="257" t="s">
        <v>484</v>
      </c>
      <c r="C800" s="257" t="s">
        <v>3829</v>
      </c>
      <c r="D800" s="257" t="s">
        <v>3829</v>
      </c>
      <c r="E800" s="257" t="s">
        <v>3829</v>
      </c>
      <c r="F800" s="257" t="s">
        <v>3829</v>
      </c>
      <c r="G800" s="257" t="s">
        <v>3829</v>
      </c>
      <c r="H800" s="257" t="s">
        <v>3829</v>
      </c>
      <c r="I800" s="257" t="s">
        <v>3829</v>
      </c>
      <c r="J800" s="257" t="s">
        <v>3829</v>
      </c>
      <c r="K800" s="257" t="s">
        <v>3829</v>
      </c>
      <c r="L800" s="257" t="s">
        <v>3829</v>
      </c>
      <c r="M800" s="257" t="s">
        <v>3829</v>
      </c>
      <c r="N800" s="257" t="s">
        <v>3829</v>
      </c>
      <c r="O800" s="257" t="s">
        <v>3829</v>
      </c>
      <c r="P800" s="257" t="s">
        <v>3829</v>
      </c>
      <c r="Q800" s="257" t="s">
        <v>3829</v>
      </c>
      <c r="R800" s="257" t="s">
        <v>3829</v>
      </c>
      <c r="S800" s="257" t="s">
        <v>3829</v>
      </c>
      <c r="T800" s="257" t="s">
        <v>3829</v>
      </c>
      <c r="U800" s="257" t="s">
        <v>3829</v>
      </c>
      <c r="V800" s="257" t="s">
        <v>3829</v>
      </c>
      <c r="W800" s="257" t="s">
        <v>3829</v>
      </c>
      <c r="X800" s="257" t="s">
        <v>3829</v>
      </c>
      <c r="Y800" s="257" t="s">
        <v>3829</v>
      </c>
      <c r="Z800" s="257" t="s">
        <v>3829</v>
      </c>
      <c r="AA800" s="257" t="s">
        <v>3829</v>
      </c>
      <c r="AB800" s="257" t="s">
        <v>3829</v>
      </c>
      <c r="AC800" s="257" t="s">
        <v>3829</v>
      </c>
      <c r="AD800" s="257" t="s">
        <v>3829</v>
      </c>
      <c r="AE800" s="257" t="s">
        <v>3829</v>
      </c>
      <c r="AF800" s="257" t="s">
        <v>3829</v>
      </c>
      <c r="AL800" s="269"/>
      <c r="AM800" s="269"/>
      <c r="AN800" s="269"/>
      <c r="AO800" s="269"/>
      <c r="AP800"/>
      <c r="AQ800" t="s">
        <v>4067</v>
      </c>
      <c r="AR800"/>
      <c r="AS800" s="268"/>
      <c r="AT800" s="258"/>
      <c r="AV800" s="258"/>
    </row>
    <row r="801" spans="1:48" s="257" customFormat="1" ht="22.8" x14ac:dyDescent="0.4">
      <c r="A801" s="257">
        <v>214723</v>
      </c>
      <c r="B801" s="257" t="s">
        <v>59</v>
      </c>
      <c r="C801" t="s">
        <v>213</v>
      </c>
      <c r="D801" t="s">
        <v>214</v>
      </c>
      <c r="E801" t="s">
        <v>214</v>
      </c>
      <c r="F801" t="s">
        <v>214</v>
      </c>
      <c r="G801" t="s">
        <v>214</v>
      </c>
      <c r="H801" t="s">
        <v>214</v>
      </c>
      <c r="I801" t="s">
        <v>214</v>
      </c>
      <c r="J801" t="s">
        <v>214</v>
      </c>
      <c r="K801" t="s">
        <v>214</v>
      </c>
      <c r="L801" t="s">
        <v>214</v>
      </c>
      <c r="M801" t="s">
        <v>214</v>
      </c>
      <c r="N801" t="s">
        <v>214</v>
      </c>
      <c r="O801" t="s">
        <v>214</v>
      </c>
      <c r="P801" t="s">
        <v>214</v>
      </c>
      <c r="Q801" t="s">
        <v>214</v>
      </c>
      <c r="R801" t="s">
        <v>214</v>
      </c>
      <c r="S801" t="s">
        <v>214</v>
      </c>
      <c r="T801" t="s">
        <v>214</v>
      </c>
      <c r="U801" t="s">
        <v>214</v>
      </c>
      <c r="V801" t="s">
        <v>214</v>
      </c>
      <c r="W801" t="s">
        <v>214</v>
      </c>
      <c r="X801" t="s">
        <v>214</v>
      </c>
      <c r="Y801" t="s">
        <v>214</v>
      </c>
      <c r="Z801" t="s">
        <v>214</v>
      </c>
      <c r="AA801" t="s">
        <v>212</v>
      </c>
      <c r="AB801" t="s">
        <v>212</v>
      </c>
      <c r="AC801" t="s">
        <v>212</v>
      </c>
      <c r="AD801" t="s">
        <v>214</v>
      </c>
      <c r="AE801" t="s">
        <v>214</v>
      </c>
      <c r="AF801" t="s">
        <v>214</v>
      </c>
      <c r="AG801" t="s">
        <v>214</v>
      </c>
      <c r="AH801" t="s">
        <v>214</v>
      </c>
      <c r="AI801" t="s">
        <v>214</v>
      </c>
      <c r="AJ801" t="s">
        <v>214</v>
      </c>
      <c r="AK801" t="s">
        <v>214</v>
      </c>
      <c r="AL801" t="s">
        <v>213</v>
      </c>
      <c r="AM801" t="s">
        <v>214</v>
      </c>
      <c r="AN801" t="s">
        <v>213</v>
      </c>
      <c r="AO801" t="s">
        <v>213</v>
      </c>
      <c r="AP801" t="s">
        <v>213</v>
      </c>
      <c r="AQ801" t="s">
        <v>59</v>
      </c>
      <c r="AR801"/>
      <c r="AS801" s="268"/>
      <c r="AT801" s="256"/>
    </row>
    <row r="802" spans="1:48" s="257" customFormat="1" ht="22.8" x14ac:dyDescent="0.4">
      <c r="A802" s="257">
        <v>214726</v>
      </c>
      <c r="B802" s="257" t="s">
        <v>484</v>
      </c>
      <c r="C802" t="s">
        <v>214</v>
      </c>
      <c r="D802" t="s">
        <v>214</v>
      </c>
      <c r="E802" t="s">
        <v>212</v>
      </c>
      <c r="F802" t="s">
        <v>214</v>
      </c>
      <c r="G802" t="s">
        <v>212</v>
      </c>
      <c r="H802" t="s">
        <v>214</v>
      </c>
      <c r="I802" t="s">
        <v>214</v>
      </c>
      <c r="J802" t="s">
        <v>214</v>
      </c>
      <c r="K802" t="s">
        <v>214</v>
      </c>
      <c r="L802" t="s">
        <v>212</v>
      </c>
      <c r="M802" t="s">
        <v>212</v>
      </c>
      <c r="N802" t="s">
        <v>212</v>
      </c>
      <c r="O802" t="s">
        <v>212</v>
      </c>
      <c r="P802" t="s">
        <v>212</v>
      </c>
      <c r="Q802" t="s">
        <v>213</v>
      </c>
      <c r="R802" t="s">
        <v>212</v>
      </c>
      <c r="S802" t="s">
        <v>214</v>
      </c>
      <c r="T802" t="s">
        <v>214</v>
      </c>
      <c r="U802" t="s">
        <v>212</v>
      </c>
      <c r="V802" t="s">
        <v>212</v>
      </c>
      <c r="W802" t="s">
        <v>213</v>
      </c>
      <c r="X802" t="s">
        <v>213</v>
      </c>
      <c r="Y802" t="s">
        <v>213</v>
      </c>
      <c r="Z802" t="s">
        <v>214</v>
      </c>
      <c r="AA802" t="s">
        <v>214</v>
      </c>
      <c r="AB802" t="s">
        <v>213</v>
      </c>
      <c r="AC802" t="s">
        <v>213</v>
      </c>
      <c r="AD802" t="s">
        <v>213</v>
      </c>
      <c r="AE802" t="s">
        <v>213</v>
      </c>
      <c r="AF802" t="s">
        <v>213</v>
      </c>
      <c r="AG802"/>
      <c r="AH802"/>
      <c r="AI802"/>
      <c r="AJ802"/>
      <c r="AK802"/>
      <c r="AL802"/>
      <c r="AM802"/>
      <c r="AN802"/>
      <c r="AO802"/>
      <c r="AP802"/>
      <c r="AQ802" t="s">
        <v>484</v>
      </c>
      <c r="AR802"/>
      <c r="AS802" s="288"/>
      <c r="AT802" s="256"/>
    </row>
    <row r="803" spans="1:48" s="257" customFormat="1" ht="22.8" x14ac:dyDescent="0.4">
      <c r="A803" s="257">
        <v>214731</v>
      </c>
      <c r="B803" s="257" t="s">
        <v>484</v>
      </c>
      <c r="C803" t="s">
        <v>3829</v>
      </c>
      <c r="D803" t="s">
        <v>3829</v>
      </c>
      <c r="E803" t="s">
        <v>3829</v>
      </c>
      <c r="F803" t="s">
        <v>3829</v>
      </c>
      <c r="G803" t="s">
        <v>3829</v>
      </c>
      <c r="H803" t="s">
        <v>3829</v>
      </c>
      <c r="I803" t="s">
        <v>3829</v>
      </c>
      <c r="J803" t="s">
        <v>3829</v>
      </c>
      <c r="K803" t="s">
        <v>3829</v>
      </c>
      <c r="L803" t="s">
        <v>3829</v>
      </c>
      <c r="M803" t="s">
        <v>3829</v>
      </c>
      <c r="N803" t="s">
        <v>3829</v>
      </c>
      <c r="O803" t="s">
        <v>3829</v>
      </c>
      <c r="P803" t="s">
        <v>3829</v>
      </c>
      <c r="Q803" t="s">
        <v>3829</v>
      </c>
      <c r="R803" t="s">
        <v>3829</v>
      </c>
      <c r="S803" t="s">
        <v>3829</v>
      </c>
      <c r="T803" t="s">
        <v>3829</v>
      </c>
      <c r="U803" t="s">
        <v>3829</v>
      </c>
      <c r="V803" t="s">
        <v>3829</v>
      </c>
      <c r="W803" t="s">
        <v>3829</v>
      </c>
      <c r="X803" t="s">
        <v>3829</v>
      </c>
      <c r="Y803" t="s">
        <v>3829</v>
      </c>
      <c r="Z803" t="s">
        <v>3829</v>
      </c>
      <c r="AA803" t="s">
        <v>3829</v>
      </c>
      <c r="AB803" t="s">
        <v>3829</v>
      </c>
      <c r="AC803" t="s">
        <v>3829</v>
      </c>
      <c r="AD803" t="s">
        <v>3829</v>
      </c>
      <c r="AE803" t="s">
        <v>3829</v>
      </c>
      <c r="AF803" t="s">
        <v>3829</v>
      </c>
      <c r="AG803"/>
      <c r="AH803"/>
      <c r="AI803"/>
      <c r="AJ803"/>
      <c r="AK803"/>
      <c r="AL803"/>
      <c r="AM803"/>
      <c r="AN803"/>
      <c r="AO803"/>
      <c r="AP803"/>
      <c r="AQ803" t="s">
        <v>4067</v>
      </c>
      <c r="AR803"/>
      <c r="AS803" s="268"/>
      <c r="AT803" s="258"/>
      <c r="AV803" s="258"/>
    </row>
    <row r="804" spans="1:48" s="257" customFormat="1" ht="14.4" x14ac:dyDescent="0.3">
      <c r="A804" s="257">
        <v>214742</v>
      </c>
      <c r="B804" s="257" t="s">
        <v>59</v>
      </c>
      <c r="C804" t="s">
        <v>214</v>
      </c>
      <c r="D804" t="s">
        <v>214</v>
      </c>
      <c r="E804" t="s">
        <v>214</v>
      </c>
      <c r="F804" t="s">
        <v>214</v>
      </c>
      <c r="G804" t="s">
        <v>212</v>
      </c>
      <c r="H804" t="s">
        <v>214</v>
      </c>
      <c r="I804" t="s">
        <v>212</v>
      </c>
      <c r="J804" t="s">
        <v>214</v>
      </c>
      <c r="K804" t="s">
        <v>212</v>
      </c>
      <c r="L804" t="s">
        <v>214</v>
      </c>
      <c r="M804" t="s">
        <v>214</v>
      </c>
      <c r="N804" t="s">
        <v>214</v>
      </c>
      <c r="O804" t="s">
        <v>214</v>
      </c>
      <c r="P804" t="s">
        <v>214</v>
      </c>
      <c r="Q804" t="s">
        <v>214</v>
      </c>
      <c r="R804" t="s">
        <v>214</v>
      </c>
      <c r="S804" t="s">
        <v>214</v>
      </c>
      <c r="T804" t="s">
        <v>214</v>
      </c>
      <c r="U804" t="s">
        <v>212</v>
      </c>
      <c r="V804" t="s">
        <v>212</v>
      </c>
      <c r="W804" t="s">
        <v>214</v>
      </c>
      <c r="X804" t="s">
        <v>214</v>
      </c>
      <c r="Y804" t="s">
        <v>212</v>
      </c>
      <c r="Z804" t="s">
        <v>214</v>
      </c>
      <c r="AA804" t="s">
        <v>212</v>
      </c>
      <c r="AB804" t="s">
        <v>214</v>
      </c>
      <c r="AC804" t="s">
        <v>214</v>
      </c>
      <c r="AD804" t="s">
        <v>212</v>
      </c>
      <c r="AE804" t="s">
        <v>212</v>
      </c>
      <c r="AF804" t="s">
        <v>214</v>
      </c>
      <c r="AG804" t="s">
        <v>212</v>
      </c>
      <c r="AH804" t="s">
        <v>214</v>
      </c>
      <c r="AI804" t="s">
        <v>214</v>
      </c>
      <c r="AJ804" t="s">
        <v>214</v>
      </c>
      <c r="AK804" t="s">
        <v>214</v>
      </c>
      <c r="AL804" t="s">
        <v>214</v>
      </c>
      <c r="AM804" t="s">
        <v>212</v>
      </c>
      <c r="AN804" t="s">
        <v>212</v>
      </c>
      <c r="AO804" t="s">
        <v>214</v>
      </c>
      <c r="AP804" t="s">
        <v>212</v>
      </c>
      <c r="AQ804" t="s">
        <v>59</v>
      </c>
      <c r="AR804"/>
      <c r="AS804" s="283"/>
      <c r="AT804" s="256"/>
    </row>
    <row r="805" spans="1:48" s="257" customFormat="1" ht="22.8" x14ac:dyDescent="0.4">
      <c r="A805" s="257">
        <v>214748</v>
      </c>
      <c r="B805" s="257" t="s">
        <v>59</v>
      </c>
      <c r="C805" t="s">
        <v>214</v>
      </c>
      <c r="D805" t="s">
        <v>214</v>
      </c>
      <c r="E805" t="s">
        <v>212</v>
      </c>
      <c r="F805" t="s">
        <v>214</v>
      </c>
      <c r="G805" t="s">
        <v>212</v>
      </c>
      <c r="H805" t="s">
        <v>214</v>
      </c>
      <c r="I805" t="s">
        <v>214</v>
      </c>
      <c r="J805" t="s">
        <v>214</v>
      </c>
      <c r="K805" t="s">
        <v>214</v>
      </c>
      <c r="L805" t="s">
        <v>214</v>
      </c>
      <c r="M805" t="s">
        <v>214</v>
      </c>
      <c r="N805" t="s">
        <v>214</v>
      </c>
      <c r="O805" t="s">
        <v>214</v>
      </c>
      <c r="P805" t="s">
        <v>212</v>
      </c>
      <c r="Q805" t="s">
        <v>214</v>
      </c>
      <c r="R805" t="s">
        <v>214</v>
      </c>
      <c r="S805" t="s">
        <v>214</v>
      </c>
      <c r="T805" t="s">
        <v>214</v>
      </c>
      <c r="U805" t="s">
        <v>214</v>
      </c>
      <c r="V805" t="s">
        <v>214</v>
      </c>
      <c r="W805" t="s">
        <v>214</v>
      </c>
      <c r="X805" t="s">
        <v>214</v>
      </c>
      <c r="Y805" t="s">
        <v>214</v>
      </c>
      <c r="Z805" t="s">
        <v>212</v>
      </c>
      <c r="AA805" t="s">
        <v>212</v>
      </c>
      <c r="AB805" t="s">
        <v>212</v>
      </c>
      <c r="AC805" t="s">
        <v>212</v>
      </c>
      <c r="AD805" t="s">
        <v>212</v>
      </c>
      <c r="AE805" t="s">
        <v>212</v>
      </c>
      <c r="AF805" t="s">
        <v>212</v>
      </c>
      <c r="AG805" t="s">
        <v>214</v>
      </c>
      <c r="AH805" t="s">
        <v>214</v>
      </c>
      <c r="AI805" t="s">
        <v>214</v>
      </c>
      <c r="AJ805" t="s">
        <v>212</v>
      </c>
      <c r="AK805" t="s">
        <v>212</v>
      </c>
      <c r="AL805" t="s">
        <v>213</v>
      </c>
      <c r="AM805" t="s">
        <v>214</v>
      </c>
      <c r="AN805" t="s">
        <v>213</v>
      </c>
      <c r="AO805" t="s">
        <v>214</v>
      </c>
      <c r="AP805" t="s">
        <v>213</v>
      </c>
      <c r="AQ805" t="s">
        <v>3374</v>
      </c>
      <c r="AR805"/>
      <c r="AS805" s="268"/>
      <c r="AT805" s="256"/>
    </row>
    <row r="806" spans="1:48" s="257" customFormat="1" ht="22.8" x14ac:dyDescent="0.4">
      <c r="A806" s="257">
        <v>214761</v>
      </c>
      <c r="B806" s="257" t="s">
        <v>59</v>
      </c>
      <c r="C806" t="s">
        <v>212</v>
      </c>
      <c r="D806" t="s">
        <v>214</v>
      </c>
      <c r="E806" t="s">
        <v>212</v>
      </c>
      <c r="F806" t="s">
        <v>212</v>
      </c>
      <c r="G806" t="s">
        <v>212</v>
      </c>
      <c r="H806" t="s">
        <v>214</v>
      </c>
      <c r="I806" t="s">
        <v>212</v>
      </c>
      <c r="J806" t="s">
        <v>212</v>
      </c>
      <c r="K806" t="s">
        <v>214</v>
      </c>
      <c r="L806" t="s">
        <v>212</v>
      </c>
      <c r="M806" t="s">
        <v>214</v>
      </c>
      <c r="N806" t="s">
        <v>212</v>
      </c>
      <c r="O806" t="s">
        <v>212</v>
      </c>
      <c r="P806" t="s">
        <v>212</v>
      </c>
      <c r="Q806" t="s">
        <v>214</v>
      </c>
      <c r="R806" t="s">
        <v>214</v>
      </c>
      <c r="S806" t="s">
        <v>214</v>
      </c>
      <c r="T806" t="s">
        <v>212</v>
      </c>
      <c r="U806" t="s">
        <v>214</v>
      </c>
      <c r="V806" t="s">
        <v>212</v>
      </c>
      <c r="W806" t="s">
        <v>214</v>
      </c>
      <c r="X806" t="s">
        <v>214</v>
      </c>
      <c r="Y806" t="s">
        <v>212</v>
      </c>
      <c r="Z806" t="s">
        <v>214</v>
      </c>
      <c r="AA806" t="s">
        <v>214</v>
      </c>
      <c r="AB806" t="s">
        <v>212</v>
      </c>
      <c r="AC806" t="s">
        <v>214</v>
      </c>
      <c r="AD806" t="s">
        <v>214</v>
      </c>
      <c r="AE806" t="s">
        <v>212</v>
      </c>
      <c r="AF806" t="s">
        <v>214</v>
      </c>
      <c r="AG806" t="s">
        <v>214</v>
      </c>
      <c r="AH806" t="s">
        <v>212</v>
      </c>
      <c r="AI806" t="s">
        <v>214</v>
      </c>
      <c r="AJ806" t="s">
        <v>214</v>
      </c>
      <c r="AK806" t="s">
        <v>212</v>
      </c>
      <c r="AL806" t="s">
        <v>214</v>
      </c>
      <c r="AM806" t="s">
        <v>213</v>
      </c>
      <c r="AN806" t="s">
        <v>213</v>
      </c>
      <c r="AO806" t="s">
        <v>213</v>
      </c>
      <c r="AP806" t="s">
        <v>212</v>
      </c>
      <c r="AQ806" t="s">
        <v>3374</v>
      </c>
      <c r="AR806"/>
      <c r="AS806" s="268"/>
      <c r="AT806" s="256"/>
    </row>
    <row r="807" spans="1:48" s="257" customFormat="1" ht="22.8" x14ac:dyDescent="0.4">
      <c r="A807" s="257">
        <v>214763</v>
      </c>
      <c r="B807" s="257" t="s">
        <v>484</v>
      </c>
      <c r="C807" t="s">
        <v>212</v>
      </c>
      <c r="D807" t="s">
        <v>212</v>
      </c>
      <c r="E807" t="s">
        <v>212</v>
      </c>
      <c r="F807" t="s">
        <v>212</v>
      </c>
      <c r="G807" t="s">
        <v>212</v>
      </c>
      <c r="H807" t="s">
        <v>212</v>
      </c>
      <c r="I807" t="s">
        <v>212</v>
      </c>
      <c r="J807" t="s">
        <v>212</v>
      </c>
      <c r="K807" t="s">
        <v>212</v>
      </c>
      <c r="L807" t="s">
        <v>212</v>
      </c>
      <c r="M807" t="s">
        <v>212</v>
      </c>
      <c r="N807" t="s">
        <v>212</v>
      </c>
      <c r="O807" t="s">
        <v>212</v>
      </c>
      <c r="P807" t="s">
        <v>212</v>
      </c>
      <c r="Q807" t="s">
        <v>212</v>
      </c>
      <c r="R807" t="s">
        <v>212</v>
      </c>
      <c r="S807" t="s">
        <v>212</v>
      </c>
      <c r="T807" t="s">
        <v>212</v>
      </c>
      <c r="U807" t="s">
        <v>212</v>
      </c>
      <c r="V807" t="s">
        <v>212</v>
      </c>
      <c r="W807" t="s">
        <v>214</v>
      </c>
      <c r="X807" t="s">
        <v>214</v>
      </c>
      <c r="Y807" t="s">
        <v>212</v>
      </c>
      <c r="Z807" t="s">
        <v>212</v>
      </c>
      <c r="AA807" t="s">
        <v>212</v>
      </c>
      <c r="AB807" t="s">
        <v>214</v>
      </c>
      <c r="AC807" t="s">
        <v>214</v>
      </c>
      <c r="AD807" t="s">
        <v>214</v>
      </c>
      <c r="AE807" t="s">
        <v>212</v>
      </c>
      <c r="AF807" t="s">
        <v>212</v>
      </c>
      <c r="AG807"/>
      <c r="AH807"/>
      <c r="AI807"/>
      <c r="AJ807"/>
      <c r="AK807"/>
      <c r="AL807"/>
      <c r="AM807"/>
      <c r="AN807"/>
      <c r="AO807"/>
      <c r="AP807"/>
      <c r="AQ807" t="s">
        <v>3375</v>
      </c>
      <c r="AR807"/>
      <c r="AS807" s="268"/>
      <c r="AT807" s="258"/>
      <c r="AV807" s="258"/>
    </row>
    <row r="808" spans="1:48" s="257" customFormat="1" ht="22.8" x14ac:dyDescent="0.4">
      <c r="A808" s="257">
        <v>214768</v>
      </c>
      <c r="B808" s="257" t="s">
        <v>59</v>
      </c>
      <c r="C808" t="s">
        <v>212</v>
      </c>
      <c r="D808" t="s">
        <v>214</v>
      </c>
      <c r="E808" t="s">
        <v>214</v>
      </c>
      <c r="F808" t="s">
        <v>214</v>
      </c>
      <c r="G808" t="s">
        <v>212</v>
      </c>
      <c r="H808" t="s">
        <v>214</v>
      </c>
      <c r="I808" t="s">
        <v>214</v>
      </c>
      <c r="J808" t="s">
        <v>214</v>
      </c>
      <c r="K808" t="s">
        <v>214</v>
      </c>
      <c r="L808" t="s">
        <v>212</v>
      </c>
      <c r="M808" t="s">
        <v>214</v>
      </c>
      <c r="N808" t="s">
        <v>214</v>
      </c>
      <c r="O808" t="s">
        <v>214</v>
      </c>
      <c r="P808" t="s">
        <v>212</v>
      </c>
      <c r="Q808" t="s">
        <v>214</v>
      </c>
      <c r="R808" t="s">
        <v>214</v>
      </c>
      <c r="S808" t="s">
        <v>214</v>
      </c>
      <c r="T808" t="s">
        <v>214</v>
      </c>
      <c r="U808" t="s">
        <v>214</v>
      </c>
      <c r="V808" t="s">
        <v>212</v>
      </c>
      <c r="W808" t="s">
        <v>214</v>
      </c>
      <c r="X808" t="s">
        <v>212</v>
      </c>
      <c r="Y808" t="s">
        <v>213</v>
      </c>
      <c r="Z808" t="s">
        <v>214</v>
      </c>
      <c r="AA808" t="s">
        <v>212</v>
      </c>
      <c r="AB808" t="s">
        <v>212</v>
      </c>
      <c r="AC808" t="s">
        <v>212</v>
      </c>
      <c r="AD808" t="s">
        <v>212</v>
      </c>
      <c r="AE808" t="s">
        <v>214</v>
      </c>
      <c r="AF808" t="s">
        <v>212</v>
      </c>
      <c r="AG808" t="s">
        <v>214</v>
      </c>
      <c r="AH808" t="s">
        <v>214</v>
      </c>
      <c r="AI808" t="s">
        <v>214</v>
      </c>
      <c r="AJ808" t="s">
        <v>214</v>
      </c>
      <c r="AK808" t="s">
        <v>214</v>
      </c>
      <c r="AL808" t="s">
        <v>212</v>
      </c>
      <c r="AM808" t="s">
        <v>212</v>
      </c>
      <c r="AN808" t="s">
        <v>213</v>
      </c>
      <c r="AO808" t="s">
        <v>212</v>
      </c>
      <c r="AP808" t="s">
        <v>212</v>
      </c>
      <c r="AQ808" t="s">
        <v>59</v>
      </c>
      <c r="AR808"/>
      <c r="AS808" s="268"/>
      <c r="AT808" s="256"/>
      <c r="AV808" s="258"/>
    </row>
    <row r="809" spans="1:48" s="257" customFormat="1" ht="22.8" x14ac:dyDescent="0.4">
      <c r="A809" s="257">
        <v>214778</v>
      </c>
      <c r="B809" s="257" t="s">
        <v>59</v>
      </c>
      <c r="C809" t="s">
        <v>214</v>
      </c>
      <c r="D809" t="s">
        <v>214</v>
      </c>
      <c r="E809" t="s">
        <v>214</v>
      </c>
      <c r="F809" t="s">
        <v>212</v>
      </c>
      <c r="G809" t="s">
        <v>212</v>
      </c>
      <c r="H809" t="s">
        <v>214</v>
      </c>
      <c r="I809" t="s">
        <v>214</v>
      </c>
      <c r="J809" t="s">
        <v>214</v>
      </c>
      <c r="K809" t="s">
        <v>214</v>
      </c>
      <c r="L809" t="s">
        <v>214</v>
      </c>
      <c r="M809" t="s">
        <v>214</v>
      </c>
      <c r="N809" t="s">
        <v>214</v>
      </c>
      <c r="O809" t="s">
        <v>214</v>
      </c>
      <c r="P809" t="s">
        <v>212</v>
      </c>
      <c r="Q809" t="s">
        <v>214</v>
      </c>
      <c r="R809" t="s">
        <v>212</v>
      </c>
      <c r="S809" t="s">
        <v>214</v>
      </c>
      <c r="T809" t="s">
        <v>214</v>
      </c>
      <c r="U809" t="s">
        <v>214</v>
      </c>
      <c r="V809" t="s">
        <v>214</v>
      </c>
      <c r="W809" t="s">
        <v>212</v>
      </c>
      <c r="X809" t="s">
        <v>212</v>
      </c>
      <c r="Y809" t="s">
        <v>212</v>
      </c>
      <c r="Z809" t="s">
        <v>212</v>
      </c>
      <c r="AA809" t="s">
        <v>212</v>
      </c>
      <c r="AB809" t="s">
        <v>212</v>
      </c>
      <c r="AC809" t="s">
        <v>212</v>
      </c>
      <c r="AD809" t="s">
        <v>214</v>
      </c>
      <c r="AE809" t="s">
        <v>212</v>
      </c>
      <c r="AF809" t="s">
        <v>212</v>
      </c>
      <c r="AG809" t="s">
        <v>214</v>
      </c>
      <c r="AH809" t="s">
        <v>214</v>
      </c>
      <c r="AI809" t="s">
        <v>214</v>
      </c>
      <c r="AJ809" t="s">
        <v>214</v>
      </c>
      <c r="AK809" t="s">
        <v>214</v>
      </c>
      <c r="AL809" t="s">
        <v>214</v>
      </c>
      <c r="AM809" t="s">
        <v>212</v>
      </c>
      <c r="AN809" t="s">
        <v>214</v>
      </c>
      <c r="AO809" t="s">
        <v>214</v>
      </c>
      <c r="AP809" t="s">
        <v>212</v>
      </c>
      <c r="AQ809" t="s">
        <v>3374</v>
      </c>
      <c r="AR809"/>
      <c r="AS809" s="268"/>
      <c r="AT809" s="258"/>
      <c r="AV809" s="258"/>
    </row>
    <row r="810" spans="1:48" s="257" customFormat="1" ht="22.8" x14ac:dyDescent="0.4">
      <c r="A810" s="257">
        <v>214779</v>
      </c>
      <c r="B810" s="257" t="s">
        <v>59</v>
      </c>
      <c r="C810" t="s">
        <v>212</v>
      </c>
      <c r="D810" t="s">
        <v>214</v>
      </c>
      <c r="E810" t="s">
        <v>214</v>
      </c>
      <c r="F810" t="s">
        <v>214</v>
      </c>
      <c r="G810" t="s">
        <v>212</v>
      </c>
      <c r="H810" t="s">
        <v>214</v>
      </c>
      <c r="I810" t="s">
        <v>214</v>
      </c>
      <c r="J810" t="s">
        <v>214</v>
      </c>
      <c r="K810" t="s">
        <v>214</v>
      </c>
      <c r="L810" t="s">
        <v>214</v>
      </c>
      <c r="M810" t="s">
        <v>212</v>
      </c>
      <c r="N810" t="s">
        <v>214</v>
      </c>
      <c r="O810" t="s">
        <v>214</v>
      </c>
      <c r="P810" t="s">
        <v>214</v>
      </c>
      <c r="Q810" t="s">
        <v>214</v>
      </c>
      <c r="R810" t="s">
        <v>214</v>
      </c>
      <c r="S810" t="s">
        <v>214</v>
      </c>
      <c r="T810" t="s">
        <v>212</v>
      </c>
      <c r="U810" t="s">
        <v>212</v>
      </c>
      <c r="V810" t="s">
        <v>212</v>
      </c>
      <c r="W810" t="s">
        <v>212</v>
      </c>
      <c r="X810" t="s">
        <v>214</v>
      </c>
      <c r="Y810" t="s">
        <v>212</v>
      </c>
      <c r="Z810" t="s">
        <v>214</v>
      </c>
      <c r="AA810" t="s">
        <v>212</v>
      </c>
      <c r="AB810" t="s">
        <v>212</v>
      </c>
      <c r="AC810" t="s">
        <v>212</v>
      </c>
      <c r="AD810" t="s">
        <v>212</v>
      </c>
      <c r="AE810" t="s">
        <v>214</v>
      </c>
      <c r="AF810" t="s">
        <v>214</v>
      </c>
      <c r="AG810" t="s">
        <v>214</v>
      </c>
      <c r="AH810" t="s">
        <v>213</v>
      </c>
      <c r="AI810" t="s">
        <v>213</v>
      </c>
      <c r="AJ810" t="s">
        <v>214</v>
      </c>
      <c r="AK810" t="s">
        <v>213</v>
      </c>
      <c r="AL810" t="s">
        <v>213</v>
      </c>
      <c r="AM810" t="s">
        <v>213</v>
      </c>
      <c r="AN810" t="s">
        <v>213</v>
      </c>
      <c r="AO810" t="s">
        <v>213</v>
      </c>
      <c r="AP810" t="s">
        <v>213</v>
      </c>
      <c r="AQ810" t="s">
        <v>3374</v>
      </c>
      <c r="AR810"/>
      <c r="AS810" s="268"/>
      <c r="AT810" s="256"/>
      <c r="AV810" s="258"/>
    </row>
    <row r="811" spans="1:48" s="257" customFormat="1" ht="22.8" x14ac:dyDescent="0.4">
      <c r="A811" s="257">
        <v>214782</v>
      </c>
      <c r="B811" s="257" t="s">
        <v>59</v>
      </c>
      <c r="C811" t="s">
        <v>3829</v>
      </c>
      <c r="D811" t="s">
        <v>3829</v>
      </c>
      <c r="E811" t="s">
        <v>3829</v>
      </c>
      <c r="F811" t="s">
        <v>3829</v>
      </c>
      <c r="G811" t="s">
        <v>3829</v>
      </c>
      <c r="H811" t="s">
        <v>3829</v>
      </c>
      <c r="I811" t="s">
        <v>3829</v>
      </c>
      <c r="J811" t="s">
        <v>3829</v>
      </c>
      <c r="K811" t="s">
        <v>3829</v>
      </c>
      <c r="L811" t="s">
        <v>3829</v>
      </c>
      <c r="M811" t="s">
        <v>3829</v>
      </c>
      <c r="N811" t="s">
        <v>3829</v>
      </c>
      <c r="O811" t="s">
        <v>3829</v>
      </c>
      <c r="P811" t="s">
        <v>3829</v>
      </c>
      <c r="Q811" t="s">
        <v>3829</v>
      </c>
      <c r="R811" t="s">
        <v>3829</v>
      </c>
      <c r="S811" t="s">
        <v>3829</v>
      </c>
      <c r="T811" t="s">
        <v>3829</v>
      </c>
      <c r="U811" t="s">
        <v>3829</v>
      </c>
      <c r="V811" t="s">
        <v>3829</v>
      </c>
      <c r="W811" t="s">
        <v>3829</v>
      </c>
      <c r="X811" t="s">
        <v>3829</v>
      </c>
      <c r="Y811" t="s">
        <v>3829</v>
      </c>
      <c r="Z811" t="s">
        <v>3829</v>
      </c>
      <c r="AA811" t="s">
        <v>3829</v>
      </c>
      <c r="AB811" t="s">
        <v>3829</v>
      </c>
      <c r="AC811" t="s">
        <v>3829</v>
      </c>
      <c r="AD811" t="s">
        <v>3829</v>
      </c>
      <c r="AE811" t="s">
        <v>3829</v>
      </c>
      <c r="AF811" t="s">
        <v>3829</v>
      </c>
      <c r="AG811" t="s">
        <v>3829</v>
      </c>
      <c r="AH811" t="s">
        <v>3829</v>
      </c>
      <c r="AI811" t="s">
        <v>3829</v>
      </c>
      <c r="AJ811" t="s">
        <v>3829</v>
      </c>
      <c r="AK811" t="s">
        <v>3829</v>
      </c>
      <c r="AL811" t="s">
        <v>3829</v>
      </c>
      <c r="AM811" t="s">
        <v>3829</v>
      </c>
      <c r="AN811" t="s">
        <v>3829</v>
      </c>
      <c r="AO811" t="s">
        <v>3829</v>
      </c>
      <c r="AP811" t="s">
        <v>3829</v>
      </c>
      <c r="AQ811" t="s">
        <v>3998</v>
      </c>
      <c r="AR811"/>
      <c r="AS811" s="268"/>
      <c r="AT811" s="258"/>
      <c r="AV811" s="258"/>
    </row>
    <row r="812" spans="1:48" s="257" customFormat="1" ht="22.8" x14ac:dyDescent="0.4">
      <c r="A812" s="257">
        <v>214785</v>
      </c>
      <c r="B812" s="257" t="s">
        <v>486</v>
      </c>
      <c r="C812" t="s">
        <v>3829</v>
      </c>
      <c r="D812" t="s">
        <v>3829</v>
      </c>
      <c r="E812" t="s">
        <v>3829</v>
      </c>
      <c r="F812" t="s">
        <v>3829</v>
      </c>
      <c r="G812" t="s">
        <v>3829</v>
      </c>
      <c r="H812" t="s">
        <v>3829</v>
      </c>
      <c r="I812" t="s">
        <v>3829</v>
      </c>
      <c r="J812" t="s">
        <v>3829</v>
      </c>
      <c r="K812" t="s">
        <v>3829</v>
      </c>
      <c r="L812" t="s">
        <v>3829</v>
      </c>
      <c r="M812" t="s">
        <v>3829</v>
      </c>
      <c r="N812" t="s">
        <v>3829</v>
      </c>
      <c r="O812" t="s">
        <v>3829</v>
      </c>
      <c r="P812" t="s">
        <v>3829</v>
      </c>
      <c r="Q812" t="s">
        <v>3829</v>
      </c>
      <c r="R812" t="s">
        <v>3829</v>
      </c>
      <c r="S812" t="s">
        <v>3829</v>
      </c>
      <c r="T812" t="s">
        <v>3829</v>
      </c>
      <c r="U812" t="s">
        <v>3829</v>
      </c>
      <c r="V812" t="s">
        <v>3829</v>
      </c>
      <c r="W812"/>
      <c r="X812"/>
      <c r="Y812"/>
      <c r="Z812"/>
      <c r="AA812"/>
      <c r="AB812"/>
      <c r="AC812"/>
      <c r="AD812"/>
      <c r="AE812"/>
      <c r="AF812"/>
      <c r="AG812"/>
      <c r="AH812"/>
      <c r="AI812"/>
      <c r="AJ812"/>
      <c r="AK812"/>
      <c r="AL812"/>
      <c r="AM812"/>
      <c r="AN812"/>
      <c r="AO812"/>
      <c r="AP812"/>
      <c r="AQ812" t="s">
        <v>4162</v>
      </c>
      <c r="AR812"/>
      <c r="AS812" s="268"/>
      <c r="AT812" s="258"/>
      <c r="AV812" s="258"/>
    </row>
    <row r="813" spans="1:48" s="257" customFormat="1" ht="22.8" x14ac:dyDescent="0.4">
      <c r="A813" s="345">
        <v>214786</v>
      </c>
      <c r="B813" s="257" t="s">
        <v>484</v>
      </c>
      <c r="C813" s="269" t="s">
        <v>3829</v>
      </c>
      <c r="D813" s="269" t="s">
        <v>3829</v>
      </c>
      <c r="E813" s="269" t="s">
        <v>3829</v>
      </c>
      <c r="F813" s="269" t="s">
        <v>3829</v>
      </c>
      <c r="G813" s="269" t="s">
        <v>3829</v>
      </c>
      <c r="H813" s="269" t="s">
        <v>3829</v>
      </c>
      <c r="I813" s="269" t="s">
        <v>3829</v>
      </c>
      <c r="J813" s="269" t="s">
        <v>3829</v>
      </c>
      <c r="K813" s="269" t="s">
        <v>3829</v>
      </c>
      <c r="L813" s="269" t="s">
        <v>3829</v>
      </c>
      <c r="M813" s="269" t="s">
        <v>3829</v>
      </c>
      <c r="N813" s="269" t="s">
        <v>3829</v>
      </c>
      <c r="O813" s="269" t="s">
        <v>3829</v>
      </c>
      <c r="P813" s="269" t="s">
        <v>3829</v>
      </c>
      <c r="Q813" s="269" t="s">
        <v>3829</v>
      </c>
      <c r="R813" s="269" t="s">
        <v>3829</v>
      </c>
      <c r="S813" s="269" t="s">
        <v>3829</v>
      </c>
      <c r="T813" s="269" t="s">
        <v>3829</v>
      </c>
      <c r="U813" s="269" t="s">
        <v>3829</v>
      </c>
      <c r="V813" s="269" t="s">
        <v>3829</v>
      </c>
      <c r="W813" s="269" t="s">
        <v>3829</v>
      </c>
      <c r="X813" s="269" t="s">
        <v>3829</v>
      </c>
      <c r="Y813" s="269" t="s">
        <v>3829</v>
      </c>
      <c r="Z813" s="269" t="s">
        <v>3829</v>
      </c>
      <c r="AA813" s="269" t="s">
        <v>3829</v>
      </c>
      <c r="AB813" s="269" t="s">
        <v>3829</v>
      </c>
      <c r="AC813" s="269" t="s">
        <v>3829</v>
      </c>
      <c r="AD813" s="269" t="s">
        <v>3829</v>
      </c>
      <c r="AE813" s="269" t="s">
        <v>3829</v>
      </c>
      <c r="AF813" s="269" t="s">
        <v>3829</v>
      </c>
      <c r="AG813" s="269"/>
      <c r="AH813" s="269"/>
      <c r="AI813" s="269"/>
      <c r="AJ813" s="269"/>
      <c r="AK813" s="269"/>
      <c r="AL813" s="269"/>
      <c r="AM813" s="269"/>
      <c r="AN813" s="269"/>
      <c r="AO813" s="269"/>
      <c r="AP813"/>
      <c r="AQ813" t="s">
        <v>4139</v>
      </c>
      <c r="AR813"/>
      <c r="AS813" s="268"/>
      <c r="AT813" s="258"/>
      <c r="AV813" s="258"/>
    </row>
    <row r="814" spans="1:48" s="257" customFormat="1" ht="22.8" x14ac:dyDescent="0.4">
      <c r="A814" s="257">
        <v>214791</v>
      </c>
      <c r="B814" s="257" t="s">
        <v>485</v>
      </c>
      <c r="C814" t="s">
        <v>3829</v>
      </c>
      <c r="D814" t="s">
        <v>3829</v>
      </c>
      <c r="E814" t="s">
        <v>3829</v>
      </c>
      <c r="F814" t="s">
        <v>3829</v>
      </c>
      <c r="G814" t="s">
        <v>3829</v>
      </c>
      <c r="H814" t="s">
        <v>3829</v>
      </c>
      <c r="I814" t="s">
        <v>3829</v>
      </c>
      <c r="J814" t="s">
        <v>3829</v>
      </c>
      <c r="K814" t="s">
        <v>3829</v>
      </c>
      <c r="L814" t="s">
        <v>3829</v>
      </c>
      <c r="M814"/>
      <c r="N814"/>
      <c r="O814"/>
      <c r="P814"/>
      <c r="Q814"/>
      <c r="R814"/>
      <c r="S814"/>
      <c r="T814"/>
      <c r="U814"/>
      <c r="V814"/>
      <c r="W814"/>
      <c r="X814"/>
      <c r="Y814"/>
      <c r="Z814"/>
      <c r="AA814"/>
      <c r="AB814"/>
      <c r="AC814"/>
      <c r="AD814"/>
      <c r="AE814"/>
      <c r="AF814"/>
      <c r="AG814"/>
      <c r="AH814"/>
      <c r="AI814"/>
      <c r="AJ814"/>
      <c r="AK814"/>
      <c r="AL814"/>
      <c r="AM814"/>
      <c r="AN814"/>
      <c r="AO814"/>
      <c r="AP814"/>
      <c r="AQ814" t="s">
        <v>3981</v>
      </c>
      <c r="AR814"/>
      <c r="AS814" s="268"/>
      <c r="AT814" s="258"/>
      <c r="AV814" s="258"/>
    </row>
    <row r="815" spans="1:48" s="257" customFormat="1" ht="25.8" x14ac:dyDescent="0.65">
      <c r="A815" s="346">
        <v>214797</v>
      </c>
      <c r="B815" s="257" t="s">
        <v>59</v>
      </c>
      <c r="C815" s="269" t="s">
        <v>3829</v>
      </c>
      <c r="D815" s="269" t="s">
        <v>3829</v>
      </c>
      <c r="E815" s="269" t="s">
        <v>3829</v>
      </c>
      <c r="F815" s="269" t="s">
        <v>3829</v>
      </c>
      <c r="G815" s="269" t="s">
        <v>3829</v>
      </c>
      <c r="H815" s="269" t="s">
        <v>3829</v>
      </c>
      <c r="I815" s="269" t="s">
        <v>3829</v>
      </c>
      <c r="J815" s="269" t="s">
        <v>3829</v>
      </c>
      <c r="K815" s="269" t="s">
        <v>3829</v>
      </c>
      <c r="L815" s="269" t="s">
        <v>3829</v>
      </c>
      <c r="M815" s="269" t="s">
        <v>3829</v>
      </c>
      <c r="N815" s="269" t="s">
        <v>3829</v>
      </c>
      <c r="O815" s="269" t="s">
        <v>3829</v>
      </c>
      <c r="P815" s="269" t="s">
        <v>3829</v>
      </c>
      <c r="Q815" s="269" t="s">
        <v>3829</v>
      </c>
      <c r="R815" s="269" t="s">
        <v>3829</v>
      </c>
      <c r="S815" s="269" t="s">
        <v>3829</v>
      </c>
      <c r="T815" s="269" t="s">
        <v>3829</v>
      </c>
      <c r="U815" s="269" t="s">
        <v>3829</v>
      </c>
      <c r="V815" s="269" t="s">
        <v>3829</v>
      </c>
      <c r="W815" s="269" t="s">
        <v>3829</v>
      </c>
      <c r="X815" s="269" t="s">
        <v>3829</v>
      </c>
      <c r="Y815" s="269" t="s">
        <v>3829</v>
      </c>
      <c r="Z815" s="269" t="s">
        <v>3829</v>
      </c>
      <c r="AA815" s="269" t="s">
        <v>3829</v>
      </c>
      <c r="AB815" s="269" t="s">
        <v>3829</v>
      </c>
      <c r="AC815" s="269" t="s">
        <v>3829</v>
      </c>
      <c r="AD815" s="269" t="s">
        <v>3829</v>
      </c>
      <c r="AE815" s="269" t="s">
        <v>3829</v>
      </c>
      <c r="AF815" s="269" t="s">
        <v>3829</v>
      </c>
      <c r="AG815" s="269" t="s">
        <v>3829</v>
      </c>
      <c r="AH815" s="269" t="s">
        <v>3829</v>
      </c>
      <c r="AI815" s="269" t="s">
        <v>3829</v>
      </c>
      <c r="AJ815" s="269" t="s">
        <v>3829</v>
      </c>
      <c r="AK815" s="269" t="s">
        <v>3829</v>
      </c>
      <c r="AL815" s="269" t="s">
        <v>3829</v>
      </c>
      <c r="AM815" s="269" t="s">
        <v>3829</v>
      </c>
      <c r="AN815" s="269" t="s">
        <v>3829</v>
      </c>
      <c r="AO815" s="269" t="s">
        <v>3829</v>
      </c>
      <c r="AP815"/>
      <c r="AQ815" t="s">
        <v>4165</v>
      </c>
      <c r="AR815"/>
      <c r="AS815" s="286"/>
      <c r="AT815" s="258"/>
      <c r="AV815" s="258"/>
    </row>
    <row r="816" spans="1:48" s="257" customFormat="1" ht="22.8" x14ac:dyDescent="0.4">
      <c r="A816" s="257">
        <v>214798</v>
      </c>
      <c r="B816" s="257" t="s">
        <v>484</v>
      </c>
      <c r="C816" t="s">
        <v>214</v>
      </c>
      <c r="D816" t="s">
        <v>214</v>
      </c>
      <c r="E816" t="s">
        <v>212</v>
      </c>
      <c r="F816" t="s">
        <v>212</v>
      </c>
      <c r="G816" t="s">
        <v>214</v>
      </c>
      <c r="H816" t="s">
        <v>214</v>
      </c>
      <c r="I816" t="s">
        <v>214</v>
      </c>
      <c r="J816" t="s">
        <v>214</v>
      </c>
      <c r="K816" t="s">
        <v>214</v>
      </c>
      <c r="L816" t="s">
        <v>214</v>
      </c>
      <c r="M816" t="s">
        <v>212</v>
      </c>
      <c r="N816" t="s">
        <v>212</v>
      </c>
      <c r="O816" t="s">
        <v>212</v>
      </c>
      <c r="P816" t="s">
        <v>212</v>
      </c>
      <c r="Q816" t="s">
        <v>214</v>
      </c>
      <c r="R816" t="s">
        <v>212</v>
      </c>
      <c r="S816" t="s">
        <v>213</v>
      </c>
      <c r="T816" t="s">
        <v>212</v>
      </c>
      <c r="U816" t="s">
        <v>212</v>
      </c>
      <c r="V816" t="s">
        <v>212</v>
      </c>
      <c r="W816" t="s">
        <v>212</v>
      </c>
      <c r="X816" t="s">
        <v>212</v>
      </c>
      <c r="Y816" t="s">
        <v>213</v>
      </c>
      <c r="Z816" t="s">
        <v>214</v>
      </c>
      <c r="AA816" t="s">
        <v>212</v>
      </c>
      <c r="AB816" t="s">
        <v>214</v>
      </c>
      <c r="AC816" t="s">
        <v>214</v>
      </c>
      <c r="AD816" t="s">
        <v>214</v>
      </c>
      <c r="AE816" t="s">
        <v>213</v>
      </c>
      <c r="AF816" t="s">
        <v>212</v>
      </c>
      <c r="AG816"/>
      <c r="AH816"/>
      <c r="AI816"/>
      <c r="AJ816"/>
      <c r="AK816"/>
      <c r="AL816"/>
      <c r="AM816"/>
      <c r="AN816"/>
      <c r="AO816"/>
      <c r="AP816"/>
      <c r="AQ816" t="s">
        <v>484</v>
      </c>
      <c r="AR816"/>
      <c r="AS816" s="268"/>
      <c r="AT816" s="258"/>
      <c r="AV816" s="258"/>
    </row>
    <row r="817" spans="1:48" s="257" customFormat="1" ht="22.8" x14ac:dyDescent="0.4">
      <c r="A817" s="257">
        <v>214802</v>
      </c>
      <c r="B817" s="257" t="s">
        <v>484</v>
      </c>
      <c r="C817" t="s">
        <v>212</v>
      </c>
      <c r="D817" t="s">
        <v>212</v>
      </c>
      <c r="E817" t="s">
        <v>214</v>
      </c>
      <c r="F817" t="s">
        <v>212</v>
      </c>
      <c r="G817" t="s">
        <v>212</v>
      </c>
      <c r="H817" t="s">
        <v>214</v>
      </c>
      <c r="I817" t="s">
        <v>214</v>
      </c>
      <c r="J817" t="s">
        <v>212</v>
      </c>
      <c r="K817" t="s">
        <v>212</v>
      </c>
      <c r="L817" t="s">
        <v>214</v>
      </c>
      <c r="M817" t="s">
        <v>214</v>
      </c>
      <c r="N817" t="s">
        <v>212</v>
      </c>
      <c r="O817" t="s">
        <v>214</v>
      </c>
      <c r="P817" t="s">
        <v>212</v>
      </c>
      <c r="Q817" t="s">
        <v>212</v>
      </c>
      <c r="R817" t="s">
        <v>212</v>
      </c>
      <c r="S817" t="s">
        <v>212</v>
      </c>
      <c r="T817" t="s">
        <v>212</v>
      </c>
      <c r="U817" t="s">
        <v>212</v>
      </c>
      <c r="V817" t="s">
        <v>212</v>
      </c>
      <c r="W817" t="s">
        <v>213</v>
      </c>
      <c r="X817" t="s">
        <v>212</v>
      </c>
      <c r="Y817" t="s">
        <v>213</v>
      </c>
      <c r="Z817" t="s">
        <v>212</v>
      </c>
      <c r="AA817" t="s">
        <v>212</v>
      </c>
      <c r="AB817" t="s">
        <v>214</v>
      </c>
      <c r="AC817" t="s">
        <v>214</v>
      </c>
      <c r="AD817" t="s">
        <v>214</v>
      </c>
      <c r="AE817" t="s">
        <v>213</v>
      </c>
      <c r="AF817" t="s">
        <v>213</v>
      </c>
      <c r="AG817"/>
      <c r="AH817"/>
      <c r="AI817"/>
      <c r="AJ817"/>
      <c r="AK817"/>
      <c r="AL817"/>
      <c r="AM817"/>
      <c r="AN817"/>
      <c r="AO817"/>
      <c r="AP817"/>
      <c r="AQ817" t="s">
        <v>3375</v>
      </c>
      <c r="AR817"/>
      <c r="AS817" s="268"/>
      <c r="AT817" s="258"/>
      <c r="AV817" s="258"/>
    </row>
    <row r="818" spans="1:48" s="257" customFormat="1" ht="22.8" x14ac:dyDescent="0.4">
      <c r="A818" s="257">
        <v>214804</v>
      </c>
      <c r="B818" s="257" t="s">
        <v>59</v>
      </c>
      <c r="C818" t="s">
        <v>212</v>
      </c>
      <c r="D818" t="s">
        <v>214</v>
      </c>
      <c r="E818" t="s">
        <v>214</v>
      </c>
      <c r="F818" t="s">
        <v>214</v>
      </c>
      <c r="G818" t="s">
        <v>212</v>
      </c>
      <c r="H818" t="s">
        <v>214</v>
      </c>
      <c r="I818" t="s">
        <v>212</v>
      </c>
      <c r="J818" t="s">
        <v>212</v>
      </c>
      <c r="K818" t="s">
        <v>214</v>
      </c>
      <c r="L818" t="s">
        <v>214</v>
      </c>
      <c r="M818" t="s">
        <v>214</v>
      </c>
      <c r="N818" t="s">
        <v>214</v>
      </c>
      <c r="O818" t="s">
        <v>214</v>
      </c>
      <c r="P818" t="s">
        <v>212</v>
      </c>
      <c r="Q818" t="s">
        <v>214</v>
      </c>
      <c r="R818" t="s">
        <v>212</v>
      </c>
      <c r="S818" t="s">
        <v>214</v>
      </c>
      <c r="T818" t="s">
        <v>212</v>
      </c>
      <c r="U818" t="s">
        <v>212</v>
      </c>
      <c r="V818" t="s">
        <v>214</v>
      </c>
      <c r="W818" t="s">
        <v>212</v>
      </c>
      <c r="X818" t="s">
        <v>212</v>
      </c>
      <c r="Y818" t="s">
        <v>212</v>
      </c>
      <c r="Z818" t="s">
        <v>214</v>
      </c>
      <c r="AA818" t="s">
        <v>212</v>
      </c>
      <c r="AB818" t="s">
        <v>214</v>
      </c>
      <c r="AC818" t="s">
        <v>212</v>
      </c>
      <c r="AD818" t="s">
        <v>214</v>
      </c>
      <c r="AE818" t="s">
        <v>212</v>
      </c>
      <c r="AF818" t="s">
        <v>214</v>
      </c>
      <c r="AG818" t="s">
        <v>214</v>
      </c>
      <c r="AH818" t="s">
        <v>214</v>
      </c>
      <c r="AI818" t="s">
        <v>214</v>
      </c>
      <c r="AJ818" t="s">
        <v>212</v>
      </c>
      <c r="AK818" t="s">
        <v>212</v>
      </c>
      <c r="AL818" t="s">
        <v>214</v>
      </c>
      <c r="AM818" t="s">
        <v>214</v>
      </c>
      <c r="AN818" t="s">
        <v>213</v>
      </c>
      <c r="AO818" t="s">
        <v>213</v>
      </c>
      <c r="AP818" t="s">
        <v>214</v>
      </c>
      <c r="AQ818" t="s">
        <v>3374</v>
      </c>
      <c r="AR818"/>
      <c r="AS818" s="268"/>
      <c r="AT818" s="256"/>
      <c r="AV818" s="258"/>
    </row>
    <row r="819" spans="1:48" s="257" customFormat="1" ht="22.8" x14ac:dyDescent="0.4">
      <c r="A819" s="257">
        <v>214808</v>
      </c>
      <c r="B819" s="257" t="s">
        <v>59</v>
      </c>
      <c r="C819" t="s">
        <v>214</v>
      </c>
      <c r="D819" t="s">
        <v>214</v>
      </c>
      <c r="E819" t="s">
        <v>214</v>
      </c>
      <c r="F819" t="s">
        <v>214</v>
      </c>
      <c r="G819" t="s">
        <v>212</v>
      </c>
      <c r="H819" t="s">
        <v>212</v>
      </c>
      <c r="I819" t="s">
        <v>214</v>
      </c>
      <c r="J819" t="s">
        <v>212</v>
      </c>
      <c r="K819" t="s">
        <v>214</v>
      </c>
      <c r="L819" t="s">
        <v>214</v>
      </c>
      <c r="M819" t="s">
        <v>212</v>
      </c>
      <c r="N819" t="s">
        <v>214</v>
      </c>
      <c r="O819" t="s">
        <v>212</v>
      </c>
      <c r="P819" t="s">
        <v>212</v>
      </c>
      <c r="Q819" t="s">
        <v>214</v>
      </c>
      <c r="R819" t="s">
        <v>212</v>
      </c>
      <c r="S819" t="s">
        <v>214</v>
      </c>
      <c r="T819" t="s">
        <v>212</v>
      </c>
      <c r="U819" t="s">
        <v>214</v>
      </c>
      <c r="V819" t="s">
        <v>214</v>
      </c>
      <c r="W819" t="s">
        <v>214</v>
      </c>
      <c r="X819" t="s">
        <v>214</v>
      </c>
      <c r="Y819" t="s">
        <v>214</v>
      </c>
      <c r="Z819" t="s">
        <v>214</v>
      </c>
      <c r="AA819" t="s">
        <v>212</v>
      </c>
      <c r="AB819" t="s">
        <v>214</v>
      </c>
      <c r="AC819" t="s">
        <v>214</v>
      </c>
      <c r="AD819" t="s">
        <v>214</v>
      </c>
      <c r="AE819" t="s">
        <v>214</v>
      </c>
      <c r="AF819" t="s">
        <v>212</v>
      </c>
      <c r="AG819" t="s">
        <v>213</v>
      </c>
      <c r="AH819" t="s">
        <v>213</v>
      </c>
      <c r="AI819" t="s">
        <v>214</v>
      </c>
      <c r="AJ819" t="s">
        <v>213</v>
      </c>
      <c r="AK819" t="s">
        <v>212</v>
      </c>
      <c r="AL819" t="s">
        <v>214</v>
      </c>
      <c r="AM819" t="s">
        <v>214</v>
      </c>
      <c r="AN819" t="s">
        <v>212</v>
      </c>
      <c r="AO819" t="s">
        <v>214</v>
      </c>
      <c r="AP819" t="s">
        <v>214</v>
      </c>
      <c r="AQ819" t="s">
        <v>3374</v>
      </c>
      <c r="AR819"/>
      <c r="AS819" s="268"/>
      <c r="AT819" s="256"/>
      <c r="AV819" s="258"/>
    </row>
    <row r="820" spans="1:48" s="257" customFormat="1" ht="22.8" x14ac:dyDescent="0.4">
      <c r="A820" s="257">
        <v>214814</v>
      </c>
      <c r="B820" s="257" t="s">
        <v>486</v>
      </c>
      <c r="C820" t="s">
        <v>3829</v>
      </c>
      <c r="D820" t="s">
        <v>3829</v>
      </c>
      <c r="E820" t="s">
        <v>3829</v>
      </c>
      <c r="F820" t="s">
        <v>3829</v>
      </c>
      <c r="G820" t="s">
        <v>3829</v>
      </c>
      <c r="H820" t="s">
        <v>3829</v>
      </c>
      <c r="I820" t="s">
        <v>3829</v>
      </c>
      <c r="J820" t="s">
        <v>3829</v>
      </c>
      <c r="K820" t="s">
        <v>3829</v>
      </c>
      <c r="L820" t="s">
        <v>3829</v>
      </c>
      <c r="M820" t="s">
        <v>3829</v>
      </c>
      <c r="N820" t="s">
        <v>3829</v>
      </c>
      <c r="O820" t="s">
        <v>3829</v>
      </c>
      <c r="P820" t="s">
        <v>3829</v>
      </c>
      <c r="Q820" t="s">
        <v>3829</v>
      </c>
      <c r="R820" t="s">
        <v>3829</v>
      </c>
      <c r="S820" t="s">
        <v>3829</v>
      </c>
      <c r="T820" t="s">
        <v>3829</v>
      </c>
      <c r="U820" t="s">
        <v>3829</v>
      </c>
      <c r="V820" t="s">
        <v>3829</v>
      </c>
      <c r="W820"/>
      <c r="X820"/>
      <c r="Y820"/>
      <c r="Z820"/>
      <c r="AA820"/>
      <c r="AB820"/>
      <c r="AC820"/>
      <c r="AD820"/>
      <c r="AE820"/>
      <c r="AF820"/>
      <c r="AG820"/>
      <c r="AH820"/>
      <c r="AI820"/>
      <c r="AJ820"/>
      <c r="AK820"/>
      <c r="AL820"/>
      <c r="AM820"/>
      <c r="AN820"/>
      <c r="AO820"/>
      <c r="AP820"/>
      <c r="AQ820" t="s">
        <v>4068</v>
      </c>
      <c r="AR820"/>
      <c r="AS820" s="268"/>
      <c r="AT820" s="258"/>
      <c r="AV820" s="258"/>
    </row>
    <row r="821" spans="1:48" s="257" customFormat="1" ht="22.8" x14ac:dyDescent="0.4">
      <c r="A821" s="257">
        <v>214816</v>
      </c>
      <c r="B821" s="257" t="s">
        <v>484</v>
      </c>
      <c r="C821" t="s">
        <v>3829</v>
      </c>
      <c r="D821" t="s">
        <v>3829</v>
      </c>
      <c r="E821" t="s">
        <v>3829</v>
      </c>
      <c r="F821" t="s">
        <v>3829</v>
      </c>
      <c r="G821" t="s">
        <v>3829</v>
      </c>
      <c r="H821" t="s">
        <v>3829</v>
      </c>
      <c r="I821" t="s">
        <v>3829</v>
      </c>
      <c r="J821" t="s">
        <v>3829</v>
      </c>
      <c r="K821" t="s">
        <v>3829</v>
      </c>
      <c r="L821" t="s">
        <v>3829</v>
      </c>
      <c r="M821" t="s">
        <v>3829</v>
      </c>
      <c r="N821" t="s">
        <v>3829</v>
      </c>
      <c r="O821" t="s">
        <v>3829</v>
      </c>
      <c r="P821" t="s">
        <v>3829</v>
      </c>
      <c r="Q821" t="s">
        <v>3829</v>
      </c>
      <c r="R821" t="s">
        <v>3829</v>
      </c>
      <c r="S821" t="s">
        <v>3829</v>
      </c>
      <c r="T821" t="s">
        <v>3829</v>
      </c>
      <c r="U821" t="s">
        <v>3829</v>
      </c>
      <c r="V821" t="s">
        <v>3829</v>
      </c>
      <c r="W821" t="s">
        <v>3829</v>
      </c>
      <c r="X821" t="s">
        <v>3829</v>
      </c>
      <c r="Y821" t="s">
        <v>3829</v>
      </c>
      <c r="Z821" t="s">
        <v>3829</v>
      </c>
      <c r="AA821" t="s">
        <v>3829</v>
      </c>
      <c r="AB821" t="s">
        <v>3829</v>
      </c>
      <c r="AC821" t="s">
        <v>3829</v>
      </c>
      <c r="AD821" t="s">
        <v>3829</v>
      </c>
      <c r="AE821" t="s">
        <v>3829</v>
      </c>
      <c r="AF821" t="s">
        <v>3829</v>
      </c>
      <c r="AG821"/>
      <c r="AH821"/>
      <c r="AI821"/>
      <c r="AJ821"/>
      <c r="AK821"/>
      <c r="AL821"/>
      <c r="AM821"/>
      <c r="AN821"/>
      <c r="AO821"/>
      <c r="AP821"/>
      <c r="AQ821" t="s">
        <v>3865</v>
      </c>
      <c r="AR821"/>
      <c r="AS821" s="268"/>
      <c r="AT821" s="258"/>
      <c r="AV821" s="258"/>
    </row>
    <row r="822" spans="1:48" s="257" customFormat="1" ht="22.8" x14ac:dyDescent="0.4">
      <c r="A822" s="345">
        <v>214827</v>
      </c>
      <c r="B822" s="257" t="s">
        <v>484</v>
      </c>
      <c r="C822" s="269" t="s">
        <v>212</v>
      </c>
      <c r="D822" s="269" t="s">
        <v>214</v>
      </c>
      <c r="E822" s="269" t="s">
        <v>214</v>
      </c>
      <c r="F822" s="269" t="s">
        <v>214</v>
      </c>
      <c r="G822" s="269" t="s">
        <v>214</v>
      </c>
      <c r="H822" s="269" t="s">
        <v>214</v>
      </c>
      <c r="I822" s="269" t="s">
        <v>214</v>
      </c>
      <c r="J822" s="269" t="s">
        <v>214</v>
      </c>
      <c r="K822" s="269" t="s">
        <v>212</v>
      </c>
      <c r="L822" s="269" t="s">
        <v>212</v>
      </c>
      <c r="M822" s="269" t="s">
        <v>212</v>
      </c>
      <c r="N822" s="269" t="s">
        <v>214</v>
      </c>
      <c r="O822" s="269" t="s">
        <v>212</v>
      </c>
      <c r="P822" s="269" t="s">
        <v>212</v>
      </c>
      <c r="Q822" s="269" t="s">
        <v>212</v>
      </c>
      <c r="R822" s="269" t="s">
        <v>213</v>
      </c>
      <c r="S822" s="269" t="s">
        <v>212</v>
      </c>
      <c r="T822" s="269" t="s">
        <v>214</v>
      </c>
      <c r="U822" s="269" t="s">
        <v>214</v>
      </c>
      <c r="V822" s="269" t="s">
        <v>214</v>
      </c>
      <c r="W822" s="269" t="s">
        <v>213</v>
      </c>
      <c r="X822" s="269" t="s">
        <v>213</v>
      </c>
      <c r="Y822" s="269" t="s">
        <v>213</v>
      </c>
      <c r="Z822" s="269" t="s">
        <v>213</v>
      </c>
      <c r="AA822" s="269" t="s">
        <v>213</v>
      </c>
      <c r="AB822" s="269" t="s">
        <v>213</v>
      </c>
      <c r="AC822" s="269" t="s">
        <v>213</v>
      </c>
      <c r="AD822" s="269" t="s">
        <v>213</v>
      </c>
      <c r="AE822" s="269" t="s">
        <v>213</v>
      </c>
      <c r="AF822" s="269" t="s">
        <v>213</v>
      </c>
      <c r="AG822" s="269"/>
      <c r="AH822" s="269"/>
      <c r="AI822" s="269"/>
      <c r="AJ822" s="269"/>
      <c r="AK822" s="269"/>
      <c r="AL822" s="269"/>
      <c r="AM822" s="269"/>
      <c r="AN822" s="269"/>
      <c r="AO822" s="269"/>
      <c r="AP822"/>
      <c r="AQ822" t="s">
        <v>3375</v>
      </c>
      <c r="AR822"/>
      <c r="AS822" s="268"/>
      <c r="AT822" s="258"/>
    </row>
    <row r="823" spans="1:48" s="257" customFormat="1" ht="22.8" x14ac:dyDescent="0.4">
      <c r="A823" s="257">
        <v>214829</v>
      </c>
      <c r="B823" s="257" t="s">
        <v>59</v>
      </c>
      <c r="C823" t="s">
        <v>214</v>
      </c>
      <c r="D823" t="s">
        <v>214</v>
      </c>
      <c r="E823" t="s">
        <v>214</v>
      </c>
      <c r="F823" t="s">
        <v>214</v>
      </c>
      <c r="G823" t="s">
        <v>214</v>
      </c>
      <c r="H823" t="s">
        <v>214</v>
      </c>
      <c r="I823" t="s">
        <v>214</v>
      </c>
      <c r="J823" t="s">
        <v>212</v>
      </c>
      <c r="K823" t="s">
        <v>214</v>
      </c>
      <c r="L823" t="s">
        <v>214</v>
      </c>
      <c r="M823" t="s">
        <v>213</v>
      </c>
      <c r="N823" t="s">
        <v>214</v>
      </c>
      <c r="O823" t="s">
        <v>212</v>
      </c>
      <c r="P823" t="s">
        <v>214</v>
      </c>
      <c r="Q823" t="s">
        <v>214</v>
      </c>
      <c r="R823" t="s">
        <v>214</v>
      </c>
      <c r="S823" t="s">
        <v>214</v>
      </c>
      <c r="T823" t="s">
        <v>214</v>
      </c>
      <c r="U823" t="s">
        <v>214</v>
      </c>
      <c r="V823" t="s">
        <v>214</v>
      </c>
      <c r="W823" t="s">
        <v>214</v>
      </c>
      <c r="X823" t="s">
        <v>212</v>
      </c>
      <c r="Y823" t="s">
        <v>212</v>
      </c>
      <c r="Z823" t="s">
        <v>214</v>
      </c>
      <c r="AA823" t="s">
        <v>212</v>
      </c>
      <c r="AB823" t="s">
        <v>212</v>
      </c>
      <c r="AC823" t="s">
        <v>214</v>
      </c>
      <c r="AD823" t="s">
        <v>212</v>
      </c>
      <c r="AE823" t="s">
        <v>212</v>
      </c>
      <c r="AF823" t="s">
        <v>212</v>
      </c>
      <c r="AG823" t="s">
        <v>214</v>
      </c>
      <c r="AH823" t="s">
        <v>212</v>
      </c>
      <c r="AI823" t="s">
        <v>214</v>
      </c>
      <c r="AJ823" t="s">
        <v>214</v>
      </c>
      <c r="AK823" t="s">
        <v>212</v>
      </c>
      <c r="AL823" t="s">
        <v>214</v>
      </c>
      <c r="AM823" t="s">
        <v>214</v>
      </c>
      <c r="AN823" t="s">
        <v>214</v>
      </c>
      <c r="AO823" t="s">
        <v>212</v>
      </c>
      <c r="AP823" t="s">
        <v>212</v>
      </c>
      <c r="AQ823" t="s">
        <v>59</v>
      </c>
      <c r="AR823"/>
      <c r="AS823" s="268"/>
      <c r="AT823" s="256"/>
      <c r="AV823" s="258"/>
    </row>
    <row r="824" spans="1:48" s="257" customFormat="1" ht="22.8" x14ac:dyDescent="0.4">
      <c r="A824" s="257">
        <v>214835</v>
      </c>
      <c r="B824" s="257" t="s">
        <v>59</v>
      </c>
      <c r="C824" t="s">
        <v>214</v>
      </c>
      <c r="D824" t="s">
        <v>212</v>
      </c>
      <c r="E824" t="s">
        <v>214</v>
      </c>
      <c r="F824" t="s">
        <v>214</v>
      </c>
      <c r="G824" t="s">
        <v>214</v>
      </c>
      <c r="H824" t="s">
        <v>214</v>
      </c>
      <c r="I824" t="s">
        <v>214</v>
      </c>
      <c r="J824" t="s">
        <v>212</v>
      </c>
      <c r="K824" t="s">
        <v>214</v>
      </c>
      <c r="L824" t="s">
        <v>214</v>
      </c>
      <c r="M824" t="s">
        <v>214</v>
      </c>
      <c r="N824" t="s">
        <v>214</v>
      </c>
      <c r="O824" t="s">
        <v>214</v>
      </c>
      <c r="P824" t="s">
        <v>214</v>
      </c>
      <c r="Q824" t="s">
        <v>212</v>
      </c>
      <c r="R824" t="s">
        <v>214</v>
      </c>
      <c r="S824" t="s">
        <v>214</v>
      </c>
      <c r="T824" t="s">
        <v>212</v>
      </c>
      <c r="U824" t="s">
        <v>214</v>
      </c>
      <c r="V824" t="s">
        <v>214</v>
      </c>
      <c r="W824" t="s">
        <v>212</v>
      </c>
      <c r="X824" t="s">
        <v>212</v>
      </c>
      <c r="Y824" t="s">
        <v>212</v>
      </c>
      <c r="Z824" t="s">
        <v>212</v>
      </c>
      <c r="AA824" t="s">
        <v>212</v>
      </c>
      <c r="AB824" t="s">
        <v>214</v>
      </c>
      <c r="AC824" t="s">
        <v>214</v>
      </c>
      <c r="AD824" t="s">
        <v>214</v>
      </c>
      <c r="AE824" t="s">
        <v>212</v>
      </c>
      <c r="AF824" t="s">
        <v>212</v>
      </c>
      <c r="AG824" t="s">
        <v>214</v>
      </c>
      <c r="AH824" t="s">
        <v>214</v>
      </c>
      <c r="AI824" t="s">
        <v>214</v>
      </c>
      <c r="AJ824" t="s">
        <v>212</v>
      </c>
      <c r="AK824" t="s">
        <v>214</v>
      </c>
      <c r="AL824" t="s">
        <v>212</v>
      </c>
      <c r="AM824" t="s">
        <v>212</v>
      </c>
      <c r="AN824" t="s">
        <v>212</v>
      </c>
      <c r="AO824" t="s">
        <v>214</v>
      </c>
      <c r="AP824" t="s">
        <v>212</v>
      </c>
      <c r="AQ824" t="s">
        <v>59</v>
      </c>
      <c r="AR824"/>
      <c r="AS824" s="268"/>
      <c r="AT824" s="256"/>
      <c r="AV824" s="258"/>
    </row>
    <row r="825" spans="1:48" s="257" customFormat="1" ht="22.8" x14ac:dyDescent="0.4">
      <c r="A825" s="257">
        <v>214836</v>
      </c>
      <c r="B825" s="257" t="s">
        <v>59</v>
      </c>
      <c r="C825" t="s">
        <v>214</v>
      </c>
      <c r="D825" t="s">
        <v>214</v>
      </c>
      <c r="E825" t="s">
        <v>214</v>
      </c>
      <c r="F825" t="s">
        <v>214</v>
      </c>
      <c r="G825" t="s">
        <v>212</v>
      </c>
      <c r="H825" t="s">
        <v>212</v>
      </c>
      <c r="I825" t="s">
        <v>214</v>
      </c>
      <c r="J825" t="s">
        <v>214</v>
      </c>
      <c r="K825" t="s">
        <v>214</v>
      </c>
      <c r="L825" t="s">
        <v>214</v>
      </c>
      <c r="M825" t="s">
        <v>214</v>
      </c>
      <c r="N825" t="s">
        <v>214</v>
      </c>
      <c r="O825" t="s">
        <v>214</v>
      </c>
      <c r="P825" t="s">
        <v>212</v>
      </c>
      <c r="Q825" t="s">
        <v>214</v>
      </c>
      <c r="R825" t="s">
        <v>212</v>
      </c>
      <c r="S825" t="s">
        <v>214</v>
      </c>
      <c r="T825" t="s">
        <v>212</v>
      </c>
      <c r="U825" t="s">
        <v>214</v>
      </c>
      <c r="V825" t="s">
        <v>214</v>
      </c>
      <c r="W825" t="s">
        <v>214</v>
      </c>
      <c r="X825" t="s">
        <v>212</v>
      </c>
      <c r="Y825" t="s">
        <v>212</v>
      </c>
      <c r="Z825" t="s">
        <v>214</v>
      </c>
      <c r="AA825" t="s">
        <v>214</v>
      </c>
      <c r="AB825" t="s">
        <v>212</v>
      </c>
      <c r="AC825" t="s">
        <v>212</v>
      </c>
      <c r="AD825" t="s">
        <v>212</v>
      </c>
      <c r="AE825" t="s">
        <v>212</v>
      </c>
      <c r="AF825" t="s">
        <v>212</v>
      </c>
      <c r="AG825" t="s">
        <v>214</v>
      </c>
      <c r="AH825" t="s">
        <v>212</v>
      </c>
      <c r="AI825" t="s">
        <v>212</v>
      </c>
      <c r="AJ825" t="s">
        <v>214</v>
      </c>
      <c r="AK825" t="s">
        <v>212</v>
      </c>
      <c r="AL825" t="s">
        <v>212</v>
      </c>
      <c r="AM825" t="s">
        <v>212</v>
      </c>
      <c r="AN825" t="s">
        <v>214</v>
      </c>
      <c r="AO825" t="s">
        <v>214</v>
      </c>
      <c r="AP825" t="s">
        <v>214</v>
      </c>
      <c r="AQ825" t="s">
        <v>3374</v>
      </c>
      <c r="AR825"/>
      <c r="AS825" s="268"/>
      <c r="AT825" s="256"/>
      <c r="AV825" s="258"/>
    </row>
    <row r="826" spans="1:48" s="257" customFormat="1" ht="22.8" x14ac:dyDescent="0.4">
      <c r="A826" s="257">
        <v>214838</v>
      </c>
      <c r="B826" s="257" t="s">
        <v>484</v>
      </c>
      <c r="C826" t="s">
        <v>212</v>
      </c>
      <c r="D826" t="s">
        <v>212</v>
      </c>
      <c r="E826" t="s">
        <v>212</v>
      </c>
      <c r="F826" t="s">
        <v>214</v>
      </c>
      <c r="G826" t="s">
        <v>214</v>
      </c>
      <c r="H826" t="s">
        <v>214</v>
      </c>
      <c r="I826" t="s">
        <v>214</v>
      </c>
      <c r="J826" t="s">
        <v>212</v>
      </c>
      <c r="K826" t="s">
        <v>212</v>
      </c>
      <c r="L826" t="s">
        <v>212</v>
      </c>
      <c r="M826" t="s">
        <v>214</v>
      </c>
      <c r="N826" t="s">
        <v>212</v>
      </c>
      <c r="O826" t="s">
        <v>212</v>
      </c>
      <c r="P826" t="s">
        <v>214</v>
      </c>
      <c r="Q826" t="s">
        <v>214</v>
      </c>
      <c r="R826" t="s">
        <v>213</v>
      </c>
      <c r="S826" t="s">
        <v>212</v>
      </c>
      <c r="T826" t="s">
        <v>214</v>
      </c>
      <c r="U826" t="s">
        <v>212</v>
      </c>
      <c r="V826" t="s">
        <v>214</v>
      </c>
      <c r="W826" t="s">
        <v>214</v>
      </c>
      <c r="X826" t="s">
        <v>212</v>
      </c>
      <c r="Y826" t="s">
        <v>212</v>
      </c>
      <c r="Z826" t="s">
        <v>213</v>
      </c>
      <c r="AA826" t="s">
        <v>214</v>
      </c>
      <c r="AB826" t="s">
        <v>214</v>
      </c>
      <c r="AC826" t="s">
        <v>214</v>
      </c>
      <c r="AD826" t="s">
        <v>213</v>
      </c>
      <c r="AE826" t="s">
        <v>214</v>
      </c>
      <c r="AF826" t="s">
        <v>213</v>
      </c>
      <c r="AG826"/>
      <c r="AH826"/>
      <c r="AI826"/>
      <c r="AJ826"/>
      <c r="AK826"/>
      <c r="AL826"/>
      <c r="AM826"/>
      <c r="AN826"/>
      <c r="AO826"/>
      <c r="AP826"/>
      <c r="AQ826" t="s">
        <v>3375</v>
      </c>
      <c r="AR826"/>
      <c r="AS826" s="268"/>
      <c r="AT826" s="258"/>
    </row>
    <row r="827" spans="1:48" s="257" customFormat="1" ht="22.8" x14ac:dyDescent="0.4">
      <c r="A827" s="257">
        <v>214849</v>
      </c>
      <c r="B827" s="257" t="s">
        <v>484</v>
      </c>
      <c r="C827" t="s">
        <v>212</v>
      </c>
      <c r="D827" t="s">
        <v>212</v>
      </c>
      <c r="E827" t="s">
        <v>214</v>
      </c>
      <c r="F827" t="s">
        <v>212</v>
      </c>
      <c r="G827" t="s">
        <v>212</v>
      </c>
      <c r="H827" t="s">
        <v>214</v>
      </c>
      <c r="I827" t="s">
        <v>214</v>
      </c>
      <c r="J827" t="s">
        <v>212</v>
      </c>
      <c r="K827" t="s">
        <v>212</v>
      </c>
      <c r="L827" t="s">
        <v>212</v>
      </c>
      <c r="M827" t="s">
        <v>212</v>
      </c>
      <c r="N827" t="s">
        <v>212</v>
      </c>
      <c r="O827" t="s">
        <v>212</v>
      </c>
      <c r="P827" t="s">
        <v>212</v>
      </c>
      <c r="Q827" t="s">
        <v>212</v>
      </c>
      <c r="R827" t="s">
        <v>212</v>
      </c>
      <c r="S827" t="s">
        <v>214</v>
      </c>
      <c r="T827" t="s">
        <v>212</v>
      </c>
      <c r="U827" t="s">
        <v>214</v>
      </c>
      <c r="V827" t="s">
        <v>212</v>
      </c>
      <c r="W827" t="s">
        <v>212</v>
      </c>
      <c r="X827" t="s">
        <v>214</v>
      </c>
      <c r="Y827" t="s">
        <v>212</v>
      </c>
      <c r="Z827" t="s">
        <v>214</v>
      </c>
      <c r="AA827" t="s">
        <v>212</v>
      </c>
      <c r="AB827" t="s">
        <v>212</v>
      </c>
      <c r="AC827" t="s">
        <v>212</v>
      </c>
      <c r="AD827" t="s">
        <v>212</v>
      </c>
      <c r="AE827" t="s">
        <v>212</v>
      </c>
      <c r="AF827" t="s">
        <v>214</v>
      </c>
      <c r="AG827"/>
      <c r="AH827"/>
      <c r="AI827"/>
      <c r="AJ827"/>
      <c r="AK827"/>
      <c r="AL827"/>
      <c r="AM827"/>
      <c r="AN827"/>
      <c r="AO827"/>
      <c r="AP827"/>
      <c r="AQ827" t="s">
        <v>484</v>
      </c>
      <c r="AR827"/>
      <c r="AS827" s="268"/>
      <c r="AT827" s="258"/>
      <c r="AV827" s="258"/>
    </row>
    <row r="828" spans="1:48" s="257" customFormat="1" ht="22.8" x14ac:dyDescent="0.4">
      <c r="A828" s="257">
        <v>214881</v>
      </c>
      <c r="B828" s="257" t="s">
        <v>484</v>
      </c>
      <c r="C828" t="s">
        <v>212</v>
      </c>
      <c r="D828" t="s">
        <v>214</v>
      </c>
      <c r="E828" t="s">
        <v>214</v>
      </c>
      <c r="F828" t="s">
        <v>214</v>
      </c>
      <c r="G828" t="s">
        <v>212</v>
      </c>
      <c r="H828" t="s">
        <v>214</v>
      </c>
      <c r="I828" t="s">
        <v>212</v>
      </c>
      <c r="J828" t="s">
        <v>214</v>
      </c>
      <c r="K828" t="s">
        <v>214</v>
      </c>
      <c r="L828" t="s">
        <v>214</v>
      </c>
      <c r="M828" t="s">
        <v>214</v>
      </c>
      <c r="N828" t="s">
        <v>214</v>
      </c>
      <c r="O828" t="s">
        <v>214</v>
      </c>
      <c r="P828" t="s">
        <v>212</v>
      </c>
      <c r="Q828" t="s">
        <v>214</v>
      </c>
      <c r="R828" t="s">
        <v>214</v>
      </c>
      <c r="S828" t="s">
        <v>212</v>
      </c>
      <c r="T828" t="s">
        <v>214</v>
      </c>
      <c r="U828" t="s">
        <v>213</v>
      </c>
      <c r="V828" t="s">
        <v>214</v>
      </c>
      <c r="W828" t="s">
        <v>214</v>
      </c>
      <c r="X828" t="s">
        <v>214</v>
      </c>
      <c r="Y828" t="s">
        <v>212</v>
      </c>
      <c r="Z828" t="s">
        <v>212</v>
      </c>
      <c r="AA828" t="s">
        <v>212</v>
      </c>
      <c r="AB828" t="s">
        <v>212</v>
      </c>
      <c r="AC828" t="s">
        <v>214</v>
      </c>
      <c r="AD828" t="s">
        <v>214</v>
      </c>
      <c r="AE828" t="s">
        <v>214</v>
      </c>
      <c r="AF828" t="s">
        <v>213</v>
      </c>
      <c r="AG828"/>
      <c r="AH828"/>
      <c r="AI828"/>
      <c r="AJ828"/>
      <c r="AK828"/>
      <c r="AL828"/>
      <c r="AM828"/>
      <c r="AN828"/>
      <c r="AO828"/>
      <c r="AP828"/>
      <c r="AQ828" t="s">
        <v>484</v>
      </c>
      <c r="AR828"/>
      <c r="AS828" s="268"/>
      <c r="AT828" s="256"/>
    </row>
    <row r="829" spans="1:48" s="257" customFormat="1" ht="22.8" x14ac:dyDescent="0.4">
      <c r="A829" s="257">
        <v>214882</v>
      </c>
      <c r="B829" s="257" t="s">
        <v>484</v>
      </c>
      <c r="C829" t="s">
        <v>3829</v>
      </c>
      <c r="D829" t="s">
        <v>3829</v>
      </c>
      <c r="E829" t="s">
        <v>3829</v>
      </c>
      <c r="F829" t="s">
        <v>3829</v>
      </c>
      <c r="G829" t="s">
        <v>3829</v>
      </c>
      <c r="H829" t="s">
        <v>3829</v>
      </c>
      <c r="I829" t="s">
        <v>3829</v>
      </c>
      <c r="J829" t="s">
        <v>3829</v>
      </c>
      <c r="K829" t="s">
        <v>3829</v>
      </c>
      <c r="L829" t="s">
        <v>3829</v>
      </c>
      <c r="M829" t="s">
        <v>3829</v>
      </c>
      <c r="N829" t="s">
        <v>3829</v>
      </c>
      <c r="O829" t="s">
        <v>3829</v>
      </c>
      <c r="P829" t="s">
        <v>3829</v>
      </c>
      <c r="Q829" t="s">
        <v>3829</v>
      </c>
      <c r="R829" t="s">
        <v>3829</v>
      </c>
      <c r="S829" t="s">
        <v>3829</v>
      </c>
      <c r="T829" t="s">
        <v>3829</v>
      </c>
      <c r="U829" t="s">
        <v>3829</v>
      </c>
      <c r="V829" t="s">
        <v>3829</v>
      </c>
      <c r="W829" t="s">
        <v>3829</v>
      </c>
      <c r="X829" t="s">
        <v>3829</v>
      </c>
      <c r="Y829" t="s">
        <v>3829</v>
      </c>
      <c r="Z829" t="s">
        <v>3829</v>
      </c>
      <c r="AA829" t="s">
        <v>3829</v>
      </c>
      <c r="AB829" t="s">
        <v>3829</v>
      </c>
      <c r="AC829" t="s">
        <v>3829</v>
      </c>
      <c r="AD829" t="s">
        <v>3829</v>
      </c>
      <c r="AE829" t="s">
        <v>3829</v>
      </c>
      <c r="AF829" t="s">
        <v>3829</v>
      </c>
      <c r="AG829"/>
      <c r="AH829"/>
      <c r="AI829"/>
      <c r="AJ829"/>
      <c r="AK829"/>
      <c r="AL829"/>
      <c r="AM829"/>
      <c r="AN829"/>
      <c r="AO829"/>
      <c r="AP829"/>
      <c r="AQ829" t="s">
        <v>4067</v>
      </c>
      <c r="AR829"/>
      <c r="AS829" s="268"/>
      <c r="AT829" s="256"/>
      <c r="AV829" s="258"/>
    </row>
    <row r="830" spans="1:48" s="257" customFormat="1" ht="22.8" x14ac:dyDescent="0.4">
      <c r="A830" s="257">
        <v>214885</v>
      </c>
      <c r="B830" s="257" t="s">
        <v>485</v>
      </c>
      <c r="C830" t="s">
        <v>3829</v>
      </c>
      <c r="D830" t="s">
        <v>3829</v>
      </c>
      <c r="E830" t="s">
        <v>3829</v>
      </c>
      <c r="F830" t="s">
        <v>3829</v>
      </c>
      <c r="G830" t="s">
        <v>3829</v>
      </c>
      <c r="H830" t="s">
        <v>3829</v>
      </c>
      <c r="I830" t="s">
        <v>3829</v>
      </c>
      <c r="J830" t="s">
        <v>3829</v>
      </c>
      <c r="K830" t="s">
        <v>3829</v>
      </c>
      <c r="L830" t="s">
        <v>3829</v>
      </c>
      <c r="M830"/>
      <c r="N830"/>
      <c r="O830"/>
      <c r="P830"/>
      <c r="Q830"/>
      <c r="R830"/>
      <c r="S830"/>
      <c r="T830"/>
      <c r="U830"/>
      <c r="V830"/>
      <c r="W830"/>
      <c r="X830"/>
      <c r="Y830"/>
      <c r="Z830"/>
      <c r="AA830"/>
      <c r="AB830"/>
      <c r="AC830"/>
      <c r="AD830"/>
      <c r="AE830"/>
      <c r="AF830"/>
      <c r="AG830"/>
      <c r="AH830"/>
      <c r="AI830"/>
      <c r="AJ830"/>
      <c r="AK830"/>
      <c r="AL830"/>
      <c r="AM830"/>
      <c r="AN830"/>
      <c r="AO830"/>
      <c r="AP830"/>
      <c r="AQ830" t="s">
        <v>4166</v>
      </c>
      <c r="AR830"/>
      <c r="AS830" s="268"/>
      <c r="AT830" s="256"/>
      <c r="AV830" s="258"/>
    </row>
    <row r="831" spans="1:48" s="257" customFormat="1" ht="24" x14ac:dyDescent="0.5">
      <c r="A831" s="292">
        <v>214886</v>
      </c>
      <c r="B831" s="257" t="s">
        <v>486</v>
      </c>
      <c r="C831" s="257" t="s">
        <v>3829</v>
      </c>
      <c r="D831" s="257" t="s">
        <v>3829</v>
      </c>
      <c r="E831" s="257" t="s">
        <v>3829</v>
      </c>
      <c r="F831" s="257" t="s">
        <v>3829</v>
      </c>
      <c r="G831" s="257" t="s">
        <v>3829</v>
      </c>
      <c r="H831" s="257" t="s">
        <v>3829</v>
      </c>
      <c r="I831" s="257" t="s">
        <v>3829</v>
      </c>
      <c r="J831" s="257" t="s">
        <v>3829</v>
      </c>
      <c r="K831" s="257" t="s">
        <v>3829</v>
      </c>
      <c r="L831" s="257" t="s">
        <v>3829</v>
      </c>
      <c r="M831" s="257" t="s">
        <v>3829</v>
      </c>
      <c r="N831" s="257" t="s">
        <v>3829</v>
      </c>
      <c r="O831" s="257" t="s">
        <v>3829</v>
      </c>
      <c r="P831" s="257" t="s">
        <v>3829</v>
      </c>
      <c r="Q831" s="257" t="s">
        <v>3829</v>
      </c>
      <c r="R831" s="257" t="s">
        <v>3829</v>
      </c>
      <c r="S831" s="257" t="s">
        <v>3829</v>
      </c>
      <c r="T831" s="257" t="s">
        <v>3829</v>
      </c>
      <c r="U831" s="257" t="s">
        <v>3829</v>
      </c>
      <c r="V831" s="257" t="s">
        <v>3829</v>
      </c>
      <c r="AP831"/>
      <c r="AQ831" t="s">
        <v>4167</v>
      </c>
      <c r="AR831"/>
      <c r="AS831" s="268"/>
      <c r="AT831" s="258"/>
      <c r="AV831" s="258"/>
    </row>
    <row r="832" spans="1:48" s="257" customFormat="1" ht="14.4" x14ac:dyDescent="0.3">
      <c r="A832" s="345">
        <v>214888</v>
      </c>
      <c r="B832" s="257" t="s">
        <v>59</v>
      </c>
      <c r="C832" t="s">
        <v>3829</v>
      </c>
      <c r="D832" t="s">
        <v>3829</v>
      </c>
      <c r="E832" t="s">
        <v>3829</v>
      </c>
      <c r="F832" t="s">
        <v>3829</v>
      </c>
      <c r="G832" t="s">
        <v>3829</v>
      </c>
      <c r="H832" t="s">
        <v>3829</v>
      </c>
      <c r="I832" t="s">
        <v>3829</v>
      </c>
      <c r="J832" t="s">
        <v>3829</v>
      </c>
      <c r="K832" t="s">
        <v>3829</v>
      </c>
      <c r="L832" t="s">
        <v>3829</v>
      </c>
      <c r="M832" t="s">
        <v>3829</v>
      </c>
      <c r="N832" t="s">
        <v>3829</v>
      </c>
      <c r="O832" t="s">
        <v>3829</v>
      </c>
      <c r="P832" t="s">
        <v>3829</v>
      </c>
      <c r="Q832" t="s">
        <v>3829</v>
      </c>
      <c r="R832" t="s">
        <v>3829</v>
      </c>
      <c r="S832" t="s">
        <v>3829</v>
      </c>
      <c r="T832" t="s">
        <v>3829</v>
      </c>
      <c r="U832" t="s">
        <v>3829</v>
      </c>
      <c r="V832" t="s">
        <v>3829</v>
      </c>
      <c r="W832" t="s">
        <v>3829</v>
      </c>
      <c r="X832" t="s">
        <v>3829</v>
      </c>
      <c r="Y832" t="s">
        <v>3829</v>
      </c>
      <c r="Z832" t="s">
        <v>3829</v>
      </c>
      <c r="AA832" t="s">
        <v>3829</v>
      </c>
      <c r="AB832" t="s">
        <v>3829</v>
      </c>
      <c r="AC832" t="s">
        <v>3829</v>
      </c>
      <c r="AD832" t="s">
        <v>3829</v>
      </c>
      <c r="AE832" t="s">
        <v>3829</v>
      </c>
      <c r="AF832" t="s">
        <v>3829</v>
      </c>
      <c r="AG832" t="s">
        <v>3829</v>
      </c>
      <c r="AH832" t="s">
        <v>3829</v>
      </c>
      <c r="AI832" t="s">
        <v>3829</v>
      </c>
      <c r="AJ832" t="s">
        <v>3829</v>
      </c>
      <c r="AK832" t="s">
        <v>3829</v>
      </c>
      <c r="AL832" t="s">
        <v>3829</v>
      </c>
      <c r="AM832" t="s">
        <v>3829</v>
      </c>
      <c r="AN832" t="s">
        <v>3829</v>
      </c>
      <c r="AO832" t="s">
        <v>3829</v>
      </c>
      <c r="AQ832" t="s">
        <v>3998</v>
      </c>
      <c r="AR832"/>
      <c r="AS832" s="304"/>
    </row>
    <row r="833" spans="1:48" s="257" customFormat="1" ht="22.8" x14ac:dyDescent="0.4">
      <c r="A833" s="257">
        <v>214889</v>
      </c>
      <c r="B833" s="257" t="s">
        <v>484</v>
      </c>
      <c r="C833" t="s">
        <v>212</v>
      </c>
      <c r="D833" t="s">
        <v>212</v>
      </c>
      <c r="E833" t="s">
        <v>214</v>
      </c>
      <c r="F833" t="s">
        <v>212</v>
      </c>
      <c r="G833" t="s">
        <v>212</v>
      </c>
      <c r="H833" t="s">
        <v>213</v>
      </c>
      <c r="I833" t="s">
        <v>212</v>
      </c>
      <c r="J833" t="s">
        <v>212</v>
      </c>
      <c r="K833" t="s">
        <v>214</v>
      </c>
      <c r="L833" t="s">
        <v>212</v>
      </c>
      <c r="M833" t="s">
        <v>214</v>
      </c>
      <c r="N833" t="s">
        <v>212</v>
      </c>
      <c r="O833" t="s">
        <v>212</v>
      </c>
      <c r="P833" t="s">
        <v>214</v>
      </c>
      <c r="Q833" t="s">
        <v>214</v>
      </c>
      <c r="R833" t="s">
        <v>213</v>
      </c>
      <c r="S833" t="s">
        <v>214</v>
      </c>
      <c r="T833" t="s">
        <v>212</v>
      </c>
      <c r="U833" t="s">
        <v>214</v>
      </c>
      <c r="V833" t="s">
        <v>212</v>
      </c>
      <c r="W833" t="s">
        <v>212</v>
      </c>
      <c r="X833" t="s">
        <v>212</v>
      </c>
      <c r="Y833" t="s">
        <v>214</v>
      </c>
      <c r="Z833" t="s">
        <v>214</v>
      </c>
      <c r="AA833" t="s">
        <v>212</v>
      </c>
      <c r="AB833" t="s">
        <v>214</v>
      </c>
      <c r="AC833" t="s">
        <v>212</v>
      </c>
      <c r="AD833" t="s">
        <v>214</v>
      </c>
      <c r="AE833" t="s">
        <v>214</v>
      </c>
      <c r="AF833" t="s">
        <v>213</v>
      </c>
      <c r="AG833"/>
      <c r="AH833"/>
      <c r="AI833"/>
      <c r="AJ833"/>
      <c r="AK833"/>
      <c r="AL833"/>
      <c r="AM833"/>
      <c r="AN833"/>
      <c r="AO833"/>
      <c r="AP833"/>
      <c r="AQ833" t="s">
        <v>3375</v>
      </c>
      <c r="AR833"/>
      <c r="AS833" s="268"/>
      <c r="AT833" s="256"/>
      <c r="AV833" s="258"/>
    </row>
    <row r="834" spans="1:48" s="257" customFormat="1" ht="22.8" x14ac:dyDescent="0.4">
      <c r="A834" s="257">
        <v>214892</v>
      </c>
      <c r="B834" s="257" t="s">
        <v>484</v>
      </c>
      <c r="C834" t="s">
        <v>3829</v>
      </c>
      <c r="D834" t="s">
        <v>3829</v>
      </c>
      <c r="E834" t="s">
        <v>3829</v>
      </c>
      <c r="F834" t="s">
        <v>3829</v>
      </c>
      <c r="G834" t="s">
        <v>3829</v>
      </c>
      <c r="H834" t="s">
        <v>3829</v>
      </c>
      <c r="I834" t="s">
        <v>3829</v>
      </c>
      <c r="J834" t="s">
        <v>3829</v>
      </c>
      <c r="K834" t="s">
        <v>3829</v>
      </c>
      <c r="L834" t="s">
        <v>3829</v>
      </c>
      <c r="M834" t="s">
        <v>3829</v>
      </c>
      <c r="N834" t="s">
        <v>3829</v>
      </c>
      <c r="O834" t="s">
        <v>3829</v>
      </c>
      <c r="P834" t="s">
        <v>3829</v>
      </c>
      <c r="Q834" t="s">
        <v>3829</v>
      </c>
      <c r="R834" t="s">
        <v>3829</v>
      </c>
      <c r="S834" t="s">
        <v>3829</v>
      </c>
      <c r="T834" t="s">
        <v>3829</v>
      </c>
      <c r="U834" t="s">
        <v>3829</v>
      </c>
      <c r="V834" t="s">
        <v>3829</v>
      </c>
      <c r="W834" t="s">
        <v>3829</v>
      </c>
      <c r="X834" t="s">
        <v>3829</v>
      </c>
      <c r="Y834" t="s">
        <v>3829</v>
      </c>
      <c r="Z834" t="s">
        <v>3829</v>
      </c>
      <c r="AA834" t="s">
        <v>3829</v>
      </c>
      <c r="AB834" t="s">
        <v>3829</v>
      </c>
      <c r="AC834" t="s">
        <v>3829</v>
      </c>
      <c r="AD834" t="s">
        <v>3829</v>
      </c>
      <c r="AE834" t="s">
        <v>3829</v>
      </c>
      <c r="AF834" t="s">
        <v>3829</v>
      </c>
      <c r="AG834"/>
      <c r="AH834"/>
      <c r="AI834"/>
      <c r="AJ834"/>
      <c r="AK834"/>
      <c r="AL834"/>
      <c r="AM834"/>
      <c r="AN834"/>
      <c r="AO834"/>
      <c r="AP834"/>
      <c r="AQ834" t="s">
        <v>4067</v>
      </c>
      <c r="AR834"/>
      <c r="AS834" s="268"/>
      <c r="AT834" s="258"/>
      <c r="AV834" s="258"/>
    </row>
    <row r="835" spans="1:48" s="257" customFormat="1" ht="22.8" x14ac:dyDescent="0.4">
      <c r="A835" s="257">
        <v>214893</v>
      </c>
      <c r="B835" s="257" t="s">
        <v>59</v>
      </c>
      <c r="C835" t="s">
        <v>212</v>
      </c>
      <c r="D835" t="s">
        <v>214</v>
      </c>
      <c r="E835" t="s">
        <v>214</v>
      </c>
      <c r="F835" t="s">
        <v>214</v>
      </c>
      <c r="G835" t="s">
        <v>214</v>
      </c>
      <c r="H835" t="s">
        <v>214</v>
      </c>
      <c r="I835" t="s">
        <v>214</v>
      </c>
      <c r="J835" t="s">
        <v>214</v>
      </c>
      <c r="K835" t="s">
        <v>214</v>
      </c>
      <c r="L835" t="s">
        <v>214</v>
      </c>
      <c r="M835" t="s">
        <v>212</v>
      </c>
      <c r="N835" t="s">
        <v>214</v>
      </c>
      <c r="O835" t="s">
        <v>214</v>
      </c>
      <c r="P835" t="s">
        <v>214</v>
      </c>
      <c r="Q835" t="s">
        <v>212</v>
      </c>
      <c r="R835" t="s">
        <v>214</v>
      </c>
      <c r="S835" t="s">
        <v>212</v>
      </c>
      <c r="T835" t="s">
        <v>214</v>
      </c>
      <c r="U835" t="s">
        <v>214</v>
      </c>
      <c r="V835" t="s">
        <v>214</v>
      </c>
      <c r="W835" t="s">
        <v>212</v>
      </c>
      <c r="X835" t="s">
        <v>214</v>
      </c>
      <c r="Y835" t="s">
        <v>212</v>
      </c>
      <c r="Z835" t="s">
        <v>214</v>
      </c>
      <c r="AA835" t="s">
        <v>212</v>
      </c>
      <c r="AB835" t="s">
        <v>212</v>
      </c>
      <c r="AC835" t="s">
        <v>212</v>
      </c>
      <c r="AD835" t="s">
        <v>212</v>
      </c>
      <c r="AE835" t="s">
        <v>214</v>
      </c>
      <c r="AF835" t="s">
        <v>214</v>
      </c>
      <c r="AG835" t="s">
        <v>214</v>
      </c>
      <c r="AH835" t="s">
        <v>214</v>
      </c>
      <c r="AI835" t="s">
        <v>213</v>
      </c>
      <c r="AJ835" t="s">
        <v>214</v>
      </c>
      <c r="AK835" t="s">
        <v>213</v>
      </c>
      <c r="AL835" t="s">
        <v>213</v>
      </c>
      <c r="AM835" t="s">
        <v>213</v>
      </c>
      <c r="AN835" t="s">
        <v>213</v>
      </c>
      <c r="AO835" t="s">
        <v>213</v>
      </c>
      <c r="AQ835" t="s">
        <v>3374</v>
      </c>
      <c r="AR835"/>
      <c r="AS835" s="268"/>
      <c r="AT835" s="258"/>
      <c r="AV835" s="258"/>
    </row>
    <row r="836" spans="1:48" s="257" customFormat="1" ht="22.8" x14ac:dyDescent="0.4">
      <c r="A836" s="257">
        <v>214895</v>
      </c>
      <c r="B836" s="257" t="s">
        <v>484</v>
      </c>
      <c r="C836" t="s">
        <v>3829</v>
      </c>
      <c r="D836" t="s">
        <v>3829</v>
      </c>
      <c r="E836" t="s">
        <v>3829</v>
      </c>
      <c r="F836" t="s">
        <v>3829</v>
      </c>
      <c r="G836" t="s">
        <v>3829</v>
      </c>
      <c r="H836" t="s">
        <v>3829</v>
      </c>
      <c r="I836" t="s">
        <v>3829</v>
      </c>
      <c r="J836" t="s">
        <v>3829</v>
      </c>
      <c r="K836" t="s">
        <v>3829</v>
      </c>
      <c r="L836" t="s">
        <v>3829</v>
      </c>
      <c r="M836" t="s">
        <v>3829</v>
      </c>
      <c r="N836" t="s">
        <v>3829</v>
      </c>
      <c r="O836" t="s">
        <v>3829</v>
      </c>
      <c r="P836" t="s">
        <v>3829</v>
      </c>
      <c r="Q836" t="s">
        <v>3829</v>
      </c>
      <c r="R836" t="s">
        <v>3829</v>
      </c>
      <c r="S836" t="s">
        <v>3829</v>
      </c>
      <c r="T836" t="s">
        <v>3829</v>
      </c>
      <c r="U836" t="s">
        <v>3829</v>
      </c>
      <c r="V836" t="s">
        <v>3829</v>
      </c>
      <c r="W836" t="s">
        <v>3829</v>
      </c>
      <c r="X836" t="s">
        <v>3829</v>
      </c>
      <c r="Y836" t="s">
        <v>3829</v>
      </c>
      <c r="Z836" t="s">
        <v>3829</v>
      </c>
      <c r="AA836" t="s">
        <v>3829</v>
      </c>
      <c r="AB836" t="s">
        <v>3829</v>
      </c>
      <c r="AC836" t="s">
        <v>3829</v>
      </c>
      <c r="AD836" t="s">
        <v>3829</v>
      </c>
      <c r="AE836" t="s">
        <v>3829</v>
      </c>
      <c r="AF836" t="s">
        <v>3829</v>
      </c>
      <c r="AG836"/>
      <c r="AH836"/>
      <c r="AI836"/>
      <c r="AJ836"/>
      <c r="AK836"/>
      <c r="AL836"/>
      <c r="AM836"/>
      <c r="AN836"/>
      <c r="AO836"/>
      <c r="AP836"/>
      <c r="AQ836" t="s">
        <v>4067</v>
      </c>
      <c r="AR836"/>
      <c r="AS836" s="268"/>
      <c r="AT836" s="258"/>
      <c r="AV836" s="258"/>
    </row>
    <row r="837" spans="1:48" s="257" customFormat="1" ht="22.8" x14ac:dyDescent="0.4">
      <c r="A837" s="345">
        <v>214896</v>
      </c>
      <c r="B837" s="257" t="s">
        <v>484</v>
      </c>
      <c r="C837" s="269" t="s">
        <v>3829</v>
      </c>
      <c r="D837" s="269" t="s">
        <v>3829</v>
      </c>
      <c r="E837" s="269" t="s">
        <v>3829</v>
      </c>
      <c r="F837" s="269" t="s">
        <v>3829</v>
      </c>
      <c r="G837" s="269" t="s">
        <v>3829</v>
      </c>
      <c r="H837" s="269" t="s">
        <v>3829</v>
      </c>
      <c r="I837" s="269" t="s">
        <v>3829</v>
      </c>
      <c r="J837" s="269" t="s">
        <v>3829</v>
      </c>
      <c r="K837" s="269" t="s">
        <v>3829</v>
      </c>
      <c r="L837" s="269" t="s">
        <v>3829</v>
      </c>
      <c r="M837" s="269" t="s">
        <v>3829</v>
      </c>
      <c r="N837" s="269" t="s">
        <v>3829</v>
      </c>
      <c r="O837" s="269" t="s">
        <v>3829</v>
      </c>
      <c r="P837" s="269" t="s">
        <v>3829</v>
      </c>
      <c r="Q837" s="269" t="s">
        <v>3829</v>
      </c>
      <c r="R837" s="269" t="s">
        <v>3829</v>
      </c>
      <c r="S837" s="269" t="s">
        <v>3829</v>
      </c>
      <c r="T837" s="269" t="s">
        <v>3829</v>
      </c>
      <c r="U837" s="269" t="s">
        <v>3829</v>
      </c>
      <c r="V837" s="269" t="s">
        <v>3829</v>
      </c>
      <c r="W837" s="269" t="s">
        <v>3829</v>
      </c>
      <c r="X837" s="269" t="s">
        <v>3829</v>
      </c>
      <c r="Y837" s="269" t="s">
        <v>3829</v>
      </c>
      <c r="Z837" s="269" t="s">
        <v>3829</v>
      </c>
      <c r="AA837" s="269" t="s">
        <v>3829</v>
      </c>
      <c r="AB837" s="256" t="s">
        <v>3829</v>
      </c>
      <c r="AC837" s="256" t="s">
        <v>3829</v>
      </c>
      <c r="AD837" s="256" t="s">
        <v>3829</v>
      </c>
      <c r="AE837" s="256" t="s">
        <v>3829</v>
      </c>
      <c r="AF837" s="256" t="s">
        <v>3829</v>
      </c>
      <c r="AG837" s="269"/>
      <c r="AH837" s="269"/>
      <c r="AI837" s="269"/>
      <c r="AJ837" s="269"/>
      <c r="AK837" s="269"/>
      <c r="AL837" s="269"/>
      <c r="AM837" s="269"/>
      <c r="AN837" s="269"/>
      <c r="AO837" s="269"/>
      <c r="AP837"/>
      <c r="AQ837" t="s">
        <v>3375</v>
      </c>
      <c r="AR837"/>
      <c r="AS837" s="268"/>
      <c r="AT837" s="256"/>
    </row>
    <row r="838" spans="1:48" s="257" customFormat="1" ht="22.8" x14ac:dyDescent="0.4">
      <c r="A838" s="257">
        <v>214897</v>
      </c>
      <c r="B838" s="257" t="s">
        <v>59</v>
      </c>
      <c r="C838" t="s">
        <v>214</v>
      </c>
      <c r="D838" t="s">
        <v>212</v>
      </c>
      <c r="E838" t="s">
        <v>212</v>
      </c>
      <c r="F838" t="s">
        <v>214</v>
      </c>
      <c r="G838" t="s">
        <v>212</v>
      </c>
      <c r="H838" t="s">
        <v>214</v>
      </c>
      <c r="I838" t="s">
        <v>214</v>
      </c>
      <c r="J838" t="s">
        <v>212</v>
      </c>
      <c r="K838" t="s">
        <v>214</v>
      </c>
      <c r="L838" t="s">
        <v>214</v>
      </c>
      <c r="M838" t="s">
        <v>214</v>
      </c>
      <c r="N838" t="s">
        <v>214</v>
      </c>
      <c r="O838" t="s">
        <v>214</v>
      </c>
      <c r="P838" t="s">
        <v>214</v>
      </c>
      <c r="Q838" t="s">
        <v>214</v>
      </c>
      <c r="R838" t="s">
        <v>214</v>
      </c>
      <c r="S838" t="s">
        <v>214</v>
      </c>
      <c r="T838" t="s">
        <v>214</v>
      </c>
      <c r="U838" t="s">
        <v>214</v>
      </c>
      <c r="V838" t="s">
        <v>212</v>
      </c>
      <c r="W838" t="s">
        <v>214</v>
      </c>
      <c r="X838" t="s">
        <v>212</v>
      </c>
      <c r="Y838" t="s">
        <v>212</v>
      </c>
      <c r="Z838" t="s">
        <v>214</v>
      </c>
      <c r="AA838" t="s">
        <v>212</v>
      </c>
      <c r="AB838" t="s">
        <v>212</v>
      </c>
      <c r="AC838" t="s">
        <v>214</v>
      </c>
      <c r="AD838" t="s">
        <v>214</v>
      </c>
      <c r="AE838" t="s">
        <v>212</v>
      </c>
      <c r="AF838" t="s">
        <v>212</v>
      </c>
      <c r="AG838" t="s">
        <v>214</v>
      </c>
      <c r="AH838" t="s">
        <v>214</v>
      </c>
      <c r="AI838" t="s">
        <v>214</v>
      </c>
      <c r="AJ838" t="s">
        <v>214</v>
      </c>
      <c r="AK838" t="s">
        <v>212</v>
      </c>
      <c r="AL838" t="s">
        <v>212</v>
      </c>
      <c r="AM838" t="s">
        <v>214</v>
      </c>
      <c r="AN838" t="s">
        <v>214</v>
      </c>
      <c r="AO838" t="s">
        <v>214</v>
      </c>
      <c r="AP838" t="s">
        <v>212</v>
      </c>
      <c r="AQ838" t="s">
        <v>59</v>
      </c>
      <c r="AR838"/>
      <c r="AS838" s="268"/>
      <c r="AT838" s="256"/>
    </row>
    <row r="839" spans="1:48" s="257" customFormat="1" ht="22.8" x14ac:dyDescent="0.4">
      <c r="A839" s="257">
        <v>214898</v>
      </c>
      <c r="B839" s="257" t="s">
        <v>484</v>
      </c>
      <c r="C839" t="s">
        <v>212</v>
      </c>
      <c r="D839" t="s">
        <v>212</v>
      </c>
      <c r="E839" t="s">
        <v>214</v>
      </c>
      <c r="F839" t="s">
        <v>212</v>
      </c>
      <c r="G839" t="s">
        <v>214</v>
      </c>
      <c r="H839" t="s">
        <v>212</v>
      </c>
      <c r="I839" t="s">
        <v>212</v>
      </c>
      <c r="J839" t="s">
        <v>212</v>
      </c>
      <c r="K839" t="s">
        <v>214</v>
      </c>
      <c r="L839" t="s">
        <v>214</v>
      </c>
      <c r="M839" t="s">
        <v>212</v>
      </c>
      <c r="N839" t="s">
        <v>212</v>
      </c>
      <c r="O839" t="s">
        <v>212</v>
      </c>
      <c r="P839" t="s">
        <v>212</v>
      </c>
      <c r="Q839" t="s">
        <v>212</v>
      </c>
      <c r="R839" t="s">
        <v>214</v>
      </c>
      <c r="S839" t="s">
        <v>212</v>
      </c>
      <c r="T839" t="s">
        <v>212</v>
      </c>
      <c r="U839" t="s">
        <v>212</v>
      </c>
      <c r="V839" t="s">
        <v>212</v>
      </c>
      <c r="W839" t="s">
        <v>212</v>
      </c>
      <c r="X839" t="s">
        <v>212</v>
      </c>
      <c r="Y839" t="s">
        <v>212</v>
      </c>
      <c r="Z839" t="s">
        <v>212</v>
      </c>
      <c r="AA839" t="s">
        <v>212</v>
      </c>
      <c r="AB839" t="s">
        <v>212</v>
      </c>
      <c r="AC839" t="s">
        <v>212</v>
      </c>
      <c r="AD839" t="s">
        <v>212</v>
      </c>
      <c r="AE839" t="s">
        <v>212</v>
      </c>
      <c r="AF839" t="s">
        <v>212</v>
      </c>
      <c r="AG839"/>
      <c r="AH839"/>
      <c r="AI839"/>
      <c r="AJ839"/>
      <c r="AK839"/>
      <c r="AL839"/>
      <c r="AM839"/>
      <c r="AN839"/>
      <c r="AO839"/>
      <c r="AP839"/>
      <c r="AQ839" t="s">
        <v>484</v>
      </c>
      <c r="AR839"/>
      <c r="AS839" s="268"/>
      <c r="AT839" s="256"/>
    </row>
    <row r="840" spans="1:48" s="257" customFormat="1" ht="22.8" x14ac:dyDescent="0.4">
      <c r="A840" s="345">
        <v>214907</v>
      </c>
      <c r="B840" s="257" t="s">
        <v>486</v>
      </c>
      <c r="C840" s="269" t="s">
        <v>212</v>
      </c>
      <c r="D840" s="269" t="s">
        <v>212</v>
      </c>
      <c r="E840" s="269" t="s">
        <v>212</v>
      </c>
      <c r="F840" s="269" t="s">
        <v>212</v>
      </c>
      <c r="G840" s="269" t="s">
        <v>212</v>
      </c>
      <c r="H840" s="269" t="s">
        <v>212</v>
      </c>
      <c r="I840" s="269" t="s">
        <v>212</v>
      </c>
      <c r="J840" s="269" t="s">
        <v>212</v>
      </c>
      <c r="K840" s="269" t="s">
        <v>212</v>
      </c>
      <c r="L840" s="269" t="s">
        <v>212</v>
      </c>
      <c r="M840" s="269" t="s">
        <v>213</v>
      </c>
      <c r="N840" s="269" t="s">
        <v>213</v>
      </c>
      <c r="O840" s="269" t="s">
        <v>213</v>
      </c>
      <c r="P840" s="269" t="s">
        <v>213</v>
      </c>
      <c r="Q840" s="269" t="s">
        <v>213</v>
      </c>
      <c r="R840" s="269" t="s">
        <v>213</v>
      </c>
      <c r="S840" s="269" t="s">
        <v>213</v>
      </c>
      <c r="T840" s="269" t="s">
        <v>213</v>
      </c>
      <c r="U840" s="269" t="s">
        <v>213</v>
      </c>
      <c r="V840" s="269" t="s">
        <v>213</v>
      </c>
      <c r="W840" s="280"/>
      <c r="X840" s="280"/>
      <c r="Y840" s="280"/>
      <c r="Z840" s="280"/>
      <c r="AA840" s="280"/>
      <c r="AB840" s="280"/>
      <c r="AC840" s="280"/>
      <c r="AD840" s="280"/>
      <c r="AE840" s="280"/>
      <c r="AF840" s="280"/>
      <c r="AG840" s="280"/>
      <c r="AH840" s="280"/>
      <c r="AI840" s="280"/>
      <c r="AJ840" s="280"/>
      <c r="AK840" s="280"/>
      <c r="AL840" s="280"/>
      <c r="AM840" s="280"/>
      <c r="AN840" s="280"/>
      <c r="AO840" s="280"/>
      <c r="AP840"/>
      <c r="AQ840" t="s">
        <v>3944</v>
      </c>
      <c r="AR840"/>
      <c r="AS840" s="268"/>
      <c r="AT840" s="256"/>
    </row>
    <row r="841" spans="1:48" s="257" customFormat="1" ht="22.8" x14ac:dyDescent="0.4">
      <c r="A841" s="257">
        <v>214910</v>
      </c>
      <c r="B841" s="257" t="s">
        <v>484</v>
      </c>
      <c r="C841" t="s">
        <v>3829</v>
      </c>
      <c r="D841" t="s">
        <v>3829</v>
      </c>
      <c r="E841" t="s">
        <v>3829</v>
      </c>
      <c r="F841" t="s">
        <v>3829</v>
      </c>
      <c r="G841" t="s">
        <v>3829</v>
      </c>
      <c r="H841" t="s">
        <v>3829</v>
      </c>
      <c r="I841" t="s">
        <v>3829</v>
      </c>
      <c r="J841" t="s">
        <v>3829</v>
      </c>
      <c r="K841" t="s">
        <v>3829</v>
      </c>
      <c r="L841" t="s">
        <v>3829</v>
      </c>
      <c r="M841" t="s">
        <v>3829</v>
      </c>
      <c r="N841" t="s">
        <v>3829</v>
      </c>
      <c r="O841" t="s">
        <v>3829</v>
      </c>
      <c r="P841" t="s">
        <v>3829</v>
      </c>
      <c r="Q841" t="s">
        <v>3829</v>
      </c>
      <c r="R841" t="s">
        <v>3829</v>
      </c>
      <c r="S841" t="s">
        <v>3829</v>
      </c>
      <c r="T841" t="s">
        <v>3829</v>
      </c>
      <c r="U841" t="s">
        <v>3829</v>
      </c>
      <c r="V841" t="s">
        <v>3829</v>
      </c>
      <c r="W841" t="s">
        <v>3829</v>
      </c>
      <c r="X841" t="s">
        <v>3829</v>
      </c>
      <c r="Y841" t="s">
        <v>3829</v>
      </c>
      <c r="Z841" t="s">
        <v>3829</v>
      </c>
      <c r="AA841" t="s">
        <v>3829</v>
      </c>
      <c r="AB841" t="s">
        <v>3829</v>
      </c>
      <c r="AC841" t="s">
        <v>3829</v>
      </c>
      <c r="AD841" t="s">
        <v>3829</v>
      </c>
      <c r="AE841" t="s">
        <v>3829</v>
      </c>
      <c r="AF841" t="s">
        <v>3829</v>
      </c>
      <c r="AG841"/>
      <c r="AH841"/>
      <c r="AI841"/>
      <c r="AJ841"/>
      <c r="AK841"/>
      <c r="AL841"/>
      <c r="AM841"/>
      <c r="AN841"/>
      <c r="AO841"/>
      <c r="AP841"/>
      <c r="AQ841" t="s">
        <v>3870</v>
      </c>
      <c r="AR841"/>
      <c r="AS841" s="268"/>
      <c r="AT841" s="256"/>
      <c r="AV841" s="258"/>
    </row>
    <row r="842" spans="1:48" s="257" customFormat="1" ht="22.8" x14ac:dyDescent="0.4">
      <c r="A842" s="257">
        <v>214913</v>
      </c>
      <c r="B842" s="257" t="s">
        <v>65</v>
      </c>
      <c r="C842" t="s">
        <v>214</v>
      </c>
      <c r="D842" t="s">
        <v>214</v>
      </c>
      <c r="E842" t="s">
        <v>214</v>
      </c>
      <c r="F842" t="s">
        <v>214</v>
      </c>
      <c r="G842" t="s">
        <v>214</v>
      </c>
      <c r="H842" t="s">
        <v>214</v>
      </c>
      <c r="I842" t="s">
        <v>214</v>
      </c>
      <c r="J842" t="s">
        <v>214</v>
      </c>
      <c r="K842" t="s">
        <v>214</v>
      </c>
      <c r="L842" t="s">
        <v>214</v>
      </c>
      <c r="M842" t="s">
        <v>214</v>
      </c>
      <c r="N842" t="s">
        <v>212</v>
      </c>
      <c r="O842" t="s">
        <v>214</v>
      </c>
      <c r="P842" t="s">
        <v>214</v>
      </c>
      <c r="Q842" t="s">
        <v>214</v>
      </c>
      <c r="R842" t="s">
        <v>214</v>
      </c>
      <c r="S842" t="s">
        <v>212</v>
      </c>
      <c r="T842" t="s">
        <v>214</v>
      </c>
      <c r="U842" t="s">
        <v>214</v>
      </c>
      <c r="V842" t="s">
        <v>212</v>
      </c>
      <c r="W842" t="s">
        <v>214</v>
      </c>
      <c r="X842" t="s">
        <v>214</v>
      </c>
      <c r="Y842" t="s">
        <v>214</v>
      </c>
      <c r="Z842" t="s">
        <v>214</v>
      </c>
      <c r="AA842" t="s">
        <v>212</v>
      </c>
      <c r="AB842" t="s">
        <v>214</v>
      </c>
      <c r="AC842" t="s">
        <v>214</v>
      </c>
      <c r="AD842" t="s">
        <v>213</v>
      </c>
      <c r="AE842" t="s">
        <v>213</v>
      </c>
      <c r="AF842" t="s">
        <v>214</v>
      </c>
      <c r="AG842" t="s">
        <v>213</v>
      </c>
      <c r="AH842" t="s">
        <v>213</v>
      </c>
      <c r="AI842" t="s">
        <v>213</v>
      </c>
      <c r="AJ842" t="s">
        <v>213</v>
      </c>
      <c r="AK842" t="s">
        <v>213</v>
      </c>
      <c r="AL842"/>
      <c r="AM842"/>
      <c r="AN842"/>
      <c r="AO842"/>
      <c r="AP842"/>
      <c r="AQ842" t="s">
        <v>4055</v>
      </c>
      <c r="AR842"/>
      <c r="AS842" s="268"/>
      <c r="AT842" s="256"/>
      <c r="AV842" s="258"/>
    </row>
    <row r="843" spans="1:48" s="257" customFormat="1" ht="22.8" x14ac:dyDescent="0.4">
      <c r="A843" s="257">
        <v>214917</v>
      </c>
      <c r="B843" s="257" t="s">
        <v>59</v>
      </c>
      <c r="C843" t="s">
        <v>3829</v>
      </c>
      <c r="D843" t="s">
        <v>3829</v>
      </c>
      <c r="E843" t="s">
        <v>3829</v>
      </c>
      <c r="F843" t="s">
        <v>3829</v>
      </c>
      <c r="G843" t="s">
        <v>3829</v>
      </c>
      <c r="H843" t="s">
        <v>3829</v>
      </c>
      <c r="I843" t="s">
        <v>3829</v>
      </c>
      <c r="J843" t="s">
        <v>3829</v>
      </c>
      <c r="K843" t="s">
        <v>3829</v>
      </c>
      <c r="L843" t="s">
        <v>3829</v>
      </c>
      <c r="M843" t="s">
        <v>3829</v>
      </c>
      <c r="N843" t="s">
        <v>3829</v>
      </c>
      <c r="O843" t="s">
        <v>3829</v>
      </c>
      <c r="P843" t="s">
        <v>3829</v>
      </c>
      <c r="Q843" t="s">
        <v>3829</v>
      </c>
      <c r="R843" t="s">
        <v>3829</v>
      </c>
      <c r="S843" t="s">
        <v>3829</v>
      </c>
      <c r="T843" t="s">
        <v>3829</v>
      </c>
      <c r="U843" t="s">
        <v>3829</v>
      </c>
      <c r="V843" t="s">
        <v>3829</v>
      </c>
      <c r="W843" t="s">
        <v>3829</v>
      </c>
      <c r="X843" t="s">
        <v>3829</v>
      </c>
      <c r="Y843" t="s">
        <v>3829</v>
      </c>
      <c r="Z843" t="s">
        <v>3829</v>
      </c>
      <c r="AA843" t="s">
        <v>3829</v>
      </c>
      <c r="AB843" t="s">
        <v>3829</v>
      </c>
      <c r="AC843" t="s">
        <v>3829</v>
      </c>
      <c r="AD843" t="s">
        <v>3829</v>
      </c>
      <c r="AE843" t="s">
        <v>3829</v>
      </c>
      <c r="AF843" t="s">
        <v>3829</v>
      </c>
      <c r="AG843" t="s">
        <v>3829</v>
      </c>
      <c r="AH843" t="s">
        <v>3829</v>
      </c>
      <c r="AI843" t="s">
        <v>3829</v>
      </c>
      <c r="AJ843" t="s">
        <v>3829</v>
      </c>
      <c r="AK843" t="s">
        <v>3829</v>
      </c>
      <c r="AL843" t="s">
        <v>3829</v>
      </c>
      <c r="AM843" t="s">
        <v>3829</v>
      </c>
      <c r="AN843" t="s">
        <v>3829</v>
      </c>
      <c r="AO843" t="s">
        <v>3829</v>
      </c>
      <c r="AQ843" t="s">
        <v>3998</v>
      </c>
      <c r="AR843"/>
      <c r="AS843" s="268"/>
      <c r="AT843" s="256"/>
      <c r="AV843" s="258"/>
    </row>
    <row r="844" spans="1:48" s="257" customFormat="1" ht="22.8" x14ac:dyDescent="0.4">
      <c r="A844" s="257">
        <v>214918</v>
      </c>
      <c r="B844" s="257" t="s">
        <v>484</v>
      </c>
      <c r="C844" t="s">
        <v>212</v>
      </c>
      <c r="D844" t="s">
        <v>214</v>
      </c>
      <c r="E844" t="s">
        <v>214</v>
      </c>
      <c r="F844" t="s">
        <v>212</v>
      </c>
      <c r="G844" t="s">
        <v>212</v>
      </c>
      <c r="H844" t="s">
        <v>214</v>
      </c>
      <c r="I844" t="s">
        <v>212</v>
      </c>
      <c r="J844" t="s">
        <v>212</v>
      </c>
      <c r="K844" t="s">
        <v>214</v>
      </c>
      <c r="L844" t="s">
        <v>212</v>
      </c>
      <c r="M844" t="s">
        <v>214</v>
      </c>
      <c r="N844" t="s">
        <v>214</v>
      </c>
      <c r="O844" t="s">
        <v>212</v>
      </c>
      <c r="P844" t="s">
        <v>212</v>
      </c>
      <c r="Q844" t="s">
        <v>214</v>
      </c>
      <c r="R844" t="s">
        <v>213</v>
      </c>
      <c r="S844" t="s">
        <v>213</v>
      </c>
      <c r="T844" t="s">
        <v>214</v>
      </c>
      <c r="U844" t="s">
        <v>214</v>
      </c>
      <c r="V844" t="s">
        <v>212</v>
      </c>
      <c r="W844" t="s">
        <v>213</v>
      </c>
      <c r="X844" t="s">
        <v>213</v>
      </c>
      <c r="Y844" t="s">
        <v>213</v>
      </c>
      <c r="Z844" t="s">
        <v>213</v>
      </c>
      <c r="AA844" t="s">
        <v>212</v>
      </c>
      <c r="AB844" t="s">
        <v>213</v>
      </c>
      <c r="AC844" t="s">
        <v>214</v>
      </c>
      <c r="AD844" t="s">
        <v>213</v>
      </c>
      <c r="AE844" t="s">
        <v>213</v>
      </c>
      <c r="AF844" t="s">
        <v>213</v>
      </c>
      <c r="AG844"/>
      <c r="AH844"/>
      <c r="AI844"/>
      <c r="AJ844"/>
      <c r="AK844"/>
      <c r="AL844"/>
      <c r="AM844"/>
      <c r="AN844"/>
      <c r="AO844"/>
      <c r="AP844"/>
      <c r="AQ844" t="s">
        <v>3375</v>
      </c>
      <c r="AR844"/>
      <c r="AS844" s="268"/>
      <c r="AT844" s="256"/>
    </row>
    <row r="845" spans="1:48" s="257" customFormat="1" ht="22.8" x14ac:dyDescent="0.4">
      <c r="A845" s="257">
        <v>214919</v>
      </c>
      <c r="B845" s="257" t="s">
        <v>59</v>
      </c>
      <c r="C845" t="s">
        <v>214</v>
      </c>
      <c r="D845" t="s">
        <v>214</v>
      </c>
      <c r="E845" t="s">
        <v>212</v>
      </c>
      <c r="F845" t="s">
        <v>212</v>
      </c>
      <c r="G845" t="s">
        <v>212</v>
      </c>
      <c r="H845" t="s">
        <v>214</v>
      </c>
      <c r="I845" t="s">
        <v>214</v>
      </c>
      <c r="J845" t="s">
        <v>214</v>
      </c>
      <c r="K845" t="s">
        <v>214</v>
      </c>
      <c r="L845" t="s">
        <v>214</v>
      </c>
      <c r="M845" t="s">
        <v>212</v>
      </c>
      <c r="N845" t="s">
        <v>214</v>
      </c>
      <c r="O845" t="s">
        <v>214</v>
      </c>
      <c r="P845" t="s">
        <v>212</v>
      </c>
      <c r="Q845" t="s">
        <v>214</v>
      </c>
      <c r="R845" t="s">
        <v>214</v>
      </c>
      <c r="S845" t="s">
        <v>214</v>
      </c>
      <c r="T845" t="s">
        <v>214</v>
      </c>
      <c r="U845" t="s">
        <v>214</v>
      </c>
      <c r="V845" t="s">
        <v>214</v>
      </c>
      <c r="W845" t="s">
        <v>214</v>
      </c>
      <c r="X845" t="s">
        <v>212</v>
      </c>
      <c r="Y845" t="s">
        <v>212</v>
      </c>
      <c r="Z845" t="s">
        <v>214</v>
      </c>
      <c r="AA845" t="s">
        <v>212</v>
      </c>
      <c r="AB845" t="s">
        <v>212</v>
      </c>
      <c r="AC845" t="s">
        <v>212</v>
      </c>
      <c r="AD845" t="s">
        <v>212</v>
      </c>
      <c r="AE845" t="s">
        <v>212</v>
      </c>
      <c r="AF845" t="s">
        <v>212</v>
      </c>
      <c r="AG845" t="s">
        <v>214</v>
      </c>
      <c r="AH845" t="s">
        <v>212</v>
      </c>
      <c r="AI845" t="s">
        <v>212</v>
      </c>
      <c r="AJ845" t="s">
        <v>213</v>
      </c>
      <c r="AK845" t="s">
        <v>212</v>
      </c>
      <c r="AL845" t="s">
        <v>214</v>
      </c>
      <c r="AM845" t="s">
        <v>212</v>
      </c>
      <c r="AN845" t="s">
        <v>212</v>
      </c>
      <c r="AO845" t="s">
        <v>214</v>
      </c>
      <c r="AP845" t="s">
        <v>214</v>
      </c>
      <c r="AQ845" t="s">
        <v>59</v>
      </c>
      <c r="AR845"/>
      <c r="AS845" s="268"/>
      <c r="AT845" s="258"/>
      <c r="AV845" s="258"/>
    </row>
    <row r="846" spans="1:48" s="257" customFormat="1" ht="22.8" x14ac:dyDescent="0.4">
      <c r="A846" s="257">
        <v>214923</v>
      </c>
      <c r="B846" s="257" t="s">
        <v>59</v>
      </c>
      <c r="C846" t="s">
        <v>3829</v>
      </c>
      <c r="D846" t="s">
        <v>3829</v>
      </c>
      <c r="E846" t="s">
        <v>3829</v>
      </c>
      <c r="F846" t="s">
        <v>3829</v>
      </c>
      <c r="G846" t="s">
        <v>3829</v>
      </c>
      <c r="H846" t="s">
        <v>3829</v>
      </c>
      <c r="I846" t="s">
        <v>3829</v>
      </c>
      <c r="J846" t="s">
        <v>3829</v>
      </c>
      <c r="K846" t="s">
        <v>3829</v>
      </c>
      <c r="L846" t="s">
        <v>3829</v>
      </c>
      <c r="M846" t="s">
        <v>3829</v>
      </c>
      <c r="N846" t="s">
        <v>3829</v>
      </c>
      <c r="O846" t="s">
        <v>3829</v>
      </c>
      <c r="P846" t="s">
        <v>3829</v>
      </c>
      <c r="Q846" t="s">
        <v>3829</v>
      </c>
      <c r="R846" t="s">
        <v>3829</v>
      </c>
      <c r="S846" t="s">
        <v>3829</v>
      </c>
      <c r="T846" t="s">
        <v>3829</v>
      </c>
      <c r="U846" t="s">
        <v>3829</v>
      </c>
      <c r="V846" t="s">
        <v>3829</v>
      </c>
      <c r="W846" t="s">
        <v>3829</v>
      </c>
      <c r="X846" t="s">
        <v>3829</v>
      </c>
      <c r="Y846" t="s">
        <v>3829</v>
      </c>
      <c r="Z846" t="s">
        <v>3829</v>
      </c>
      <c r="AA846" t="s">
        <v>3829</v>
      </c>
      <c r="AB846" t="s">
        <v>3829</v>
      </c>
      <c r="AC846" t="s">
        <v>3829</v>
      </c>
      <c r="AD846" t="s">
        <v>3829</v>
      </c>
      <c r="AE846" t="s">
        <v>3829</v>
      </c>
      <c r="AF846" t="s">
        <v>3829</v>
      </c>
      <c r="AG846" t="s">
        <v>3829</v>
      </c>
      <c r="AH846" t="s">
        <v>3829</v>
      </c>
      <c r="AI846" t="s">
        <v>3829</v>
      </c>
      <c r="AJ846" t="s">
        <v>3829</v>
      </c>
      <c r="AK846" t="s">
        <v>3829</v>
      </c>
      <c r="AL846" t="s">
        <v>3829</v>
      </c>
      <c r="AM846" t="s">
        <v>3829</v>
      </c>
      <c r="AN846" t="s">
        <v>3829</v>
      </c>
      <c r="AO846" t="s">
        <v>3829</v>
      </c>
      <c r="AP846" t="s">
        <v>3829</v>
      </c>
      <c r="AQ846" t="s">
        <v>3998</v>
      </c>
      <c r="AR846"/>
      <c r="AS846" s="268"/>
      <c r="AT846" s="258"/>
      <c r="AV846" s="258"/>
    </row>
    <row r="847" spans="1:48" s="257" customFormat="1" ht="22.8" x14ac:dyDescent="0.4">
      <c r="A847" s="257">
        <v>214926</v>
      </c>
      <c r="B847" s="257" t="s">
        <v>484</v>
      </c>
      <c r="C847" t="s">
        <v>214</v>
      </c>
      <c r="D847" t="s">
        <v>214</v>
      </c>
      <c r="E847" t="s">
        <v>214</v>
      </c>
      <c r="F847" t="s">
        <v>212</v>
      </c>
      <c r="G847" t="s">
        <v>214</v>
      </c>
      <c r="H847" t="s">
        <v>214</v>
      </c>
      <c r="I847" t="s">
        <v>214</v>
      </c>
      <c r="J847" t="s">
        <v>214</v>
      </c>
      <c r="K847" t="s">
        <v>214</v>
      </c>
      <c r="L847" t="s">
        <v>214</v>
      </c>
      <c r="M847" t="s">
        <v>212</v>
      </c>
      <c r="N847" t="s">
        <v>214</v>
      </c>
      <c r="O847" t="s">
        <v>214</v>
      </c>
      <c r="P847" t="s">
        <v>212</v>
      </c>
      <c r="Q847" t="s">
        <v>213</v>
      </c>
      <c r="R847" t="s">
        <v>212</v>
      </c>
      <c r="S847" t="s">
        <v>214</v>
      </c>
      <c r="T847" t="s">
        <v>214</v>
      </c>
      <c r="U847" t="s">
        <v>214</v>
      </c>
      <c r="V847" t="s">
        <v>212</v>
      </c>
      <c r="W847" t="s">
        <v>212</v>
      </c>
      <c r="X847" t="s">
        <v>214</v>
      </c>
      <c r="Y847" t="s">
        <v>212</v>
      </c>
      <c r="Z847" t="s">
        <v>214</v>
      </c>
      <c r="AA847" t="s">
        <v>212</v>
      </c>
      <c r="AB847" t="s">
        <v>214</v>
      </c>
      <c r="AC847" t="s">
        <v>213</v>
      </c>
      <c r="AD847" t="s">
        <v>212</v>
      </c>
      <c r="AE847" t="s">
        <v>213</v>
      </c>
      <c r="AF847" t="s">
        <v>213</v>
      </c>
      <c r="AG847"/>
      <c r="AH847"/>
      <c r="AI847"/>
      <c r="AJ847"/>
      <c r="AK847"/>
      <c r="AL847"/>
      <c r="AM847"/>
      <c r="AN847"/>
      <c r="AO847"/>
      <c r="AP847"/>
      <c r="AQ847" t="s">
        <v>484</v>
      </c>
      <c r="AR847"/>
      <c r="AS847" s="268"/>
      <c r="AT847" s="256"/>
      <c r="AV847" s="258"/>
    </row>
    <row r="848" spans="1:48" s="257" customFormat="1" ht="22.8" x14ac:dyDescent="0.4">
      <c r="A848" s="257">
        <v>214929</v>
      </c>
      <c r="B848" s="257" t="s">
        <v>59</v>
      </c>
      <c r="C848" t="s">
        <v>212</v>
      </c>
      <c r="D848" t="s">
        <v>214</v>
      </c>
      <c r="E848" t="s">
        <v>214</v>
      </c>
      <c r="F848" t="s">
        <v>214</v>
      </c>
      <c r="G848" t="s">
        <v>212</v>
      </c>
      <c r="H848" t="s">
        <v>212</v>
      </c>
      <c r="I848" t="s">
        <v>214</v>
      </c>
      <c r="J848" t="s">
        <v>212</v>
      </c>
      <c r="K848" t="s">
        <v>214</v>
      </c>
      <c r="L848" t="s">
        <v>214</v>
      </c>
      <c r="M848" t="s">
        <v>214</v>
      </c>
      <c r="N848" t="s">
        <v>214</v>
      </c>
      <c r="O848" t="s">
        <v>214</v>
      </c>
      <c r="P848" t="s">
        <v>214</v>
      </c>
      <c r="Q848" t="s">
        <v>214</v>
      </c>
      <c r="R848" t="s">
        <v>213</v>
      </c>
      <c r="S848" t="s">
        <v>214</v>
      </c>
      <c r="T848" t="s">
        <v>214</v>
      </c>
      <c r="U848" t="s">
        <v>214</v>
      </c>
      <c r="V848" t="s">
        <v>214</v>
      </c>
      <c r="W848" t="s">
        <v>212</v>
      </c>
      <c r="X848" t="s">
        <v>212</v>
      </c>
      <c r="Y848" t="s">
        <v>212</v>
      </c>
      <c r="Z848" t="s">
        <v>214</v>
      </c>
      <c r="AA848" t="s">
        <v>214</v>
      </c>
      <c r="AB848" t="s">
        <v>214</v>
      </c>
      <c r="AC848" t="s">
        <v>214</v>
      </c>
      <c r="AD848" t="s">
        <v>214</v>
      </c>
      <c r="AE848" t="s">
        <v>212</v>
      </c>
      <c r="AF848" t="s">
        <v>213</v>
      </c>
      <c r="AG848" t="s">
        <v>214</v>
      </c>
      <c r="AH848" t="s">
        <v>214</v>
      </c>
      <c r="AI848" t="s">
        <v>214</v>
      </c>
      <c r="AJ848" t="s">
        <v>214</v>
      </c>
      <c r="AK848" t="s">
        <v>214</v>
      </c>
      <c r="AL848" t="s">
        <v>213</v>
      </c>
      <c r="AM848" t="s">
        <v>213</v>
      </c>
      <c r="AN848" t="s">
        <v>213</v>
      </c>
      <c r="AO848" t="s">
        <v>213</v>
      </c>
      <c r="AP848" t="s">
        <v>213</v>
      </c>
      <c r="AQ848" t="s">
        <v>59</v>
      </c>
      <c r="AR848"/>
      <c r="AS848" s="268"/>
      <c r="AT848" s="256"/>
      <c r="AV848" s="258"/>
    </row>
    <row r="849" spans="1:48" s="257" customFormat="1" ht="22.8" x14ac:dyDescent="0.4">
      <c r="A849" s="257">
        <v>214930</v>
      </c>
      <c r="B849" s="257" t="s">
        <v>486</v>
      </c>
      <c r="C849" t="s">
        <v>3829</v>
      </c>
      <c r="D849" t="s">
        <v>3829</v>
      </c>
      <c r="E849" t="s">
        <v>3829</v>
      </c>
      <c r="F849" t="s">
        <v>3829</v>
      </c>
      <c r="G849" t="s">
        <v>3829</v>
      </c>
      <c r="H849" t="s">
        <v>3829</v>
      </c>
      <c r="I849" t="s">
        <v>3829</v>
      </c>
      <c r="J849" t="s">
        <v>3829</v>
      </c>
      <c r="K849" t="s">
        <v>3829</v>
      </c>
      <c r="L849" t="s">
        <v>3829</v>
      </c>
      <c r="M849" t="s">
        <v>3829</v>
      </c>
      <c r="N849" t="s">
        <v>3829</v>
      </c>
      <c r="O849" t="s">
        <v>3829</v>
      </c>
      <c r="P849" t="s">
        <v>3829</v>
      </c>
      <c r="Q849" t="s">
        <v>3829</v>
      </c>
      <c r="R849" t="s">
        <v>3829</v>
      </c>
      <c r="S849" t="s">
        <v>3829</v>
      </c>
      <c r="T849" t="s">
        <v>3829</v>
      </c>
      <c r="U849" t="s">
        <v>3829</v>
      </c>
      <c r="V849" t="s">
        <v>3829</v>
      </c>
      <c r="W849"/>
      <c r="X849"/>
      <c r="Y849"/>
      <c r="Z849"/>
      <c r="AA849"/>
      <c r="AB849"/>
      <c r="AC849"/>
      <c r="AD849"/>
      <c r="AE849"/>
      <c r="AF849"/>
      <c r="AG849"/>
      <c r="AH849"/>
      <c r="AI849"/>
      <c r="AJ849"/>
      <c r="AK849"/>
      <c r="AL849"/>
      <c r="AM849"/>
      <c r="AN849"/>
      <c r="AO849"/>
      <c r="AP849"/>
      <c r="AQ849" t="s">
        <v>4022</v>
      </c>
      <c r="AR849"/>
      <c r="AS849" s="268"/>
      <c r="AT849" s="256"/>
      <c r="AV849" s="258"/>
    </row>
    <row r="850" spans="1:48" s="257" customFormat="1" ht="22.8" x14ac:dyDescent="0.4">
      <c r="A850" s="257">
        <v>214932</v>
      </c>
      <c r="B850" s="257" t="s">
        <v>484</v>
      </c>
      <c r="C850" t="s">
        <v>212</v>
      </c>
      <c r="D850" t="s">
        <v>214</v>
      </c>
      <c r="E850" t="s">
        <v>212</v>
      </c>
      <c r="F850" t="s">
        <v>214</v>
      </c>
      <c r="G850" t="s">
        <v>212</v>
      </c>
      <c r="H850" t="s">
        <v>214</v>
      </c>
      <c r="I850" t="s">
        <v>214</v>
      </c>
      <c r="J850" t="s">
        <v>212</v>
      </c>
      <c r="K850" t="s">
        <v>214</v>
      </c>
      <c r="L850" t="s">
        <v>214</v>
      </c>
      <c r="M850" t="s">
        <v>214</v>
      </c>
      <c r="N850" t="s">
        <v>212</v>
      </c>
      <c r="O850" t="s">
        <v>212</v>
      </c>
      <c r="P850" t="s">
        <v>214</v>
      </c>
      <c r="Q850" t="s">
        <v>212</v>
      </c>
      <c r="R850" t="s">
        <v>212</v>
      </c>
      <c r="S850" t="s">
        <v>212</v>
      </c>
      <c r="T850" t="s">
        <v>214</v>
      </c>
      <c r="U850" t="s">
        <v>214</v>
      </c>
      <c r="V850" t="s">
        <v>214</v>
      </c>
      <c r="W850" t="s">
        <v>214</v>
      </c>
      <c r="X850" t="s">
        <v>212</v>
      </c>
      <c r="Y850" t="s">
        <v>212</v>
      </c>
      <c r="Z850" t="s">
        <v>212</v>
      </c>
      <c r="AA850" t="s">
        <v>212</v>
      </c>
      <c r="AB850" t="s">
        <v>212</v>
      </c>
      <c r="AC850" t="s">
        <v>212</v>
      </c>
      <c r="AD850" t="s">
        <v>214</v>
      </c>
      <c r="AE850" t="s">
        <v>214</v>
      </c>
      <c r="AF850" t="s">
        <v>212</v>
      </c>
      <c r="AG850"/>
      <c r="AH850"/>
      <c r="AI850"/>
      <c r="AJ850"/>
      <c r="AK850"/>
      <c r="AL850"/>
      <c r="AM850"/>
      <c r="AN850"/>
      <c r="AO850"/>
      <c r="AP850"/>
      <c r="AQ850" t="s">
        <v>484</v>
      </c>
      <c r="AR850"/>
      <c r="AS850" s="268"/>
      <c r="AT850" s="256"/>
      <c r="AV850" s="258"/>
    </row>
    <row r="851" spans="1:48" s="257" customFormat="1" ht="22.8" x14ac:dyDescent="0.4">
      <c r="A851" s="257">
        <v>214936</v>
      </c>
      <c r="B851" s="257" t="s">
        <v>484</v>
      </c>
      <c r="C851" t="s">
        <v>214</v>
      </c>
      <c r="D851" t="s">
        <v>214</v>
      </c>
      <c r="E851" t="s">
        <v>214</v>
      </c>
      <c r="F851" t="s">
        <v>214</v>
      </c>
      <c r="G851" t="s">
        <v>214</v>
      </c>
      <c r="H851" t="s">
        <v>212</v>
      </c>
      <c r="I851" t="s">
        <v>212</v>
      </c>
      <c r="J851" t="s">
        <v>212</v>
      </c>
      <c r="K851" t="s">
        <v>212</v>
      </c>
      <c r="L851" t="s">
        <v>212</v>
      </c>
      <c r="M851" t="s">
        <v>214</v>
      </c>
      <c r="N851" t="s">
        <v>212</v>
      </c>
      <c r="O851" t="s">
        <v>212</v>
      </c>
      <c r="P851" t="s">
        <v>212</v>
      </c>
      <c r="Q851" t="s">
        <v>214</v>
      </c>
      <c r="R851" t="s">
        <v>212</v>
      </c>
      <c r="S851" t="s">
        <v>214</v>
      </c>
      <c r="T851" t="s">
        <v>212</v>
      </c>
      <c r="U851" t="s">
        <v>214</v>
      </c>
      <c r="V851" t="s">
        <v>212</v>
      </c>
      <c r="W851" t="s">
        <v>214</v>
      </c>
      <c r="X851" t="s">
        <v>214</v>
      </c>
      <c r="Y851" t="s">
        <v>214</v>
      </c>
      <c r="Z851" t="s">
        <v>214</v>
      </c>
      <c r="AA851" t="s">
        <v>212</v>
      </c>
      <c r="AB851" t="s">
        <v>214</v>
      </c>
      <c r="AC851" t="s">
        <v>214</v>
      </c>
      <c r="AD851" t="s">
        <v>214</v>
      </c>
      <c r="AE851" t="s">
        <v>214</v>
      </c>
      <c r="AF851" t="s">
        <v>212</v>
      </c>
      <c r="AG851"/>
      <c r="AH851"/>
      <c r="AI851"/>
      <c r="AJ851"/>
      <c r="AK851"/>
      <c r="AL851"/>
      <c r="AM851"/>
      <c r="AN851"/>
      <c r="AO851"/>
      <c r="AP851"/>
      <c r="AQ851" t="s">
        <v>484</v>
      </c>
      <c r="AR851"/>
      <c r="AS851" s="268"/>
      <c r="AT851" s="258"/>
      <c r="AV851" s="258"/>
    </row>
    <row r="852" spans="1:48" s="257" customFormat="1" ht="22.8" x14ac:dyDescent="0.4">
      <c r="A852" s="257">
        <v>214938</v>
      </c>
      <c r="B852" s="257" t="s">
        <v>59</v>
      </c>
      <c r="C852" t="s">
        <v>214</v>
      </c>
      <c r="D852" t="s">
        <v>214</v>
      </c>
      <c r="E852" t="s">
        <v>214</v>
      </c>
      <c r="F852" t="s">
        <v>212</v>
      </c>
      <c r="G852" t="s">
        <v>214</v>
      </c>
      <c r="H852" t="s">
        <v>214</v>
      </c>
      <c r="I852" t="s">
        <v>212</v>
      </c>
      <c r="J852" t="s">
        <v>214</v>
      </c>
      <c r="K852" t="s">
        <v>214</v>
      </c>
      <c r="L852" t="s">
        <v>214</v>
      </c>
      <c r="M852" t="s">
        <v>212</v>
      </c>
      <c r="N852" t="s">
        <v>212</v>
      </c>
      <c r="O852" t="s">
        <v>212</v>
      </c>
      <c r="P852" t="s">
        <v>214</v>
      </c>
      <c r="Q852" t="s">
        <v>214</v>
      </c>
      <c r="R852" t="s">
        <v>214</v>
      </c>
      <c r="S852" t="s">
        <v>214</v>
      </c>
      <c r="T852" t="s">
        <v>212</v>
      </c>
      <c r="U852" t="s">
        <v>212</v>
      </c>
      <c r="V852" t="s">
        <v>212</v>
      </c>
      <c r="W852" t="s">
        <v>212</v>
      </c>
      <c r="X852" t="s">
        <v>214</v>
      </c>
      <c r="Y852" t="s">
        <v>214</v>
      </c>
      <c r="Z852" t="s">
        <v>214</v>
      </c>
      <c r="AA852" t="s">
        <v>212</v>
      </c>
      <c r="AB852" t="s">
        <v>214</v>
      </c>
      <c r="AC852" t="s">
        <v>214</v>
      </c>
      <c r="AD852" t="s">
        <v>214</v>
      </c>
      <c r="AE852" t="s">
        <v>214</v>
      </c>
      <c r="AF852" t="s">
        <v>214</v>
      </c>
      <c r="AG852" t="s">
        <v>214</v>
      </c>
      <c r="AH852" t="s">
        <v>214</v>
      </c>
      <c r="AI852" t="s">
        <v>214</v>
      </c>
      <c r="AJ852" t="s">
        <v>214</v>
      </c>
      <c r="AK852" t="s">
        <v>214</v>
      </c>
      <c r="AL852" t="s">
        <v>213</v>
      </c>
      <c r="AM852" t="s">
        <v>213</v>
      </c>
      <c r="AN852" t="s">
        <v>213</v>
      </c>
      <c r="AO852" t="s">
        <v>213</v>
      </c>
      <c r="AP852" t="s">
        <v>213</v>
      </c>
      <c r="AQ852" t="s">
        <v>3374</v>
      </c>
      <c r="AR852"/>
      <c r="AS852" s="268"/>
      <c r="AT852" s="258"/>
      <c r="AV852" s="258"/>
    </row>
    <row r="853" spans="1:48" s="257" customFormat="1" ht="22.8" x14ac:dyDescent="0.4">
      <c r="A853" s="257">
        <v>214947</v>
      </c>
      <c r="B853" s="257" t="s">
        <v>59</v>
      </c>
      <c r="C853" t="s">
        <v>214</v>
      </c>
      <c r="D853" t="s">
        <v>214</v>
      </c>
      <c r="E853" t="s">
        <v>212</v>
      </c>
      <c r="F853" t="s">
        <v>214</v>
      </c>
      <c r="G853" t="s">
        <v>212</v>
      </c>
      <c r="H853" t="s">
        <v>214</v>
      </c>
      <c r="I853" t="s">
        <v>214</v>
      </c>
      <c r="J853" t="s">
        <v>214</v>
      </c>
      <c r="K853" t="s">
        <v>214</v>
      </c>
      <c r="L853" t="s">
        <v>212</v>
      </c>
      <c r="M853" t="s">
        <v>212</v>
      </c>
      <c r="N853" t="s">
        <v>212</v>
      </c>
      <c r="O853" t="s">
        <v>212</v>
      </c>
      <c r="P853" t="s">
        <v>212</v>
      </c>
      <c r="Q853" t="s">
        <v>212</v>
      </c>
      <c r="R853" t="s">
        <v>214</v>
      </c>
      <c r="S853" t="s">
        <v>212</v>
      </c>
      <c r="T853" t="s">
        <v>214</v>
      </c>
      <c r="U853" t="s">
        <v>214</v>
      </c>
      <c r="V853" t="s">
        <v>212</v>
      </c>
      <c r="W853" t="s">
        <v>214</v>
      </c>
      <c r="X853" t="s">
        <v>212</v>
      </c>
      <c r="Y853" t="s">
        <v>212</v>
      </c>
      <c r="Z853" t="s">
        <v>212</v>
      </c>
      <c r="AA853" t="s">
        <v>212</v>
      </c>
      <c r="AB853" t="s">
        <v>214</v>
      </c>
      <c r="AC853" t="s">
        <v>214</v>
      </c>
      <c r="AD853" t="s">
        <v>214</v>
      </c>
      <c r="AE853" t="s">
        <v>212</v>
      </c>
      <c r="AF853" t="s">
        <v>212</v>
      </c>
      <c r="AG853" t="s">
        <v>214</v>
      </c>
      <c r="AH853" t="s">
        <v>212</v>
      </c>
      <c r="AI853" t="s">
        <v>214</v>
      </c>
      <c r="AJ853" t="s">
        <v>214</v>
      </c>
      <c r="AK853" t="s">
        <v>212</v>
      </c>
      <c r="AL853" t="s">
        <v>212</v>
      </c>
      <c r="AM853" t="s">
        <v>213</v>
      </c>
      <c r="AN853" t="s">
        <v>214</v>
      </c>
      <c r="AO853" t="s">
        <v>214</v>
      </c>
      <c r="AP853" t="s">
        <v>212</v>
      </c>
      <c r="AQ853" t="s">
        <v>59</v>
      </c>
      <c r="AR853"/>
      <c r="AS853" s="268"/>
      <c r="AT853" s="256"/>
      <c r="AV853" s="258"/>
    </row>
    <row r="854" spans="1:48" s="257" customFormat="1" ht="22.8" x14ac:dyDescent="0.4">
      <c r="A854" s="257">
        <v>214950</v>
      </c>
      <c r="B854" s="257" t="s">
        <v>484</v>
      </c>
      <c r="C854" t="s">
        <v>3829</v>
      </c>
      <c r="D854" t="s">
        <v>3829</v>
      </c>
      <c r="E854" t="s">
        <v>3829</v>
      </c>
      <c r="F854" t="s">
        <v>3829</v>
      </c>
      <c r="G854" t="s">
        <v>3829</v>
      </c>
      <c r="H854" t="s">
        <v>3829</v>
      </c>
      <c r="I854" t="s">
        <v>3829</v>
      </c>
      <c r="J854" t="s">
        <v>3829</v>
      </c>
      <c r="K854" t="s">
        <v>3829</v>
      </c>
      <c r="L854" t="s">
        <v>3829</v>
      </c>
      <c r="M854" t="s">
        <v>3829</v>
      </c>
      <c r="N854" t="s">
        <v>3829</v>
      </c>
      <c r="O854" t="s">
        <v>3829</v>
      </c>
      <c r="P854" t="s">
        <v>3829</v>
      </c>
      <c r="Q854" t="s">
        <v>3829</v>
      </c>
      <c r="R854" t="s">
        <v>3829</v>
      </c>
      <c r="S854" t="s">
        <v>3829</v>
      </c>
      <c r="T854" t="s">
        <v>3829</v>
      </c>
      <c r="U854" t="s">
        <v>3829</v>
      </c>
      <c r="V854" t="s">
        <v>3829</v>
      </c>
      <c r="W854" t="s">
        <v>3829</v>
      </c>
      <c r="X854" t="s">
        <v>3829</v>
      </c>
      <c r="Y854" t="s">
        <v>3829</v>
      </c>
      <c r="Z854" t="s">
        <v>3829</v>
      </c>
      <c r="AA854" t="s">
        <v>3829</v>
      </c>
      <c r="AB854" t="s">
        <v>3829</v>
      </c>
      <c r="AC854" t="s">
        <v>3829</v>
      </c>
      <c r="AD854" t="s">
        <v>3829</v>
      </c>
      <c r="AE854" t="s">
        <v>3829</v>
      </c>
      <c r="AF854" t="s">
        <v>3829</v>
      </c>
      <c r="AG854"/>
      <c r="AH854"/>
      <c r="AI854"/>
      <c r="AJ854"/>
      <c r="AK854"/>
      <c r="AL854"/>
      <c r="AM854"/>
      <c r="AN854"/>
      <c r="AO854"/>
      <c r="AP854"/>
      <c r="AQ854" t="s">
        <v>4071</v>
      </c>
      <c r="AR854"/>
      <c r="AS854" s="268"/>
      <c r="AT854" s="258"/>
      <c r="AV854" s="258"/>
    </row>
    <row r="855" spans="1:48" s="257" customFormat="1" ht="14.4" x14ac:dyDescent="0.3">
      <c r="A855" s="257">
        <v>214957</v>
      </c>
      <c r="B855" s="257" t="s">
        <v>59</v>
      </c>
      <c r="C855" t="s">
        <v>212</v>
      </c>
      <c r="D855" t="s">
        <v>214</v>
      </c>
      <c r="E855" t="s">
        <v>212</v>
      </c>
      <c r="F855" t="s">
        <v>214</v>
      </c>
      <c r="G855" t="s">
        <v>212</v>
      </c>
      <c r="H855" t="s">
        <v>212</v>
      </c>
      <c r="I855" t="s">
        <v>212</v>
      </c>
      <c r="J855" t="s">
        <v>212</v>
      </c>
      <c r="K855" t="s">
        <v>214</v>
      </c>
      <c r="L855" t="s">
        <v>214</v>
      </c>
      <c r="M855" t="s">
        <v>214</v>
      </c>
      <c r="N855" t="s">
        <v>214</v>
      </c>
      <c r="O855" t="s">
        <v>214</v>
      </c>
      <c r="P855" t="s">
        <v>212</v>
      </c>
      <c r="Q855" t="s">
        <v>214</v>
      </c>
      <c r="R855" t="s">
        <v>212</v>
      </c>
      <c r="S855" t="s">
        <v>214</v>
      </c>
      <c r="T855" t="s">
        <v>214</v>
      </c>
      <c r="U855" t="s">
        <v>214</v>
      </c>
      <c r="V855" t="s">
        <v>212</v>
      </c>
      <c r="W855" t="s">
        <v>214</v>
      </c>
      <c r="X855" t="s">
        <v>214</v>
      </c>
      <c r="Y855" t="s">
        <v>212</v>
      </c>
      <c r="Z855" t="s">
        <v>212</v>
      </c>
      <c r="AA855" t="s">
        <v>212</v>
      </c>
      <c r="AB855" t="s">
        <v>214</v>
      </c>
      <c r="AC855" t="s">
        <v>212</v>
      </c>
      <c r="AD855" t="s">
        <v>212</v>
      </c>
      <c r="AE855" t="s">
        <v>212</v>
      </c>
      <c r="AF855" t="s">
        <v>212</v>
      </c>
      <c r="AG855" t="s">
        <v>212</v>
      </c>
      <c r="AH855" t="s">
        <v>214</v>
      </c>
      <c r="AI855" t="s">
        <v>212</v>
      </c>
      <c r="AJ855" t="s">
        <v>212</v>
      </c>
      <c r="AK855" t="s">
        <v>212</v>
      </c>
      <c r="AL855" t="s">
        <v>214</v>
      </c>
      <c r="AM855" t="s">
        <v>214</v>
      </c>
      <c r="AN855" t="s">
        <v>214</v>
      </c>
      <c r="AO855" t="s">
        <v>214</v>
      </c>
      <c r="AQ855" t="s">
        <v>3374</v>
      </c>
      <c r="AR855"/>
      <c r="AS855" s="283"/>
      <c r="AT855" s="256"/>
    </row>
    <row r="856" spans="1:48" s="257" customFormat="1" ht="22.8" x14ac:dyDescent="0.4">
      <c r="A856" s="257">
        <v>214958</v>
      </c>
      <c r="B856" s="257" t="s">
        <v>484</v>
      </c>
      <c r="C856" t="s">
        <v>214</v>
      </c>
      <c r="D856" t="s">
        <v>214</v>
      </c>
      <c r="E856" t="s">
        <v>214</v>
      </c>
      <c r="F856" t="s">
        <v>214</v>
      </c>
      <c r="G856" t="s">
        <v>214</v>
      </c>
      <c r="H856" t="s">
        <v>212</v>
      </c>
      <c r="I856" t="s">
        <v>212</v>
      </c>
      <c r="J856" t="s">
        <v>212</v>
      </c>
      <c r="K856" t="s">
        <v>214</v>
      </c>
      <c r="L856" t="s">
        <v>214</v>
      </c>
      <c r="M856" t="s">
        <v>214</v>
      </c>
      <c r="N856" t="s">
        <v>214</v>
      </c>
      <c r="O856" t="s">
        <v>214</v>
      </c>
      <c r="P856" t="s">
        <v>212</v>
      </c>
      <c r="Q856" t="s">
        <v>212</v>
      </c>
      <c r="R856" t="s">
        <v>212</v>
      </c>
      <c r="S856" t="s">
        <v>214</v>
      </c>
      <c r="T856" t="s">
        <v>212</v>
      </c>
      <c r="U856" t="s">
        <v>212</v>
      </c>
      <c r="V856" t="s">
        <v>212</v>
      </c>
      <c r="W856" t="s">
        <v>212</v>
      </c>
      <c r="X856" t="s">
        <v>214</v>
      </c>
      <c r="Y856" t="s">
        <v>212</v>
      </c>
      <c r="Z856" t="s">
        <v>214</v>
      </c>
      <c r="AA856" t="s">
        <v>212</v>
      </c>
      <c r="AB856" t="s">
        <v>212</v>
      </c>
      <c r="AC856" t="s">
        <v>212</v>
      </c>
      <c r="AD856" t="s">
        <v>212</v>
      </c>
      <c r="AE856" t="s">
        <v>212</v>
      </c>
      <c r="AF856" t="s">
        <v>213</v>
      </c>
      <c r="AG856"/>
      <c r="AH856"/>
      <c r="AI856"/>
      <c r="AJ856"/>
      <c r="AK856"/>
      <c r="AL856"/>
      <c r="AM856"/>
      <c r="AN856"/>
      <c r="AO856"/>
      <c r="AP856"/>
      <c r="AQ856" t="s">
        <v>484</v>
      </c>
      <c r="AR856"/>
      <c r="AS856" s="268"/>
      <c r="AT856" s="256"/>
    </row>
    <row r="857" spans="1:48" s="257" customFormat="1" ht="22.8" x14ac:dyDescent="0.4">
      <c r="A857" s="257">
        <v>214962</v>
      </c>
      <c r="B857" s="257" t="s">
        <v>59</v>
      </c>
      <c r="C857" t="s">
        <v>3829</v>
      </c>
      <c r="D857" t="s">
        <v>3829</v>
      </c>
      <c r="E857" t="s">
        <v>3829</v>
      </c>
      <c r="F857" t="s">
        <v>3829</v>
      </c>
      <c r="G857" t="s">
        <v>3829</v>
      </c>
      <c r="H857" t="s">
        <v>3829</v>
      </c>
      <c r="I857" t="s">
        <v>3829</v>
      </c>
      <c r="J857" t="s">
        <v>3829</v>
      </c>
      <c r="K857" t="s">
        <v>3829</v>
      </c>
      <c r="L857" t="s">
        <v>3829</v>
      </c>
      <c r="M857" t="s">
        <v>3829</v>
      </c>
      <c r="N857" t="s">
        <v>3829</v>
      </c>
      <c r="O857" t="s">
        <v>3829</v>
      </c>
      <c r="P857" t="s">
        <v>3829</v>
      </c>
      <c r="Q857" t="s">
        <v>3829</v>
      </c>
      <c r="R857" t="s">
        <v>3829</v>
      </c>
      <c r="S857" t="s">
        <v>3829</v>
      </c>
      <c r="T857" t="s">
        <v>3829</v>
      </c>
      <c r="U857" t="s">
        <v>3829</v>
      </c>
      <c r="V857" t="s">
        <v>3829</v>
      </c>
      <c r="W857" t="s">
        <v>3829</v>
      </c>
      <c r="X857" t="s">
        <v>3829</v>
      </c>
      <c r="Y857" t="s">
        <v>3829</v>
      </c>
      <c r="Z857" t="s">
        <v>3829</v>
      </c>
      <c r="AA857" t="s">
        <v>3829</v>
      </c>
      <c r="AB857" t="s">
        <v>3829</v>
      </c>
      <c r="AC857" t="s">
        <v>3829</v>
      </c>
      <c r="AD857" t="s">
        <v>3829</v>
      </c>
      <c r="AE857" t="s">
        <v>3829</v>
      </c>
      <c r="AF857" t="s">
        <v>3829</v>
      </c>
      <c r="AG857" t="s">
        <v>3829</v>
      </c>
      <c r="AH857" t="s">
        <v>3829</v>
      </c>
      <c r="AI857" t="s">
        <v>3829</v>
      </c>
      <c r="AJ857" t="s">
        <v>3829</v>
      </c>
      <c r="AK857" t="s">
        <v>3829</v>
      </c>
      <c r="AL857" t="s">
        <v>3829</v>
      </c>
      <c r="AM857" t="s">
        <v>3829</v>
      </c>
      <c r="AN857" t="s">
        <v>3829</v>
      </c>
      <c r="AO857" t="s">
        <v>3829</v>
      </c>
      <c r="AP857" t="s">
        <v>3829</v>
      </c>
      <c r="AQ857" t="s">
        <v>3998</v>
      </c>
      <c r="AR857"/>
      <c r="AS857" s="268"/>
      <c r="AT857" s="256"/>
    </row>
    <row r="858" spans="1:48" s="257" customFormat="1" ht="22.8" x14ac:dyDescent="0.4">
      <c r="A858" s="257">
        <v>214965</v>
      </c>
      <c r="B858" s="257" t="s">
        <v>484</v>
      </c>
      <c r="C858" t="s">
        <v>3829</v>
      </c>
      <c r="D858" t="s">
        <v>3829</v>
      </c>
      <c r="E858" t="s">
        <v>3829</v>
      </c>
      <c r="F858" t="s">
        <v>3829</v>
      </c>
      <c r="G858" t="s">
        <v>3829</v>
      </c>
      <c r="H858" t="s">
        <v>3829</v>
      </c>
      <c r="I858" t="s">
        <v>3829</v>
      </c>
      <c r="J858" t="s">
        <v>3829</v>
      </c>
      <c r="K858" t="s">
        <v>3829</v>
      </c>
      <c r="L858" t="s">
        <v>3829</v>
      </c>
      <c r="M858" t="s">
        <v>3829</v>
      </c>
      <c r="N858" t="s">
        <v>3829</v>
      </c>
      <c r="O858" t="s">
        <v>3829</v>
      </c>
      <c r="P858" t="s">
        <v>3829</v>
      </c>
      <c r="Q858" t="s">
        <v>3829</v>
      </c>
      <c r="R858" t="s">
        <v>3829</v>
      </c>
      <c r="S858" t="s">
        <v>3829</v>
      </c>
      <c r="T858" t="s">
        <v>3829</v>
      </c>
      <c r="U858" t="s">
        <v>3829</v>
      </c>
      <c r="V858" t="s">
        <v>3829</v>
      </c>
      <c r="W858" t="s">
        <v>3829</v>
      </c>
      <c r="X858" t="s">
        <v>3829</v>
      </c>
      <c r="Y858" t="s">
        <v>3829</v>
      </c>
      <c r="Z858" t="s">
        <v>3829</v>
      </c>
      <c r="AA858" t="s">
        <v>3829</v>
      </c>
      <c r="AB858" t="s">
        <v>3829</v>
      </c>
      <c r="AC858" t="s">
        <v>3829</v>
      </c>
      <c r="AD858" t="s">
        <v>3829</v>
      </c>
      <c r="AE858" t="s">
        <v>3829</v>
      </c>
      <c r="AF858" t="s">
        <v>3829</v>
      </c>
      <c r="AG858"/>
      <c r="AH858"/>
      <c r="AI858"/>
      <c r="AJ858"/>
      <c r="AK858"/>
      <c r="AL858"/>
      <c r="AM858"/>
      <c r="AN858"/>
      <c r="AO858"/>
      <c r="AP858"/>
      <c r="AQ858" t="s">
        <v>3865</v>
      </c>
      <c r="AR858"/>
      <c r="AS858" s="268"/>
      <c r="AT858" s="258"/>
      <c r="AV858" s="258"/>
    </row>
    <row r="859" spans="1:48" s="257" customFormat="1" ht="22.8" x14ac:dyDescent="0.4">
      <c r="A859" s="257">
        <v>214971</v>
      </c>
      <c r="B859" s="257" t="s">
        <v>59</v>
      </c>
      <c r="C859" t="s">
        <v>212</v>
      </c>
      <c r="D859" t="s">
        <v>214</v>
      </c>
      <c r="E859" t="s">
        <v>214</v>
      </c>
      <c r="F859" t="s">
        <v>214</v>
      </c>
      <c r="G859" t="s">
        <v>212</v>
      </c>
      <c r="H859" t="s">
        <v>214</v>
      </c>
      <c r="I859" t="s">
        <v>214</v>
      </c>
      <c r="J859" t="s">
        <v>212</v>
      </c>
      <c r="K859" t="s">
        <v>214</v>
      </c>
      <c r="L859" t="s">
        <v>214</v>
      </c>
      <c r="M859" t="s">
        <v>212</v>
      </c>
      <c r="N859" t="s">
        <v>214</v>
      </c>
      <c r="O859" t="s">
        <v>214</v>
      </c>
      <c r="P859" t="s">
        <v>214</v>
      </c>
      <c r="Q859" t="s">
        <v>214</v>
      </c>
      <c r="R859" t="s">
        <v>214</v>
      </c>
      <c r="S859" t="s">
        <v>214</v>
      </c>
      <c r="T859" t="s">
        <v>214</v>
      </c>
      <c r="U859" t="s">
        <v>214</v>
      </c>
      <c r="V859" t="s">
        <v>214</v>
      </c>
      <c r="W859" t="s">
        <v>212</v>
      </c>
      <c r="X859" t="s">
        <v>212</v>
      </c>
      <c r="Y859" t="s">
        <v>212</v>
      </c>
      <c r="Z859" t="s">
        <v>214</v>
      </c>
      <c r="AA859" t="s">
        <v>212</v>
      </c>
      <c r="AB859" t="s">
        <v>212</v>
      </c>
      <c r="AC859" t="s">
        <v>212</v>
      </c>
      <c r="AD859" t="s">
        <v>214</v>
      </c>
      <c r="AE859" t="s">
        <v>212</v>
      </c>
      <c r="AF859" t="s">
        <v>212</v>
      </c>
      <c r="AG859" t="s">
        <v>214</v>
      </c>
      <c r="AH859" t="s">
        <v>214</v>
      </c>
      <c r="AI859" t="s">
        <v>212</v>
      </c>
      <c r="AJ859" t="s">
        <v>214</v>
      </c>
      <c r="AK859" t="s">
        <v>214</v>
      </c>
      <c r="AL859" t="s">
        <v>214</v>
      </c>
      <c r="AM859" t="s">
        <v>214</v>
      </c>
      <c r="AN859" t="s">
        <v>212</v>
      </c>
      <c r="AO859" t="s">
        <v>214</v>
      </c>
      <c r="AP859" t="s">
        <v>212</v>
      </c>
      <c r="AQ859" t="s">
        <v>59</v>
      </c>
      <c r="AR859"/>
      <c r="AS859" s="268"/>
      <c r="AT859" s="258"/>
      <c r="AV859" s="258"/>
    </row>
    <row r="860" spans="1:48" s="257" customFormat="1" ht="22.8" x14ac:dyDescent="0.4">
      <c r="A860" s="257">
        <v>214973</v>
      </c>
      <c r="B860" s="257" t="s">
        <v>484</v>
      </c>
      <c r="C860" t="s">
        <v>212</v>
      </c>
      <c r="D860" t="s">
        <v>214</v>
      </c>
      <c r="E860" t="s">
        <v>212</v>
      </c>
      <c r="F860" t="s">
        <v>212</v>
      </c>
      <c r="G860" t="s">
        <v>212</v>
      </c>
      <c r="H860" t="s">
        <v>214</v>
      </c>
      <c r="I860" t="s">
        <v>212</v>
      </c>
      <c r="J860" t="s">
        <v>214</v>
      </c>
      <c r="K860" t="s">
        <v>214</v>
      </c>
      <c r="L860" t="s">
        <v>214</v>
      </c>
      <c r="M860" t="s">
        <v>214</v>
      </c>
      <c r="N860" t="s">
        <v>214</v>
      </c>
      <c r="O860" t="s">
        <v>212</v>
      </c>
      <c r="P860" t="s">
        <v>212</v>
      </c>
      <c r="Q860" t="s">
        <v>212</v>
      </c>
      <c r="R860" t="s">
        <v>212</v>
      </c>
      <c r="S860" t="s">
        <v>214</v>
      </c>
      <c r="T860" t="s">
        <v>212</v>
      </c>
      <c r="U860" t="s">
        <v>212</v>
      </c>
      <c r="V860" t="s">
        <v>214</v>
      </c>
      <c r="W860" t="s">
        <v>212</v>
      </c>
      <c r="X860" t="s">
        <v>214</v>
      </c>
      <c r="Y860" t="s">
        <v>214</v>
      </c>
      <c r="Z860" t="s">
        <v>214</v>
      </c>
      <c r="AA860" t="s">
        <v>212</v>
      </c>
      <c r="AB860" t="s">
        <v>212</v>
      </c>
      <c r="AC860" t="s">
        <v>212</v>
      </c>
      <c r="AD860" t="s">
        <v>212</v>
      </c>
      <c r="AE860" t="s">
        <v>212</v>
      </c>
      <c r="AF860" t="s">
        <v>214</v>
      </c>
      <c r="AG860"/>
      <c r="AH860"/>
      <c r="AI860"/>
      <c r="AJ860"/>
      <c r="AK860"/>
      <c r="AL860"/>
      <c r="AM860"/>
      <c r="AN860"/>
      <c r="AO860"/>
      <c r="AP860"/>
      <c r="AQ860" t="s">
        <v>484</v>
      </c>
      <c r="AR860"/>
      <c r="AS860" s="268"/>
      <c r="AT860" s="258"/>
      <c r="AV860" s="258"/>
    </row>
    <row r="861" spans="1:48" s="257" customFormat="1" ht="22.8" x14ac:dyDescent="0.4">
      <c r="A861" s="257">
        <v>214988</v>
      </c>
      <c r="B861" s="257" t="s">
        <v>65</v>
      </c>
      <c r="C861" t="s">
        <v>212</v>
      </c>
      <c r="D861" t="s">
        <v>214</v>
      </c>
      <c r="E861" t="s">
        <v>214</v>
      </c>
      <c r="F861" t="s">
        <v>214</v>
      </c>
      <c r="G861" t="s">
        <v>212</v>
      </c>
      <c r="H861" t="s">
        <v>212</v>
      </c>
      <c r="I861" t="s">
        <v>212</v>
      </c>
      <c r="J861" t="s">
        <v>212</v>
      </c>
      <c r="K861" t="s">
        <v>214</v>
      </c>
      <c r="L861" t="s">
        <v>214</v>
      </c>
      <c r="M861" t="s">
        <v>212</v>
      </c>
      <c r="N861" t="s">
        <v>214</v>
      </c>
      <c r="O861" t="s">
        <v>212</v>
      </c>
      <c r="P861" t="s">
        <v>214</v>
      </c>
      <c r="Q861" t="s">
        <v>212</v>
      </c>
      <c r="R861" t="s">
        <v>214</v>
      </c>
      <c r="S861" t="s">
        <v>214</v>
      </c>
      <c r="T861" t="s">
        <v>212</v>
      </c>
      <c r="U861" t="s">
        <v>212</v>
      </c>
      <c r="V861" t="s">
        <v>212</v>
      </c>
      <c r="W861" t="s">
        <v>212</v>
      </c>
      <c r="X861" t="s">
        <v>214</v>
      </c>
      <c r="Y861" t="s">
        <v>212</v>
      </c>
      <c r="Z861" t="s">
        <v>214</v>
      </c>
      <c r="AA861" t="s">
        <v>214</v>
      </c>
      <c r="AB861" t="s">
        <v>212</v>
      </c>
      <c r="AC861" t="s">
        <v>212</v>
      </c>
      <c r="AD861" t="s">
        <v>214</v>
      </c>
      <c r="AE861" t="s">
        <v>212</v>
      </c>
      <c r="AF861" t="s">
        <v>214</v>
      </c>
      <c r="AG861" t="s">
        <v>213</v>
      </c>
      <c r="AH861" t="s">
        <v>213</v>
      </c>
      <c r="AI861" t="s">
        <v>213</v>
      </c>
      <c r="AJ861" t="s">
        <v>213</v>
      </c>
      <c r="AK861" t="s">
        <v>213</v>
      </c>
      <c r="AL861"/>
      <c r="AM861"/>
      <c r="AN861"/>
      <c r="AO861"/>
      <c r="AP861"/>
      <c r="AQ861" t="s">
        <v>4083</v>
      </c>
      <c r="AR861"/>
      <c r="AS861" s="268"/>
      <c r="AT861" s="256"/>
      <c r="AV861" s="258"/>
    </row>
    <row r="862" spans="1:48" s="257" customFormat="1" ht="22.8" x14ac:dyDescent="0.4">
      <c r="A862" s="257">
        <v>214989</v>
      </c>
      <c r="B862" s="257" t="s">
        <v>59</v>
      </c>
      <c r="C862" t="s">
        <v>212</v>
      </c>
      <c r="D862" t="s">
        <v>214</v>
      </c>
      <c r="E862" t="s">
        <v>214</v>
      </c>
      <c r="F862" t="s">
        <v>214</v>
      </c>
      <c r="G862" t="s">
        <v>214</v>
      </c>
      <c r="H862" t="s">
        <v>212</v>
      </c>
      <c r="I862" t="s">
        <v>214</v>
      </c>
      <c r="J862" t="s">
        <v>212</v>
      </c>
      <c r="K862" t="s">
        <v>214</v>
      </c>
      <c r="L862" t="s">
        <v>214</v>
      </c>
      <c r="M862" t="s">
        <v>214</v>
      </c>
      <c r="N862" t="s">
        <v>212</v>
      </c>
      <c r="O862" t="s">
        <v>214</v>
      </c>
      <c r="P862" t="s">
        <v>214</v>
      </c>
      <c r="Q862" t="s">
        <v>214</v>
      </c>
      <c r="R862" t="s">
        <v>214</v>
      </c>
      <c r="S862" t="s">
        <v>214</v>
      </c>
      <c r="T862" t="s">
        <v>214</v>
      </c>
      <c r="U862" t="s">
        <v>214</v>
      </c>
      <c r="V862" t="s">
        <v>214</v>
      </c>
      <c r="W862" t="s">
        <v>214</v>
      </c>
      <c r="X862" t="s">
        <v>212</v>
      </c>
      <c r="Y862" t="s">
        <v>212</v>
      </c>
      <c r="Z862" t="s">
        <v>214</v>
      </c>
      <c r="AA862" t="s">
        <v>212</v>
      </c>
      <c r="AB862" t="s">
        <v>212</v>
      </c>
      <c r="AC862" t="s">
        <v>214</v>
      </c>
      <c r="AD862" t="s">
        <v>212</v>
      </c>
      <c r="AE862" t="s">
        <v>212</v>
      </c>
      <c r="AF862" t="s">
        <v>214</v>
      </c>
      <c r="AG862" t="s">
        <v>214</v>
      </c>
      <c r="AH862" t="s">
        <v>214</v>
      </c>
      <c r="AI862" t="s">
        <v>214</v>
      </c>
      <c r="AJ862" t="s">
        <v>214</v>
      </c>
      <c r="AK862" t="s">
        <v>214</v>
      </c>
      <c r="AL862" t="s">
        <v>214</v>
      </c>
      <c r="AM862" t="s">
        <v>214</v>
      </c>
      <c r="AN862" t="s">
        <v>214</v>
      </c>
      <c r="AO862" t="s">
        <v>214</v>
      </c>
      <c r="AP862" t="s">
        <v>214</v>
      </c>
      <c r="AQ862" t="s">
        <v>59</v>
      </c>
      <c r="AR862"/>
      <c r="AS862" s="268"/>
      <c r="AT862" s="256"/>
      <c r="AV862" s="258"/>
    </row>
    <row r="863" spans="1:48" s="257" customFormat="1" ht="22.8" x14ac:dyDescent="0.4">
      <c r="A863" s="257">
        <v>214996</v>
      </c>
      <c r="B863" s="257" t="s">
        <v>484</v>
      </c>
      <c r="C863" t="s">
        <v>212</v>
      </c>
      <c r="D863" t="s">
        <v>214</v>
      </c>
      <c r="E863" t="s">
        <v>214</v>
      </c>
      <c r="F863" t="s">
        <v>214</v>
      </c>
      <c r="G863" t="s">
        <v>212</v>
      </c>
      <c r="H863" t="s">
        <v>214</v>
      </c>
      <c r="I863" t="s">
        <v>214</v>
      </c>
      <c r="J863" t="s">
        <v>214</v>
      </c>
      <c r="K863" t="s">
        <v>214</v>
      </c>
      <c r="L863" t="s">
        <v>212</v>
      </c>
      <c r="M863" t="s">
        <v>212</v>
      </c>
      <c r="N863" t="s">
        <v>214</v>
      </c>
      <c r="O863" t="s">
        <v>212</v>
      </c>
      <c r="P863" t="s">
        <v>212</v>
      </c>
      <c r="Q863" t="s">
        <v>214</v>
      </c>
      <c r="R863" t="s">
        <v>214</v>
      </c>
      <c r="S863" t="s">
        <v>212</v>
      </c>
      <c r="T863" t="s">
        <v>214</v>
      </c>
      <c r="U863" t="s">
        <v>214</v>
      </c>
      <c r="V863" t="s">
        <v>214</v>
      </c>
      <c r="W863" t="s">
        <v>214</v>
      </c>
      <c r="X863" t="s">
        <v>214</v>
      </c>
      <c r="Y863" t="s">
        <v>214</v>
      </c>
      <c r="Z863" t="s">
        <v>214</v>
      </c>
      <c r="AA863" t="s">
        <v>212</v>
      </c>
      <c r="AB863" t="s">
        <v>214</v>
      </c>
      <c r="AC863" t="s">
        <v>214</v>
      </c>
      <c r="AD863" t="s">
        <v>214</v>
      </c>
      <c r="AE863" t="s">
        <v>214</v>
      </c>
      <c r="AF863" t="s">
        <v>214</v>
      </c>
      <c r="AG863"/>
      <c r="AH863"/>
      <c r="AI863"/>
      <c r="AJ863"/>
      <c r="AK863"/>
      <c r="AL863"/>
      <c r="AM863"/>
      <c r="AN863"/>
      <c r="AO863"/>
      <c r="AP863"/>
      <c r="AQ863" t="s">
        <v>3375</v>
      </c>
      <c r="AR863"/>
      <c r="AS863" s="268"/>
      <c r="AT863" s="258"/>
      <c r="AV863" s="258"/>
    </row>
    <row r="864" spans="1:48" s="257" customFormat="1" ht="22.8" x14ac:dyDescent="0.4">
      <c r="A864" s="257">
        <v>215001</v>
      </c>
      <c r="B864" s="257" t="s">
        <v>484</v>
      </c>
      <c r="C864" t="s">
        <v>212</v>
      </c>
      <c r="D864" t="s">
        <v>212</v>
      </c>
      <c r="E864" t="s">
        <v>212</v>
      </c>
      <c r="F864" t="s">
        <v>212</v>
      </c>
      <c r="G864" t="s">
        <v>214</v>
      </c>
      <c r="H864" t="s">
        <v>212</v>
      </c>
      <c r="I864" t="s">
        <v>212</v>
      </c>
      <c r="J864" t="s">
        <v>212</v>
      </c>
      <c r="K864" t="s">
        <v>214</v>
      </c>
      <c r="L864" t="s">
        <v>214</v>
      </c>
      <c r="M864" t="s">
        <v>214</v>
      </c>
      <c r="N864" t="s">
        <v>213</v>
      </c>
      <c r="O864" t="s">
        <v>212</v>
      </c>
      <c r="P864" t="s">
        <v>212</v>
      </c>
      <c r="Q864" t="s">
        <v>212</v>
      </c>
      <c r="R864" t="s">
        <v>212</v>
      </c>
      <c r="S864" t="s">
        <v>212</v>
      </c>
      <c r="T864" t="s">
        <v>212</v>
      </c>
      <c r="U864" t="s">
        <v>212</v>
      </c>
      <c r="V864" t="s">
        <v>212</v>
      </c>
      <c r="W864" t="s">
        <v>213</v>
      </c>
      <c r="X864" t="s">
        <v>213</v>
      </c>
      <c r="Y864" t="s">
        <v>213</v>
      </c>
      <c r="Z864" t="s">
        <v>213</v>
      </c>
      <c r="AA864" t="s">
        <v>213</v>
      </c>
      <c r="AB864" t="s">
        <v>213</v>
      </c>
      <c r="AC864" t="s">
        <v>213</v>
      </c>
      <c r="AD864" t="s">
        <v>213</v>
      </c>
      <c r="AE864" t="s">
        <v>213</v>
      </c>
      <c r="AF864" t="s">
        <v>213</v>
      </c>
      <c r="AG864"/>
      <c r="AH864"/>
      <c r="AI864"/>
      <c r="AJ864"/>
      <c r="AK864"/>
      <c r="AL864"/>
      <c r="AM864"/>
      <c r="AN864"/>
      <c r="AO864"/>
      <c r="AP864"/>
      <c r="AQ864" t="s">
        <v>3375</v>
      </c>
      <c r="AR864"/>
      <c r="AS864" s="268"/>
      <c r="AT864" s="258"/>
      <c r="AV864" s="258"/>
    </row>
    <row r="865" spans="1:48" s="257" customFormat="1" x14ac:dyDescent="0.25">
      <c r="A865" s="257">
        <v>215004</v>
      </c>
      <c r="B865" s="257" t="s">
        <v>59</v>
      </c>
      <c r="C865" t="s">
        <v>3829</v>
      </c>
      <c r="D865" t="s">
        <v>3829</v>
      </c>
      <c r="E865" t="s">
        <v>3829</v>
      </c>
      <c r="F865" t="s">
        <v>3829</v>
      </c>
      <c r="G865" t="s">
        <v>3829</v>
      </c>
      <c r="H865" t="s">
        <v>3829</v>
      </c>
      <c r="I865" t="s">
        <v>3829</v>
      </c>
      <c r="J865" t="s">
        <v>3829</v>
      </c>
      <c r="K865" t="s">
        <v>3829</v>
      </c>
      <c r="L865" t="s">
        <v>3829</v>
      </c>
      <c r="M865" t="s">
        <v>3829</v>
      </c>
      <c r="N865" t="s">
        <v>3829</v>
      </c>
      <c r="O865" t="s">
        <v>3829</v>
      </c>
      <c r="P865" t="s">
        <v>3829</v>
      </c>
      <c r="Q865" t="s">
        <v>3829</v>
      </c>
      <c r="R865" t="s">
        <v>3829</v>
      </c>
      <c r="S865" t="s">
        <v>3829</v>
      </c>
      <c r="T865" t="s">
        <v>3829</v>
      </c>
      <c r="U865" t="s">
        <v>3829</v>
      </c>
      <c r="V865" t="s">
        <v>3829</v>
      </c>
      <c r="W865" t="s">
        <v>3829</v>
      </c>
      <c r="X865" t="s">
        <v>3829</v>
      </c>
      <c r="Y865" t="s">
        <v>3829</v>
      </c>
      <c r="Z865" t="s">
        <v>3829</v>
      </c>
      <c r="AA865" t="s">
        <v>3829</v>
      </c>
      <c r="AB865" t="s">
        <v>3829</v>
      </c>
      <c r="AC865" t="s">
        <v>3829</v>
      </c>
      <c r="AD865" t="s">
        <v>3829</v>
      </c>
      <c r="AE865" t="s">
        <v>3829</v>
      </c>
      <c r="AF865" t="s">
        <v>3829</v>
      </c>
      <c r="AG865" t="s">
        <v>3829</v>
      </c>
      <c r="AH865" t="s">
        <v>3829</v>
      </c>
      <c r="AI865" t="s">
        <v>3829</v>
      </c>
      <c r="AJ865" t="s">
        <v>3829</v>
      </c>
      <c r="AK865" t="s">
        <v>3829</v>
      </c>
      <c r="AL865" t="s">
        <v>3829</v>
      </c>
      <c r="AM865" t="s">
        <v>3829</v>
      </c>
      <c r="AN865" t="s">
        <v>3829</v>
      </c>
      <c r="AO865" t="s">
        <v>3829</v>
      </c>
      <c r="AQ865" t="s">
        <v>3843</v>
      </c>
      <c r="AR865"/>
      <c r="AS865" s="304"/>
    </row>
    <row r="866" spans="1:48" s="257" customFormat="1" ht="22.8" x14ac:dyDescent="0.4">
      <c r="A866" s="257">
        <v>215009</v>
      </c>
      <c r="B866" s="257" t="s">
        <v>486</v>
      </c>
      <c r="C866" t="s">
        <v>3829</v>
      </c>
      <c r="D866" t="s">
        <v>3829</v>
      </c>
      <c r="E866" t="s">
        <v>3829</v>
      </c>
      <c r="F866" t="s">
        <v>3829</v>
      </c>
      <c r="G866" t="s">
        <v>3829</v>
      </c>
      <c r="H866" t="s">
        <v>3829</v>
      </c>
      <c r="I866" t="s">
        <v>3829</v>
      </c>
      <c r="J866" t="s">
        <v>3829</v>
      </c>
      <c r="K866" t="s">
        <v>3829</v>
      </c>
      <c r="L866" t="s">
        <v>3829</v>
      </c>
      <c r="M866" t="s">
        <v>3829</v>
      </c>
      <c r="N866" t="s">
        <v>3829</v>
      </c>
      <c r="O866" t="s">
        <v>3829</v>
      </c>
      <c r="P866" t="s">
        <v>3829</v>
      </c>
      <c r="Q866" t="s">
        <v>3829</v>
      </c>
      <c r="R866" t="s">
        <v>3829</v>
      </c>
      <c r="S866" t="s">
        <v>3829</v>
      </c>
      <c r="T866" t="s">
        <v>3829</v>
      </c>
      <c r="U866" t="s">
        <v>3829</v>
      </c>
      <c r="V866" t="s">
        <v>3829</v>
      </c>
      <c r="W866"/>
      <c r="X866"/>
      <c r="Y866"/>
      <c r="Z866"/>
      <c r="AA866"/>
      <c r="AB866"/>
      <c r="AC866"/>
      <c r="AD866"/>
      <c r="AE866"/>
      <c r="AF866"/>
      <c r="AG866"/>
      <c r="AH866"/>
      <c r="AI866"/>
      <c r="AJ866"/>
      <c r="AK866"/>
      <c r="AL866"/>
      <c r="AM866"/>
      <c r="AN866"/>
      <c r="AO866"/>
      <c r="AP866"/>
      <c r="AQ866" t="s">
        <v>3918</v>
      </c>
      <c r="AR866"/>
      <c r="AS866" s="268"/>
      <c r="AT866" s="258"/>
      <c r="AV866" s="258"/>
    </row>
    <row r="867" spans="1:48" s="257" customFormat="1" ht="22.8" x14ac:dyDescent="0.4">
      <c r="A867" s="257">
        <v>215013</v>
      </c>
      <c r="B867" s="257" t="s">
        <v>59</v>
      </c>
      <c r="C867" t="s">
        <v>214</v>
      </c>
      <c r="D867" t="s">
        <v>212</v>
      </c>
      <c r="E867" t="s">
        <v>214</v>
      </c>
      <c r="F867" t="s">
        <v>214</v>
      </c>
      <c r="G867" t="s">
        <v>212</v>
      </c>
      <c r="H867" t="s">
        <v>214</v>
      </c>
      <c r="I867" t="s">
        <v>214</v>
      </c>
      <c r="J867" t="s">
        <v>214</v>
      </c>
      <c r="K867" t="s">
        <v>214</v>
      </c>
      <c r="L867" t="s">
        <v>214</v>
      </c>
      <c r="M867" t="s">
        <v>214</v>
      </c>
      <c r="N867" t="s">
        <v>214</v>
      </c>
      <c r="O867" t="s">
        <v>212</v>
      </c>
      <c r="P867" t="s">
        <v>214</v>
      </c>
      <c r="Q867" t="s">
        <v>214</v>
      </c>
      <c r="R867" t="s">
        <v>214</v>
      </c>
      <c r="S867" t="s">
        <v>214</v>
      </c>
      <c r="T867" t="s">
        <v>214</v>
      </c>
      <c r="U867" t="s">
        <v>214</v>
      </c>
      <c r="V867" t="s">
        <v>214</v>
      </c>
      <c r="W867" t="s">
        <v>214</v>
      </c>
      <c r="X867" t="s">
        <v>212</v>
      </c>
      <c r="Y867" t="s">
        <v>212</v>
      </c>
      <c r="Z867" t="s">
        <v>214</v>
      </c>
      <c r="AA867" t="s">
        <v>212</v>
      </c>
      <c r="AB867" t="s">
        <v>214</v>
      </c>
      <c r="AC867" t="s">
        <v>214</v>
      </c>
      <c r="AD867" t="s">
        <v>214</v>
      </c>
      <c r="AE867" t="s">
        <v>214</v>
      </c>
      <c r="AF867" t="s">
        <v>214</v>
      </c>
      <c r="AG867" t="s">
        <v>213</v>
      </c>
      <c r="AH867" t="s">
        <v>214</v>
      </c>
      <c r="AI867" t="s">
        <v>213</v>
      </c>
      <c r="AJ867" t="s">
        <v>213</v>
      </c>
      <c r="AK867" t="s">
        <v>213</v>
      </c>
      <c r="AL867" t="s">
        <v>213</v>
      </c>
      <c r="AM867" t="s">
        <v>213</v>
      </c>
      <c r="AN867" t="s">
        <v>213</v>
      </c>
      <c r="AO867" t="s">
        <v>213</v>
      </c>
      <c r="AP867" t="s">
        <v>213</v>
      </c>
      <c r="AQ867" t="s">
        <v>3374</v>
      </c>
      <c r="AR867"/>
      <c r="AS867" s="268"/>
      <c r="AT867" s="258"/>
      <c r="AV867" s="258"/>
    </row>
    <row r="868" spans="1:48" s="257" customFormat="1" ht="22.8" x14ac:dyDescent="0.4">
      <c r="A868" s="257">
        <v>215016</v>
      </c>
      <c r="B868" s="257" t="s">
        <v>59</v>
      </c>
      <c r="C868" t="s">
        <v>212</v>
      </c>
      <c r="D868" t="s">
        <v>214</v>
      </c>
      <c r="E868" t="s">
        <v>214</v>
      </c>
      <c r="F868" t="s">
        <v>214</v>
      </c>
      <c r="G868" t="s">
        <v>214</v>
      </c>
      <c r="H868" t="s">
        <v>214</v>
      </c>
      <c r="I868" t="s">
        <v>214</v>
      </c>
      <c r="J868" t="s">
        <v>214</v>
      </c>
      <c r="K868" t="s">
        <v>214</v>
      </c>
      <c r="L868" t="s">
        <v>214</v>
      </c>
      <c r="M868" t="s">
        <v>212</v>
      </c>
      <c r="N868" t="s">
        <v>214</v>
      </c>
      <c r="O868" t="s">
        <v>214</v>
      </c>
      <c r="P868" t="s">
        <v>214</v>
      </c>
      <c r="Q868" t="s">
        <v>214</v>
      </c>
      <c r="R868" t="s">
        <v>214</v>
      </c>
      <c r="S868" t="s">
        <v>214</v>
      </c>
      <c r="T868" t="s">
        <v>214</v>
      </c>
      <c r="U868" t="s">
        <v>214</v>
      </c>
      <c r="V868" t="s">
        <v>214</v>
      </c>
      <c r="W868" t="s">
        <v>212</v>
      </c>
      <c r="X868" t="s">
        <v>212</v>
      </c>
      <c r="Y868" t="s">
        <v>212</v>
      </c>
      <c r="Z868" t="s">
        <v>212</v>
      </c>
      <c r="AA868" t="s">
        <v>212</v>
      </c>
      <c r="AB868" t="s">
        <v>214</v>
      </c>
      <c r="AC868" t="s">
        <v>214</v>
      </c>
      <c r="AD868" t="s">
        <v>212</v>
      </c>
      <c r="AE868" t="s">
        <v>212</v>
      </c>
      <c r="AF868" t="s">
        <v>212</v>
      </c>
      <c r="AG868" t="s">
        <v>214</v>
      </c>
      <c r="AH868" t="s">
        <v>214</v>
      </c>
      <c r="AI868" t="s">
        <v>214</v>
      </c>
      <c r="AJ868" t="s">
        <v>214</v>
      </c>
      <c r="AK868" t="s">
        <v>214</v>
      </c>
      <c r="AL868" t="s">
        <v>213</v>
      </c>
      <c r="AM868" t="s">
        <v>213</v>
      </c>
      <c r="AN868" t="s">
        <v>213</v>
      </c>
      <c r="AO868" t="s">
        <v>213</v>
      </c>
      <c r="AP868" t="s">
        <v>213</v>
      </c>
      <c r="AQ868" t="s">
        <v>59</v>
      </c>
      <c r="AR868"/>
      <c r="AS868" s="268"/>
      <c r="AT868" s="258"/>
      <c r="AV868" s="258"/>
    </row>
    <row r="869" spans="1:48" s="257" customFormat="1" ht="22.8" x14ac:dyDescent="0.4">
      <c r="A869" s="257">
        <v>215033</v>
      </c>
      <c r="B869" s="257" t="s">
        <v>65</v>
      </c>
      <c r="C869" t="s">
        <v>3829</v>
      </c>
      <c r="D869" t="s">
        <v>3829</v>
      </c>
      <c r="E869" t="s">
        <v>3829</v>
      </c>
      <c r="F869" t="s">
        <v>3829</v>
      </c>
      <c r="G869" t="s">
        <v>3829</v>
      </c>
      <c r="H869" t="s">
        <v>3829</v>
      </c>
      <c r="I869" t="s">
        <v>3829</v>
      </c>
      <c r="J869" t="s">
        <v>3829</v>
      </c>
      <c r="K869" t="s">
        <v>3829</v>
      </c>
      <c r="L869" t="s">
        <v>3829</v>
      </c>
      <c r="M869" t="s">
        <v>3829</v>
      </c>
      <c r="N869" t="s">
        <v>3829</v>
      </c>
      <c r="O869" t="s">
        <v>3829</v>
      </c>
      <c r="P869" t="s">
        <v>3829</v>
      </c>
      <c r="Q869" t="s">
        <v>3829</v>
      </c>
      <c r="R869" t="s">
        <v>3829</v>
      </c>
      <c r="S869" t="s">
        <v>3829</v>
      </c>
      <c r="T869" t="s">
        <v>3829</v>
      </c>
      <c r="U869" t="s">
        <v>3829</v>
      </c>
      <c r="V869" t="s">
        <v>3829</v>
      </c>
      <c r="W869" t="s">
        <v>3829</v>
      </c>
      <c r="X869" t="s">
        <v>3829</v>
      </c>
      <c r="Y869" t="s">
        <v>3829</v>
      </c>
      <c r="Z869" t="s">
        <v>3829</v>
      </c>
      <c r="AA869" t="s">
        <v>3829</v>
      </c>
      <c r="AB869" t="s">
        <v>3829</v>
      </c>
      <c r="AC869" t="s">
        <v>3829</v>
      </c>
      <c r="AD869" t="s">
        <v>3829</v>
      </c>
      <c r="AE869" t="s">
        <v>3829</v>
      </c>
      <c r="AF869" t="s">
        <v>3829</v>
      </c>
      <c r="AG869" t="s">
        <v>3829</v>
      </c>
      <c r="AH869" t="s">
        <v>3829</v>
      </c>
      <c r="AI869" t="s">
        <v>3829</v>
      </c>
      <c r="AJ869" t="s">
        <v>3829</v>
      </c>
      <c r="AK869" t="s">
        <v>3829</v>
      </c>
      <c r="AL869"/>
      <c r="AM869"/>
      <c r="AN869"/>
      <c r="AO869"/>
      <c r="AP869"/>
      <c r="AQ869" t="s">
        <v>4047</v>
      </c>
      <c r="AR869"/>
      <c r="AS869" s="268"/>
      <c r="AT869" s="256"/>
      <c r="AV869" s="258"/>
    </row>
    <row r="870" spans="1:48" s="257" customFormat="1" ht="22.8" x14ac:dyDescent="0.4">
      <c r="A870" s="257">
        <v>215043</v>
      </c>
      <c r="B870" s="257" t="s">
        <v>59</v>
      </c>
      <c r="C870" t="s">
        <v>214</v>
      </c>
      <c r="D870" t="s">
        <v>212</v>
      </c>
      <c r="E870" t="s">
        <v>212</v>
      </c>
      <c r="F870" t="s">
        <v>214</v>
      </c>
      <c r="G870" t="s">
        <v>212</v>
      </c>
      <c r="H870" t="s">
        <v>214</v>
      </c>
      <c r="I870" t="s">
        <v>212</v>
      </c>
      <c r="J870" t="s">
        <v>214</v>
      </c>
      <c r="K870" t="s">
        <v>214</v>
      </c>
      <c r="L870" t="s">
        <v>214</v>
      </c>
      <c r="M870" t="s">
        <v>214</v>
      </c>
      <c r="N870" t="s">
        <v>214</v>
      </c>
      <c r="O870" t="s">
        <v>212</v>
      </c>
      <c r="P870" t="s">
        <v>214</v>
      </c>
      <c r="Q870" t="s">
        <v>212</v>
      </c>
      <c r="R870" t="s">
        <v>214</v>
      </c>
      <c r="S870" t="s">
        <v>214</v>
      </c>
      <c r="T870" t="s">
        <v>212</v>
      </c>
      <c r="U870" t="s">
        <v>214</v>
      </c>
      <c r="V870" t="s">
        <v>214</v>
      </c>
      <c r="W870" t="s">
        <v>214</v>
      </c>
      <c r="X870" t="s">
        <v>212</v>
      </c>
      <c r="Y870" t="s">
        <v>212</v>
      </c>
      <c r="Z870" t="s">
        <v>214</v>
      </c>
      <c r="AA870" t="s">
        <v>212</v>
      </c>
      <c r="AB870" t="s">
        <v>214</v>
      </c>
      <c r="AC870" t="s">
        <v>214</v>
      </c>
      <c r="AD870" t="s">
        <v>212</v>
      </c>
      <c r="AE870" t="s">
        <v>214</v>
      </c>
      <c r="AF870" t="s">
        <v>212</v>
      </c>
      <c r="AG870" t="s">
        <v>213</v>
      </c>
      <c r="AH870" t="s">
        <v>213</v>
      </c>
      <c r="AI870" t="s">
        <v>214</v>
      </c>
      <c r="AJ870" t="s">
        <v>214</v>
      </c>
      <c r="AK870" t="s">
        <v>213</v>
      </c>
      <c r="AL870" t="s">
        <v>213</v>
      </c>
      <c r="AM870" t="s">
        <v>213</v>
      </c>
      <c r="AN870" t="s">
        <v>213</v>
      </c>
      <c r="AO870" t="s">
        <v>213</v>
      </c>
      <c r="AP870" t="s">
        <v>213</v>
      </c>
      <c r="AQ870" t="s">
        <v>59</v>
      </c>
      <c r="AR870"/>
      <c r="AS870" s="268"/>
      <c r="AT870" s="258"/>
      <c r="AV870" s="258"/>
    </row>
    <row r="871" spans="1:48" s="257" customFormat="1" ht="22.8" x14ac:dyDescent="0.4">
      <c r="A871" s="345">
        <v>215047</v>
      </c>
      <c r="B871" s="257" t="s">
        <v>485</v>
      </c>
      <c r="C871" s="269" t="s">
        <v>213</v>
      </c>
      <c r="D871" s="269" t="s">
        <v>213</v>
      </c>
      <c r="E871" s="269" t="s">
        <v>213</v>
      </c>
      <c r="F871" s="269" t="s">
        <v>213</v>
      </c>
      <c r="G871" s="269" t="s">
        <v>213</v>
      </c>
      <c r="H871" s="269" t="s">
        <v>213</v>
      </c>
      <c r="I871" s="269" t="s">
        <v>213</v>
      </c>
      <c r="J871" s="269" t="s">
        <v>213</v>
      </c>
      <c r="K871" s="269" t="s">
        <v>213</v>
      </c>
      <c r="L871" s="269" t="s">
        <v>213</v>
      </c>
      <c r="M871" s="280"/>
      <c r="N871" s="280"/>
      <c r="O871" s="280"/>
      <c r="P871" s="280"/>
      <c r="Q871" s="280"/>
      <c r="R871" s="280"/>
      <c r="S871" s="280"/>
      <c r="T871" s="280"/>
      <c r="U871" s="280"/>
      <c r="V871" s="280"/>
      <c r="W871" s="280"/>
      <c r="X871" s="280"/>
      <c r="Y871" s="280"/>
      <c r="Z871" s="280"/>
      <c r="AA871" s="280"/>
      <c r="AB871" s="280"/>
      <c r="AC871" s="280"/>
      <c r="AD871" s="280"/>
      <c r="AE871" s="280"/>
      <c r="AF871" s="280"/>
      <c r="AG871" s="280"/>
      <c r="AH871" s="280"/>
      <c r="AI871" s="280"/>
      <c r="AJ871" s="280"/>
      <c r="AK871" s="280"/>
      <c r="AL871" s="280"/>
      <c r="AM871" s="280"/>
      <c r="AN871" s="280"/>
      <c r="AO871" s="280"/>
      <c r="AP871"/>
      <c r="AQ871" t="s">
        <v>3981</v>
      </c>
      <c r="AR871"/>
      <c r="AS871" s="268"/>
      <c r="AT871" s="258"/>
      <c r="AV871" s="258"/>
    </row>
    <row r="872" spans="1:48" s="257" customFormat="1" ht="22.8" x14ac:dyDescent="0.4">
      <c r="A872" s="345">
        <v>215057</v>
      </c>
      <c r="B872" s="257" t="s">
        <v>484</v>
      </c>
      <c r="C872" t="s">
        <v>3829</v>
      </c>
      <c r="D872" t="s">
        <v>3829</v>
      </c>
      <c r="E872" t="s">
        <v>3829</v>
      </c>
      <c r="F872" t="s">
        <v>3829</v>
      </c>
      <c r="G872" t="s">
        <v>3829</v>
      </c>
      <c r="H872" t="s">
        <v>3829</v>
      </c>
      <c r="I872" t="s">
        <v>3829</v>
      </c>
      <c r="J872" t="s">
        <v>3829</v>
      </c>
      <c r="K872" t="s">
        <v>3829</v>
      </c>
      <c r="L872" t="s">
        <v>3829</v>
      </c>
      <c r="M872" t="s">
        <v>3829</v>
      </c>
      <c r="N872" t="s">
        <v>3829</v>
      </c>
      <c r="O872" t="s">
        <v>3829</v>
      </c>
      <c r="P872" t="s">
        <v>3829</v>
      </c>
      <c r="Q872" t="s">
        <v>3829</v>
      </c>
      <c r="R872" t="s">
        <v>3829</v>
      </c>
      <c r="S872" t="s">
        <v>3829</v>
      </c>
      <c r="T872" t="s">
        <v>3829</v>
      </c>
      <c r="U872" t="s">
        <v>3829</v>
      </c>
      <c r="V872" t="s">
        <v>3829</v>
      </c>
      <c r="W872" t="s">
        <v>3829</v>
      </c>
      <c r="X872" t="s">
        <v>3829</v>
      </c>
      <c r="Y872" t="s">
        <v>3829</v>
      </c>
      <c r="Z872" t="s">
        <v>3829</v>
      </c>
      <c r="AA872" t="s">
        <v>3829</v>
      </c>
      <c r="AB872" t="s">
        <v>3829</v>
      </c>
      <c r="AC872" t="s">
        <v>3829</v>
      </c>
      <c r="AD872" t="s">
        <v>3829</v>
      </c>
      <c r="AE872" t="s">
        <v>3829</v>
      </c>
      <c r="AF872" t="s">
        <v>3829</v>
      </c>
      <c r="AG872"/>
      <c r="AH872" s="269"/>
      <c r="AI872" s="269"/>
      <c r="AJ872" s="269"/>
      <c r="AK872" s="269"/>
      <c r="AL872" s="269"/>
      <c r="AM872" s="269"/>
      <c r="AN872" s="269"/>
      <c r="AO872" s="269"/>
      <c r="AP872"/>
      <c r="AQ872" t="s">
        <v>4067</v>
      </c>
      <c r="AR872"/>
      <c r="AS872" s="268"/>
      <c r="AT872" s="256"/>
      <c r="AV872" s="258"/>
    </row>
    <row r="873" spans="1:48" s="257" customFormat="1" ht="22.8" x14ac:dyDescent="0.4">
      <c r="A873" s="257">
        <v>215058</v>
      </c>
      <c r="B873" s="257" t="s">
        <v>59</v>
      </c>
      <c r="C873" t="s">
        <v>214</v>
      </c>
      <c r="D873" t="s">
        <v>214</v>
      </c>
      <c r="E873" t="s">
        <v>214</v>
      </c>
      <c r="F873" t="s">
        <v>214</v>
      </c>
      <c r="G873" t="s">
        <v>214</v>
      </c>
      <c r="H873" t="s">
        <v>214</v>
      </c>
      <c r="I873" t="s">
        <v>214</v>
      </c>
      <c r="J873" t="s">
        <v>214</v>
      </c>
      <c r="K873" t="s">
        <v>214</v>
      </c>
      <c r="L873" t="s">
        <v>214</v>
      </c>
      <c r="M873" t="s">
        <v>214</v>
      </c>
      <c r="N873" t="s">
        <v>214</v>
      </c>
      <c r="O873" t="s">
        <v>214</v>
      </c>
      <c r="P873" t="s">
        <v>214</v>
      </c>
      <c r="Q873" t="s">
        <v>212</v>
      </c>
      <c r="R873" t="s">
        <v>214</v>
      </c>
      <c r="S873" t="s">
        <v>214</v>
      </c>
      <c r="T873" t="s">
        <v>212</v>
      </c>
      <c r="U873" t="s">
        <v>214</v>
      </c>
      <c r="V873" t="s">
        <v>214</v>
      </c>
      <c r="W873" t="s">
        <v>212</v>
      </c>
      <c r="X873" t="s">
        <v>214</v>
      </c>
      <c r="Y873" t="s">
        <v>212</v>
      </c>
      <c r="Z873" t="s">
        <v>214</v>
      </c>
      <c r="AA873" t="s">
        <v>212</v>
      </c>
      <c r="AB873" t="s">
        <v>212</v>
      </c>
      <c r="AC873" t="s">
        <v>212</v>
      </c>
      <c r="AD873" t="s">
        <v>214</v>
      </c>
      <c r="AE873" t="s">
        <v>212</v>
      </c>
      <c r="AF873" t="s">
        <v>212</v>
      </c>
      <c r="AG873" t="s">
        <v>214</v>
      </c>
      <c r="AH873" t="s">
        <v>212</v>
      </c>
      <c r="AI873" t="s">
        <v>212</v>
      </c>
      <c r="AJ873" t="s">
        <v>214</v>
      </c>
      <c r="AK873" t="s">
        <v>212</v>
      </c>
      <c r="AL873" t="s">
        <v>212</v>
      </c>
      <c r="AM873" t="s">
        <v>212</v>
      </c>
      <c r="AN873" t="s">
        <v>212</v>
      </c>
      <c r="AO873" t="s">
        <v>212</v>
      </c>
      <c r="AP873" t="s">
        <v>212</v>
      </c>
      <c r="AQ873" t="s">
        <v>59</v>
      </c>
      <c r="AR873"/>
      <c r="AS873" s="268"/>
      <c r="AT873" s="258"/>
      <c r="AV873" s="258"/>
    </row>
    <row r="874" spans="1:48" s="257" customFormat="1" ht="14.4" x14ac:dyDescent="0.3">
      <c r="A874" s="257">
        <v>215060</v>
      </c>
      <c r="B874" s="257" t="s">
        <v>59</v>
      </c>
      <c r="C874" t="s">
        <v>212</v>
      </c>
      <c r="D874" t="s">
        <v>212</v>
      </c>
      <c r="E874" t="s">
        <v>212</v>
      </c>
      <c r="F874" t="s">
        <v>214</v>
      </c>
      <c r="G874" t="s">
        <v>214</v>
      </c>
      <c r="H874" t="s">
        <v>214</v>
      </c>
      <c r="I874" t="s">
        <v>212</v>
      </c>
      <c r="J874" t="s">
        <v>214</v>
      </c>
      <c r="K874" t="s">
        <v>212</v>
      </c>
      <c r="L874" t="s">
        <v>214</v>
      </c>
      <c r="M874" t="s">
        <v>214</v>
      </c>
      <c r="N874" t="s">
        <v>214</v>
      </c>
      <c r="O874" t="s">
        <v>212</v>
      </c>
      <c r="P874" t="s">
        <v>212</v>
      </c>
      <c r="Q874" t="s">
        <v>212</v>
      </c>
      <c r="R874" t="s">
        <v>214</v>
      </c>
      <c r="S874" t="s">
        <v>214</v>
      </c>
      <c r="T874" t="s">
        <v>212</v>
      </c>
      <c r="U874" t="s">
        <v>214</v>
      </c>
      <c r="V874" t="s">
        <v>214</v>
      </c>
      <c r="W874" t="s">
        <v>214</v>
      </c>
      <c r="X874" t="s">
        <v>214</v>
      </c>
      <c r="Y874" t="s">
        <v>212</v>
      </c>
      <c r="Z874" t="s">
        <v>214</v>
      </c>
      <c r="AA874" t="s">
        <v>212</v>
      </c>
      <c r="AB874" t="s">
        <v>212</v>
      </c>
      <c r="AC874" t="s">
        <v>212</v>
      </c>
      <c r="AD874" t="s">
        <v>212</v>
      </c>
      <c r="AE874" t="s">
        <v>212</v>
      </c>
      <c r="AF874" t="s">
        <v>213</v>
      </c>
      <c r="AG874" t="s">
        <v>213</v>
      </c>
      <c r="AH874" t="s">
        <v>214</v>
      </c>
      <c r="AI874" t="s">
        <v>214</v>
      </c>
      <c r="AJ874" t="s">
        <v>213</v>
      </c>
      <c r="AK874" t="s">
        <v>212</v>
      </c>
      <c r="AL874" t="s">
        <v>213</v>
      </c>
      <c r="AM874" t="s">
        <v>213</v>
      </c>
      <c r="AN874" t="s">
        <v>213</v>
      </c>
      <c r="AO874" t="s">
        <v>213</v>
      </c>
      <c r="AQ874" t="s">
        <v>3374</v>
      </c>
      <c r="AR874"/>
      <c r="AS874" s="283"/>
      <c r="AT874" s="280"/>
      <c r="AU874" s="280"/>
    </row>
    <row r="875" spans="1:48" s="257" customFormat="1" ht="22.8" x14ac:dyDescent="0.4">
      <c r="A875" s="257">
        <v>215061</v>
      </c>
      <c r="B875" s="257" t="s">
        <v>484</v>
      </c>
      <c r="C875" t="s">
        <v>212</v>
      </c>
      <c r="D875" t="s">
        <v>212</v>
      </c>
      <c r="E875" t="s">
        <v>214</v>
      </c>
      <c r="F875" t="s">
        <v>212</v>
      </c>
      <c r="G875" t="s">
        <v>212</v>
      </c>
      <c r="H875" t="s">
        <v>212</v>
      </c>
      <c r="I875" t="s">
        <v>212</v>
      </c>
      <c r="J875" t="s">
        <v>212</v>
      </c>
      <c r="K875" t="s">
        <v>212</v>
      </c>
      <c r="L875" t="s">
        <v>214</v>
      </c>
      <c r="M875" t="s">
        <v>212</v>
      </c>
      <c r="N875" t="s">
        <v>212</v>
      </c>
      <c r="O875" t="s">
        <v>212</v>
      </c>
      <c r="P875" t="s">
        <v>212</v>
      </c>
      <c r="Q875" t="s">
        <v>212</v>
      </c>
      <c r="R875" t="s">
        <v>212</v>
      </c>
      <c r="S875" t="s">
        <v>214</v>
      </c>
      <c r="T875" t="s">
        <v>212</v>
      </c>
      <c r="U875" t="s">
        <v>214</v>
      </c>
      <c r="V875" t="s">
        <v>212</v>
      </c>
      <c r="W875" t="s">
        <v>212</v>
      </c>
      <c r="X875" t="s">
        <v>212</v>
      </c>
      <c r="Y875" t="s">
        <v>214</v>
      </c>
      <c r="Z875" t="s">
        <v>213</v>
      </c>
      <c r="AA875" t="s">
        <v>212</v>
      </c>
      <c r="AB875" t="s">
        <v>214</v>
      </c>
      <c r="AC875" t="s">
        <v>214</v>
      </c>
      <c r="AD875" t="s">
        <v>214</v>
      </c>
      <c r="AE875" t="s">
        <v>213</v>
      </c>
      <c r="AF875" t="s">
        <v>213</v>
      </c>
      <c r="AG875"/>
      <c r="AH875"/>
      <c r="AI875"/>
      <c r="AJ875"/>
      <c r="AK875"/>
      <c r="AL875"/>
      <c r="AM875"/>
      <c r="AN875"/>
      <c r="AO875"/>
      <c r="AP875"/>
      <c r="AQ875" t="s">
        <v>3375</v>
      </c>
      <c r="AR875"/>
      <c r="AS875" s="268"/>
      <c r="AT875" s="258"/>
    </row>
    <row r="876" spans="1:48" s="257" customFormat="1" ht="22.8" x14ac:dyDescent="0.4">
      <c r="A876" s="345">
        <v>215063</v>
      </c>
      <c r="B876" s="257" t="s">
        <v>484</v>
      </c>
      <c r="C876" s="269" t="s">
        <v>212</v>
      </c>
      <c r="D876" s="269" t="s">
        <v>214</v>
      </c>
      <c r="E876" s="269" t="s">
        <v>212</v>
      </c>
      <c r="F876" s="269" t="s">
        <v>212</v>
      </c>
      <c r="G876" s="269" t="s">
        <v>214</v>
      </c>
      <c r="H876" s="269" t="s">
        <v>214</v>
      </c>
      <c r="I876" s="269" t="s">
        <v>214</v>
      </c>
      <c r="J876" s="269" t="s">
        <v>214</v>
      </c>
      <c r="K876" s="269" t="s">
        <v>212</v>
      </c>
      <c r="L876" s="269" t="s">
        <v>214</v>
      </c>
      <c r="M876" s="269" t="s">
        <v>214</v>
      </c>
      <c r="N876" s="269" t="s">
        <v>212</v>
      </c>
      <c r="O876" s="269" t="s">
        <v>212</v>
      </c>
      <c r="P876" s="269" t="s">
        <v>214</v>
      </c>
      <c r="Q876" s="269" t="s">
        <v>212</v>
      </c>
      <c r="R876" s="269" t="s">
        <v>214</v>
      </c>
      <c r="S876" s="269" t="s">
        <v>212</v>
      </c>
      <c r="T876" s="269" t="s">
        <v>214</v>
      </c>
      <c r="U876" s="269" t="s">
        <v>214</v>
      </c>
      <c r="V876" s="269" t="s">
        <v>212</v>
      </c>
      <c r="W876" s="269" t="s">
        <v>213</v>
      </c>
      <c r="X876" s="269" t="s">
        <v>213</v>
      </c>
      <c r="Y876" s="269" t="s">
        <v>213</v>
      </c>
      <c r="Z876" s="269" t="s">
        <v>213</v>
      </c>
      <c r="AA876" s="269" t="s">
        <v>213</v>
      </c>
      <c r="AB876" s="269" t="s">
        <v>213</v>
      </c>
      <c r="AC876" s="269" t="s">
        <v>213</v>
      </c>
      <c r="AD876" s="269" t="s">
        <v>213</v>
      </c>
      <c r="AE876" s="269" t="s">
        <v>213</v>
      </c>
      <c r="AF876" s="269" t="s">
        <v>213</v>
      </c>
      <c r="AG876" s="269"/>
      <c r="AH876" s="269"/>
      <c r="AI876" s="269"/>
      <c r="AJ876" s="269"/>
      <c r="AK876" s="269"/>
      <c r="AL876" s="269"/>
      <c r="AM876" s="269"/>
      <c r="AN876" s="269"/>
      <c r="AO876" s="269"/>
      <c r="AP876"/>
      <c r="AQ876" t="s">
        <v>484</v>
      </c>
      <c r="AR876"/>
      <c r="AS876" s="268"/>
      <c r="AT876" s="256"/>
      <c r="AV876" s="258"/>
    </row>
    <row r="877" spans="1:48" s="257" customFormat="1" ht="22.8" x14ac:dyDescent="0.4">
      <c r="A877" s="257">
        <v>215076</v>
      </c>
      <c r="B877" s="257" t="s">
        <v>59</v>
      </c>
      <c r="C877" t="s">
        <v>212</v>
      </c>
      <c r="D877" t="s">
        <v>212</v>
      </c>
      <c r="E877" t="s">
        <v>212</v>
      </c>
      <c r="F877" t="s">
        <v>214</v>
      </c>
      <c r="G877" t="s">
        <v>212</v>
      </c>
      <c r="H877" t="s">
        <v>214</v>
      </c>
      <c r="I877" t="s">
        <v>214</v>
      </c>
      <c r="J877" t="s">
        <v>214</v>
      </c>
      <c r="K877" t="s">
        <v>214</v>
      </c>
      <c r="L877" t="s">
        <v>214</v>
      </c>
      <c r="M877" t="s">
        <v>212</v>
      </c>
      <c r="N877" t="s">
        <v>212</v>
      </c>
      <c r="O877" t="s">
        <v>214</v>
      </c>
      <c r="P877" t="s">
        <v>212</v>
      </c>
      <c r="Q877" t="s">
        <v>214</v>
      </c>
      <c r="R877" t="s">
        <v>214</v>
      </c>
      <c r="S877" t="s">
        <v>212</v>
      </c>
      <c r="T877" t="s">
        <v>214</v>
      </c>
      <c r="U877" t="s">
        <v>214</v>
      </c>
      <c r="V877" t="s">
        <v>214</v>
      </c>
      <c r="W877" t="s">
        <v>212</v>
      </c>
      <c r="X877" t="s">
        <v>214</v>
      </c>
      <c r="Y877" t="s">
        <v>212</v>
      </c>
      <c r="Z877" t="s">
        <v>212</v>
      </c>
      <c r="AA877" t="s">
        <v>212</v>
      </c>
      <c r="AB877" t="s">
        <v>212</v>
      </c>
      <c r="AC877" t="s">
        <v>214</v>
      </c>
      <c r="AD877" t="s">
        <v>212</v>
      </c>
      <c r="AE877" t="s">
        <v>212</v>
      </c>
      <c r="AF877" t="s">
        <v>214</v>
      </c>
      <c r="AG877" t="s">
        <v>213</v>
      </c>
      <c r="AH877" t="s">
        <v>213</v>
      </c>
      <c r="AI877" t="s">
        <v>213</v>
      </c>
      <c r="AJ877" t="s">
        <v>213</v>
      </c>
      <c r="AK877" t="s">
        <v>213</v>
      </c>
      <c r="AL877" t="s">
        <v>213</v>
      </c>
      <c r="AM877" t="s">
        <v>213</v>
      </c>
      <c r="AN877" t="s">
        <v>213</v>
      </c>
      <c r="AO877" t="s">
        <v>213</v>
      </c>
      <c r="AP877" t="s">
        <v>213</v>
      </c>
      <c r="AQ877" t="s">
        <v>3374</v>
      </c>
      <c r="AR877"/>
      <c r="AS877" s="268"/>
      <c r="AT877" s="256"/>
      <c r="AV877" s="258"/>
    </row>
    <row r="878" spans="1:48" s="257" customFormat="1" ht="22.8" x14ac:dyDescent="0.4">
      <c r="A878" s="345">
        <v>215078</v>
      </c>
      <c r="B878" s="257" t="s">
        <v>484</v>
      </c>
      <c r="C878" s="269" t="s">
        <v>3829</v>
      </c>
      <c r="D878" s="269" t="s">
        <v>3829</v>
      </c>
      <c r="E878" s="269" t="s">
        <v>3829</v>
      </c>
      <c r="F878" s="269" t="s">
        <v>3829</v>
      </c>
      <c r="G878" s="269" t="s">
        <v>3829</v>
      </c>
      <c r="H878" s="269" t="s">
        <v>3829</v>
      </c>
      <c r="I878" s="269" t="s">
        <v>3829</v>
      </c>
      <c r="J878" s="269" t="s">
        <v>3829</v>
      </c>
      <c r="K878" s="269" t="s">
        <v>3829</v>
      </c>
      <c r="L878" s="269" t="s">
        <v>3829</v>
      </c>
      <c r="M878" s="269" t="s">
        <v>3829</v>
      </c>
      <c r="N878" s="269" t="s">
        <v>3829</v>
      </c>
      <c r="O878" s="269" t="s">
        <v>3829</v>
      </c>
      <c r="P878" s="269" t="s">
        <v>3829</v>
      </c>
      <c r="Q878" s="269" t="s">
        <v>3829</v>
      </c>
      <c r="R878" s="269" t="s">
        <v>3829</v>
      </c>
      <c r="S878" s="269" t="s">
        <v>3829</v>
      </c>
      <c r="T878" s="269" t="s">
        <v>3829</v>
      </c>
      <c r="U878" s="269" t="s">
        <v>3829</v>
      </c>
      <c r="V878" s="269" t="s">
        <v>3829</v>
      </c>
      <c r="W878" s="269" t="s">
        <v>3829</v>
      </c>
      <c r="X878" s="269" t="s">
        <v>3829</v>
      </c>
      <c r="Y878" s="269" t="s">
        <v>3829</v>
      </c>
      <c r="Z878" s="269" t="s">
        <v>3829</v>
      </c>
      <c r="AA878" s="269" t="s">
        <v>3829</v>
      </c>
      <c r="AB878" s="269" t="s">
        <v>3829</v>
      </c>
      <c r="AC878" s="269" t="s">
        <v>3829</v>
      </c>
      <c r="AD878" s="269" t="s">
        <v>3829</v>
      </c>
      <c r="AE878" s="269" t="s">
        <v>3829</v>
      </c>
      <c r="AF878" s="269" t="s">
        <v>3829</v>
      </c>
      <c r="AG878" s="269"/>
      <c r="AH878" s="269"/>
      <c r="AI878" s="269"/>
      <c r="AJ878" s="269"/>
      <c r="AK878" s="269"/>
      <c r="AL878" s="269"/>
      <c r="AM878" s="269"/>
      <c r="AN878" s="269"/>
      <c r="AO878" s="269"/>
      <c r="AP878"/>
      <c r="AQ878" t="s">
        <v>3865</v>
      </c>
      <c r="AR878"/>
      <c r="AS878" s="268"/>
      <c r="AT878" s="256"/>
    </row>
    <row r="879" spans="1:48" s="257" customFormat="1" ht="22.8" x14ac:dyDescent="0.4">
      <c r="A879" s="257">
        <v>215079</v>
      </c>
      <c r="B879" s="257" t="s">
        <v>59</v>
      </c>
      <c r="C879" t="s">
        <v>212</v>
      </c>
      <c r="D879" t="s">
        <v>212</v>
      </c>
      <c r="E879" t="s">
        <v>212</v>
      </c>
      <c r="F879" t="s">
        <v>214</v>
      </c>
      <c r="G879" t="s">
        <v>212</v>
      </c>
      <c r="H879" t="s">
        <v>214</v>
      </c>
      <c r="I879" t="s">
        <v>212</v>
      </c>
      <c r="J879" t="s">
        <v>212</v>
      </c>
      <c r="K879" t="s">
        <v>212</v>
      </c>
      <c r="L879" t="s">
        <v>214</v>
      </c>
      <c r="M879" t="s">
        <v>212</v>
      </c>
      <c r="N879" t="s">
        <v>214</v>
      </c>
      <c r="O879" t="s">
        <v>214</v>
      </c>
      <c r="P879" t="s">
        <v>214</v>
      </c>
      <c r="Q879" t="s">
        <v>214</v>
      </c>
      <c r="R879" t="s">
        <v>214</v>
      </c>
      <c r="S879" t="s">
        <v>214</v>
      </c>
      <c r="T879" t="s">
        <v>212</v>
      </c>
      <c r="U879" t="s">
        <v>212</v>
      </c>
      <c r="V879" t="s">
        <v>212</v>
      </c>
      <c r="W879" t="s">
        <v>212</v>
      </c>
      <c r="X879" t="s">
        <v>212</v>
      </c>
      <c r="Y879" t="s">
        <v>212</v>
      </c>
      <c r="Z879" t="s">
        <v>214</v>
      </c>
      <c r="AA879" t="s">
        <v>214</v>
      </c>
      <c r="AB879" t="s">
        <v>212</v>
      </c>
      <c r="AC879" t="s">
        <v>212</v>
      </c>
      <c r="AD879" t="s">
        <v>212</v>
      </c>
      <c r="AE879" t="s">
        <v>212</v>
      </c>
      <c r="AF879" t="s">
        <v>214</v>
      </c>
      <c r="AG879" t="s">
        <v>214</v>
      </c>
      <c r="AH879" t="s">
        <v>212</v>
      </c>
      <c r="AI879" t="s">
        <v>212</v>
      </c>
      <c r="AJ879" t="s">
        <v>212</v>
      </c>
      <c r="AK879" t="s">
        <v>212</v>
      </c>
      <c r="AL879" t="s">
        <v>214</v>
      </c>
      <c r="AM879" t="s">
        <v>214</v>
      </c>
      <c r="AN879" t="s">
        <v>214</v>
      </c>
      <c r="AO879" t="s">
        <v>214</v>
      </c>
      <c r="AP879" t="s">
        <v>214</v>
      </c>
      <c r="AQ879" t="s">
        <v>59</v>
      </c>
      <c r="AR879"/>
      <c r="AS879" s="268"/>
      <c r="AT879" s="256"/>
      <c r="AV879" s="258"/>
    </row>
    <row r="880" spans="1:48" s="257" customFormat="1" ht="22.8" x14ac:dyDescent="0.4">
      <c r="A880" s="257">
        <v>215104</v>
      </c>
      <c r="B880" s="257" t="s">
        <v>484</v>
      </c>
      <c r="C880" t="s">
        <v>3829</v>
      </c>
      <c r="D880" t="s">
        <v>3829</v>
      </c>
      <c r="E880" t="s">
        <v>3829</v>
      </c>
      <c r="F880" t="s">
        <v>3829</v>
      </c>
      <c r="G880" t="s">
        <v>3829</v>
      </c>
      <c r="H880" t="s">
        <v>3829</v>
      </c>
      <c r="I880" t="s">
        <v>3829</v>
      </c>
      <c r="J880" t="s">
        <v>3829</v>
      </c>
      <c r="K880" t="s">
        <v>3829</v>
      </c>
      <c r="L880" t="s">
        <v>3829</v>
      </c>
      <c r="M880" t="s">
        <v>3829</v>
      </c>
      <c r="N880" t="s">
        <v>3829</v>
      </c>
      <c r="O880" t="s">
        <v>3829</v>
      </c>
      <c r="P880" t="s">
        <v>3829</v>
      </c>
      <c r="Q880" t="s">
        <v>3829</v>
      </c>
      <c r="R880" t="s">
        <v>3829</v>
      </c>
      <c r="S880" t="s">
        <v>3829</v>
      </c>
      <c r="T880" t="s">
        <v>3829</v>
      </c>
      <c r="U880" t="s">
        <v>3829</v>
      </c>
      <c r="V880" t="s">
        <v>3829</v>
      </c>
      <c r="W880" t="s">
        <v>3829</v>
      </c>
      <c r="X880" t="s">
        <v>3829</v>
      </c>
      <c r="Y880" t="s">
        <v>3829</v>
      </c>
      <c r="Z880" t="s">
        <v>3829</v>
      </c>
      <c r="AA880" t="s">
        <v>3829</v>
      </c>
      <c r="AB880" t="s">
        <v>3829</v>
      </c>
      <c r="AC880" t="s">
        <v>3829</v>
      </c>
      <c r="AD880" t="s">
        <v>3829</v>
      </c>
      <c r="AE880" t="s">
        <v>3829</v>
      </c>
      <c r="AF880" t="s">
        <v>3829</v>
      </c>
      <c r="AG880"/>
      <c r="AH880"/>
      <c r="AI880"/>
      <c r="AJ880"/>
      <c r="AK880"/>
      <c r="AL880"/>
      <c r="AM880"/>
      <c r="AN880"/>
      <c r="AO880"/>
      <c r="AP880"/>
      <c r="AQ880" t="s">
        <v>4071</v>
      </c>
      <c r="AR880"/>
      <c r="AS880" s="268"/>
      <c r="AT880" s="258"/>
      <c r="AV880" s="258"/>
    </row>
    <row r="881" spans="1:49" s="257" customFormat="1" ht="21.6" x14ac:dyDescent="0.65">
      <c r="A881" s="257">
        <v>215105</v>
      </c>
      <c r="B881" s="257" t="s">
        <v>484</v>
      </c>
      <c r="C881" t="s">
        <v>213</v>
      </c>
      <c r="D881" t="s">
        <v>214</v>
      </c>
      <c r="E881" t="s">
        <v>214</v>
      </c>
      <c r="F881" t="s">
        <v>212</v>
      </c>
      <c r="G881" t="s">
        <v>212</v>
      </c>
      <c r="H881" t="s">
        <v>214</v>
      </c>
      <c r="I881" t="s">
        <v>214</v>
      </c>
      <c r="J881" t="s">
        <v>214</v>
      </c>
      <c r="K881" t="s">
        <v>214</v>
      </c>
      <c r="L881" t="s">
        <v>214</v>
      </c>
      <c r="M881" t="s">
        <v>214</v>
      </c>
      <c r="N881" t="s">
        <v>214</v>
      </c>
      <c r="O881" t="s">
        <v>212</v>
      </c>
      <c r="P881" t="s">
        <v>214</v>
      </c>
      <c r="Q881" t="s">
        <v>214</v>
      </c>
      <c r="R881" t="s">
        <v>213</v>
      </c>
      <c r="S881" t="s">
        <v>214</v>
      </c>
      <c r="T881" t="s">
        <v>214</v>
      </c>
      <c r="U881" t="s">
        <v>214</v>
      </c>
      <c r="V881" t="s">
        <v>212</v>
      </c>
      <c r="W881" t="s">
        <v>214</v>
      </c>
      <c r="X881" t="s">
        <v>213</v>
      </c>
      <c r="Y881" t="s">
        <v>212</v>
      </c>
      <c r="Z881" t="s">
        <v>213</v>
      </c>
      <c r="AA881" t="s">
        <v>212</v>
      </c>
      <c r="AB881" t="s">
        <v>213</v>
      </c>
      <c r="AC881" t="s">
        <v>213</v>
      </c>
      <c r="AD881" t="s">
        <v>214</v>
      </c>
      <c r="AE881" t="s">
        <v>212</v>
      </c>
      <c r="AF881" t="s">
        <v>213</v>
      </c>
      <c r="AG881"/>
      <c r="AH881"/>
      <c r="AI881"/>
      <c r="AJ881"/>
      <c r="AK881"/>
      <c r="AL881"/>
      <c r="AM881"/>
      <c r="AN881"/>
      <c r="AO881"/>
      <c r="AP881"/>
      <c r="AQ881" t="s">
        <v>484</v>
      </c>
      <c r="AR881"/>
      <c r="AS881" s="286"/>
      <c r="AT881" s="258"/>
    </row>
    <row r="882" spans="1:49" s="257" customFormat="1" ht="22.8" x14ac:dyDescent="0.4">
      <c r="A882" s="257">
        <v>215110</v>
      </c>
      <c r="B882" s="257" t="s">
        <v>484</v>
      </c>
      <c r="C882" t="s">
        <v>214</v>
      </c>
      <c r="D882" t="s">
        <v>212</v>
      </c>
      <c r="E882" t="s">
        <v>214</v>
      </c>
      <c r="F882" t="s">
        <v>214</v>
      </c>
      <c r="G882" t="s">
        <v>212</v>
      </c>
      <c r="H882" t="s">
        <v>212</v>
      </c>
      <c r="I882" t="s">
        <v>214</v>
      </c>
      <c r="J882" t="s">
        <v>214</v>
      </c>
      <c r="K882" t="s">
        <v>214</v>
      </c>
      <c r="L882" t="s">
        <v>214</v>
      </c>
      <c r="M882" t="s">
        <v>212</v>
      </c>
      <c r="N882" t="s">
        <v>214</v>
      </c>
      <c r="O882" t="s">
        <v>214</v>
      </c>
      <c r="P882" t="s">
        <v>212</v>
      </c>
      <c r="Q882" t="s">
        <v>212</v>
      </c>
      <c r="R882" t="s">
        <v>213</v>
      </c>
      <c r="S882" t="s">
        <v>214</v>
      </c>
      <c r="T882" t="s">
        <v>212</v>
      </c>
      <c r="U882" t="s">
        <v>214</v>
      </c>
      <c r="V882" t="s">
        <v>214</v>
      </c>
      <c r="W882" t="s">
        <v>212</v>
      </c>
      <c r="X882" t="s">
        <v>212</v>
      </c>
      <c r="Y882" t="s">
        <v>212</v>
      </c>
      <c r="Z882" t="s">
        <v>212</v>
      </c>
      <c r="AA882" t="s">
        <v>212</v>
      </c>
      <c r="AB882" t="s">
        <v>214</v>
      </c>
      <c r="AC882" t="s">
        <v>212</v>
      </c>
      <c r="AD882" t="s">
        <v>212</v>
      </c>
      <c r="AE882" t="s">
        <v>212</v>
      </c>
      <c r="AF882" t="s">
        <v>214</v>
      </c>
      <c r="AG882"/>
      <c r="AH882"/>
      <c r="AI882"/>
      <c r="AJ882"/>
      <c r="AK882"/>
      <c r="AL882"/>
      <c r="AM882"/>
      <c r="AN882"/>
      <c r="AO882"/>
      <c r="AP882"/>
      <c r="AQ882" t="s">
        <v>484</v>
      </c>
      <c r="AR882"/>
      <c r="AS882" s="268"/>
      <c r="AT882" s="258"/>
      <c r="AV882" s="258"/>
    </row>
    <row r="883" spans="1:49" s="257" customFormat="1" ht="21.6" x14ac:dyDescent="0.65">
      <c r="A883" s="257">
        <v>215111</v>
      </c>
      <c r="B883" s="257" t="s">
        <v>59</v>
      </c>
      <c r="C883" t="s">
        <v>214</v>
      </c>
      <c r="D883" t="s">
        <v>212</v>
      </c>
      <c r="E883" t="s">
        <v>212</v>
      </c>
      <c r="F883" t="s">
        <v>214</v>
      </c>
      <c r="G883" t="s">
        <v>212</v>
      </c>
      <c r="H883" t="s">
        <v>212</v>
      </c>
      <c r="I883" t="s">
        <v>214</v>
      </c>
      <c r="J883" t="s">
        <v>212</v>
      </c>
      <c r="K883" t="s">
        <v>212</v>
      </c>
      <c r="L883" t="s">
        <v>214</v>
      </c>
      <c r="M883" t="s">
        <v>212</v>
      </c>
      <c r="N883" t="s">
        <v>214</v>
      </c>
      <c r="O883" t="s">
        <v>214</v>
      </c>
      <c r="P883" t="s">
        <v>212</v>
      </c>
      <c r="Q883" t="s">
        <v>214</v>
      </c>
      <c r="R883" t="s">
        <v>212</v>
      </c>
      <c r="S883" t="s">
        <v>212</v>
      </c>
      <c r="T883" t="s">
        <v>212</v>
      </c>
      <c r="U883" t="s">
        <v>212</v>
      </c>
      <c r="V883" t="s">
        <v>214</v>
      </c>
      <c r="W883" t="s">
        <v>214</v>
      </c>
      <c r="X883" t="s">
        <v>212</v>
      </c>
      <c r="Y883" t="s">
        <v>212</v>
      </c>
      <c r="Z883" t="s">
        <v>212</v>
      </c>
      <c r="AA883" t="s">
        <v>212</v>
      </c>
      <c r="AB883" t="s">
        <v>212</v>
      </c>
      <c r="AC883" t="s">
        <v>212</v>
      </c>
      <c r="AD883" t="s">
        <v>212</v>
      </c>
      <c r="AE883" t="s">
        <v>212</v>
      </c>
      <c r="AF883" t="s">
        <v>212</v>
      </c>
      <c r="AG883" t="s">
        <v>214</v>
      </c>
      <c r="AH883" t="s">
        <v>212</v>
      </c>
      <c r="AI883" t="s">
        <v>214</v>
      </c>
      <c r="AJ883" t="s">
        <v>212</v>
      </c>
      <c r="AK883" t="s">
        <v>212</v>
      </c>
      <c r="AL883" t="s">
        <v>212</v>
      </c>
      <c r="AM883" t="s">
        <v>214</v>
      </c>
      <c r="AN883" t="s">
        <v>214</v>
      </c>
      <c r="AO883" t="s">
        <v>212</v>
      </c>
      <c r="AP883" t="s">
        <v>214</v>
      </c>
      <c r="AQ883" t="s">
        <v>3374</v>
      </c>
      <c r="AR883"/>
      <c r="AS883" s="286"/>
      <c r="AT883" s="256"/>
      <c r="AV883" s="258"/>
    </row>
    <row r="884" spans="1:49" s="257" customFormat="1" ht="22.8" x14ac:dyDescent="0.4">
      <c r="A884" s="257">
        <v>215113</v>
      </c>
      <c r="B884" s="257" t="s">
        <v>59</v>
      </c>
      <c r="C884" t="s">
        <v>214</v>
      </c>
      <c r="D884" t="s">
        <v>214</v>
      </c>
      <c r="E884" t="s">
        <v>214</v>
      </c>
      <c r="F884" t="s">
        <v>214</v>
      </c>
      <c r="G884" t="s">
        <v>214</v>
      </c>
      <c r="H884" t="s">
        <v>214</v>
      </c>
      <c r="I884" t="s">
        <v>214</v>
      </c>
      <c r="J884" t="s">
        <v>212</v>
      </c>
      <c r="K884" t="s">
        <v>214</v>
      </c>
      <c r="L884" t="s">
        <v>214</v>
      </c>
      <c r="M884" t="s">
        <v>214</v>
      </c>
      <c r="N884" t="s">
        <v>214</v>
      </c>
      <c r="O884" t="s">
        <v>214</v>
      </c>
      <c r="P884" t="s">
        <v>214</v>
      </c>
      <c r="Q884" t="s">
        <v>214</v>
      </c>
      <c r="R884" t="s">
        <v>212</v>
      </c>
      <c r="S884" t="s">
        <v>214</v>
      </c>
      <c r="T884" t="s">
        <v>214</v>
      </c>
      <c r="U884" t="s">
        <v>214</v>
      </c>
      <c r="V884" t="s">
        <v>214</v>
      </c>
      <c r="W884" t="s">
        <v>214</v>
      </c>
      <c r="X884" t="s">
        <v>214</v>
      </c>
      <c r="Y884" t="s">
        <v>212</v>
      </c>
      <c r="Z884" t="s">
        <v>212</v>
      </c>
      <c r="AA884" t="s">
        <v>214</v>
      </c>
      <c r="AB884" t="s">
        <v>212</v>
      </c>
      <c r="AC884" t="s">
        <v>212</v>
      </c>
      <c r="AD884" t="s">
        <v>214</v>
      </c>
      <c r="AE884" t="s">
        <v>214</v>
      </c>
      <c r="AF884" t="s">
        <v>212</v>
      </c>
      <c r="AG884" t="s">
        <v>212</v>
      </c>
      <c r="AH884" t="s">
        <v>212</v>
      </c>
      <c r="AI884" t="s">
        <v>212</v>
      </c>
      <c r="AJ884" t="s">
        <v>212</v>
      </c>
      <c r="AK884" t="s">
        <v>212</v>
      </c>
      <c r="AL884" t="s">
        <v>212</v>
      </c>
      <c r="AM884" t="s">
        <v>214</v>
      </c>
      <c r="AN884" t="s">
        <v>212</v>
      </c>
      <c r="AO884" t="s">
        <v>214</v>
      </c>
      <c r="AP884" t="s">
        <v>212</v>
      </c>
      <c r="AQ884" t="s">
        <v>59</v>
      </c>
      <c r="AR884"/>
      <c r="AS884" s="268"/>
      <c r="AT884" s="258"/>
      <c r="AV884" s="258"/>
    </row>
    <row r="885" spans="1:49" s="257" customFormat="1" x14ac:dyDescent="0.25">
      <c r="A885" s="257">
        <v>215115</v>
      </c>
      <c r="B885" s="257" t="s">
        <v>59</v>
      </c>
      <c r="C885" t="s">
        <v>214</v>
      </c>
      <c r="D885" t="s">
        <v>214</v>
      </c>
      <c r="E885" t="s">
        <v>214</v>
      </c>
      <c r="F885" t="s">
        <v>214</v>
      </c>
      <c r="G885" t="s">
        <v>212</v>
      </c>
      <c r="H885" t="s">
        <v>212</v>
      </c>
      <c r="I885" t="s">
        <v>214</v>
      </c>
      <c r="J885" t="s">
        <v>214</v>
      </c>
      <c r="K885" t="s">
        <v>214</v>
      </c>
      <c r="L885" t="s">
        <v>214</v>
      </c>
      <c r="M885" t="s">
        <v>214</v>
      </c>
      <c r="N885" t="s">
        <v>214</v>
      </c>
      <c r="O885" t="s">
        <v>214</v>
      </c>
      <c r="P885" t="s">
        <v>212</v>
      </c>
      <c r="Q885" t="s">
        <v>214</v>
      </c>
      <c r="R885" t="s">
        <v>214</v>
      </c>
      <c r="S885" t="s">
        <v>214</v>
      </c>
      <c r="T885" t="s">
        <v>214</v>
      </c>
      <c r="U885" t="s">
        <v>214</v>
      </c>
      <c r="V885" t="s">
        <v>214</v>
      </c>
      <c r="W885" t="s">
        <v>214</v>
      </c>
      <c r="X885" t="s">
        <v>212</v>
      </c>
      <c r="Y885" t="s">
        <v>214</v>
      </c>
      <c r="Z885" t="s">
        <v>214</v>
      </c>
      <c r="AA885" t="s">
        <v>212</v>
      </c>
      <c r="AB885" t="s">
        <v>212</v>
      </c>
      <c r="AC885" t="s">
        <v>212</v>
      </c>
      <c r="AD885" t="s">
        <v>212</v>
      </c>
      <c r="AE885" t="s">
        <v>212</v>
      </c>
      <c r="AF885" t="s">
        <v>212</v>
      </c>
      <c r="AG885" t="s">
        <v>214</v>
      </c>
      <c r="AH885" t="s">
        <v>214</v>
      </c>
      <c r="AI885" t="s">
        <v>212</v>
      </c>
      <c r="AJ885" t="s">
        <v>214</v>
      </c>
      <c r="AK885" t="s">
        <v>214</v>
      </c>
      <c r="AL885" t="s">
        <v>214</v>
      </c>
      <c r="AM885" t="s">
        <v>214</v>
      </c>
      <c r="AN885" t="s">
        <v>214</v>
      </c>
      <c r="AO885" t="s">
        <v>214</v>
      </c>
      <c r="AP885" t="s">
        <v>214</v>
      </c>
      <c r="AQ885" t="s">
        <v>59</v>
      </c>
      <c r="AR885"/>
      <c r="AS885" s="304"/>
    </row>
    <row r="886" spans="1:49" s="257" customFormat="1" ht="14.4" x14ac:dyDescent="0.3">
      <c r="A886" s="345">
        <v>215118</v>
      </c>
      <c r="B886" s="257" t="s">
        <v>59</v>
      </c>
      <c r="C886" s="269" t="s">
        <v>212</v>
      </c>
      <c r="D886" s="269" t="s">
        <v>212</v>
      </c>
      <c r="E886" s="269" t="s">
        <v>214</v>
      </c>
      <c r="F886" s="269" t="s">
        <v>214</v>
      </c>
      <c r="G886" s="269" t="s">
        <v>214</v>
      </c>
      <c r="H886" s="269" t="s">
        <v>212</v>
      </c>
      <c r="I886" s="269" t="s">
        <v>214</v>
      </c>
      <c r="J886" s="269" t="s">
        <v>214</v>
      </c>
      <c r="K886" s="269" t="s">
        <v>212</v>
      </c>
      <c r="L886" s="269" t="s">
        <v>214</v>
      </c>
      <c r="M886" s="269" t="s">
        <v>214</v>
      </c>
      <c r="N886" s="269" t="s">
        <v>214</v>
      </c>
      <c r="O886" s="269" t="s">
        <v>214</v>
      </c>
      <c r="P886" s="269" t="s">
        <v>212</v>
      </c>
      <c r="Q886" s="269" t="s">
        <v>214</v>
      </c>
      <c r="R886" s="269" t="s">
        <v>214</v>
      </c>
      <c r="S886" s="269" t="s">
        <v>214</v>
      </c>
      <c r="T886" s="269" t="s">
        <v>214</v>
      </c>
      <c r="U886" s="269" t="s">
        <v>214</v>
      </c>
      <c r="V886" s="269" t="s">
        <v>214</v>
      </c>
      <c r="W886" s="269" t="s">
        <v>214</v>
      </c>
      <c r="X886" s="269" t="s">
        <v>212</v>
      </c>
      <c r="Y886" s="269" t="s">
        <v>212</v>
      </c>
      <c r="Z886" s="269" t="s">
        <v>212</v>
      </c>
      <c r="AA886" s="269" t="s">
        <v>212</v>
      </c>
      <c r="AB886" s="269" t="s">
        <v>212</v>
      </c>
      <c r="AC886" s="269" t="s">
        <v>214</v>
      </c>
      <c r="AD886" s="269" t="s">
        <v>214</v>
      </c>
      <c r="AE886" s="269" t="s">
        <v>212</v>
      </c>
      <c r="AF886" s="269" t="s">
        <v>212</v>
      </c>
      <c r="AG886" s="269" t="s">
        <v>213</v>
      </c>
      <c r="AH886" s="269" t="s">
        <v>213</v>
      </c>
      <c r="AI886" s="269" t="s">
        <v>213</v>
      </c>
      <c r="AJ886" s="269" t="s">
        <v>213</v>
      </c>
      <c r="AK886" s="269" t="s">
        <v>213</v>
      </c>
      <c r="AL886" s="269" t="s">
        <v>213</v>
      </c>
      <c r="AM886" s="269" t="s">
        <v>213</v>
      </c>
      <c r="AN886" s="269" t="s">
        <v>213</v>
      </c>
      <c r="AO886" s="269" t="s">
        <v>213</v>
      </c>
      <c r="AQ886" t="s">
        <v>3374</v>
      </c>
      <c r="AR886"/>
      <c r="AS886" s="283"/>
      <c r="AT886" s="280"/>
      <c r="AU886" s="280"/>
      <c r="AV886" s="280"/>
      <c r="AW886" s="280"/>
    </row>
    <row r="887" spans="1:49" s="257" customFormat="1" ht="22.8" x14ac:dyDescent="0.4">
      <c r="A887" s="257">
        <v>215120</v>
      </c>
      <c r="B887" s="257" t="s">
        <v>59</v>
      </c>
      <c r="C887" t="s">
        <v>212</v>
      </c>
      <c r="D887" t="s">
        <v>212</v>
      </c>
      <c r="E887" t="s">
        <v>212</v>
      </c>
      <c r="F887" t="s">
        <v>212</v>
      </c>
      <c r="G887" t="s">
        <v>212</v>
      </c>
      <c r="H887" t="s">
        <v>214</v>
      </c>
      <c r="I887" t="s">
        <v>214</v>
      </c>
      <c r="J887" t="s">
        <v>214</v>
      </c>
      <c r="K887" t="s">
        <v>214</v>
      </c>
      <c r="L887" t="s">
        <v>214</v>
      </c>
      <c r="M887" t="s">
        <v>214</v>
      </c>
      <c r="N887" t="s">
        <v>214</v>
      </c>
      <c r="O887" t="s">
        <v>214</v>
      </c>
      <c r="P887" t="s">
        <v>212</v>
      </c>
      <c r="Q887" t="s">
        <v>214</v>
      </c>
      <c r="R887" t="s">
        <v>214</v>
      </c>
      <c r="S887" t="s">
        <v>214</v>
      </c>
      <c r="T887" t="s">
        <v>212</v>
      </c>
      <c r="U887" t="s">
        <v>214</v>
      </c>
      <c r="V887" t="s">
        <v>212</v>
      </c>
      <c r="W887" t="s">
        <v>214</v>
      </c>
      <c r="X887" t="s">
        <v>212</v>
      </c>
      <c r="Y887" t="s">
        <v>214</v>
      </c>
      <c r="Z887" t="s">
        <v>214</v>
      </c>
      <c r="AA887" t="s">
        <v>212</v>
      </c>
      <c r="AB887" t="s">
        <v>212</v>
      </c>
      <c r="AC887" t="s">
        <v>214</v>
      </c>
      <c r="AD887" t="s">
        <v>214</v>
      </c>
      <c r="AE887" t="s">
        <v>213</v>
      </c>
      <c r="AF887" t="s">
        <v>212</v>
      </c>
      <c r="AG887" t="s">
        <v>212</v>
      </c>
      <c r="AH887" t="s">
        <v>214</v>
      </c>
      <c r="AI887" t="s">
        <v>213</v>
      </c>
      <c r="AJ887" t="s">
        <v>212</v>
      </c>
      <c r="AK887" t="s">
        <v>213</v>
      </c>
      <c r="AL887" t="s">
        <v>214</v>
      </c>
      <c r="AM887" t="s">
        <v>214</v>
      </c>
      <c r="AN887" t="s">
        <v>213</v>
      </c>
      <c r="AO887" t="s">
        <v>212</v>
      </c>
      <c r="AP887" t="s">
        <v>214</v>
      </c>
      <c r="AQ887" t="s">
        <v>59</v>
      </c>
      <c r="AR887"/>
      <c r="AS887" s="268"/>
      <c r="AT887" s="256"/>
    </row>
    <row r="888" spans="1:49" s="257" customFormat="1" ht="22.8" x14ac:dyDescent="0.4">
      <c r="A888" s="257">
        <v>215124</v>
      </c>
      <c r="B888" s="257" t="s">
        <v>484</v>
      </c>
      <c r="C888" t="s">
        <v>212</v>
      </c>
      <c r="D888" t="s">
        <v>212</v>
      </c>
      <c r="E888" t="s">
        <v>212</v>
      </c>
      <c r="F888" t="s">
        <v>212</v>
      </c>
      <c r="G888" t="s">
        <v>212</v>
      </c>
      <c r="H888" t="s">
        <v>212</v>
      </c>
      <c r="I888" t="s">
        <v>214</v>
      </c>
      <c r="J888" t="s">
        <v>212</v>
      </c>
      <c r="K888" t="s">
        <v>212</v>
      </c>
      <c r="L888" t="s">
        <v>214</v>
      </c>
      <c r="M888" t="s">
        <v>212</v>
      </c>
      <c r="N888" t="s">
        <v>212</v>
      </c>
      <c r="O888" t="s">
        <v>212</v>
      </c>
      <c r="P888" t="s">
        <v>212</v>
      </c>
      <c r="Q888" t="s">
        <v>212</v>
      </c>
      <c r="R888" t="s">
        <v>212</v>
      </c>
      <c r="S888" t="s">
        <v>214</v>
      </c>
      <c r="T888" t="s">
        <v>212</v>
      </c>
      <c r="U888" t="s">
        <v>212</v>
      </c>
      <c r="V888" t="s">
        <v>212</v>
      </c>
      <c r="W888" t="s">
        <v>212</v>
      </c>
      <c r="X888" t="s">
        <v>214</v>
      </c>
      <c r="Y888" t="s">
        <v>214</v>
      </c>
      <c r="Z888" t="s">
        <v>214</v>
      </c>
      <c r="AA888" t="s">
        <v>212</v>
      </c>
      <c r="AB888" t="s">
        <v>214</v>
      </c>
      <c r="AC888" t="s">
        <v>214</v>
      </c>
      <c r="AD888" t="s">
        <v>212</v>
      </c>
      <c r="AE888" t="s">
        <v>213</v>
      </c>
      <c r="AF888" t="s">
        <v>212</v>
      </c>
      <c r="AG888"/>
      <c r="AH888"/>
      <c r="AI888"/>
      <c r="AJ888"/>
      <c r="AK888"/>
      <c r="AL888"/>
      <c r="AM888"/>
      <c r="AN888"/>
      <c r="AO888"/>
      <c r="AP888"/>
      <c r="AQ888" t="s">
        <v>3375</v>
      </c>
      <c r="AR888"/>
      <c r="AS888" s="268"/>
      <c r="AT888" s="258"/>
      <c r="AV888" s="258"/>
    </row>
    <row r="889" spans="1:49" s="257" customFormat="1" ht="24" x14ac:dyDescent="0.5">
      <c r="A889" s="292">
        <v>215127</v>
      </c>
      <c r="B889" s="257" t="s">
        <v>485</v>
      </c>
      <c r="C889" s="269" t="s">
        <v>213</v>
      </c>
      <c r="D889" s="269" t="s">
        <v>213</v>
      </c>
      <c r="E889" s="269" t="s">
        <v>213</v>
      </c>
      <c r="F889" s="269" t="s">
        <v>213</v>
      </c>
      <c r="G889" s="269" t="s">
        <v>213</v>
      </c>
      <c r="H889" s="269" t="s">
        <v>213</v>
      </c>
      <c r="I889" s="269" t="s">
        <v>213</v>
      </c>
      <c r="J889" s="269" t="s">
        <v>213</v>
      </c>
      <c r="K889" s="269" t="s">
        <v>213</v>
      </c>
      <c r="L889" s="269" t="s">
        <v>213</v>
      </c>
      <c r="M889" s="256"/>
      <c r="N889" s="256"/>
      <c r="O889" s="256"/>
      <c r="P889" s="256"/>
      <c r="Q889" s="256"/>
      <c r="R889" s="256"/>
      <c r="S889" s="256"/>
      <c r="T889" s="256"/>
      <c r="U889" s="256"/>
      <c r="V889" s="256"/>
      <c r="W889" s="256"/>
      <c r="X889" s="256"/>
      <c r="Y889" s="256"/>
      <c r="Z889" s="256"/>
      <c r="AA889" s="256"/>
      <c r="AB889" s="256"/>
      <c r="AC889" s="256"/>
      <c r="AD889" s="256"/>
      <c r="AE889" s="256"/>
      <c r="AF889" s="256"/>
      <c r="AG889" s="256"/>
      <c r="AH889" s="256"/>
      <c r="AI889" s="256"/>
      <c r="AJ889" s="256"/>
      <c r="AK889" s="256"/>
      <c r="AL889" s="256"/>
      <c r="AM889" s="256"/>
      <c r="AN889" s="256"/>
      <c r="AO889" s="256"/>
      <c r="AP889"/>
      <c r="AQ889" t="s">
        <v>4173</v>
      </c>
      <c r="AR889"/>
      <c r="AS889" s="268"/>
      <c r="AT889" s="256"/>
      <c r="AV889" s="258"/>
    </row>
    <row r="890" spans="1:49" s="257" customFormat="1" ht="22.8" x14ac:dyDescent="0.4">
      <c r="A890" s="257">
        <v>215129</v>
      </c>
      <c r="B890" s="257" t="s">
        <v>484</v>
      </c>
      <c r="C890" t="s">
        <v>212</v>
      </c>
      <c r="D890" t="s">
        <v>212</v>
      </c>
      <c r="E890" t="s">
        <v>212</v>
      </c>
      <c r="F890" t="s">
        <v>212</v>
      </c>
      <c r="G890" t="s">
        <v>212</v>
      </c>
      <c r="H890" t="s">
        <v>213</v>
      </c>
      <c r="I890" t="s">
        <v>212</v>
      </c>
      <c r="J890" t="s">
        <v>212</v>
      </c>
      <c r="K890" t="s">
        <v>212</v>
      </c>
      <c r="L890" t="s">
        <v>212</v>
      </c>
      <c r="M890" t="s">
        <v>214</v>
      </c>
      <c r="N890" t="s">
        <v>214</v>
      </c>
      <c r="O890" t="s">
        <v>214</v>
      </c>
      <c r="P890" t="s">
        <v>212</v>
      </c>
      <c r="Q890" t="s">
        <v>212</v>
      </c>
      <c r="R890" t="s">
        <v>213</v>
      </c>
      <c r="S890" t="s">
        <v>214</v>
      </c>
      <c r="T890" t="s">
        <v>214</v>
      </c>
      <c r="U890" t="s">
        <v>214</v>
      </c>
      <c r="V890" t="s">
        <v>212</v>
      </c>
      <c r="W890" t="s">
        <v>212</v>
      </c>
      <c r="X890" t="s">
        <v>214</v>
      </c>
      <c r="Y890" t="s">
        <v>212</v>
      </c>
      <c r="Z890" t="s">
        <v>213</v>
      </c>
      <c r="AA890" t="s">
        <v>214</v>
      </c>
      <c r="AB890" t="s">
        <v>212</v>
      </c>
      <c r="AC890" t="s">
        <v>212</v>
      </c>
      <c r="AD890" t="s">
        <v>212</v>
      </c>
      <c r="AE890" t="s">
        <v>213</v>
      </c>
      <c r="AF890" t="s">
        <v>213</v>
      </c>
      <c r="AG890"/>
      <c r="AH890"/>
      <c r="AI890"/>
      <c r="AJ890"/>
      <c r="AK890"/>
      <c r="AL890"/>
      <c r="AM890"/>
      <c r="AN890"/>
      <c r="AO890"/>
      <c r="AP890"/>
      <c r="AQ890" t="s">
        <v>484</v>
      </c>
      <c r="AR890"/>
      <c r="AS890" s="268"/>
      <c r="AT890" s="256"/>
      <c r="AV890" s="258"/>
    </row>
    <row r="891" spans="1:49" s="257" customFormat="1" ht="22.8" x14ac:dyDescent="0.4">
      <c r="A891" s="257">
        <v>215130</v>
      </c>
      <c r="B891" s="257" t="s">
        <v>484</v>
      </c>
      <c r="C891" t="s">
        <v>214</v>
      </c>
      <c r="D891" t="s">
        <v>212</v>
      </c>
      <c r="E891" t="s">
        <v>212</v>
      </c>
      <c r="F891" t="s">
        <v>214</v>
      </c>
      <c r="G891" t="s">
        <v>213</v>
      </c>
      <c r="H891" t="s">
        <v>214</v>
      </c>
      <c r="I891" t="s">
        <v>214</v>
      </c>
      <c r="J891" t="s">
        <v>214</v>
      </c>
      <c r="K891" t="s">
        <v>212</v>
      </c>
      <c r="L891" t="s">
        <v>214</v>
      </c>
      <c r="M891" t="s">
        <v>214</v>
      </c>
      <c r="N891" t="s">
        <v>214</v>
      </c>
      <c r="O891" t="s">
        <v>212</v>
      </c>
      <c r="P891" t="s">
        <v>214</v>
      </c>
      <c r="Q891" t="s">
        <v>213</v>
      </c>
      <c r="R891" t="s">
        <v>213</v>
      </c>
      <c r="S891" t="s">
        <v>214</v>
      </c>
      <c r="T891" t="s">
        <v>214</v>
      </c>
      <c r="U891" t="s">
        <v>214</v>
      </c>
      <c r="V891" t="s">
        <v>214</v>
      </c>
      <c r="W891" t="s">
        <v>212</v>
      </c>
      <c r="X891" t="s">
        <v>214</v>
      </c>
      <c r="Y891" t="s">
        <v>214</v>
      </c>
      <c r="Z891" t="s">
        <v>213</v>
      </c>
      <c r="AA891" t="s">
        <v>212</v>
      </c>
      <c r="AB891" t="s">
        <v>212</v>
      </c>
      <c r="AC891" t="s">
        <v>214</v>
      </c>
      <c r="AD891" t="s">
        <v>214</v>
      </c>
      <c r="AE891" t="s">
        <v>213</v>
      </c>
      <c r="AF891" t="s">
        <v>213</v>
      </c>
      <c r="AG891"/>
      <c r="AH891"/>
      <c r="AI891"/>
      <c r="AJ891"/>
      <c r="AK891"/>
      <c r="AL891"/>
      <c r="AM891"/>
      <c r="AN891"/>
      <c r="AO891"/>
      <c r="AP891"/>
      <c r="AQ891" t="s">
        <v>484</v>
      </c>
      <c r="AR891"/>
      <c r="AS891" s="268"/>
      <c r="AT891" s="256"/>
    </row>
    <row r="892" spans="1:49" s="257" customFormat="1" ht="22.8" x14ac:dyDescent="0.4">
      <c r="A892" s="345">
        <v>215132</v>
      </c>
      <c r="B892" s="257" t="s">
        <v>486</v>
      </c>
      <c r="C892" s="269" t="s">
        <v>3829</v>
      </c>
      <c r="D892" s="269" t="s">
        <v>3829</v>
      </c>
      <c r="E892" s="269" t="s">
        <v>3829</v>
      </c>
      <c r="F892" s="269" t="s">
        <v>3829</v>
      </c>
      <c r="G892" s="269" t="s">
        <v>3829</v>
      </c>
      <c r="H892" s="269" t="s">
        <v>3829</v>
      </c>
      <c r="I892" s="269" t="s">
        <v>3829</v>
      </c>
      <c r="J892" s="269" t="s">
        <v>3829</v>
      </c>
      <c r="K892" s="269" t="s">
        <v>3829</v>
      </c>
      <c r="L892" s="269" t="s">
        <v>3829</v>
      </c>
      <c r="M892" s="269" t="s">
        <v>3829</v>
      </c>
      <c r="N892" s="269" t="s">
        <v>3829</v>
      </c>
      <c r="O892" s="269" t="s">
        <v>3829</v>
      </c>
      <c r="P892" s="269" t="s">
        <v>3829</v>
      </c>
      <c r="Q892" s="269" t="s">
        <v>3829</v>
      </c>
      <c r="R892" s="269" t="s">
        <v>3829</v>
      </c>
      <c r="S892" s="269" t="s">
        <v>3829</v>
      </c>
      <c r="T892" s="269" t="s">
        <v>3829</v>
      </c>
      <c r="U892" s="269" t="s">
        <v>3829</v>
      </c>
      <c r="V892" s="269" t="s">
        <v>3829</v>
      </c>
      <c r="W892" s="269"/>
      <c r="X892" s="269"/>
      <c r="Y892" s="269"/>
      <c r="Z892" s="269"/>
      <c r="AA892" s="269"/>
      <c r="AB892" s="269"/>
      <c r="AC892" s="269"/>
      <c r="AD892" s="269"/>
      <c r="AE892" s="269"/>
      <c r="AF892" s="269"/>
      <c r="AG892" s="269"/>
      <c r="AH892" s="269"/>
      <c r="AI892" s="269"/>
      <c r="AJ892" s="269"/>
      <c r="AK892" s="269"/>
      <c r="AL892" s="269"/>
      <c r="AM892" s="269"/>
      <c r="AN892" s="269"/>
      <c r="AO892" s="269"/>
      <c r="AP892"/>
      <c r="AQ892" t="s">
        <v>486</v>
      </c>
      <c r="AR892"/>
      <c r="AS892" s="268"/>
      <c r="AT892" s="258"/>
    </row>
    <row r="893" spans="1:49" s="257" customFormat="1" ht="22.8" x14ac:dyDescent="0.4">
      <c r="A893" s="257">
        <v>215136</v>
      </c>
      <c r="B893" s="257" t="s">
        <v>59</v>
      </c>
      <c r="C893" t="s">
        <v>212</v>
      </c>
      <c r="D893" t="s">
        <v>212</v>
      </c>
      <c r="E893" t="s">
        <v>214</v>
      </c>
      <c r="F893" t="s">
        <v>212</v>
      </c>
      <c r="G893" t="s">
        <v>212</v>
      </c>
      <c r="H893" t="s">
        <v>214</v>
      </c>
      <c r="I893" t="s">
        <v>214</v>
      </c>
      <c r="J893" t="s">
        <v>212</v>
      </c>
      <c r="K893" t="s">
        <v>214</v>
      </c>
      <c r="L893" t="s">
        <v>214</v>
      </c>
      <c r="M893" t="s">
        <v>212</v>
      </c>
      <c r="N893" t="s">
        <v>214</v>
      </c>
      <c r="O893" t="s">
        <v>212</v>
      </c>
      <c r="P893" t="s">
        <v>212</v>
      </c>
      <c r="Q893" t="s">
        <v>214</v>
      </c>
      <c r="R893" t="s">
        <v>214</v>
      </c>
      <c r="S893" t="s">
        <v>214</v>
      </c>
      <c r="T893" t="s">
        <v>212</v>
      </c>
      <c r="U893" t="s">
        <v>214</v>
      </c>
      <c r="V893" t="s">
        <v>214</v>
      </c>
      <c r="W893" t="s">
        <v>212</v>
      </c>
      <c r="X893" t="s">
        <v>214</v>
      </c>
      <c r="Y893" t="s">
        <v>213</v>
      </c>
      <c r="Z893" t="s">
        <v>214</v>
      </c>
      <c r="AA893" t="s">
        <v>214</v>
      </c>
      <c r="AB893" t="s">
        <v>214</v>
      </c>
      <c r="AC893" t="s">
        <v>212</v>
      </c>
      <c r="AD893" t="s">
        <v>214</v>
      </c>
      <c r="AE893" t="s">
        <v>212</v>
      </c>
      <c r="AF893" t="s">
        <v>214</v>
      </c>
      <c r="AG893" t="s">
        <v>212</v>
      </c>
      <c r="AH893" t="s">
        <v>212</v>
      </c>
      <c r="AI893" t="s">
        <v>213</v>
      </c>
      <c r="AJ893" t="s">
        <v>212</v>
      </c>
      <c r="AK893" t="s">
        <v>213</v>
      </c>
      <c r="AL893" t="s">
        <v>213</v>
      </c>
      <c r="AM893" t="s">
        <v>213</v>
      </c>
      <c r="AN893" t="s">
        <v>213</v>
      </c>
      <c r="AO893" t="s">
        <v>213</v>
      </c>
      <c r="AP893" t="s">
        <v>213</v>
      </c>
      <c r="AQ893" t="s">
        <v>59</v>
      </c>
      <c r="AR893"/>
      <c r="AS893" s="268"/>
      <c r="AT893" s="258"/>
      <c r="AV893" s="258"/>
    </row>
    <row r="894" spans="1:49" s="257" customFormat="1" ht="22.8" x14ac:dyDescent="0.4">
      <c r="A894" s="257">
        <v>215139</v>
      </c>
      <c r="B894" s="257" t="s">
        <v>59</v>
      </c>
      <c r="C894" t="s">
        <v>212</v>
      </c>
      <c r="D894" t="s">
        <v>212</v>
      </c>
      <c r="E894" t="s">
        <v>214</v>
      </c>
      <c r="F894" t="s">
        <v>212</v>
      </c>
      <c r="G894" t="s">
        <v>212</v>
      </c>
      <c r="H894" t="s">
        <v>212</v>
      </c>
      <c r="I894" t="s">
        <v>214</v>
      </c>
      <c r="J894" t="s">
        <v>212</v>
      </c>
      <c r="K894" t="s">
        <v>214</v>
      </c>
      <c r="L894" t="s">
        <v>214</v>
      </c>
      <c r="M894" t="s">
        <v>214</v>
      </c>
      <c r="N894" t="s">
        <v>212</v>
      </c>
      <c r="O894" t="s">
        <v>212</v>
      </c>
      <c r="P894" t="s">
        <v>212</v>
      </c>
      <c r="Q894" t="s">
        <v>214</v>
      </c>
      <c r="R894" t="s">
        <v>214</v>
      </c>
      <c r="S894" t="s">
        <v>214</v>
      </c>
      <c r="T894" t="s">
        <v>212</v>
      </c>
      <c r="U894" t="s">
        <v>214</v>
      </c>
      <c r="V894" t="s">
        <v>214</v>
      </c>
      <c r="W894" t="s">
        <v>214</v>
      </c>
      <c r="X894" t="s">
        <v>214</v>
      </c>
      <c r="Y894" t="s">
        <v>214</v>
      </c>
      <c r="Z894" t="s">
        <v>214</v>
      </c>
      <c r="AA894" t="s">
        <v>214</v>
      </c>
      <c r="AB894" t="s">
        <v>214</v>
      </c>
      <c r="AC894" t="s">
        <v>214</v>
      </c>
      <c r="AD894" t="s">
        <v>212</v>
      </c>
      <c r="AE894" t="s">
        <v>213</v>
      </c>
      <c r="AF894" t="s">
        <v>214</v>
      </c>
      <c r="AG894" t="s">
        <v>212</v>
      </c>
      <c r="AH894" t="s">
        <v>214</v>
      </c>
      <c r="AI894" t="s">
        <v>212</v>
      </c>
      <c r="AJ894" t="s">
        <v>214</v>
      </c>
      <c r="AK894" t="s">
        <v>212</v>
      </c>
      <c r="AL894" t="s">
        <v>214</v>
      </c>
      <c r="AM894" t="s">
        <v>214</v>
      </c>
      <c r="AN894" t="s">
        <v>213</v>
      </c>
      <c r="AO894" t="s">
        <v>214</v>
      </c>
      <c r="AQ894" t="s">
        <v>3374</v>
      </c>
      <c r="AR894"/>
      <c r="AS894" s="268"/>
      <c r="AT894" s="256"/>
    </row>
    <row r="895" spans="1:49" s="257" customFormat="1" ht="22.8" x14ac:dyDescent="0.4">
      <c r="A895" s="345">
        <v>215156</v>
      </c>
      <c r="B895" s="257" t="s">
        <v>486</v>
      </c>
      <c r="C895" s="269" t="s">
        <v>3829</v>
      </c>
      <c r="D895" s="269" t="s">
        <v>3829</v>
      </c>
      <c r="E895" s="269" t="s">
        <v>3829</v>
      </c>
      <c r="F895" s="269" t="s">
        <v>3829</v>
      </c>
      <c r="G895" s="269" t="s">
        <v>3829</v>
      </c>
      <c r="H895" s="269" t="s">
        <v>3829</v>
      </c>
      <c r="I895" s="269" t="s">
        <v>3829</v>
      </c>
      <c r="J895" s="269" t="s">
        <v>3829</v>
      </c>
      <c r="K895" s="269" t="s">
        <v>3829</v>
      </c>
      <c r="L895" s="269" t="s">
        <v>3829</v>
      </c>
      <c r="M895" s="269" t="s">
        <v>3829</v>
      </c>
      <c r="N895" s="269" t="s">
        <v>3829</v>
      </c>
      <c r="O895" s="269" t="s">
        <v>3829</v>
      </c>
      <c r="P895" s="269" t="s">
        <v>3829</v>
      </c>
      <c r="Q895" s="269" t="s">
        <v>3829</v>
      </c>
      <c r="R895" s="269" t="s">
        <v>3829</v>
      </c>
      <c r="S895" s="269" t="s">
        <v>3829</v>
      </c>
      <c r="T895" s="269" t="s">
        <v>3829</v>
      </c>
      <c r="U895" s="269" t="s">
        <v>3829</v>
      </c>
      <c r="V895" s="269" t="s">
        <v>3829</v>
      </c>
      <c r="W895" s="269"/>
      <c r="X895" s="269"/>
      <c r="Y895" s="269"/>
      <c r="Z895" s="269"/>
      <c r="AA895" s="269"/>
      <c r="AB895" s="269"/>
      <c r="AC895" s="269"/>
      <c r="AD895" s="269"/>
      <c r="AE895" s="269"/>
      <c r="AF895" s="269"/>
      <c r="AG895" s="269"/>
      <c r="AH895" s="269"/>
      <c r="AI895" s="269"/>
      <c r="AJ895" s="269"/>
      <c r="AK895" s="269"/>
      <c r="AL895" s="269"/>
      <c r="AM895" s="269"/>
      <c r="AN895" s="269"/>
      <c r="AO895" s="269"/>
      <c r="AP895"/>
      <c r="AQ895" t="s">
        <v>4077</v>
      </c>
      <c r="AR895"/>
      <c r="AS895" s="268"/>
      <c r="AT895" s="258"/>
      <c r="AV895" s="258"/>
    </row>
    <row r="896" spans="1:49" s="257" customFormat="1" ht="14.4" x14ac:dyDescent="0.3">
      <c r="A896" s="257">
        <v>215157</v>
      </c>
      <c r="B896" s="257" t="s">
        <v>59</v>
      </c>
      <c r="C896" t="s">
        <v>214</v>
      </c>
      <c r="D896" t="s">
        <v>214</v>
      </c>
      <c r="E896" t="s">
        <v>214</v>
      </c>
      <c r="F896" t="s">
        <v>214</v>
      </c>
      <c r="G896" t="s">
        <v>214</v>
      </c>
      <c r="H896" t="s">
        <v>214</v>
      </c>
      <c r="I896" t="s">
        <v>212</v>
      </c>
      <c r="J896" t="s">
        <v>214</v>
      </c>
      <c r="K896" t="s">
        <v>214</v>
      </c>
      <c r="L896" t="s">
        <v>214</v>
      </c>
      <c r="M896" t="s">
        <v>214</v>
      </c>
      <c r="N896" t="s">
        <v>214</v>
      </c>
      <c r="O896" t="s">
        <v>214</v>
      </c>
      <c r="P896" t="s">
        <v>214</v>
      </c>
      <c r="Q896" t="s">
        <v>214</v>
      </c>
      <c r="R896" t="s">
        <v>214</v>
      </c>
      <c r="S896" t="s">
        <v>214</v>
      </c>
      <c r="T896" t="s">
        <v>214</v>
      </c>
      <c r="U896" t="s">
        <v>214</v>
      </c>
      <c r="V896" t="s">
        <v>214</v>
      </c>
      <c r="W896" t="s">
        <v>214</v>
      </c>
      <c r="X896" t="s">
        <v>212</v>
      </c>
      <c r="Y896" t="s">
        <v>212</v>
      </c>
      <c r="Z896" t="s">
        <v>214</v>
      </c>
      <c r="AA896" t="s">
        <v>214</v>
      </c>
      <c r="AB896" t="s">
        <v>212</v>
      </c>
      <c r="AC896" t="s">
        <v>212</v>
      </c>
      <c r="AD896" t="s">
        <v>212</v>
      </c>
      <c r="AE896" t="s">
        <v>212</v>
      </c>
      <c r="AF896" t="s">
        <v>212</v>
      </c>
      <c r="AG896" t="s">
        <v>214</v>
      </c>
      <c r="AH896" t="s">
        <v>214</v>
      </c>
      <c r="AI896" t="s">
        <v>214</v>
      </c>
      <c r="AJ896" t="s">
        <v>214</v>
      </c>
      <c r="AK896" t="s">
        <v>214</v>
      </c>
      <c r="AL896" t="s">
        <v>214</v>
      </c>
      <c r="AM896" t="s">
        <v>214</v>
      </c>
      <c r="AN896" t="s">
        <v>213</v>
      </c>
      <c r="AO896" t="s">
        <v>214</v>
      </c>
      <c r="AQ896" t="s">
        <v>3374</v>
      </c>
      <c r="AR896"/>
      <c r="AS896" s="283"/>
      <c r="AT896" s="256"/>
    </row>
    <row r="897" spans="1:48" s="257" customFormat="1" ht="21.6" x14ac:dyDescent="0.65">
      <c r="A897" s="257">
        <v>215159</v>
      </c>
      <c r="B897" s="257" t="s">
        <v>59</v>
      </c>
      <c r="C897" t="s">
        <v>214</v>
      </c>
      <c r="D897" t="s">
        <v>214</v>
      </c>
      <c r="E897" t="s">
        <v>214</v>
      </c>
      <c r="F897" t="s">
        <v>214</v>
      </c>
      <c r="G897" t="s">
        <v>214</v>
      </c>
      <c r="H897" t="s">
        <v>214</v>
      </c>
      <c r="I897" t="s">
        <v>214</v>
      </c>
      <c r="J897" t="s">
        <v>214</v>
      </c>
      <c r="K897" t="s">
        <v>214</v>
      </c>
      <c r="L897" t="s">
        <v>214</v>
      </c>
      <c r="M897" t="s">
        <v>214</v>
      </c>
      <c r="N897" t="s">
        <v>214</v>
      </c>
      <c r="O897" t="s">
        <v>214</v>
      </c>
      <c r="P897" t="s">
        <v>214</v>
      </c>
      <c r="Q897" t="s">
        <v>214</v>
      </c>
      <c r="R897" t="s">
        <v>214</v>
      </c>
      <c r="S897" t="s">
        <v>214</v>
      </c>
      <c r="T897" t="s">
        <v>214</v>
      </c>
      <c r="U897" t="s">
        <v>214</v>
      </c>
      <c r="V897" t="s">
        <v>214</v>
      </c>
      <c r="W897" t="s">
        <v>212</v>
      </c>
      <c r="X897" t="s">
        <v>212</v>
      </c>
      <c r="Y897" t="s">
        <v>212</v>
      </c>
      <c r="Z897" t="s">
        <v>212</v>
      </c>
      <c r="AA897" t="s">
        <v>212</v>
      </c>
      <c r="AB897" t="s">
        <v>212</v>
      </c>
      <c r="AC897" t="s">
        <v>212</v>
      </c>
      <c r="AD897" t="s">
        <v>212</v>
      </c>
      <c r="AE897" t="s">
        <v>212</v>
      </c>
      <c r="AF897" t="s">
        <v>212</v>
      </c>
      <c r="AG897" t="s">
        <v>214</v>
      </c>
      <c r="AH897" t="s">
        <v>214</v>
      </c>
      <c r="AI897" t="s">
        <v>212</v>
      </c>
      <c r="AJ897" t="s">
        <v>212</v>
      </c>
      <c r="AK897" t="s">
        <v>212</v>
      </c>
      <c r="AL897" t="s">
        <v>212</v>
      </c>
      <c r="AM897" t="s">
        <v>212</v>
      </c>
      <c r="AN897" t="s">
        <v>214</v>
      </c>
      <c r="AO897" t="s">
        <v>214</v>
      </c>
      <c r="AP897"/>
      <c r="AQ897" t="s">
        <v>59</v>
      </c>
      <c r="AR897"/>
      <c r="AS897" s="286"/>
      <c r="AT897" s="258"/>
      <c r="AV897" s="258"/>
    </row>
    <row r="898" spans="1:48" s="257" customFormat="1" ht="22.8" x14ac:dyDescent="0.4">
      <c r="A898" s="257">
        <v>215161</v>
      </c>
      <c r="B898" s="257" t="s">
        <v>486</v>
      </c>
      <c r="C898" t="s">
        <v>3829</v>
      </c>
      <c r="D898" t="s">
        <v>3829</v>
      </c>
      <c r="E898" t="s">
        <v>3829</v>
      </c>
      <c r="F898" t="s">
        <v>3829</v>
      </c>
      <c r="G898" t="s">
        <v>3829</v>
      </c>
      <c r="H898" t="s">
        <v>3829</v>
      </c>
      <c r="I898" t="s">
        <v>3829</v>
      </c>
      <c r="J898" t="s">
        <v>3829</v>
      </c>
      <c r="K898" t="s">
        <v>3829</v>
      </c>
      <c r="L898" t="s">
        <v>3829</v>
      </c>
      <c r="M898" t="s">
        <v>3829</v>
      </c>
      <c r="N898" t="s">
        <v>3829</v>
      </c>
      <c r="O898" t="s">
        <v>3829</v>
      </c>
      <c r="P898" t="s">
        <v>3829</v>
      </c>
      <c r="Q898" t="s">
        <v>3829</v>
      </c>
      <c r="R898" t="s">
        <v>3829</v>
      </c>
      <c r="S898" t="s">
        <v>3829</v>
      </c>
      <c r="T898" t="s">
        <v>3829</v>
      </c>
      <c r="U898" t="s">
        <v>3829</v>
      </c>
      <c r="V898" t="s">
        <v>3829</v>
      </c>
      <c r="W898"/>
      <c r="X898"/>
      <c r="Y898"/>
      <c r="Z898"/>
      <c r="AA898"/>
      <c r="AB898"/>
      <c r="AC898"/>
      <c r="AD898"/>
      <c r="AE898"/>
      <c r="AF898"/>
      <c r="AG898"/>
      <c r="AH898"/>
      <c r="AI898"/>
      <c r="AJ898"/>
      <c r="AK898"/>
      <c r="AL898"/>
      <c r="AM898"/>
      <c r="AN898"/>
      <c r="AO898"/>
      <c r="AP898"/>
      <c r="AQ898" t="s">
        <v>4068</v>
      </c>
      <c r="AR898"/>
      <c r="AS898" s="268"/>
      <c r="AT898" s="258"/>
      <c r="AV898" s="258"/>
    </row>
    <row r="899" spans="1:48" s="257" customFormat="1" ht="22.8" x14ac:dyDescent="0.4">
      <c r="A899" s="257">
        <v>215162</v>
      </c>
      <c r="B899" s="257" t="s">
        <v>486</v>
      </c>
      <c r="C899" t="s">
        <v>212</v>
      </c>
      <c r="D899" t="s">
        <v>212</v>
      </c>
      <c r="E899" t="s">
        <v>212</v>
      </c>
      <c r="F899" t="s">
        <v>212</v>
      </c>
      <c r="G899" t="s">
        <v>212</v>
      </c>
      <c r="H899" t="s">
        <v>212</v>
      </c>
      <c r="I899" t="s">
        <v>212</v>
      </c>
      <c r="J899" t="s">
        <v>214</v>
      </c>
      <c r="K899" t="s">
        <v>214</v>
      </c>
      <c r="L899" t="s">
        <v>212</v>
      </c>
      <c r="M899" t="s">
        <v>214</v>
      </c>
      <c r="N899" t="s">
        <v>212</v>
      </c>
      <c r="O899" t="s">
        <v>212</v>
      </c>
      <c r="P899" t="s">
        <v>213</v>
      </c>
      <c r="Q899" t="s">
        <v>213</v>
      </c>
      <c r="R899" t="s">
        <v>213</v>
      </c>
      <c r="S899" t="s">
        <v>213</v>
      </c>
      <c r="T899" t="s">
        <v>214</v>
      </c>
      <c r="U899" t="s">
        <v>213</v>
      </c>
      <c r="V899" t="s">
        <v>214</v>
      </c>
      <c r="W899"/>
      <c r="X899"/>
      <c r="Y899"/>
      <c r="Z899"/>
      <c r="AA899"/>
      <c r="AB899"/>
      <c r="AC899"/>
      <c r="AD899"/>
      <c r="AE899"/>
      <c r="AF899"/>
      <c r="AG899"/>
      <c r="AH899"/>
      <c r="AI899"/>
      <c r="AJ899"/>
      <c r="AK899"/>
      <c r="AL899"/>
      <c r="AM899"/>
      <c r="AN899"/>
      <c r="AO899"/>
      <c r="AP899"/>
      <c r="AQ899" t="s">
        <v>486</v>
      </c>
      <c r="AR899"/>
      <c r="AS899" s="268"/>
      <c r="AT899" s="258"/>
      <c r="AV899" s="258"/>
    </row>
    <row r="900" spans="1:48" s="257" customFormat="1" ht="22.8" x14ac:dyDescent="0.4">
      <c r="A900" s="257">
        <v>215165</v>
      </c>
      <c r="B900" s="257" t="s">
        <v>59</v>
      </c>
      <c r="C900" t="s">
        <v>214</v>
      </c>
      <c r="D900" t="s">
        <v>214</v>
      </c>
      <c r="E900" t="s">
        <v>214</v>
      </c>
      <c r="F900" t="s">
        <v>214</v>
      </c>
      <c r="G900" t="s">
        <v>212</v>
      </c>
      <c r="H900" t="s">
        <v>214</v>
      </c>
      <c r="I900" t="s">
        <v>214</v>
      </c>
      <c r="J900" t="s">
        <v>214</v>
      </c>
      <c r="K900" t="s">
        <v>214</v>
      </c>
      <c r="L900" t="s">
        <v>214</v>
      </c>
      <c r="M900" t="s">
        <v>214</v>
      </c>
      <c r="N900" t="s">
        <v>214</v>
      </c>
      <c r="O900" t="s">
        <v>214</v>
      </c>
      <c r="P900" t="s">
        <v>212</v>
      </c>
      <c r="Q900" t="s">
        <v>214</v>
      </c>
      <c r="R900" t="s">
        <v>214</v>
      </c>
      <c r="S900" t="s">
        <v>214</v>
      </c>
      <c r="T900" t="s">
        <v>214</v>
      </c>
      <c r="U900" t="s">
        <v>214</v>
      </c>
      <c r="V900" t="s">
        <v>212</v>
      </c>
      <c r="W900" t="s">
        <v>212</v>
      </c>
      <c r="X900" t="s">
        <v>214</v>
      </c>
      <c r="Y900" t="s">
        <v>214</v>
      </c>
      <c r="Z900" t="s">
        <v>212</v>
      </c>
      <c r="AA900" t="s">
        <v>212</v>
      </c>
      <c r="AB900" t="s">
        <v>212</v>
      </c>
      <c r="AC900" t="s">
        <v>212</v>
      </c>
      <c r="AD900" t="s">
        <v>214</v>
      </c>
      <c r="AE900" t="s">
        <v>213</v>
      </c>
      <c r="AF900" t="s">
        <v>214</v>
      </c>
      <c r="AG900" t="s">
        <v>212</v>
      </c>
      <c r="AH900" t="s">
        <v>214</v>
      </c>
      <c r="AI900" t="s">
        <v>213</v>
      </c>
      <c r="AJ900" t="s">
        <v>214</v>
      </c>
      <c r="AK900" t="s">
        <v>214</v>
      </c>
      <c r="AL900" t="s">
        <v>214</v>
      </c>
      <c r="AM900" t="s">
        <v>213</v>
      </c>
      <c r="AN900" t="s">
        <v>213</v>
      </c>
      <c r="AO900" t="s">
        <v>213</v>
      </c>
      <c r="AP900" t="s">
        <v>212</v>
      </c>
      <c r="AQ900" t="s">
        <v>59</v>
      </c>
      <c r="AR900"/>
      <c r="AS900" s="268"/>
      <c r="AT900" s="258"/>
      <c r="AV900" s="258"/>
    </row>
    <row r="901" spans="1:48" s="257" customFormat="1" ht="22.8" x14ac:dyDescent="0.4">
      <c r="A901" s="257">
        <v>215168</v>
      </c>
      <c r="B901" s="257" t="s">
        <v>59</v>
      </c>
      <c r="C901" t="s">
        <v>212</v>
      </c>
      <c r="D901" t="s">
        <v>212</v>
      </c>
      <c r="E901" t="s">
        <v>214</v>
      </c>
      <c r="F901" t="s">
        <v>212</v>
      </c>
      <c r="G901" t="s">
        <v>214</v>
      </c>
      <c r="H901" t="s">
        <v>214</v>
      </c>
      <c r="I901" t="s">
        <v>214</v>
      </c>
      <c r="J901" t="s">
        <v>212</v>
      </c>
      <c r="K901" t="s">
        <v>212</v>
      </c>
      <c r="L901" t="s">
        <v>214</v>
      </c>
      <c r="M901" t="s">
        <v>214</v>
      </c>
      <c r="N901" t="s">
        <v>212</v>
      </c>
      <c r="O901" t="s">
        <v>212</v>
      </c>
      <c r="P901" t="s">
        <v>214</v>
      </c>
      <c r="Q901" t="s">
        <v>214</v>
      </c>
      <c r="R901" t="s">
        <v>214</v>
      </c>
      <c r="S901" t="s">
        <v>214</v>
      </c>
      <c r="T901" t="s">
        <v>212</v>
      </c>
      <c r="U901" t="s">
        <v>212</v>
      </c>
      <c r="V901" t="s">
        <v>214</v>
      </c>
      <c r="W901" t="s">
        <v>212</v>
      </c>
      <c r="X901" t="s">
        <v>214</v>
      </c>
      <c r="Y901" t="s">
        <v>214</v>
      </c>
      <c r="Z901" t="s">
        <v>214</v>
      </c>
      <c r="AA901" t="s">
        <v>212</v>
      </c>
      <c r="AB901" t="s">
        <v>212</v>
      </c>
      <c r="AC901" t="s">
        <v>212</v>
      </c>
      <c r="AD901" t="s">
        <v>212</v>
      </c>
      <c r="AE901" t="s">
        <v>212</v>
      </c>
      <c r="AF901" t="s">
        <v>212</v>
      </c>
      <c r="AG901" t="s">
        <v>212</v>
      </c>
      <c r="AH901" t="s">
        <v>214</v>
      </c>
      <c r="AI901" t="s">
        <v>214</v>
      </c>
      <c r="AJ901" t="s">
        <v>212</v>
      </c>
      <c r="AK901" t="s">
        <v>212</v>
      </c>
      <c r="AL901" t="s">
        <v>214</v>
      </c>
      <c r="AM901" t="s">
        <v>213</v>
      </c>
      <c r="AN901" t="s">
        <v>213</v>
      </c>
      <c r="AO901" t="s">
        <v>213</v>
      </c>
      <c r="AP901" t="s">
        <v>214</v>
      </c>
      <c r="AQ901" t="s">
        <v>3374</v>
      </c>
      <c r="AR901"/>
      <c r="AS901" s="268"/>
      <c r="AT901" s="256"/>
    </row>
    <row r="902" spans="1:48" s="257" customFormat="1" ht="22.8" x14ac:dyDescent="0.4">
      <c r="A902" s="257">
        <v>215171</v>
      </c>
      <c r="B902" s="257" t="s">
        <v>486</v>
      </c>
      <c r="C902" t="s">
        <v>3829</v>
      </c>
      <c r="D902" t="s">
        <v>3829</v>
      </c>
      <c r="E902" t="s">
        <v>3829</v>
      </c>
      <c r="F902" t="s">
        <v>3829</v>
      </c>
      <c r="G902" t="s">
        <v>3829</v>
      </c>
      <c r="H902" t="s">
        <v>3829</v>
      </c>
      <c r="I902" t="s">
        <v>3829</v>
      </c>
      <c r="J902" t="s">
        <v>3829</v>
      </c>
      <c r="K902" t="s">
        <v>3829</v>
      </c>
      <c r="L902" t="s">
        <v>3829</v>
      </c>
      <c r="M902" t="s">
        <v>3829</v>
      </c>
      <c r="N902" t="s">
        <v>3829</v>
      </c>
      <c r="O902" t="s">
        <v>3829</v>
      </c>
      <c r="P902" t="s">
        <v>3829</v>
      </c>
      <c r="Q902" t="s">
        <v>3829</v>
      </c>
      <c r="R902" t="s">
        <v>3829</v>
      </c>
      <c r="S902" t="s">
        <v>3829</v>
      </c>
      <c r="T902" t="s">
        <v>3829</v>
      </c>
      <c r="U902" t="s">
        <v>3829</v>
      </c>
      <c r="V902" t="s">
        <v>3829</v>
      </c>
      <c r="W902"/>
      <c r="X902"/>
      <c r="Y902"/>
      <c r="Z902"/>
      <c r="AA902"/>
      <c r="AB902"/>
      <c r="AC902"/>
      <c r="AD902"/>
      <c r="AE902"/>
      <c r="AF902"/>
      <c r="AG902"/>
      <c r="AH902"/>
      <c r="AI902"/>
      <c r="AJ902"/>
      <c r="AK902"/>
      <c r="AL902"/>
      <c r="AM902"/>
      <c r="AN902"/>
      <c r="AO902"/>
      <c r="AP902"/>
      <c r="AQ902" t="s">
        <v>4068</v>
      </c>
      <c r="AR902"/>
      <c r="AS902" s="268"/>
      <c r="AT902" s="258"/>
      <c r="AV902" s="258"/>
    </row>
    <row r="903" spans="1:48" s="257" customFormat="1" ht="22.8" x14ac:dyDescent="0.4">
      <c r="A903" s="257">
        <v>215172</v>
      </c>
      <c r="B903" s="257" t="s">
        <v>59</v>
      </c>
      <c r="C903" t="s">
        <v>214</v>
      </c>
      <c r="D903" t="s">
        <v>214</v>
      </c>
      <c r="E903" t="s">
        <v>214</v>
      </c>
      <c r="F903" t="s">
        <v>214</v>
      </c>
      <c r="G903" t="s">
        <v>214</v>
      </c>
      <c r="H903" t="s">
        <v>214</v>
      </c>
      <c r="I903" t="s">
        <v>214</v>
      </c>
      <c r="J903" t="s">
        <v>214</v>
      </c>
      <c r="K903" t="s">
        <v>214</v>
      </c>
      <c r="L903" t="s">
        <v>213</v>
      </c>
      <c r="M903" t="s">
        <v>214</v>
      </c>
      <c r="N903" t="s">
        <v>214</v>
      </c>
      <c r="O903" t="s">
        <v>214</v>
      </c>
      <c r="P903" t="s">
        <v>214</v>
      </c>
      <c r="Q903" t="s">
        <v>213</v>
      </c>
      <c r="R903" t="s">
        <v>214</v>
      </c>
      <c r="S903" t="s">
        <v>214</v>
      </c>
      <c r="T903" t="s">
        <v>214</v>
      </c>
      <c r="U903" t="s">
        <v>214</v>
      </c>
      <c r="V903" t="s">
        <v>214</v>
      </c>
      <c r="W903" t="s">
        <v>213</v>
      </c>
      <c r="X903" t="s">
        <v>212</v>
      </c>
      <c r="Y903" t="s">
        <v>214</v>
      </c>
      <c r="Z903" t="s">
        <v>214</v>
      </c>
      <c r="AA903" t="s">
        <v>212</v>
      </c>
      <c r="AB903" t="s">
        <v>214</v>
      </c>
      <c r="AC903" t="s">
        <v>212</v>
      </c>
      <c r="AD903" t="s">
        <v>214</v>
      </c>
      <c r="AE903" t="s">
        <v>212</v>
      </c>
      <c r="AF903" t="s">
        <v>213</v>
      </c>
      <c r="AG903" t="s">
        <v>214</v>
      </c>
      <c r="AH903" t="s">
        <v>214</v>
      </c>
      <c r="AI903" t="s">
        <v>214</v>
      </c>
      <c r="AJ903" t="s">
        <v>214</v>
      </c>
      <c r="AK903" t="s">
        <v>214</v>
      </c>
      <c r="AL903" t="s">
        <v>213</v>
      </c>
      <c r="AM903" t="s">
        <v>214</v>
      </c>
      <c r="AN903" t="s">
        <v>214</v>
      </c>
      <c r="AO903" t="s">
        <v>213</v>
      </c>
      <c r="AP903" t="s">
        <v>213</v>
      </c>
      <c r="AQ903" t="s">
        <v>3374</v>
      </c>
      <c r="AR903"/>
      <c r="AS903" s="268"/>
      <c r="AT903" s="256"/>
      <c r="AV903" s="258"/>
    </row>
    <row r="904" spans="1:48" s="257" customFormat="1" ht="22.8" x14ac:dyDescent="0.4">
      <c r="A904" s="257">
        <v>215173</v>
      </c>
      <c r="B904" s="257" t="s">
        <v>59</v>
      </c>
      <c r="C904" t="s">
        <v>212</v>
      </c>
      <c r="D904" t="s">
        <v>214</v>
      </c>
      <c r="E904" t="s">
        <v>212</v>
      </c>
      <c r="F904" t="s">
        <v>214</v>
      </c>
      <c r="G904" t="s">
        <v>212</v>
      </c>
      <c r="H904" t="s">
        <v>214</v>
      </c>
      <c r="I904" t="s">
        <v>214</v>
      </c>
      <c r="J904" t="s">
        <v>214</v>
      </c>
      <c r="K904" t="s">
        <v>214</v>
      </c>
      <c r="L904" t="s">
        <v>214</v>
      </c>
      <c r="M904" t="s">
        <v>212</v>
      </c>
      <c r="N904" t="s">
        <v>214</v>
      </c>
      <c r="O904" t="s">
        <v>214</v>
      </c>
      <c r="P904" t="s">
        <v>214</v>
      </c>
      <c r="Q904" t="s">
        <v>214</v>
      </c>
      <c r="R904" t="s">
        <v>214</v>
      </c>
      <c r="S904" t="s">
        <v>214</v>
      </c>
      <c r="T904" t="s">
        <v>212</v>
      </c>
      <c r="U904" t="s">
        <v>214</v>
      </c>
      <c r="V904" t="s">
        <v>214</v>
      </c>
      <c r="W904" t="s">
        <v>212</v>
      </c>
      <c r="X904" t="s">
        <v>214</v>
      </c>
      <c r="Y904" t="s">
        <v>212</v>
      </c>
      <c r="Z904" t="s">
        <v>214</v>
      </c>
      <c r="AA904" t="s">
        <v>212</v>
      </c>
      <c r="AB904" t="s">
        <v>212</v>
      </c>
      <c r="AC904" t="s">
        <v>212</v>
      </c>
      <c r="AD904" t="s">
        <v>214</v>
      </c>
      <c r="AE904" t="s">
        <v>214</v>
      </c>
      <c r="AF904" t="s">
        <v>214</v>
      </c>
      <c r="AG904" t="s">
        <v>214</v>
      </c>
      <c r="AH904" t="s">
        <v>213</v>
      </c>
      <c r="AI904" t="s">
        <v>213</v>
      </c>
      <c r="AJ904" t="s">
        <v>214</v>
      </c>
      <c r="AK904" t="s">
        <v>214</v>
      </c>
      <c r="AL904" t="s">
        <v>214</v>
      </c>
      <c r="AM904" t="s">
        <v>214</v>
      </c>
      <c r="AN904" t="s">
        <v>213</v>
      </c>
      <c r="AO904" t="s">
        <v>213</v>
      </c>
      <c r="AP904" t="s">
        <v>214</v>
      </c>
      <c r="AQ904" t="s">
        <v>3374</v>
      </c>
      <c r="AR904"/>
      <c r="AS904" s="268"/>
      <c r="AT904" s="258"/>
      <c r="AV904" s="258"/>
    </row>
    <row r="905" spans="1:48" s="257" customFormat="1" ht="22.8" x14ac:dyDescent="0.4">
      <c r="A905" s="257">
        <v>215174</v>
      </c>
      <c r="B905" s="257" t="s">
        <v>484</v>
      </c>
      <c r="C905" t="s">
        <v>3829</v>
      </c>
      <c r="D905" t="s">
        <v>3829</v>
      </c>
      <c r="E905" t="s">
        <v>3829</v>
      </c>
      <c r="F905" t="s">
        <v>3829</v>
      </c>
      <c r="G905" t="s">
        <v>3829</v>
      </c>
      <c r="H905" t="s">
        <v>3829</v>
      </c>
      <c r="I905" t="s">
        <v>3829</v>
      </c>
      <c r="J905" t="s">
        <v>3829</v>
      </c>
      <c r="K905" t="s">
        <v>3829</v>
      </c>
      <c r="L905" t="s">
        <v>3829</v>
      </c>
      <c r="M905" t="s">
        <v>3829</v>
      </c>
      <c r="N905" t="s">
        <v>3829</v>
      </c>
      <c r="O905" t="s">
        <v>3829</v>
      </c>
      <c r="P905" t="s">
        <v>3829</v>
      </c>
      <c r="Q905" t="s">
        <v>3829</v>
      </c>
      <c r="R905" t="s">
        <v>3829</v>
      </c>
      <c r="S905" t="s">
        <v>3829</v>
      </c>
      <c r="T905" t="s">
        <v>3829</v>
      </c>
      <c r="U905" t="s">
        <v>3829</v>
      </c>
      <c r="V905" t="s">
        <v>3829</v>
      </c>
      <c r="W905" t="s">
        <v>3829</v>
      </c>
      <c r="X905" t="s">
        <v>3829</v>
      </c>
      <c r="Y905" t="s">
        <v>3829</v>
      </c>
      <c r="Z905" t="s">
        <v>3829</v>
      </c>
      <c r="AA905" t="s">
        <v>3829</v>
      </c>
      <c r="AB905" t="s">
        <v>3829</v>
      </c>
      <c r="AC905" t="s">
        <v>3829</v>
      </c>
      <c r="AD905" t="s">
        <v>3829</v>
      </c>
      <c r="AE905" t="s">
        <v>3829</v>
      </c>
      <c r="AF905" t="s">
        <v>3829</v>
      </c>
      <c r="AG905"/>
      <c r="AH905"/>
      <c r="AI905"/>
      <c r="AJ905"/>
      <c r="AK905"/>
      <c r="AL905"/>
      <c r="AM905"/>
      <c r="AN905"/>
      <c r="AO905"/>
      <c r="AP905"/>
      <c r="AQ905" t="s">
        <v>4067</v>
      </c>
      <c r="AR905"/>
      <c r="AS905" s="268"/>
      <c r="AT905" s="258"/>
      <c r="AV905" s="258"/>
    </row>
    <row r="906" spans="1:48" s="257" customFormat="1" ht="22.8" x14ac:dyDescent="0.4">
      <c r="A906" s="257">
        <v>215182</v>
      </c>
      <c r="B906" s="257" t="s">
        <v>59</v>
      </c>
      <c r="C906" t="s">
        <v>212</v>
      </c>
      <c r="D906" t="s">
        <v>212</v>
      </c>
      <c r="E906" t="s">
        <v>214</v>
      </c>
      <c r="F906" t="s">
        <v>214</v>
      </c>
      <c r="G906" t="s">
        <v>212</v>
      </c>
      <c r="H906" t="s">
        <v>214</v>
      </c>
      <c r="I906" t="s">
        <v>212</v>
      </c>
      <c r="J906" t="s">
        <v>214</v>
      </c>
      <c r="K906" t="s">
        <v>212</v>
      </c>
      <c r="L906" t="s">
        <v>214</v>
      </c>
      <c r="M906" t="s">
        <v>214</v>
      </c>
      <c r="N906" t="s">
        <v>214</v>
      </c>
      <c r="O906" t="s">
        <v>212</v>
      </c>
      <c r="P906" t="s">
        <v>212</v>
      </c>
      <c r="Q906" t="s">
        <v>214</v>
      </c>
      <c r="R906" t="s">
        <v>214</v>
      </c>
      <c r="S906" t="s">
        <v>214</v>
      </c>
      <c r="T906" t="s">
        <v>214</v>
      </c>
      <c r="U906" t="s">
        <v>214</v>
      </c>
      <c r="V906" t="s">
        <v>212</v>
      </c>
      <c r="W906" t="s">
        <v>212</v>
      </c>
      <c r="X906" t="s">
        <v>212</v>
      </c>
      <c r="Y906" t="s">
        <v>214</v>
      </c>
      <c r="Z906" t="s">
        <v>212</v>
      </c>
      <c r="AA906" t="s">
        <v>214</v>
      </c>
      <c r="AB906" t="s">
        <v>212</v>
      </c>
      <c r="AC906" t="s">
        <v>214</v>
      </c>
      <c r="AD906" t="s">
        <v>212</v>
      </c>
      <c r="AE906" t="s">
        <v>214</v>
      </c>
      <c r="AF906" t="s">
        <v>212</v>
      </c>
      <c r="AG906" t="s">
        <v>214</v>
      </c>
      <c r="AH906" t="s">
        <v>214</v>
      </c>
      <c r="AI906" t="s">
        <v>213</v>
      </c>
      <c r="AJ906" t="s">
        <v>214</v>
      </c>
      <c r="AK906" t="s">
        <v>214</v>
      </c>
      <c r="AL906" t="s">
        <v>213</v>
      </c>
      <c r="AM906" t="s">
        <v>213</v>
      </c>
      <c r="AN906" t="s">
        <v>213</v>
      </c>
      <c r="AO906" t="s">
        <v>213</v>
      </c>
      <c r="AP906" t="s">
        <v>213</v>
      </c>
      <c r="AQ906" t="s">
        <v>3374</v>
      </c>
      <c r="AR906"/>
      <c r="AS906" s="268"/>
      <c r="AT906" s="256"/>
      <c r="AV906" s="258"/>
    </row>
    <row r="907" spans="1:48" s="257" customFormat="1" ht="22.8" x14ac:dyDescent="0.4">
      <c r="A907" s="257">
        <v>215185</v>
      </c>
      <c r="B907" s="257" t="s">
        <v>484</v>
      </c>
      <c r="C907" t="s">
        <v>212</v>
      </c>
      <c r="D907" t="s">
        <v>212</v>
      </c>
      <c r="E907" t="s">
        <v>214</v>
      </c>
      <c r="F907" t="s">
        <v>214</v>
      </c>
      <c r="G907" t="s">
        <v>212</v>
      </c>
      <c r="H907" t="s">
        <v>214</v>
      </c>
      <c r="I907" t="s">
        <v>212</v>
      </c>
      <c r="J907" t="s">
        <v>214</v>
      </c>
      <c r="K907" t="s">
        <v>214</v>
      </c>
      <c r="L907" t="s">
        <v>214</v>
      </c>
      <c r="M907" t="s">
        <v>214</v>
      </c>
      <c r="N907" t="s">
        <v>214</v>
      </c>
      <c r="O907" t="s">
        <v>212</v>
      </c>
      <c r="P907" t="s">
        <v>214</v>
      </c>
      <c r="Q907" t="s">
        <v>214</v>
      </c>
      <c r="R907" t="s">
        <v>212</v>
      </c>
      <c r="S907" t="s">
        <v>214</v>
      </c>
      <c r="T907" t="s">
        <v>212</v>
      </c>
      <c r="U907" t="s">
        <v>214</v>
      </c>
      <c r="V907" t="s">
        <v>212</v>
      </c>
      <c r="W907" t="s">
        <v>214</v>
      </c>
      <c r="X907" t="s">
        <v>214</v>
      </c>
      <c r="Y907" t="s">
        <v>214</v>
      </c>
      <c r="Z907" t="s">
        <v>212</v>
      </c>
      <c r="AA907" t="s">
        <v>212</v>
      </c>
      <c r="AB907" t="s">
        <v>214</v>
      </c>
      <c r="AC907" t="s">
        <v>212</v>
      </c>
      <c r="AD907" t="s">
        <v>214</v>
      </c>
      <c r="AE907" t="s">
        <v>213</v>
      </c>
      <c r="AF907" t="s">
        <v>214</v>
      </c>
      <c r="AG907"/>
      <c r="AH907"/>
      <c r="AI907"/>
      <c r="AJ907"/>
      <c r="AK907"/>
      <c r="AL907"/>
      <c r="AM907"/>
      <c r="AN907"/>
      <c r="AO907"/>
      <c r="AP907"/>
      <c r="AQ907" t="s">
        <v>3375</v>
      </c>
      <c r="AR907"/>
      <c r="AS907" s="268"/>
      <c r="AT907" s="256"/>
    </row>
    <row r="908" spans="1:48" s="257" customFormat="1" ht="22.8" x14ac:dyDescent="0.4">
      <c r="A908" s="257">
        <v>215193</v>
      </c>
      <c r="B908" s="257" t="s">
        <v>59</v>
      </c>
      <c r="C908" t="s">
        <v>214</v>
      </c>
      <c r="D908" t="s">
        <v>214</v>
      </c>
      <c r="E908" t="s">
        <v>214</v>
      </c>
      <c r="F908" t="s">
        <v>214</v>
      </c>
      <c r="G908" t="s">
        <v>212</v>
      </c>
      <c r="H908" t="s">
        <v>214</v>
      </c>
      <c r="I908" t="s">
        <v>214</v>
      </c>
      <c r="J908" t="s">
        <v>212</v>
      </c>
      <c r="K908" t="s">
        <v>214</v>
      </c>
      <c r="L908" t="s">
        <v>214</v>
      </c>
      <c r="M908" t="s">
        <v>212</v>
      </c>
      <c r="N908" t="s">
        <v>212</v>
      </c>
      <c r="O908" t="s">
        <v>212</v>
      </c>
      <c r="P908" t="s">
        <v>212</v>
      </c>
      <c r="Q908" t="s">
        <v>212</v>
      </c>
      <c r="R908" t="s">
        <v>212</v>
      </c>
      <c r="S908" t="s">
        <v>214</v>
      </c>
      <c r="T908" t="s">
        <v>214</v>
      </c>
      <c r="U908" t="s">
        <v>214</v>
      </c>
      <c r="V908" t="s">
        <v>212</v>
      </c>
      <c r="W908" t="s">
        <v>214</v>
      </c>
      <c r="X908" t="s">
        <v>212</v>
      </c>
      <c r="Y908" t="s">
        <v>212</v>
      </c>
      <c r="Z908" t="s">
        <v>214</v>
      </c>
      <c r="AA908" t="s">
        <v>214</v>
      </c>
      <c r="AB908" t="s">
        <v>212</v>
      </c>
      <c r="AC908" t="s">
        <v>212</v>
      </c>
      <c r="AD908" t="s">
        <v>212</v>
      </c>
      <c r="AE908" t="s">
        <v>212</v>
      </c>
      <c r="AF908" t="s">
        <v>212</v>
      </c>
      <c r="AG908" t="s">
        <v>214</v>
      </c>
      <c r="AH908" t="s">
        <v>214</v>
      </c>
      <c r="AI908" t="s">
        <v>214</v>
      </c>
      <c r="AJ908" t="s">
        <v>214</v>
      </c>
      <c r="AK908" t="s">
        <v>214</v>
      </c>
      <c r="AL908" t="s">
        <v>213</v>
      </c>
      <c r="AM908" t="s">
        <v>213</v>
      </c>
      <c r="AN908" t="s">
        <v>212</v>
      </c>
      <c r="AO908" t="s">
        <v>212</v>
      </c>
      <c r="AP908" t="s">
        <v>213</v>
      </c>
      <c r="AQ908" t="s">
        <v>59</v>
      </c>
      <c r="AR908"/>
      <c r="AS908" s="268"/>
      <c r="AT908" s="258"/>
      <c r="AV908" s="258"/>
    </row>
    <row r="909" spans="1:48" s="257" customFormat="1" ht="22.8" x14ac:dyDescent="0.4">
      <c r="A909" s="257">
        <v>215195</v>
      </c>
      <c r="B909" s="257" t="s">
        <v>484</v>
      </c>
      <c r="C909" t="s">
        <v>3829</v>
      </c>
      <c r="D909" t="s">
        <v>3829</v>
      </c>
      <c r="E909" t="s">
        <v>3829</v>
      </c>
      <c r="F909" t="s">
        <v>3829</v>
      </c>
      <c r="G909" t="s">
        <v>3829</v>
      </c>
      <c r="H909" t="s">
        <v>3829</v>
      </c>
      <c r="I909" t="s">
        <v>3829</v>
      </c>
      <c r="J909" t="s">
        <v>3829</v>
      </c>
      <c r="K909" t="s">
        <v>3829</v>
      </c>
      <c r="L909" t="s">
        <v>3829</v>
      </c>
      <c r="M909" t="s">
        <v>3829</v>
      </c>
      <c r="N909" t="s">
        <v>3829</v>
      </c>
      <c r="O909" t="s">
        <v>3829</v>
      </c>
      <c r="P909" t="s">
        <v>3829</v>
      </c>
      <c r="Q909" t="s">
        <v>3829</v>
      </c>
      <c r="R909" t="s">
        <v>3829</v>
      </c>
      <c r="S909" t="s">
        <v>3829</v>
      </c>
      <c r="T909" t="s">
        <v>3829</v>
      </c>
      <c r="U909" t="s">
        <v>3829</v>
      </c>
      <c r="V909" t="s">
        <v>3829</v>
      </c>
      <c r="W909" t="s">
        <v>3829</v>
      </c>
      <c r="X909" t="s">
        <v>3829</v>
      </c>
      <c r="Y909" t="s">
        <v>3829</v>
      </c>
      <c r="Z909" t="s">
        <v>3829</v>
      </c>
      <c r="AA909" t="s">
        <v>3829</v>
      </c>
      <c r="AB909" t="s">
        <v>3829</v>
      </c>
      <c r="AC909" t="s">
        <v>3829</v>
      </c>
      <c r="AD909" t="s">
        <v>3829</v>
      </c>
      <c r="AE909" t="s">
        <v>3829</v>
      </c>
      <c r="AF909" t="s">
        <v>3829</v>
      </c>
      <c r="AG909"/>
      <c r="AH909"/>
      <c r="AI909"/>
      <c r="AJ909"/>
      <c r="AK909"/>
      <c r="AL909"/>
      <c r="AM909"/>
      <c r="AN909"/>
      <c r="AO909"/>
      <c r="AP909"/>
      <c r="AQ909" t="s">
        <v>3865</v>
      </c>
      <c r="AR909"/>
      <c r="AS909" s="268"/>
      <c r="AT909" s="256"/>
    </row>
    <row r="910" spans="1:48" s="257" customFormat="1" ht="22.8" x14ac:dyDescent="0.4">
      <c r="A910" s="345">
        <v>215197</v>
      </c>
      <c r="B910" s="257" t="s">
        <v>484</v>
      </c>
      <c r="C910" s="269" t="s">
        <v>3829</v>
      </c>
      <c r="D910" s="269" t="s">
        <v>3829</v>
      </c>
      <c r="E910" s="269" t="s">
        <v>3829</v>
      </c>
      <c r="F910" s="269" t="s">
        <v>3829</v>
      </c>
      <c r="G910" s="269" t="s">
        <v>3829</v>
      </c>
      <c r="H910" s="269" t="s">
        <v>3829</v>
      </c>
      <c r="I910" s="269" t="s">
        <v>3829</v>
      </c>
      <c r="J910" s="269" t="s">
        <v>3829</v>
      </c>
      <c r="K910" s="269" t="s">
        <v>3829</v>
      </c>
      <c r="L910" s="269" t="s">
        <v>3829</v>
      </c>
      <c r="M910" s="269" t="s">
        <v>3829</v>
      </c>
      <c r="N910" s="269" t="s">
        <v>3829</v>
      </c>
      <c r="O910" s="269" t="s">
        <v>3829</v>
      </c>
      <c r="P910" s="269" t="s">
        <v>3829</v>
      </c>
      <c r="Q910" s="269" t="s">
        <v>3829</v>
      </c>
      <c r="R910" s="269" t="s">
        <v>3829</v>
      </c>
      <c r="S910" s="269" t="s">
        <v>3829</v>
      </c>
      <c r="T910" s="269" t="s">
        <v>3829</v>
      </c>
      <c r="U910" s="269" t="s">
        <v>3829</v>
      </c>
      <c r="V910" s="269" t="s">
        <v>3829</v>
      </c>
      <c r="W910" s="269" t="s">
        <v>3829</v>
      </c>
      <c r="X910" s="269" t="s">
        <v>3829</v>
      </c>
      <c r="Y910" s="269" t="s">
        <v>3829</v>
      </c>
      <c r="Z910" s="269" t="s">
        <v>3829</v>
      </c>
      <c r="AA910" s="269" t="s">
        <v>3829</v>
      </c>
      <c r="AB910" s="269" t="s">
        <v>3829</v>
      </c>
      <c r="AC910" s="269" t="s">
        <v>3829</v>
      </c>
      <c r="AD910" s="269" t="s">
        <v>3829</v>
      </c>
      <c r="AE910" s="269" t="s">
        <v>3829</v>
      </c>
      <c r="AF910" s="269" t="s">
        <v>3829</v>
      </c>
      <c r="AG910" s="269"/>
      <c r="AH910" s="269"/>
      <c r="AI910" s="269"/>
      <c r="AJ910" s="269"/>
      <c r="AK910" s="269"/>
      <c r="AL910" s="269"/>
      <c r="AM910" s="269"/>
      <c r="AN910" s="269"/>
      <c r="AO910" s="269"/>
      <c r="AP910"/>
      <c r="AQ910" t="s">
        <v>3865</v>
      </c>
      <c r="AR910"/>
      <c r="AS910" s="268"/>
      <c r="AT910" s="258"/>
    </row>
    <row r="911" spans="1:48" s="257" customFormat="1" ht="22.8" x14ac:dyDescent="0.4">
      <c r="A911" s="345">
        <v>215198</v>
      </c>
      <c r="B911" s="257" t="s">
        <v>485</v>
      </c>
      <c r="C911" s="269" t="s">
        <v>213</v>
      </c>
      <c r="D911" s="269" t="s">
        <v>213</v>
      </c>
      <c r="E911" s="269" t="s">
        <v>213</v>
      </c>
      <c r="F911" s="269" t="s">
        <v>213</v>
      </c>
      <c r="G911" s="269" t="s">
        <v>213</v>
      </c>
      <c r="H911" s="269" t="s">
        <v>213</v>
      </c>
      <c r="I911" s="269" t="s">
        <v>213</v>
      </c>
      <c r="J911" s="269" t="s">
        <v>213</v>
      </c>
      <c r="K911" s="269" t="s">
        <v>213</v>
      </c>
      <c r="L911" s="269" t="s">
        <v>213</v>
      </c>
      <c r="M911" s="280"/>
      <c r="N911" s="280"/>
      <c r="O911" s="280"/>
      <c r="P911" s="280"/>
      <c r="Q911" s="280"/>
      <c r="R911" s="280"/>
      <c r="S911" s="280"/>
      <c r="T911" s="280"/>
      <c r="U911" s="280"/>
      <c r="V911" s="280"/>
      <c r="W911" s="280"/>
      <c r="X911" s="280"/>
      <c r="Y911" s="280"/>
      <c r="Z911" s="280"/>
      <c r="AA911" s="280"/>
      <c r="AB911" s="280"/>
      <c r="AC911" s="280"/>
      <c r="AD911" s="280"/>
      <c r="AE911" s="280"/>
      <c r="AF911" s="280"/>
      <c r="AG911" s="280"/>
      <c r="AH911" s="280"/>
      <c r="AI911" s="280"/>
      <c r="AJ911" s="280"/>
      <c r="AK911" s="280"/>
      <c r="AL911" s="280"/>
      <c r="AM911" s="280"/>
      <c r="AN911" s="280"/>
      <c r="AO911" s="280"/>
      <c r="AP911"/>
      <c r="AQ911" t="s">
        <v>3981</v>
      </c>
      <c r="AR911"/>
      <c r="AS911" s="268"/>
      <c r="AT911" s="258"/>
      <c r="AV911" s="258"/>
    </row>
    <row r="912" spans="1:48" s="257" customFormat="1" ht="22.8" x14ac:dyDescent="0.4">
      <c r="A912" s="257">
        <v>215205</v>
      </c>
      <c r="B912" s="257" t="s">
        <v>484</v>
      </c>
      <c r="C912" t="s">
        <v>212</v>
      </c>
      <c r="D912" t="s">
        <v>214</v>
      </c>
      <c r="E912" t="s">
        <v>214</v>
      </c>
      <c r="F912" t="s">
        <v>212</v>
      </c>
      <c r="G912" t="s">
        <v>214</v>
      </c>
      <c r="H912" t="s">
        <v>212</v>
      </c>
      <c r="I912" t="s">
        <v>214</v>
      </c>
      <c r="J912" t="s">
        <v>212</v>
      </c>
      <c r="K912" t="s">
        <v>214</v>
      </c>
      <c r="L912" t="s">
        <v>212</v>
      </c>
      <c r="M912" t="s">
        <v>212</v>
      </c>
      <c r="N912" t="s">
        <v>214</v>
      </c>
      <c r="O912" t="s">
        <v>214</v>
      </c>
      <c r="P912" t="s">
        <v>212</v>
      </c>
      <c r="Q912" t="s">
        <v>212</v>
      </c>
      <c r="R912" t="s">
        <v>212</v>
      </c>
      <c r="S912" t="s">
        <v>214</v>
      </c>
      <c r="T912" t="s">
        <v>212</v>
      </c>
      <c r="U912" t="s">
        <v>212</v>
      </c>
      <c r="V912" t="s">
        <v>212</v>
      </c>
      <c r="W912" t="s">
        <v>213</v>
      </c>
      <c r="X912" t="s">
        <v>212</v>
      </c>
      <c r="Y912" t="s">
        <v>213</v>
      </c>
      <c r="Z912" t="s">
        <v>214</v>
      </c>
      <c r="AA912" t="s">
        <v>214</v>
      </c>
      <c r="AB912" t="s">
        <v>212</v>
      </c>
      <c r="AC912" t="s">
        <v>214</v>
      </c>
      <c r="AD912" t="s">
        <v>213</v>
      </c>
      <c r="AE912" t="s">
        <v>213</v>
      </c>
      <c r="AF912" t="s">
        <v>212</v>
      </c>
      <c r="AG912"/>
      <c r="AH912"/>
      <c r="AI912"/>
      <c r="AJ912"/>
      <c r="AK912"/>
      <c r="AL912"/>
      <c r="AM912"/>
      <c r="AN912"/>
      <c r="AO912"/>
      <c r="AP912"/>
      <c r="AQ912" t="s">
        <v>484</v>
      </c>
      <c r="AR912"/>
      <c r="AS912" s="268"/>
      <c r="AT912" s="258"/>
      <c r="AV912" s="258"/>
    </row>
    <row r="913" spans="1:48" s="257" customFormat="1" ht="22.8" x14ac:dyDescent="0.4">
      <c r="A913" s="257">
        <v>215206</v>
      </c>
      <c r="B913" s="257" t="s">
        <v>59</v>
      </c>
      <c r="C913" t="s">
        <v>212</v>
      </c>
      <c r="D913" t="s">
        <v>212</v>
      </c>
      <c r="E913" t="s">
        <v>214</v>
      </c>
      <c r="F913" t="s">
        <v>212</v>
      </c>
      <c r="G913" t="s">
        <v>212</v>
      </c>
      <c r="H913" t="s">
        <v>214</v>
      </c>
      <c r="I913" t="s">
        <v>212</v>
      </c>
      <c r="J913" t="s">
        <v>214</v>
      </c>
      <c r="K913" t="s">
        <v>214</v>
      </c>
      <c r="L913" t="s">
        <v>214</v>
      </c>
      <c r="M913" t="s">
        <v>212</v>
      </c>
      <c r="N913" t="s">
        <v>214</v>
      </c>
      <c r="O913" t="s">
        <v>214</v>
      </c>
      <c r="P913" t="s">
        <v>212</v>
      </c>
      <c r="Q913" t="s">
        <v>214</v>
      </c>
      <c r="R913" t="s">
        <v>214</v>
      </c>
      <c r="S913" t="s">
        <v>214</v>
      </c>
      <c r="T913" t="s">
        <v>214</v>
      </c>
      <c r="U913" t="s">
        <v>212</v>
      </c>
      <c r="V913" t="s">
        <v>212</v>
      </c>
      <c r="W913" t="s">
        <v>212</v>
      </c>
      <c r="X913" t="s">
        <v>212</v>
      </c>
      <c r="Y913" t="s">
        <v>212</v>
      </c>
      <c r="Z913" t="s">
        <v>212</v>
      </c>
      <c r="AA913" t="s">
        <v>212</v>
      </c>
      <c r="AB913" t="s">
        <v>212</v>
      </c>
      <c r="AC913" t="s">
        <v>212</v>
      </c>
      <c r="AD913" t="s">
        <v>212</v>
      </c>
      <c r="AE913" t="s">
        <v>212</v>
      </c>
      <c r="AF913" t="s">
        <v>214</v>
      </c>
      <c r="AG913" t="s">
        <v>212</v>
      </c>
      <c r="AH913" t="s">
        <v>212</v>
      </c>
      <c r="AI913" t="s">
        <v>212</v>
      </c>
      <c r="AJ913" t="s">
        <v>212</v>
      </c>
      <c r="AK913" t="s">
        <v>214</v>
      </c>
      <c r="AL913" t="s">
        <v>212</v>
      </c>
      <c r="AM913" t="s">
        <v>212</v>
      </c>
      <c r="AN913" t="s">
        <v>214</v>
      </c>
      <c r="AO913" t="s">
        <v>213</v>
      </c>
      <c r="AP913" t="s">
        <v>212</v>
      </c>
      <c r="AQ913" t="s">
        <v>59</v>
      </c>
      <c r="AR913"/>
      <c r="AS913" s="268"/>
      <c r="AT913" s="256"/>
    </row>
    <row r="914" spans="1:48" s="257" customFormat="1" ht="22.8" x14ac:dyDescent="0.4">
      <c r="A914" s="257">
        <v>215211</v>
      </c>
      <c r="B914" s="257" t="s">
        <v>484</v>
      </c>
      <c r="C914" t="s">
        <v>212</v>
      </c>
      <c r="D914" t="s">
        <v>214</v>
      </c>
      <c r="E914" t="s">
        <v>212</v>
      </c>
      <c r="F914" t="s">
        <v>212</v>
      </c>
      <c r="G914" t="s">
        <v>212</v>
      </c>
      <c r="H914" t="s">
        <v>212</v>
      </c>
      <c r="I914" t="s">
        <v>212</v>
      </c>
      <c r="J914" t="s">
        <v>212</v>
      </c>
      <c r="K914" t="s">
        <v>212</v>
      </c>
      <c r="L914" t="s">
        <v>212</v>
      </c>
      <c r="M914" t="s">
        <v>212</v>
      </c>
      <c r="N914" t="s">
        <v>212</v>
      </c>
      <c r="O914" t="s">
        <v>212</v>
      </c>
      <c r="P914" t="s">
        <v>212</v>
      </c>
      <c r="Q914" t="s">
        <v>212</v>
      </c>
      <c r="R914" t="s">
        <v>212</v>
      </c>
      <c r="S914" t="s">
        <v>212</v>
      </c>
      <c r="T914" t="s">
        <v>212</v>
      </c>
      <c r="U914" t="s">
        <v>212</v>
      </c>
      <c r="V914" t="s">
        <v>212</v>
      </c>
      <c r="W914" t="s">
        <v>212</v>
      </c>
      <c r="X914" t="s">
        <v>214</v>
      </c>
      <c r="Y914" t="s">
        <v>212</v>
      </c>
      <c r="Z914" t="s">
        <v>212</v>
      </c>
      <c r="AA914" t="s">
        <v>212</v>
      </c>
      <c r="AB914" t="s">
        <v>213</v>
      </c>
      <c r="AC914" t="s">
        <v>213</v>
      </c>
      <c r="AD914" t="s">
        <v>213</v>
      </c>
      <c r="AE914" t="s">
        <v>213</v>
      </c>
      <c r="AF914" t="s">
        <v>213</v>
      </c>
      <c r="AG914"/>
      <c r="AH914"/>
      <c r="AI914"/>
      <c r="AJ914"/>
      <c r="AK914"/>
      <c r="AL914"/>
      <c r="AM914"/>
      <c r="AN914"/>
      <c r="AO914"/>
      <c r="AP914"/>
      <c r="AQ914" t="s">
        <v>3375</v>
      </c>
      <c r="AR914"/>
      <c r="AS914" s="268"/>
      <c r="AT914" s="256"/>
      <c r="AV914" s="258"/>
    </row>
    <row r="915" spans="1:48" s="257" customFormat="1" ht="22.8" x14ac:dyDescent="0.4">
      <c r="A915" s="257">
        <v>215218</v>
      </c>
      <c r="B915" s="257" t="s">
        <v>484</v>
      </c>
      <c r="C915" t="s">
        <v>212</v>
      </c>
      <c r="D915" t="s">
        <v>214</v>
      </c>
      <c r="E915" t="s">
        <v>214</v>
      </c>
      <c r="F915" t="s">
        <v>214</v>
      </c>
      <c r="G915" t="s">
        <v>212</v>
      </c>
      <c r="H915" t="s">
        <v>212</v>
      </c>
      <c r="I915" t="s">
        <v>214</v>
      </c>
      <c r="J915" t="s">
        <v>214</v>
      </c>
      <c r="K915" t="s">
        <v>214</v>
      </c>
      <c r="L915" t="s">
        <v>214</v>
      </c>
      <c r="M915" t="s">
        <v>212</v>
      </c>
      <c r="N915" t="s">
        <v>214</v>
      </c>
      <c r="O915" t="s">
        <v>214</v>
      </c>
      <c r="P915" t="s">
        <v>214</v>
      </c>
      <c r="Q915" t="s">
        <v>212</v>
      </c>
      <c r="R915" t="s">
        <v>214</v>
      </c>
      <c r="S915" t="s">
        <v>214</v>
      </c>
      <c r="T915" t="s">
        <v>214</v>
      </c>
      <c r="U915" t="s">
        <v>214</v>
      </c>
      <c r="V915" t="s">
        <v>212</v>
      </c>
      <c r="W915" t="s">
        <v>212</v>
      </c>
      <c r="X915" t="s">
        <v>212</v>
      </c>
      <c r="Y915" t="s">
        <v>212</v>
      </c>
      <c r="Z915" t="s">
        <v>214</v>
      </c>
      <c r="AA915" t="s">
        <v>212</v>
      </c>
      <c r="AB915" t="s">
        <v>214</v>
      </c>
      <c r="AC915" t="s">
        <v>214</v>
      </c>
      <c r="AD915" t="s">
        <v>213</v>
      </c>
      <c r="AE915" t="s">
        <v>213</v>
      </c>
      <c r="AF915" t="s">
        <v>213</v>
      </c>
      <c r="AG915"/>
      <c r="AH915"/>
      <c r="AI915"/>
      <c r="AJ915"/>
      <c r="AK915"/>
      <c r="AL915"/>
      <c r="AM915"/>
      <c r="AN915"/>
      <c r="AO915"/>
      <c r="AP915"/>
      <c r="AQ915" t="s">
        <v>484</v>
      </c>
      <c r="AR915"/>
      <c r="AS915" s="268"/>
      <c r="AT915" s="258"/>
      <c r="AV915" s="258"/>
    </row>
    <row r="916" spans="1:48" s="257" customFormat="1" ht="22.8" x14ac:dyDescent="0.4">
      <c r="A916" s="257">
        <v>215228</v>
      </c>
      <c r="B916" s="257" t="s">
        <v>484</v>
      </c>
      <c r="C916" t="s">
        <v>212</v>
      </c>
      <c r="D916" t="s">
        <v>212</v>
      </c>
      <c r="E916" t="s">
        <v>212</v>
      </c>
      <c r="F916" t="s">
        <v>212</v>
      </c>
      <c r="G916" t="s">
        <v>212</v>
      </c>
      <c r="H916" t="s">
        <v>214</v>
      </c>
      <c r="I916" t="s">
        <v>212</v>
      </c>
      <c r="J916" t="s">
        <v>212</v>
      </c>
      <c r="K916" t="s">
        <v>212</v>
      </c>
      <c r="L916" t="s">
        <v>214</v>
      </c>
      <c r="M916" t="s">
        <v>214</v>
      </c>
      <c r="N916" t="s">
        <v>214</v>
      </c>
      <c r="O916" t="s">
        <v>214</v>
      </c>
      <c r="P916" t="s">
        <v>214</v>
      </c>
      <c r="Q916" t="s">
        <v>214</v>
      </c>
      <c r="R916" t="s">
        <v>212</v>
      </c>
      <c r="S916" t="s">
        <v>214</v>
      </c>
      <c r="T916" t="s">
        <v>212</v>
      </c>
      <c r="U916" t="s">
        <v>214</v>
      </c>
      <c r="V916" t="s">
        <v>214</v>
      </c>
      <c r="W916" t="s">
        <v>212</v>
      </c>
      <c r="X916" t="s">
        <v>214</v>
      </c>
      <c r="Y916" t="s">
        <v>213</v>
      </c>
      <c r="Z916" t="s">
        <v>212</v>
      </c>
      <c r="AA916" t="s">
        <v>214</v>
      </c>
      <c r="AB916" t="s">
        <v>212</v>
      </c>
      <c r="AC916" t="s">
        <v>214</v>
      </c>
      <c r="AD916" t="s">
        <v>214</v>
      </c>
      <c r="AE916" t="s">
        <v>213</v>
      </c>
      <c r="AF916" t="s">
        <v>214</v>
      </c>
      <c r="AG916"/>
      <c r="AH916"/>
      <c r="AI916"/>
      <c r="AJ916"/>
      <c r="AK916"/>
      <c r="AL916"/>
      <c r="AM916"/>
      <c r="AN916"/>
      <c r="AO916"/>
      <c r="AP916"/>
      <c r="AQ916" t="s">
        <v>484</v>
      </c>
      <c r="AR916"/>
      <c r="AS916" s="268"/>
      <c r="AT916" s="256"/>
    </row>
    <row r="917" spans="1:48" s="257" customFormat="1" ht="21.6" x14ac:dyDescent="0.65">
      <c r="A917" s="257">
        <v>215229</v>
      </c>
      <c r="B917" s="257" t="s">
        <v>59</v>
      </c>
      <c r="C917" t="s">
        <v>214</v>
      </c>
      <c r="D917" t="s">
        <v>212</v>
      </c>
      <c r="E917" t="s">
        <v>214</v>
      </c>
      <c r="F917" t="s">
        <v>214</v>
      </c>
      <c r="G917" t="s">
        <v>212</v>
      </c>
      <c r="H917" t="s">
        <v>214</v>
      </c>
      <c r="I917" t="s">
        <v>214</v>
      </c>
      <c r="J917" t="s">
        <v>212</v>
      </c>
      <c r="K917" t="s">
        <v>214</v>
      </c>
      <c r="L917" t="s">
        <v>214</v>
      </c>
      <c r="M917" t="s">
        <v>212</v>
      </c>
      <c r="N917" t="s">
        <v>212</v>
      </c>
      <c r="O917" t="s">
        <v>214</v>
      </c>
      <c r="P917" t="s">
        <v>214</v>
      </c>
      <c r="Q917" t="s">
        <v>212</v>
      </c>
      <c r="R917" t="s">
        <v>214</v>
      </c>
      <c r="S917" t="s">
        <v>214</v>
      </c>
      <c r="T917" t="s">
        <v>214</v>
      </c>
      <c r="U917" t="s">
        <v>212</v>
      </c>
      <c r="V917" t="s">
        <v>214</v>
      </c>
      <c r="W917" t="s">
        <v>212</v>
      </c>
      <c r="X917" t="s">
        <v>214</v>
      </c>
      <c r="Y917" t="s">
        <v>214</v>
      </c>
      <c r="Z917" t="s">
        <v>214</v>
      </c>
      <c r="AA917" t="s">
        <v>212</v>
      </c>
      <c r="AB917" t="s">
        <v>212</v>
      </c>
      <c r="AC917" t="s">
        <v>212</v>
      </c>
      <c r="AD917" t="s">
        <v>212</v>
      </c>
      <c r="AE917" t="s">
        <v>212</v>
      </c>
      <c r="AF917" t="s">
        <v>214</v>
      </c>
      <c r="AG917" t="s">
        <v>214</v>
      </c>
      <c r="AH917" t="s">
        <v>212</v>
      </c>
      <c r="AI917" t="s">
        <v>214</v>
      </c>
      <c r="AJ917" t="s">
        <v>214</v>
      </c>
      <c r="AK917" t="s">
        <v>212</v>
      </c>
      <c r="AL917" t="s">
        <v>212</v>
      </c>
      <c r="AM917" t="s">
        <v>212</v>
      </c>
      <c r="AN917" t="s">
        <v>214</v>
      </c>
      <c r="AO917" t="s">
        <v>212</v>
      </c>
      <c r="AP917" t="s">
        <v>212</v>
      </c>
      <c r="AQ917" t="s">
        <v>59</v>
      </c>
      <c r="AR917"/>
      <c r="AS917" s="286"/>
      <c r="AT917" s="256"/>
      <c r="AV917" s="258"/>
    </row>
    <row r="918" spans="1:48" s="257" customFormat="1" ht="22.8" x14ac:dyDescent="0.4">
      <c r="A918" s="257">
        <v>215253</v>
      </c>
      <c r="B918" s="257" t="s">
        <v>484</v>
      </c>
      <c r="C918" t="s">
        <v>3829</v>
      </c>
      <c r="D918" t="s">
        <v>3829</v>
      </c>
      <c r="E918" t="s">
        <v>3829</v>
      </c>
      <c r="F918" t="s">
        <v>3829</v>
      </c>
      <c r="G918" t="s">
        <v>3829</v>
      </c>
      <c r="H918" t="s">
        <v>3829</v>
      </c>
      <c r="I918" t="s">
        <v>3829</v>
      </c>
      <c r="J918" t="s">
        <v>3829</v>
      </c>
      <c r="K918" t="s">
        <v>3829</v>
      </c>
      <c r="L918" t="s">
        <v>3829</v>
      </c>
      <c r="M918" t="s">
        <v>3829</v>
      </c>
      <c r="N918" t="s">
        <v>3829</v>
      </c>
      <c r="O918" t="s">
        <v>3829</v>
      </c>
      <c r="P918" t="s">
        <v>3829</v>
      </c>
      <c r="Q918" t="s">
        <v>3829</v>
      </c>
      <c r="R918" t="s">
        <v>3829</v>
      </c>
      <c r="S918" t="s">
        <v>3829</v>
      </c>
      <c r="T918" t="s">
        <v>3829</v>
      </c>
      <c r="U918" t="s">
        <v>3829</v>
      </c>
      <c r="V918" t="s">
        <v>3829</v>
      </c>
      <c r="W918" t="s">
        <v>3829</v>
      </c>
      <c r="X918" t="s">
        <v>3829</v>
      </c>
      <c r="Y918" t="s">
        <v>3829</v>
      </c>
      <c r="Z918" t="s">
        <v>3829</v>
      </c>
      <c r="AA918" t="s">
        <v>3829</v>
      </c>
      <c r="AB918" t="s">
        <v>3829</v>
      </c>
      <c r="AC918" t="s">
        <v>3829</v>
      </c>
      <c r="AD918" t="s">
        <v>3829</v>
      </c>
      <c r="AE918" t="s">
        <v>3829</v>
      </c>
      <c r="AF918" t="s">
        <v>3829</v>
      </c>
      <c r="AG918"/>
      <c r="AH918"/>
      <c r="AI918"/>
      <c r="AJ918"/>
      <c r="AK918"/>
      <c r="AL918"/>
      <c r="AM918"/>
      <c r="AN918"/>
      <c r="AO918"/>
      <c r="AP918"/>
      <c r="AQ918" t="s">
        <v>484</v>
      </c>
      <c r="AR918"/>
      <c r="AS918" s="268"/>
      <c r="AT918" s="258"/>
      <c r="AV918" s="258"/>
    </row>
    <row r="919" spans="1:48" s="257" customFormat="1" ht="22.8" x14ac:dyDescent="0.4">
      <c r="A919" s="257">
        <v>215256</v>
      </c>
      <c r="B919" s="257" t="s">
        <v>486</v>
      </c>
      <c r="C919" t="s">
        <v>3829</v>
      </c>
      <c r="D919" t="s">
        <v>3829</v>
      </c>
      <c r="E919" t="s">
        <v>3829</v>
      </c>
      <c r="F919" t="s">
        <v>3829</v>
      </c>
      <c r="G919" t="s">
        <v>3829</v>
      </c>
      <c r="H919" t="s">
        <v>3829</v>
      </c>
      <c r="I919" t="s">
        <v>3829</v>
      </c>
      <c r="J919" t="s">
        <v>3829</v>
      </c>
      <c r="K919" t="s">
        <v>3829</v>
      </c>
      <c r="L919" t="s">
        <v>3829</v>
      </c>
      <c r="M919" t="s">
        <v>3829</v>
      </c>
      <c r="N919" t="s">
        <v>3829</v>
      </c>
      <c r="O919" t="s">
        <v>3829</v>
      </c>
      <c r="P919" t="s">
        <v>3829</v>
      </c>
      <c r="Q919" t="s">
        <v>3829</v>
      </c>
      <c r="R919" t="s">
        <v>3829</v>
      </c>
      <c r="S919" t="s">
        <v>3829</v>
      </c>
      <c r="T919" t="s">
        <v>3829</v>
      </c>
      <c r="U919" t="s">
        <v>3829</v>
      </c>
      <c r="V919" t="s">
        <v>3829</v>
      </c>
      <c r="W919"/>
      <c r="X919"/>
      <c r="Y919"/>
      <c r="Z919"/>
      <c r="AA919"/>
      <c r="AB919"/>
      <c r="AC919"/>
      <c r="AD919"/>
      <c r="AE919"/>
      <c r="AF919"/>
      <c r="AG919"/>
      <c r="AH919"/>
      <c r="AI919"/>
      <c r="AJ919"/>
      <c r="AK919"/>
      <c r="AL919"/>
      <c r="AM919"/>
      <c r="AN919"/>
      <c r="AO919"/>
      <c r="AP919"/>
      <c r="AQ919" t="s">
        <v>4176</v>
      </c>
      <c r="AR919"/>
      <c r="AS919" s="268"/>
      <c r="AT919" s="256"/>
      <c r="AV919" s="258"/>
    </row>
    <row r="920" spans="1:48" s="257" customFormat="1" ht="21.6" x14ac:dyDescent="0.65">
      <c r="A920" s="257">
        <v>215257</v>
      </c>
      <c r="B920" s="257" t="s">
        <v>59</v>
      </c>
      <c r="C920" t="s">
        <v>212</v>
      </c>
      <c r="D920" t="s">
        <v>214</v>
      </c>
      <c r="E920" t="s">
        <v>214</v>
      </c>
      <c r="F920" t="s">
        <v>214</v>
      </c>
      <c r="G920" t="s">
        <v>214</v>
      </c>
      <c r="H920" t="s">
        <v>212</v>
      </c>
      <c r="I920" t="s">
        <v>214</v>
      </c>
      <c r="J920" t="s">
        <v>212</v>
      </c>
      <c r="K920" t="s">
        <v>214</v>
      </c>
      <c r="L920" t="s">
        <v>214</v>
      </c>
      <c r="M920" t="s">
        <v>212</v>
      </c>
      <c r="N920" t="s">
        <v>214</v>
      </c>
      <c r="O920" t="s">
        <v>214</v>
      </c>
      <c r="P920" t="s">
        <v>212</v>
      </c>
      <c r="Q920" t="s">
        <v>212</v>
      </c>
      <c r="R920" t="s">
        <v>212</v>
      </c>
      <c r="S920" t="s">
        <v>214</v>
      </c>
      <c r="T920" t="s">
        <v>214</v>
      </c>
      <c r="U920" t="s">
        <v>214</v>
      </c>
      <c r="V920" t="s">
        <v>214</v>
      </c>
      <c r="W920" t="s">
        <v>212</v>
      </c>
      <c r="X920" t="s">
        <v>212</v>
      </c>
      <c r="Y920" t="s">
        <v>212</v>
      </c>
      <c r="Z920" t="s">
        <v>212</v>
      </c>
      <c r="AA920" t="s">
        <v>212</v>
      </c>
      <c r="AB920" t="s">
        <v>212</v>
      </c>
      <c r="AC920" t="s">
        <v>212</v>
      </c>
      <c r="AD920" t="s">
        <v>214</v>
      </c>
      <c r="AE920" t="s">
        <v>212</v>
      </c>
      <c r="AF920" t="s">
        <v>214</v>
      </c>
      <c r="AG920" t="s">
        <v>213</v>
      </c>
      <c r="AH920" t="s">
        <v>214</v>
      </c>
      <c r="AI920" t="s">
        <v>214</v>
      </c>
      <c r="AJ920" t="s">
        <v>214</v>
      </c>
      <c r="AK920" t="s">
        <v>214</v>
      </c>
      <c r="AL920" t="s">
        <v>214</v>
      </c>
      <c r="AM920" t="s">
        <v>213</v>
      </c>
      <c r="AN920" t="s">
        <v>214</v>
      </c>
      <c r="AO920" t="s">
        <v>213</v>
      </c>
      <c r="AQ920" t="s">
        <v>3374</v>
      </c>
      <c r="AR920"/>
      <c r="AS920" s="286"/>
      <c r="AT920" s="258"/>
      <c r="AV920" s="258"/>
    </row>
    <row r="921" spans="1:48" s="257" customFormat="1" ht="22.8" x14ac:dyDescent="0.4">
      <c r="A921" s="345">
        <v>215261</v>
      </c>
      <c r="B921" s="257" t="s">
        <v>486</v>
      </c>
      <c r="C921" s="269" t="s">
        <v>3829</v>
      </c>
      <c r="D921" s="269" t="s">
        <v>3829</v>
      </c>
      <c r="E921" s="269" t="s">
        <v>3829</v>
      </c>
      <c r="F921" s="269" t="s">
        <v>3829</v>
      </c>
      <c r="G921" s="269" t="s">
        <v>3829</v>
      </c>
      <c r="H921" s="269" t="s">
        <v>3829</v>
      </c>
      <c r="I921" s="269" t="s">
        <v>3829</v>
      </c>
      <c r="J921" s="269" t="s">
        <v>3829</v>
      </c>
      <c r="K921" s="269" t="s">
        <v>3829</v>
      </c>
      <c r="L921" s="269" t="s">
        <v>3829</v>
      </c>
      <c r="M921" s="269" t="s">
        <v>3829</v>
      </c>
      <c r="N921" s="269" t="s">
        <v>3829</v>
      </c>
      <c r="O921" s="269" t="s">
        <v>3829</v>
      </c>
      <c r="P921" s="269" t="s">
        <v>3829</v>
      </c>
      <c r="Q921" s="269" t="s">
        <v>3829</v>
      </c>
      <c r="R921" s="269" t="s">
        <v>3829</v>
      </c>
      <c r="S921" s="269" t="s">
        <v>3829</v>
      </c>
      <c r="T921" s="269" t="s">
        <v>3829</v>
      </c>
      <c r="U921" s="269" t="s">
        <v>3829</v>
      </c>
      <c r="V921" s="269" t="s">
        <v>3829</v>
      </c>
      <c r="W921" s="269"/>
      <c r="X921" s="269"/>
      <c r="Y921" s="269"/>
      <c r="Z921" s="269"/>
      <c r="AA921" s="269"/>
      <c r="AB921" s="269"/>
      <c r="AC921" s="269"/>
      <c r="AD921" s="269"/>
      <c r="AE921" s="269"/>
      <c r="AF921" s="269"/>
      <c r="AG921" s="269"/>
      <c r="AH921" s="269"/>
      <c r="AI921" s="269"/>
      <c r="AJ921" s="269"/>
      <c r="AK921" s="269"/>
      <c r="AL921" s="269"/>
      <c r="AM921" s="269"/>
      <c r="AN921" s="269"/>
      <c r="AO921" s="269"/>
      <c r="AP921"/>
      <c r="AQ921" t="s">
        <v>4077</v>
      </c>
      <c r="AR921"/>
      <c r="AS921" s="268"/>
      <c r="AT921" s="256"/>
    </row>
    <row r="922" spans="1:48" s="257" customFormat="1" ht="22.8" x14ac:dyDescent="0.4">
      <c r="A922" s="257">
        <v>215267</v>
      </c>
      <c r="B922" s="257" t="s">
        <v>59</v>
      </c>
      <c r="C922" t="s">
        <v>212</v>
      </c>
      <c r="D922" t="s">
        <v>212</v>
      </c>
      <c r="E922" t="s">
        <v>212</v>
      </c>
      <c r="F922" t="s">
        <v>214</v>
      </c>
      <c r="G922" t="s">
        <v>212</v>
      </c>
      <c r="H922" t="s">
        <v>212</v>
      </c>
      <c r="I922" t="s">
        <v>214</v>
      </c>
      <c r="J922" t="s">
        <v>212</v>
      </c>
      <c r="K922" t="s">
        <v>212</v>
      </c>
      <c r="L922" t="s">
        <v>212</v>
      </c>
      <c r="M922" t="s">
        <v>214</v>
      </c>
      <c r="N922" t="s">
        <v>214</v>
      </c>
      <c r="O922" t="s">
        <v>214</v>
      </c>
      <c r="P922" t="s">
        <v>214</v>
      </c>
      <c r="Q922" t="s">
        <v>214</v>
      </c>
      <c r="R922" t="s">
        <v>212</v>
      </c>
      <c r="S922" t="s">
        <v>212</v>
      </c>
      <c r="T922" t="s">
        <v>212</v>
      </c>
      <c r="U922" t="s">
        <v>214</v>
      </c>
      <c r="V922" t="s">
        <v>212</v>
      </c>
      <c r="W922" t="s">
        <v>214</v>
      </c>
      <c r="X922" t="s">
        <v>214</v>
      </c>
      <c r="Y922" t="s">
        <v>212</v>
      </c>
      <c r="Z922" t="s">
        <v>212</v>
      </c>
      <c r="AA922" t="s">
        <v>214</v>
      </c>
      <c r="AB922" t="s">
        <v>212</v>
      </c>
      <c r="AC922" t="s">
        <v>212</v>
      </c>
      <c r="AD922" t="s">
        <v>212</v>
      </c>
      <c r="AE922" t="s">
        <v>212</v>
      </c>
      <c r="AF922" t="s">
        <v>214</v>
      </c>
      <c r="AG922" t="s">
        <v>214</v>
      </c>
      <c r="AH922" t="s">
        <v>214</v>
      </c>
      <c r="AI922" t="s">
        <v>213</v>
      </c>
      <c r="AJ922" t="s">
        <v>214</v>
      </c>
      <c r="AK922" t="s">
        <v>213</v>
      </c>
      <c r="AL922" t="s">
        <v>213</v>
      </c>
      <c r="AM922" t="s">
        <v>213</v>
      </c>
      <c r="AN922" t="s">
        <v>213</v>
      </c>
      <c r="AO922" t="s">
        <v>213</v>
      </c>
      <c r="AP922" t="s">
        <v>213</v>
      </c>
      <c r="AQ922" t="s">
        <v>3374</v>
      </c>
      <c r="AR922"/>
      <c r="AS922" s="268"/>
      <c r="AT922" s="256"/>
      <c r="AV922" s="258"/>
    </row>
    <row r="923" spans="1:48" s="257" customFormat="1" ht="24" x14ac:dyDescent="0.5">
      <c r="A923" s="292">
        <v>215278</v>
      </c>
      <c r="B923" s="257" t="s">
        <v>486</v>
      </c>
      <c r="C923" s="257" t="s">
        <v>3829</v>
      </c>
      <c r="D923" s="257" t="s">
        <v>3829</v>
      </c>
      <c r="E923" s="257" t="s">
        <v>3829</v>
      </c>
      <c r="F923" s="257" t="s">
        <v>3829</v>
      </c>
      <c r="G923" s="257" t="s">
        <v>3829</v>
      </c>
      <c r="H923" s="257" t="s">
        <v>3829</v>
      </c>
      <c r="I923" s="257" t="s">
        <v>3829</v>
      </c>
      <c r="J923" s="257" t="s">
        <v>3829</v>
      </c>
      <c r="K923" s="257" t="s">
        <v>3829</v>
      </c>
      <c r="L923" s="257" t="s">
        <v>3829</v>
      </c>
      <c r="M923" s="257" t="s">
        <v>3829</v>
      </c>
      <c r="N923" s="257" t="s">
        <v>3829</v>
      </c>
      <c r="O923" s="257" t="s">
        <v>3829</v>
      </c>
      <c r="P923" s="257" t="s">
        <v>3829</v>
      </c>
      <c r="Q923" s="257" t="s">
        <v>3829</v>
      </c>
      <c r="R923" s="257" t="s">
        <v>3829</v>
      </c>
      <c r="S923" s="257" t="s">
        <v>3829</v>
      </c>
      <c r="T923" s="257" t="s">
        <v>3829</v>
      </c>
      <c r="U923" s="257" t="s">
        <v>3829</v>
      </c>
      <c r="V923" s="257" t="s">
        <v>3829</v>
      </c>
      <c r="AP923"/>
      <c r="AQ923" t="s">
        <v>4077</v>
      </c>
      <c r="AR923"/>
      <c r="AS923" s="268"/>
      <c r="AT923" s="256"/>
    </row>
    <row r="924" spans="1:48" s="257" customFormat="1" ht="22.8" x14ac:dyDescent="0.4">
      <c r="A924" s="257">
        <v>215281</v>
      </c>
      <c r="B924" s="257" t="s">
        <v>486</v>
      </c>
      <c r="C924" t="s">
        <v>3829</v>
      </c>
      <c r="D924" t="s">
        <v>3829</v>
      </c>
      <c r="E924" t="s">
        <v>3829</v>
      </c>
      <c r="F924" t="s">
        <v>3829</v>
      </c>
      <c r="G924" t="s">
        <v>3829</v>
      </c>
      <c r="H924" t="s">
        <v>3829</v>
      </c>
      <c r="I924" t="s">
        <v>3829</v>
      </c>
      <c r="J924" t="s">
        <v>3829</v>
      </c>
      <c r="K924" t="s">
        <v>3829</v>
      </c>
      <c r="L924" t="s">
        <v>3829</v>
      </c>
      <c r="M924" t="s">
        <v>3829</v>
      </c>
      <c r="N924" t="s">
        <v>3829</v>
      </c>
      <c r="O924" t="s">
        <v>3829</v>
      </c>
      <c r="P924" t="s">
        <v>3829</v>
      </c>
      <c r="Q924" t="s">
        <v>3829</v>
      </c>
      <c r="R924" t="s">
        <v>3829</v>
      </c>
      <c r="S924" t="s">
        <v>3829</v>
      </c>
      <c r="T924" t="s">
        <v>3829</v>
      </c>
      <c r="U924" t="s">
        <v>3829</v>
      </c>
      <c r="V924" t="s">
        <v>3829</v>
      </c>
      <c r="W924"/>
      <c r="X924"/>
      <c r="Y924"/>
      <c r="Z924"/>
      <c r="AA924"/>
      <c r="AB924"/>
      <c r="AC924"/>
      <c r="AD924"/>
      <c r="AE924"/>
      <c r="AF924"/>
      <c r="AG924"/>
      <c r="AH924"/>
      <c r="AI924"/>
      <c r="AJ924"/>
      <c r="AK924"/>
      <c r="AL924"/>
      <c r="AM924"/>
      <c r="AN924"/>
      <c r="AO924"/>
      <c r="AP924"/>
      <c r="AQ924" t="s">
        <v>4022</v>
      </c>
      <c r="AR924"/>
      <c r="AS924" s="268"/>
      <c r="AT924" s="258"/>
      <c r="AV924" s="258"/>
    </row>
    <row r="925" spans="1:48" s="257" customFormat="1" ht="14.4" x14ac:dyDescent="0.3">
      <c r="A925" s="345">
        <v>215282</v>
      </c>
      <c r="B925" s="257" t="s">
        <v>59</v>
      </c>
      <c r="C925" s="269" t="s">
        <v>214</v>
      </c>
      <c r="D925" s="269" t="s">
        <v>214</v>
      </c>
      <c r="E925" s="269" t="s">
        <v>214</v>
      </c>
      <c r="F925" s="269" t="s">
        <v>214</v>
      </c>
      <c r="G925" s="269" t="s">
        <v>214</v>
      </c>
      <c r="H925" s="269" t="s">
        <v>214</v>
      </c>
      <c r="I925" s="269" t="s">
        <v>214</v>
      </c>
      <c r="J925" s="269" t="s">
        <v>214</v>
      </c>
      <c r="K925" s="269" t="s">
        <v>214</v>
      </c>
      <c r="L925" s="269" t="s">
        <v>214</v>
      </c>
      <c r="M925" s="269" t="s">
        <v>214</v>
      </c>
      <c r="N925" s="269" t="s">
        <v>214</v>
      </c>
      <c r="O925" s="269" t="s">
        <v>214</v>
      </c>
      <c r="P925" s="269" t="s">
        <v>214</v>
      </c>
      <c r="Q925" s="269" t="s">
        <v>214</v>
      </c>
      <c r="R925" s="269" t="s">
        <v>214</v>
      </c>
      <c r="S925" s="269" t="s">
        <v>214</v>
      </c>
      <c r="T925" s="269" t="s">
        <v>214</v>
      </c>
      <c r="U925" s="269" t="s">
        <v>214</v>
      </c>
      <c r="V925" s="269" t="s">
        <v>214</v>
      </c>
      <c r="W925" s="269" t="s">
        <v>212</v>
      </c>
      <c r="X925" s="269" t="s">
        <v>214</v>
      </c>
      <c r="Y925" s="269" t="s">
        <v>212</v>
      </c>
      <c r="Z925" s="269" t="s">
        <v>212</v>
      </c>
      <c r="AA925" s="269" t="s">
        <v>214</v>
      </c>
      <c r="AB925" s="269" t="s">
        <v>214</v>
      </c>
      <c r="AC925" s="269" t="s">
        <v>214</v>
      </c>
      <c r="AD925" s="269" t="s">
        <v>213</v>
      </c>
      <c r="AE925" s="269" t="s">
        <v>212</v>
      </c>
      <c r="AF925" s="269" t="s">
        <v>214</v>
      </c>
      <c r="AG925" s="269" t="s">
        <v>213</v>
      </c>
      <c r="AH925" s="269" t="s">
        <v>213</v>
      </c>
      <c r="AI925" s="269" t="s">
        <v>213</v>
      </c>
      <c r="AJ925" s="269" t="s">
        <v>213</v>
      </c>
      <c r="AK925" s="269" t="s">
        <v>213</v>
      </c>
      <c r="AL925" s="269" t="s">
        <v>213</v>
      </c>
      <c r="AM925" s="269" t="s">
        <v>213</v>
      </c>
      <c r="AN925" s="269" t="s">
        <v>213</v>
      </c>
      <c r="AO925" s="269" t="s">
        <v>213</v>
      </c>
      <c r="AP925"/>
      <c r="AQ925" t="s">
        <v>59</v>
      </c>
      <c r="AR925"/>
      <c r="AS925" s="283"/>
      <c r="AT925" s="256"/>
    </row>
    <row r="926" spans="1:48" s="257" customFormat="1" ht="24" x14ac:dyDescent="0.5">
      <c r="A926" s="292">
        <v>215283</v>
      </c>
      <c r="B926" s="257" t="s">
        <v>484</v>
      </c>
      <c r="C926" s="257" t="s">
        <v>3829</v>
      </c>
      <c r="D926" s="257" t="s">
        <v>3829</v>
      </c>
      <c r="E926" s="257" t="s">
        <v>3829</v>
      </c>
      <c r="F926" s="257" t="s">
        <v>3829</v>
      </c>
      <c r="G926" s="257" t="s">
        <v>3829</v>
      </c>
      <c r="H926" s="257" t="s">
        <v>3829</v>
      </c>
      <c r="I926" s="257" t="s">
        <v>3829</v>
      </c>
      <c r="J926" s="257" t="s">
        <v>3829</v>
      </c>
      <c r="K926" s="257" t="s">
        <v>3829</v>
      </c>
      <c r="L926" s="257" t="s">
        <v>3829</v>
      </c>
      <c r="M926" s="257" t="s">
        <v>3829</v>
      </c>
      <c r="N926" s="257" t="s">
        <v>3829</v>
      </c>
      <c r="O926" s="257" t="s">
        <v>3829</v>
      </c>
      <c r="P926" s="257" t="s">
        <v>3829</v>
      </c>
      <c r="Q926" s="257" t="s">
        <v>3829</v>
      </c>
      <c r="R926" s="257" t="s">
        <v>3829</v>
      </c>
      <c r="S926" s="257" t="s">
        <v>3829</v>
      </c>
      <c r="T926" s="257" t="s">
        <v>3829</v>
      </c>
      <c r="U926" s="257" t="s">
        <v>3829</v>
      </c>
      <c r="V926" s="257" t="s">
        <v>3829</v>
      </c>
      <c r="W926" s="257" t="s">
        <v>3829</v>
      </c>
      <c r="X926" s="257" t="s">
        <v>3829</v>
      </c>
      <c r="Y926" s="257" t="s">
        <v>3829</v>
      </c>
      <c r="Z926" s="257" t="s">
        <v>3829</v>
      </c>
      <c r="AA926" s="257" t="s">
        <v>3829</v>
      </c>
      <c r="AB926" s="257" t="s">
        <v>3829</v>
      </c>
      <c r="AC926" s="257" t="s">
        <v>3829</v>
      </c>
      <c r="AD926" s="257" t="s">
        <v>3829</v>
      </c>
      <c r="AE926" s="257" t="s">
        <v>3829</v>
      </c>
      <c r="AF926" s="257" t="s">
        <v>3829</v>
      </c>
      <c r="AP926"/>
      <c r="AQ926" t="s">
        <v>3865</v>
      </c>
      <c r="AR926"/>
      <c r="AS926" s="268"/>
      <c r="AT926" s="256"/>
    </row>
    <row r="927" spans="1:48" s="257" customFormat="1" ht="14.4" x14ac:dyDescent="0.3">
      <c r="A927" s="257">
        <v>215284</v>
      </c>
      <c r="B927" s="257" t="s">
        <v>59</v>
      </c>
      <c r="C927" t="s">
        <v>214</v>
      </c>
      <c r="D927" t="s">
        <v>214</v>
      </c>
      <c r="E927" t="s">
        <v>214</v>
      </c>
      <c r="F927" t="s">
        <v>214</v>
      </c>
      <c r="G927" t="s">
        <v>214</v>
      </c>
      <c r="H927" t="s">
        <v>214</v>
      </c>
      <c r="I927" t="s">
        <v>214</v>
      </c>
      <c r="J927" t="s">
        <v>214</v>
      </c>
      <c r="K927" t="s">
        <v>214</v>
      </c>
      <c r="L927" t="s">
        <v>214</v>
      </c>
      <c r="M927" t="s">
        <v>214</v>
      </c>
      <c r="N927" t="s">
        <v>214</v>
      </c>
      <c r="O927" t="s">
        <v>214</v>
      </c>
      <c r="P927" t="s">
        <v>212</v>
      </c>
      <c r="Q927" t="s">
        <v>214</v>
      </c>
      <c r="R927" t="s">
        <v>213</v>
      </c>
      <c r="S927" t="s">
        <v>212</v>
      </c>
      <c r="T927" t="s">
        <v>212</v>
      </c>
      <c r="U927" t="s">
        <v>212</v>
      </c>
      <c r="V927" t="s">
        <v>212</v>
      </c>
      <c r="W927" t="s">
        <v>212</v>
      </c>
      <c r="X927" t="s">
        <v>212</v>
      </c>
      <c r="Y927" t="s">
        <v>212</v>
      </c>
      <c r="Z927" t="s">
        <v>212</v>
      </c>
      <c r="AA927" t="s">
        <v>212</v>
      </c>
      <c r="AB927" t="s">
        <v>212</v>
      </c>
      <c r="AC927" t="s">
        <v>212</v>
      </c>
      <c r="AD927" t="s">
        <v>212</v>
      </c>
      <c r="AE927" t="s">
        <v>212</v>
      </c>
      <c r="AF927" t="s">
        <v>212</v>
      </c>
      <c r="AG927" t="s">
        <v>213</v>
      </c>
      <c r="AH927" t="s">
        <v>214</v>
      </c>
      <c r="AI927" t="s">
        <v>214</v>
      </c>
      <c r="AJ927" t="s">
        <v>213</v>
      </c>
      <c r="AK927" t="s">
        <v>213</v>
      </c>
      <c r="AL927" t="s">
        <v>213</v>
      </c>
      <c r="AM927" t="s">
        <v>213</v>
      </c>
      <c r="AN927" t="s">
        <v>213</v>
      </c>
      <c r="AO927" t="s">
        <v>213</v>
      </c>
      <c r="AQ927" t="s">
        <v>3374</v>
      </c>
      <c r="AR927"/>
      <c r="AS927" s="283"/>
      <c r="AT927" s="280"/>
      <c r="AU927" s="280"/>
      <c r="AV927" s="280"/>
    </row>
    <row r="928" spans="1:48" s="257" customFormat="1" ht="22.8" x14ac:dyDescent="0.4">
      <c r="A928" s="257">
        <v>215287</v>
      </c>
      <c r="B928" s="257" t="s">
        <v>486</v>
      </c>
      <c r="C928" t="s">
        <v>3829</v>
      </c>
      <c r="D928" t="s">
        <v>3829</v>
      </c>
      <c r="E928" t="s">
        <v>3829</v>
      </c>
      <c r="F928" t="s">
        <v>3829</v>
      </c>
      <c r="G928" t="s">
        <v>3829</v>
      </c>
      <c r="H928" t="s">
        <v>3829</v>
      </c>
      <c r="I928" t="s">
        <v>3829</v>
      </c>
      <c r="J928" t="s">
        <v>3829</v>
      </c>
      <c r="K928" t="s">
        <v>3829</v>
      </c>
      <c r="L928" t="s">
        <v>3829</v>
      </c>
      <c r="M928" t="s">
        <v>3829</v>
      </c>
      <c r="N928" t="s">
        <v>3829</v>
      </c>
      <c r="O928" t="s">
        <v>3829</v>
      </c>
      <c r="P928" t="s">
        <v>3829</v>
      </c>
      <c r="Q928" t="s">
        <v>3829</v>
      </c>
      <c r="R928" t="s">
        <v>3829</v>
      </c>
      <c r="S928" t="s">
        <v>3829</v>
      </c>
      <c r="T928" t="s">
        <v>3829</v>
      </c>
      <c r="U928" t="s">
        <v>3829</v>
      </c>
      <c r="V928" t="s">
        <v>3829</v>
      </c>
      <c r="W928"/>
      <c r="X928"/>
      <c r="Y928"/>
      <c r="Z928"/>
      <c r="AA928"/>
      <c r="AB928"/>
      <c r="AC928"/>
      <c r="AD928"/>
      <c r="AE928"/>
      <c r="AF928"/>
      <c r="AG928"/>
      <c r="AH928"/>
      <c r="AI928"/>
      <c r="AJ928"/>
      <c r="AK928"/>
      <c r="AL928"/>
      <c r="AM928"/>
      <c r="AN928"/>
      <c r="AO928"/>
      <c r="AP928"/>
      <c r="AQ928" t="s">
        <v>4077</v>
      </c>
      <c r="AR928"/>
      <c r="AS928" s="268"/>
      <c r="AT928" s="256"/>
    </row>
    <row r="929" spans="1:48" s="257" customFormat="1" ht="22.8" x14ac:dyDescent="0.4">
      <c r="A929" s="257">
        <v>215288</v>
      </c>
      <c r="B929" s="257" t="s">
        <v>484</v>
      </c>
      <c r="C929" t="s">
        <v>212</v>
      </c>
      <c r="D929" t="s">
        <v>212</v>
      </c>
      <c r="E929" t="s">
        <v>214</v>
      </c>
      <c r="F929" t="s">
        <v>214</v>
      </c>
      <c r="G929" t="s">
        <v>212</v>
      </c>
      <c r="H929" t="s">
        <v>212</v>
      </c>
      <c r="I929" t="s">
        <v>212</v>
      </c>
      <c r="J929" t="s">
        <v>214</v>
      </c>
      <c r="K929" t="s">
        <v>212</v>
      </c>
      <c r="L929" t="s">
        <v>214</v>
      </c>
      <c r="M929" t="s">
        <v>214</v>
      </c>
      <c r="N929" t="s">
        <v>214</v>
      </c>
      <c r="O929" t="s">
        <v>212</v>
      </c>
      <c r="P929" t="s">
        <v>214</v>
      </c>
      <c r="Q929" t="s">
        <v>214</v>
      </c>
      <c r="R929" t="s">
        <v>214</v>
      </c>
      <c r="S929" t="s">
        <v>212</v>
      </c>
      <c r="T929" t="s">
        <v>212</v>
      </c>
      <c r="U929" t="s">
        <v>212</v>
      </c>
      <c r="V929" t="s">
        <v>212</v>
      </c>
      <c r="W929" t="s">
        <v>214</v>
      </c>
      <c r="X929" t="s">
        <v>214</v>
      </c>
      <c r="Y929" t="s">
        <v>212</v>
      </c>
      <c r="Z929" t="s">
        <v>212</v>
      </c>
      <c r="AA929" t="s">
        <v>214</v>
      </c>
      <c r="AB929" t="s">
        <v>212</v>
      </c>
      <c r="AC929" t="s">
        <v>212</v>
      </c>
      <c r="AD929" t="s">
        <v>214</v>
      </c>
      <c r="AE929" t="s">
        <v>212</v>
      </c>
      <c r="AF929" t="s">
        <v>214</v>
      </c>
      <c r="AG929"/>
      <c r="AH929"/>
      <c r="AI929"/>
      <c r="AJ929"/>
      <c r="AK929"/>
      <c r="AL929"/>
      <c r="AM929"/>
      <c r="AN929"/>
      <c r="AO929"/>
      <c r="AP929"/>
      <c r="AQ929" t="s">
        <v>484</v>
      </c>
      <c r="AR929"/>
      <c r="AS929" s="268"/>
      <c r="AT929" s="258"/>
      <c r="AV929" s="258"/>
    </row>
    <row r="930" spans="1:48" s="257" customFormat="1" ht="21.6" x14ac:dyDescent="0.65">
      <c r="A930" s="257">
        <v>215298</v>
      </c>
      <c r="B930" s="257" t="s">
        <v>59</v>
      </c>
      <c r="C930" t="s">
        <v>214</v>
      </c>
      <c r="D930" t="s">
        <v>212</v>
      </c>
      <c r="E930" t="s">
        <v>214</v>
      </c>
      <c r="F930" t="s">
        <v>214</v>
      </c>
      <c r="G930" t="s">
        <v>212</v>
      </c>
      <c r="H930" t="s">
        <v>214</v>
      </c>
      <c r="I930" t="s">
        <v>214</v>
      </c>
      <c r="J930" t="s">
        <v>214</v>
      </c>
      <c r="K930" t="s">
        <v>214</v>
      </c>
      <c r="L930" t="s">
        <v>214</v>
      </c>
      <c r="M930" t="s">
        <v>214</v>
      </c>
      <c r="N930" t="s">
        <v>214</v>
      </c>
      <c r="O930" t="s">
        <v>214</v>
      </c>
      <c r="P930" t="s">
        <v>214</v>
      </c>
      <c r="Q930" t="s">
        <v>214</v>
      </c>
      <c r="R930" t="s">
        <v>214</v>
      </c>
      <c r="S930" t="s">
        <v>214</v>
      </c>
      <c r="T930" t="s">
        <v>214</v>
      </c>
      <c r="U930" t="s">
        <v>214</v>
      </c>
      <c r="V930" t="s">
        <v>214</v>
      </c>
      <c r="W930" t="s">
        <v>214</v>
      </c>
      <c r="X930" t="s">
        <v>212</v>
      </c>
      <c r="Y930" t="s">
        <v>212</v>
      </c>
      <c r="Z930" t="s">
        <v>214</v>
      </c>
      <c r="AA930" t="s">
        <v>212</v>
      </c>
      <c r="AB930" t="s">
        <v>214</v>
      </c>
      <c r="AC930" t="s">
        <v>214</v>
      </c>
      <c r="AD930" t="s">
        <v>212</v>
      </c>
      <c r="AE930" t="s">
        <v>214</v>
      </c>
      <c r="AF930" t="s">
        <v>212</v>
      </c>
      <c r="AG930" t="s">
        <v>212</v>
      </c>
      <c r="AH930" t="s">
        <v>214</v>
      </c>
      <c r="AI930" t="s">
        <v>213</v>
      </c>
      <c r="AJ930" t="s">
        <v>214</v>
      </c>
      <c r="AK930" t="s">
        <v>213</v>
      </c>
      <c r="AL930" t="s">
        <v>213</v>
      </c>
      <c r="AM930" t="s">
        <v>213</v>
      </c>
      <c r="AN930" t="s">
        <v>213</v>
      </c>
      <c r="AO930" t="s">
        <v>213</v>
      </c>
      <c r="AP930"/>
      <c r="AQ930" t="s">
        <v>59</v>
      </c>
      <c r="AR930"/>
      <c r="AS930" s="290"/>
      <c r="AT930" s="256"/>
      <c r="AV930" s="258"/>
    </row>
    <row r="931" spans="1:48" s="257" customFormat="1" ht="22.8" x14ac:dyDescent="0.4">
      <c r="A931" s="257">
        <v>215301</v>
      </c>
      <c r="B931" s="257" t="s">
        <v>486</v>
      </c>
      <c r="C931" t="s">
        <v>3829</v>
      </c>
      <c r="D931" t="s">
        <v>3829</v>
      </c>
      <c r="E931" t="s">
        <v>3829</v>
      </c>
      <c r="F931" t="s">
        <v>3829</v>
      </c>
      <c r="G931" t="s">
        <v>3829</v>
      </c>
      <c r="H931" t="s">
        <v>3829</v>
      </c>
      <c r="I931" t="s">
        <v>3829</v>
      </c>
      <c r="J931" t="s">
        <v>3829</v>
      </c>
      <c r="K931" t="s">
        <v>3829</v>
      </c>
      <c r="L931" t="s">
        <v>3829</v>
      </c>
      <c r="M931" t="s">
        <v>3829</v>
      </c>
      <c r="N931" t="s">
        <v>3829</v>
      </c>
      <c r="O931" t="s">
        <v>3829</v>
      </c>
      <c r="P931" t="s">
        <v>3829</v>
      </c>
      <c r="Q931" t="s">
        <v>3829</v>
      </c>
      <c r="R931" t="s">
        <v>3829</v>
      </c>
      <c r="S931" t="s">
        <v>3829</v>
      </c>
      <c r="T931" t="s">
        <v>3829</v>
      </c>
      <c r="U931" t="s">
        <v>3829</v>
      </c>
      <c r="V931" t="s">
        <v>3829</v>
      </c>
      <c r="W931"/>
      <c r="X931"/>
      <c r="Y931"/>
      <c r="Z931"/>
      <c r="AA931"/>
      <c r="AB931"/>
      <c r="AC931"/>
      <c r="AD931"/>
      <c r="AE931"/>
      <c r="AF931"/>
      <c r="AG931"/>
      <c r="AH931"/>
      <c r="AI931"/>
      <c r="AJ931"/>
      <c r="AK931"/>
      <c r="AL931"/>
      <c r="AM931"/>
      <c r="AN931"/>
      <c r="AO931"/>
      <c r="AP931"/>
      <c r="AQ931" t="s">
        <v>3973</v>
      </c>
      <c r="AR931"/>
      <c r="AS931" s="268"/>
      <c r="AT931" s="258"/>
      <c r="AV931" s="258"/>
    </row>
    <row r="932" spans="1:48" s="257" customFormat="1" ht="21.6" x14ac:dyDescent="0.65">
      <c r="A932" s="257">
        <v>215303</v>
      </c>
      <c r="B932" s="257" t="s">
        <v>59</v>
      </c>
      <c r="C932" t="s">
        <v>212</v>
      </c>
      <c r="D932" t="s">
        <v>214</v>
      </c>
      <c r="E932" t="s">
        <v>214</v>
      </c>
      <c r="F932" t="s">
        <v>212</v>
      </c>
      <c r="G932" t="s">
        <v>214</v>
      </c>
      <c r="H932" t="s">
        <v>212</v>
      </c>
      <c r="I932" t="s">
        <v>214</v>
      </c>
      <c r="J932" t="s">
        <v>212</v>
      </c>
      <c r="K932" t="s">
        <v>214</v>
      </c>
      <c r="L932" t="s">
        <v>214</v>
      </c>
      <c r="M932" t="s">
        <v>212</v>
      </c>
      <c r="N932" t="s">
        <v>214</v>
      </c>
      <c r="O932" t="s">
        <v>214</v>
      </c>
      <c r="P932" t="s">
        <v>214</v>
      </c>
      <c r="Q932" t="s">
        <v>212</v>
      </c>
      <c r="R932" t="s">
        <v>214</v>
      </c>
      <c r="S932" t="s">
        <v>214</v>
      </c>
      <c r="T932" t="s">
        <v>212</v>
      </c>
      <c r="U932" t="s">
        <v>214</v>
      </c>
      <c r="V932" t="s">
        <v>214</v>
      </c>
      <c r="W932" t="s">
        <v>214</v>
      </c>
      <c r="X932" t="s">
        <v>212</v>
      </c>
      <c r="Y932" t="s">
        <v>212</v>
      </c>
      <c r="Z932" t="s">
        <v>214</v>
      </c>
      <c r="AA932" t="s">
        <v>212</v>
      </c>
      <c r="AB932" t="s">
        <v>212</v>
      </c>
      <c r="AC932" t="s">
        <v>212</v>
      </c>
      <c r="AD932" t="s">
        <v>212</v>
      </c>
      <c r="AE932" t="s">
        <v>212</v>
      </c>
      <c r="AF932" t="s">
        <v>214</v>
      </c>
      <c r="AG932" t="s">
        <v>214</v>
      </c>
      <c r="AH932" t="s">
        <v>212</v>
      </c>
      <c r="AI932" t="s">
        <v>212</v>
      </c>
      <c r="AJ932" t="s">
        <v>214</v>
      </c>
      <c r="AK932" t="s">
        <v>212</v>
      </c>
      <c r="AL932" t="s">
        <v>213</v>
      </c>
      <c r="AM932" t="s">
        <v>213</v>
      </c>
      <c r="AN932" t="s">
        <v>213</v>
      </c>
      <c r="AO932" t="s">
        <v>213</v>
      </c>
      <c r="AP932"/>
      <c r="AQ932" t="s">
        <v>59</v>
      </c>
      <c r="AR932"/>
      <c r="AS932" s="286"/>
      <c r="AT932" s="258"/>
      <c r="AV932" s="258"/>
    </row>
    <row r="933" spans="1:48" s="257" customFormat="1" ht="22.8" x14ac:dyDescent="0.4">
      <c r="A933" s="257">
        <v>215304</v>
      </c>
      <c r="B933" s="257" t="s">
        <v>59</v>
      </c>
      <c r="C933" t="s">
        <v>3829</v>
      </c>
      <c r="D933" t="s">
        <v>3829</v>
      </c>
      <c r="E933" t="s">
        <v>3829</v>
      </c>
      <c r="F933" t="s">
        <v>3829</v>
      </c>
      <c r="G933" t="s">
        <v>3829</v>
      </c>
      <c r="H933" t="s">
        <v>3829</v>
      </c>
      <c r="I933" t="s">
        <v>3829</v>
      </c>
      <c r="J933" t="s">
        <v>3829</v>
      </c>
      <c r="K933" t="s">
        <v>3829</v>
      </c>
      <c r="L933" t="s">
        <v>3829</v>
      </c>
      <c r="M933" t="s">
        <v>3829</v>
      </c>
      <c r="N933" t="s">
        <v>3829</v>
      </c>
      <c r="O933" t="s">
        <v>3829</v>
      </c>
      <c r="P933" t="s">
        <v>3829</v>
      </c>
      <c r="Q933" t="s">
        <v>3829</v>
      </c>
      <c r="R933" t="s">
        <v>3829</v>
      </c>
      <c r="S933" t="s">
        <v>3829</v>
      </c>
      <c r="T933" t="s">
        <v>3829</v>
      </c>
      <c r="U933" t="s">
        <v>3829</v>
      </c>
      <c r="V933" t="s">
        <v>3829</v>
      </c>
      <c r="W933" t="s">
        <v>3829</v>
      </c>
      <c r="X933" t="s">
        <v>3829</v>
      </c>
      <c r="Y933" t="s">
        <v>3829</v>
      </c>
      <c r="Z933" t="s">
        <v>3829</v>
      </c>
      <c r="AA933" t="s">
        <v>3829</v>
      </c>
      <c r="AB933" t="s">
        <v>3829</v>
      </c>
      <c r="AC933" t="s">
        <v>3829</v>
      </c>
      <c r="AD933" t="s">
        <v>3829</v>
      </c>
      <c r="AE933" t="s">
        <v>3829</v>
      </c>
      <c r="AF933" t="s">
        <v>3829</v>
      </c>
      <c r="AG933" t="s">
        <v>3829</v>
      </c>
      <c r="AH933" t="s">
        <v>3829</v>
      </c>
      <c r="AI933" t="s">
        <v>3829</v>
      </c>
      <c r="AJ933" t="s">
        <v>3829</v>
      </c>
      <c r="AK933" t="s">
        <v>3829</v>
      </c>
      <c r="AL933" t="s">
        <v>3829</v>
      </c>
      <c r="AM933" t="s">
        <v>3829</v>
      </c>
      <c r="AN933" t="s">
        <v>3829</v>
      </c>
      <c r="AO933" t="s">
        <v>3829</v>
      </c>
      <c r="AP933" t="s">
        <v>3829</v>
      </c>
      <c r="AQ933" t="s">
        <v>3843</v>
      </c>
      <c r="AR933"/>
      <c r="AS933" s="268"/>
      <c r="AT933" s="256"/>
    </row>
    <row r="934" spans="1:48" s="257" customFormat="1" ht="22.8" x14ac:dyDescent="0.4">
      <c r="A934" s="257">
        <v>215305</v>
      </c>
      <c r="B934" s="257" t="s">
        <v>59</v>
      </c>
      <c r="C934" t="s">
        <v>212</v>
      </c>
      <c r="D934" t="s">
        <v>214</v>
      </c>
      <c r="E934" t="s">
        <v>214</v>
      </c>
      <c r="F934" t="s">
        <v>214</v>
      </c>
      <c r="G934" t="s">
        <v>212</v>
      </c>
      <c r="H934" t="s">
        <v>214</v>
      </c>
      <c r="I934" t="s">
        <v>212</v>
      </c>
      <c r="J934" t="s">
        <v>214</v>
      </c>
      <c r="K934" t="s">
        <v>214</v>
      </c>
      <c r="L934" t="s">
        <v>214</v>
      </c>
      <c r="M934" t="s">
        <v>214</v>
      </c>
      <c r="N934" t="s">
        <v>214</v>
      </c>
      <c r="O934" t="s">
        <v>214</v>
      </c>
      <c r="P934" t="s">
        <v>212</v>
      </c>
      <c r="Q934" t="s">
        <v>214</v>
      </c>
      <c r="R934" t="s">
        <v>212</v>
      </c>
      <c r="S934" t="s">
        <v>214</v>
      </c>
      <c r="T934" t="s">
        <v>214</v>
      </c>
      <c r="U934" t="s">
        <v>214</v>
      </c>
      <c r="V934" t="s">
        <v>214</v>
      </c>
      <c r="W934" t="s">
        <v>214</v>
      </c>
      <c r="X934" t="s">
        <v>212</v>
      </c>
      <c r="Y934" t="s">
        <v>212</v>
      </c>
      <c r="Z934" t="s">
        <v>212</v>
      </c>
      <c r="AA934" t="s">
        <v>212</v>
      </c>
      <c r="AB934" t="s">
        <v>214</v>
      </c>
      <c r="AC934" t="s">
        <v>214</v>
      </c>
      <c r="AD934" t="s">
        <v>212</v>
      </c>
      <c r="AE934" t="s">
        <v>214</v>
      </c>
      <c r="AF934" t="s">
        <v>212</v>
      </c>
      <c r="AG934" t="s">
        <v>212</v>
      </c>
      <c r="AH934" t="s">
        <v>212</v>
      </c>
      <c r="AI934" t="s">
        <v>212</v>
      </c>
      <c r="AJ934" t="s">
        <v>212</v>
      </c>
      <c r="AK934" t="s">
        <v>214</v>
      </c>
      <c r="AL934" t="s">
        <v>212</v>
      </c>
      <c r="AM934" t="s">
        <v>212</v>
      </c>
      <c r="AN934" t="s">
        <v>214</v>
      </c>
      <c r="AO934" t="s">
        <v>214</v>
      </c>
      <c r="AP934" t="s">
        <v>214</v>
      </c>
      <c r="AQ934" t="s">
        <v>3374</v>
      </c>
      <c r="AR934"/>
      <c r="AS934" s="268"/>
      <c r="AT934" s="256"/>
    </row>
    <row r="935" spans="1:48" s="257" customFormat="1" ht="22.8" x14ac:dyDescent="0.4">
      <c r="A935" s="257">
        <v>215309</v>
      </c>
      <c r="B935" s="257" t="s">
        <v>487</v>
      </c>
      <c r="C935" t="s">
        <v>3829</v>
      </c>
      <c r="D935" t="s">
        <v>3829</v>
      </c>
      <c r="E935" t="s">
        <v>3829</v>
      </c>
      <c r="F935" t="s">
        <v>3829</v>
      </c>
      <c r="G935" t="s">
        <v>3829</v>
      </c>
      <c r="H935" t="s">
        <v>3829</v>
      </c>
      <c r="I935" t="s">
        <v>3829</v>
      </c>
      <c r="J935" t="s">
        <v>3829</v>
      </c>
      <c r="K935" t="s">
        <v>3829</v>
      </c>
      <c r="L935" t="s">
        <v>3829</v>
      </c>
      <c r="M935" t="s">
        <v>3829</v>
      </c>
      <c r="N935" t="s">
        <v>3829</v>
      </c>
      <c r="O935" t="s">
        <v>3829</v>
      </c>
      <c r="P935" t="s">
        <v>3829</v>
      </c>
      <c r="Q935" t="s">
        <v>3829</v>
      </c>
      <c r="R935" t="s">
        <v>3829</v>
      </c>
      <c r="S935" t="s">
        <v>3829</v>
      </c>
      <c r="T935" t="s">
        <v>3829</v>
      </c>
      <c r="U935" t="s">
        <v>3829</v>
      </c>
      <c r="V935" t="s">
        <v>3829</v>
      </c>
      <c r="W935" t="s">
        <v>3829</v>
      </c>
      <c r="X935" t="s">
        <v>3829</v>
      </c>
      <c r="Y935" t="s">
        <v>3829</v>
      </c>
      <c r="Z935" t="s">
        <v>3829</v>
      </c>
      <c r="AA935" t="s">
        <v>3829</v>
      </c>
      <c r="AB935"/>
      <c r="AC935"/>
      <c r="AD935"/>
      <c r="AE935"/>
      <c r="AF935"/>
      <c r="AG935"/>
      <c r="AH935"/>
      <c r="AI935"/>
      <c r="AJ935"/>
      <c r="AK935"/>
      <c r="AL935"/>
      <c r="AM935"/>
      <c r="AN935"/>
      <c r="AO935"/>
      <c r="AP935"/>
      <c r="AQ935" t="s">
        <v>4124</v>
      </c>
      <c r="AR935"/>
      <c r="AS935" s="268"/>
      <c r="AT935" s="256"/>
      <c r="AV935" s="258"/>
    </row>
    <row r="936" spans="1:48" s="257" customFormat="1" ht="22.8" x14ac:dyDescent="0.4">
      <c r="A936" s="257">
        <v>215313</v>
      </c>
      <c r="B936" s="257" t="s">
        <v>484</v>
      </c>
      <c r="C936" t="s">
        <v>212</v>
      </c>
      <c r="D936" t="s">
        <v>214</v>
      </c>
      <c r="E936" t="s">
        <v>214</v>
      </c>
      <c r="F936" t="s">
        <v>214</v>
      </c>
      <c r="G936" t="s">
        <v>212</v>
      </c>
      <c r="H936" t="s">
        <v>214</v>
      </c>
      <c r="I936" t="s">
        <v>212</v>
      </c>
      <c r="J936" t="s">
        <v>214</v>
      </c>
      <c r="K936" t="s">
        <v>214</v>
      </c>
      <c r="L936" t="s">
        <v>214</v>
      </c>
      <c r="M936" t="s">
        <v>212</v>
      </c>
      <c r="N936" t="s">
        <v>214</v>
      </c>
      <c r="O936" t="s">
        <v>214</v>
      </c>
      <c r="P936" t="s">
        <v>212</v>
      </c>
      <c r="Q936" t="s">
        <v>214</v>
      </c>
      <c r="R936" t="s">
        <v>214</v>
      </c>
      <c r="S936" t="s">
        <v>214</v>
      </c>
      <c r="T936" t="s">
        <v>212</v>
      </c>
      <c r="U936" t="s">
        <v>212</v>
      </c>
      <c r="V936" t="s">
        <v>212</v>
      </c>
      <c r="W936" t="s">
        <v>212</v>
      </c>
      <c r="X936" t="s">
        <v>212</v>
      </c>
      <c r="Y936" t="s">
        <v>212</v>
      </c>
      <c r="Z936" t="s">
        <v>212</v>
      </c>
      <c r="AA936" t="s">
        <v>212</v>
      </c>
      <c r="AB936" t="s">
        <v>214</v>
      </c>
      <c r="AC936" t="s">
        <v>214</v>
      </c>
      <c r="AD936" t="s">
        <v>212</v>
      </c>
      <c r="AE936" t="s">
        <v>212</v>
      </c>
      <c r="AF936" t="s">
        <v>212</v>
      </c>
      <c r="AG936"/>
      <c r="AH936"/>
      <c r="AI936"/>
      <c r="AJ936"/>
      <c r="AK936"/>
      <c r="AL936"/>
      <c r="AM936"/>
      <c r="AN936"/>
      <c r="AO936"/>
      <c r="AP936"/>
      <c r="AQ936" t="s">
        <v>484</v>
      </c>
      <c r="AR936"/>
      <c r="AS936" s="268"/>
      <c r="AT936" s="256"/>
      <c r="AV936" s="258"/>
    </row>
    <row r="937" spans="1:48" s="257" customFormat="1" ht="22.8" x14ac:dyDescent="0.4">
      <c r="A937" s="257">
        <v>215314</v>
      </c>
      <c r="B937" s="257" t="s">
        <v>486</v>
      </c>
      <c r="C937" t="s">
        <v>3829</v>
      </c>
      <c r="D937" t="s">
        <v>3829</v>
      </c>
      <c r="E937" t="s">
        <v>3829</v>
      </c>
      <c r="F937" t="s">
        <v>3829</v>
      </c>
      <c r="G937" t="s">
        <v>3829</v>
      </c>
      <c r="H937" t="s">
        <v>3829</v>
      </c>
      <c r="I937" t="s">
        <v>3829</v>
      </c>
      <c r="J937" t="s">
        <v>3829</v>
      </c>
      <c r="K937" t="s">
        <v>3829</v>
      </c>
      <c r="L937" t="s">
        <v>3829</v>
      </c>
      <c r="M937" t="s">
        <v>3829</v>
      </c>
      <c r="N937" t="s">
        <v>3829</v>
      </c>
      <c r="O937" t="s">
        <v>3829</v>
      </c>
      <c r="P937" t="s">
        <v>3829</v>
      </c>
      <c r="Q937" t="s">
        <v>3829</v>
      </c>
      <c r="R937" t="s">
        <v>3829</v>
      </c>
      <c r="S937" t="s">
        <v>3829</v>
      </c>
      <c r="T937" t="s">
        <v>3829</v>
      </c>
      <c r="U937" t="s">
        <v>3829</v>
      </c>
      <c r="V937" t="s">
        <v>3829</v>
      </c>
      <c r="W937"/>
      <c r="X937"/>
      <c r="Y937"/>
      <c r="Z937"/>
      <c r="AA937"/>
      <c r="AB937"/>
      <c r="AC937"/>
      <c r="AD937"/>
      <c r="AE937"/>
      <c r="AF937"/>
      <c r="AG937"/>
      <c r="AH937"/>
      <c r="AI937"/>
      <c r="AJ937"/>
      <c r="AK937"/>
      <c r="AL937"/>
      <c r="AM937"/>
      <c r="AN937"/>
      <c r="AO937"/>
      <c r="AP937"/>
      <c r="AQ937" t="s">
        <v>4022</v>
      </c>
      <c r="AR937"/>
      <c r="AS937" s="268"/>
      <c r="AT937" s="256"/>
      <c r="AV937" s="258"/>
    </row>
    <row r="938" spans="1:48" s="257" customFormat="1" ht="22.8" x14ac:dyDescent="0.4">
      <c r="A938" s="257">
        <v>215316</v>
      </c>
      <c r="B938" s="257" t="s">
        <v>59</v>
      </c>
      <c r="C938" t="s">
        <v>212</v>
      </c>
      <c r="D938" t="s">
        <v>214</v>
      </c>
      <c r="E938" t="s">
        <v>214</v>
      </c>
      <c r="F938" t="s">
        <v>212</v>
      </c>
      <c r="G938" t="s">
        <v>214</v>
      </c>
      <c r="H938" t="s">
        <v>214</v>
      </c>
      <c r="I938" t="s">
        <v>214</v>
      </c>
      <c r="J938" t="s">
        <v>214</v>
      </c>
      <c r="K938" t="s">
        <v>212</v>
      </c>
      <c r="L938" t="s">
        <v>214</v>
      </c>
      <c r="M938" t="s">
        <v>212</v>
      </c>
      <c r="N938" t="s">
        <v>212</v>
      </c>
      <c r="O938" t="s">
        <v>214</v>
      </c>
      <c r="P938" t="s">
        <v>214</v>
      </c>
      <c r="Q938" t="s">
        <v>214</v>
      </c>
      <c r="R938" t="s">
        <v>214</v>
      </c>
      <c r="S938" t="s">
        <v>214</v>
      </c>
      <c r="T938" t="s">
        <v>214</v>
      </c>
      <c r="U938" t="s">
        <v>214</v>
      </c>
      <c r="V938" t="s">
        <v>214</v>
      </c>
      <c r="W938" t="s">
        <v>212</v>
      </c>
      <c r="X938" t="s">
        <v>214</v>
      </c>
      <c r="Y938" t="s">
        <v>212</v>
      </c>
      <c r="Z938" t="s">
        <v>214</v>
      </c>
      <c r="AA938" t="s">
        <v>212</v>
      </c>
      <c r="AB938" t="s">
        <v>212</v>
      </c>
      <c r="AC938" t="s">
        <v>214</v>
      </c>
      <c r="AD938" t="s">
        <v>212</v>
      </c>
      <c r="AE938" t="s">
        <v>212</v>
      </c>
      <c r="AF938" t="s">
        <v>212</v>
      </c>
      <c r="AG938" t="s">
        <v>214</v>
      </c>
      <c r="AH938" t="s">
        <v>214</v>
      </c>
      <c r="AI938" t="s">
        <v>214</v>
      </c>
      <c r="AJ938" t="s">
        <v>214</v>
      </c>
      <c r="AK938" t="s">
        <v>214</v>
      </c>
      <c r="AL938" t="s">
        <v>213</v>
      </c>
      <c r="AM938" t="s">
        <v>213</v>
      </c>
      <c r="AN938" t="s">
        <v>213</v>
      </c>
      <c r="AO938" t="s">
        <v>213</v>
      </c>
      <c r="AP938" t="s">
        <v>213</v>
      </c>
      <c r="AQ938" t="s">
        <v>3374</v>
      </c>
      <c r="AR938"/>
      <c r="AS938" s="268"/>
      <c r="AT938" s="258"/>
      <c r="AV938" s="258"/>
    </row>
    <row r="939" spans="1:48" s="257" customFormat="1" ht="24" x14ac:dyDescent="0.5">
      <c r="A939" s="292">
        <v>215321</v>
      </c>
      <c r="B939" s="257" t="s">
        <v>484</v>
      </c>
      <c r="C939" s="257" t="s">
        <v>214</v>
      </c>
      <c r="D939" s="257" t="s">
        <v>212</v>
      </c>
      <c r="E939" s="257" t="s">
        <v>212</v>
      </c>
      <c r="F939" s="257" t="s">
        <v>214</v>
      </c>
      <c r="G939" s="257" t="s">
        <v>212</v>
      </c>
      <c r="H939" s="257" t="s">
        <v>214</v>
      </c>
      <c r="I939" s="257" t="s">
        <v>214</v>
      </c>
      <c r="J939" s="257" t="s">
        <v>212</v>
      </c>
      <c r="K939" s="257" t="s">
        <v>214</v>
      </c>
      <c r="L939" s="257" t="s">
        <v>214</v>
      </c>
      <c r="M939" s="257" t="s">
        <v>212</v>
      </c>
      <c r="N939" s="257" t="s">
        <v>212</v>
      </c>
      <c r="O939" s="257" t="s">
        <v>212</v>
      </c>
      <c r="P939" s="257" t="s">
        <v>212</v>
      </c>
      <c r="Q939" s="257" t="s">
        <v>214</v>
      </c>
      <c r="R939" s="257" t="s">
        <v>214</v>
      </c>
      <c r="S939" s="257" t="s">
        <v>214</v>
      </c>
      <c r="T939" s="257" t="s">
        <v>212</v>
      </c>
      <c r="U939" s="257" t="s">
        <v>214</v>
      </c>
      <c r="V939" s="257" t="s">
        <v>212</v>
      </c>
      <c r="W939" s="257" t="s">
        <v>214</v>
      </c>
      <c r="X939" s="257" t="s">
        <v>214</v>
      </c>
      <c r="Y939" s="257" t="s">
        <v>214</v>
      </c>
      <c r="Z939" s="257" t="s">
        <v>214</v>
      </c>
      <c r="AA939" s="257" t="s">
        <v>214</v>
      </c>
      <c r="AB939" s="257" t="s">
        <v>214</v>
      </c>
      <c r="AC939" s="257" t="s">
        <v>214</v>
      </c>
      <c r="AD939" s="257" t="s">
        <v>214</v>
      </c>
      <c r="AE939" s="257" t="s">
        <v>214</v>
      </c>
      <c r="AF939" s="257" t="s">
        <v>214</v>
      </c>
      <c r="AP939"/>
      <c r="AQ939" t="s">
        <v>484</v>
      </c>
      <c r="AR939"/>
      <c r="AS939" s="268"/>
      <c r="AT939" s="256"/>
    </row>
    <row r="940" spans="1:48" s="257" customFormat="1" ht="22.8" x14ac:dyDescent="0.4">
      <c r="A940" s="345">
        <v>215322</v>
      </c>
      <c r="B940" s="257" t="s">
        <v>484</v>
      </c>
      <c r="C940" s="269" t="s">
        <v>3829</v>
      </c>
      <c r="D940" s="269" t="s">
        <v>3829</v>
      </c>
      <c r="E940" s="269" t="s">
        <v>3829</v>
      </c>
      <c r="F940" s="269" t="s">
        <v>3829</v>
      </c>
      <c r="G940" s="269" t="s">
        <v>3829</v>
      </c>
      <c r="H940" s="269" t="s">
        <v>3829</v>
      </c>
      <c r="I940" s="269" t="s">
        <v>3829</v>
      </c>
      <c r="J940" s="269" t="s">
        <v>3829</v>
      </c>
      <c r="K940" s="269" t="s">
        <v>3829</v>
      </c>
      <c r="L940" s="269" t="s">
        <v>3829</v>
      </c>
      <c r="M940" s="269" t="s">
        <v>3829</v>
      </c>
      <c r="N940" s="269" t="s">
        <v>3829</v>
      </c>
      <c r="O940" s="269" t="s">
        <v>3829</v>
      </c>
      <c r="P940" s="269" t="s">
        <v>3829</v>
      </c>
      <c r="Q940" s="269" t="s">
        <v>3829</v>
      </c>
      <c r="R940" s="269" t="s">
        <v>3829</v>
      </c>
      <c r="S940" s="269" t="s">
        <v>3829</v>
      </c>
      <c r="T940" s="269" t="s">
        <v>3829</v>
      </c>
      <c r="U940" s="269" t="s">
        <v>3829</v>
      </c>
      <c r="V940" s="269" t="s">
        <v>3829</v>
      </c>
      <c r="W940" s="269" t="s">
        <v>3829</v>
      </c>
      <c r="X940" s="269" t="s">
        <v>3829</v>
      </c>
      <c r="Y940" s="269" t="s">
        <v>3829</v>
      </c>
      <c r="Z940" s="269" t="s">
        <v>3829</v>
      </c>
      <c r="AA940" s="269" t="s">
        <v>3829</v>
      </c>
      <c r="AB940" s="269" t="s">
        <v>3829</v>
      </c>
      <c r="AC940" s="269" t="s">
        <v>3829</v>
      </c>
      <c r="AD940" s="269" t="s">
        <v>3829</v>
      </c>
      <c r="AE940" s="269" t="s">
        <v>3829</v>
      </c>
      <c r="AF940" s="269" t="s">
        <v>3829</v>
      </c>
      <c r="AG940" s="269"/>
      <c r="AH940" s="269"/>
      <c r="AI940" s="269"/>
      <c r="AJ940" s="269"/>
      <c r="AK940" s="269"/>
      <c r="AL940" s="269"/>
      <c r="AM940" s="269"/>
      <c r="AN940" s="269"/>
      <c r="AO940" s="269"/>
      <c r="AP940"/>
      <c r="AQ940" t="s">
        <v>3865</v>
      </c>
      <c r="AR940"/>
      <c r="AS940" s="268"/>
      <c r="AT940" s="256"/>
    </row>
    <row r="941" spans="1:48" s="257" customFormat="1" ht="22.8" x14ac:dyDescent="0.4">
      <c r="A941" s="257">
        <v>215325</v>
      </c>
      <c r="B941" s="257" t="s">
        <v>486</v>
      </c>
      <c r="C941" s="269" t="s">
        <v>3829</v>
      </c>
      <c r="D941" s="269" t="s">
        <v>3829</v>
      </c>
      <c r="E941" s="269" t="s">
        <v>3829</v>
      </c>
      <c r="F941" s="269" t="s">
        <v>3829</v>
      </c>
      <c r="G941" s="269" t="s">
        <v>3829</v>
      </c>
      <c r="H941" s="269" t="s">
        <v>3829</v>
      </c>
      <c r="I941" s="269" t="s">
        <v>3829</v>
      </c>
      <c r="J941" s="269" t="s">
        <v>3829</v>
      </c>
      <c r="K941" s="269" t="s">
        <v>3829</v>
      </c>
      <c r="L941" s="269" t="s">
        <v>3829</v>
      </c>
      <c r="M941" s="269" t="s">
        <v>3829</v>
      </c>
      <c r="N941" s="269" t="s">
        <v>3829</v>
      </c>
      <c r="O941" s="269" t="s">
        <v>3829</v>
      </c>
      <c r="P941" s="269" t="s">
        <v>3829</v>
      </c>
      <c r="Q941" s="269" t="s">
        <v>3829</v>
      </c>
      <c r="R941" s="269" t="s">
        <v>3829</v>
      </c>
      <c r="S941" s="269" t="s">
        <v>3829</v>
      </c>
      <c r="T941" s="269" t="s">
        <v>3829</v>
      </c>
      <c r="U941" s="269" t="s">
        <v>3829</v>
      </c>
      <c r="V941" s="269" t="s">
        <v>3829</v>
      </c>
      <c r="W941" s="269"/>
      <c r="X941" s="269"/>
      <c r="Y941" s="269"/>
      <c r="Z941" s="269"/>
      <c r="AA941" s="269"/>
      <c r="AB941" s="269"/>
      <c r="AC941" s="269"/>
      <c r="AD941" s="269"/>
      <c r="AE941" s="269"/>
      <c r="AF941" s="269"/>
      <c r="AG941" s="269"/>
      <c r="AH941" s="269"/>
      <c r="AI941"/>
      <c r="AJ941"/>
      <c r="AK941" s="269"/>
      <c r="AL941" s="269"/>
      <c r="AM941" s="269"/>
      <c r="AN941" s="269"/>
      <c r="AO941" s="269"/>
      <c r="AP941"/>
      <c r="AQ941" t="s">
        <v>3973</v>
      </c>
      <c r="AR941"/>
      <c r="AS941" s="268"/>
      <c r="AT941" s="258"/>
      <c r="AV941" s="258"/>
    </row>
    <row r="942" spans="1:48" s="257" customFormat="1" x14ac:dyDescent="0.25">
      <c r="A942" s="257">
        <v>215327</v>
      </c>
      <c r="B942" s="257" t="s">
        <v>59</v>
      </c>
      <c r="C942" t="s">
        <v>214</v>
      </c>
      <c r="D942" t="s">
        <v>214</v>
      </c>
      <c r="E942" t="s">
        <v>214</v>
      </c>
      <c r="F942" t="s">
        <v>214</v>
      </c>
      <c r="G942" t="s">
        <v>212</v>
      </c>
      <c r="H942" t="s">
        <v>214</v>
      </c>
      <c r="I942" t="s">
        <v>214</v>
      </c>
      <c r="J942" t="s">
        <v>214</v>
      </c>
      <c r="K942" t="s">
        <v>214</v>
      </c>
      <c r="L942" t="s">
        <v>214</v>
      </c>
      <c r="M942" t="s">
        <v>214</v>
      </c>
      <c r="N942" t="s">
        <v>214</v>
      </c>
      <c r="O942" t="s">
        <v>214</v>
      </c>
      <c r="P942" t="s">
        <v>214</v>
      </c>
      <c r="Q942" t="s">
        <v>212</v>
      </c>
      <c r="R942" t="s">
        <v>214</v>
      </c>
      <c r="S942" t="s">
        <v>214</v>
      </c>
      <c r="T942" t="s">
        <v>214</v>
      </c>
      <c r="U942" t="s">
        <v>214</v>
      </c>
      <c r="V942" t="s">
        <v>214</v>
      </c>
      <c r="W942" t="s">
        <v>214</v>
      </c>
      <c r="X942" t="s">
        <v>214</v>
      </c>
      <c r="Y942" t="s">
        <v>214</v>
      </c>
      <c r="Z942" t="s">
        <v>214</v>
      </c>
      <c r="AA942" t="s">
        <v>212</v>
      </c>
      <c r="AB942" t="s">
        <v>212</v>
      </c>
      <c r="AC942" t="s">
        <v>212</v>
      </c>
      <c r="AD942" t="s">
        <v>214</v>
      </c>
      <c r="AE942" t="s">
        <v>212</v>
      </c>
      <c r="AF942" t="s">
        <v>212</v>
      </c>
      <c r="AG942" t="s">
        <v>212</v>
      </c>
      <c r="AH942" t="s">
        <v>214</v>
      </c>
      <c r="AI942" t="s">
        <v>214</v>
      </c>
      <c r="AJ942" t="s">
        <v>214</v>
      </c>
      <c r="AK942" t="s">
        <v>214</v>
      </c>
      <c r="AL942" t="s">
        <v>214</v>
      </c>
      <c r="AM942" t="s">
        <v>214</v>
      </c>
      <c r="AN942" t="s">
        <v>214</v>
      </c>
      <c r="AO942" t="s">
        <v>214</v>
      </c>
      <c r="AP942" t="s">
        <v>214</v>
      </c>
      <c r="AQ942" t="s">
        <v>3374</v>
      </c>
      <c r="AR942"/>
      <c r="AS942" s="304"/>
    </row>
    <row r="943" spans="1:48" s="257" customFormat="1" ht="24" x14ac:dyDescent="0.5">
      <c r="A943" s="292">
        <v>215328</v>
      </c>
      <c r="B943" s="257" t="s">
        <v>484</v>
      </c>
      <c r="C943" s="257" t="s">
        <v>212</v>
      </c>
      <c r="D943" s="257" t="s">
        <v>212</v>
      </c>
      <c r="E943" s="257" t="s">
        <v>212</v>
      </c>
      <c r="F943" s="257" t="s">
        <v>212</v>
      </c>
      <c r="G943" s="257" t="s">
        <v>214</v>
      </c>
      <c r="H943" s="257" t="s">
        <v>212</v>
      </c>
      <c r="I943" s="257" t="s">
        <v>214</v>
      </c>
      <c r="J943" s="257" t="s">
        <v>214</v>
      </c>
      <c r="K943" s="257" t="s">
        <v>214</v>
      </c>
      <c r="L943" s="257" t="s">
        <v>214</v>
      </c>
      <c r="M943" s="257" t="s">
        <v>212</v>
      </c>
      <c r="N943" s="257" t="s">
        <v>214</v>
      </c>
      <c r="O943" s="257" t="s">
        <v>212</v>
      </c>
      <c r="P943" s="257" t="s">
        <v>212</v>
      </c>
      <c r="Q943" s="257" t="s">
        <v>214</v>
      </c>
      <c r="R943" s="257" t="s">
        <v>213</v>
      </c>
      <c r="S943" s="257" t="s">
        <v>212</v>
      </c>
      <c r="T943" s="257" t="s">
        <v>212</v>
      </c>
      <c r="U943" s="257" t="s">
        <v>212</v>
      </c>
      <c r="V943" s="257" t="s">
        <v>212</v>
      </c>
      <c r="W943" s="257" t="s">
        <v>214</v>
      </c>
      <c r="X943" s="257" t="s">
        <v>214</v>
      </c>
      <c r="Y943" s="257" t="s">
        <v>213</v>
      </c>
      <c r="Z943" s="257" t="s">
        <v>214</v>
      </c>
      <c r="AA943" s="257" t="s">
        <v>214</v>
      </c>
      <c r="AB943" s="257" t="s">
        <v>213</v>
      </c>
      <c r="AC943" s="257" t="s">
        <v>213</v>
      </c>
      <c r="AD943" s="257" t="s">
        <v>213</v>
      </c>
      <c r="AE943" s="257" t="s">
        <v>213</v>
      </c>
      <c r="AF943" s="257" t="s">
        <v>213</v>
      </c>
      <c r="AP943"/>
      <c r="AQ943" t="s">
        <v>3375</v>
      </c>
      <c r="AR943"/>
      <c r="AS943" s="268"/>
      <c r="AT943" s="258"/>
    </row>
    <row r="944" spans="1:48" s="257" customFormat="1" ht="28.2" x14ac:dyDescent="0.4">
      <c r="A944" s="348">
        <v>215331</v>
      </c>
      <c r="B944" s="257" t="s">
        <v>486</v>
      </c>
      <c r="C944" s="269" t="s">
        <v>3829</v>
      </c>
      <c r="D944" s="269" t="s">
        <v>3829</v>
      </c>
      <c r="E944" s="269" t="s">
        <v>3829</v>
      </c>
      <c r="F944" s="269" t="s">
        <v>3829</v>
      </c>
      <c r="G944" s="269" t="s">
        <v>3829</v>
      </c>
      <c r="H944" s="269" t="s">
        <v>3829</v>
      </c>
      <c r="I944" s="269" t="s">
        <v>3829</v>
      </c>
      <c r="J944" s="269" t="s">
        <v>3829</v>
      </c>
      <c r="K944" s="269" t="s">
        <v>3829</v>
      </c>
      <c r="L944" s="269" t="s">
        <v>3829</v>
      </c>
      <c r="M944" s="269" t="s">
        <v>3829</v>
      </c>
      <c r="N944" s="269" t="s">
        <v>3829</v>
      </c>
      <c r="O944" s="269" t="s">
        <v>3829</v>
      </c>
      <c r="P944" s="269" t="s">
        <v>3829</v>
      </c>
      <c r="Q944" s="269" t="s">
        <v>3829</v>
      </c>
      <c r="R944" s="269" t="s">
        <v>3829</v>
      </c>
      <c r="S944" s="269" t="s">
        <v>3829</v>
      </c>
      <c r="T944" s="269" t="s">
        <v>3829</v>
      </c>
      <c r="U944" s="269" t="s">
        <v>3829</v>
      </c>
      <c r="V944" s="269" t="s">
        <v>3829</v>
      </c>
      <c r="AP944"/>
      <c r="AQ944" t="s">
        <v>4120</v>
      </c>
      <c r="AR944"/>
      <c r="AS944" s="268"/>
      <c r="AT944" s="256"/>
    </row>
    <row r="945" spans="1:48" s="257" customFormat="1" ht="22.8" x14ac:dyDescent="0.4">
      <c r="A945" s="257">
        <v>215343</v>
      </c>
      <c r="B945" s="257" t="s">
        <v>484</v>
      </c>
      <c r="C945" t="s">
        <v>212</v>
      </c>
      <c r="D945" t="s">
        <v>212</v>
      </c>
      <c r="E945" t="s">
        <v>214</v>
      </c>
      <c r="F945" t="s">
        <v>214</v>
      </c>
      <c r="G945" t="s">
        <v>212</v>
      </c>
      <c r="H945" t="s">
        <v>212</v>
      </c>
      <c r="I945" t="s">
        <v>212</v>
      </c>
      <c r="J945" t="s">
        <v>212</v>
      </c>
      <c r="K945" t="s">
        <v>212</v>
      </c>
      <c r="L945" t="s">
        <v>212</v>
      </c>
      <c r="M945" t="s">
        <v>214</v>
      </c>
      <c r="N945" t="s">
        <v>214</v>
      </c>
      <c r="O945" t="s">
        <v>212</v>
      </c>
      <c r="P945" t="s">
        <v>212</v>
      </c>
      <c r="Q945" t="s">
        <v>212</v>
      </c>
      <c r="R945" t="s">
        <v>212</v>
      </c>
      <c r="S945" t="s">
        <v>214</v>
      </c>
      <c r="T945" t="s">
        <v>212</v>
      </c>
      <c r="U945" t="s">
        <v>212</v>
      </c>
      <c r="V945" t="s">
        <v>212</v>
      </c>
      <c r="W945" t="s">
        <v>212</v>
      </c>
      <c r="X945" t="s">
        <v>214</v>
      </c>
      <c r="Y945" t="s">
        <v>213</v>
      </c>
      <c r="Z945" t="s">
        <v>212</v>
      </c>
      <c r="AA945" t="s">
        <v>214</v>
      </c>
      <c r="AB945" t="s">
        <v>212</v>
      </c>
      <c r="AC945" t="s">
        <v>212</v>
      </c>
      <c r="AD945" t="s">
        <v>212</v>
      </c>
      <c r="AE945" t="s">
        <v>213</v>
      </c>
      <c r="AF945" t="s">
        <v>212</v>
      </c>
      <c r="AG945"/>
      <c r="AH945"/>
      <c r="AI945"/>
      <c r="AJ945"/>
      <c r="AK945"/>
      <c r="AL945"/>
      <c r="AM945"/>
      <c r="AN945"/>
      <c r="AO945"/>
      <c r="AP945"/>
      <c r="AQ945" t="s">
        <v>484</v>
      </c>
      <c r="AR945"/>
      <c r="AS945" s="268"/>
      <c r="AT945" s="256"/>
      <c r="AV945" s="258"/>
    </row>
    <row r="946" spans="1:48" s="257" customFormat="1" ht="22.8" x14ac:dyDescent="0.4">
      <c r="A946" s="257">
        <v>215345</v>
      </c>
      <c r="B946" s="257" t="s">
        <v>486</v>
      </c>
      <c r="C946" t="s">
        <v>3829</v>
      </c>
      <c r="D946" t="s">
        <v>3829</v>
      </c>
      <c r="E946" t="s">
        <v>3829</v>
      </c>
      <c r="F946" t="s">
        <v>3829</v>
      </c>
      <c r="G946" t="s">
        <v>3829</v>
      </c>
      <c r="H946" t="s">
        <v>3829</v>
      </c>
      <c r="I946" t="s">
        <v>3829</v>
      </c>
      <c r="J946" t="s">
        <v>3829</v>
      </c>
      <c r="K946" t="s">
        <v>3829</v>
      </c>
      <c r="L946" t="s">
        <v>3829</v>
      </c>
      <c r="M946" t="s">
        <v>3829</v>
      </c>
      <c r="N946" t="s">
        <v>3829</v>
      </c>
      <c r="O946" t="s">
        <v>3829</v>
      </c>
      <c r="P946" t="s">
        <v>3829</v>
      </c>
      <c r="Q946" t="s">
        <v>3829</v>
      </c>
      <c r="R946" t="s">
        <v>3829</v>
      </c>
      <c r="S946" t="s">
        <v>3829</v>
      </c>
      <c r="T946" t="s">
        <v>3829</v>
      </c>
      <c r="U946" t="s">
        <v>3829</v>
      </c>
      <c r="V946" t="s">
        <v>3829</v>
      </c>
      <c r="W946"/>
      <c r="X946"/>
      <c r="Y946"/>
      <c r="Z946"/>
      <c r="AA946"/>
      <c r="AB946"/>
      <c r="AC946"/>
      <c r="AD946"/>
      <c r="AE946"/>
      <c r="AF946"/>
      <c r="AG946"/>
      <c r="AH946"/>
      <c r="AI946"/>
      <c r="AJ946"/>
      <c r="AK946"/>
      <c r="AL946"/>
      <c r="AM946"/>
      <c r="AN946"/>
      <c r="AO946"/>
      <c r="AP946"/>
      <c r="AQ946" t="s">
        <v>4068</v>
      </c>
      <c r="AR946"/>
      <c r="AS946" s="268"/>
      <c r="AT946" s="256"/>
      <c r="AV946" s="258"/>
    </row>
    <row r="947" spans="1:48" s="257" customFormat="1" ht="22.8" x14ac:dyDescent="0.4">
      <c r="A947" s="257">
        <v>215347</v>
      </c>
      <c r="B947" s="257" t="s">
        <v>59</v>
      </c>
      <c r="C947" t="s">
        <v>3829</v>
      </c>
      <c r="D947" t="s">
        <v>3829</v>
      </c>
      <c r="E947" t="s">
        <v>3829</v>
      </c>
      <c r="F947" t="s">
        <v>3829</v>
      </c>
      <c r="G947" t="s">
        <v>3829</v>
      </c>
      <c r="H947" t="s">
        <v>3829</v>
      </c>
      <c r="I947" t="s">
        <v>3829</v>
      </c>
      <c r="J947" t="s">
        <v>3829</v>
      </c>
      <c r="K947" t="s">
        <v>3829</v>
      </c>
      <c r="L947" t="s">
        <v>3829</v>
      </c>
      <c r="M947" t="s">
        <v>3829</v>
      </c>
      <c r="N947" t="s">
        <v>3829</v>
      </c>
      <c r="O947" t="s">
        <v>3829</v>
      </c>
      <c r="P947" t="s">
        <v>3829</v>
      </c>
      <c r="Q947" t="s">
        <v>3829</v>
      </c>
      <c r="R947" t="s">
        <v>3829</v>
      </c>
      <c r="S947" t="s">
        <v>3829</v>
      </c>
      <c r="T947" t="s">
        <v>3829</v>
      </c>
      <c r="U947" t="s">
        <v>3829</v>
      </c>
      <c r="V947" t="s">
        <v>3829</v>
      </c>
      <c r="W947" t="s">
        <v>3829</v>
      </c>
      <c r="X947" t="s">
        <v>3829</v>
      </c>
      <c r="Y947" t="s">
        <v>3829</v>
      </c>
      <c r="Z947" t="s">
        <v>3829</v>
      </c>
      <c r="AA947" t="s">
        <v>3829</v>
      </c>
      <c r="AB947" t="s">
        <v>3829</v>
      </c>
      <c r="AC947" t="s">
        <v>3829</v>
      </c>
      <c r="AD947" t="s">
        <v>3829</v>
      </c>
      <c r="AE947" t="s">
        <v>3829</v>
      </c>
      <c r="AF947" t="s">
        <v>3829</v>
      </c>
      <c r="AG947" t="s">
        <v>3829</v>
      </c>
      <c r="AH947" t="s">
        <v>3829</v>
      </c>
      <c r="AI947" t="s">
        <v>3829</v>
      </c>
      <c r="AJ947" t="s">
        <v>3829</v>
      </c>
      <c r="AK947" t="s">
        <v>3829</v>
      </c>
      <c r="AL947" t="s">
        <v>3829</v>
      </c>
      <c r="AM947" t="s">
        <v>3829</v>
      </c>
      <c r="AN947" t="s">
        <v>3829</v>
      </c>
      <c r="AO947" t="s">
        <v>3829</v>
      </c>
      <c r="AQ947" t="s">
        <v>3998</v>
      </c>
      <c r="AR947"/>
      <c r="AS947" s="268"/>
      <c r="AT947" s="258"/>
    </row>
    <row r="948" spans="1:48" s="257" customFormat="1" ht="22.8" x14ac:dyDescent="0.4">
      <c r="A948" s="257">
        <v>215350</v>
      </c>
      <c r="B948" s="257" t="s">
        <v>59</v>
      </c>
      <c r="C948" t="s">
        <v>212</v>
      </c>
      <c r="D948" t="s">
        <v>214</v>
      </c>
      <c r="E948" t="s">
        <v>214</v>
      </c>
      <c r="F948" t="s">
        <v>214</v>
      </c>
      <c r="G948" t="s">
        <v>212</v>
      </c>
      <c r="H948" t="s">
        <v>212</v>
      </c>
      <c r="I948" t="s">
        <v>214</v>
      </c>
      <c r="J948" t="s">
        <v>212</v>
      </c>
      <c r="K948" t="s">
        <v>214</v>
      </c>
      <c r="L948" t="s">
        <v>214</v>
      </c>
      <c r="M948" t="s">
        <v>214</v>
      </c>
      <c r="N948" t="s">
        <v>214</v>
      </c>
      <c r="O948" t="s">
        <v>214</v>
      </c>
      <c r="P948" t="s">
        <v>212</v>
      </c>
      <c r="Q948" t="s">
        <v>212</v>
      </c>
      <c r="R948" t="s">
        <v>212</v>
      </c>
      <c r="S948" t="s">
        <v>214</v>
      </c>
      <c r="T948" t="s">
        <v>214</v>
      </c>
      <c r="U948" t="s">
        <v>214</v>
      </c>
      <c r="V948" t="s">
        <v>214</v>
      </c>
      <c r="W948" t="s">
        <v>214</v>
      </c>
      <c r="X948" t="s">
        <v>212</v>
      </c>
      <c r="Y948" t="s">
        <v>213</v>
      </c>
      <c r="Z948" t="s">
        <v>214</v>
      </c>
      <c r="AA948" t="s">
        <v>214</v>
      </c>
      <c r="AB948" t="s">
        <v>214</v>
      </c>
      <c r="AC948" t="s">
        <v>213</v>
      </c>
      <c r="AD948" t="s">
        <v>213</v>
      </c>
      <c r="AE948" t="s">
        <v>212</v>
      </c>
      <c r="AF948" t="s">
        <v>214</v>
      </c>
      <c r="AG948" t="s">
        <v>213</v>
      </c>
      <c r="AH948" t="s">
        <v>213</v>
      </c>
      <c r="AI948" t="s">
        <v>213</v>
      </c>
      <c r="AJ948" t="s">
        <v>213</v>
      </c>
      <c r="AK948" t="s">
        <v>213</v>
      </c>
      <c r="AL948" t="s">
        <v>213</v>
      </c>
      <c r="AM948" t="s">
        <v>213</v>
      </c>
      <c r="AN948" t="s">
        <v>213</v>
      </c>
      <c r="AO948" t="s">
        <v>213</v>
      </c>
      <c r="AQ948" t="s">
        <v>3374</v>
      </c>
      <c r="AR948"/>
      <c r="AS948" s="268"/>
      <c r="AT948" s="258"/>
      <c r="AV948" s="258"/>
    </row>
    <row r="949" spans="1:48" s="257" customFormat="1" ht="22.8" x14ac:dyDescent="0.4">
      <c r="A949" s="257">
        <v>215351</v>
      </c>
      <c r="B949" s="257" t="s">
        <v>59</v>
      </c>
      <c r="C949" t="s">
        <v>214</v>
      </c>
      <c r="D949" t="s">
        <v>214</v>
      </c>
      <c r="E949" t="s">
        <v>214</v>
      </c>
      <c r="F949" t="s">
        <v>214</v>
      </c>
      <c r="G949" t="s">
        <v>212</v>
      </c>
      <c r="H949" t="s">
        <v>214</v>
      </c>
      <c r="I949" t="s">
        <v>214</v>
      </c>
      <c r="J949" t="s">
        <v>214</v>
      </c>
      <c r="K949" t="s">
        <v>214</v>
      </c>
      <c r="L949" t="s">
        <v>214</v>
      </c>
      <c r="M949" t="s">
        <v>214</v>
      </c>
      <c r="N949" t="s">
        <v>214</v>
      </c>
      <c r="O949" t="s">
        <v>214</v>
      </c>
      <c r="P949" t="s">
        <v>214</v>
      </c>
      <c r="Q949" t="s">
        <v>214</v>
      </c>
      <c r="R949" t="s">
        <v>214</v>
      </c>
      <c r="S949" t="s">
        <v>214</v>
      </c>
      <c r="T949" t="s">
        <v>214</v>
      </c>
      <c r="U949" t="s">
        <v>214</v>
      </c>
      <c r="V949" t="s">
        <v>214</v>
      </c>
      <c r="W949" t="s">
        <v>212</v>
      </c>
      <c r="X949" t="s">
        <v>214</v>
      </c>
      <c r="Y949" t="s">
        <v>214</v>
      </c>
      <c r="Z949" t="s">
        <v>213</v>
      </c>
      <c r="AA949" t="s">
        <v>214</v>
      </c>
      <c r="AB949" t="s">
        <v>212</v>
      </c>
      <c r="AC949" t="s">
        <v>214</v>
      </c>
      <c r="AD949" t="s">
        <v>214</v>
      </c>
      <c r="AE949" t="s">
        <v>212</v>
      </c>
      <c r="AF949" t="s">
        <v>214</v>
      </c>
      <c r="AG949" t="s">
        <v>213</v>
      </c>
      <c r="AH949" t="s">
        <v>214</v>
      </c>
      <c r="AI949" t="s">
        <v>214</v>
      </c>
      <c r="AJ949" t="s">
        <v>214</v>
      </c>
      <c r="AK949" t="s">
        <v>214</v>
      </c>
      <c r="AL949" t="s">
        <v>214</v>
      </c>
      <c r="AM949" t="s">
        <v>213</v>
      </c>
      <c r="AN949" t="s">
        <v>214</v>
      </c>
      <c r="AO949" t="s">
        <v>214</v>
      </c>
      <c r="AP949" t="s">
        <v>214</v>
      </c>
      <c r="AQ949" t="s">
        <v>59</v>
      </c>
      <c r="AR949"/>
      <c r="AS949" s="268"/>
      <c r="AT949" s="256"/>
    </row>
    <row r="950" spans="1:48" s="257" customFormat="1" ht="22.8" x14ac:dyDescent="0.4">
      <c r="A950" s="257">
        <v>215352</v>
      </c>
      <c r="B950" s="257" t="s">
        <v>59</v>
      </c>
      <c r="C950" t="s">
        <v>212</v>
      </c>
      <c r="D950" t="s">
        <v>212</v>
      </c>
      <c r="E950" t="s">
        <v>212</v>
      </c>
      <c r="F950" t="s">
        <v>212</v>
      </c>
      <c r="G950" t="s">
        <v>214</v>
      </c>
      <c r="H950" t="s">
        <v>214</v>
      </c>
      <c r="I950" t="s">
        <v>212</v>
      </c>
      <c r="J950" t="s">
        <v>212</v>
      </c>
      <c r="K950" t="s">
        <v>214</v>
      </c>
      <c r="L950" t="s">
        <v>214</v>
      </c>
      <c r="M950" t="s">
        <v>214</v>
      </c>
      <c r="N950" t="s">
        <v>214</v>
      </c>
      <c r="O950" t="s">
        <v>212</v>
      </c>
      <c r="P950" t="s">
        <v>212</v>
      </c>
      <c r="Q950" t="s">
        <v>214</v>
      </c>
      <c r="R950" t="s">
        <v>212</v>
      </c>
      <c r="S950" t="s">
        <v>214</v>
      </c>
      <c r="T950" t="s">
        <v>212</v>
      </c>
      <c r="U950" t="s">
        <v>212</v>
      </c>
      <c r="V950" t="s">
        <v>214</v>
      </c>
      <c r="W950" t="s">
        <v>214</v>
      </c>
      <c r="X950" t="s">
        <v>214</v>
      </c>
      <c r="Y950" t="s">
        <v>214</v>
      </c>
      <c r="Z950" t="s">
        <v>214</v>
      </c>
      <c r="AA950" t="s">
        <v>214</v>
      </c>
      <c r="AB950" t="s">
        <v>214</v>
      </c>
      <c r="AC950" t="s">
        <v>212</v>
      </c>
      <c r="AD950" t="s">
        <v>214</v>
      </c>
      <c r="AE950" t="s">
        <v>214</v>
      </c>
      <c r="AF950" t="s">
        <v>212</v>
      </c>
      <c r="AG950" t="s">
        <v>214</v>
      </c>
      <c r="AH950" t="s">
        <v>213</v>
      </c>
      <c r="AI950" t="s">
        <v>213</v>
      </c>
      <c r="AJ950" t="s">
        <v>212</v>
      </c>
      <c r="AK950" t="s">
        <v>214</v>
      </c>
      <c r="AL950" t="s">
        <v>213</v>
      </c>
      <c r="AM950" t="s">
        <v>213</v>
      </c>
      <c r="AN950" t="s">
        <v>213</v>
      </c>
      <c r="AO950" t="s">
        <v>214</v>
      </c>
      <c r="AP950" t="s">
        <v>214</v>
      </c>
      <c r="AQ950" t="s">
        <v>3374</v>
      </c>
      <c r="AR950"/>
      <c r="AS950" s="268"/>
      <c r="AT950" s="256"/>
      <c r="AV950" s="258"/>
    </row>
    <row r="951" spans="1:48" s="257" customFormat="1" ht="22.8" x14ac:dyDescent="0.4">
      <c r="A951" s="257">
        <v>215353</v>
      </c>
      <c r="B951" s="257" t="s">
        <v>59</v>
      </c>
      <c r="C951" t="s">
        <v>212</v>
      </c>
      <c r="D951" t="s">
        <v>214</v>
      </c>
      <c r="E951" t="s">
        <v>214</v>
      </c>
      <c r="F951" t="s">
        <v>214</v>
      </c>
      <c r="G951" t="s">
        <v>212</v>
      </c>
      <c r="H951" t="s">
        <v>214</v>
      </c>
      <c r="I951" t="s">
        <v>214</v>
      </c>
      <c r="J951" t="s">
        <v>214</v>
      </c>
      <c r="K951" t="s">
        <v>214</v>
      </c>
      <c r="L951" t="s">
        <v>214</v>
      </c>
      <c r="M951" t="s">
        <v>214</v>
      </c>
      <c r="N951" t="s">
        <v>212</v>
      </c>
      <c r="O951" t="s">
        <v>214</v>
      </c>
      <c r="P951" t="s">
        <v>212</v>
      </c>
      <c r="Q951" t="s">
        <v>214</v>
      </c>
      <c r="R951" t="s">
        <v>214</v>
      </c>
      <c r="S951" t="s">
        <v>214</v>
      </c>
      <c r="T951" t="s">
        <v>214</v>
      </c>
      <c r="U951" t="s">
        <v>214</v>
      </c>
      <c r="V951" t="s">
        <v>214</v>
      </c>
      <c r="W951" t="s">
        <v>214</v>
      </c>
      <c r="X951" t="s">
        <v>212</v>
      </c>
      <c r="Y951" t="s">
        <v>212</v>
      </c>
      <c r="Z951" t="s">
        <v>214</v>
      </c>
      <c r="AA951" t="s">
        <v>212</v>
      </c>
      <c r="AB951" t="s">
        <v>212</v>
      </c>
      <c r="AC951" t="s">
        <v>212</v>
      </c>
      <c r="AD951" t="s">
        <v>212</v>
      </c>
      <c r="AE951" t="s">
        <v>212</v>
      </c>
      <c r="AF951" t="s">
        <v>214</v>
      </c>
      <c r="AG951" t="s">
        <v>213</v>
      </c>
      <c r="AH951" t="s">
        <v>214</v>
      </c>
      <c r="AI951" t="s">
        <v>212</v>
      </c>
      <c r="AJ951" t="s">
        <v>213</v>
      </c>
      <c r="AK951" t="s">
        <v>212</v>
      </c>
      <c r="AL951" t="s">
        <v>214</v>
      </c>
      <c r="AM951" t="s">
        <v>212</v>
      </c>
      <c r="AN951" t="s">
        <v>214</v>
      </c>
      <c r="AO951" t="s">
        <v>213</v>
      </c>
      <c r="AP951" t="s">
        <v>214</v>
      </c>
      <c r="AQ951" t="s">
        <v>3374</v>
      </c>
      <c r="AR951"/>
      <c r="AS951" s="268"/>
      <c r="AT951" s="258"/>
      <c r="AV951" s="258"/>
    </row>
    <row r="952" spans="1:48" s="257" customFormat="1" ht="22.8" x14ac:dyDescent="0.4">
      <c r="A952" s="257">
        <v>215354</v>
      </c>
      <c r="B952" s="257" t="s">
        <v>59</v>
      </c>
      <c r="C952" t="s">
        <v>212</v>
      </c>
      <c r="D952" t="s">
        <v>212</v>
      </c>
      <c r="E952" t="s">
        <v>214</v>
      </c>
      <c r="F952" t="s">
        <v>214</v>
      </c>
      <c r="G952" t="s">
        <v>214</v>
      </c>
      <c r="H952" t="s">
        <v>214</v>
      </c>
      <c r="I952" t="s">
        <v>214</v>
      </c>
      <c r="J952" t="s">
        <v>212</v>
      </c>
      <c r="K952" t="s">
        <v>214</v>
      </c>
      <c r="L952" t="s">
        <v>214</v>
      </c>
      <c r="M952" t="s">
        <v>212</v>
      </c>
      <c r="N952" t="s">
        <v>214</v>
      </c>
      <c r="O952" t="s">
        <v>214</v>
      </c>
      <c r="P952" t="s">
        <v>212</v>
      </c>
      <c r="Q952" t="s">
        <v>214</v>
      </c>
      <c r="R952" t="s">
        <v>214</v>
      </c>
      <c r="S952" t="s">
        <v>214</v>
      </c>
      <c r="T952" t="s">
        <v>212</v>
      </c>
      <c r="U952" t="s">
        <v>214</v>
      </c>
      <c r="V952" t="s">
        <v>212</v>
      </c>
      <c r="W952" t="s">
        <v>212</v>
      </c>
      <c r="X952" t="s">
        <v>212</v>
      </c>
      <c r="Y952" t="s">
        <v>212</v>
      </c>
      <c r="Z952" t="s">
        <v>212</v>
      </c>
      <c r="AA952" t="s">
        <v>212</v>
      </c>
      <c r="AB952" t="s">
        <v>212</v>
      </c>
      <c r="AC952" t="s">
        <v>212</v>
      </c>
      <c r="AD952" t="s">
        <v>212</v>
      </c>
      <c r="AE952" t="s">
        <v>212</v>
      </c>
      <c r="AF952" t="s">
        <v>214</v>
      </c>
      <c r="AG952" t="s">
        <v>214</v>
      </c>
      <c r="AH952" t="s">
        <v>214</v>
      </c>
      <c r="AI952" t="s">
        <v>214</v>
      </c>
      <c r="AJ952" t="s">
        <v>214</v>
      </c>
      <c r="AK952" t="s">
        <v>214</v>
      </c>
      <c r="AL952" t="s">
        <v>213</v>
      </c>
      <c r="AM952" t="s">
        <v>213</v>
      </c>
      <c r="AN952" t="s">
        <v>212</v>
      </c>
      <c r="AO952" t="s">
        <v>213</v>
      </c>
      <c r="AP952" t="s">
        <v>212</v>
      </c>
      <c r="AQ952" t="s">
        <v>59</v>
      </c>
      <c r="AR952"/>
      <c r="AS952" s="268"/>
      <c r="AT952" s="258"/>
      <c r="AV952" s="258"/>
    </row>
    <row r="953" spans="1:48" s="257" customFormat="1" ht="22.8" x14ac:dyDescent="0.4">
      <c r="A953" s="257">
        <v>215360</v>
      </c>
      <c r="B953" s="257" t="s">
        <v>59</v>
      </c>
      <c r="C953" t="s">
        <v>214</v>
      </c>
      <c r="D953" t="s">
        <v>214</v>
      </c>
      <c r="E953" t="s">
        <v>212</v>
      </c>
      <c r="F953" t="s">
        <v>214</v>
      </c>
      <c r="G953" t="s">
        <v>214</v>
      </c>
      <c r="H953" t="s">
        <v>214</v>
      </c>
      <c r="I953" t="s">
        <v>212</v>
      </c>
      <c r="J953" t="s">
        <v>212</v>
      </c>
      <c r="K953" t="s">
        <v>214</v>
      </c>
      <c r="L953" t="s">
        <v>214</v>
      </c>
      <c r="M953" t="s">
        <v>214</v>
      </c>
      <c r="N953" t="s">
        <v>214</v>
      </c>
      <c r="O953" t="s">
        <v>214</v>
      </c>
      <c r="P953" t="s">
        <v>212</v>
      </c>
      <c r="Q953" t="s">
        <v>214</v>
      </c>
      <c r="R953" t="s">
        <v>212</v>
      </c>
      <c r="S953" t="s">
        <v>214</v>
      </c>
      <c r="T953" t="s">
        <v>212</v>
      </c>
      <c r="U953" t="s">
        <v>214</v>
      </c>
      <c r="V953" t="s">
        <v>212</v>
      </c>
      <c r="W953" t="s">
        <v>214</v>
      </c>
      <c r="X953" t="s">
        <v>214</v>
      </c>
      <c r="Y953" t="s">
        <v>212</v>
      </c>
      <c r="Z953" t="s">
        <v>212</v>
      </c>
      <c r="AA953" t="s">
        <v>212</v>
      </c>
      <c r="AB953" t="s">
        <v>212</v>
      </c>
      <c r="AC953" t="s">
        <v>212</v>
      </c>
      <c r="AD953" t="s">
        <v>214</v>
      </c>
      <c r="AE953" t="s">
        <v>212</v>
      </c>
      <c r="AF953" t="s">
        <v>212</v>
      </c>
      <c r="AG953" t="s">
        <v>214</v>
      </c>
      <c r="AH953" t="s">
        <v>212</v>
      </c>
      <c r="AI953" t="s">
        <v>214</v>
      </c>
      <c r="AJ953" t="s">
        <v>212</v>
      </c>
      <c r="AK953" t="s">
        <v>214</v>
      </c>
      <c r="AL953" t="s">
        <v>214</v>
      </c>
      <c r="AM953" t="s">
        <v>214</v>
      </c>
      <c r="AN953" t="s">
        <v>212</v>
      </c>
      <c r="AO953" t="s">
        <v>212</v>
      </c>
      <c r="AP953" t="s">
        <v>214</v>
      </c>
      <c r="AQ953" t="s">
        <v>59</v>
      </c>
      <c r="AR953"/>
      <c r="AS953" s="268"/>
      <c r="AT953" s="256"/>
      <c r="AV953" s="258"/>
    </row>
    <row r="954" spans="1:48" s="257" customFormat="1" ht="22.8" x14ac:dyDescent="0.4">
      <c r="A954" s="257">
        <v>215362</v>
      </c>
      <c r="B954" s="257" t="s">
        <v>59</v>
      </c>
      <c r="C954" t="s">
        <v>214</v>
      </c>
      <c r="D954" t="s">
        <v>214</v>
      </c>
      <c r="E954" t="s">
        <v>214</v>
      </c>
      <c r="F954" t="s">
        <v>214</v>
      </c>
      <c r="G954" t="s">
        <v>212</v>
      </c>
      <c r="H954" t="s">
        <v>214</v>
      </c>
      <c r="I954" t="s">
        <v>214</v>
      </c>
      <c r="J954" t="s">
        <v>214</v>
      </c>
      <c r="K954" t="s">
        <v>214</v>
      </c>
      <c r="L954" t="s">
        <v>214</v>
      </c>
      <c r="M954" t="s">
        <v>212</v>
      </c>
      <c r="N954" t="s">
        <v>214</v>
      </c>
      <c r="O954" t="s">
        <v>214</v>
      </c>
      <c r="P954" t="s">
        <v>212</v>
      </c>
      <c r="Q954" t="s">
        <v>214</v>
      </c>
      <c r="R954" t="s">
        <v>212</v>
      </c>
      <c r="S954" t="s">
        <v>214</v>
      </c>
      <c r="T954" t="s">
        <v>214</v>
      </c>
      <c r="U954" t="s">
        <v>214</v>
      </c>
      <c r="V954" t="s">
        <v>214</v>
      </c>
      <c r="W954" t="s">
        <v>212</v>
      </c>
      <c r="X954" t="s">
        <v>212</v>
      </c>
      <c r="Y954" t="s">
        <v>212</v>
      </c>
      <c r="Z954" t="s">
        <v>212</v>
      </c>
      <c r="AA954" t="s">
        <v>212</v>
      </c>
      <c r="AB954" t="s">
        <v>212</v>
      </c>
      <c r="AC954" t="s">
        <v>214</v>
      </c>
      <c r="AD954" t="s">
        <v>212</v>
      </c>
      <c r="AE954" t="s">
        <v>212</v>
      </c>
      <c r="AF954" t="s">
        <v>214</v>
      </c>
      <c r="AG954" t="s">
        <v>213</v>
      </c>
      <c r="AH954" t="s">
        <v>214</v>
      </c>
      <c r="AI954" t="s">
        <v>213</v>
      </c>
      <c r="AJ954" t="s">
        <v>214</v>
      </c>
      <c r="AK954" t="s">
        <v>214</v>
      </c>
      <c r="AL954" t="s">
        <v>214</v>
      </c>
      <c r="AM954" t="s">
        <v>214</v>
      </c>
      <c r="AN954" t="s">
        <v>213</v>
      </c>
      <c r="AO954" t="s">
        <v>214</v>
      </c>
      <c r="AP954" t="s">
        <v>212</v>
      </c>
      <c r="AQ954" t="s">
        <v>3374</v>
      </c>
      <c r="AR954"/>
      <c r="AS954" s="268"/>
      <c r="AT954" s="258"/>
      <c r="AV954" s="258"/>
    </row>
    <row r="955" spans="1:48" s="257" customFormat="1" ht="22.8" x14ac:dyDescent="0.4">
      <c r="A955" s="257">
        <v>215364</v>
      </c>
      <c r="B955" s="257" t="s">
        <v>59</v>
      </c>
      <c r="C955" t="s">
        <v>214</v>
      </c>
      <c r="D955" t="s">
        <v>214</v>
      </c>
      <c r="E955" t="s">
        <v>212</v>
      </c>
      <c r="F955" t="s">
        <v>214</v>
      </c>
      <c r="G955" t="s">
        <v>214</v>
      </c>
      <c r="H955" t="s">
        <v>214</v>
      </c>
      <c r="I955" t="s">
        <v>212</v>
      </c>
      <c r="J955" t="s">
        <v>212</v>
      </c>
      <c r="K955" t="s">
        <v>212</v>
      </c>
      <c r="L955" t="s">
        <v>214</v>
      </c>
      <c r="M955" t="s">
        <v>212</v>
      </c>
      <c r="N955" t="s">
        <v>212</v>
      </c>
      <c r="O955" t="s">
        <v>214</v>
      </c>
      <c r="P955" t="s">
        <v>214</v>
      </c>
      <c r="Q955" t="s">
        <v>214</v>
      </c>
      <c r="R955" t="s">
        <v>212</v>
      </c>
      <c r="S955" t="s">
        <v>214</v>
      </c>
      <c r="T955" t="s">
        <v>214</v>
      </c>
      <c r="U955" t="s">
        <v>214</v>
      </c>
      <c r="V955" t="s">
        <v>212</v>
      </c>
      <c r="W955" t="s">
        <v>212</v>
      </c>
      <c r="X955" t="s">
        <v>212</v>
      </c>
      <c r="Y955" t="s">
        <v>212</v>
      </c>
      <c r="Z955" t="s">
        <v>214</v>
      </c>
      <c r="AA955" t="s">
        <v>212</v>
      </c>
      <c r="AB955" t="s">
        <v>212</v>
      </c>
      <c r="AC955" t="s">
        <v>214</v>
      </c>
      <c r="AD955" t="s">
        <v>214</v>
      </c>
      <c r="AE955" t="s">
        <v>212</v>
      </c>
      <c r="AF955" t="s">
        <v>214</v>
      </c>
      <c r="AG955" t="s">
        <v>214</v>
      </c>
      <c r="AH955" t="s">
        <v>214</v>
      </c>
      <c r="AI955" t="s">
        <v>214</v>
      </c>
      <c r="AJ955" t="s">
        <v>214</v>
      </c>
      <c r="AK955" t="s">
        <v>214</v>
      </c>
      <c r="AL955" t="s">
        <v>212</v>
      </c>
      <c r="AM955" t="s">
        <v>212</v>
      </c>
      <c r="AN955" t="s">
        <v>212</v>
      </c>
      <c r="AO955" t="s">
        <v>212</v>
      </c>
      <c r="AP955" t="s">
        <v>212</v>
      </c>
      <c r="AQ955" t="s">
        <v>3374</v>
      </c>
      <c r="AR955"/>
      <c r="AS955" s="268"/>
      <c r="AT955" s="256"/>
    </row>
    <row r="956" spans="1:48" s="257" customFormat="1" ht="22.8" x14ac:dyDescent="0.4">
      <c r="A956" s="257">
        <v>215366</v>
      </c>
      <c r="B956" s="257" t="s">
        <v>59</v>
      </c>
      <c r="C956" t="s">
        <v>214</v>
      </c>
      <c r="D956" t="s">
        <v>214</v>
      </c>
      <c r="E956" t="s">
        <v>214</v>
      </c>
      <c r="F956" t="s">
        <v>214</v>
      </c>
      <c r="G956" t="s">
        <v>214</v>
      </c>
      <c r="H956" t="s">
        <v>214</v>
      </c>
      <c r="I956" t="s">
        <v>214</v>
      </c>
      <c r="J956" t="s">
        <v>214</v>
      </c>
      <c r="K956" t="s">
        <v>212</v>
      </c>
      <c r="L956" t="s">
        <v>214</v>
      </c>
      <c r="M956" t="s">
        <v>212</v>
      </c>
      <c r="N956" t="s">
        <v>214</v>
      </c>
      <c r="O956" t="s">
        <v>214</v>
      </c>
      <c r="P956" t="s">
        <v>214</v>
      </c>
      <c r="Q956" t="s">
        <v>214</v>
      </c>
      <c r="R956" t="s">
        <v>214</v>
      </c>
      <c r="S956" t="s">
        <v>214</v>
      </c>
      <c r="T956" t="s">
        <v>214</v>
      </c>
      <c r="U956" t="s">
        <v>214</v>
      </c>
      <c r="V956" t="s">
        <v>212</v>
      </c>
      <c r="W956" t="s">
        <v>214</v>
      </c>
      <c r="X956" t="s">
        <v>212</v>
      </c>
      <c r="Y956" t="s">
        <v>214</v>
      </c>
      <c r="Z956" t="s">
        <v>212</v>
      </c>
      <c r="AA956" t="s">
        <v>214</v>
      </c>
      <c r="AB956" t="s">
        <v>214</v>
      </c>
      <c r="AC956" t="s">
        <v>214</v>
      </c>
      <c r="AD956" t="s">
        <v>214</v>
      </c>
      <c r="AE956" t="s">
        <v>212</v>
      </c>
      <c r="AF956" t="s">
        <v>214</v>
      </c>
      <c r="AG956" t="s">
        <v>212</v>
      </c>
      <c r="AH956" t="s">
        <v>212</v>
      </c>
      <c r="AI956" t="s">
        <v>212</v>
      </c>
      <c r="AJ956" t="s">
        <v>212</v>
      </c>
      <c r="AK956" t="s">
        <v>212</v>
      </c>
      <c r="AL956" t="s">
        <v>212</v>
      </c>
      <c r="AM956" t="s">
        <v>214</v>
      </c>
      <c r="AN956" t="s">
        <v>213</v>
      </c>
      <c r="AO956" t="s">
        <v>212</v>
      </c>
      <c r="AP956" t="s">
        <v>212</v>
      </c>
      <c r="AQ956" t="s">
        <v>59</v>
      </c>
      <c r="AR956"/>
      <c r="AS956" s="268"/>
      <c r="AT956" s="258"/>
      <c r="AV956" s="258"/>
    </row>
    <row r="957" spans="1:48" s="257" customFormat="1" ht="22.8" x14ac:dyDescent="0.4">
      <c r="A957" s="257">
        <v>215368</v>
      </c>
      <c r="B957" s="257" t="s">
        <v>484</v>
      </c>
      <c r="C957" t="s">
        <v>214</v>
      </c>
      <c r="D957" t="s">
        <v>212</v>
      </c>
      <c r="E957" t="s">
        <v>212</v>
      </c>
      <c r="F957" t="s">
        <v>212</v>
      </c>
      <c r="G957" t="s">
        <v>214</v>
      </c>
      <c r="H957" t="s">
        <v>214</v>
      </c>
      <c r="I957" t="s">
        <v>214</v>
      </c>
      <c r="J957" t="s">
        <v>214</v>
      </c>
      <c r="K957" t="s">
        <v>214</v>
      </c>
      <c r="L957" t="s">
        <v>214</v>
      </c>
      <c r="M957" t="s">
        <v>212</v>
      </c>
      <c r="N957" t="s">
        <v>214</v>
      </c>
      <c r="O957" t="s">
        <v>212</v>
      </c>
      <c r="P957" t="s">
        <v>212</v>
      </c>
      <c r="Q957" t="s">
        <v>212</v>
      </c>
      <c r="R957" t="s">
        <v>212</v>
      </c>
      <c r="S957" t="s">
        <v>214</v>
      </c>
      <c r="T957" t="s">
        <v>212</v>
      </c>
      <c r="U957" t="s">
        <v>212</v>
      </c>
      <c r="V957" t="s">
        <v>212</v>
      </c>
      <c r="W957" t="s">
        <v>214</v>
      </c>
      <c r="X957" t="s">
        <v>214</v>
      </c>
      <c r="Y957" t="s">
        <v>212</v>
      </c>
      <c r="Z957" t="s">
        <v>214</v>
      </c>
      <c r="AA957" t="s">
        <v>212</v>
      </c>
      <c r="AB957" t="s">
        <v>212</v>
      </c>
      <c r="AC957" t="s">
        <v>212</v>
      </c>
      <c r="AD957" t="s">
        <v>212</v>
      </c>
      <c r="AE957" t="s">
        <v>212</v>
      </c>
      <c r="AF957" t="s">
        <v>214</v>
      </c>
      <c r="AG957"/>
      <c r="AH957"/>
      <c r="AI957"/>
      <c r="AJ957"/>
      <c r="AK957"/>
      <c r="AL957"/>
      <c r="AM957"/>
      <c r="AN957"/>
      <c r="AO957"/>
      <c r="AP957"/>
      <c r="AQ957" t="s">
        <v>484</v>
      </c>
      <c r="AR957"/>
      <c r="AS957" s="268"/>
      <c r="AT957" s="256"/>
      <c r="AV957" s="258"/>
    </row>
    <row r="958" spans="1:48" s="257" customFormat="1" ht="22.8" x14ac:dyDescent="0.4">
      <c r="A958" s="257">
        <v>215372</v>
      </c>
      <c r="B958" s="257" t="s">
        <v>484</v>
      </c>
      <c r="C958" t="s">
        <v>212</v>
      </c>
      <c r="D958" t="s">
        <v>212</v>
      </c>
      <c r="E958" t="s">
        <v>212</v>
      </c>
      <c r="F958" t="s">
        <v>212</v>
      </c>
      <c r="G958" t="s">
        <v>212</v>
      </c>
      <c r="H958" t="s">
        <v>214</v>
      </c>
      <c r="I958" t="s">
        <v>212</v>
      </c>
      <c r="J958" t="s">
        <v>212</v>
      </c>
      <c r="K958" t="s">
        <v>212</v>
      </c>
      <c r="L958" t="s">
        <v>214</v>
      </c>
      <c r="M958" t="s">
        <v>214</v>
      </c>
      <c r="N958" t="s">
        <v>212</v>
      </c>
      <c r="O958" t="s">
        <v>212</v>
      </c>
      <c r="P958" t="s">
        <v>212</v>
      </c>
      <c r="Q958" t="s">
        <v>214</v>
      </c>
      <c r="R958" t="s">
        <v>214</v>
      </c>
      <c r="S958" t="s">
        <v>212</v>
      </c>
      <c r="T958" t="s">
        <v>214</v>
      </c>
      <c r="U958" t="s">
        <v>214</v>
      </c>
      <c r="V958" t="s">
        <v>214</v>
      </c>
      <c r="W958" t="s">
        <v>212</v>
      </c>
      <c r="X958" t="s">
        <v>212</v>
      </c>
      <c r="Y958" t="s">
        <v>212</v>
      </c>
      <c r="Z958" t="s">
        <v>212</v>
      </c>
      <c r="AA958" t="s">
        <v>212</v>
      </c>
      <c r="AB958" t="s">
        <v>214</v>
      </c>
      <c r="AC958" t="s">
        <v>214</v>
      </c>
      <c r="AD958" t="s">
        <v>214</v>
      </c>
      <c r="AE958" t="s">
        <v>214</v>
      </c>
      <c r="AF958" t="s">
        <v>214</v>
      </c>
      <c r="AG958"/>
      <c r="AH958"/>
      <c r="AI958"/>
      <c r="AJ958"/>
      <c r="AK958"/>
      <c r="AL958"/>
      <c r="AM958"/>
      <c r="AN958"/>
      <c r="AO958"/>
      <c r="AP958"/>
      <c r="AQ958" t="s">
        <v>3375</v>
      </c>
      <c r="AR958"/>
      <c r="AS958" s="268"/>
      <c r="AT958" s="256"/>
    </row>
    <row r="959" spans="1:48" s="257" customFormat="1" ht="22.8" x14ac:dyDescent="0.4">
      <c r="A959" s="257">
        <v>215374</v>
      </c>
      <c r="B959" s="257" t="s">
        <v>59</v>
      </c>
      <c r="C959" t="s">
        <v>214</v>
      </c>
      <c r="D959" t="s">
        <v>214</v>
      </c>
      <c r="E959" t="s">
        <v>214</v>
      </c>
      <c r="F959" t="s">
        <v>214</v>
      </c>
      <c r="G959" t="s">
        <v>214</v>
      </c>
      <c r="H959" t="s">
        <v>214</v>
      </c>
      <c r="I959" t="s">
        <v>214</v>
      </c>
      <c r="J959" t="s">
        <v>214</v>
      </c>
      <c r="K959" t="s">
        <v>214</v>
      </c>
      <c r="L959" t="s">
        <v>214</v>
      </c>
      <c r="M959" t="s">
        <v>214</v>
      </c>
      <c r="N959" t="s">
        <v>214</v>
      </c>
      <c r="O959" t="s">
        <v>214</v>
      </c>
      <c r="P959" t="s">
        <v>212</v>
      </c>
      <c r="Q959" t="s">
        <v>214</v>
      </c>
      <c r="R959" t="s">
        <v>214</v>
      </c>
      <c r="S959" t="s">
        <v>214</v>
      </c>
      <c r="T959" t="s">
        <v>214</v>
      </c>
      <c r="U959" t="s">
        <v>214</v>
      </c>
      <c r="V959" t="s">
        <v>214</v>
      </c>
      <c r="W959" t="s">
        <v>214</v>
      </c>
      <c r="X959" t="s">
        <v>212</v>
      </c>
      <c r="Y959" t="s">
        <v>214</v>
      </c>
      <c r="Z959" t="s">
        <v>212</v>
      </c>
      <c r="AA959" t="s">
        <v>212</v>
      </c>
      <c r="AB959" t="s">
        <v>214</v>
      </c>
      <c r="AC959" t="s">
        <v>212</v>
      </c>
      <c r="AD959" t="s">
        <v>214</v>
      </c>
      <c r="AE959" t="s">
        <v>212</v>
      </c>
      <c r="AF959" t="s">
        <v>212</v>
      </c>
      <c r="AG959" t="s">
        <v>212</v>
      </c>
      <c r="AH959" t="s">
        <v>214</v>
      </c>
      <c r="AI959" t="s">
        <v>212</v>
      </c>
      <c r="AJ959" t="s">
        <v>212</v>
      </c>
      <c r="AK959" t="s">
        <v>212</v>
      </c>
      <c r="AL959" t="s">
        <v>214</v>
      </c>
      <c r="AM959" t="s">
        <v>212</v>
      </c>
      <c r="AN959" t="s">
        <v>212</v>
      </c>
      <c r="AO959" t="s">
        <v>212</v>
      </c>
      <c r="AP959" t="s">
        <v>214</v>
      </c>
      <c r="AQ959" t="s">
        <v>59</v>
      </c>
      <c r="AR959"/>
      <c r="AS959" s="268"/>
      <c r="AT959" s="258"/>
      <c r="AV959" s="258"/>
    </row>
    <row r="960" spans="1:48" s="257" customFormat="1" ht="22.8" x14ac:dyDescent="0.4">
      <c r="A960" s="257">
        <v>215377</v>
      </c>
      <c r="B960" s="257" t="s">
        <v>484</v>
      </c>
      <c r="C960" t="s">
        <v>212</v>
      </c>
      <c r="D960" t="s">
        <v>212</v>
      </c>
      <c r="E960" t="s">
        <v>214</v>
      </c>
      <c r="F960" t="s">
        <v>214</v>
      </c>
      <c r="G960" t="s">
        <v>212</v>
      </c>
      <c r="H960" t="s">
        <v>212</v>
      </c>
      <c r="I960" t="s">
        <v>214</v>
      </c>
      <c r="J960" t="s">
        <v>212</v>
      </c>
      <c r="K960" t="s">
        <v>212</v>
      </c>
      <c r="L960" t="s">
        <v>214</v>
      </c>
      <c r="M960" t="s">
        <v>212</v>
      </c>
      <c r="N960" t="s">
        <v>214</v>
      </c>
      <c r="O960" t="s">
        <v>212</v>
      </c>
      <c r="P960" t="s">
        <v>214</v>
      </c>
      <c r="Q960" t="s">
        <v>214</v>
      </c>
      <c r="R960" t="s">
        <v>212</v>
      </c>
      <c r="S960" t="s">
        <v>214</v>
      </c>
      <c r="T960" t="s">
        <v>212</v>
      </c>
      <c r="U960" t="s">
        <v>214</v>
      </c>
      <c r="V960" t="s">
        <v>212</v>
      </c>
      <c r="W960" t="s">
        <v>213</v>
      </c>
      <c r="X960" t="s">
        <v>214</v>
      </c>
      <c r="Y960" t="s">
        <v>214</v>
      </c>
      <c r="Z960" t="s">
        <v>212</v>
      </c>
      <c r="AA960" t="s">
        <v>214</v>
      </c>
      <c r="AB960" t="s">
        <v>214</v>
      </c>
      <c r="AC960" t="s">
        <v>214</v>
      </c>
      <c r="AD960" t="s">
        <v>212</v>
      </c>
      <c r="AE960" t="s">
        <v>213</v>
      </c>
      <c r="AF960" t="s">
        <v>212</v>
      </c>
      <c r="AG960"/>
      <c r="AH960"/>
      <c r="AI960"/>
      <c r="AJ960"/>
      <c r="AK960"/>
      <c r="AL960"/>
      <c r="AM960"/>
      <c r="AN960"/>
      <c r="AO960"/>
      <c r="AP960"/>
      <c r="AQ960" t="s">
        <v>484</v>
      </c>
      <c r="AR960"/>
      <c r="AS960" s="268"/>
      <c r="AT960" s="258"/>
      <c r="AV960" s="258"/>
    </row>
    <row r="961" spans="1:48" s="257" customFormat="1" ht="22.8" x14ac:dyDescent="0.4">
      <c r="A961" s="257">
        <v>215385</v>
      </c>
      <c r="B961" s="257" t="s">
        <v>59</v>
      </c>
      <c r="C961" t="s">
        <v>214</v>
      </c>
      <c r="D961" t="s">
        <v>214</v>
      </c>
      <c r="E961" t="s">
        <v>214</v>
      </c>
      <c r="F961" t="s">
        <v>214</v>
      </c>
      <c r="G961" t="s">
        <v>212</v>
      </c>
      <c r="H961" t="s">
        <v>212</v>
      </c>
      <c r="I961" t="s">
        <v>214</v>
      </c>
      <c r="J961" t="s">
        <v>214</v>
      </c>
      <c r="K961" t="s">
        <v>214</v>
      </c>
      <c r="L961" t="s">
        <v>214</v>
      </c>
      <c r="M961" t="s">
        <v>214</v>
      </c>
      <c r="N961" t="s">
        <v>214</v>
      </c>
      <c r="O961" t="s">
        <v>214</v>
      </c>
      <c r="P961" t="s">
        <v>214</v>
      </c>
      <c r="Q961" t="s">
        <v>214</v>
      </c>
      <c r="R961" t="s">
        <v>212</v>
      </c>
      <c r="S961" t="s">
        <v>214</v>
      </c>
      <c r="T961" t="s">
        <v>214</v>
      </c>
      <c r="U961" t="s">
        <v>214</v>
      </c>
      <c r="V961" t="s">
        <v>214</v>
      </c>
      <c r="W961" t="s">
        <v>214</v>
      </c>
      <c r="X961" t="s">
        <v>212</v>
      </c>
      <c r="Y961" t="s">
        <v>212</v>
      </c>
      <c r="Z961" t="s">
        <v>212</v>
      </c>
      <c r="AA961" t="s">
        <v>212</v>
      </c>
      <c r="AB961" t="s">
        <v>212</v>
      </c>
      <c r="AC961" t="s">
        <v>212</v>
      </c>
      <c r="AD961" t="s">
        <v>212</v>
      </c>
      <c r="AE961" t="s">
        <v>212</v>
      </c>
      <c r="AF961" t="s">
        <v>212</v>
      </c>
      <c r="AG961" t="s">
        <v>213</v>
      </c>
      <c r="AH961" t="s">
        <v>214</v>
      </c>
      <c r="AI961" t="s">
        <v>212</v>
      </c>
      <c r="AJ961" t="s">
        <v>214</v>
      </c>
      <c r="AK961" t="s">
        <v>214</v>
      </c>
      <c r="AL961" t="s">
        <v>214</v>
      </c>
      <c r="AM961" t="s">
        <v>213</v>
      </c>
      <c r="AN961" t="s">
        <v>213</v>
      </c>
      <c r="AO961" t="s">
        <v>213</v>
      </c>
      <c r="AP961" t="s">
        <v>214</v>
      </c>
      <c r="AQ961" t="s">
        <v>3374</v>
      </c>
      <c r="AR961"/>
      <c r="AS961" s="268"/>
      <c r="AT961" s="256"/>
      <c r="AV961" s="258"/>
    </row>
    <row r="962" spans="1:48" s="257" customFormat="1" ht="22.8" x14ac:dyDescent="0.4">
      <c r="A962" s="257">
        <v>215390</v>
      </c>
      <c r="B962" s="257" t="s">
        <v>484</v>
      </c>
      <c r="C962" t="s">
        <v>212</v>
      </c>
      <c r="D962" t="s">
        <v>212</v>
      </c>
      <c r="E962" t="s">
        <v>214</v>
      </c>
      <c r="F962" t="s">
        <v>214</v>
      </c>
      <c r="G962" t="s">
        <v>212</v>
      </c>
      <c r="H962" t="s">
        <v>212</v>
      </c>
      <c r="I962" t="s">
        <v>214</v>
      </c>
      <c r="J962" t="s">
        <v>212</v>
      </c>
      <c r="K962" t="s">
        <v>214</v>
      </c>
      <c r="L962" t="s">
        <v>214</v>
      </c>
      <c r="M962" t="s">
        <v>214</v>
      </c>
      <c r="N962" t="s">
        <v>212</v>
      </c>
      <c r="O962" t="s">
        <v>212</v>
      </c>
      <c r="P962" t="s">
        <v>212</v>
      </c>
      <c r="Q962" t="s">
        <v>214</v>
      </c>
      <c r="R962" t="s">
        <v>212</v>
      </c>
      <c r="S962" t="s">
        <v>214</v>
      </c>
      <c r="T962" t="s">
        <v>212</v>
      </c>
      <c r="U962" t="s">
        <v>214</v>
      </c>
      <c r="V962" t="s">
        <v>214</v>
      </c>
      <c r="W962" t="s">
        <v>214</v>
      </c>
      <c r="X962" t="s">
        <v>214</v>
      </c>
      <c r="Y962" t="s">
        <v>212</v>
      </c>
      <c r="Z962" t="s">
        <v>214</v>
      </c>
      <c r="AA962" t="s">
        <v>212</v>
      </c>
      <c r="AB962" t="s">
        <v>214</v>
      </c>
      <c r="AC962" t="s">
        <v>212</v>
      </c>
      <c r="AD962" t="s">
        <v>212</v>
      </c>
      <c r="AE962" t="s">
        <v>212</v>
      </c>
      <c r="AF962" t="s">
        <v>214</v>
      </c>
      <c r="AG962"/>
      <c r="AH962"/>
      <c r="AI962"/>
      <c r="AJ962"/>
      <c r="AK962"/>
      <c r="AL962"/>
      <c r="AM962"/>
      <c r="AN962"/>
      <c r="AO962"/>
      <c r="AP962"/>
      <c r="AQ962" t="s">
        <v>3375</v>
      </c>
      <c r="AR962"/>
      <c r="AS962" s="268"/>
      <c r="AT962" s="258"/>
      <c r="AV962" s="258"/>
    </row>
    <row r="963" spans="1:48" s="257" customFormat="1" ht="22.8" x14ac:dyDescent="0.4">
      <c r="A963" s="345">
        <v>215391</v>
      </c>
      <c r="B963" s="257" t="s">
        <v>485</v>
      </c>
      <c r="C963" s="269" t="s">
        <v>213</v>
      </c>
      <c r="D963" s="269" t="s">
        <v>213</v>
      </c>
      <c r="E963" s="269" t="s">
        <v>213</v>
      </c>
      <c r="F963" s="269" t="s">
        <v>213</v>
      </c>
      <c r="G963" s="269" t="s">
        <v>213</v>
      </c>
      <c r="H963" s="269" t="s">
        <v>213</v>
      </c>
      <c r="I963" s="269" t="s">
        <v>213</v>
      </c>
      <c r="J963" s="269" t="s">
        <v>213</v>
      </c>
      <c r="K963" s="269" t="s">
        <v>213</v>
      </c>
      <c r="L963" s="269" t="s">
        <v>213</v>
      </c>
      <c r="M963" s="280"/>
      <c r="N963" s="280"/>
      <c r="O963" s="280"/>
      <c r="P963" s="280"/>
      <c r="Q963" s="280"/>
      <c r="R963" s="280"/>
      <c r="S963" s="280"/>
      <c r="T963" s="280"/>
      <c r="U963" s="280"/>
      <c r="V963" s="280"/>
      <c r="W963" s="280"/>
      <c r="X963" s="280"/>
      <c r="Y963" s="280"/>
      <c r="Z963" s="280"/>
      <c r="AA963" s="280"/>
      <c r="AB963" s="280"/>
      <c r="AC963" s="280"/>
      <c r="AD963" s="280"/>
      <c r="AE963" s="280"/>
      <c r="AF963" s="280"/>
      <c r="AG963" s="280"/>
      <c r="AH963" s="280"/>
      <c r="AI963" s="280"/>
      <c r="AJ963" s="280"/>
      <c r="AK963" s="280"/>
      <c r="AL963" s="280"/>
      <c r="AM963" s="280"/>
      <c r="AN963" s="280"/>
      <c r="AO963" s="280"/>
      <c r="AP963"/>
      <c r="AQ963" t="s">
        <v>3981</v>
      </c>
      <c r="AR963"/>
      <c r="AS963" s="268"/>
      <c r="AT963" s="256"/>
      <c r="AV963" s="258"/>
    </row>
    <row r="964" spans="1:48" s="257" customFormat="1" ht="22.8" x14ac:dyDescent="0.4">
      <c r="A964" s="257">
        <v>215392</v>
      </c>
      <c r="B964" s="257" t="s">
        <v>59</v>
      </c>
      <c r="C964" t="s">
        <v>212</v>
      </c>
      <c r="D964" t="s">
        <v>214</v>
      </c>
      <c r="E964" t="s">
        <v>214</v>
      </c>
      <c r="F964" t="s">
        <v>214</v>
      </c>
      <c r="G964" t="s">
        <v>212</v>
      </c>
      <c r="H964" t="s">
        <v>212</v>
      </c>
      <c r="I964" t="s">
        <v>214</v>
      </c>
      <c r="J964" t="s">
        <v>214</v>
      </c>
      <c r="K964" t="s">
        <v>214</v>
      </c>
      <c r="L964" t="s">
        <v>214</v>
      </c>
      <c r="M964" t="s">
        <v>214</v>
      </c>
      <c r="N964" t="s">
        <v>214</v>
      </c>
      <c r="O964" t="s">
        <v>214</v>
      </c>
      <c r="P964" t="s">
        <v>214</v>
      </c>
      <c r="Q964" t="s">
        <v>214</v>
      </c>
      <c r="R964" t="s">
        <v>214</v>
      </c>
      <c r="S964" t="s">
        <v>214</v>
      </c>
      <c r="T964" t="s">
        <v>212</v>
      </c>
      <c r="U964" t="s">
        <v>214</v>
      </c>
      <c r="V964" t="s">
        <v>214</v>
      </c>
      <c r="W964" t="s">
        <v>214</v>
      </c>
      <c r="X964" t="s">
        <v>214</v>
      </c>
      <c r="Y964" t="s">
        <v>212</v>
      </c>
      <c r="Z964" t="s">
        <v>214</v>
      </c>
      <c r="AA964" t="s">
        <v>212</v>
      </c>
      <c r="AB964" t="s">
        <v>212</v>
      </c>
      <c r="AC964" t="s">
        <v>212</v>
      </c>
      <c r="AD964" t="s">
        <v>212</v>
      </c>
      <c r="AE964" t="s">
        <v>212</v>
      </c>
      <c r="AF964" t="s">
        <v>214</v>
      </c>
      <c r="AG964" t="s">
        <v>214</v>
      </c>
      <c r="AH964" t="s">
        <v>212</v>
      </c>
      <c r="AI964" t="s">
        <v>212</v>
      </c>
      <c r="AJ964" t="s">
        <v>212</v>
      </c>
      <c r="AK964" t="s">
        <v>212</v>
      </c>
      <c r="AL964" t="s">
        <v>212</v>
      </c>
      <c r="AM964" t="s">
        <v>214</v>
      </c>
      <c r="AN964" t="s">
        <v>212</v>
      </c>
      <c r="AO964" t="s">
        <v>214</v>
      </c>
      <c r="AP964" t="s">
        <v>212</v>
      </c>
      <c r="AQ964" t="s">
        <v>59</v>
      </c>
      <c r="AR964"/>
      <c r="AS964" s="268"/>
      <c r="AT964" s="256"/>
    </row>
    <row r="965" spans="1:48" s="257" customFormat="1" ht="22.8" x14ac:dyDescent="0.4">
      <c r="A965" s="257">
        <v>215394</v>
      </c>
      <c r="B965" s="257" t="s">
        <v>484</v>
      </c>
      <c r="C965" t="s">
        <v>3829</v>
      </c>
      <c r="D965" t="s">
        <v>3829</v>
      </c>
      <c r="E965" t="s">
        <v>3829</v>
      </c>
      <c r="F965" t="s">
        <v>3829</v>
      </c>
      <c r="G965" t="s">
        <v>3829</v>
      </c>
      <c r="H965" t="s">
        <v>3829</v>
      </c>
      <c r="I965" t="s">
        <v>3829</v>
      </c>
      <c r="J965" t="s">
        <v>3829</v>
      </c>
      <c r="K965" t="s">
        <v>3829</v>
      </c>
      <c r="L965" t="s">
        <v>3829</v>
      </c>
      <c r="M965" t="s">
        <v>3829</v>
      </c>
      <c r="N965" t="s">
        <v>3829</v>
      </c>
      <c r="O965" t="s">
        <v>3829</v>
      </c>
      <c r="P965" t="s">
        <v>3829</v>
      </c>
      <c r="Q965" t="s">
        <v>3829</v>
      </c>
      <c r="R965" t="s">
        <v>3829</v>
      </c>
      <c r="S965" t="s">
        <v>3829</v>
      </c>
      <c r="T965" t="s">
        <v>3829</v>
      </c>
      <c r="U965" t="s">
        <v>3829</v>
      </c>
      <c r="V965" t="s">
        <v>3829</v>
      </c>
      <c r="W965" t="s">
        <v>3829</v>
      </c>
      <c r="X965" t="s">
        <v>3829</v>
      </c>
      <c r="Y965" t="s">
        <v>3829</v>
      </c>
      <c r="Z965" t="s">
        <v>3829</v>
      </c>
      <c r="AA965" t="s">
        <v>3829</v>
      </c>
      <c r="AB965" t="s">
        <v>3829</v>
      </c>
      <c r="AC965" t="s">
        <v>3829</v>
      </c>
      <c r="AD965" t="s">
        <v>3829</v>
      </c>
      <c r="AE965" t="s">
        <v>3829</v>
      </c>
      <c r="AF965" t="s">
        <v>3829</v>
      </c>
      <c r="AG965"/>
      <c r="AH965"/>
      <c r="AI965"/>
      <c r="AJ965"/>
      <c r="AK965"/>
      <c r="AL965"/>
      <c r="AM965"/>
      <c r="AN965"/>
      <c r="AO965"/>
      <c r="AP965"/>
      <c r="AQ965" t="s">
        <v>3870</v>
      </c>
      <c r="AR965"/>
      <c r="AS965" s="268"/>
      <c r="AT965" s="256"/>
    </row>
    <row r="966" spans="1:48" s="257" customFormat="1" ht="22.8" x14ac:dyDescent="0.4">
      <c r="A966" s="257">
        <v>215398</v>
      </c>
      <c r="B966" s="257" t="s">
        <v>486</v>
      </c>
      <c r="C966" t="s">
        <v>3829</v>
      </c>
      <c r="D966" t="s">
        <v>3829</v>
      </c>
      <c r="E966" t="s">
        <v>3829</v>
      </c>
      <c r="F966" t="s">
        <v>3829</v>
      </c>
      <c r="G966" t="s">
        <v>3829</v>
      </c>
      <c r="H966" t="s">
        <v>3829</v>
      </c>
      <c r="I966" t="s">
        <v>3829</v>
      </c>
      <c r="J966" t="s">
        <v>3829</v>
      </c>
      <c r="K966" t="s">
        <v>3829</v>
      </c>
      <c r="L966" t="s">
        <v>3829</v>
      </c>
      <c r="M966" t="s">
        <v>3829</v>
      </c>
      <c r="N966" t="s">
        <v>3829</v>
      </c>
      <c r="O966" t="s">
        <v>3829</v>
      </c>
      <c r="P966" t="s">
        <v>3829</v>
      </c>
      <c r="Q966" t="s">
        <v>3829</v>
      </c>
      <c r="R966" t="s">
        <v>3829</v>
      </c>
      <c r="S966" t="s">
        <v>3829</v>
      </c>
      <c r="T966" t="s">
        <v>3829</v>
      </c>
      <c r="U966" t="s">
        <v>3829</v>
      </c>
      <c r="V966" t="s">
        <v>3829</v>
      </c>
      <c r="W966"/>
      <c r="X966"/>
      <c r="Y966"/>
      <c r="Z966"/>
      <c r="AA966"/>
      <c r="AB966"/>
      <c r="AC966"/>
      <c r="AD966"/>
      <c r="AE966"/>
      <c r="AF966"/>
      <c r="AG966"/>
      <c r="AH966"/>
      <c r="AI966"/>
      <c r="AJ966"/>
      <c r="AK966"/>
      <c r="AL966"/>
      <c r="AM966"/>
      <c r="AN966"/>
      <c r="AO966"/>
      <c r="AP966"/>
      <c r="AQ966" t="s">
        <v>4068</v>
      </c>
      <c r="AR966"/>
      <c r="AS966" s="268"/>
      <c r="AT966" s="256"/>
      <c r="AV966" s="258"/>
    </row>
    <row r="967" spans="1:48" s="257" customFormat="1" ht="22.8" x14ac:dyDescent="0.4">
      <c r="A967" s="257">
        <v>215399</v>
      </c>
      <c r="B967" s="257" t="s">
        <v>59</v>
      </c>
      <c r="C967" t="s">
        <v>3829</v>
      </c>
      <c r="D967" t="s">
        <v>3829</v>
      </c>
      <c r="E967" t="s">
        <v>3829</v>
      </c>
      <c r="F967" t="s">
        <v>3829</v>
      </c>
      <c r="G967" t="s">
        <v>3829</v>
      </c>
      <c r="H967" t="s">
        <v>3829</v>
      </c>
      <c r="I967" t="s">
        <v>3829</v>
      </c>
      <c r="J967" t="s">
        <v>3829</v>
      </c>
      <c r="K967" t="s">
        <v>3829</v>
      </c>
      <c r="L967" t="s">
        <v>3829</v>
      </c>
      <c r="M967" t="s">
        <v>3829</v>
      </c>
      <c r="N967" t="s">
        <v>3829</v>
      </c>
      <c r="O967" t="s">
        <v>3829</v>
      </c>
      <c r="P967" t="s">
        <v>3829</v>
      </c>
      <c r="Q967" t="s">
        <v>3829</v>
      </c>
      <c r="R967" t="s">
        <v>3829</v>
      </c>
      <c r="S967" t="s">
        <v>3829</v>
      </c>
      <c r="T967" t="s">
        <v>3829</v>
      </c>
      <c r="U967" t="s">
        <v>3829</v>
      </c>
      <c r="V967" t="s">
        <v>3829</v>
      </c>
      <c r="W967" t="s">
        <v>3829</v>
      </c>
      <c r="X967" t="s">
        <v>3829</v>
      </c>
      <c r="Y967" t="s">
        <v>3829</v>
      </c>
      <c r="Z967" t="s">
        <v>3829</v>
      </c>
      <c r="AA967" t="s">
        <v>3829</v>
      </c>
      <c r="AB967" t="s">
        <v>3829</v>
      </c>
      <c r="AC967" t="s">
        <v>3829</v>
      </c>
      <c r="AD967" t="s">
        <v>3829</v>
      </c>
      <c r="AE967" t="s">
        <v>3829</v>
      </c>
      <c r="AF967" t="s">
        <v>3829</v>
      </c>
      <c r="AG967" t="s">
        <v>3829</v>
      </c>
      <c r="AH967" t="s">
        <v>3829</v>
      </c>
      <c r="AI967" t="s">
        <v>3829</v>
      </c>
      <c r="AJ967" t="s">
        <v>3829</v>
      </c>
      <c r="AK967" t="s">
        <v>3829</v>
      </c>
      <c r="AL967" t="s">
        <v>3829</v>
      </c>
      <c r="AM967" t="s">
        <v>3829</v>
      </c>
      <c r="AN967" t="s">
        <v>3829</v>
      </c>
      <c r="AO967" t="s">
        <v>3829</v>
      </c>
      <c r="AP967" t="s">
        <v>3829</v>
      </c>
      <c r="AQ967" t="s">
        <v>3998</v>
      </c>
      <c r="AR967"/>
      <c r="AS967" s="268"/>
      <c r="AT967" s="258"/>
      <c r="AV967" s="258"/>
    </row>
    <row r="968" spans="1:48" s="257" customFormat="1" ht="22.8" x14ac:dyDescent="0.4">
      <c r="A968" s="345">
        <v>215406</v>
      </c>
      <c r="B968" s="257" t="s">
        <v>59</v>
      </c>
      <c r="C968" t="s">
        <v>3829</v>
      </c>
      <c r="D968" t="s">
        <v>3829</v>
      </c>
      <c r="E968" t="s">
        <v>3829</v>
      </c>
      <c r="F968" t="s">
        <v>3829</v>
      </c>
      <c r="G968" t="s">
        <v>3829</v>
      </c>
      <c r="H968" t="s">
        <v>3829</v>
      </c>
      <c r="I968" t="s">
        <v>3829</v>
      </c>
      <c r="J968" t="s">
        <v>3829</v>
      </c>
      <c r="K968" t="s">
        <v>3829</v>
      </c>
      <c r="L968" t="s">
        <v>3829</v>
      </c>
      <c r="M968" t="s">
        <v>3829</v>
      </c>
      <c r="N968" t="s">
        <v>3829</v>
      </c>
      <c r="O968" t="s">
        <v>3829</v>
      </c>
      <c r="P968" t="s">
        <v>3829</v>
      </c>
      <c r="Q968" t="s">
        <v>3829</v>
      </c>
      <c r="R968" t="s">
        <v>3829</v>
      </c>
      <c r="S968" t="s">
        <v>3829</v>
      </c>
      <c r="T968" t="s">
        <v>3829</v>
      </c>
      <c r="U968" t="s">
        <v>3829</v>
      </c>
      <c r="V968" t="s">
        <v>3829</v>
      </c>
      <c r="W968" t="s">
        <v>3829</v>
      </c>
      <c r="X968" t="s">
        <v>3829</v>
      </c>
      <c r="Y968" t="s">
        <v>3829</v>
      </c>
      <c r="Z968" t="s">
        <v>3829</v>
      </c>
      <c r="AA968" t="s">
        <v>3829</v>
      </c>
      <c r="AB968" t="s">
        <v>3829</v>
      </c>
      <c r="AC968" t="s">
        <v>3829</v>
      </c>
      <c r="AD968" t="s">
        <v>3829</v>
      </c>
      <c r="AE968" t="s">
        <v>3829</v>
      </c>
      <c r="AF968" t="s">
        <v>3829</v>
      </c>
      <c r="AG968" t="s">
        <v>3829</v>
      </c>
      <c r="AH968" t="s">
        <v>3829</v>
      </c>
      <c r="AI968" t="s">
        <v>3829</v>
      </c>
      <c r="AJ968" t="s">
        <v>3829</v>
      </c>
      <c r="AK968" t="s">
        <v>3829</v>
      </c>
      <c r="AL968" t="s">
        <v>3829</v>
      </c>
      <c r="AM968" t="s">
        <v>3829</v>
      </c>
      <c r="AN968" t="s">
        <v>3829</v>
      </c>
      <c r="AO968" t="s">
        <v>3829</v>
      </c>
      <c r="AQ968" t="s">
        <v>3998</v>
      </c>
      <c r="AR968"/>
      <c r="AS968" s="268"/>
      <c r="AT968" s="256"/>
      <c r="AV968" s="258"/>
    </row>
    <row r="969" spans="1:48" s="257" customFormat="1" ht="22.8" x14ac:dyDescent="0.4">
      <c r="A969" s="257">
        <v>215408</v>
      </c>
      <c r="B969" s="257" t="s">
        <v>484</v>
      </c>
      <c r="C969" t="s">
        <v>212</v>
      </c>
      <c r="D969" t="s">
        <v>212</v>
      </c>
      <c r="E969" t="s">
        <v>212</v>
      </c>
      <c r="F969" t="s">
        <v>214</v>
      </c>
      <c r="G969" t="s">
        <v>212</v>
      </c>
      <c r="H969" t="s">
        <v>214</v>
      </c>
      <c r="I969" t="s">
        <v>212</v>
      </c>
      <c r="J969" t="s">
        <v>212</v>
      </c>
      <c r="K969" t="s">
        <v>212</v>
      </c>
      <c r="L969" t="s">
        <v>214</v>
      </c>
      <c r="M969" t="s">
        <v>214</v>
      </c>
      <c r="N969" t="s">
        <v>212</v>
      </c>
      <c r="O969" t="s">
        <v>212</v>
      </c>
      <c r="P969" t="s">
        <v>214</v>
      </c>
      <c r="Q969" t="s">
        <v>212</v>
      </c>
      <c r="R969" t="s">
        <v>214</v>
      </c>
      <c r="S969" t="s">
        <v>212</v>
      </c>
      <c r="T969" t="s">
        <v>212</v>
      </c>
      <c r="U969" t="s">
        <v>212</v>
      </c>
      <c r="V969" t="s">
        <v>212</v>
      </c>
      <c r="W969" t="s">
        <v>214</v>
      </c>
      <c r="X969" t="s">
        <v>214</v>
      </c>
      <c r="Y969" t="s">
        <v>212</v>
      </c>
      <c r="Z969" t="s">
        <v>212</v>
      </c>
      <c r="AA969" t="s">
        <v>214</v>
      </c>
      <c r="AB969" t="s">
        <v>214</v>
      </c>
      <c r="AC969" t="s">
        <v>212</v>
      </c>
      <c r="AD969" t="s">
        <v>214</v>
      </c>
      <c r="AE969" t="s">
        <v>212</v>
      </c>
      <c r="AF969" t="s">
        <v>212</v>
      </c>
      <c r="AG969"/>
      <c r="AH969"/>
      <c r="AI969"/>
      <c r="AJ969"/>
      <c r="AK969"/>
      <c r="AL969"/>
      <c r="AM969"/>
      <c r="AN969"/>
      <c r="AO969"/>
      <c r="AP969"/>
      <c r="AQ969" t="s">
        <v>484</v>
      </c>
      <c r="AR969"/>
      <c r="AS969" s="268"/>
      <c r="AT969" s="256"/>
      <c r="AV969" s="258"/>
    </row>
    <row r="970" spans="1:48" s="257" customFormat="1" ht="22.8" x14ac:dyDescent="0.4">
      <c r="A970" s="257">
        <v>215419</v>
      </c>
      <c r="B970" s="257" t="s">
        <v>59</v>
      </c>
      <c r="C970" t="s">
        <v>212</v>
      </c>
      <c r="D970" t="s">
        <v>212</v>
      </c>
      <c r="E970" t="s">
        <v>212</v>
      </c>
      <c r="F970" t="s">
        <v>212</v>
      </c>
      <c r="G970" t="s">
        <v>212</v>
      </c>
      <c r="H970" t="s">
        <v>214</v>
      </c>
      <c r="I970" t="s">
        <v>212</v>
      </c>
      <c r="J970" t="s">
        <v>214</v>
      </c>
      <c r="K970" t="s">
        <v>212</v>
      </c>
      <c r="L970" t="s">
        <v>212</v>
      </c>
      <c r="M970" t="s">
        <v>212</v>
      </c>
      <c r="N970" t="s">
        <v>212</v>
      </c>
      <c r="O970" t="s">
        <v>212</v>
      </c>
      <c r="P970" t="s">
        <v>212</v>
      </c>
      <c r="Q970" t="s">
        <v>212</v>
      </c>
      <c r="R970" t="s">
        <v>212</v>
      </c>
      <c r="S970" t="s">
        <v>214</v>
      </c>
      <c r="T970" t="s">
        <v>212</v>
      </c>
      <c r="U970" t="s">
        <v>214</v>
      </c>
      <c r="V970" t="s">
        <v>212</v>
      </c>
      <c r="W970" t="s">
        <v>212</v>
      </c>
      <c r="X970" t="s">
        <v>212</v>
      </c>
      <c r="Y970" t="s">
        <v>212</v>
      </c>
      <c r="Z970" t="s">
        <v>212</v>
      </c>
      <c r="AA970" t="s">
        <v>212</v>
      </c>
      <c r="AB970" t="s">
        <v>212</v>
      </c>
      <c r="AC970" t="s">
        <v>214</v>
      </c>
      <c r="AD970" t="s">
        <v>212</v>
      </c>
      <c r="AE970" t="s">
        <v>212</v>
      </c>
      <c r="AF970" t="s">
        <v>212</v>
      </c>
      <c r="AG970" t="s">
        <v>212</v>
      </c>
      <c r="AH970" t="s">
        <v>212</v>
      </c>
      <c r="AI970" t="s">
        <v>214</v>
      </c>
      <c r="AJ970" t="s">
        <v>212</v>
      </c>
      <c r="AK970" t="s">
        <v>212</v>
      </c>
      <c r="AL970" t="s">
        <v>212</v>
      </c>
      <c r="AM970" t="s">
        <v>214</v>
      </c>
      <c r="AN970" t="s">
        <v>213</v>
      </c>
      <c r="AO970" t="s">
        <v>214</v>
      </c>
      <c r="AP970" t="s">
        <v>214</v>
      </c>
      <c r="AQ970" t="s">
        <v>3374</v>
      </c>
      <c r="AR970"/>
      <c r="AS970" s="268"/>
      <c r="AT970" s="258"/>
      <c r="AV970" s="258"/>
    </row>
    <row r="971" spans="1:48" s="257" customFormat="1" ht="22.8" x14ac:dyDescent="0.4">
      <c r="A971" s="257">
        <v>215420</v>
      </c>
      <c r="B971" s="257" t="s">
        <v>59</v>
      </c>
      <c r="C971" t="s">
        <v>212</v>
      </c>
      <c r="D971" t="s">
        <v>212</v>
      </c>
      <c r="E971" t="s">
        <v>212</v>
      </c>
      <c r="F971" t="s">
        <v>212</v>
      </c>
      <c r="G971" t="s">
        <v>212</v>
      </c>
      <c r="H971" t="s">
        <v>214</v>
      </c>
      <c r="I971" t="s">
        <v>214</v>
      </c>
      <c r="J971" t="s">
        <v>214</v>
      </c>
      <c r="K971" t="s">
        <v>214</v>
      </c>
      <c r="L971" t="s">
        <v>214</v>
      </c>
      <c r="M971" t="s">
        <v>214</v>
      </c>
      <c r="N971" t="s">
        <v>214</v>
      </c>
      <c r="O971" t="s">
        <v>214</v>
      </c>
      <c r="P971" t="s">
        <v>214</v>
      </c>
      <c r="Q971" t="s">
        <v>214</v>
      </c>
      <c r="R971" t="s">
        <v>214</v>
      </c>
      <c r="S971" t="s">
        <v>214</v>
      </c>
      <c r="T971" t="s">
        <v>214</v>
      </c>
      <c r="U971" t="s">
        <v>214</v>
      </c>
      <c r="V971" t="s">
        <v>214</v>
      </c>
      <c r="W971" t="s">
        <v>213</v>
      </c>
      <c r="X971" t="s">
        <v>213</v>
      </c>
      <c r="Y971" t="s">
        <v>213</v>
      </c>
      <c r="Z971" t="s">
        <v>213</v>
      </c>
      <c r="AA971" t="s">
        <v>213</v>
      </c>
      <c r="AB971" t="s">
        <v>213</v>
      </c>
      <c r="AC971" t="s">
        <v>214</v>
      </c>
      <c r="AD971" t="s">
        <v>214</v>
      </c>
      <c r="AE971" t="s">
        <v>214</v>
      </c>
      <c r="AF971" t="s">
        <v>214</v>
      </c>
      <c r="AG971" t="s">
        <v>214</v>
      </c>
      <c r="AH971" t="s">
        <v>214</v>
      </c>
      <c r="AI971" t="s">
        <v>213</v>
      </c>
      <c r="AJ971" t="s">
        <v>213</v>
      </c>
      <c r="AK971" t="s">
        <v>212</v>
      </c>
      <c r="AL971" t="s">
        <v>214</v>
      </c>
      <c r="AM971" t="s">
        <v>213</v>
      </c>
      <c r="AN971" t="s">
        <v>213</v>
      </c>
      <c r="AO971" t="s">
        <v>213</v>
      </c>
      <c r="AP971" t="s">
        <v>214</v>
      </c>
      <c r="AQ971" t="s">
        <v>3374</v>
      </c>
      <c r="AR971"/>
      <c r="AS971" s="268"/>
      <c r="AT971" s="258"/>
      <c r="AV971" s="258"/>
    </row>
    <row r="972" spans="1:48" s="257" customFormat="1" ht="21.6" x14ac:dyDescent="0.65">
      <c r="A972" s="257">
        <v>215424</v>
      </c>
      <c r="B972" s="257" t="s">
        <v>484</v>
      </c>
      <c r="C972" t="s">
        <v>3829</v>
      </c>
      <c r="D972" t="s">
        <v>3829</v>
      </c>
      <c r="E972" t="s">
        <v>3829</v>
      </c>
      <c r="F972" t="s">
        <v>3829</v>
      </c>
      <c r="G972" t="s">
        <v>3829</v>
      </c>
      <c r="H972" t="s">
        <v>3829</v>
      </c>
      <c r="I972" t="s">
        <v>3829</v>
      </c>
      <c r="J972" t="s">
        <v>3829</v>
      </c>
      <c r="K972" t="s">
        <v>3829</v>
      </c>
      <c r="L972" t="s">
        <v>3829</v>
      </c>
      <c r="M972" t="s">
        <v>3829</v>
      </c>
      <c r="N972" t="s">
        <v>3829</v>
      </c>
      <c r="O972" t="s">
        <v>3829</v>
      </c>
      <c r="P972" t="s">
        <v>3829</v>
      </c>
      <c r="Q972" t="s">
        <v>3829</v>
      </c>
      <c r="R972" t="s">
        <v>3829</v>
      </c>
      <c r="S972" t="s">
        <v>3829</v>
      </c>
      <c r="T972" t="s">
        <v>3829</v>
      </c>
      <c r="U972" t="s">
        <v>3829</v>
      </c>
      <c r="V972" t="s">
        <v>3829</v>
      </c>
      <c r="W972" t="s">
        <v>3829</v>
      </c>
      <c r="X972" t="s">
        <v>3829</v>
      </c>
      <c r="Y972" t="s">
        <v>3829</v>
      </c>
      <c r="Z972" t="s">
        <v>3829</v>
      </c>
      <c r="AA972" t="s">
        <v>3829</v>
      </c>
      <c r="AB972" t="s">
        <v>3829</v>
      </c>
      <c r="AC972" t="s">
        <v>3829</v>
      </c>
      <c r="AD972" t="s">
        <v>3829</v>
      </c>
      <c r="AE972" t="s">
        <v>3829</v>
      </c>
      <c r="AF972" t="s">
        <v>3829</v>
      </c>
      <c r="AG972"/>
      <c r="AH972"/>
      <c r="AI972"/>
      <c r="AJ972"/>
      <c r="AK972"/>
      <c r="AL972"/>
      <c r="AM972"/>
      <c r="AN972"/>
      <c r="AO972"/>
      <c r="AP972"/>
      <c r="AQ972" t="s">
        <v>3865</v>
      </c>
      <c r="AR972"/>
      <c r="AS972" s="286"/>
      <c r="AT972" s="258"/>
    </row>
    <row r="973" spans="1:48" s="257" customFormat="1" ht="22.8" x14ac:dyDescent="0.4">
      <c r="A973" s="257">
        <v>215426</v>
      </c>
      <c r="B973" s="257" t="s">
        <v>59</v>
      </c>
      <c r="C973" t="s">
        <v>212</v>
      </c>
      <c r="D973" t="s">
        <v>212</v>
      </c>
      <c r="E973" t="s">
        <v>212</v>
      </c>
      <c r="F973" t="s">
        <v>214</v>
      </c>
      <c r="G973" t="s">
        <v>212</v>
      </c>
      <c r="H973" t="s">
        <v>214</v>
      </c>
      <c r="I973" t="s">
        <v>214</v>
      </c>
      <c r="J973" t="s">
        <v>212</v>
      </c>
      <c r="K973" t="s">
        <v>214</v>
      </c>
      <c r="L973" t="s">
        <v>214</v>
      </c>
      <c r="M973" t="s">
        <v>214</v>
      </c>
      <c r="N973" t="s">
        <v>212</v>
      </c>
      <c r="O973" t="s">
        <v>214</v>
      </c>
      <c r="P973" t="s">
        <v>212</v>
      </c>
      <c r="Q973" t="s">
        <v>212</v>
      </c>
      <c r="R973" t="s">
        <v>212</v>
      </c>
      <c r="S973" t="s">
        <v>214</v>
      </c>
      <c r="T973" t="s">
        <v>214</v>
      </c>
      <c r="U973" t="s">
        <v>214</v>
      </c>
      <c r="V973" t="s">
        <v>214</v>
      </c>
      <c r="W973" t="s">
        <v>214</v>
      </c>
      <c r="X973" t="s">
        <v>212</v>
      </c>
      <c r="Y973" t="s">
        <v>212</v>
      </c>
      <c r="Z973" t="s">
        <v>214</v>
      </c>
      <c r="AA973" t="s">
        <v>212</v>
      </c>
      <c r="AB973" t="s">
        <v>212</v>
      </c>
      <c r="AC973" t="s">
        <v>214</v>
      </c>
      <c r="AD973" t="s">
        <v>212</v>
      </c>
      <c r="AE973" t="s">
        <v>212</v>
      </c>
      <c r="AF973" t="s">
        <v>212</v>
      </c>
      <c r="AG973" t="s">
        <v>212</v>
      </c>
      <c r="AH973" t="s">
        <v>212</v>
      </c>
      <c r="AI973" t="s">
        <v>212</v>
      </c>
      <c r="AJ973" t="s">
        <v>212</v>
      </c>
      <c r="AK973" t="s">
        <v>212</v>
      </c>
      <c r="AL973" t="s">
        <v>212</v>
      </c>
      <c r="AM973" t="s">
        <v>214</v>
      </c>
      <c r="AN973" t="s">
        <v>214</v>
      </c>
      <c r="AO973" t="s">
        <v>212</v>
      </c>
      <c r="AP973" t="s">
        <v>212</v>
      </c>
      <c r="AQ973" t="s">
        <v>59</v>
      </c>
      <c r="AR973"/>
      <c r="AS973" s="268"/>
      <c r="AT973" s="258"/>
      <c r="AV973" s="258"/>
    </row>
    <row r="974" spans="1:48" s="257" customFormat="1" ht="22.8" x14ac:dyDescent="0.4">
      <c r="A974" s="257">
        <v>215427</v>
      </c>
      <c r="B974" s="257" t="s">
        <v>59</v>
      </c>
      <c r="C974" t="s">
        <v>3829</v>
      </c>
      <c r="D974" t="s">
        <v>3829</v>
      </c>
      <c r="E974" t="s">
        <v>3829</v>
      </c>
      <c r="F974" t="s">
        <v>3829</v>
      </c>
      <c r="G974" t="s">
        <v>3829</v>
      </c>
      <c r="H974" t="s">
        <v>3829</v>
      </c>
      <c r="I974" t="s">
        <v>3829</v>
      </c>
      <c r="J974" t="s">
        <v>3829</v>
      </c>
      <c r="K974" t="s">
        <v>3829</v>
      </c>
      <c r="L974" t="s">
        <v>3829</v>
      </c>
      <c r="M974" t="s">
        <v>3829</v>
      </c>
      <c r="N974" t="s">
        <v>3829</v>
      </c>
      <c r="O974" t="s">
        <v>3829</v>
      </c>
      <c r="P974" t="s">
        <v>3829</v>
      </c>
      <c r="Q974" t="s">
        <v>3829</v>
      </c>
      <c r="R974" t="s">
        <v>3829</v>
      </c>
      <c r="S974" t="s">
        <v>3829</v>
      </c>
      <c r="T974" t="s">
        <v>3829</v>
      </c>
      <c r="U974" t="s">
        <v>3829</v>
      </c>
      <c r="V974" t="s">
        <v>3829</v>
      </c>
      <c r="W974" t="s">
        <v>3829</v>
      </c>
      <c r="X974" t="s">
        <v>3829</v>
      </c>
      <c r="Y974" t="s">
        <v>3829</v>
      </c>
      <c r="Z974" t="s">
        <v>3829</v>
      </c>
      <c r="AA974" t="s">
        <v>3829</v>
      </c>
      <c r="AB974" t="s">
        <v>3829</v>
      </c>
      <c r="AC974" t="s">
        <v>3829</v>
      </c>
      <c r="AD974" t="s">
        <v>3829</v>
      </c>
      <c r="AE974" t="s">
        <v>3829</v>
      </c>
      <c r="AF974" t="s">
        <v>3829</v>
      </c>
      <c r="AG974" t="s">
        <v>3829</v>
      </c>
      <c r="AH974" t="s">
        <v>3829</v>
      </c>
      <c r="AI974" t="s">
        <v>3829</v>
      </c>
      <c r="AJ974" t="s">
        <v>3829</v>
      </c>
      <c r="AK974" t="s">
        <v>3829</v>
      </c>
      <c r="AL974" t="s">
        <v>3829</v>
      </c>
      <c r="AM974" t="s">
        <v>3829</v>
      </c>
      <c r="AN974" t="s">
        <v>3829</v>
      </c>
      <c r="AO974" t="s">
        <v>3829</v>
      </c>
      <c r="AP974" t="s">
        <v>3829</v>
      </c>
      <c r="AQ974" t="s">
        <v>3998</v>
      </c>
      <c r="AR974"/>
      <c r="AS974" s="268"/>
      <c r="AT974" s="256"/>
    </row>
    <row r="975" spans="1:48" s="257" customFormat="1" ht="22.8" x14ac:dyDescent="0.4">
      <c r="A975" s="257">
        <v>215431</v>
      </c>
      <c r="B975" s="257" t="s">
        <v>486</v>
      </c>
      <c r="C975" t="s">
        <v>3829</v>
      </c>
      <c r="D975" t="s">
        <v>3829</v>
      </c>
      <c r="E975" t="s">
        <v>3829</v>
      </c>
      <c r="F975" t="s">
        <v>3829</v>
      </c>
      <c r="G975" t="s">
        <v>3829</v>
      </c>
      <c r="H975" t="s">
        <v>3829</v>
      </c>
      <c r="I975" t="s">
        <v>3829</v>
      </c>
      <c r="J975" t="s">
        <v>3829</v>
      </c>
      <c r="K975" t="s">
        <v>3829</v>
      </c>
      <c r="L975" t="s">
        <v>3829</v>
      </c>
      <c r="M975" t="s">
        <v>3829</v>
      </c>
      <c r="N975" t="s">
        <v>3829</v>
      </c>
      <c r="O975" t="s">
        <v>3829</v>
      </c>
      <c r="P975" t="s">
        <v>3829</v>
      </c>
      <c r="Q975" t="s">
        <v>3829</v>
      </c>
      <c r="R975" t="s">
        <v>3829</v>
      </c>
      <c r="S975" t="s">
        <v>3829</v>
      </c>
      <c r="T975" t="s">
        <v>3829</v>
      </c>
      <c r="U975" t="s">
        <v>3829</v>
      </c>
      <c r="V975" t="s">
        <v>3829</v>
      </c>
      <c r="W975"/>
      <c r="X975"/>
      <c r="Y975"/>
      <c r="Z975"/>
      <c r="AA975"/>
      <c r="AB975"/>
      <c r="AC975"/>
      <c r="AD975"/>
      <c r="AE975"/>
      <c r="AF975"/>
      <c r="AG975"/>
      <c r="AH975"/>
      <c r="AI975"/>
      <c r="AJ975"/>
      <c r="AK975"/>
      <c r="AL975"/>
      <c r="AM975"/>
      <c r="AN975"/>
      <c r="AO975"/>
      <c r="AP975"/>
      <c r="AQ975" t="s">
        <v>4077</v>
      </c>
      <c r="AR975"/>
      <c r="AS975" s="268"/>
      <c r="AT975" s="256"/>
    </row>
    <row r="976" spans="1:48" s="257" customFormat="1" ht="22.8" x14ac:dyDescent="0.4">
      <c r="A976" s="257">
        <v>215432</v>
      </c>
      <c r="B976" s="257" t="s">
        <v>484</v>
      </c>
      <c r="C976" t="s">
        <v>3829</v>
      </c>
      <c r="D976" t="s">
        <v>3829</v>
      </c>
      <c r="E976" t="s">
        <v>3829</v>
      </c>
      <c r="F976" t="s">
        <v>3829</v>
      </c>
      <c r="G976" t="s">
        <v>3829</v>
      </c>
      <c r="H976" t="s">
        <v>3829</v>
      </c>
      <c r="I976" t="s">
        <v>3829</v>
      </c>
      <c r="J976" t="s">
        <v>3829</v>
      </c>
      <c r="K976" t="s">
        <v>3829</v>
      </c>
      <c r="L976" t="s">
        <v>3829</v>
      </c>
      <c r="M976" t="s">
        <v>3829</v>
      </c>
      <c r="N976" t="s">
        <v>3829</v>
      </c>
      <c r="O976" t="s">
        <v>3829</v>
      </c>
      <c r="P976" t="s">
        <v>3829</v>
      </c>
      <c r="Q976" t="s">
        <v>3829</v>
      </c>
      <c r="R976" t="s">
        <v>3829</v>
      </c>
      <c r="S976" t="s">
        <v>3829</v>
      </c>
      <c r="T976" t="s">
        <v>3829</v>
      </c>
      <c r="U976" t="s">
        <v>3829</v>
      </c>
      <c r="V976" t="s">
        <v>3829</v>
      </c>
      <c r="W976" t="s">
        <v>3829</v>
      </c>
      <c r="X976" t="s">
        <v>3829</v>
      </c>
      <c r="Y976" t="s">
        <v>3829</v>
      </c>
      <c r="Z976" t="s">
        <v>3829</v>
      </c>
      <c r="AA976" t="s">
        <v>3829</v>
      </c>
      <c r="AB976" t="s">
        <v>3829</v>
      </c>
      <c r="AC976" t="s">
        <v>3829</v>
      </c>
      <c r="AD976" t="s">
        <v>3829</v>
      </c>
      <c r="AE976" t="s">
        <v>3829</v>
      </c>
      <c r="AF976" t="s">
        <v>3829</v>
      </c>
      <c r="AG976"/>
      <c r="AH976"/>
      <c r="AI976"/>
      <c r="AJ976"/>
      <c r="AK976"/>
      <c r="AL976"/>
      <c r="AM976"/>
      <c r="AN976"/>
      <c r="AO976"/>
      <c r="AP976"/>
      <c r="AQ976" t="s">
        <v>4067</v>
      </c>
      <c r="AR976"/>
      <c r="AS976" s="268"/>
      <c r="AT976" s="258"/>
      <c r="AV976" s="258"/>
    </row>
    <row r="977" spans="1:48" s="257" customFormat="1" ht="22.8" x14ac:dyDescent="0.4">
      <c r="A977" s="257">
        <v>215439</v>
      </c>
      <c r="B977" s="257" t="s">
        <v>59</v>
      </c>
      <c r="C977" t="s">
        <v>212</v>
      </c>
      <c r="D977" t="s">
        <v>212</v>
      </c>
      <c r="E977" t="s">
        <v>212</v>
      </c>
      <c r="F977" t="s">
        <v>212</v>
      </c>
      <c r="G977" t="s">
        <v>212</v>
      </c>
      <c r="H977" t="s">
        <v>212</v>
      </c>
      <c r="I977" t="s">
        <v>214</v>
      </c>
      <c r="J977" t="s">
        <v>214</v>
      </c>
      <c r="K977" t="s">
        <v>214</v>
      </c>
      <c r="L977" t="s">
        <v>212</v>
      </c>
      <c r="M977" t="s">
        <v>214</v>
      </c>
      <c r="N977" t="s">
        <v>212</v>
      </c>
      <c r="O977" t="s">
        <v>212</v>
      </c>
      <c r="P977" t="s">
        <v>212</v>
      </c>
      <c r="Q977" t="s">
        <v>214</v>
      </c>
      <c r="R977" t="s">
        <v>214</v>
      </c>
      <c r="S977" t="s">
        <v>214</v>
      </c>
      <c r="T977" t="s">
        <v>212</v>
      </c>
      <c r="U977" t="s">
        <v>212</v>
      </c>
      <c r="V977" t="s">
        <v>212</v>
      </c>
      <c r="W977" t="s">
        <v>214</v>
      </c>
      <c r="X977" t="s">
        <v>214</v>
      </c>
      <c r="Y977" t="s">
        <v>212</v>
      </c>
      <c r="Z977" t="s">
        <v>214</v>
      </c>
      <c r="AA977" t="s">
        <v>214</v>
      </c>
      <c r="AB977" t="s">
        <v>214</v>
      </c>
      <c r="AC977" t="s">
        <v>214</v>
      </c>
      <c r="AD977" t="s">
        <v>212</v>
      </c>
      <c r="AE977" t="s">
        <v>212</v>
      </c>
      <c r="AF977" t="s">
        <v>212</v>
      </c>
      <c r="AG977" t="s">
        <v>212</v>
      </c>
      <c r="AH977" t="s">
        <v>212</v>
      </c>
      <c r="AI977" t="s">
        <v>214</v>
      </c>
      <c r="AJ977" t="s">
        <v>212</v>
      </c>
      <c r="AK977" t="s">
        <v>212</v>
      </c>
      <c r="AL977" t="s">
        <v>214</v>
      </c>
      <c r="AM977" t="s">
        <v>214</v>
      </c>
      <c r="AN977" t="s">
        <v>212</v>
      </c>
      <c r="AO977" t="s">
        <v>214</v>
      </c>
      <c r="AP977" t="s">
        <v>214</v>
      </c>
      <c r="AQ977" t="s">
        <v>59</v>
      </c>
      <c r="AR977"/>
      <c r="AS977" s="268"/>
      <c r="AT977" s="258"/>
      <c r="AV977" s="258"/>
    </row>
    <row r="978" spans="1:48" s="257" customFormat="1" ht="22.8" x14ac:dyDescent="0.4">
      <c r="A978" s="257">
        <v>215440</v>
      </c>
      <c r="B978" s="257" t="s">
        <v>484</v>
      </c>
      <c r="C978" t="s">
        <v>3829</v>
      </c>
      <c r="D978" t="s">
        <v>3829</v>
      </c>
      <c r="E978" t="s">
        <v>3829</v>
      </c>
      <c r="F978" t="s">
        <v>3829</v>
      </c>
      <c r="G978" t="s">
        <v>3829</v>
      </c>
      <c r="H978" t="s">
        <v>3829</v>
      </c>
      <c r="I978" t="s">
        <v>3829</v>
      </c>
      <c r="J978" t="s">
        <v>3829</v>
      </c>
      <c r="K978" t="s">
        <v>3829</v>
      </c>
      <c r="L978" t="s">
        <v>3829</v>
      </c>
      <c r="M978" t="s">
        <v>3829</v>
      </c>
      <c r="N978" t="s">
        <v>3829</v>
      </c>
      <c r="O978" t="s">
        <v>3829</v>
      </c>
      <c r="P978" t="s">
        <v>3829</v>
      </c>
      <c r="Q978" t="s">
        <v>3829</v>
      </c>
      <c r="R978" t="s">
        <v>3829</v>
      </c>
      <c r="S978" t="s">
        <v>3829</v>
      </c>
      <c r="T978" t="s">
        <v>3829</v>
      </c>
      <c r="U978" t="s">
        <v>3829</v>
      </c>
      <c r="V978" t="s">
        <v>3829</v>
      </c>
      <c r="W978" t="s">
        <v>3829</v>
      </c>
      <c r="X978" t="s">
        <v>3829</v>
      </c>
      <c r="Y978" t="s">
        <v>3829</v>
      </c>
      <c r="Z978" t="s">
        <v>3829</v>
      </c>
      <c r="AA978" t="s">
        <v>3829</v>
      </c>
      <c r="AB978" t="s">
        <v>3829</v>
      </c>
      <c r="AC978" t="s">
        <v>3829</v>
      </c>
      <c r="AD978" t="s">
        <v>3829</v>
      </c>
      <c r="AE978" t="s">
        <v>3829</v>
      </c>
      <c r="AF978" t="s">
        <v>3829</v>
      </c>
      <c r="AG978"/>
      <c r="AH978"/>
      <c r="AI978"/>
      <c r="AJ978"/>
      <c r="AK978"/>
      <c r="AL978"/>
      <c r="AM978"/>
      <c r="AN978"/>
      <c r="AO978"/>
      <c r="AP978"/>
      <c r="AQ978" t="s">
        <v>4067</v>
      </c>
      <c r="AR978"/>
      <c r="AS978" s="268"/>
      <c r="AT978" s="258"/>
      <c r="AV978" s="258"/>
    </row>
    <row r="979" spans="1:48" s="257" customFormat="1" ht="22.8" x14ac:dyDescent="0.4">
      <c r="A979" s="257">
        <v>215442</v>
      </c>
      <c r="B979" s="257" t="s">
        <v>485</v>
      </c>
      <c r="C979" s="269" t="s">
        <v>3829</v>
      </c>
      <c r="D979" s="269" t="s">
        <v>3829</v>
      </c>
      <c r="E979" s="269" t="s">
        <v>3829</v>
      </c>
      <c r="F979" s="269" t="s">
        <v>3829</v>
      </c>
      <c r="G979" s="269" t="s">
        <v>3829</v>
      </c>
      <c r="H979" s="269" t="s">
        <v>3829</v>
      </c>
      <c r="I979" s="269" t="s">
        <v>3829</v>
      </c>
      <c r="J979" s="269" t="s">
        <v>3829</v>
      </c>
      <c r="K979" s="269" t="s">
        <v>3829</v>
      </c>
      <c r="L979" s="269" t="s">
        <v>3829</v>
      </c>
      <c r="M979" s="269"/>
      <c r="N979" s="269"/>
      <c r="O979" s="269"/>
      <c r="P979" s="269"/>
      <c r="Q979" s="269"/>
      <c r="R979" s="269"/>
      <c r="S979" s="269"/>
      <c r="T979" s="269"/>
      <c r="U979" s="269"/>
      <c r="V979" s="269"/>
      <c r="W979" s="269"/>
      <c r="X979" s="269"/>
      <c r="Y979" s="269"/>
      <c r="Z979" s="269"/>
      <c r="AA979" s="269"/>
      <c r="AB979" s="269"/>
      <c r="AC979" s="269"/>
      <c r="AD979" s="269"/>
      <c r="AE979" s="269"/>
      <c r="AF979" s="269"/>
      <c r="AG979" s="269"/>
      <c r="AH979" s="269"/>
      <c r="AI979" s="269"/>
      <c r="AJ979" s="269"/>
      <c r="AK979" s="269"/>
      <c r="AL979" s="269"/>
      <c r="AM979" s="269"/>
      <c r="AN979" s="269"/>
      <c r="AO979" s="269"/>
      <c r="AP979"/>
      <c r="AQ979" t="s">
        <v>4154</v>
      </c>
      <c r="AR979"/>
      <c r="AS979" s="268"/>
      <c r="AT979" s="256"/>
      <c r="AV979" s="258"/>
    </row>
    <row r="980" spans="1:48" s="257" customFormat="1" ht="22.8" x14ac:dyDescent="0.4">
      <c r="A980" s="257">
        <v>215443</v>
      </c>
      <c r="B980" s="257" t="s">
        <v>59</v>
      </c>
      <c r="C980" t="s">
        <v>214</v>
      </c>
      <c r="D980" t="s">
        <v>212</v>
      </c>
      <c r="E980" t="s">
        <v>212</v>
      </c>
      <c r="F980" t="s">
        <v>214</v>
      </c>
      <c r="G980" t="s">
        <v>214</v>
      </c>
      <c r="H980" t="s">
        <v>214</v>
      </c>
      <c r="I980" t="s">
        <v>214</v>
      </c>
      <c r="J980" t="s">
        <v>212</v>
      </c>
      <c r="K980" t="s">
        <v>214</v>
      </c>
      <c r="L980" t="s">
        <v>214</v>
      </c>
      <c r="M980" t="s">
        <v>214</v>
      </c>
      <c r="N980" t="s">
        <v>214</v>
      </c>
      <c r="O980" t="s">
        <v>214</v>
      </c>
      <c r="P980" t="s">
        <v>214</v>
      </c>
      <c r="Q980" t="s">
        <v>212</v>
      </c>
      <c r="R980" t="s">
        <v>214</v>
      </c>
      <c r="S980" t="s">
        <v>214</v>
      </c>
      <c r="T980" t="s">
        <v>214</v>
      </c>
      <c r="U980" t="s">
        <v>214</v>
      </c>
      <c r="V980" t="s">
        <v>214</v>
      </c>
      <c r="W980" t="s">
        <v>212</v>
      </c>
      <c r="X980" t="s">
        <v>212</v>
      </c>
      <c r="Y980" t="s">
        <v>212</v>
      </c>
      <c r="Z980" t="s">
        <v>214</v>
      </c>
      <c r="AA980" t="s">
        <v>212</v>
      </c>
      <c r="AB980" t="s">
        <v>212</v>
      </c>
      <c r="AC980" t="s">
        <v>212</v>
      </c>
      <c r="AD980" t="s">
        <v>212</v>
      </c>
      <c r="AE980" t="s">
        <v>212</v>
      </c>
      <c r="AF980" t="s">
        <v>214</v>
      </c>
      <c r="AG980" t="s">
        <v>214</v>
      </c>
      <c r="AH980" t="s">
        <v>214</v>
      </c>
      <c r="AI980" t="s">
        <v>213</v>
      </c>
      <c r="AJ980" t="s">
        <v>212</v>
      </c>
      <c r="AK980" t="s">
        <v>212</v>
      </c>
      <c r="AL980" t="s">
        <v>213</v>
      </c>
      <c r="AM980" t="s">
        <v>214</v>
      </c>
      <c r="AN980" t="s">
        <v>213</v>
      </c>
      <c r="AO980" t="s">
        <v>213</v>
      </c>
      <c r="AP980" t="s">
        <v>212</v>
      </c>
      <c r="AQ980" t="s">
        <v>3374</v>
      </c>
      <c r="AR980"/>
      <c r="AS980" s="268"/>
      <c r="AT980" s="258"/>
      <c r="AV980" s="258"/>
    </row>
    <row r="981" spans="1:48" s="257" customFormat="1" ht="22.8" x14ac:dyDescent="0.4">
      <c r="A981" s="257">
        <v>215447</v>
      </c>
      <c r="B981" s="257" t="s">
        <v>65</v>
      </c>
      <c r="C981" t="s">
        <v>214</v>
      </c>
      <c r="D981" t="s">
        <v>214</v>
      </c>
      <c r="E981" t="s">
        <v>214</v>
      </c>
      <c r="F981" t="s">
        <v>212</v>
      </c>
      <c r="G981" t="s">
        <v>214</v>
      </c>
      <c r="H981" t="s">
        <v>214</v>
      </c>
      <c r="I981" t="s">
        <v>214</v>
      </c>
      <c r="J981" t="s">
        <v>212</v>
      </c>
      <c r="K981" t="s">
        <v>214</v>
      </c>
      <c r="L981" t="s">
        <v>214</v>
      </c>
      <c r="M981" t="s">
        <v>212</v>
      </c>
      <c r="N981" t="s">
        <v>214</v>
      </c>
      <c r="O981" t="s">
        <v>212</v>
      </c>
      <c r="P981" t="s">
        <v>214</v>
      </c>
      <c r="Q981" t="s">
        <v>214</v>
      </c>
      <c r="R981" t="s">
        <v>214</v>
      </c>
      <c r="S981" t="s">
        <v>212</v>
      </c>
      <c r="T981" t="s">
        <v>212</v>
      </c>
      <c r="U981" t="s">
        <v>214</v>
      </c>
      <c r="V981" t="s">
        <v>212</v>
      </c>
      <c r="W981" t="s">
        <v>214</v>
      </c>
      <c r="X981" t="s">
        <v>212</v>
      </c>
      <c r="Y981" t="s">
        <v>212</v>
      </c>
      <c r="Z981" t="s">
        <v>214</v>
      </c>
      <c r="AA981" t="s">
        <v>212</v>
      </c>
      <c r="AB981" t="s">
        <v>212</v>
      </c>
      <c r="AC981" t="s">
        <v>214</v>
      </c>
      <c r="AD981" t="s">
        <v>212</v>
      </c>
      <c r="AE981" t="s">
        <v>212</v>
      </c>
      <c r="AF981" t="s">
        <v>214</v>
      </c>
      <c r="AG981" t="s">
        <v>213</v>
      </c>
      <c r="AH981" t="s">
        <v>213</v>
      </c>
      <c r="AI981" t="s">
        <v>213</v>
      </c>
      <c r="AJ981" t="s">
        <v>213</v>
      </c>
      <c r="AK981" t="s">
        <v>213</v>
      </c>
      <c r="AL981"/>
      <c r="AM981"/>
      <c r="AN981"/>
      <c r="AO981"/>
      <c r="AP981"/>
      <c r="AQ981" t="s">
        <v>4055</v>
      </c>
      <c r="AR981"/>
      <c r="AS981" s="268"/>
      <c r="AT981" s="256"/>
    </row>
    <row r="982" spans="1:48" s="257" customFormat="1" ht="22.8" x14ac:dyDescent="0.4">
      <c r="A982" s="257">
        <v>215450</v>
      </c>
      <c r="B982" s="257" t="s">
        <v>484</v>
      </c>
      <c r="C982" t="s">
        <v>3829</v>
      </c>
      <c r="D982" t="s">
        <v>3829</v>
      </c>
      <c r="E982" t="s">
        <v>3829</v>
      </c>
      <c r="F982" t="s">
        <v>3829</v>
      </c>
      <c r="G982" t="s">
        <v>3829</v>
      </c>
      <c r="H982" t="s">
        <v>3829</v>
      </c>
      <c r="I982" t="s">
        <v>3829</v>
      </c>
      <c r="J982" t="s">
        <v>3829</v>
      </c>
      <c r="K982" t="s">
        <v>3829</v>
      </c>
      <c r="L982" t="s">
        <v>3829</v>
      </c>
      <c r="M982" t="s">
        <v>3829</v>
      </c>
      <c r="N982" t="s">
        <v>3829</v>
      </c>
      <c r="O982" t="s">
        <v>3829</v>
      </c>
      <c r="P982" t="s">
        <v>3829</v>
      </c>
      <c r="Q982" t="s">
        <v>3829</v>
      </c>
      <c r="R982" t="s">
        <v>3829</v>
      </c>
      <c r="S982" t="s">
        <v>3829</v>
      </c>
      <c r="T982" t="s">
        <v>3829</v>
      </c>
      <c r="U982" t="s">
        <v>3829</v>
      </c>
      <c r="V982" t="s">
        <v>3829</v>
      </c>
      <c r="W982" t="s">
        <v>3829</v>
      </c>
      <c r="X982" t="s">
        <v>3829</v>
      </c>
      <c r="Y982" t="s">
        <v>3829</v>
      </c>
      <c r="Z982" t="s">
        <v>3829</v>
      </c>
      <c r="AA982" t="s">
        <v>3829</v>
      </c>
      <c r="AB982" t="s">
        <v>3829</v>
      </c>
      <c r="AC982" t="s">
        <v>3829</v>
      </c>
      <c r="AD982" t="s">
        <v>3829</v>
      </c>
      <c r="AE982" t="s">
        <v>3829</v>
      </c>
      <c r="AF982" t="s">
        <v>3829</v>
      </c>
      <c r="AG982"/>
      <c r="AH982"/>
      <c r="AI982"/>
      <c r="AJ982"/>
      <c r="AK982"/>
      <c r="AL982"/>
      <c r="AM982"/>
      <c r="AN982"/>
      <c r="AO982"/>
      <c r="AP982"/>
      <c r="AQ982" t="s">
        <v>4071</v>
      </c>
      <c r="AR982"/>
      <c r="AS982" s="268"/>
      <c r="AT982" s="256"/>
      <c r="AV982" s="258"/>
    </row>
    <row r="983" spans="1:48" s="257" customFormat="1" ht="22.8" x14ac:dyDescent="0.4">
      <c r="A983" s="257">
        <v>215459</v>
      </c>
      <c r="B983" s="257" t="s">
        <v>65</v>
      </c>
      <c r="C983" t="s">
        <v>212</v>
      </c>
      <c r="D983" t="s">
        <v>212</v>
      </c>
      <c r="E983" t="s">
        <v>212</v>
      </c>
      <c r="F983" t="s">
        <v>212</v>
      </c>
      <c r="G983" t="s">
        <v>212</v>
      </c>
      <c r="H983" t="s">
        <v>212</v>
      </c>
      <c r="I983" t="s">
        <v>214</v>
      </c>
      <c r="J983" t="s">
        <v>214</v>
      </c>
      <c r="K983" t="s">
        <v>214</v>
      </c>
      <c r="L983" t="s">
        <v>214</v>
      </c>
      <c r="M983" t="s">
        <v>214</v>
      </c>
      <c r="N983" t="s">
        <v>214</v>
      </c>
      <c r="O983" t="s">
        <v>212</v>
      </c>
      <c r="P983" t="s">
        <v>214</v>
      </c>
      <c r="Q983" t="s">
        <v>214</v>
      </c>
      <c r="R983" t="s">
        <v>212</v>
      </c>
      <c r="S983" t="s">
        <v>214</v>
      </c>
      <c r="T983" t="s">
        <v>212</v>
      </c>
      <c r="U983" t="s">
        <v>212</v>
      </c>
      <c r="V983" t="s">
        <v>212</v>
      </c>
      <c r="W983" t="s">
        <v>214</v>
      </c>
      <c r="X983" t="s">
        <v>214</v>
      </c>
      <c r="Y983" t="s">
        <v>212</v>
      </c>
      <c r="Z983" t="s">
        <v>212</v>
      </c>
      <c r="AA983" t="s">
        <v>212</v>
      </c>
      <c r="AB983" t="s">
        <v>214</v>
      </c>
      <c r="AC983" t="s">
        <v>212</v>
      </c>
      <c r="AD983" t="s">
        <v>212</v>
      </c>
      <c r="AE983" t="s">
        <v>214</v>
      </c>
      <c r="AF983" t="s">
        <v>213</v>
      </c>
      <c r="AG983" t="s">
        <v>213</v>
      </c>
      <c r="AH983" t="s">
        <v>213</v>
      </c>
      <c r="AI983" t="s">
        <v>213</v>
      </c>
      <c r="AJ983" t="s">
        <v>213</v>
      </c>
      <c r="AK983" t="s">
        <v>213</v>
      </c>
      <c r="AL983"/>
      <c r="AM983"/>
      <c r="AN983"/>
      <c r="AO983"/>
      <c r="AP983"/>
      <c r="AQ983" t="s">
        <v>4083</v>
      </c>
      <c r="AR983"/>
      <c r="AS983" s="268"/>
      <c r="AT983" s="256"/>
      <c r="AV983" s="258"/>
    </row>
    <row r="984" spans="1:48" s="257" customFormat="1" ht="22.8" x14ac:dyDescent="0.4">
      <c r="A984" s="257">
        <v>215466</v>
      </c>
      <c r="B984" s="257" t="s">
        <v>484</v>
      </c>
      <c r="C984" t="s">
        <v>212</v>
      </c>
      <c r="D984" t="s">
        <v>214</v>
      </c>
      <c r="E984" t="s">
        <v>214</v>
      </c>
      <c r="F984" t="s">
        <v>212</v>
      </c>
      <c r="G984" t="s">
        <v>212</v>
      </c>
      <c r="H984" t="s">
        <v>214</v>
      </c>
      <c r="I984" t="s">
        <v>212</v>
      </c>
      <c r="J984" t="s">
        <v>214</v>
      </c>
      <c r="K984" t="s">
        <v>214</v>
      </c>
      <c r="L984" t="s">
        <v>214</v>
      </c>
      <c r="M984" t="s">
        <v>214</v>
      </c>
      <c r="N984" t="s">
        <v>214</v>
      </c>
      <c r="O984" t="s">
        <v>214</v>
      </c>
      <c r="P984" t="s">
        <v>214</v>
      </c>
      <c r="Q984" t="s">
        <v>214</v>
      </c>
      <c r="R984" t="s">
        <v>214</v>
      </c>
      <c r="S984" t="s">
        <v>212</v>
      </c>
      <c r="T984" t="s">
        <v>214</v>
      </c>
      <c r="U984" t="s">
        <v>214</v>
      </c>
      <c r="V984" t="s">
        <v>214</v>
      </c>
      <c r="W984" t="s">
        <v>213</v>
      </c>
      <c r="X984" t="s">
        <v>214</v>
      </c>
      <c r="Y984" t="s">
        <v>213</v>
      </c>
      <c r="Z984" t="s">
        <v>212</v>
      </c>
      <c r="AA984" t="s">
        <v>214</v>
      </c>
      <c r="AB984" t="s">
        <v>214</v>
      </c>
      <c r="AC984" t="s">
        <v>214</v>
      </c>
      <c r="AD984" t="s">
        <v>213</v>
      </c>
      <c r="AE984" t="s">
        <v>213</v>
      </c>
      <c r="AF984" t="s">
        <v>212</v>
      </c>
      <c r="AG984"/>
      <c r="AH984"/>
      <c r="AI984"/>
      <c r="AJ984"/>
      <c r="AK984"/>
      <c r="AL984"/>
      <c r="AM984"/>
      <c r="AN984"/>
      <c r="AO984"/>
      <c r="AP984"/>
      <c r="AQ984" t="s">
        <v>484</v>
      </c>
      <c r="AR984"/>
      <c r="AS984" s="268"/>
      <c r="AT984" s="256"/>
    </row>
    <row r="985" spans="1:48" s="257" customFormat="1" ht="22.8" x14ac:dyDescent="0.4">
      <c r="A985" s="257">
        <v>215469</v>
      </c>
      <c r="B985" s="257" t="s">
        <v>59</v>
      </c>
      <c r="C985" t="s">
        <v>214</v>
      </c>
      <c r="D985" t="s">
        <v>214</v>
      </c>
      <c r="E985" t="s">
        <v>214</v>
      </c>
      <c r="F985" t="s">
        <v>212</v>
      </c>
      <c r="G985" t="s">
        <v>214</v>
      </c>
      <c r="H985" t="s">
        <v>212</v>
      </c>
      <c r="I985" t="s">
        <v>214</v>
      </c>
      <c r="J985" t="s">
        <v>214</v>
      </c>
      <c r="K985" t="s">
        <v>214</v>
      </c>
      <c r="L985" t="s">
        <v>214</v>
      </c>
      <c r="M985" t="s">
        <v>214</v>
      </c>
      <c r="N985" t="s">
        <v>214</v>
      </c>
      <c r="O985" t="s">
        <v>214</v>
      </c>
      <c r="P985" t="s">
        <v>214</v>
      </c>
      <c r="Q985" t="s">
        <v>214</v>
      </c>
      <c r="R985" t="s">
        <v>214</v>
      </c>
      <c r="S985" t="s">
        <v>212</v>
      </c>
      <c r="T985" t="s">
        <v>214</v>
      </c>
      <c r="U985" t="s">
        <v>214</v>
      </c>
      <c r="V985" t="s">
        <v>214</v>
      </c>
      <c r="W985" t="s">
        <v>214</v>
      </c>
      <c r="X985" t="s">
        <v>214</v>
      </c>
      <c r="Y985" t="s">
        <v>214</v>
      </c>
      <c r="Z985" t="s">
        <v>214</v>
      </c>
      <c r="AA985" t="s">
        <v>214</v>
      </c>
      <c r="AB985" t="s">
        <v>212</v>
      </c>
      <c r="AC985" t="s">
        <v>214</v>
      </c>
      <c r="AD985" t="s">
        <v>212</v>
      </c>
      <c r="AE985" t="s">
        <v>212</v>
      </c>
      <c r="AF985" t="s">
        <v>212</v>
      </c>
      <c r="AG985" t="s">
        <v>214</v>
      </c>
      <c r="AH985" t="s">
        <v>214</v>
      </c>
      <c r="AI985" t="s">
        <v>214</v>
      </c>
      <c r="AJ985" t="s">
        <v>214</v>
      </c>
      <c r="AK985" t="s">
        <v>214</v>
      </c>
      <c r="AL985" t="s">
        <v>212</v>
      </c>
      <c r="AM985" t="s">
        <v>212</v>
      </c>
      <c r="AN985" t="s">
        <v>212</v>
      </c>
      <c r="AO985" t="s">
        <v>212</v>
      </c>
      <c r="AP985" t="s">
        <v>212</v>
      </c>
      <c r="AQ985" t="s">
        <v>59</v>
      </c>
      <c r="AR985"/>
      <c r="AS985" s="268"/>
      <c r="AT985" s="256"/>
    </row>
    <row r="986" spans="1:48" s="257" customFormat="1" ht="22.8" x14ac:dyDescent="0.4">
      <c r="A986" s="257">
        <v>215472</v>
      </c>
      <c r="B986" s="257" t="s">
        <v>59</v>
      </c>
      <c r="C986" t="s">
        <v>214</v>
      </c>
      <c r="D986" t="s">
        <v>212</v>
      </c>
      <c r="E986" t="s">
        <v>214</v>
      </c>
      <c r="F986" t="s">
        <v>214</v>
      </c>
      <c r="G986" t="s">
        <v>214</v>
      </c>
      <c r="H986" t="s">
        <v>212</v>
      </c>
      <c r="I986" t="s">
        <v>214</v>
      </c>
      <c r="J986" t="s">
        <v>214</v>
      </c>
      <c r="K986" t="s">
        <v>214</v>
      </c>
      <c r="L986" t="s">
        <v>214</v>
      </c>
      <c r="M986" t="s">
        <v>214</v>
      </c>
      <c r="N986" t="s">
        <v>214</v>
      </c>
      <c r="O986" t="s">
        <v>214</v>
      </c>
      <c r="P986" t="s">
        <v>214</v>
      </c>
      <c r="Q986" t="s">
        <v>214</v>
      </c>
      <c r="R986" t="s">
        <v>214</v>
      </c>
      <c r="S986" t="s">
        <v>214</v>
      </c>
      <c r="T986" t="s">
        <v>214</v>
      </c>
      <c r="U986" t="s">
        <v>214</v>
      </c>
      <c r="V986" t="s">
        <v>214</v>
      </c>
      <c r="W986" t="s">
        <v>214</v>
      </c>
      <c r="X986" t="s">
        <v>212</v>
      </c>
      <c r="Y986" t="s">
        <v>212</v>
      </c>
      <c r="Z986" t="s">
        <v>212</v>
      </c>
      <c r="AA986" t="s">
        <v>212</v>
      </c>
      <c r="AB986" t="s">
        <v>212</v>
      </c>
      <c r="AC986" t="s">
        <v>212</v>
      </c>
      <c r="AD986" t="s">
        <v>212</v>
      </c>
      <c r="AE986" t="s">
        <v>214</v>
      </c>
      <c r="AF986" t="s">
        <v>214</v>
      </c>
      <c r="AG986" t="s">
        <v>214</v>
      </c>
      <c r="AH986" t="s">
        <v>213</v>
      </c>
      <c r="AI986" t="s">
        <v>214</v>
      </c>
      <c r="AJ986" t="s">
        <v>212</v>
      </c>
      <c r="AK986" t="s">
        <v>212</v>
      </c>
      <c r="AL986" t="s">
        <v>212</v>
      </c>
      <c r="AM986" t="s">
        <v>212</v>
      </c>
      <c r="AN986" t="s">
        <v>212</v>
      </c>
      <c r="AO986" t="s">
        <v>212</v>
      </c>
      <c r="AP986" t="s">
        <v>214</v>
      </c>
      <c r="AQ986" t="s">
        <v>59</v>
      </c>
      <c r="AR986"/>
      <c r="AS986" s="268"/>
      <c r="AT986" s="256"/>
    </row>
    <row r="987" spans="1:48" s="257" customFormat="1" ht="22.8" x14ac:dyDescent="0.4">
      <c r="A987" s="257">
        <v>215480</v>
      </c>
      <c r="B987" s="257" t="s">
        <v>485</v>
      </c>
      <c r="C987" t="s">
        <v>3829</v>
      </c>
      <c r="D987" t="s">
        <v>3829</v>
      </c>
      <c r="E987" t="s">
        <v>3829</v>
      </c>
      <c r="F987" t="s">
        <v>3829</v>
      </c>
      <c r="G987" t="s">
        <v>3829</v>
      </c>
      <c r="H987" t="s">
        <v>3829</v>
      </c>
      <c r="I987" t="s">
        <v>3829</v>
      </c>
      <c r="J987" t="s">
        <v>3829</v>
      </c>
      <c r="K987" t="s">
        <v>3829</v>
      </c>
      <c r="L987" t="s">
        <v>3829</v>
      </c>
      <c r="M987"/>
      <c r="N987"/>
      <c r="O987"/>
      <c r="P987"/>
      <c r="Q987"/>
      <c r="R987"/>
      <c r="S987"/>
      <c r="T987"/>
      <c r="U987"/>
      <c r="V987"/>
      <c r="W987"/>
      <c r="X987"/>
      <c r="Y987"/>
      <c r="Z987"/>
      <c r="AA987"/>
      <c r="AB987"/>
      <c r="AC987"/>
      <c r="AD987"/>
      <c r="AE987"/>
      <c r="AF987"/>
      <c r="AG987"/>
      <c r="AH987"/>
      <c r="AI987"/>
      <c r="AJ987"/>
      <c r="AK987"/>
      <c r="AL987"/>
      <c r="AM987"/>
      <c r="AN987"/>
      <c r="AO987"/>
      <c r="AP987"/>
      <c r="AQ987" t="s">
        <v>3981</v>
      </c>
      <c r="AR987"/>
      <c r="AS987" s="268"/>
      <c r="AT987" s="256"/>
    </row>
    <row r="988" spans="1:48" s="257" customFormat="1" ht="21.6" x14ac:dyDescent="0.65">
      <c r="A988" s="257">
        <v>215482</v>
      </c>
      <c r="B988" s="257" t="s">
        <v>59</v>
      </c>
      <c r="C988" t="s">
        <v>212</v>
      </c>
      <c r="D988" t="s">
        <v>212</v>
      </c>
      <c r="E988" t="s">
        <v>214</v>
      </c>
      <c r="F988" t="s">
        <v>214</v>
      </c>
      <c r="G988" t="s">
        <v>214</v>
      </c>
      <c r="H988" t="s">
        <v>214</v>
      </c>
      <c r="I988" t="s">
        <v>214</v>
      </c>
      <c r="J988" t="s">
        <v>212</v>
      </c>
      <c r="K988" t="s">
        <v>214</v>
      </c>
      <c r="L988" t="s">
        <v>214</v>
      </c>
      <c r="M988" t="s">
        <v>214</v>
      </c>
      <c r="N988" t="s">
        <v>214</v>
      </c>
      <c r="O988" t="s">
        <v>214</v>
      </c>
      <c r="P988" t="s">
        <v>214</v>
      </c>
      <c r="Q988" t="s">
        <v>212</v>
      </c>
      <c r="R988" t="s">
        <v>214</v>
      </c>
      <c r="S988" t="s">
        <v>214</v>
      </c>
      <c r="T988" t="s">
        <v>214</v>
      </c>
      <c r="U988" t="s">
        <v>214</v>
      </c>
      <c r="V988" t="s">
        <v>214</v>
      </c>
      <c r="W988" t="s">
        <v>214</v>
      </c>
      <c r="X988" t="s">
        <v>212</v>
      </c>
      <c r="Y988" t="s">
        <v>212</v>
      </c>
      <c r="Z988" t="s">
        <v>212</v>
      </c>
      <c r="AA988" t="s">
        <v>212</v>
      </c>
      <c r="AB988" t="s">
        <v>212</v>
      </c>
      <c r="AC988" t="s">
        <v>212</v>
      </c>
      <c r="AD988" t="s">
        <v>212</v>
      </c>
      <c r="AE988" t="s">
        <v>214</v>
      </c>
      <c r="AF988" t="s">
        <v>214</v>
      </c>
      <c r="AG988" t="s">
        <v>212</v>
      </c>
      <c r="AH988" t="s">
        <v>214</v>
      </c>
      <c r="AI988" t="s">
        <v>214</v>
      </c>
      <c r="AJ988" t="s">
        <v>212</v>
      </c>
      <c r="AK988" t="s">
        <v>213</v>
      </c>
      <c r="AL988" t="s">
        <v>214</v>
      </c>
      <c r="AM988" t="s">
        <v>213</v>
      </c>
      <c r="AN988" t="s">
        <v>213</v>
      </c>
      <c r="AO988" t="s">
        <v>213</v>
      </c>
      <c r="AP988"/>
      <c r="AQ988" t="s">
        <v>59</v>
      </c>
      <c r="AR988"/>
      <c r="AS988" s="286"/>
      <c r="AT988" s="256"/>
      <c r="AV988" s="258"/>
    </row>
    <row r="989" spans="1:48" s="257" customFormat="1" ht="22.8" x14ac:dyDescent="0.4">
      <c r="A989" s="257">
        <v>215486</v>
      </c>
      <c r="B989" s="257" t="s">
        <v>484</v>
      </c>
      <c r="C989" t="s">
        <v>3829</v>
      </c>
      <c r="D989" t="s">
        <v>3829</v>
      </c>
      <c r="E989" t="s">
        <v>3829</v>
      </c>
      <c r="F989" t="s">
        <v>3829</v>
      </c>
      <c r="G989" t="s">
        <v>3829</v>
      </c>
      <c r="H989" t="s">
        <v>3829</v>
      </c>
      <c r="I989" t="s">
        <v>3829</v>
      </c>
      <c r="J989" t="s">
        <v>3829</v>
      </c>
      <c r="K989" t="s">
        <v>3829</v>
      </c>
      <c r="L989" t="s">
        <v>3829</v>
      </c>
      <c r="M989" t="s">
        <v>3829</v>
      </c>
      <c r="N989" t="s">
        <v>3829</v>
      </c>
      <c r="O989" t="s">
        <v>3829</v>
      </c>
      <c r="P989" t="s">
        <v>3829</v>
      </c>
      <c r="Q989" t="s">
        <v>3829</v>
      </c>
      <c r="R989" t="s">
        <v>3829</v>
      </c>
      <c r="S989" t="s">
        <v>3829</v>
      </c>
      <c r="T989" t="s">
        <v>3829</v>
      </c>
      <c r="U989" t="s">
        <v>3829</v>
      </c>
      <c r="V989" t="s">
        <v>3829</v>
      </c>
      <c r="W989" t="s">
        <v>3829</v>
      </c>
      <c r="X989" t="s">
        <v>3829</v>
      </c>
      <c r="Y989" t="s">
        <v>3829</v>
      </c>
      <c r="Z989" t="s">
        <v>3829</v>
      </c>
      <c r="AA989" t="s">
        <v>3829</v>
      </c>
      <c r="AB989" t="s">
        <v>3829</v>
      </c>
      <c r="AC989" t="s">
        <v>3829</v>
      </c>
      <c r="AD989" t="s">
        <v>3829</v>
      </c>
      <c r="AE989" t="s">
        <v>3829</v>
      </c>
      <c r="AF989" t="s">
        <v>3829</v>
      </c>
      <c r="AG989"/>
      <c r="AH989"/>
      <c r="AI989"/>
      <c r="AJ989"/>
      <c r="AK989"/>
      <c r="AL989"/>
      <c r="AM989"/>
      <c r="AN989"/>
      <c r="AO989"/>
      <c r="AP989"/>
      <c r="AQ989" t="s">
        <v>3865</v>
      </c>
      <c r="AR989"/>
      <c r="AS989" s="268"/>
      <c r="AT989" s="258"/>
    </row>
    <row r="990" spans="1:48" s="257" customFormat="1" ht="22.8" x14ac:dyDescent="0.4">
      <c r="A990" s="345">
        <v>215487</v>
      </c>
      <c r="B990" s="257" t="s">
        <v>484</v>
      </c>
      <c r="C990" s="269" t="s">
        <v>3829</v>
      </c>
      <c r="D990" s="269" t="s">
        <v>3829</v>
      </c>
      <c r="E990" s="269" t="s">
        <v>3829</v>
      </c>
      <c r="F990" s="269" t="s">
        <v>3829</v>
      </c>
      <c r="G990" s="269" t="s">
        <v>3829</v>
      </c>
      <c r="H990" s="269" t="s">
        <v>3829</v>
      </c>
      <c r="I990" s="269" t="s">
        <v>3829</v>
      </c>
      <c r="J990" s="269" t="s">
        <v>3829</v>
      </c>
      <c r="K990" s="269" t="s">
        <v>3829</v>
      </c>
      <c r="L990" s="269" t="s">
        <v>3829</v>
      </c>
      <c r="M990" s="269" t="s">
        <v>3829</v>
      </c>
      <c r="N990" s="269" t="s">
        <v>3829</v>
      </c>
      <c r="O990" s="269" t="s">
        <v>3829</v>
      </c>
      <c r="P990" s="269" t="s">
        <v>3829</v>
      </c>
      <c r="Q990" s="269" t="s">
        <v>3829</v>
      </c>
      <c r="R990" s="269" t="s">
        <v>3829</v>
      </c>
      <c r="S990" s="269" t="s">
        <v>3829</v>
      </c>
      <c r="T990" s="269" t="s">
        <v>3829</v>
      </c>
      <c r="U990" s="269" t="s">
        <v>3829</v>
      </c>
      <c r="V990" s="269" t="s">
        <v>3829</v>
      </c>
      <c r="W990" s="269" t="s">
        <v>3829</v>
      </c>
      <c r="X990" s="269" t="s">
        <v>3829</v>
      </c>
      <c r="Y990" s="269" t="s">
        <v>3829</v>
      </c>
      <c r="Z990" s="269" t="s">
        <v>3829</v>
      </c>
      <c r="AA990" s="269" t="s">
        <v>3829</v>
      </c>
      <c r="AB990" s="269" t="s">
        <v>3829</v>
      </c>
      <c r="AC990" s="269" t="s">
        <v>3829</v>
      </c>
      <c r="AD990" s="269" t="s">
        <v>3829</v>
      </c>
      <c r="AE990" s="269" t="s">
        <v>3829</v>
      </c>
      <c r="AF990" s="269" t="s">
        <v>3829</v>
      </c>
      <c r="AG990" s="269"/>
      <c r="AH990" s="269"/>
      <c r="AI990" s="269"/>
      <c r="AJ990" s="269"/>
      <c r="AK990" s="269"/>
      <c r="AL990" s="269"/>
      <c r="AM990" s="269"/>
      <c r="AN990" s="269"/>
      <c r="AO990" s="269"/>
      <c r="AP990"/>
      <c r="AQ990" t="s">
        <v>3865</v>
      </c>
      <c r="AR990"/>
      <c r="AS990" s="268"/>
      <c r="AT990" s="258"/>
    </row>
    <row r="991" spans="1:48" s="257" customFormat="1" ht="14.4" x14ac:dyDescent="0.3">
      <c r="A991" s="257">
        <v>215488</v>
      </c>
      <c r="B991" s="257" t="s">
        <v>487</v>
      </c>
      <c r="C991" t="s">
        <v>3829</v>
      </c>
      <c r="D991" t="s">
        <v>3829</v>
      </c>
      <c r="E991" t="s">
        <v>3829</v>
      </c>
      <c r="F991" t="s">
        <v>3829</v>
      </c>
      <c r="G991" t="s">
        <v>3829</v>
      </c>
      <c r="H991" t="s">
        <v>3829</v>
      </c>
      <c r="I991" t="s">
        <v>3829</v>
      </c>
      <c r="J991" t="s">
        <v>3829</v>
      </c>
      <c r="K991" t="s">
        <v>3829</v>
      </c>
      <c r="L991" t="s">
        <v>3829</v>
      </c>
      <c r="M991" t="s">
        <v>3829</v>
      </c>
      <c r="N991" t="s">
        <v>3829</v>
      </c>
      <c r="O991" t="s">
        <v>3829</v>
      </c>
      <c r="P991" t="s">
        <v>3829</v>
      </c>
      <c r="Q991" t="s">
        <v>3829</v>
      </c>
      <c r="R991" t="s">
        <v>3829</v>
      </c>
      <c r="S991" t="s">
        <v>3829</v>
      </c>
      <c r="T991" t="s">
        <v>3829</v>
      </c>
      <c r="U991" t="s">
        <v>3829</v>
      </c>
      <c r="V991" t="s">
        <v>3829</v>
      </c>
      <c r="W991" t="s">
        <v>3829</v>
      </c>
      <c r="X991" t="s">
        <v>3829</v>
      </c>
      <c r="Y991" t="s">
        <v>3829</v>
      </c>
      <c r="Z991" t="s">
        <v>3829</v>
      </c>
      <c r="AA991" t="s">
        <v>3829</v>
      </c>
      <c r="AB991"/>
      <c r="AC991"/>
      <c r="AD991"/>
      <c r="AE991"/>
      <c r="AF991"/>
      <c r="AG991"/>
      <c r="AH991"/>
      <c r="AI991"/>
      <c r="AJ991"/>
      <c r="AK991"/>
      <c r="AL991"/>
      <c r="AM991"/>
      <c r="AN991"/>
      <c r="AO991"/>
      <c r="AP991"/>
      <c r="AQ991" t="s">
        <v>4124</v>
      </c>
      <c r="AR991"/>
      <c r="AS991" s="283"/>
      <c r="AT991" s="280"/>
      <c r="AU991" s="280"/>
      <c r="AV991" s="280"/>
    </row>
    <row r="992" spans="1:48" s="257" customFormat="1" ht="22.8" x14ac:dyDescent="0.4">
      <c r="A992" s="257">
        <v>215494</v>
      </c>
      <c r="B992" s="257" t="s">
        <v>484</v>
      </c>
      <c r="C992" t="s">
        <v>214</v>
      </c>
      <c r="D992" t="s">
        <v>214</v>
      </c>
      <c r="E992" t="s">
        <v>212</v>
      </c>
      <c r="F992" t="s">
        <v>212</v>
      </c>
      <c r="G992" t="s">
        <v>212</v>
      </c>
      <c r="H992" t="s">
        <v>214</v>
      </c>
      <c r="I992" t="s">
        <v>212</v>
      </c>
      <c r="J992" t="s">
        <v>212</v>
      </c>
      <c r="K992" t="s">
        <v>212</v>
      </c>
      <c r="L992" t="s">
        <v>212</v>
      </c>
      <c r="M992" t="s">
        <v>212</v>
      </c>
      <c r="N992" t="s">
        <v>212</v>
      </c>
      <c r="O992" t="s">
        <v>212</v>
      </c>
      <c r="P992" t="s">
        <v>212</v>
      </c>
      <c r="Q992" t="s">
        <v>214</v>
      </c>
      <c r="R992" t="s">
        <v>212</v>
      </c>
      <c r="S992" t="s">
        <v>212</v>
      </c>
      <c r="T992" t="s">
        <v>212</v>
      </c>
      <c r="U992" t="s">
        <v>212</v>
      </c>
      <c r="V992" t="s">
        <v>212</v>
      </c>
      <c r="W992" t="s">
        <v>212</v>
      </c>
      <c r="X992" t="s">
        <v>212</v>
      </c>
      <c r="Y992" t="s">
        <v>213</v>
      </c>
      <c r="Z992" t="s">
        <v>212</v>
      </c>
      <c r="AA992" t="s">
        <v>212</v>
      </c>
      <c r="AB992" t="s">
        <v>214</v>
      </c>
      <c r="AC992" t="s">
        <v>212</v>
      </c>
      <c r="AD992" t="s">
        <v>214</v>
      </c>
      <c r="AE992" t="s">
        <v>213</v>
      </c>
      <c r="AF992" t="s">
        <v>214</v>
      </c>
      <c r="AG992"/>
      <c r="AH992"/>
      <c r="AI992"/>
      <c r="AJ992"/>
      <c r="AK992"/>
      <c r="AL992"/>
      <c r="AM992"/>
      <c r="AN992"/>
      <c r="AO992"/>
      <c r="AP992"/>
      <c r="AQ992" t="s">
        <v>484</v>
      </c>
      <c r="AR992"/>
      <c r="AS992" s="268"/>
      <c r="AT992" s="258"/>
      <c r="AV992" s="258"/>
    </row>
    <row r="993" spans="1:48" s="257" customFormat="1" ht="22.8" x14ac:dyDescent="0.4">
      <c r="A993" s="257">
        <v>215495</v>
      </c>
      <c r="B993" s="257" t="s">
        <v>484</v>
      </c>
      <c r="C993" t="s">
        <v>212</v>
      </c>
      <c r="D993" t="s">
        <v>214</v>
      </c>
      <c r="E993" t="s">
        <v>212</v>
      </c>
      <c r="F993" t="s">
        <v>212</v>
      </c>
      <c r="G993" t="s">
        <v>214</v>
      </c>
      <c r="H993" t="s">
        <v>214</v>
      </c>
      <c r="I993" t="s">
        <v>214</v>
      </c>
      <c r="J993" t="s">
        <v>214</v>
      </c>
      <c r="K993" t="s">
        <v>212</v>
      </c>
      <c r="L993" t="s">
        <v>214</v>
      </c>
      <c r="M993" t="s">
        <v>214</v>
      </c>
      <c r="N993" t="s">
        <v>214</v>
      </c>
      <c r="O993" t="s">
        <v>212</v>
      </c>
      <c r="P993" t="s">
        <v>214</v>
      </c>
      <c r="Q993" t="s">
        <v>214</v>
      </c>
      <c r="R993" t="s">
        <v>212</v>
      </c>
      <c r="S993" t="s">
        <v>212</v>
      </c>
      <c r="T993" t="s">
        <v>214</v>
      </c>
      <c r="U993" t="s">
        <v>214</v>
      </c>
      <c r="V993" t="s">
        <v>212</v>
      </c>
      <c r="W993" t="s">
        <v>214</v>
      </c>
      <c r="X993" t="s">
        <v>214</v>
      </c>
      <c r="Y993" t="s">
        <v>214</v>
      </c>
      <c r="Z993" t="s">
        <v>212</v>
      </c>
      <c r="AA993" t="s">
        <v>214</v>
      </c>
      <c r="AB993" t="s">
        <v>212</v>
      </c>
      <c r="AC993" t="s">
        <v>212</v>
      </c>
      <c r="AD993" t="s">
        <v>212</v>
      </c>
      <c r="AE993" t="s">
        <v>212</v>
      </c>
      <c r="AF993" t="s">
        <v>214</v>
      </c>
      <c r="AG993"/>
      <c r="AH993"/>
      <c r="AI993"/>
      <c r="AJ993"/>
      <c r="AK993"/>
      <c r="AL993"/>
      <c r="AM993"/>
      <c r="AN993"/>
      <c r="AO993"/>
      <c r="AP993"/>
      <c r="AQ993" t="s">
        <v>484</v>
      </c>
      <c r="AR993"/>
      <c r="AS993" s="268"/>
      <c r="AT993" s="256"/>
    </row>
    <row r="994" spans="1:48" s="257" customFormat="1" ht="24" x14ac:dyDescent="0.5">
      <c r="A994" s="292">
        <v>215506</v>
      </c>
      <c r="B994" s="257" t="s">
        <v>486</v>
      </c>
      <c r="C994" s="256" t="s">
        <v>214</v>
      </c>
      <c r="D994" s="256" t="s">
        <v>212</v>
      </c>
      <c r="E994" s="256" t="s">
        <v>212</v>
      </c>
      <c r="F994" s="256" t="s">
        <v>214</v>
      </c>
      <c r="G994" s="256" t="s">
        <v>214</v>
      </c>
      <c r="H994" s="256" t="s">
        <v>213</v>
      </c>
      <c r="I994" s="256" t="s">
        <v>212</v>
      </c>
      <c r="J994" s="256" t="s">
        <v>212</v>
      </c>
      <c r="K994" s="256" t="s">
        <v>212</v>
      </c>
      <c r="L994" s="256" t="s">
        <v>214</v>
      </c>
      <c r="M994" s="256" t="s">
        <v>214</v>
      </c>
      <c r="N994" s="256" t="s">
        <v>214</v>
      </c>
      <c r="O994" s="256" t="s">
        <v>214</v>
      </c>
      <c r="P994" s="256" t="s">
        <v>213</v>
      </c>
      <c r="Q994" s="256" t="s">
        <v>213</v>
      </c>
      <c r="R994" s="256" t="s">
        <v>213</v>
      </c>
      <c r="S994" s="256" t="s">
        <v>213</v>
      </c>
      <c r="T994" s="256" t="s">
        <v>213</v>
      </c>
      <c r="U994" s="256" t="s">
        <v>213</v>
      </c>
      <c r="V994" s="256" t="s">
        <v>213</v>
      </c>
      <c r="W994" s="256"/>
      <c r="X994" s="256"/>
      <c r="Y994" s="256"/>
      <c r="Z994" s="256"/>
      <c r="AA994" s="256"/>
      <c r="AB994" s="256"/>
      <c r="AC994" s="256"/>
      <c r="AD994" s="256"/>
      <c r="AE994" s="256"/>
      <c r="AF994" s="256"/>
      <c r="AG994" s="256"/>
      <c r="AH994" s="256"/>
      <c r="AI994" s="256"/>
      <c r="AJ994" s="256"/>
      <c r="AK994" s="256"/>
      <c r="AL994" s="256"/>
      <c r="AM994" s="256"/>
      <c r="AN994" s="256"/>
      <c r="AO994" s="256"/>
      <c r="AP994"/>
      <c r="AQ994" t="s">
        <v>3377</v>
      </c>
      <c r="AR994"/>
      <c r="AS994" s="268"/>
      <c r="AT994" s="256"/>
    </row>
    <row r="995" spans="1:48" s="257" customFormat="1" ht="22.8" x14ac:dyDescent="0.4">
      <c r="A995" s="345">
        <v>215529</v>
      </c>
      <c r="B995" s="257" t="s">
        <v>486</v>
      </c>
      <c r="C995" s="269" t="s">
        <v>3829</v>
      </c>
      <c r="D995" s="269" t="s">
        <v>3829</v>
      </c>
      <c r="E995" s="269" t="s">
        <v>3829</v>
      </c>
      <c r="F995" s="269" t="s">
        <v>3829</v>
      </c>
      <c r="G995" s="269" t="s">
        <v>3829</v>
      </c>
      <c r="H995" s="269" t="s">
        <v>3829</v>
      </c>
      <c r="I995" s="269" t="s">
        <v>3829</v>
      </c>
      <c r="J995" s="269" t="s">
        <v>3829</v>
      </c>
      <c r="K995" s="269" t="s">
        <v>3829</v>
      </c>
      <c r="L995" s="269" t="s">
        <v>3829</v>
      </c>
      <c r="M995" s="269" t="s">
        <v>3829</v>
      </c>
      <c r="N995" s="269" t="s">
        <v>3829</v>
      </c>
      <c r="O995" s="269" t="s">
        <v>3829</v>
      </c>
      <c r="P995" s="269" t="s">
        <v>3829</v>
      </c>
      <c r="Q995" s="269" t="s">
        <v>3829</v>
      </c>
      <c r="R995" s="269" t="s">
        <v>3829</v>
      </c>
      <c r="S995" s="269" t="s">
        <v>3829</v>
      </c>
      <c r="T995" s="269" t="s">
        <v>3829</v>
      </c>
      <c r="U995" s="269" t="s">
        <v>3829</v>
      </c>
      <c r="V995" s="269" t="s">
        <v>3829</v>
      </c>
      <c r="W995" s="269"/>
      <c r="X995" s="269"/>
      <c r="Y995" s="269"/>
      <c r="Z995" s="269"/>
      <c r="AA995" s="269"/>
      <c r="AB995" s="269"/>
      <c r="AC995" s="269"/>
      <c r="AD995" s="269"/>
      <c r="AE995" s="269"/>
      <c r="AF995" s="269"/>
      <c r="AG995" s="269"/>
      <c r="AH995" s="269"/>
      <c r="AI995" s="269"/>
      <c r="AJ995" s="269"/>
      <c r="AK995" s="269"/>
      <c r="AL995" s="269"/>
      <c r="AM995" s="269"/>
      <c r="AN995" s="269"/>
      <c r="AO995" s="269"/>
      <c r="AP995"/>
      <c r="AQ995" t="s">
        <v>4186</v>
      </c>
      <c r="AR995"/>
      <c r="AS995" s="268"/>
      <c r="AT995" s="256"/>
      <c r="AV995" s="258"/>
    </row>
    <row r="996" spans="1:48" s="257" customFormat="1" ht="22.8" x14ac:dyDescent="0.4">
      <c r="A996" s="257">
        <v>215538</v>
      </c>
      <c r="B996" s="257" t="s">
        <v>484</v>
      </c>
      <c r="C996" t="s">
        <v>212</v>
      </c>
      <c r="D996" t="s">
        <v>212</v>
      </c>
      <c r="E996" t="s">
        <v>214</v>
      </c>
      <c r="F996" t="s">
        <v>214</v>
      </c>
      <c r="G996" t="s">
        <v>212</v>
      </c>
      <c r="H996" t="s">
        <v>214</v>
      </c>
      <c r="I996" t="s">
        <v>214</v>
      </c>
      <c r="J996" t="s">
        <v>212</v>
      </c>
      <c r="K996" t="s">
        <v>212</v>
      </c>
      <c r="L996" t="s">
        <v>212</v>
      </c>
      <c r="M996" t="s">
        <v>212</v>
      </c>
      <c r="N996" t="s">
        <v>212</v>
      </c>
      <c r="O996" t="s">
        <v>212</v>
      </c>
      <c r="P996" t="s">
        <v>214</v>
      </c>
      <c r="Q996" t="s">
        <v>214</v>
      </c>
      <c r="R996" t="s">
        <v>214</v>
      </c>
      <c r="S996" t="s">
        <v>214</v>
      </c>
      <c r="T996" t="s">
        <v>212</v>
      </c>
      <c r="U996" t="s">
        <v>214</v>
      </c>
      <c r="V996" t="s">
        <v>212</v>
      </c>
      <c r="W996" t="s">
        <v>212</v>
      </c>
      <c r="X996" t="s">
        <v>212</v>
      </c>
      <c r="Y996" t="s">
        <v>214</v>
      </c>
      <c r="Z996" t="s">
        <v>214</v>
      </c>
      <c r="AA996" t="s">
        <v>212</v>
      </c>
      <c r="AB996" t="s">
        <v>212</v>
      </c>
      <c r="AC996" t="s">
        <v>212</v>
      </c>
      <c r="AD996" t="s">
        <v>214</v>
      </c>
      <c r="AE996" t="s">
        <v>213</v>
      </c>
      <c r="AF996" t="s">
        <v>214</v>
      </c>
      <c r="AG996"/>
      <c r="AH996"/>
      <c r="AI996"/>
      <c r="AJ996"/>
      <c r="AK996"/>
      <c r="AL996"/>
      <c r="AM996"/>
      <c r="AN996"/>
      <c r="AO996"/>
      <c r="AP996"/>
      <c r="AQ996" t="s">
        <v>484</v>
      </c>
      <c r="AR996"/>
      <c r="AS996" s="268"/>
      <c r="AT996" s="256"/>
      <c r="AV996" s="258"/>
    </row>
    <row r="997" spans="1:48" s="257" customFormat="1" ht="22.8" x14ac:dyDescent="0.4">
      <c r="A997" s="257">
        <v>215540</v>
      </c>
      <c r="B997" s="257" t="s">
        <v>59</v>
      </c>
      <c r="C997" t="s">
        <v>214</v>
      </c>
      <c r="D997" t="s">
        <v>214</v>
      </c>
      <c r="E997" t="s">
        <v>214</v>
      </c>
      <c r="F997" t="s">
        <v>214</v>
      </c>
      <c r="G997" t="s">
        <v>214</v>
      </c>
      <c r="H997" t="s">
        <v>214</v>
      </c>
      <c r="I997" t="s">
        <v>214</v>
      </c>
      <c r="J997" t="s">
        <v>214</v>
      </c>
      <c r="K997" t="s">
        <v>214</v>
      </c>
      <c r="L997" t="s">
        <v>214</v>
      </c>
      <c r="M997" t="s">
        <v>212</v>
      </c>
      <c r="N997" t="s">
        <v>212</v>
      </c>
      <c r="O997" t="s">
        <v>212</v>
      </c>
      <c r="P997" t="s">
        <v>212</v>
      </c>
      <c r="Q997" t="s">
        <v>212</v>
      </c>
      <c r="R997" t="s">
        <v>214</v>
      </c>
      <c r="S997" t="s">
        <v>214</v>
      </c>
      <c r="T997" t="s">
        <v>214</v>
      </c>
      <c r="U997" t="s">
        <v>214</v>
      </c>
      <c r="V997" t="s">
        <v>212</v>
      </c>
      <c r="W997" t="s">
        <v>214</v>
      </c>
      <c r="X997" t="s">
        <v>214</v>
      </c>
      <c r="Y997" t="s">
        <v>212</v>
      </c>
      <c r="Z997" t="s">
        <v>214</v>
      </c>
      <c r="AA997" t="s">
        <v>214</v>
      </c>
      <c r="AB997" t="s">
        <v>212</v>
      </c>
      <c r="AC997" t="s">
        <v>212</v>
      </c>
      <c r="AD997" t="s">
        <v>214</v>
      </c>
      <c r="AE997" t="s">
        <v>212</v>
      </c>
      <c r="AF997" t="s">
        <v>212</v>
      </c>
      <c r="AG997" t="s">
        <v>212</v>
      </c>
      <c r="AH997" t="s">
        <v>212</v>
      </c>
      <c r="AI997" t="s">
        <v>212</v>
      </c>
      <c r="AJ997" t="s">
        <v>214</v>
      </c>
      <c r="AK997" t="s">
        <v>212</v>
      </c>
      <c r="AL997" t="s">
        <v>212</v>
      </c>
      <c r="AM997" t="s">
        <v>212</v>
      </c>
      <c r="AN997" t="s">
        <v>214</v>
      </c>
      <c r="AO997" t="s">
        <v>212</v>
      </c>
      <c r="AP997" t="s">
        <v>212</v>
      </c>
      <c r="AQ997" t="s">
        <v>59</v>
      </c>
      <c r="AR997"/>
      <c r="AS997" s="268"/>
      <c r="AT997" s="258"/>
      <c r="AV997" s="258"/>
    </row>
    <row r="998" spans="1:48" s="257" customFormat="1" ht="22.8" x14ac:dyDescent="0.4">
      <c r="A998" s="345">
        <v>215542</v>
      </c>
      <c r="B998" s="257" t="s">
        <v>484</v>
      </c>
      <c r="C998" s="269" t="s">
        <v>214</v>
      </c>
      <c r="D998" s="269" t="s">
        <v>214</v>
      </c>
      <c r="E998" s="269" t="s">
        <v>214</v>
      </c>
      <c r="F998" s="269" t="s">
        <v>214</v>
      </c>
      <c r="G998" s="269" t="s">
        <v>214</v>
      </c>
      <c r="H998" s="269" t="s">
        <v>214</v>
      </c>
      <c r="I998" s="269" t="s">
        <v>214</v>
      </c>
      <c r="J998" s="269" t="s">
        <v>214</v>
      </c>
      <c r="K998" s="269" t="s">
        <v>214</v>
      </c>
      <c r="L998" s="269" t="s">
        <v>214</v>
      </c>
      <c r="M998" s="269" t="s">
        <v>214</v>
      </c>
      <c r="N998" s="269" t="s">
        <v>212</v>
      </c>
      <c r="O998" s="269" t="s">
        <v>212</v>
      </c>
      <c r="P998" s="269" t="s">
        <v>214</v>
      </c>
      <c r="Q998" s="269" t="s">
        <v>214</v>
      </c>
      <c r="R998" s="269" t="s">
        <v>214</v>
      </c>
      <c r="S998" s="269" t="s">
        <v>214</v>
      </c>
      <c r="T998" s="269" t="s">
        <v>212</v>
      </c>
      <c r="U998" s="269" t="s">
        <v>214</v>
      </c>
      <c r="V998" s="269" t="s">
        <v>212</v>
      </c>
      <c r="W998" s="269" t="s">
        <v>213</v>
      </c>
      <c r="X998" s="269" t="s">
        <v>213</v>
      </c>
      <c r="Y998" s="269" t="s">
        <v>213</v>
      </c>
      <c r="Z998" s="269" t="s">
        <v>213</v>
      </c>
      <c r="AA998" s="269" t="s">
        <v>213</v>
      </c>
      <c r="AB998" s="269" t="s">
        <v>213</v>
      </c>
      <c r="AC998" s="269" t="s">
        <v>213</v>
      </c>
      <c r="AD998" s="269" t="s">
        <v>213</v>
      </c>
      <c r="AE998" s="269" t="s">
        <v>213</v>
      </c>
      <c r="AF998" s="269" t="s">
        <v>213</v>
      </c>
      <c r="AG998" s="269"/>
      <c r="AH998" s="269"/>
      <c r="AI998" s="269"/>
      <c r="AJ998" s="269"/>
      <c r="AK998" s="269"/>
      <c r="AL998" s="269"/>
      <c r="AM998" s="269"/>
      <c r="AN998" s="269"/>
      <c r="AO998" s="269"/>
      <c r="AP998"/>
      <c r="AQ998" t="s">
        <v>484</v>
      </c>
      <c r="AR998"/>
      <c r="AS998" s="268"/>
      <c r="AT998" s="256"/>
    </row>
    <row r="999" spans="1:48" s="257" customFormat="1" ht="21.6" x14ac:dyDescent="0.65">
      <c r="A999" s="345">
        <v>215543</v>
      </c>
      <c r="B999" s="257" t="s">
        <v>59</v>
      </c>
      <c r="C999" s="269" t="s">
        <v>212</v>
      </c>
      <c r="D999" s="269" t="s">
        <v>214</v>
      </c>
      <c r="E999" s="269" t="s">
        <v>212</v>
      </c>
      <c r="F999" s="269" t="s">
        <v>212</v>
      </c>
      <c r="G999" s="269" t="s">
        <v>214</v>
      </c>
      <c r="H999" s="269" t="s">
        <v>214</v>
      </c>
      <c r="I999" s="269" t="s">
        <v>214</v>
      </c>
      <c r="J999" s="269" t="s">
        <v>212</v>
      </c>
      <c r="K999" s="269" t="s">
        <v>214</v>
      </c>
      <c r="L999" s="269" t="s">
        <v>214</v>
      </c>
      <c r="M999" s="269" t="s">
        <v>214</v>
      </c>
      <c r="N999" s="269" t="s">
        <v>212</v>
      </c>
      <c r="O999" s="269" t="s">
        <v>212</v>
      </c>
      <c r="P999" s="269" t="s">
        <v>214</v>
      </c>
      <c r="Q999" s="269" t="s">
        <v>214</v>
      </c>
      <c r="R999" s="269" t="s">
        <v>214</v>
      </c>
      <c r="S999" s="269" t="s">
        <v>214</v>
      </c>
      <c r="T999" s="269" t="s">
        <v>214</v>
      </c>
      <c r="U999" s="269" t="s">
        <v>212</v>
      </c>
      <c r="V999" s="269" t="s">
        <v>214</v>
      </c>
      <c r="W999" s="269" t="s">
        <v>214</v>
      </c>
      <c r="X999" s="269" t="s">
        <v>212</v>
      </c>
      <c r="Y999" s="269" t="s">
        <v>214</v>
      </c>
      <c r="Z999" s="269" t="s">
        <v>214</v>
      </c>
      <c r="AA999" s="269" t="s">
        <v>214</v>
      </c>
      <c r="AB999" s="269" t="s">
        <v>214</v>
      </c>
      <c r="AC999" s="269" t="s">
        <v>214</v>
      </c>
      <c r="AD999" s="269" t="s">
        <v>214</v>
      </c>
      <c r="AE999" s="269" t="s">
        <v>213</v>
      </c>
      <c r="AF999" s="269" t="s">
        <v>214</v>
      </c>
      <c r="AG999" s="269" t="s">
        <v>213</v>
      </c>
      <c r="AH999" s="269" t="s">
        <v>213</v>
      </c>
      <c r="AI999" s="269" t="s">
        <v>213</v>
      </c>
      <c r="AJ999" s="269" t="s">
        <v>213</v>
      </c>
      <c r="AK999" s="269" t="s">
        <v>213</v>
      </c>
      <c r="AL999" s="269" t="s">
        <v>213</v>
      </c>
      <c r="AM999" s="269" t="s">
        <v>213</v>
      </c>
      <c r="AN999" s="269" t="s">
        <v>213</v>
      </c>
      <c r="AO999" s="269" t="s">
        <v>213</v>
      </c>
      <c r="AP999"/>
      <c r="AQ999" t="s">
        <v>59</v>
      </c>
      <c r="AR999"/>
      <c r="AS999" s="286"/>
      <c r="AT999" s="256"/>
      <c r="AV999" s="258"/>
    </row>
    <row r="1000" spans="1:48" s="257" customFormat="1" ht="22.8" x14ac:dyDescent="0.4">
      <c r="A1000" s="257">
        <v>215544</v>
      </c>
      <c r="B1000" s="257" t="s">
        <v>484</v>
      </c>
      <c r="C1000" t="s">
        <v>3829</v>
      </c>
      <c r="D1000" t="s">
        <v>3829</v>
      </c>
      <c r="E1000" t="s">
        <v>3829</v>
      </c>
      <c r="F1000" t="s">
        <v>3829</v>
      </c>
      <c r="G1000" t="s">
        <v>3829</v>
      </c>
      <c r="H1000" t="s">
        <v>3829</v>
      </c>
      <c r="I1000" t="s">
        <v>3829</v>
      </c>
      <c r="J1000" t="s">
        <v>3829</v>
      </c>
      <c r="K1000" t="s">
        <v>3829</v>
      </c>
      <c r="L1000" t="s">
        <v>3829</v>
      </c>
      <c r="M1000" t="s">
        <v>3829</v>
      </c>
      <c r="N1000" t="s">
        <v>3829</v>
      </c>
      <c r="O1000" t="s">
        <v>3829</v>
      </c>
      <c r="P1000" t="s">
        <v>3829</v>
      </c>
      <c r="Q1000" t="s">
        <v>3829</v>
      </c>
      <c r="R1000" t="s">
        <v>3829</v>
      </c>
      <c r="S1000" t="s">
        <v>3829</v>
      </c>
      <c r="T1000" t="s">
        <v>3829</v>
      </c>
      <c r="U1000" t="s">
        <v>3829</v>
      </c>
      <c r="V1000" t="s">
        <v>3829</v>
      </c>
      <c r="W1000" t="s">
        <v>3829</v>
      </c>
      <c r="X1000" t="s">
        <v>3829</v>
      </c>
      <c r="Y1000" t="s">
        <v>3829</v>
      </c>
      <c r="Z1000" t="s">
        <v>3829</v>
      </c>
      <c r="AA1000" t="s">
        <v>3829</v>
      </c>
      <c r="AB1000" t="s">
        <v>3829</v>
      </c>
      <c r="AC1000" t="s">
        <v>3829</v>
      </c>
      <c r="AD1000" t="s">
        <v>3829</v>
      </c>
      <c r="AE1000" t="s">
        <v>3829</v>
      </c>
      <c r="AF1000" t="s">
        <v>3829</v>
      </c>
      <c r="AG1000"/>
      <c r="AH1000"/>
      <c r="AI1000"/>
      <c r="AJ1000"/>
      <c r="AK1000"/>
      <c r="AL1000"/>
      <c r="AM1000"/>
      <c r="AN1000"/>
      <c r="AO1000"/>
      <c r="AP1000"/>
      <c r="AQ1000" t="s">
        <v>484</v>
      </c>
      <c r="AR1000"/>
      <c r="AS1000" s="268"/>
      <c r="AT1000" s="256"/>
    </row>
    <row r="1001" spans="1:48" s="257" customFormat="1" ht="22.8" x14ac:dyDescent="0.4">
      <c r="A1001" s="257">
        <v>215553</v>
      </c>
      <c r="B1001" s="257" t="s">
        <v>59</v>
      </c>
      <c r="C1001" t="s">
        <v>212</v>
      </c>
      <c r="D1001" t="s">
        <v>214</v>
      </c>
      <c r="E1001" t="s">
        <v>214</v>
      </c>
      <c r="F1001" t="s">
        <v>212</v>
      </c>
      <c r="G1001" t="s">
        <v>214</v>
      </c>
      <c r="H1001" t="s">
        <v>214</v>
      </c>
      <c r="I1001" t="s">
        <v>214</v>
      </c>
      <c r="J1001" t="s">
        <v>214</v>
      </c>
      <c r="K1001" t="s">
        <v>214</v>
      </c>
      <c r="L1001" t="s">
        <v>214</v>
      </c>
      <c r="M1001" t="s">
        <v>214</v>
      </c>
      <c r="N1001" t="s">
        <v>212</v>
      </c>
      <c r="O1001" t="s">
        <v>212</v>
      </c>
      <c r="P1001" t="s">
        <v>214</v>
      </c>
      <c r="Q1001" t="s">
        <v>212</v>
      </c>
      <c r="R1001" t="s">
        <v>214</v>
      </c>
      <c r="S1001" t="s">
        <v>214</v>
      </c>
      <c r="T1001" t="s">
        <v>214</v>
      </c>
      <c r="U1001" t="s">
        <v>212</v>
      </c>
      <c r="V1001" t="s">
        <v>214</v>
      </c>
      <c r="W1001" t="s">
        <v>214</v>
      </c>
      <c r="X1001" t="s">
        <v>214</v>
      </c>
      <c r="Y1001" t="s">
        <v>212</v>
      </c>
      <c r="Z1001" t="s">
        <v>214</v>
      </c>
      <c r="AA1001" t="s">
        <v>212</v>
      </c>
      <c r="AB1001" t="s">
        <v>212</v>
      </c>
      <c r="AC1001" t="s">
        <v>214</v>
      </c>
      <c r="AD1001" t="s">
        <v>214</v>
      </c>
      <c r="AE1001" t="s">
        <v>212</v>
      </c>
      <c r="AF1001" t="s">
        <v>214</v>
      </c>
      <c r="AG1001" t="s">
        <v>214</v>
      </c>
      <c r="AH1001" t="s">
        <v>214</v>
      </c>
      <c r="AI1001" t="s">
        <v>214</v>
      </c>
      <c r="AJ1001" t="s">
        <v>214</v>
      </c>
      <c r="AK1001" t="s">
        <v>214</v>
      </c>
      <c r="AL1001" t="s">
        <v>214</v>
      </c>
      <c r="AM1001" t="s">
        <v>214</v>
      </c>
      <c r="AN1001" t="s">
        <v>214</v>
      </c>
      <c r="AO1001" t="s">
        <v>212</v>
      </c>
      <c r="AP1001" t="s">
        <v>212</v>
      </c>
      <c r="AQ1001" t="s">
        <v>59</v>
      </c>
      <c r="AR1001"/>
      <c r="AS1001" s="268"/>
      <c r="AT1001" s="256"/>
    </row>
    <row r="1002" spans="1:48" s="257" customFormat="1" ht="22.8" x14ac:dyDescent="0.4">
      <c r="A1002" s="257">
        <v>215556</v>
      </c>
      <c r="B1002" s="257" t="s">
        <v>484</v>
      </c>
      <c r="C1002" t="s">
        <v>3829</v>
      </c>
      <c r="D1002" t="s">
        <v>3829</v>
      </c>
      <c r="E1002" t="s">
        <v>3829</v>
      </c>
      <c r="F1002" t="s">
        <v>3829</v>
      </c>
      <c r="G1002" t="s">
        <v>3829</v>
      </c>
      <c r="H1002" t="s">
        <v>3829</v>
      </c>
      <c r="I1002" t="s">
        <v>3829</v>
      </c>
      <c r="J1002" t="s">
        <v>3829</v>
      </c>
      <c r="K1002" t="s">
        <v>3829</v>
      </c>
      <c r="L1002" t="s">
        <v>3829</v>
      </c>
      <c r="M1002" t="s">
        <v>3829</v>
      </c>
      <c r="N1002" t="s">
        <v>3829</v>
      </c>
      <c r="O1002" t="s">
        <v>3829</v>
      </c>
      <c r="P1002" t="s">
        <v>3829</v>
      </c>
      <c r="Q1002" t="s">
        <v>3829</v>
      </c>
      <c r="R1002" t="s">
        <v>3829</v>
      </c>
      <c r="S1002" t="s">
        <v>3829</v>
      </c>
      <c r="T1002" t="s">
        <v>3829</v>
      </c>
      <c r="U1002" t="s">
        <v>3829</v>
      </c>
      <c r="V1002" t="s">
        <v>3829</v>
      </c>
      <c r="W1002" t="s">
        <v>3829</v>
      </c>
      <c r="X1002" t="s">
        <v>3829</v>
      </c>
      <c r="Y1002" t="s">
        <v>3829</v>
      </c>
      <c r="Z1002" t="s">
        <v>3829</v>
      </c>
      <c r="AA1002" t="s">
        <v>3829</v>
      </c>
      <c r="AB1002" t="s">
        <v>3829</v>
      </c>
      <c r="AC1002" t="s">
        <v>3829</v>
      </c>
      <c r="AD1002" t="s">
        <v>3829</v>
      </c>
      <c r="AE1002" t="s">
        <v>3829</v>
      </c>
      <c r="AF1002" t="s">
        <v>3829</v>
      </c>
      <c r="AG1002"/>
      <c r="AH1002"/>
      <c r="AI1002"/>
      <c r="AJ1002"/>
      <c r="AK1002"/>
      <c r="AL1002"/>
      <c r="AM1002"/>
      <c r="AN1002"/>
      <c r="AO1002"/>
      <c r="AP1002"/>
      <c r="AQ1002" t="s">
        <v>4067</v>
      </c>
      <c r="AR1002"/>
      <c r="AS1002" s="268"/>
      <c r="AT1002" s="258"/>
      <c r="AV1002" s="258"/>
    </row>
    <row r="1003" spans="1:48" s="257" customFormat="1" ht="22.8" x14ac:dyDescent="0.4">
      <c r="A1003" s="257">
        <v>215558</v>
      </c>
      <c r="B1003" s="257" t="s">
        <v>486</v>
      </c>
      <c r="C1003" t="s">
        <v>3829</v>
      </c>
      <c r="D1003" t="s">
        <v>3829</v>
      </c>
      <c r="E1003" t="s">
        <v>3829</v>
      </c>
      <c r="F1003" t="s">
        <v>3829</v>
      </c>
      <c r="G1003" t="s">
        <v>3829</v>
      </c>
      <c r="H1003" t="s">
        <v>3829</v>
      </c>
      <c r="I1003" t="s">
        <v>3829</v>
      </c>
      <c r="J1003" t="s">
        <v>3829</v>
      </c>
      <c r="K1003" t="s">
        <v>3829</v>
      </c>
      <c r="L1003" t="s">
        <v>3829</v>
      </c>
      <c r="M1003" t="s">
        <v>3829</v>
      </c>
      <c r="N1003" t="s">
        <v>3829</v>
      </c>
      <c r="O1003" t="s">
        <v>3829</v>
      </c>
      <c r="P1003" t="s">
        <v>3829</v>
      </c>
      <c r="Q1003" t="s">
        <v>3829</v>
      </c>
      <c r="R1003" t="s">
        <v>3829</v>
      </c>
      <c r="S1003" t="s">
        <v>3829</v>
      </c>
      <c r="T1003" t="s">
        <v>3829</v>
      </c>
      <c r="U1003" t="s">
        <v>3829</v>
      </c>
      <c r="V1003" t="s">
        <v>3829</v>
      </c>
      <c r="W1003"/>
      <c r="X1003"/>
      <c r="Y1003"/>
      <c r="Z1003"/>
      <c r="AA1003"/>
      <c r="AB1003"/>
      <c r="AC1003"/>
      <c r="AD1003"/>
      <c r="AE1003"/>
      <c r="AF1003"/>
      <c r="AG1003"/>
      <c r="AH1003"/>
      <c r="AI1003"/>
      <c r="AJ1003"/>
      <c r="AK1003"/>
      <c r="AL1003"/>
      <c r="AM1003"/>
      <c r="AN1003"/>
      <c r="AO1003"/>
      <c r="AP1003"/>
      <c r="AQ1003" t="s">
        <v>4037</v>
      </c>
      <c r="AR1003"/>
      <c r="AS1003" s="268"/>
      <c r="AT1003" s="258"/>
    </row>
    <row r="1004" spans="1:48" s="257" customFormat="1" ht="22.8" x14ac:dyDescent="0.4">
      <c r="A1004" s="257">
        <v>215559</v>
      </c>
      <c r="B1004" s="257" t="s">
        <v>65</v>
      </c>
      <c r="C1004" t="s">
        <v>3829</v>
      </c>
      <c r="D1004" t="s">
        <v>3829</v>
      </c>
      <c r="E1004" t="s">
        <v>3829</v>
      </c>
      <c r="F1004" t="s">
        <v>3829</v>
      </c>
      <c r="G1004" t="s">
        <v>3829</v>
      </c>
      <c r="H1004" t="s">
        <v>3829</v>
      </c>
      <c r="I1004" t="s">
        <v>3829</v>
      </c>
      <c r="J1004" t="s">
        <v>3829</v>
      </c>
      <c r="K1004" t="s">
        <v>3829</v>
      </c>
      <c r="L1004" t="s">
        <v>3829</v>
      </c>
      <c r="M1004" t="s">
        <v>3829</v>
      </c>
      <c r="N1004" t="s">
        <v>3829</v>
      </c>
      <c r="O1004" t="s">
        <v>3829</v>
      </c>
      <c r="P1004" t="s">
        <v>3829</v>
      </c>
      <c r="Q1004" t="s">
        <v>3829</v>
      </c>
      <c r="R1004" t="s">
        <v>3829</v>
      </c>
      <c r="S1004" t="s">
        <v>3829</v>
      </c>
      <c r="T1004" t="s">
        <v>3829</v>
      </c>
      <c r="U1004" t="s">
        <v>3829</v>
      </c>
      <c r="V1004" t="s">
        <v>3829</v>
      </c>
      <c r="W1004" t="s">
        <v>3829</v>
      </c>
      <c r="X1004" t="s">
        <v>3829</v>
      </c>
      <c r="Y1004" t="s">
        <v>3829</v>
      </c>
      <c r="Z1004" t="s">
        <v>3829</v>
      </c>
      <c r="AA1004" t="s">
        <v>3829</v>
      </c>
      <c r="AB1004" t="s">
        <v>3829</v>
      </c>
      <c r="AC1004" t="s">
        <v>3829</v>
      </c>
      <c r="AD1004" t="s">
        <v>3829</v>
      </c>
      <c r="AE1004" t="s">
        <v>3829</v>
      </c>
      <c r="AF1004" t="s">
        <v>3829</v>
      </c>
      <c r="AG1004" t="s">
        <v>3829</v>
      </c>
      <c r="AH1004" t="s">
        <v>3829</v>
      </c>
      <c r="AI1004" t="s">
        <v>3829</v>
      </c>
      <c r="AJ1004" t="s">
        <v>3829</v>
      </c>
      <c r="AK1004" t="s">
        <v>3829</v>
      </c>
      <c r="AL1004"/>
      <c r="AM1004"/>
      <c r="AN1004"/>
      <c r="AO1004"/>
      <c r="AP1004"/>
      <c r="AQ1004" t="s">
        <v>4074</v>
      </c>
      <c r="AR1004"/>
      <c r="AS1004" s="268"/>
      <c r="AT1004" s="256"/>
    </row>
    <row r="1005" spans="1:48" s="257" customFormat="1" ht="22.8" x14ac:dyDescent="0.4">
      <c r="A1005" s="257">
        <v>215563</v>
      </c>
      <c r="B1005" s="257" t="s">
        <v>486</v>
      </c>
      <c r="C1005" t="s">
        <v>3829</v>
      </c>
      <c r="D1005" t="s">
        <v>3829</v>
      </c>
      <c r="E1005" t="s">
        <v>3829</v>
      </c>
      <c r="F1005" t="s">
        <v>3829</v>
      </c>
      <c r="G1005" t="s">
        <v>3829</v>
      </c>
      <c r="H1005" t="s">
        <v>3829</v>
      </c>
      <c r="I1005" t="s">
        <v>3829</v>
      </c>
      <c r="J1005" t="s">
        <v>3829</v>
      </c>
      <c r="K1005" t="s">
        <v>3829</v>
      </c>
      <c r="L1005" t="s">
        <v>3829</v>
      </c>
      <c r="M1005" t="s">
        <v>3829</v>
      </c>
      <c r="N1005" t="s">
        <v>3829</v>
      </c>
      <c r="O1005" t="s">
        <v>3829</v>
      </c>
      <c r="P1005" t="s">
        <v>3829</v>
      </c>
      <c r="Q1005" t="s">
        <v>3829</v>
      </c>
      <c r="R1005" t="s">
        <v>3829</v>
      </c>
      <c r="S1005" t="s">
        <v>3829</v>
      </c>
      <c r="T1005" t="s">
        <v>3829</v>
      </c>
      <c r="U1005" t="s">
        <v>3829</v>
      </c>
      <c r="V1005" t="s">
        <v>3829</v>
      </c>
      <c r="W1005"/>
      <c r="X1005"/>
      <c r="Y1005"/>
      <c r="Z1005"/>
      <c r="AA1005"/>
      <c r="AB1005"/>
      <c r="AC1005"/>
      <c r="AD1005"/>
      <c r="AE1005"/>
      <c r="AF1005"/>
      <c r="AG1005"/>
      <c r="AH1005"/>
      <c r="AI1005"/>
      <c r="AJ1005"/>
      <c r="AK1005"/>
      <c r="AL1005"/>
      <c r="AM1005"/>
      <c r="AN1005"/>
      <c r="AO1005"/>
      <c r="AP1005"/>
      <c r="AQ1005" t="s">
        <v>4022</v>
      </c>
      <c r="AR1005" s="281"/>
      <c r="AS1005" s="268"/>
      <c r="AT1005" s="256"/>
      <c r="AV1005" s="258"/>
    </row>
    <row r="1006" spans="1:48" s="257" customFormat="1" ht="22.8" x14ac:dyDescent="0.4">
      <c r="A1006" s="257">
        <v>215572</v>
      </c>
      <c r="B1006" s="257" t="s">
        <v>65</v>
      </c>
      <c r="C1006" t="s">
        <v>214</v>
      </c>
      <c r="D1006" t="s">
        <v>214</v>
      </c>
      <c r="E1006" t="s">
        <v>212</v>
      </c>
      <c r="F1006" t="s">
        <v>212</v>
      </c>
      <c r="G1006" t="s">
        <v>212</v>
      </c>
      <c r="H1006" t="s">
        <v>214</v>
      </c>
      <c r="I1006" t="s">
        <v>212</v>
      </c>
      <c r="J1006" t="s">
        <v>212</v>
      </c>
      <c r="K1006" t="s">
        <v>212</v>
      </c>
      <c r="L1006" t="s">
        <v>214</v>
      </c>
      <c r="M1006" t="s">
        <v>214</v>
      </c>
      <c r="N1006" t="s">
        <v>212</v>
      </c>
      <c r="O1006" t="s">
        <v>212</v>
      </c>
      <c r="P1006" t="s">
        <v>214</v>
      </c>
      <c r="Q1006" t="s">
        <v>214</v>
      </c>
      <c r="R1006" t="s">
        <v>212</v>
      </c>
      <c r="S1006" t="s">
        <v>214</v>
      </c>
      <c r="T1006" t="s">
        <v>214</v>
      </c>
      <c r="U1006" t="s">
        <v>214</v>
      </c>
      <c r="V1006" t="s">
        <v>212</v>
      </c>
      <c r="W1006" t="s">
        <v>214</v>
      </c>
      <c r="X1006" t="s">
        <v>214</v>
      </c>
      <c r="Y1006" t="s">
        <v>212</v>
      </c>
      <c r="Z1006" t="s">
        <v>212</v>
      </c>
      <c r="AA1006" t="s">
        <v>214</v>
      </c>
      <c r="AB1006" t="s">
        <v>212</v>
      </c>
      <c r="AC1006" t="s">
        <v>214</v>
      </c>
      <c r="AD1006" t="s">
        <v>212</v>
      </c>
      <c r="AE1006" t="s">
        <v>212</v>
      </c>
      <c r="AF1006" t="s">
        <v>213</v>
      </c>
      <c r="AG1006" t="s">
        <v>213</v>
      </c>
      <c r="AH1006" t="s">
        <v>213</v>
      </c>
      <c r="AI1006" t="s">
        <v>213</v>
      </c>
      <c r="AJ1006" t="s">
        <v>213</v>
      </c>
      <c r="AK1006" t="s">
        <v>213</v>
      </c>
      <c r="AL1006"/>
      <c r="AM1006"/>
      <c r="AN1006"/>
      <c r="AO1006"/>
      <c r="AP1006"/>
      <c r="AQ1006" t="s">
        <v>4083</v>
      </c>
      <c r="AR1006" s="281"/>
      <c r="AS1006" s="268"/>
      <c r="AT1006" s="256"/>
    </row>
    <row r="1007" spans="1:48" s="257" customFormat="1" ht="22.8" x14ac:dyDescent="0.4">
      <c r="A1007" s="257">
        <v>215574</v>
      </c>
      <c r="B1007" s="257" t="s">
        <v>484</v>
      </c>
      <c r="C1007" t="s">
        <v>212</v>
      </c>
      <c r="D1007" t="s">
        <v>214</v>
      </c>
      <c r="E1007" t="s">
        <v>214</v>
      </c>
      <c r="F1007" t="s">
        <v>212</v>
      </c>
      <c r="G1007" t="s">
        <v>212</v>
      </c>
      <c r="H1007" t="s">
        <v>212</v>
      </c>
      <c r="I1007" t="s">
        <v>214</v>
      </c>
      <c r="J1007" t="s">
        <v>212</v>
      </c>
      <c r="K1007" t="s">
        <v>212</v>
      </c>
      <c r="L1007" t="s">
        <v>214</v>
      </c>
      <c r="M1007" t="s">
        <v>214</v>
      </c>
      <c r="N1007" t="s">
        <v>212</v>
      </c>
      <c r="O1007" t="s">
        <v>212</v>
      </c>
      <c r="P1007" t="s">
        <v>212</v>
      </c>
      <c r="Q1007" t="s">
        <v>214</v>
      </c>
      <c r="R1007" t="s">
        <v>214</v>
      </c>
      <c r="S1007" t="s">
        <v>212</v>
      </c>
      <c r="T1007" t="s">
        <v>212</v>
      </c>
      <c r="U1007" t="s">
        <v>214</v>
      </c>
      <c r="V1007" t="s">
        <v>212</v>
      </c>
      <c r="W1007" t="s">
        <v>214</v>
      </c>
      <c r="X1007" t="s">
        <v>214</v>
      </c>
      <c r="Y1007" t="s">
        <v>214</v>
      </c>
      <c r="Z1007" t="s">
        <v>214</v>
      </c>
      <c r="AA1007" t="s">
        <v>214</v>
      </c>
      <c r="AB1007" t="s">
        <v>214</v>
      </c>
      <c r="AC1007" t="s">
        <v>214</v>
      </c>
      <c r="AD1007" t="s">
        <v>214</v>
      </c>
      <c r="AE1007" t="s">
        <v>214</v>
      </c>
      <c r="AF1007" t="s">
        <v>214</v>
      </c>
      <c r="AG1007"/>
      <c r="AH1007"/>
      <c r="AI1007"/>
      <c r="AJ1007"/>
      <c r="AK1007"/>
      <c r="AL1007"/>
      <c r="AM1007"/>
      <c r="AN1007"/>
      <c r="AO1007"/>
      <c r="AP1007"/>
      <c r="AQ1007" t="s">
        <v>3375</v>
      </c>
      <c r="AR1007" s="281"/>
      <c r="AS1007" s="268"/>
      <c r="AT1007" s="258"/>
      <c r="AV1007" s="258"/>
    </row>
    <row r="1008" spans="1:48" s="257" customFormat="1" ht="22.8" x14ac:dyDescent="0.4">
      <c r="A1008" s="257">
        <v>215581</v>
      </c>
      <c r="B1008" s="257" t="s">
        <v>487</v>
      </c>
      <c r="C1008" t="s">
        <v>3829</v>
      </c>
      <c r="D1008" t="s">
        <v>3829</v>
      </c>
      <c r="E1008" t="s">
        <v>3829</v>
      </c>
      <c r="F1008" t="s">
        <v>3829</v>
      </c>
      <c r="G1008" t="s">
        <v>3829</v>
      </c>
      <c r="H1008" t="s">
        <v>3829</v>
      </c>
      <c r="I1008" t="s">
        <v>3829</v>
      </c>
      <c r="J1008" t="s">
        <v>3829</v>
      </c>
      <c r="K1008" t="s">
        <v>3829</v>
      </c>
      <c r="L1008" t="s">
        <v>3829</v>
      </c>
      <c r="M1008" t="s">
        <v>3829</v>
      </c>
      <c r="N1008" t="s">
        <v>3829</v>
      </c>
      <c r="O1008" t="s">
        <v>3829</v>
      </c>
      <c r="P1008" t="s">
        <v>3829</v>
      </c>
      <c r="Q1008" t="s">
        <v>3829</v>
      </c>
      <c r="R1008" t="s">
        <v>3829</v>
      </c>
      <c r="S1008" t="s">
        <v>3829</v>
      </c>
      <c r="T1008" t="s">
        <v>3829</v>
      </c>
      <c r="U1008" t="s">
        <v>3829</v>
      </c>
      <c r="V1008" t="s">
        <v>3829</v>
      </c>
      <c r="W1008" t="s">
        <v>3829</v>
      </c>
      <c r="X1008" t="s">
        <v>3829</v>
      </c>
      <c r="Y1008" t="s">
        <v>3829</v>
      </c>
      <c r="Z1008" t="s">
        <v>3829</v>
      </c>
      <c r="AA1008" t="s">
        <v>3829</v>
      </c>
      <c r="AB1008"/>
      <c r="AC1008"/>
      <c r="AD1008"/>
      <c r="AE1008"/>
      <c r="AF1008"/>
      <c r="AG1008"/>
      <c r="AH1008"/>
      <c r="AI1008"/>
      <c r="AJ1008"/>
      <c r="AK1008"/>
      <c r="AL1008"/>
      <c r="AM1008"/>
      <c r="AN1008"/>
      <c r="AO1008"/>
      <c r="AP1008"/>
      <c r="AQ1008" t="s">
        <v>4124</v>
      </c>
      <c r="AR1008" s="281"/>
      <c r="AS1008" s="268"/>
      <c r="AT1008" s="256"/>
    </row>
    <row r="1009" spans="1:48" s="257" customFormat="1" ht="22.8" x14ac:dyDescent="0.4">
      <c r="A1009" s="345">
        <v>215591</v>
      </c>
      <c r="B1009" s="257" t="s">
        <v>486</v>
      </c>
      <c r="C1009" s="269" t="s">
        <v>3829</v>
      </c>
      <c r="D1009" s="269" t="s">
        <v>3829</v>
      </c>
      <c r="E1009" s="269" t="s">
        <v>3829</v>
      </c>
      <c r="F1009" s="269" t="s">
        <v>3829</v>
      </c>
      <c r="G1009" s="269" t="s">
        <v>3829</v>
      </c>
      <c r="H1009" s="269" t="s">
        <v>3829</v>
      </c>
      <c r="I1009" s="269" t="s">
        <v>3829</v>
      </c>
      <c r="J1009" s="269" t="s">
        <v>3829</v>
      </c>
      <c r="K1009" s="269" t="s">
        <v>3829</v>
      </c>
      <c r="L1009" s="269" t="s">
        <v>3829</v>
      </c>
      <c r="M1009" s="269" t="s">
        <v>3829</v>
      </c>
      <c r="N1009" s="269" t="s">
        <v>3829</v>
      </c>
      <c r="O1009" s="269" t="s">
        <v>3829</v>
      </c>
      <c r="P1009" s="269" t="s">
        <v>3829</v>
      </c>
      <c r="Q1009" s="269" t="s">
        <v>3829</v>
      </c>
      <c r="R1009" s="269" t="s">
        <v>3829</v>
      </c>
      <c r="S1009" s="269" t="s">
        <v>3829</v>
      </c>
      <c r="T1009" s="269" t="s">
        <v>3829</v>
      </c>
      <c r="U1009" s="269" t="s">
        <v>3829</v>
      </c>
      <c r="V1009" s="269" t="s">
        <v>3829</v>
      </c>
      <c r="W1009" s="269"/>
      <c r="X1009" s="269"/>
      <c r="Y1009" s="269"/>
      <c r="Z1009" s="269"/>
      <c r="AA1009" s="269"/>
      <c r="AB1009" s="269"/>
      <c r="AC1009" s="269"/>
      <c r="AD1009" s="269"/>
      <c r="AE1009" s="269"/>
      <c r="AF1009" s="269"/>
      <c r="AG1009" s="269"/>
      <c r="AH1009" s="269"/>
      <c r="AI1009" s="269"/>
      <c r="AJ1009" s="269"/>
      <c r="AK1009" s="269"/>
      <c r="AL1009" s="269"/>
      <c r="AM1009" s="269"/>
      <c r="AN1009" s="269"/>
      <c r="AO1009" s="269"/>
      <c r="AP1009"/>
      <c r="AQ1009" t="s">
        <v>4068</v>
      </c>
      <c r="AR1009" s="281"/>
      <c r="AS1009" s="268"/>
      <c r="AT1009" s="258"/>
      <c r="AV1009" s="258"/>
    </row>
    <row r="1010" spans="1:48" s="257" customFormat="1" ht="22.8" x14ac:dyDescent="0.4">
      <c r="A1010" s="257">
        <v>215593</v>
      </c>
      <c r="B1010" s="257" t="s">
        <v>484</v>
      </c>
      <c r="C1010" t="s">
        <v>3829</v>
      </c>
      <c r="D1010" t="s">
        <v>3829</v>
      </c>
      <c r="E1010" t="s">
        <v>3829</v>
      </c>
      <c r="F1010" t="s">
        <v>3829</v>
      </c>
      <c r="G1010" t="s">
        <v>3829</v>
      </c>
      <c r="H1010" t="s">
        <v>3829</v>
      </c>
      <c r="I1010" t="s">
        <v>3829</v>
      </c>
      <c r="J1010" t="s">
        <v>3829</v>
      </c>
      <c r="K1010" t="s">
        <v>3829</v>
      </c>
      <c r="L1010" t="s">
        <v>3829</v>
      </c>
      <c r="M1010" t="s">
        <v>3829</v>
      </c>
      <c r="N1010" t="s">
        <v>3829</v>
      </c>
      <c r="O1010" t="s">
        <v>3829</v>
      </c>
      <c r="P1010" t="s">
        <v>3829</v>
      </c>
      <c r="Q1010" t="s">
        <v>3829</v>
      </c>
      <c r="R1010" t="s">
        <v>3829</v>
      </c>
      <c r="S1010" t="s">
        <v>3829</v>
      </c>
      <c r="T1010" t="s">
        <v>3829</v>
      </c>
      <c r="U1010" t="s">
        <v>3829</v>
      </c>
      <c r="V1010" t="s">
        <v>3829</v>
      </c>
      <c r="W1010" t="s">
        <v>3829</v>
      </c>
      <c r="X1010" t="s">
        <v>3829</v>
      </c>
      <c r="Y1010" t="s">
        <v>3829</v>
      </c>
      <c r="Z1010" t="s">
        <v>3829</v>
      </c>
      <c r="AA1010" t="s">
        <v>3829</v>
      </c>
      <c r="AB1010" t="s">
        <v>3829</v>
      </c>
      <c r="AC1010" t="s">
        <v>3829</v>
      </c>
      <c r="AD1010" t="s">
        <v>3829</v>
      </c>
      <c r="AE1010" t="s">
        <v>3829</v>
      </c>
      <c r="AF1010" t="s">
        <v>3829</v>
      </c>
      <c r="AG1010"/>
      <c r="AH1010"/>
      <c r="AI1010"/>
      <c r="AJ1010"/>
      <c r="AK1010"/>
      <c r="AL1010"/>
      <c r="AM1010"/>
      <c r="AN1010"/>
      <c r="AO1010"/>
      <c r="AP1010"/>
      <c r="AQ1010" t="s">
        <v>4065</v>
      </c>
      <c r="AR1010" s="281"/>
      <c r="AS1010" s="268"/>
      <c r="AT1010" s="256"/>
    </row>
    <row r="1011" spans="1:48" s="257" customFormat="1" ht="22.8" x14ac:dyDescent="0.4">
      <c r="A1011" s="257">
        <v>215595</v>
      </c>
      <c r="B1011" s="257" t="s">
        <v>65</v>
      </c>
      <c r="C1011" t="s">
        <v>212</v>
      </c>
      <c r="D1011" t="s">
        <v>214</v>
      </c>
      <c r="E1011" t="s">
        <v>214</v>
      </c>
      <c r="F1011" t="s">
        <v>212</v>
      </c>
      <c r="G1011" t="s">
        <v>212</v>
      </c>
      <c r="H1011" t="s">
        <v>214</v>
      </c>
      <c r="I1011" t="s">
        <v>212</v>
      </c>
      <c r="J1011" t="s">
        <v>212</v>
      </c>
      <c r="K1011" t="s">
        <v>212</v>
      </c>
      <c r="L1011" t="s">
        <v>214</v>
      </c>
      <c r="M1011" t="s">
        <v>212</v>
      </c>
      <c r="N1011" t="s">
        <v>212</v>
      </c>
      <c r="O1011" t="s">
        <v>212</v>
      </c>
      <c r="P1011" t="s">
        <v>212</v>
      </c>
      <c r="Q1011" t="s">
        <v>212</v>
      </c>
      <c r="R1011" t="s">
        <v>212</v>
      </c>
      <c r="S1011" t="s">
        <v>214</v>
      </c>
      <c r="T1011" t="s">
        <v>214</v>
      </c>
      <c r="U1011" t="s">
        <v>214</v>
      </c>
      <c r="V1011" t="s">
        <v>212</v>
      </c>
      <c r="W1011" t="s">
        <v>214</v>
      </c>
      <c r="X1011" t="s">
        <v>212</v>
      </c>
      <c r="Y1011" t="s">
        <v>212</v>
      </c>
      <c r="Z1011" t="s">
        <v>214</v>
      </c>
      <c r="AA1011" t="s">
        <v>212</v>
      </c>
      <c r="AB1011" t="s">
        <v>212</v>
      </c>
      <c r="AC1011" t="s">
        <v>214</v>
      </c>
      <c r="AD1011" t="s">
        <v>212</v>
      </c>
      <c r="AE1011" t="s">
        <v>214</v>
      </c>
      <c r="AF1011" t="s">
        <v>212</v>
      </c>
      <c r="AG1011" t="s">
        <v>213</v>
      </c>
      <c r="AH1011" t="s">
        <v>213</v>
      </c>
      <c r="AI1011" t="s">
        <v>213</v>
      </c>
      <c r="AJ1011" t="s">
        <v>213</v>
      </c>
      <c r="AK1011" t="s">
        <v>213</v>
      </c>
      <c r="AL1011"/>
      <c r="AM1011"/>
      <c r="AN1011"/>
      <c r="AO1011"/>
      <c r="AP1011"/>
      <c r="AQ1011" t="s">
        <v>4083</v>
      </c>
      <c r="AR1011" s="281"/>
      <c r="AS1011" s="268"/>
      <c r="AT1011" s="256"/>
      <c r="AV1011" s="258"/>
    </row>
    <row r="1012" spans="1:48" s="257" customFormat="1" ht="24" x14ac:dyDescent="0.5">
      <c r="A1012" s="292">
        <v>215598</v>
      </c>
      <c r="B1012" s="257" t="s">
        <v>486</v>
      </c>
      <c r="C1012" s="257" t="s">
        <v>214</v>
      </c>
      <c r="D1012" s="257" t="s">
        <v>214</v>
      </c>
      <c r="E1012" s="257" t="s">
        <v>214</v>
      </c>
      <c r="F1012" s="257" t="s">
        <v>212</v>
      </c>
      <c r="G1012" s="257" t="s">
        <v>213</v>
      </c>
      <c r="H1012" s="257" t="s">
        <v>212</v>
      </c>
      <c r="I1012" s="257" t="s">
        <v>212</v>
      </c>
      <c r="J1012" s="257" t="s">
        <v>212</v>
      </c>
      <c r="K1012" s="257" t="s">
        <v>212</v>
      </c>
      <c r="L1012" s="257" t="s">
        <v>214</v>
      </c>
      <c r="M1012" s="257" t="s">
        <v>213</v>
      </c>
      <c r="N1012" s="257" t="s">
        <v>213</v>
      </c>
      <c r="O1012" s="257" t="s">
        <v>212</v>
      </c>
      <c r="P1012" s="257" t="s">
        <v>214</v>
      </c>
      <c r="Q1012" s="257" t="s">
        <v>213</v>
      </c>
      <c r="R1012" s="257" t="s">
        <v>213</v>
      </c>
      <c r="S1012" s="257" t="s">
        <v>213</v>
      </c>
      <c r="T1012" s="257" t="s">
        <v>214</v>
      </c>
      <c r="U1012" s="257" t="s">
        <v>214</v>
      </c>
      <c r="V1012" s="257" t="s">
        <v>214</v>
      </c>
      <c r="AP1012"/>
      <c r="AQ1012" t="s">
        <v>486</v>
      </c>
      <c r="AR1012" s="281"/>
      <c r="AS1012" s="268"/>
      <c r="AT1012" s="258"/>
      <c r="AV1012" s="258"/>
    </row>
    <row r="1013" spans="1:48" s="257" customFormat="1" ht="22.8" x14ac:dyDescent="0.4">
      <c r="A1013" s="257">
        <v>215599</v>
      </c>
      <c r="B1013" s="257" t="s">
        <v>486</v>
      </c>
      <c r="C1013" t="s">
        <v>3829</v>
      </c>
      <c r="D1013" t="s">
        <v>3829</v>
      </c>
      <c r="E1013" t="s">
        <v>3829</v>
      </c>
      <c r="F1013" t="s">
        <v>3829</v>
      </c>
      <c r="G1013" t="s">
        <v>3829</v>
      </c>
      <c r="H1013" t="s">
        <v>3829</v>
      </c>
      <c r="I1013" t="s">
        <v>3829</v>
      </c>
      <c r="J1013" t="s">
        <v>3829</v>
      </c>
      <c r="K1013" t="s">
        <v>3829</v>
      </c>
      <c r="L1013" t="s">
        <v>3829</v>
      </c>
      <c r="M1013" t="s">
        <v>3829</v>
      </c>
      <c r="N1013" t="s">
        <v>3829</v>
      </c>
      <c r="O1013" t="s">
        <v>3829</v>
      </c>
      <c r="P1013" t="s">
        <v>3829</v>
      </c>
      <c r="Q1013" t="s">
        <v>3829</v>
      </c>
      <c r="R1013" t="s">
        <v>3829</v>
      </c>
      <c r="S1013" t="s">
        <v>3829</v>
      </c>
      <c r="T1013" t="s">
        <v>3829</v>
      </c>
      <c r="U1013" t="s">
        <v>3829</v>
      </c>
      <c r="V1013" t="s">
        <v>3829</v>
      </c>
      <c r="W1013"/>
      <c r="X1013"/>
      <c r="Y1013"/>
      <c r="Z1013"/>
      <c r="AA1013"/>
      <c r="AB1013"/>
      <c r="AC1013"/>
      <c r="AD1013"/>
      <c r="AE1013"/>
      <c r="AF1013"/>
      <c r="AG1013"/>
      <c r="AH1013"/>
      <c r="AI1013"/>
      <c r="AJ1013"/>
      <c r="AK1013"/>
      <c r="AL1013"/>
      <c r="AM1013"/>
      <c r="AN1013"/>
      <c r="AO1013"/>
      <c r="AP1013"/>
      <c r="AQ1013" t="s">
        <v>4188</v>
      </c>
      <c r="AR1013" s="281"/>
      <c r="AS1013" s="268"/>
      <c r="AT1013" s="258"/>
    </row>
    <row r="1014" spans="1:48" s="257" customFormat="1" ht="14.4" x14ac:dyDescent="0.3">
      <c r="A1014" s="257">
        <v>215600</v>
      </c>
      <c r="B1014" s="257" t="s">
        <v>59</v>
      </c>
      <c r="C1014" t="s">
        <v>214</v>
      </c>
      <c r="D1014" t="s">
        <v>212</v>
      </c>
      <c r="E1014" t="s">
        <v>214</v>
      </c>
      <c r="F1014" t="s">
        <v>212</v>
      </c>
      <c r="G1014" t="s">
        <v>214</v>
      </c>
      <c r="H1014" t="s">
        <v>214</v>
      </c>
      <c r="I1014" t="s">
        <v>214</v>
      </c>
      <c r="J1014" t="s">
        <v>214</v>
      </c>
      <c r="K1014" t="s">
        <v>214</v>
      </c>
      <c r="L1014" t="s">
        <v>212</v>
      </c>
      <c r="M1014" t="s">
        <v>214</v>
      </c>
      <c r="N1014" t="s">
        <v>214</v>
      </c>
      <c r="O1014" t="s">
        <v>212</v>
      </c>
      <c r="P1014" t="s">
        <v>214</v>
      </c>
      <c r="Q1014" t="s">
        <v>214</v>
      </c>
      <c r="R1014" t="s">
        <v>214</v>
      </c>
      <c r="S1014" t="s">
        <v>212</v>
      </c>
      <c r="T1014" t="s">
        <v>214</v>
      </c>
      <c r="U1014" t="s">
        <v>214</v>
      </c>
      <c r="V1014" t="s">
        <v>214</v>
      </c>
      <c r="W1014" t="s">
        <v>212</v>
      </c>
      <c r="X1014" t="s">
        <v>212</v>
      </c>
      <c r="Y1014" t="s">
        <v>212</v>
      </c>
      <c r="Z1014" t="s">
        <v>214</v>
      </c>
      <c r="AA1014" t="s">
        <v>212</v>
      </c>
      <c r="AB1014" t="s">
        <v>212</v>
      </c>
      <c r="AC1014" t="s">
        <v>214</v>
      </c>
      <c r="AD1014" t="s">
        <v>212</v>
      </c>
      <c r="AE1014" t="s">
        <v>212</v>
      </c>
      <c r="AF1014" t="s">
        <v>214</v>
      </c>
      <c r="AG1014" t="s">
        <v>214</v>
      </c>
      <c r="AH1014" t="s">
        <v>212</v>
      </c>
      <c r="AI1014" t="s">
        <v>214</v>
      </c>
      <c r="AJ1014" t="s">
        <v>212</v>
      </c>
      <c r="AK1014" t="s">
        <v>212</v>
      </c>
      <c r="AL1014" t="s">
        <v>213</v>
      </c>
      <c r="AM1014" t="s">
        <v>213</v>
      </c>
      <c r="AN1014" t="s">
        <v>213</v>
      </c>
      <c r="AO1014" t="s">
        <v>213</v>
      </c>
      <c r="AQ1014" t="s">
        <v>3374</v>
      </c>
      <c r="AR1014" s="281"/>
      <c r="AS1014" s="283"/>
      <c r="AT1014" s="256"/>
    </row>
    <row r="1015" spans="1:48" s="257" customFormat="1" ht="22.8" x14ac:dyDescent="0.4">
      <c r="A1015" s="257">
        <v>215601</v>
      </c>
      <c r="B1015" s="257" t="s">
        <v>484</v>
      </c>
      <c r="C1015" t="s">
        <v>212</v>
      </c>
      <c r="D1015" t="s">
        <v>212</v>
      </c>
      <c r="E1015" t="s">
        <v>212</v>
      </c>
      <c r="F1015" t="s">
        <v>212</v>
      </c>
      <c r="G1015" t="s">
        <v>212</v>
      </c>
      <c r="H1015" t="s">
        <v>214</v>
      </c>
      <c r="I1015" t="s">
        <v>214</v>
      </c>
      <c r="J1015" t="s">
        <v>214</v>
      </c>
      <c r="K1015" t="s">
        <v>214</v>
      </c>
      <c r="L1015" t="s">
        <v>214</v>
      </c>
      <c r="M1015" t="s">
        <v>212</v>
      </c>
      <c r="N1015" t="s">
        <v>214</v>
      </c>
      <c r="O1015" t="s">
        <v>214</v>
      </c>
      <c r="P1015" t="s">
        <v>212</v>
      </c>
      <c r="Q1015" t="s">
        <v>214</v>
      </c>
      <c r="R1015" t="s">
        <v>214</v>
      </c>
      <c r="S1015" t="s">
        <v>214</v>
      </c>
      <c r="T1015" t="s">
        <v>214</v>
      </c>
      <c r="U1015" t="s">
        <v>214</v>
      </c>
      <c r="V1015" t="s">
        <v>214</v>
      </c>
      <c r="W1015" t="s">
        <v>212</v>
      </c>
      <c r="X1015" t="s">
        <v>214</v>
      </c>
      <c r="Y1015" t="s">
        <v>214</v>
      </c>
      <c r="Z1015" t="s">
        <v>214</v>
      </c>
      <c r="AA1015" t="s">
        <v>212</v>
      </c>
      <c r="AB1015" t="s">
        <v>214</v>
      </c>
      <c r="AC1015" t="s">
        <v>214</v>
      </c>
      <c r="AD1015" t="s">
        <v>214</v>
      </c>
      <c r="AE1015" t="s">
        <v>214</v>
      </c>
      <c r="AF1015" t="s">
        <v>214</v>
      </c>
      <c r="AG1015"/>
      <c r="AH1015"/>
      <c r="AI1015"/>
      <c r="AJ1015"/>
      <c r="AK1015"/>
      <c r="AL1015"/>
      <c r="AM1015"/>
      <c r="AN1015"/>
      <c r="AO1015"/>
      <c r="AP1015"/>
      <c r="AQ1015" t="s">
        <v>484</v>
      </c>
      <c r="AR1015" s="281"/>
      <c r="AS1015" s="268"/>
      <c r="AT1015" s="256"/>
      <c r="AV1015" s="258"/>
    </row>
    <row r="1016" spans="1:48" s="257" customFormat="1" ht="22.8" x14ac:dyDescent="0.4">
      <c r="A1016" s="257">
        <v>215605</v>
      </c>
      <c r="B1016" s="257" t="s">
        <v>59</v>
      </c>
      <c r="C1016" t="s">
        <v>212</v>
      </c>
      <c r="D1016" t="s">
        <v>212</v>
      </c>
      <c r="E1016" t="s">
        <v>212</v>
      </c>
      <c r="F1016" t="s">
        <v>212</v>
      </c>
      <c r="G1016" t="s">
        <v>212</v>
      </c>
      <c r="H1016" t="s">
        <v>213</v>
      </c>
      <c r="I1016" t="s">
        <v>212</v>
      </c>
      <c r="J1016" t="s">
        <v>212</v>
      </c>
      <c r="K1016" t="s">
        <v>212</v>
      </c>
      <c r="L1016" t="s">
        <v>212</v>
      </c>
      <c r="M1016" t="s">
        <v>214</v>
      </c>
      <c r="N1016" t="s">
        <v>214</v>
      </c>
      <c r="O1016" t="s">
        <v>212</v>
      </c>
      <c r="P1016" t="s">
        <v>214</v>
      </c>
      <c r="Q1016" t="s">
        <v>212</v>
      </c>
      <c r="R1016" t="s">
        <v>214</v>
      </c>
      <c r="S1016" t="s">
        <v>214</v>
      </c>
      <c r="T1016" t="s">
        <v>212</v>
      </c>
      <c r="U1016" t="s">
        <v>214</v>
      </c>
      <c r="V1016" t="s">
        <v>212</v>
      </c>
      <c r="W1016" t="s">
        <v>212</v>
      </c>
      <c r="X1016" t="s">
        <v>214</v>
      </c>
      <c r="Y1016" t="s">
        <v>212</v>
      </c>
      <c r="Z1016" t="s">
        <v>214</v>
      </c>
      <c r="AA1016" t="s">
        <v>212</v>
      </c>
      <c r="AB1016" t="s">
        <v>212</v>
      </c>
      <c r="AC1016" t="s">
        <v>214</v>
      </c>
      <c r="AD1016" t="s">
        <v>214</v>
      </c>
      <c r="AE1016" t="s">
        <v>212</v>
      </c>
      <c r="AF1016" t="s">
        <v>214</v>
      </c>
      <c r="AG1016" t="s">
        <v>214</v>
      </c>
      <c r="AH1016" t="s">
        <v>214</v>
      </c>
      <c r="AI1016" t="s">
        <v>212</v>
      </c>
      <c r="AJ1016" t="s">
        <v>214</v>
      </c>
      <c r="AK1016" t="s">
        <v>212</v>
      </c>
      <c r="AL1016" t="s">
        <v>214</v>
      </c>
      <c r="AM1016" t="s">
        <v>214</v>
      </c>
      <c r="AN1016" t="s">
        <v>214</v>
      </c>
      <c r="AO1016" t="s">
        <v>214</v>
      </c>
      <c r="AP1016" t="s">
        <v>214</v>
      </c>
      <c r="AQ1016" t="s">
        <v>3374</v>
      </c>
      <c r="AR1016" s="281"/>
      <c r="AS1016" s="268"/>
      <c r="AT1016" s="256"/>
      <c r="AV1016" s="258"/>
    </row>
    <row r="1017" spans="1:48" s="257" customFormat="1" ht="22.8" x14ac:dyDescent="0.4">
      <c r="A1017" s="257">
        <v>215607</v>
      </c>
      <c r="B1017" s="257" t="s">
        <v>484</v>
      </c>
      <c r="C1017" t="s">
        <v>212</v>
      </c>
      <c r="D1017" t="s">
        <v>212</v>
      </c>
      <c r="E1017" t="s">
        <v>212</v>
      </c>
      <c r="F1017" t="s">
        <v>212</v>
      </c>
      <c r="G1017" t="s">
        <v>212</v>
      </c>
      <c r="H1017" t="s">
        <v>214</v>
      </c>
      <c r="I1017" t="s">
        <v>212</v>
      </c>
      <c r="J1017" t="s">
        <v>214</v>
      </c>
      <c r="K1017" t="s">
        <v>212</v>
      </c>
      <c r="L1017" t="s">
        <v>214</v>
      </c>
      <c r="M1017" t="s">
        <v>214</v>
      </c>
      <c r="N1017" t="s">
        <v>212</v>
      </c>
      <c r="O1017" t="s">
        <v>212</v>
      </c>
      <c r="P1017" t="s">
        <v>214</v>
      </c>
      <c r="Q1017" t="s">
        <v>212</v>
      </c>
      <c r="R1017" t="s">
        <v>212</v>
      </c>
      <c r="S1017" t="s">
        <v>212</v>
      </c>
      <c r="T1017" t="s">
        <v>212</v>
      </c>
      <c r="U1017" t="s">
        <v>212</v>
      </c>
      <c r="V1017" t="s">
        <v>212</v>
      </c>
      <c r="W1017" t="s">
        <v>214</v>
      </c>
      <c r="X1017" t="s">
        <v>212</v>
      </c>
      <c r="Y1017" t="s">
        <v>212</v>
      </c>
      <c r="Z1017" t="s">
        <v>212</v>
      </c>
      <c r="AA1017" t="s">
        <v>212</v>
      </c>
      <c r="AB1017" t="s">
        <v>212</v>
      </c>
      <c r="AC1017" t="s">
        <v>212</v>
      </c>
      <c r="AD1017" t="s">
        <v>214</v>
      </c>
      <c r="AE1017" t="s">
        <v>212</v>
      </c>
      <c r="AF1017" t="s">
        <v>212</v>
      </c>
      <c r="AG1017"/>
      <c r="AH1017"/>
      <c r="AI1017"/>
      <c r="AJ1017"/>
      <c r="AK1017"/>
      <c r="AL1017"/>
      <c r="AM1017"/>
      <c r="AN1017"/>
      <c r="AO1017"/>
      <c r="AP1017"/>
      <c r="AQ1017" t="s">
        <v>3375</v>
      </c>
      <c r="AR1017" s="281"/>
      <c r="AS1017" s="268"/>
      <c r="AT1017" s="258"/>
      <c r="AV1017" s="258"/>
    </row>
    <row r="1018" spans="1:48" s="257" customFormat="1" ht="22.8" x14ac:dyDescent="0.4">
      <c r="A1018" s="257">
        <v>215611</v>
      </c>
      <c r="B1018" s="257" t="s">
        <v>486</v>
      </c>
      <c r="C1018" t="s">
        <v>3829</v>
      </c>
      <c r="D1018" t="s">
        <v>3829</v>
      </c>
      <c r="E1018" t="s">
        <v>3829</v>
      </c>
      <c r="F1018" t="s">
        <v>3829</v>
      </c>
      <c r="G1018" t="s">
        <v>3829</v>
      </c>
      <c r="H1018" t="s">
        <v>3829</v>
      </c>
      <c r="I1018" t="s">
        <v>3829</v>
      </c>
      <c r="J1018" t="s">
        <v>3829</v>
      </c>
      <c r="K1018" t="s">
        <v>3829</v>
      </c>
      <c r="L1018" t="s">
        <v>3829</v>
      </c>
      <c r="M1018" t="s">
        <v>3829</v>
      </c>
      <c r="N1018" t="s">
        <v>3829</v>
      </c>
      <c r="O1018" t="s">
        <v>3829</v>
      </c>
      <c r="P1018" t="s">
        <v>3829</v>
      </c>
      <c r="Q1018" t="s">
        <v>3829</v>
      </c>
      <c r="R1018" t="s">
        <v>3829</v>
      </c>
      <c r="S1018" t="s">
        <v>3829</v>
      </c>
      <c r="T1018" t="s">
        <v>3829</v>
      </c>
      <c r="U1018" t="s">
        <v>3829</v>
      </c>
      <c r="V1018" t="s">
        <v>3829</v>
      </c>
      <c r="W1018"/>
      <c r="X1018"/>
      <c r="Y1018"/>
      <c r="Z1018"/>
      <c r="AA1018"/>
      <c r="AB1018"/>
      <c r="AC1018"/>
      <c r="AD1018"/>
      <c r="AE1018"/>
      <c r="AF1018"/>
      <c r="AG1018"/>
      <c r="AH1018"/>
      <c r="AI1018"/>
      <c r="AJ1018"/>
      <c r="AK1018"/>
      <c r="AL1018"/>
      <c r="AM1018"/>
      <c r="AN1018"/>
      <c r="AO1018"/>
      <c r="AP1018"/>
      <c r="AQ1018" t="s">
        <v>4022</v>
      </c>
      <c r="AR1018" s="281"/>
      <c r="AS1018" s="268"/>
      <c r="AT1018" s="258"/>
      <c r="AV1018" s="258"/>
    </row>
    <row r="1019" spans="1:48" s="257" customFormat="1" ht="22.8" x14ac:dyDescent="0.4">
      <c r="A1019" s="345">
        <v>215614</v>
      </c>
      <c r="B1019" s="257" t="s">
        <v>484</v>
      </c>
      <c r="C1019" t="s">
        <v>3829</v>
      </c>
      <c r="D1019" t="s">
        <v>3829</v>
      </c>
      <c r="E1019" t="s">
        <v>3829</v>
      </c>
      <c r="F1019" t="s">
        <v>3829</v>
      </c>
      <c r="G1019" t="s">
        <v>3829</v>
      </c>
      <c r="H1019" t="s">
        <v>3829</v>
      </c>
      <c r="I1019" t="s">
        <v>3829</v>
      </c>
      <c r="J1019" t="s">
        <v>3829</v>
      </c>
      <c r="K1019" t="s">
        <v>3829</v>
      </c>
      <c r="L1019" t="s">
        <v>3829</v>
      </c>
      <c r="M1019" t="s">
        <v>3829</v>
      </c>
      <c r="N1019" t="s">
        <v>3829</v>
      </c>
      <c r="O1019" t="s">
        <v>3829</v>
      </c>
      <c r="P1019" t="s">
        <v>3829</v>
      </c>
      <c r="Q1019" t="s">
        <v>3829</v>
      </c>
      <c r="R1019" t="s">
        <v>3829</v>
      </c>
      <c r="S1019" t="s">
        <v>3829</v>
      </c>
      <c r="T1019" t="s">
        <v>3829</v>
      </c>
      <c r="U1019" t="s">
        <v>3829</v>
      </c>
      <c r="V1019" t="s">
        <v>3829</v>
      </c>
      <c r="W1019" t="s">
        <v>3829</v>
      </c>
      <c r="X1019" t="s">
        <v>3829</v>
      </c>
      <c r="Y1019" t="s">
        <v>3829</v>
      </c>
      <c r="Z1019" t="s">
        <v>3829</v>
      </c>
      <c r="AA1019" t="s">
        <v>3829</v>
      </c>
      <c r="AB1019" t="s">
        <v>3829</v>
      </c>
      <c r="AC1019" t="s">
        <v>3829</v>
      </c>
      <c r="AD1019" t="s">
        <v>3829</v>
      </c>
      <c r="AE1019" t="s">
        <v>3829</v>
      </c>
      <c r="AF1019" t="s">
        <v>3829</v>
      </c>
      <c r="AG1019"/>
      <c r="AH1019"/>
      <c r="AI1019"/>
      <c r="AJ1019"/>
      <c r="AK1019"/>
      <c r="AL1019"/>
      <c r="AM1019"/>
      <c r="AN1019"/>
      <c r="AO1019"/>
      <c r="AP1019"/>
      <c r="AQ1019" t="s">
        <v>4067</v>
      </c>
      <c r="AR1019" s="268"/>
      <c r="AS1019" s="268"/>
      <c r="AT1019" s="258"/>
      <c r="AV1019" s="258"/>
    </row>
    <row r="1020" spans="1:48" s="257" customFormat="1" ht="22.8" x14ac:dyDescent="0.4">
      <c r="A1020" s="257">
        <v>215618</v>
      </c>
      <c r="B1020" s="257" t="s">
        <v>59</v>
      </c>
      <c r="C1020" t="s">
        <v>214</v>
      </c>
      <c r="D1020" t="s">
        <v>214</v>
      </c>
      <c r="E1020" t="s">
        <v>214</v>
      </c>
      <c r="F1020" t="s">
        <v>214</v>
      </c>
      <c r="G1020" t="s">
        <v>214</v>
      </c>
      <c r="H1020" t="s">
        <v>213</v>
      </c>
      <c r="I1020" t="s">
        <v>214</v>
      </c>
      <c r="J1020" t="s">
        <v>212</v>
      </c>
      <c r="K1020" t="s">
        <v>214</v>
      </c>
      <c r="L1020" t="s">
        <v>214</v>
      </c>
      <c r="M1020" t="s">
        <v>214</v>
      </c>
      <c r="N1020" t="s">
        <v>214</v>
      </c>
      <c r="O1020" t="s">
        <v>212</v>
      </c>
      <c r="P1020" t="s">
        <v>212</v>
      </c>
      <c r="Q1020" t="s">
        <v>214</v>
      </c>
      <c r="R1020" t="s">
        <v>212</v>
      </c>
      <c r="S1020" t="s">
        <v>212</v>
      </c>
      <c r="T1020" t="s">
        <v>212</v>
      </c>
      <c r="U1020" t="s">
        <v>214</v>
      </c>
      <c r="V1020" t="s">
        <v>214</v>
      </c>
      <c r="W1020" t="s">
        <v>214</v>
      </c>
      <c r="X1020" t="s">
        <v>214</v>
      </c>
      <c r="Y1020" t="s">
        <v>214</v>
      </c>
      <c r="Z1020" t="s">
        <v>214</v>
      </c>
      <c r="AA1020" t="s">
        <v>214</v>
      </c>
      <c r="AB1020" t="s">
        <v>212</v>
      </c>
      <c r="AC1020" t="s">
        <v>212</v>
      </c>
      <c r="AD1020" t="s">
        <v>214</v>
      </c>
      <c r="AE1020" t="s">
        <v>212</v>
      </c>
      <c r="AF1020" t="s">
        <v>214</v>
      </c>
      <c r="AG1020" t="s">
        <v>214</v>
      </c>
      <c r="AH1020" t="s">
        <v>214</v>
      </c>
      <c r="AI1020" t="s">
        <v>214</v>
      </c>
      <c r="AJ1020" t="s">
        <v>214</v>
      </c>
      <c r="AK1020" t="s">
        <v>214</v>
      </c>
      <c r="AL1020" t="s">
        <v>214</v>
      </c>
      <c r="AM1020" t="s">
        <v>214</v>
      </c>
      <c r="AN1020" t="s">
        <v>214</v>
      </c>
      <c r="AO1020" t="s">
        <v>214</v>
      </c>
      <c r="AP1020" t="s">
        <v>214</v>
      </c>
      <c r="AQ1020" t="s">
        <v>59</v>
      </c>
      <c r="AR1020" s="284" t="s">
        <v>213</v>
      </c>
      <c r="AS1020" s="268"/>
      <c r="AT1020" s="256"/>
      <c r="AV1020" s="258"/>
    </row>
    <row r="1021" spans="1:48" s="257" customFormat="1" ht="22.8" x14ac:dyDescent="0.4">
      <c r="A1021" s="257">
        <v>215619</v>
      </c>
      <c r="B1021" s="257" t="s">
        <v>65</v>
      </c>
      <c r="C1021" t="s">
        <v>214</v>
      </c>
      <c r="D1021" t="s">
        <v>212</v>
      </c>
      <c r="E1021" t="s">
        <v>214</v>
      </c>
      <c r="F1021" t="s">
        <v>214</v>
      </c>
      <c r="G1021" t="s">
        <v>214</v>
      </c>
      <c r="H1021" t="s">
        <v>214</v>
      </c>
      <c r="I1021" t="s">
        <v>214</v>
      </c>
      <c r="J1021" t="s">
        <v>214</v>
      </c>
      <c r="K1021" t="s">
        <v>214</v>
      </c>
      <c r="L1021" t="s">
        <v>214</v>
      </c>
      <c r="M1021" t="s">
        <v>214</v>
      </c>
      <c r="N1021" t="s">
        <v>212</v>
      </c>
      <c r="O1021" t="s">
        <v>214</v>
      </c>
      <c r="P1021" t="s">
        <v>214</v>
      </c>
      <c r="Q1021" t="s">
        <v>214</v>
      </c>
      <c r="R1021" t="s">
        <v>214</v>
      </c>
      <c r="S1021" t="s">
        <v>214</v>
      </c>
      <c r="T1021" t="s">
        <v>214</v>
      </c>
      <c r="U1021" t="s">
        <v>214</v>
      </c>
      <c r="V1021" t="s">
        <v>214</v>
      </c>
      <c r="W1021" t="s">
        <v>214</v>
      </c>
      <c r="X1021" t="s">
        <v>214</v>
      </c>
      <c r="Y1021" t="s">
        <v>212</v>
      </c>
      <c r="Z1021" t="s">
        <v>212</v>
      </c>
      <c r="AA1021" t="s">
        <v>212</v>
      </c>
      <c r="AB1021" t="s">
        <v>212</v>
      </c>
      <c r="AC1021" t="s">
        <v>212</v>
      </c>
      <c r="AD1021" t="s">
        <v>212</v>
      </c>
      <c r="AE1021" t="s">
        <v>213</v>
      </c>
      <c r="AF1021" t="s">
        <v>214</v>
      </c>
      <c r="AG1021" t="s">
        <v>213</v>
      </c>
      <c r="AH1021" t="s">
        <v>213</v>
      </c>
      <c r="AI1021" t="s">
        <v>213</v>
      </c>
      <c r="AJ1021" t="s">
        <v>213</v>
      </c>
      <c r="AK1021" t="s">
        <v>213</v>
      </c>
      <c r="AL1021"/>
      <c r="AM1021"/>
      <c r="AN1021"/>
      <c r="AO1021"/>
      <c r="AP1021"/>
      <c r="AQ1021" t="s">
        <v>4083</v>
      </c>
      <c r="AR1021" s="281"/>
      <c r="AS1021" s="268"/>
      <c r="AT1021" s="258"/>
      <c r="AV1021" s="258"/>
    </row>
    <row r="1022" spans="1:48" s="257" customFormat="1" ht="22.8" x14ac:dyDescent="0.4">
      <c r="A1022" s="257">
        <v>215620</v>
      </c>
      <c r="B1022" s="257" t="s">
        <v>486</v>
      </c>
      <c r="C1022" t="s">
        <v>212</v>
      </c>
      <c r="D1022" t="s">
        <v>212</v>
      </c>
      <c r="E1022" t="s">
        <v>212</v>
      </c>
      <c r="F1022" t="s">
        <v>212</v>
      </c>
      <c r="G1022" t="s">
        <v>212</v>
      </c>
      <c r="H1022" t="s">
        <v>212</v>
      </c>
      <c r="I1022" t="s">
        <v>212</v>
      </c>
      <c r="J1022" t="s">
        <v>214</v>
      </c>
      <c r="K1022" t="s">
        <v>212</v>
      </c>
      <c r="L1022" t="s">
        <v>212</v>
      </c>
      <c r="M1022" t="s">
        <v>213</v>
      </c>
      <c r="N1022" t="s">
        <v>214</v>
      </c>
      <c r="O1022" t="s">
        <v>214</v>
      </c>
      <c r="P1022" t="s">
        <v>214</v>
      </c>
      <c r="Q1022" t="s">
        <v>213</v>
      </c>
      <c r="R1022" t="s">
        <v>213</v>
      </c>
      <c r="S1022" t="s">
        <v>213</v>
      </c>
      <c r="T1022" t="s">
        <v>214</v>
      </c>
      <c r="U1022" t="s">
        <v>214</v>
      </c>
      <c r="V1022" t="s">
        <v>214</v>
      </c>
      <c r="W1022"/>
      <c r="X1022"/>
      <c r="Y1022"/>
      <c r="Z1022"/>
      <c r="AA1022"/>
      <c r="AB1022"/>
      <c r="AC1022"/>
      <c r="AD1022"/>
      <c r="AE1022"/>
      <c r="AF1022"/>
      <c r="AG1022"/>
      <c r="AH1022"/>
      <c r="AI1022"/>
      <c r="AJ1022"/>
      <c r="AK1022"/>
      <c r="AL1022"/>
      <c r="AM1022"/>
      <c r="AN1022"/>
      <c r="AO1022"/>
      <c r="AP1022"/>
      <c r="AQ1022" t="s">
        <v>486</v>
      </c>
      <c r="AR1022" s="284"/>
      <c r="AS1022" s="268"/>
      <c r="AT1022" s="258"/>
      <c r="AV1022" s="258"/>
    </row>
    <row r="1023" spans="1:48" s="257" customFormat="1" ht="22.8" x14ac:dyDescent="0.4">
      <c r="A1023" s="345">
        <v>215621</v>
      </c>
      <c r="B1023" s="257" t="s">
        <v>486</v>
      </c>
      <c r="C1023" s="269" t="s">
        <v>3829</v>
      </c>
      <c r="D1023" s="269" t="s">
        <v>3829</v>
      </c>
      <c r="E1023" s="269" t="s">
        <v>3829</v>
      </c>
      <c r="F1023" s="269" t="s">
        <v>3829</v>
      </c>
      <c r="G1023" s="269" t="s">
        <v>3829</v>
      </c>
      <c r="H1023" s="269" t="s">
        <v>3829</v>
      </c>
      <c r="I1023" s="269" t="s">
        <v>3829</v>
      </c>
      <c r="J1023" s="269" t="s">
        <v>3829</v>
      </c>
      <c r="K1023" s="269" t="s">
        <v>3829</v>
      </c>
      <c r="L1023" s="269" t="s">
        <v>3829</v>
      </c>
      <c r="M1023" s="269" t="s">
        <v>3829</v>
      </c>
      <c r="N1023" s="269" t="s">
        <v>3829</v>
      </c>
      <c r="O1023" s="269" t="s">
        <v>3829</v>
      </c>
      <c r="P1023" s="269" t="s">
        <v>3829</v>
      </c>
      <c r="Q1023" s="269" t="s">
        <v>3829</v>
      </c>
      <c r="R1023" s="269" t="s">
        <v>3829</v>
      </c>
      <c r="S1023" s="269" t="s">
        <v>3829</v>
      </c>
      <c r="T1023" s="269" t="s">
        <v>3829</v>
      </c>
      <c r="U1023" s="269" t="s">
        <v>3829</v>
      </c>
      <c r="V1023" s="269" t="s">
        <v>3829</v>
      </c>
      <c r="W1023" s="269"/>
      <c r="X1023" s="269"/>
      <c r="Y1023" s="269"/>
      <c r="Z1023" s="269"/>
      <c r="AA1023" s="269"/>
      <c r="AB1023" s="269"/>
      <c r="AC1023" s="269"/>
      <c r="AD1023" s="269"/>
      <c r="AE1023" s="269"/>
      <c r="AF1023" s="269"/>
      <c r="AG1023" s="269"/>
      <c r="AH1023" s="269"/>
      <c r="AI1023" s="269"/>
      <c r="AJ1023" s="269"/>
      <c r="AK1023" s="269"/>
      <c r="AL1023" s="269"/>
      <c r="AM1023" s="269"/>
      <c r="AN1023" s="269"/>
      <c r="AO1023" s="269"/>
      <c r="AP1023"/>
      <c r="AQ1023" t="s">
        <v>4068</v>
      </c>
      <c r="AR1023" s="283"/>
      <c r="AS1023" s="268"/>
      <c r="AT1023" s="258"/>
    </row>
    <row r="1024" spans="1:48" s="257" customFormat="1" ht="22.8" x14ac:dyDescent="0.4">
      <c r="A1024" s="257">
        <v>215622</v>
      </c>
      <c r="B1024" s="257" t="s">
        <v>484</v>
      </c>
      <c r="C1024" t="s">
        <v>214</v>
      </c>
      <c r="D1024" t="s">
        <v>214</v>
      </c>
      <c r="E1024" t="s">
        <v>212</v>
      </c>
      <c r="F1024" t="s">
        <v>212</v>
      </c>
      <c r="G1024" t="s">
        <v>214</v>
      </c>
      <c r="H1024" t="s">
        <v>214</v>
      </c>
      <c r="I1024" t="s">
        <v>212</v>
      </c>
      <c r="J1024" t="s">
        <v>212</v>
      </c>
      <c r="K1024" t="s">
        <v>214</v>
      </c>
      <c r="L1024" t="s">
        <v>214</v>
      </c>
      <c r="M1024" t="s">
        <v>214</v>
      </c>
      <c r="N1024" t="s">
        <v>212</v>
      </c>
      <c r="O1024" t="s">
        <v>212</v>
      </c>
      <c r="P1024" t="s">
        <v>214</v>
      </c>
      <c r="Q1024" t="s">
        <v>212</v>
      </c>
      <c r="R1024" t="s">
        <v>214</v>
      </c>
      <c r="S1024" t="s">
        <v>212</v>
      </c>
      <c r="T1024" t="s">
        <v>212</v>
      </c>
      <c r="U1024" t="s">
        <v>212</v>
      </c>
      <c r="V1024" t="s">
        <v>212</v>
      </c>
      <c r="W1024" t="s">
        <v>214</v>
      </c>
      <c r="X1024" t="s">
        <v>214</v>
      </c>
      <c r="Y1024" t="s">
        <v>212</v>
      </c>
      <c r="Z1024" t="s">
        <v>214</v>
      </c>
      <c r="AA1024" t="s">
        <v>214</v>
      </c>
      <c r="AB1024" t="s">
        <v>213</v>
      </c>
      <c r="AC1024" t="s">
        <v>213</v>
      </c>
      <c r="AD1024" t="s">
        <v>213</v>
      </c>
      <c r="AE1024" t="s">
        <v>213</v>
      </c>
      <c r="AF1024" t="s">
        <v>214</v>
      </c>
      <c r="AG1024"/>
      <c r="AH1024"/>
      <c r="AI1024"/>
      <c r="AJ1024"/>
      <c r="AK1024"/>
      <c r="AL1024"/>
      <c r="AM1024"/>
      <c r="AN1024"/>
      <c r="AO1024"/>
      <c r="AP1024"/>
      <c r="AQ1024" t="s">
        <v>3375</v>
      </c>
      <c r="AR1024" s="320"/>
      <c r="AS1024" s="268"/>
      <c r="AT1024" s="256"/>
    </row>
    <row r="1025" spans="1:48" s="257" customFormat="1" ht="18" x14ac:dyDescent="0.5">
      <c r="A1025" s="257">
        <v>215627</v>
      </c>
      <c r="B1025" s="257" t="s">
        <v>59</v>
      </c>
      <c r="C1025" t="s">
        <v>212</v>
      </c>
      <c r="D1025" t="s">
        <v>214</v>
      </c>
      <c r="E1025" t="s">
        <v>214</v>
      </c>
      <c r="F1025" t="s">
        <v>214</v>
      </c>
      <c r="G1025" t="s">
        <v>214</v>
      </c>
      <c r="H1025" t="s">
        <v>214</v>
      </c>
      <c r="I1025" t="s">
        <v>214</v>
      </c>
      <c r="J1025" t="s">
        <v>214</v>
      </c>
      <c r="K1025" t="s">
        <v>214</v>
      </c>
      <c r="L1025" t="s">
        <v>214</v>
      </c>
      <c r="M1025" t="s">
        <v>212</v>
      </c>
      <c r="N1025" t="s">
        <v>212</v>
      </c>
      <c r="O1025" t="s">
        <v>212</v>
      </c>
      <c r="P1025" t="s">
        <v>212</v>
      </c>
      <c r="Q1025" t="s">
        <v>214</v>
      </c>
      <c r="R1025" t="s">
        <v>214</v>
      </c>
      <c r="S1025" t="s">
        <v>214</v>
      </c>
      <c r="T1025" t="s">
        <v>212</v>
      </c>
      <c r="U1025" t="s">
        <v>214</v>
      </c>
      <c r="V1025" t="s">
        <v>214</v>
      </c>
      <c r="W1025" t="s">
        <v>212</v>
      </c>
      <c r="X1025" t="s">
        <v>214</v>
      </c>
      <c r="Y1025" t="s">
        <v>212</v>
      </c>
      <c r="Z1025" t="s">
        <v>214</v>
      </c>
      <c r="AA1025" t="s">
        <v>212</v>
      </c>
      <c r="AB1025" t="s">
        <v>212</v>
      </c>
      <c r="AC1025" t="s">
        <v>212</v>
      </c>
      <c r="AD1025" t="s">
        <v>212</v>
      </c>
      <c r="AE1025" t="s">
        <v>212</v>
      </c>
      <c r="AF1025" t="s">
        <v>212</v>
      </c>
      <c r="AG1025" t="s">
        <v>214</v>
      </c>
      <c r="AH1025" t="s">
        <v>214</v>
      </c>
      <c r="AI1025" t="s">
        <v>214</v>
      </c>
      <c r="AJ1025" t="s">
        <v>214</v>
      </c>
      <c r="AK1025" t="s">
        <v>214</v>
      </c>
      <c r="AL1025" t="s">
        <v>213</v>
      </c>
      <c r="AM1025" t="s">
        <v>213</v>
      </c>
      <c r="AN1025" t="s">
        <v>213</v>
      </c>
      <c r="AO1025" t="s">
        <v>213</v>
      </c>
      <c r="AP1025"/>
      <c r="AQ1025" t="s">
        <v>59</v>
      </c>
      <c r="AR1025" s="284" t="s">
        <v>213</v>
      </c>
      <c r="AS1025" s="289"/>
      <c r="AT1025" s="258"/>
      <c r="AV1025" s="258"/>
    </row>
    <row r="1026" spans="1:48" s="257" customFormat="1" ht="22.8" x14ac:dyDescent="0.4">
      <c r="A1026" s="257">
        <v>215630</v>
      </c>
      <c r="B1026" s="257" t="s">
        <v>59</v>
      </c>
      <c r="C1026" t="s">
        <v>214</v>
      </c>
      <c r="D1026" t="s">
        <v>214</v>
      </c>
      <c r="E1026" t="s">
        <v>214</v>
      </c>
      <c r="F1026" t="s">
        <v>214</v>
      </c>
      <c r="G1026" t="s">
        <v>214</v>
      </c>
      <c r="H1026" t="s">
        <v>214</v>
      </c>
      <c r="I1026" t="s">
        <v>214</v>
      </c>
      <c r="J1026" t="s">
        <v>214</v>
      </c>
      <c r="K1026" t="s">
        <v>214</v>
      </c>
      <c r="L1026" t="s">
        <v>214</v>
      </c>
      <c r="M1026" t="s">
        <v>212</v>
      </c>
      <c r="N1026" t="s">
        <v>212</v>
      </c>
      <c r="O1026" t="s">
        <v>214</v>
      </c>
      <c r="P1026" t="s">
        <v>214</v>
      </c>
      <c r="Q1026" t="s">
        <v>214</v>
      </c>
      <c r="R1026" t="s">
        <v>214</v>
      </c>
      <c r="S1026" t="s">
        <v>212</v>
      </c>
      <c r="T1026" t="s">
        <v>214</v>
      </c>
      <c r="U1026" t="s">
        <v>214</v>
      </c>
      <c r="V1026" t="s">
        <v>214</v>
      </c>
      <c r="W1026" t="s">
        <v>212</v>
      </c>
      <c r="X1026" t="s">
        <v>214</v>
      </c>
      <c r="Y1026" t="s">
        <v>214</v>
      </c>
      <c r="Z1026" t="s">
        <v>214</v>
      </c>
      <c r="AA1026" t="s">
        <v>214</v>
      </c>
      <c r="AB1026" t="s">
        <v>212</v>
      </c>
      <c r="AC1026" t="s">
        <v>214</v>
      </c>
      <c r="AD1026" t="s">
        <v>214</v>
      </c>
      <c r="AE1026" t="s">
        <v>214</v>
      </c>
      <c r="AF1026" t="s">
        <v>214</v>
      </c>
      <c r="AG1026" t="s">
        <v>212</v>
      </c>
      <c r="AH1026" t="s">
        <v>214</v>
      </c>
      <c r="AI1026" t="s">
        <v>214</v>
      </c>
      <c r="AJ1026" t="s">
        <v>212</v>
      </c>
      <c r="AK1026" t="s">
        <v>214</v>
      </c>
      <c r="AL1026" t="s">
        <v>214</v>
      </c>
      <c r="AM1026" t="s">
        <v>214</v>
      </c>
      <c r="AN1026" t="s">
        <v>213</v>
      </c>
      <c r="AO1026" t="s">
        <v>214</v>
      </c>
      <c r="AQ1026" t="s">
        <v>3374</v>
      </c>
      <c r="AR1026" s="284" t="s">
        <v>213</v>
      </c>
      <c r="AS1026" s="268"/>
      <c r="AT1026" s="256"/>
    </row>
    <row r="1027" spans="1:48" s="257" customFormat="1" ht="14.4" x14ac:dyDescent="0.3">
      <c r="A1027" s="257">
        <v>215632</v>
      </c>
      <c r="B1027" s="257" t="s">
        <v>484</v>
      </c>
      <c r="C1027" t="s">
        <v>213</v>
      </c>
      <c r="D1027" t="s">
        <v>212</v>
      </c>
      <c r="E1027" t="s">
        <v>214</v>
      </c>
      <c r="F1027" t="s">
        <v>212</v>
      </c>
      <c r="G1027" t="s">
        <v>214</v>
      </c>
      <c r="H1027" t="s">
        <v>214</v>
      </c>
      <c r="I1027" t="s">
        <v>214</v>
      </c>
      <c r="J1027" t="s">
        <v>214</v>
      </c>
      <c r="K1027" t="s">
        <v>214</v>
      </c>
      <c r="L1027" t="s">
        <v>214</v>
      </c>
      <c r="M1027" t="s">
        <v>214</v>
      </c>
      <c r="N1027" t="s">
        <v>214</v>
      </c>
      <c r="O1027" t="s">
        <v>212</v>
      </c>
      <c r="P1027" t="s">
        <v>212</v>
      </c>
      <c r="Q1027" t="s">
        <v>214</v>
      </c>
      <c r="R1027" t="s">
        <v>212</v>
      </c>
      <c r="S1027" t="s">
        <v>212</v>
      </c>
      <c r="T1027" t="s">
        <v>214</v>
      </c>
      <c r="U1027" t="s">
        <v>214</v>
      </c>
      <c r="V1027" t="s">
        <v>214</v>
      </c>
      <c r="W1027" t="s">
        <v>214</v>
      </c>
      <c r="X1027" t="s">
        <v>214</v>
      </c>
      <c r="Y1027" t="s">
        <v>214</v>
      </c>
      <c r="Z1027" t="s">
        <v>214</v>
      </c>
      <c r="AA1027" t="s">
        <v>214</v>
      </c>
      <c r="AB1027" t="s">
        <v>213</v>
      </c>
      <c r="AC1027" t="s">
        <v>213</v>
      </c>
      <c r="AD1027" t="s">
        <v>213</v>
      </c>
      <c r="AE1027" t="s">
        <v>213</v>
      </c>
      <c r="AF1027" t="s">
        <v>213</v>
      </c>
      <c r="AG1027"/>
      <c r="AH1027"/>
      <c r="AI1027"/>
      <c r="AJ1027"/>
      <c r="AK1027"/>
      <c r="AL1027"/>
      <c r="AM1027"/>
      <c r="AN1027"/>
      <c r="AO1027"/>
      <c r="AP1027"/>
      <c r="AQ1027" t="s">
        <v>484</v>
      </c>
      <c r="AR1027" s="320"/>
      <c r="AS1027" s="304"/>
    </row>
    <row r="1028" spans="1:48" s="257" customFormat="1" ht="22.8" x14ac:dyDescent="0.4">
      <c r="A1028" s="257">
        <v>215634</v>
      </c>
      <c r="B1028" s="257" t="s">
        <v>59</v>
      </c>
      <c r="C1028" t="s">
        <v>212</v>
      </c>
      <c r="D1028" t="s">
        <v>214</v>
      </c>
      <c r="E1028" t="s">
        <v>212</v>
      </c>
      <c r="F1028" t="s">
        <v>214</v>
      </c>
      <c r="G1028" t="s">
        <v>214</v>
      </c>
      <c r="H1028" t="s">
        <v>214</v>
      </c>
      <c r="I1028" t="s">
        <v>214</v>
      </c>
      <c r="J1028" t="s">
        <v>212</v>
      </c>
      <c r="K1028" t="s">
        <v>214</v>
      </c>
      <c r="L1028" t="s">
        <v>214</v>
      </c>
      <c r="M1028" t="s">
        <v>214</v>
      </c>
      <c r="N1028" t="s">
        <v>212</v>
      </c>
      <c r="O1028" t="s">
        <v>212</v>
      </c>
      <c r="P1028" t="s">
        <v>214</v>
      </c>
      <c r="Q1028" t="s">
        <v>214</v>
      </c>
      <c r="R1028" t="s">
        <v>214</v>
      </c>
      <c r="S1028" t="s">
        <v>212</v>
      </c>
      <c r="T1028" t="s">
        <v>214</v>
      </c>
      <c r="U1028" t="s">
        <v>214</v>
      </c>
      <c r="V1028" t="s">
        <v>214</v>
      </c>
      <c r="W1028" t="s">
        <v>212</v>
      </c>
      <c r="X1028" t="s">
        <v>212</v>
      </c>
      <c r="Y1028" t="s">
        <v>212</v>
      </c>
      <c r="Z1028" t="s">
        <v>212</v>
      </c>
      <c r="AA1028" t="s">
        <v>212</v>
      </c>
      <c r="AB1028" t="s">
        <v>212</v>
      </c>
      <c r="AC1028" t="s">
        <v>212</v>
      </c>
      <c r="AD1028" t="s">
        <v>212</v>
      </c>
      <c r="AE1028" t="s">
        <v>212</v>
      </c>
      <c r="AF1028" t="s">
        <v>212</v>
      </c>
      <c r="AG1028" t="s">
        <v>213</v>
      </c>
      <c r="AH1028" t="s">
        <v>213</v>
      </c>
      <c r="AI1028" t="s">
        <v>214</v>
      </c>
      <c r="AJ1028" t="s">
        <v>213</v>
      </c>
      <c r="AK1028" t="s">
        <v>214</v>
      </c>
      <c r="AL1028" t="s">
        <v>213</v>
      </c>
      <c r="AM1028" t="s">
        <v>213</v>
      </c>
      <c r="AN1028" t="s">
        <v>213</v>
      </c>
      <c r="AO1028" t="s">
        <v>213</v>
      </c>
      <c r="AP1028" t="s">
        <v>213</v>
      </c>
      <c r="AQ1028" t="s">
        <v>3374</v>
      </c>
      <c r="AR1028" s="284"/>
      <c r="AS1028" s="268"/>
      <c r="AT1028" s="256"/>
      <c r="AV1028" s="258"/>
    </row>
    <row r="1029" spans="1:48" s="257" customFormat="1" ht="24" x14ac:dyDescent="0.5">
      <c r="A1029" s="292">
        <v>215635</v>
      </c>
      <c r="B1029" s="257" t="s">
        <v>484</v>
      </c>
      <c r="C1029" s="257" t="s">
        <v>214</v>
      </c>
      <c r="D1029" s="257" t="s">
        <v>214</v>
      </c>
      <c r="E1029" s="257" t="s">
        <v>214</v>
      </c>
      <c r="F1029" s="257" t="s">
        <v>214</v>
      </c>
      <c r="G1029" s="257" t="s">
        <v>214</v>
      </c>
      <c r="H1029" s="257" t="s">
        <v>214</v>
      </c>
      <c r="I1029" s="257" t="s">
        <v>214</v>
      </c>
      <c r="J1029" s="257" t="s">
        <v>212</v>
      </c>
      <c r="K1029" s="257" t="s">
        <v>214</v>
      </c>
      <c r="L1029" s="257" t="s">
        <v>214</v>
      </c>
      <c r="M1029" s="257" t="s">
        <v>214</v>
      </c>
      <c r="N1029" s="257" t="s">
        <v>212</v>
      </c>
      <c r="O1029" s="257" t="s">
        <v>212</v>
      </c>
      <c r="P1029" s="257" t="s">
        <v>214</v>
      </c>
      <c r="Q1029" s="257" t="s">
        <v>212</v>
      </c>
      <c r="R1029" s="257" t="s">
        <v>214</v>
      </c>
      <c r="S1029" s="257" t="s">
        <v>212</v>
      </c>
      <c r="T1029" s="257" t="s">
        <v>214</v>
      </c>
      <c r="U1029" s="257" t="s">
        <v>214</v>
      </c>
      <c r="V1029" s="257" t="s">
        <v>212</v>
      </c>
      <c r="W1029" s="257" t="s">
        <v>212</v>
      </c>
      <c r="X1029" s="257" t="s">
        <v>214</v>
      </c>
      <c r="Y1029" s="257" t="s">
        <v>213</v>
      </c>
      <c r="Z1029" s="257" t="s">
        <v>214</v>
      </c>
      <c r="AA1029" s="257" t="s">
        <v>214</v>
      </c>
      <c r="AB1029" s="257" t="s">
        <v>213</v>
      </c>
      <c r="AC1029" s="257" t="s">
        <v>214</v>
      </c>
      <c r="AD1029" s="257" t="s">
        <v>213</v>
      </c>
      <c r="AE1029" s="257" t="s">
        <v>213</v>
      </c>
      <c r="AF1029" s="257" t="s">
        <v>213</v>
      </c>
      <c r="AP1029"/>
      <c r="AQ1029" t="s">
        <v>3375</v>
      </c>
      <c r="AR1029" s="284"/>
      <c r="AS1029" s="268"/>
      <c r="AT1029" s="258"/>
    </row>
    <row r="1030" spans="1:48" s="257" customFormat="1" ht="22.8" x14ac:dyDescent="0.4">
      <c r="A1030" s="257">
        <v>215637</v>
      </c>
      <c r="B1030" s="257" t="s">
        <v>59</v>
      </c>
      <c r="C1030" t="s">
        <v>782</v>
      </c>
      <c r="D1030" t="s">
        <v>782</v>
      </c>
      <c r="E1030" t="s">
        <v>214</v>
      </c>
      <c r="F1030" t="s">
        <v>782</v>
      </c>
      <c r="G1030" t="s">
        <v>782</v>
      </c>
      <c r="H1030" t="s">
        <v>212</v>
      </c>
      <c r="I1030" t="s">
        <v>214</v>
      </c>
      <c r="J1030" t="s">
        <v>782</v>
      </c>
      <c r="K1030" t="s">
        <v>214</v>
      </c>
      <c r="L1030" t="s">
        <v>214</v>
      </c>
      <c r="M1030" t="s">
        <v>214</v>
      </c>
      <c r="N1030" t="s">
        <v>214</v>
      </c>
      <c r="O1030" t="s">
        <v>214</v>
      </c>
      <c r="P1030" t="s">
        <v>212</v>
      </c>
      <c r="Q1030" t="s">
        <v>214</v>
      </c>
      <c r="R1030" t="s">
        <v>214</v>
      </c>
      <c r="S1030" t="s">
        <v>214</v>
      </c>
      <c r="T1030" t="s">
        <v>212</v>
      </c>
      <c r="U1030" t="s">
        <v>212</v>
      </c>
      <c r="V1030" t="s">
        <v>212</v>
      </c>
      <c r="W1030" t="s">
        <v>212</v>
      </c>
      <c r="X1030" t="s">
        <v>212</v>
      </c>
      <c r="Y1030" t="s">
        <v>212</v>
      </c>
      <c r="Z1030" t="s">
        <v>212</v>
      </c>
      <c r="AA1030" t="s">
        <v>214</v>
      </c>
      <c r="AB1030" t="s">
        <v>214</v>
      </c>
      <c r="AC1030" t="s">
        <v>212</v>
      </c>
      <c r="AD1030" t="s">
        <v>214</v>
      </c>
      <c r="AE1030" t="s">
        <v>212</v>
      </c>
      <c r="AF1030" t="s">
        <v>212</v>
      </c>
      <c r="AG1030" t="s">
        <v>212</v>
      </c>
      <c r="AH1030" t="s">
        <v>214</v>
      </c>
      <c r="AI1030" t="s">
        <v>212</v>
      </c>
      <c r="AJ1030" t="s">
        <v>212</v>
      </c>
      <c r="AK1030" t="s">
        <v>212</v>
      </c>
      <c r="AL1030" t="s">
        <v>214</v>
      </c>
      <c r="AM1030" t="s">
        <v>212</v>
      </c>
      <c r="AN1030" t="s">
        <v>213</v>
      </c>
      <c r="AO1030" t="s">
        <v>212</v>
      </c>
      <c r="AP1030" t="s">
        <v>212</v>
      </c>
      <c r="AQ1030" t="s">
        <v>3374</v>
      </c>
      <c r="AR1030" s="281"/>
      <c r="AS1030" s="268"/>
      <c r="AT1030" s="256"/>
    </row>
    <row r="1031" spans="1:48" s="257" customFormat="1" ht="22.8" x14ac:dyDescent="0.4">
      <c r="A1031" s="257">
        <v>215639</v>
      </c>
      <c r="B1031" s="257" t="s">
        <v>59</v>
      </c>
      <c r="C1031" t="s">
        <v>214</v>
      </c>
      <c r="D1031" t="s">
        <v>212</v>
      </c>
      <c r="E1031" t="s">
        <v>214</v>
      </c>
      <c r="F1031" t="s">
        <v>214</v>
      </c>
      <c r="G1031" t="s">
        <v>214</v>
      </c>
      <c r="H1031" t="s">
        <v>214</v>
      </c>
      <c r="I1031" t="s">
        <v>214</v>
      </c>
      <c r="J1031" t="s">
        <v>214</v>
      </c>
      <c r="K1031" t="s">
        <v>214</v>
      </c>
      <c r="L1031" t="s">
        <v>214</v>
      </c>
      <c r="M1031" t="s">
        <v>214</v>
      </c>
      <c r="N1031" t="s">
        <v>214</v>
      </c>
      <c r="O1031" t="s">
        <v>212</v>
      </c>
      <c r="P1031" t="s">
        <v>214</v>
      </c>
      <c r="Q1031" t="s">
        <v>214</v>
      </c>
      <c r="R1031" t="s">
        <v>214</v>
      </c>
      <c r="S1031" t="s">
        <v>212</v>
      </c>
      <c r="T1031" t="s">
        <v>214</v>
      </c>
      <c r="U1031" t="s">
        <v>214</v>
      </c>
      <c r="V1031" t="s">
        <v>214</v>
      </c>
      <c r="W1031" t="s">
        <v>214</v>
      </c>
      <c r="X1031" t="s">
        <v>214</v>
      </c>
      <c r="Y1031" t="s">
        <v>212</v>
      </c>
      <c r="Z1031" t="s">
        <v>214</v>
      </c>
      <c r="AA1031" t="s">
        <v>212</v>
      </c>
      <c r="AB1031" t="s">
        <v>212</v>
      </c>
      <c r="AC1031" t="s">
        <v>214</v>
      </c>
      <c r="AD1031" t="s">
        <v>212</v>
      </c>
      <c r="AE1031" t="s">
        <v>212</v>
      </c>
      <c r="AF1031" t="s">
        <v>212</v>
      </c>
      <c r="AG1031" t="s">
        <v>214</v>
      </c>
      <c r="AH1031" t="s">
        <v>214</v>
      </c>
      <c r="AI1031" t="s">
        <v>212</v>
      </c>
      <c r="AJ1031" t="s">
        <v>214</v>
      </c>
      <c r="AK1031" t="s">
        <v>214</v>
      </c>
      <c r="AL1031" t="s">
        <v>212</v>
      </c>
      <c r="AM1031" t="s">
        <v>213</v>
      </c>
      <c r="AN1031" t="s">
        <v>212</v>
      </c>
      <c r="AO1031" t="s">
        <v>214</v>
      </c>
      <c r="AP1031" t="s">
        <v>214</v>
      </c>
      <c r="AQ1031" t="s">
        <v>3374</v>
      </c>
      <c r="AR1031" s="281" t="s">
        <v>731</v>
      </c>
      <c r="AS1031" s="268"/>
      <c r="AT1031" s="256"/>
    </row>
    <row r="1032" spans="1:48" s="257" customFormat="1" ht="22.8" x14ac:dyDescent="0.4">
      <c r="A1032" s="257">
        <v>215642</v>
      </c>
      <c r="B1032" s="257" t="s">
        <v>59</v>
      </c>
      <c r="C1032" t="s">
        <v>212</v>
      </c>
      <c r="D1032" t="s">
        <v>214</v>
      </c>
      <c r="E1032" t="s">
        <v>214</v>
      </c>
      <c r="F1032" t="s">
        <v>212</v>
      </c>
      <c r="G1032" t="s">
        <v>214</v>
      </c>
      <c r="H1032" t="s">
        <v>214</v>
      </c>
      <c r="I1032" t="s">
        <v>214</v>
      </c>
      <c r="J1032" t="s">
        <v>214</v>
      </c>
      <c r="K1032" t="s">
        <v>214</v>
      </c>
      <c r="L1032" t="s">
        <v>214</v>
      </c>
      <c r="M1032" t="s">
        <v>212</v>
      </c>
      <c r="N1032" t="s">
        <v>212</v>
      </c>
      <c r="O1032" t="s">
        <v>212</v>
      </c>
      <c r="P1032" t="s">
        <v>212</v>
      </c>
      <c r="Q1032" t="s">
        <v>214</v>
      </c>
      <c r="R1032" t="s">
        <v>212</v>
      </c>
      <c r="S1032" t="s">
        <v>214</v>
      </c>
      <c r="T1032" t="s">
        <v>214</v>
      </c>
      <c r="U1032" t="s">
        <v>214</v>
      </c>
      <c r="V1032" t="s">
        <v>214</v>
      </c>
      <c r="W1032" t="s">
        <v>212</v>
      </c>
      <c r="X1032" t="s">
        <v>214</v>
      </c>
      <c r="Y1032" t="s">
        <v>212</v>
      </c>
      <c r="Z1032" t="s">
        <v>214</v>
      </c>
      <c r="AA1032" t="s">
        <v>214</v>
      </c>
      <c r="AB1032" t="s">
        <v>214</v>
      </c>
      <c r="AC1032" t="s">
        <v>214</v>
      </c>
      <c r="AD1032" t="s">
        <v>214</v>
      </c>
      <c r="AE1032" t="s">
        <v>212</v>
      </c>
      <c r="AF1032" t="s">
        <v>214</v>
      </c>
      <c r="AG1032" t="s">
        <v>212</v>
      </c>
      <c r="AH1032" t="s">
        <v>214</v>
      </c>
      <c r="AI1032" t="s">
        <v>214</v>
      </c>
      <c r="AJ1032" t="s">
        <v>214</v>
      </c>
      <c r="AK1032" t="s">
        <v>212</v>
      </c>
      <c r="AL1032" t="s">
        <v>212</v>
      </c>
      <c r="AM1032" t="s">
        <v>214</v>
      </c>
      <c r="AN1032" t="s">
        <v>214</v>
      </c>
      <c r="AO1032" t="s">
        <v>214</v>
      </c>
      <c r="AP1032" t="s">
        <v>214</v>
      </c>
      <c r="AQ1032" t="s">
        <v>3374</v>
      </c>
      <c r="AR1032" s="320"/>
      <c r="AS1032" s="268"/>
      <c r="AT1032" s="256"/>
    </row>
    <row r="1033" spans="1:48" s="257" customFormat="1" ht="22.8" x14ac:dyDescent="0.4">
      <c r="A1033" s="257">
        <v>215645</v>
      </c>
      <c r="B1033" s="257" t="s">
        <v>59</v>
      </c>
      <c r="C1033" t="s">
        <v>214</v>
      </c>
      <c r="D1033" t="s">
        <v>214</v>
      </c>
      <c r="E1033" t="s">
        <v>212</v>
      </c>
      <c r="F1033" t="s">
        <v>214</v>
      </c>
      <c r="G1033" t="s">
        <v>214</v>
      </c>
      <c r="H1033" t="s">
        <v>214</v>
      </c>
      <c r="I1033" t="s">
        <v>214</v>
      </c>
      <c r="J1033" t="s">
        <v>214</v>
      </c>
      <c r="K1033" t="s">
        <v>214</v>
      </c>
      <c r="L1033" t="s">
        <v>214</v>
      </c>
      <c r="M1033" t="s">
        <v>212</v>
      </c>
      <c r="N1033" t="s">
        <v>214</v>
      </c>
      <c r="O1033" t="s">
        <v>212</v>
      </c>
      <c r="P1033" t="s">
        <v>212</v>
      </c>
      <c r="Q1033" t="s">
        <v>214</v>
      </c>
      <c r="R1033" t="s">
        <v>214</v>
      </c>
      <c r="S1033" t="s">
        <v>214</v>
      </c>
      <c r="T1033" t="s">
        <v>214</v>
      </c>
      <c r="U1033" t="s">
        <v>212</v>
      </c>
      <c r="V1033" t="s">
        <v>212</v>
      </c>
      <c r="W1033" t="s">
        <v>214</v>
      </c>
      <c r="X1033" t="s">
        <v>214</v>
      </c>
      <c r="Y1033" t="s">
        <v>214</v>
      </c>
      <c r="Z1033" t="s">
        <v>214</v>
      </c>
      <c r="AA1033" t="s">
        <v>214</v>
      </c>
      <c r="AB1033" t="s">
        <v>214</v>
      </c>
      <c r="AC1033" t="s">
        <v>214</v>
      </c>
      <c r="AD1033" t="s">
        <v>214</v>
      </c>
      <c r="AE1033" t="s">
        <v>214</v>
      </c>
      <c r="AF1033" t="s">
        <v>214</v>
      </c>
      <c r="AG1033" t="s">
        <v>214</v>
      </c>
      <c r="AH1033" t="s">
        <v>212</v>
      </c>
      <c r="AI1033" t="s">
        <v>214</v>
      </c>
      <c r="AJ1033" t="s">
        <v>214</v>
      </c>
      <c r="AK1033" t="s">
        <v>212</v>
      </c>
      <c r="AL1033" t="s">
        <v>214</v>
      </c>
      <c r="AM1033" t="s">
        <v>212</v>
      </c>
      <c r="AN1033" t="s">
        <v>212</v>
      </c>
      <c r="AO1033" t="s">
        <v>212</v>
      </c>
      <c r="AP1033" t="s">
        <v>214</v>
      </c>
      <c r="AQ1033" t="s">
        <v>59</v>
      </c>
      <c r="AR1033" s="284" t="s">
        <v>212</v>
      </c>
      <c r="AS1033" s="268"/>
      <c r="AT1033" s="258"/>
      <c r="AV1033" s="258"/>
    </row>
    <row r="1034" spans="1:48" s="257" customFormat="1" ht="14.4" x14ac:dyDescent="0.3">
      <c r="A1034" s="257">
        <v>215647</v>
      </c>
      <c r="B1034" s="257" t="s">
        <v>59</v>
      </c>
      <c r="C1034" t="s">
        <v>782</v>
      </c>
      <c r="D1034" t="s">
        <v>214</v>
      </c>
      <c r="E1034" t="s">
        <v>782</v>
      </c>
      <c r="F1034" t="s">
        <v>782</v>
      </c>
      <c r="G1034" t="s">
        <v>782</v>
      </c>
      <c r="H1034" t="s">
        <v>214</v>
      </c>
      <c r="I1034" t="s">
        <v>213</v>
      </c>
      <c r="J1034" t="s">
        <v>212</v>
      </c>
      <c r="K1034" t="s">
        <v>214</v>
      </c>
      <c r="L1034" t="s">
        <v>214</v>
      </c>
      <c r="M1034" t="s">
        <v>212</v>
      </c>
      <c r="N1034" t="s">
        <v>782</v>
      </c>
      <c r="O1034" t="s">
        <v>212</v>
      </c>
      <c r="P1034" t="s">
        <v>782</v>
      </c>
      <c r="Q1034" t="s">
        <v>782</v>
      </c>
      <c r="R1034" t="s">
        <v>214</v>
      </c>
      <c r="S1034" t="s">
        <v>214</v>
      </c>
      <c r="T1034" t="s">
        <v>214</v>
      </c>
      <c r="U1034" t="s">
        <v>214</v>
      </c>
      <c r="V1034" t="s">
        <v>212</v>
      </c>
      <c r="W1034" t="s">
        <v>212</v>
      </c>
      <c r="X1034" t="s">
        <v>214</v>
      </c>
      <c r="Y1034" t="s">
        <v>214</v>
      </c>
      <c r="Z1034" t="s">
        <v>214</v>
      </c>
      <c r="AA1034" t="s">
        <v>214</v>
      </c>
      <c r="AB1034" t="s">
        <v>212</v>
      </c>
      <c r="AC1034" t="s">
        <v>214</v>
      </c>
      <c r="AD1034" t="s">
        <v>212</v>
      </c>
      <c r="AE1034" t="s">
        <v>214</v>
      </c>
      <c r="AF1034" t="s">
        <v>214</v>
      </c>
      <c r="AG1034" t="s">
        <v>213</v>
      </c>
      <c r="AH1034" t="s">
        <v>213</v>
      </c>
      <c r="AI1034" t="s">
        <v>213</v>
      </c>
      <c r="AJ1034" t="s">
        <v>213</v>
      </c>
      <c r="AK1034" t="s">
        <v>213</v>
      </c>
      <c r="AL1034" t="s">
        <v>213</v>
      </c>
      <c r="AM1034" t="s">
        <v>214</v>
      </c>
      <c r="AN1034" t="s">
        <v>213</v>
      </c>
      <c r="AO1034" t="s">
        <v>214</v>
      </c>
      <c r="AQ1034" t="s">
        <v>3374</v>
      </c>
      <c r="AR1034" s="284" t="s">
        <v>212</v>
      </c>
      <c r="AS1034" s="283"/>
      <c r="AT1034" s="280"/>
      <c r="AU1034" s="280"/>
      <c r="AV1034" s="280"/>
    </row>
    <row r="1035" spans="1:48" s="257" customFormat="1" ht="22.8" x14ac:dyDescent="0.4">
      <c r="A1035" s="257">
        <v>215649</v>
      </c>
      <c r="B1035" s="257" t="s">
        <v>484</v>
      </c>
      <c r="C1035" t="s">
        <v>212</v>
      </c>
      <c r="D1035" t="s">
        <v>212</v>
      </c>
      <c r="E1035" t="s">
        <v>214</v>
      </c>
      <c r="F1035" t="s">
        <v>214</v>
      </c>
      <c r="G1035" t="s">
        <v>214</v>
      </c>
      <c r="H1035" t="s">
        <v>214</v>
      </c>
      <c r="I1035" t="s">
        <v>214</v>
      </c>
      <c r="J1035" t="s">
        <v>212</v>
      </c>
      <c r="K1035" t="s">
        <v>214</v>
      </c>
      <c r="L1035" t="s">
        <v>214</v>
      </c>
      <c r="M1035" t="s">
        <v>212</v>
      </c>
      <c r="N1035" t="s">
        <v>212</v>
      </c>
      <c r="O1035" t="s">
        <v>212</v>
      </c>
      <c r="P1035" t="s">
        <v>212</v>
      </c>
      <c r="Q1035" t="s">
        <v>214</v>
      </c>
      <c r="R1035" t="s">
        <v>212</v>
      </c>
      <c r="S1035" t="s">
        <v>214</v>
      </c>
      <c r="T1035" t="s">
        <v>214</v>
      </c>
      <c r="U1035" t="s">
        <v>213</v>
      </c>
      <c r="V1035" t="s">
        <v>212</v>
      </c>
      <c r="W1035" t="s">
        <v>212</v>
      </c>
      <c r="X1035" t="s">
        <v>214</v>
      </c>
      <c r="Y1035" t="s">
        <v>212</v>
      </c>
      <c r="Z1035" t="s">
        <v>212</v>
      </c>
      <c r="AA1035" t="s">
        <v>212</v>
      </c>
      <c r="AB1035" t="s">
        <v>212</v>
      </c>
      <c r="AC1035" t="s">
        <v>214</v>
      </c>
      <c r="AD1035" t="s">
        <v>212</v>
      </c>
      <c r="AE1035" t="s">
        <v>212</v>
      </c>
      <c r="AF1035" t="s">
        <v>212</v>
      </c>
      <c r="AG1035"/>
      <c r="AH1035"/>
      <c r="AI1035"/>
      <c r="AJ1035"/>
      <c r="AK1035"/>
      <c r="AL1035"/>
      <c r="AM1035"/>
      <c r="AN1035"/>
      <c r="AO1035"/>
      <c r="AP1035"/>
      <c r="AQ1035" t="s">
        <v>3375</v>
      </c>
      <c r="AR1035" s="281"/>
      <c r="AS1035" s="268"/>
      <c r="AT1035" s="258"/>
      <c r="AV1035" s="258"/>
    </row>
    <row r="1036" spans="1:48" s="257" customFormat="1" ht="14.4" x14ac:dyDescent="0.3">
      <c r="A1036" s="345">
        <v>215651</v>
      </c>
      <c r="B1036" s="257" t="s">
        <v>59</v>
      </c>
      <c r="C1036" s="269" t="s">
        <v>214</v>
      </c>
      <c r="D1036" s="269" t="s">
        <v>214</v>
      </c>
      <c r="E1036" s="269" t="s">
        <v>214</v>
      </c>
      <c r="F1036" s="269" t="s">
        <v>214</v>
      </c>
      <c r="G1036" s="269" t="s">
        <v>214</v>
      </c>
      <c r="H1036" s="269" t="s">
        <v>214</v>
      </c>
      <c r="I1036" s="269" t="s">
        <v>214</v>
      </c>
      <c r="J1036" s="269" t="s">
        <v>212</v>
      </c>
      <c r="K1036" s="269" t="s">
        <v>214</v>
      </c>
      <c r="L1036" s="269" t="s">
        <v>214</v>
      </c>
      <c r="M1036" s="269" t="s">
        <v>214</v>
      </c>
      <c r="N1036" s="269" t="s">
        <v>214</v>
      </c>
      <c r="O1036" s="269" t="s">
        <v>212</v>
      </c>
      <c r="P1036" s="269" t="s">
        <v>214</v>
      </c>
      <c r="Q1036" s="269" t="s">
        <v>214</v>
      </c>
      <c r="R1036" s="269" t="s">
        <v>214</v>
      </c>
      <c r="S1036" s="269" t="s">
        <v>214</v>
      </c>
      <c r="T1036" s="269" t="s">
        <v>214</v>
      </c>
      <c r="U1036" s="269" t="s">
        <v>214</v>
      </c>
      <c r="V1036" s="269" t="s">
        <v>214</v>
      </c>
      <c r="W1036" s="269" t="s">
        <v>214</v>
      </c>
      <c r="X1036" s="269" t="s">
        <v>214</v>
      </c>
      <c r="Y1036" s="269" t="s">
        <v>213</v>
      </c>
      <c r="Z1036" s="269" t="s">
        <v>214</v>
      </c>
      <c r="AA1036" s="269" t="s">
        <v>212</v>
      </c>
      <c r="AB1036" s="269" t="s">
        <v>212</v>
      </c>
      <c r="AC1036" s="269" t="s">
        <v>214</v>
      </c>
      <c r="AD1036" s="269" t="s">
        <v>214</v>
      </c>
      <c r="AE1036" s="269" t="s">
        <v>214</v>
      </c>
      <c r="AF1036" s="269" t="s">
        <v>214</v>
      </c>
      <c r="AG1036" s="269" t="s">
        <v>213</v>
      </c>
      <c r="AH1036" s="269" t="s">
        <v>213</v>
      </c>
      <c r="AI1036" s="269" t="s">
        <v>213</v>
      </c>
      <c r="AJ1036" s="269" t="s">
        <v>213</v>
      </c>
      <c r="AK1036" s="269" t="s">
        <v>213</v>
      </c>
      <c r="AL1036" s="269" t="s">
        <v>213</v>
      </c>
      <c r="AM1036" s="269" t="s">
        <v>213</v>
      </c>
      <c r="AN1036" s="269" t="s">
        <v>213</v>
      </c>
      <c r="AO1036" s="269" t="s">
        <v>213</v>
      </c>
      <c r="AQ1036" t="s">
        <v>3374</v>
      </c>
      <c r="AR1036" s="283"/>
      <c r="AS1036" s="283"/>
      <c r="AT1036" s="280"/>
      <c r="AU1036" s="280"/>
      <c r="AV1036" s="280"/>
    </row>
    <row r="1037" spans="1:48" s="257" customFormat="1" ht="22.8" x14ac:dyDescent="0.4">
      <c r="A1037" s="257">
        <v>215653</v>
      </c>
      <c r="B1037" s="257" t="s">
        <v>484</v>
      </c>
      <c r="C1037" t="s">
        <v>214</v>
      </c>
      <c r="D1037" t="s">
        <v>214</v>
      </c>
      <c r="E1037" t="s">
        <v>214</v>
      </c>
      <c r="F1037" t="s">
        <v>214</v>
      </c>
      <c r="G1037" t="s">
        <v>212</v>
      </c>
      <c r="H1037" t="s">
        <v>214</v>
      </c>
      <c r="I1037" t="s">
        <v>214</v>
      </c>
      <c r="J1037" t="s">
        <v>212</v>
      </c>
      <c r="K1037" t="s">
        <v>214</v>
      </c>
      <c r="L1037" t="s">
        <v>212</v>
      </c>
      <c r="M1037" t="s">
        <v>212</v>
      </c>
      <c r="N1037" t="s">
        <v>212</v>
      </c>
      <c r="O1037" t="s">
        <v>214</v>
      </c>
      <c r="P1037" t="s">
        <v>213</v>
      </c>
      <c r="Q1037" t="s">
        <v>212</v>
      </c>
      <c r="R1037" t="s">
        <v>213</v>
      </c>
      <c r="S1037" t="s">
        <v>214</v>
      </c>
      <c r="T1037" t="s">
        <v>214</v>
      </c>
      <c r="U1037" t="s">
        <v>214</v>
      </c>
      <c r="V1037" t="s">
        <v>212</v>
      </c>
      <c r="W1037" t="s">
        <v>212</v>
      </c>
      <c r="X1037" t="s">
        <v>214</v>
      </c>
      <c r="Y1037" t="s">
        <v>212</v>
      </c>
      <c r="Z1037" t="s">
        <v>213</v>
      </c>
      <c r="AA1037" t="s">
        <v>214</v>
      </c>
      <c r="AB1037" t="s">
        <v>214</v>
      </c>
      <c r="AC1037" t="s">
        <v>212</v>
      </c>
      <c r="AD1037" t="s">
        <v>213</v>
      </c>
      <c r="AE1037" t="s">
        <v>212</v>
      </c>
      <c r="AF1037" t="s">
        <v>213</v>
      </c>
      <c r="AG1037"/>
      <c r="AH1037"/>
      <c r="AI1037"/>
      <c r="AJ1037"/>
      <c r="AK1037"/>
      <c r="AL1037"/>
      <c r="AM1037"/>
      <c r="AN1037"/>
      <c r="AO1037"/>
      <c r="AP1037"/>
      <c r="AQ1037" t="s">
        <v>484</v>
      </c>
      <c r="AR1037" s="320"/>
      <c r="AS1037" s="268"/>
      <c r="AT1037" s="256"/>
      <c r="AV1037" s="258"/>
    </row>
    <row r="1038" spans="1:48" s="257" customFormat="1" ht="22.8" x14ac:dyDescent="0.4">
      <c r="A1038" s="257">
        <v>215654</v>
      </c>
      <c r="B1038" s="257" t="s">
        <v>486</v>
      </c>
      <c r="C1038" s="269" t="s">
        <v>3829</v>
      </c>
      <c r="D1038" s="269" t="s">
        <v>3829</v>
      </c>
      <c r="E1038" s="269" t="s">
        <v>3829</v>
      </c>
      <c r="F1038" s="269" t="s">
        <v>3829</v>
      </c>
      <c r="G1038" s="269" t="s">
        <v>3829</v>
      </c>
      <c r="H1038" s="269" t="s">
        <v>3829</v>
      </c>
      <c r="I1038" s="269" t="s">
        <v>3829</v>
      </c>
      <c r="J1038" s="269" t="s">
        <v>3829</v>
      </c>
      <c r="K1038" s="269" t="s">
        <v>3829</v>
      </c>
      <c r="L1038" s="269" t="s">
        <v>3829</v>
      </c>
      <c r="M1038" s="269" t="s">
        <v>3829</v>
      </c>
      <c r="N1038" s="269" t="s">
        <v>3829</v>
      </c>
      <c r="O1038" s="269" t="s">
        <v>3829</v>
      </c>
      <c r="P1038" s="269" t="s">
        <v>3829</v>
      </c>
      <c r="Q1038" s="269" t="s">
        <v>3829</v>
      </c>
      <c r="R1038" s="269" t="s">
        <v>3829</v>
      </c>
      <c r="S1038" s="269" t="s">
        <v>3829</v>
      </c>
      <c r="T1038" s="269" t="s">
        <v>3829</v>
      </c>
      <c r="U1038" s="269" t="s">
        <v>3829</v>
      </c>
      <c r="V1038" s="269" t="s">
        <v>3829</v>
      </c>
      <c r="W1038" s="269"/>
      <c r="X1038" s="269"/>
      <c r="Y1038"/>
      <c r="Z1038"/>
      <c r="AA1038"/>
      <c r="AB1038"/>
      <c r="AC1038"/>
      <c r="AD1038"/>
      <c r="AE1038"/>
      <c r="AF1038"/>
      <c r="AG1038"/>
      <c r="AH1038"/>
      <c r="AI1038"/>
      <c r="AJ1038"/>
      <c r="AK1038"/>
      <c r="AL1038"/>
      <c r="AM1038"/>
      <c r="AN1038"/>
      <c r="AO1038"/>
      <c r="AP1038"/>
      <c r="AQ1038" t="s">
        <v>4022</v>
      </c>
      <c r="AR1038" s="284"/>
      <c r="AS1038" s="268"/>
      <c r="AT1038" s="256"/>
    </row>
    <row r="1039" spans="1:48" s="257" customFormat="1" ht="22.8" x14ac:dyDescent="0.4">
      <c r="A1039" s="257">
        <v>215655</v>
      </c>
      <c r="B1039" s="257" t="s">
        <v>59</v>
      </c>
      <c r="C1039" t="s">
        <v>212</v>
      </c>
      <c r="D1039" t="s">
        <v>214</v>
      </c>
      <c r="E1039" t="s">
        <v>214</v>
      </c>
      <c r="F1039" t="s">
        <v>214</v>
      </c>
      <c r="G1039" t="s">
        <v>212</v>
      </c>
      <c r="H1039" t="s">
        <v>214</v>
      </c>
      <c r="I1039" t="s">
        <v>214</v>
      </c>
      <c r="J1039" t="s">
        <v>214</v>
      </c>
      <c r="K1039" t="s">
        <v>214</v>
      </c>
      <c r="L1039" t="s">
        <v>214</v>
      </c>
      <c r="M1039" t="s">
        <v>212</v>
      </c>
      <c r="N1039" t="s">
        <v>214</v>
      </c>
      <c r="O1039" t="s">
        <v>212</v>
      </c>
      <c r="P1039" t="s">
        <v>214</v>
      </c>
      <c r="Q1039" t="s">
        <v>214</v>
      </c>
      <c r="R1039" t="s">
        <v>214</v>
      </c>
      <c r="S1039" t="s">
        <v>212</v>
      </c>
      <c r="T1039" t="s">
        <v>214</v>
      </c>
      <c r="U1039" t="s">
        <v>214</v>
      </c>
      <c r="V1039" t="s">
        <v>214</v>
      </c>
      <c r="W1039" t="s">
        <v>212</v>
      </c>
      <c r="X1039" t="s">
        <v>214</v>
      </c>
      <c r="Y1039" t="s">
        <v>212</v>
      </c>
      <c r="Z1039" t="s">
        <v>214</v>
      </c>
      <c r="AA1039" t="s">
        <v>212</v>
      </c>
      <c r="AB1039" t="s">
        <v>212</v>
      </c>
      <c r="AC1039" t="s">
        <v>214</v>
      </c>
      <c r="AD1039" t="s">
        <v>212</v>
      </c>
      <c r="AE1039" t="s">
        <v>212</v>
      </c>
      <c r="AF1039" t="s">
        <v>212</v>
      </c>
      <c r="AG1039" t="s">
        <v>214</v>
      </c>
      <c r="AH1039" t="s">
        <v>214</v>
      </c>
      <c r="AI1039" t="s">
        <v>212</v>
      </c>
      <c r="AJ1039" t="s">
        <v>214</v>
      </c>
      <c r="AK1039" t="s">
        <v>214</v>
      </c>
      <c r="AL1039" t="s">
        <v>214</v>
      </c>
      <c r="AM1039" t="s">
        <v>214</v>
      </c>
      <c r="AN1039" t="s">
        <v>214</v>
      </c>
      <c r="AO1039" t="s">
        <v>213</v>
      </c>
      <c r="AP1039" t="s">
        <v>212</v>
      </c>
      <c r="AQ1039" t="s">
        <v>3374</v>
      </c>
      <c r="AR1039" s="281"/>
      <c r="AS1039" s="268"/>
      <c r="AT1039" s="256"/>
      <c r="AV1039" s="258"/>
    </row>
    <row r="1040" spans="1:48" s="257" customFormat="1" ht="24" x14ac:dyDescent="0.5">
      <c r="A1040" s="292">
        <v>215657</v>
      </c>
      <c r="B1040" s="257" t="s">
        <v>484</v>
      </c>
      <c r="C1040" s="257" t="s">
        <v>214</v>
      </c>
      <c r="D1040" s="257" t="s">
        <v>214</v>
      </c>
      <c r="E1040" s="257" t="s">
        <v>212</v>
      </c>
      <c r="F1040" s="257" t="s">
        <v>214</v>
      </c>
      <c r="G1040" s="257" t="s">
        <v>214</v>
      </c>
      <c r="H1040" s="257" t="s">
        <v>214</v>
      </c>
      <c r="I1040" s="257" t="s">
        <v>214</v>
      </c>
      <c r="J1040" s="257" t="s">
        <v>214</v>
      </c>
      <c r="K1040" s="257" t="s">
        <v>214</v>
      </c>
      <c r="L1040" s="257" t="s">
        <v>214</v>
      </c>
      <c r="M1040" s="257" t="s">
        <v>214</v>
      </c>
      <c r="N1040" s="257" t="s">
        <v>214</v>
      </c>
      <c r="O1040" s="257" t="s">
        <v>214</v>
      </c>
      <c r="P1040" s="257" t="s">
        <v>214</v>
      </c>
      <c r="Q1040" s="257" t="s">
        <v>213</v>
      </c>
      <c r="R1040" s="257" t="s">
        <v>213</v>
      </c>
      <c r="S1040" s="257" t="s">
        <v>214</v>
      </c>
      <c r="T1040" s="257" t="s">
        <v>214</v>
      </c>
      <c r="U1040" s="257" t="s">
        <v>214</v>
      </c>
      <c r="V1040" s="257" t="s">
        <v>214</v>
      </c>
      <c r="W1040" s="257" t="s">
        <v>214</v>
      </c>
      <c r="X1040" s="257" t="s">
        <v>214</v>
      </c>
      <c r="Y1040" s="257" t="s">
        <v>214</v>
      </c>
      <c r="Z1040" s="257" t="s">
        <v>214</v>
      </c>
      <c r="AA1040" s="257" t="s">
        <v>214</v>
      </c>
      <c r="AB1040" s="257" t="s">
        <v>213</v>
      </c>
      <c r="AC1040" s="257" t="s">
        <v>213</v>
      </c>
      <c r="AD1040" s="257" t="s">
        <v>213</v>
      </c>
      <c r="AE1040" s="257" t="s">
        <v>213</v>
      </c>
      <c r="AF1040" s="257" t="s">
        <v>213</v>
      </c>
      <c r="AP1040"/>
      <c r="AQ1040" t="s">
        <v>3375</v>
      </c>
      <c r="AR1040" s="284"/>
      <c r="AS1040" s="268"/>
      <c r="AT1040" s="256"/>
    </row>
    <row r="1041" spans="1:48" s="257" customFormat="1" ht="22.8" x14ac:dyDescent="0.4">
      <c r="A1041" s="345">
        <v>215658</v>
      </c>
      <c r="B1041" s="257" t="s">
        <v>486</v>
      </c>
      <c r="C1041" s="269" t="s">
        <v>3829</v>
      </c>
      <c r="D1041" s="269" t="s">
        <v>3829</v>
      </c>
      <c r="E1041" s="269" t="s">
        <v>3829</v>
      </c>
      <c r="F1041" s="269" t="s">
        <v>3829</v>
      </c>
      <c r="G1041" s="269" t="s">
        <v>3829</v>
      </c>
      <c r="H1041" s="269" t="s">
        <v>3829</v>
      </c>
      <c r="I1041" s="269" t="s">
        <v>3829</v>
      </c>
      <c r="J1041" s="269" t="s">
        <v>3829</v>
      </c>
      <c r="K1041" s="269" t="s">
        <v>3829</v>
      </c>
      <c r="L1041" s="269" t="s">
        <v>3829</v>
      </c>
      <c r="M1041" s="269" t="s">
        <v>3829</v>
      </c>
      <c r="N1041" s="269" t="s">
        <v>3829</v>
      </c>
      <c r="O1041" s="269" t="s">
        <v>3829</v>
      </c>
      <c r="P1041" s="269" t="s">
        <v>3829</v>
      </c>
      <c r="Q1041" s="269" t="s">
        <v>3829</v>
      </c>
      <c r="R1041" s="269" t="s">
        <v>3829</v>
      </c>
      <c r="S1041" s="269" t="s">
        <v>3829</v>
      </c>
      <c r="T1041" s="269" t="s">
        <v>3829</v>
      </c>
      <c r="U1041" s="269" t="s">
        <v>3829</v>
      </c>
      <c r="V1041" s="269" t="s">
        <v>3829</v>
      </c>
      <c r="W1041" s="269"/>
      <c r="X1041" s="269"/>
      <c r="Y1041" s="269"/>
      <c r="Z1041" s="269"/>
      <c r="AA1041" s="269"/>
      <c r="AB1041" s="269"/>
      <c r="AC1041" s="269"/>
      <c r="AD1041" s="269"/>
      <c r="AE1041" s="269"/>
      <c r="AF1041" s="269"/>
      <c r="AG1041" s="269"/>
      <c r="AH1041" s="269"/>
      <c r="AI1041" s="269"/>
      <c r="AJ1041" s="269"/>
      <c r="AK1041" s="269"/>
      <c r="AL1041" s="269"/>
      <c r="AM1041" s="269"/>
      <c r="AN1041" s="269"/>
      <c r="AO1041" s="269"/>
      <c r="AP1041"/>
      <c r="AQ1041" t="s">
        <v>4022</v>
      </c>
      <c r="AR1041" s="268"/>
      <c r="AS1041" s="268"/>
      <c r="AT1041" s="256"/>
      <c r="AV1041" s="258"/>
    </row>
    <row r="1042" spans="1:48" s="257" customFormat="1" ht="22.8" x14ac:dyDescent="0.4">
      <c r="A1042" s="257">
        <v>215659</v>
      </c>
      <c r="B1042" s="257" t="s">
        <v>59</v>
      </c>
      <c r="C1042" t="s">
        <v>212</v>
      </c>
      <c r="D1042" t="s">
        <v>214</v>
      </c>
      <c r="E1042" t="s">
        <v>212</v>
      </c>
      <c r="F1042" t="s">
        <v>214</v>
      </c>
      <c r="G1042" t="s">
        <v>214</v>
      </c>
      <c r="H1042" t="s">
        <v>214</v>
      </c>
      <c r="I1042" t="s">
        <v>214</v>
      </c>
      <c r="J1042" t="s">
        <v>214</v>
      </c>
      <c r="K1042" t="s">
        <v>214</v>
      </c>
      <c r="L1042" t="s">
        <v>214</v>
      </c>
      <c r="M1042" t="s">
        <v>212</v>
      </c>
      <c r="N1042" t="s">
        <v>212</v>
      </c>
      <c r="O1042" t="s">
        <v>214</v>
      </c>
      <c r="P1042" t="s">
        <v>214</v>
      </c>
      <c r="Q1042" t="s">
        <v>214</v>
      </c>
      <c r="R1042" t="s">
        <v>214</v>
      </c>
      <c r="S1042" t="s">
        <v>214</v>
      </c>
      <c r="T1042" t="s">
        <v>214</v>
      </c>
      <c r="U1042" t="s">
        <v>214</v>
      </c>
      <c r="V1042" t="s">
        <v>214</v>
      </c>
      <c r="W1042" t="s">
        <v>214</v>
      </c>
      <c r="X1042" t="s">
        <v>214</v>
      </c>
      <c r="Y1042" t="s">
        <v>212</v>
      </c>
      <c r="Z1042" t="s">
        <v>214</v>
      </c>
      <c r="AA1042" t="s">
        <v>214</v>
      </c>
      <c r="AB1042" t="s">
        <v>212</v>
      </c>
      <c r="AC1042" t="s">
        <v>214</v>
      </c>
      <c r="AD1042" t="s">
        <v>214</v>
      </c>
      <c r="AE1042" t="s">
        <v>212</v>
      </c>
      <c r="AF1042" t="s">
        <v>214</v>
      </c>
      <c r="AG1042" t="s">
        <v>212</v>
      </c>
      <c r="AH1042" t="s">
        <v>212</v>
      </c>
      <c r="AI1042" t="s">
        <v>212</v>
      </c>
      <c r="AJ1042" t="s">
        <v>214</v>
      </c>
      <c r="AK1042" t="s">
        <v>212</v>
      </c>
      <c r="AL1042" t="s">
        <v>212</v>
      </c>
      <c r="AM1042" t="s">
        <v>214</v>
      </c>
      <c r="AN1042" t="s">
        <v>212</v>
      </c>
      <c r="AO1042" t="s">
        <v>212</v>
      </c>
      <c r="AP1042" t="s">
        <v>212</v>
      </c>
      <c r="AQ1042" t="s">
        <v>59</v>
      </c>
      <c r="AR1042" s="284"/>
      <c r="AS1042" s="268"/>
      <c r="AT1042" s="256"/>
      <c r="AV1042" s="258"/>
    </row>
    <row r="1043" spans="1:48" s="257" customFormat="1" ht="22.8" x14ac:dyDescent="0.4">
      <c r="A1043" s="257">
        <v>215661</v>
      </c>
      <c r="B1043" s="257" t="s">
        <v>59</v>
      </c>
      <c r="C1043" t="s">
        <v>212</v>
      </c>
      <c r="D1043" t="s">
        <v>212</v>
      </c>
      <c r="E1043" t="s">
        <v>214</v>
      </c>
      <c r="F1043" t="s">
        <v>212</v>
      </c>
      <c r="G1043" t="s">
        <v>212</v>
      </c>
      <c r="H1043" t="s">
        <v>212</v>
      </c>
      <c r="I1043" t="s">
        <v>214</v>
      </c>
      <c r="J1043" t="s">
        <v>214</v>
      </c>
      <c r="K1043" t="s">
        <v>214</v>
      </c>
      <c r="L1043" t="s">
        <v>214</v>
      </c>
      <c r="M1043" t="s">
        <v>214</v>
      </c>
      <c r="N1043" t="s">
        <v>212</v>
      </c>
      <c r="O1043" t="s">
        <v>214</v>
      </c>
      <c r="P1043" t="s">
        <v>212</v>
      </c>
      <c r="Q1043" t="s">
        <v>214</v>
      </c>
      <c r="R1043" t="s">
        <v>212</v>
      </c>
      <c r="S1043" t="s">
        <v>214</v>
      </c>
      <c r="T1043" t="s">
        <v>212</v>
      </c>
      <c r="U1043" t="s">
        <v>214</v>
      </c>
      <c r="V1043" t="s">
        <v>212</v>
      </c>
      <c r="W1043" t="s">
        <v>214</v>
      </c>
      <c r="X1043" t="s">
        <v>214</v>
      </c>
      <c r="Y1043" t="s">
        <v>212</v>
      </c>
      <c r="Z1043" t="s">
        <v>212</v>
      </c>
      <c r="AA1043" t="s">
        <v>214</v>
      </c>
      <c r="AB1043" t="s">
        <v>214</v>
      </c>
      <c r="AC1043" t="s">
        <v>214</v>
      </c>
      <c r="AD1043" t="s">
        <v>214</v>
      </c>
      <c r="AE1043" t="s">
        <v>212</v>
      </c>
      <c r="AF1043" t="s">
        <v>214</v>
      </c>
      <c r="AG1043" t="s">
        <v>212</v>
      </c>
      <c r="AH1043" t="s">
        <v>212</v>
      </c>
      <c r="AI1043" t="s">
        <v>212</v>
      </c>
      <c r="AJ1043" t="s">
        <v>214</v>
      </c>
      <c r="AK1043" t="s">
        <v>212</v>
      </c>
      <c r="AL1043" t="s">
        <v>212</v>
      </c>
      <c r="AM1043" t="s">
        <v>212</v>
      </c>
      <c r="AN1043" t="s">
        <v>212</v>
      </c>
      <c r="AO1043" t="s">
        <v>214</v>
      </c>
      <c r="AP1043" t="s">
        <v>214</v>
      </c>
      <c r="AQ1043" t="s">
        <v>3374</v>
      </c>
      <c r="AR1043" s="284"/>
      <c r="AS1043" s="268"/>
      <c r="AT1043" s="258"/>
      <c r="AV1043" s="258"/>
    </row>
    <row r="1044" spans="1:48" s="257" customFormat="1" ht="22.8" x14ac:dyDescent="0.4">
      <c r="A1044" s="345">
        <v>215663</v>
      </c>
      <c r="B1044" s="257" t="s">
        <v>484</v>
      </c>
      <c r="C1044" s="269" t="s">
        <v>3829</v>
      </c>
      <c r="D1044" s="269" t="s">
        <v>3829</v>
      </c>
      <c r="E1044" s="269" t="s">
        <v>3829</v>
      </c>
      <c r="F1044" s="269" t="s">
        <v>3829</v>
      </c>
      <c r="G1044" s="269" t="s">
        <v>3829</v>
      </c>
      <c r="H1044" s="269" t="s">
        <v>3829</v>
      </c>
      <c r="I1044" s="269" t="s">
        <v>3829</v>
      </c>
      <c r="J1044" s="269" t="s">
        <v>3829</v>
      </c>
      <c r="K1044" s="269" t="s">
        <v>3829</v>
      </c>
      <c r="L1044" s="269" t="s">
        <v>3829</v>
      </c>
      <c r="M1044" s="269" t="s">
        <v>3829</v>
      </c>
      <c r="N1044" s="269" t="s">
        <v>3829</v>
      </c>
      <c r="O1044" s="269" t="s">
        <v>3829</v>
      </c>
      <c r="P1044" s="269" t="s">
        <v>3829</v>
      </c>
      <c r="Q1044" s="269" t="s">
        <v>3829</v>
      </c>
      <c r="R1044" s="269" t="s">
        <v>3829</v>
      </c>
      <c r="S1044" s="269" t="s">
        <v>3829</v>
      </c>
      <c r="T1044" s="269" t="s">
        <v>3829</v>
      </c>
      <c r="U1044" s="269" t="s">
        <v>3829</v>
      </c>
      <c r="V1044" s="269" t="s">
        <v>3829</v>
      </c>
      <c r="W1044" s="269" t="s">
        <v>3829</v>
      </c>
      <c r="X1044" s="269" t="s">
        <v>3829</v>
      </c>
      <c r="Y1044" s="269" t="s">
        <v>3829</v>
      </c>
      <c r="Z1044" s="269" t="s">
        <v>3829</v>
      </c>
      <c r="AA1044" s="269" t="s">
        <v>3829</v>
      </c>
      <c r="AB1044" s="269" t="s">
        <v>3829</v>
      </c>
      <c r="AC1044" s="269" t="s">
        <v>3829</v>
      </c>
      <c r="AD1044" s="269" t="s">
        <v>3829</v>
      </c>
      <c r="AE1044" s="269" t="s">
        <v>3829</v>
      </c>
      <c r="AF1044" s="269" t="s">
        <v>3829</v>
      </c>
      <c r="AG1044" s="269"/>
      <c r="AH1044" s="269"/>
      <c r="AI1044" s="269"/>
      <c r="AJ1044" s="269"/>
      <c r="AK1044" s="269"/>
      <c r="AL1044" s="269"/>
      <c r="AM1044" s="269"/>
      <c r="AN1044" s="269"/>
      <c r="AO1044" s="269"/>
      <c r="AP1044"/>
      <c r="AQ1044" t="s">
        <v>4067</v>
      </c>
      <c r="AR1044" s="284"/>
      <c r="AS1044" s="268"/>
      <c r="AT1044" s="258"/>
      <c r="AV1044" s="258"/>
    </row>
    <row r="1045" spans="1:48" s="257" customFormat="1" ht="22.8" x14ac:dyDescent="0.4">
      <c r="A1045" s="345">
        <v>215665</v>
      </c>
      <c r="B1045" s="257" t="s">
        <v>485</v>
      </c>
      <c r="C1045" s="269" t="s">
        <v>3829</v>
      </c>
      <c r="D1045" s="269" t="s">
        <v>3829</v>
      </c>
      <c r="E1045" s="269" t="s">
        <v>3829</v>
      </c>
      <c r="F1045" s="269" t="s">
        <v>3829</v>
      </c>
      <c r="G1045" s="269" t="s">
        <v>3829</v>
      </c>
      <c r="H1045" s="269" t="s">
        <v>3829</v>
      </c>
      <c r="I1045" s="269" t="s">
        <v>3829</v>
      </c>
      <c r="J1045" s="269" t="s">
        <v>3829</v>
      </c>
      <c r="K1045" s="269" t="s">
        <v>3829</v>
      </c>
      <c r="L1045" s="269" t="s">
        <v>3829</v>
      </c>
      <c r="M1045" s="269"/>
      <c r="N1045" s="269"/>
      <c r="O1045" s="269"/>
      <c r="P1045" s="269"/>
      <c r="Q1045" s="269"/>
      <c r="R1045" s="269"/>
      <c r="S1045" s="269"/>
      <c r="T1045" s="269"/>
      <c r="U1045" s="269"/>
      <c r="V1045" s="269"/>
      <c r="W1045" s="269"/>
      <c r="X1045" s="269"/>
      <c r="Y1045" s="269"/>
      <c r="Z1045" s="269"/>
      <c r="AA1045" s="269"/>
      <c r="AB1045" s="269"/>
      <c r="AC1045" s="269"/>
      <c r="AD1045" s="269"/>
      <c r="AE1045" s="269"/>
      <c r="AF1045" s="269"/>
      <c r="AG1045" s="269"/>
      <c r="AH1045" s="269"/>
      <c r="AI1045" s="269"/>
      <c r="AJ1045" s="269"/>
      <c r="AK1045" s="269"/>
      <c r="AL1045" s="269"/>
      <c r="AM1045" s="269"/>
      <c r="AN1045" s="269"/>
      <c r="AO1045" s="269"/>
      <c r="AP1045"/>
      <c r="AQ1045" t="s">
        <v>485</v>
      </c>
      <c r="AR1045" s="284"/>
      <c r="AS1045" s="268"/>
      <c r="AT1045" s="256"/>
      <c r="AV1045" s="258"/>
    </row>
    <row r="1046" spans="1:48" s="257" customFormat="1" ht="22.8" x14ac:dyDescent="0.4">
      <c r="A1046" s="257">
        <v>215666</v>
      </c>
      <c r="B1046" s="257" t="s">
        <v>59</v>
      </c>
      <c r="C1046" t="s">
        <v>212</v>
      </c>
      <c r="D1046" t="s">
        <v>214</v>
      </c>
      <c r="E1046" t="s">
        <v>214</v>
      </c>
      <c r="F1046" t="s">
        <v>214</v>
      </c>
      <c r="G1046" t="s">
        <v>212</v>
      </c>
      <c r="H1046" t="s">
        <v>214</v>
      </c>
      <c r="I1046" t="s">
        <v>214</v>
      </c>
      <c r="J1046" t="s">
        <v>212</v>
      </c>
      <c r="K1046" t="s">
        <v>214</v>
      </c>
      <c r="L1046" t="s">
        <v>214</v>
      </c>
      <c r="M1046" t="s">
        <v>214</v>
      </c>
      <c r="N1046" t="s">
        <v>214</v>
      </c>
      <c r="O1046" t="s">
        <v>212</v>
      </c>
      <c r="P1046" t="s">
        <v>214</v>
      </c>
      <c r="Q1046" t="s">
        <v>212</v>
      </c>
      <c r="R1046" t="s">
        <v>212</v>
      </c>
      <c r="S1046" t="s">
        <v>214</v>
      </c>
      <c r="T1046" t="s">
        <v>212</v>
      </c>
      <c r="U1046" t="s">
        <v>212</v>
      </c>
      <c r="V1046" t="s">
        <v>212</v>
      </c>
      <c r="W1046" t="s">
        <v>214</v>
      </c>
      <c r="X1046" t="s">
        <v>214</v>
      </c>
      <c r="Y1046" t="s">
        <v>212</v>
      </c>
      <c r="Z1046" t="s">
        <v>214</v>
      </c>
      <c r="AA1046" t="s">
        <v>212</v>
      </c>
      <c r="AB1046" t="s">
        <v>214</v>
      </c>
      <c r="AC1046" t="s">
        <v>214</v>
      </c>
      <c r="AD1046" t="s">
        <v>214</v>
      </c>
      <c r="AE1046" t="s">
        <v>212</v>
      </c>
      <c r="AF1046" t="s">
        <v>214</v>
      </c>
      <c r="AG1046" t="s">
        <v>214</v>
      </c>
      <c r="AH1046" t="s">
        <v>212</v>
      </c>
      <c r="AI1046" t="s">
        <v>212</v>
      </c>
      <c r="AJ1046" t="s">
        <v>214</v>
      </c>
      <c r="AK1046" t="s">
        <v>212</v>
      </c>
      <c r="AL1046" t="s">
        <v>212</v>
      </c>
      <c r="AM1046" t="s">
        <v>212</v>
      </c>
      <c r="AN1046" t="s">
        <v>214</v>
      </c>
      <c r="AO1046" t="s">
        <v>214</v>
      </c>
      <c r="AP1046" t="s">
        <v>214</v>
      </c>
      <c r="AQ1046" t="s">
        <v>3374</v>
      </c>
      <c r="AR1046" s="281"/>
      <c r="AS1046" s="268"/>
      <c r="AT1046" s="258"/>
      <c r="AV1046" s="258"/>
    </row>
    <row r="1047" spans="1:48" s="257" customFormat="1" ht="22.8" x14ac:dyDescent="0.4">
      <c r="A1047" s="257">
        <v>215667</v>
      </c>
      <c r="B1047" s="257" t="s">
        <v>59</v>
      </c>
      <c r="C1047" t="s">
        <v>214</v>
      </c>
      <c r="D1047" t="s">
        <v>212</v>
      </c>
      <c r="E1047" t="s">
        <v>214</v>
      </c>
      <c r="F1047" t="s">
        <v>214</v>
      </c>
      <c r="G1047" t="s">
        <v>214</v>
      </c>
      <c r="H1047" t="s">
        <v>212</v>
      </c>
      <c r="I1047" t="s">
        <v>214</v>
      </c>
      <c r="J1047" t="s">
        <v>212</v>
      </c>
      <c r="K1047" t="s">
        <v>214</v>
      </c>
      <c r="L1047" t="s">
        <v>214</v>
      </c>
      <c r="M1047" t="s">
        <v>214</v>
      </c>
      <c r="N1047" t="s">
        <v>214</v>
      </c>
      <c r="O1047" t="s">
        <v>212</v>
      </c>
      <c r="P1047" t="s">
        <v>214</v>
      </c>
      <c r="Q1047" t="s">
        <v>214</v>
      </c>
      <c r="R1047" t="s">
        <v>214</v>
      </c>
      <c r="S1047" t="s">
        <v>214</v>
      </c>
      <c r="T1047" t="s">
        <v>212</v>
      </c>
      <c r="U1047" t="s">
        <v>212</v>
      </c>
      <c r="V1047" t="s">
        <v>212</v>
      </c>
      <c r="W1047" t="s">
        <v>214</v>
      </c>
      <c r="X1047" t="s">
        <v>212</v>
      </c>
      <c r="Y1047" t="s">
        <v>214</v>
      </c>
      <c r="Z1047" t="s">
        <v>212</v>
      </c>
      <c r="AA1047" t="s">
        <v>214</v>
      </c>
      <c r="AB1047" t="s">
        <v>212</v>
      </c>
      <c r="AC1047" t="s">
        <v>212</v>
      </c>
      <c r="AD1047" t="s">
        <v>212</v>
      </c>
      <c r="AE1047" t="s">
        <v>212</v>
      </c>
      <c r="AF1047" t="s">
        <v>212</v>
      </c>
      <c r="AG1047" t="s">
        <v>214</v>
      </c>
      <c r="AH1047" t="s">
        <v>214</v>
      </c>
      <c r="AI1047" t="s">
        <v>214</v>
      </c>
      <c r="AJ1047" t="s">
        <v>212</v>
      </c>
      <c r="AK1047" t="s">
        <v>214</v>
      </c>
      <c r="AL1047" t="s">
        <v>214</v>
      </c>
      <c r="AM1047" t="s">
        <v>214</v>
      </c>
      <c r="AN1047" t="s">
        <v>214</v>
      </c>
      <c r="AO1047" t="s">
        <v>214</v>
      </c>
      <c r="AP1047" t="s">
        <v>214</v>
      </c>
      <c r="AQ1047" t="s">
        <v>3374</v>
      </c>
      <c r="AR1047" s="281" t="s">
        <v>1451</v>
      </c>
      <c r="AS1047" s="268"/>
      <c r="AT1047" s="256"/>
      <c r="AV1047" s="258"/>
    </row>
    <row r="1048" spans="1:48" s="257" customFormat="1" ht="24" x14ac:dyDescent="0.5">
      <c r="A1048" s="292">
        <v>215675</v>
      </c>
      <c r="B1048" s="257" t="s">
        <v>486</v>
      </c>
      <c r="C1048" s="256" t="s">
        <v>3829</v>
      </c>
      <c r="D1048" s="256" t="s">
        <v>3829</v>
      </c>
      <c r="E1048" s="256" t="s">
        <v>3829</v>
      </c>
      <c r="F1048" s="256" t="s">
        <v>3829</v>
      </c>
      <c r="G1048" s="256" t="s">
        <v>3829</v>
      </c>
      <c r="H1048" s="256" t="s">
        <v>3829</v>
      </c>
      <c r="I1048" s="256" t="s">
        <v>3829</v>
      </c>
      <c r="J1048" s="256" t="s">
        <v>3829</v>
      </c>
      <c r="K1048" s="256" t="s">
        <v>3829</v>
      </c>
      <c r="L1048" s="256" t="s">
        <v>3829</v>
      </c>
      <c r="M1048" s="256" t="s">
        <v>3829</v>
      </c>
      <c r="N1048" s="256" t="s">
        <v>3829</v>
      </c>
      <c r="O1048" s="256" t="s">
        <v>3829</v>
      </c>
      <c r="P1048" s="256" t="s">
        <v>3829</v>
      </c>
      <c r="Q1048" s="256" t="s">
        <v>3829</v>
      </c>
      <c r="R1048" s="256" t="s">
        <v>3829</v>
      </c>
      <c r="S1048" s="256" t="s">
        <v>3829</v>
      </c>
      <c r="T1048" s="256" t="s">
        <v>3829</v>
      </c>
      <c r="U1048" s="256" t="s">
        <v>3829</v>
      </c>
      <c r="V1048" s="256" t="s">
        <v>3829</v>
      </c>
      <c r="W1048" s="256"/>
      <c r="X1048" s="256"/>
      <c r="Y1048" s="256"/>
      <c r="Z1048" s="256"/>
      <c r="AA1048" s="256"/>
      <c r="AB1048" s="256"/>
      <c r="AC1048" s="256"/>
      <c r="AD1048" s="256"/>
      <c r="AE1048" s="256"/>
      <c r="AF1048" s="256"/>
      <c r="AG1048" s="256"/>
      <c r="AH1048" s="256"/>
      <c r="AI1048" s="256"/>
      <c r="AJ1048" s="256"/>
      <c r="AK1048" s="256"/>
      <c r="AL1048" s="256"/>
      <c r="AM1048" s="256"/>
      <c r="AN1048" s="256"/>
      <c r="AO1048" s="256"/>
      <c r="AP1048"/>
      <c r="AQ1048" t="s">
        <v>486</v>
      </c>
      <c r="AR1048" s="284"/>
      <c r="AS1048" s="268"/>
      <c r="AT1048" s="258"/>
    </row>
    <row r="1049" spans="1:48" s="257" customFormat="1" ht="22.8" x14ac:dyDescent="0.4">
      <c r="A1049" s="257">
        <v>215676</v>
      </c>
      <c r="B1049" s="257" t="s">
        <v>59</v>
      </c>
      <c r="C1049" t="s">
        <v>214</v>
      </c>
      <c r="D1049" t="s">
        <v>214</v>
      </c>
      <c r="E1049" t="s">
        <v>214</v>
      </c>
      <c r="F1049" t="s">
        <v>214</v>
      </c>
      <c r="G1049" t="s">
        <v>212</v>
      </c>
      <c r="H1049" t="s">
        <v>214</v>
      </c>
      <c r="I1049" t="s">
        <v>214</v>
      </c>
      <c r="J1049" t="s">
        <v>214</v>
      </c>
      <c r="K1049" t="s">
        <v>214</v>
      </c>
      <c r="L1049" t="s">
        <v>214</v>
      </c>
      <c r="M1049" t="s">
        <v>214</v>
      </c>
      <c r="N1049" t="s">
        <v>212</v>
      </c>
      <c r="O1049" t="s">
        <v>212</v>
      </c>
      <c r="P1049" t="s">
        <v>214</v>
      </c>
      <c r="Q1049" t="s">
        <v>214</v>
      </c>
      <c r="R1049" t="s">
        <v>212</v>
      </c>
      <c r="S1049" t="s">
        <v>214</v>
      </c>
      <c r="T1049" t="s">
        <v>212</v>
      </c>
      <c r="U1049" t="s">
        <v>214</v>
      </c>
      <c r="V1049" t="s">
        <v>214</v>
      </c>
      <c r="W1049" t="s">
        <v>214</v>
      </c>
      <c r="X1049" t="s">
        <v>214</v>
      </c>
      <c r="Y1049" t="s">
        <v>214</v>
      </c>
      <c r="Z1049" t="s">
        <v>212</v>
      </c>
      <c r="AA1049" t="s">
        <v>212</v>
      </c>
      <c r="AB1049" t="s">
        <v>212</v>
      </c>
      <c r="AC1049" t="s">
        <v>212</v>
      </c>
      <c r="AD1049" t="s">
        <v>212</v>
      </c>
      <c r="AE1049" t="s">
        <v>214</v>
      </c>
      <c r="AF1049" t="s">
        <v>212</v>
      </c>
      <c r="AG1049" t="s">
        <v>214</v>
      </c>
      <c r="AH1049" t="s">
        <v>214</v>
      </c>
      <c r="AI1049" t="s">
        <v>212</v>
      </c>
      <c r="AJ1049" t="s">
        <v>212</v>
      </c>
      <c r="AK1049" t="s">
        <v>212</v>
      </c>
      <c r="AL1049" t="s">
        <v>214</v>
      </c>
      <c r="AM1049" t="s">
        <v>214</v>
      </c>
      <c r="AN1049" t="s">
        <v>214</v>
      </c>
      <c r="AO1049" t="s">
        <v>212</v>
      </c>
      <c r="AP1049" t="s">
        <v>214</v>
      </c>
      <c r="AQ1049" t="s">
        <v>3374</v>
      </c>
      <c r="AR1049" s="284" t="s">
        <v>213</v>
      </c>
      <c r="AS1049" s="268"/>
      <c r="AT1049" s="258"/>
    </row>
    <row r="1050" spans="1:48" s="257" customFormat="1" ht="18" x14ac:dyDescent="0.5">
      <c r="A1050" s="292">
        <v>215677</v>
      </c>
      <c r="B1050" s="257" t="s">
        <v>59</v>
      </c>
      <c r="C1050" s="257" t="s">
        <v>212</v>
      </c>
      <c r="D1050" s="257" t="s">
        <v>214</v>
      </c>
      <c r="E1050" s="257" t="s">
        <v>214</v>
      </c>
      <c r="F1050" s="257" t="s">
        <v>212</v>
      </c>
      <c r="G1050" s="257" t="s">
        <v>214</v>
      </c>
      <c r="H1050" s="257" t="s">
        <v>214</v>
      </c>
      <c r="I1050" s="257" t="s">
        <v>214</v>
      </c>
      <c r="J1050" s="257" t="s">
        <v>214</v>
      </c>
      <c r="K1050" s="257" t="s">
        <v>214</v>
      </c>
      <c r="L1050" s="257" t="s">
        <v>214</v>
      </c>
      <c r="M1050" s="257" t="s">
        <v>214</v>
      </c>
      <c r="N1050" s="257" t="s">
        <v>212</v>
      </c>
      <c r="O1050" s="257" t="s">
        <v>212</v>
      </c>
      <c r="P1050" s="257" t="s">
        <v>212</v>
      </c>
      <c r="Q1050" s="257" t="s">
        <v>212</v>
      </c>
      <c r="R1050" s="257" t="s">
        <v>214</v>
      </c>
      <c r="S1050" s="257" t="s">
        <v>214</v>
      </c>
      <c r="T1050" s="257" t="s">
        <v>214</v>
      </c>
      <c r="U1050" s="257" t="s">
        <v>214</v>
      </c>
      <c r="V1050" s="257" t="s">
        <v>214</v>
      </c>
      <c r="W1050" s="257" t="s">
        <v>213</v>
      </c>
      <c r="X1050" s="257" t="s">
        <v>213</v>
      </c>
      <c r="Y1050" s="257" t="s">
        <v>214</v>
      </c>
      <c r="Z1050" s="257" t="s">
        <v>213</v>
      </c>
      <c r="AA1050" s="257" t="s">
        <v>213</v>
      </c>
      <c r="AB1050" s="257" t="s">
        <v>214</v>
      </c>
      <c r="AC1050" s="257" t="s">
        <v>213</v>
      </c>
      <c r="AD1050" s="257" t="s">
        <v>214</v>
      </c>
      <c r="AE1050" s="257" t="s">
        <v>214</v>
      </c>
      <c r="AF1050" s="257" t="s">
        <v>213</v>
      </c>
      <c r="AG1050" s="257" t="s">
        <v>214</v>
      </c>
      <c r="AH1050" s="257" t="s">
        <v>214</v>
      </c>
      <c r="AI1050" s="257" t="s">
        <v>214</v>
      </c>
      <c r="AJ1050" s="257" t="s">
        <v>214</v>
      </c>
      <c r="AK1050" s="257" t="s">
        <v>214</v>
      </c>
      <c r="AL1050" s="257" t="s">
        <v>213</v>
      </c>
      <c r="AM1050" s="257" t="s">
        <v>213</v>
      </c>
      <c r="AN1050" s="257" t="s">
        <v>213</v>
      </c>
      <c r="AO1050" s="257" t="s">
        <v>213</v>
      </c>
      <c r="AQ1050" t="s">
        <v>3374</v>
      </c>
      <c r="AR1050" s="284" t="s">
        <v>212</v>
      </c>
      <c r="AS1050" s="283"/>
      <c r="AT1050" s="280"/>
    </row>
    <row r="1051" spans="1:48" s="257" customFormat="1" ht="22.8" x14ac:dyDescent="0.4">
      <c r="A1051" s="257">
        <v>215678</v>
      </c>
      <c r="B1051" s="257" t="s">
        <v>486</v>
      </c>
      <c r="C1051" t="s">
        <v>3829</v>
      </c>
      <c r="D1051" t="s">
        <v>3829</v>
      </c>
      <c r="E1051" t="s">
        <v>3829</v>
      </c>
      <c r="F1051" t="s">
        <v>3829</v>
      </c>
      <c r="G1051" t="s">
        <v>3829</v>
      </c>
      <c r="H1051" t="s">
        <v>3829</v>
      </c>
      <c r="I1051" t="s">
        <v>3829</v>
      </c>
      <c r="J1051" t="s">
        <v>3829</v>
      </c>
      <c r="K1051" t="s">
        <v>3829</v>
      </c>
      <c r="L1051" t="s">
        <v>3829</v>
      </c>
      <c r="M1051" t="s">
        <v>3829</v>
      </c>
      <c r="N1051" t="s">
        <v>3829</v>
      </c>
      <c r="O1051" t="s">
        <v>3829</v>
      </c>
      <c r="P1051" t="s">
        <v>3829</v>
      </c>
      <c r="Q1051" t="s">
        <v>3829</v>
      </c>
      <c r="R1051" t="s">
        <v>3829</v>
      </c>
      <c r="S1051" t="s">
        <v>3829</v>
      </c>
      <c r="T1051" t="s">
        <v>3829</v>
      </c>
      <c r="U1051" t="s">
        <v>3829</v>
      </c>
      <c r="V1051" t="s">
        <v>3829</v>
      </c>
      <c r="W1051"/>
      <c r="X1051"/>
      <c r="Y1051"/>
      <c r="Z1051"/>
      <c r="AA1051"/>
      <c r="AB1051"/>
      <c r="AC1051"/>
      <c r="AD1051"/>
      <c r="AE1051"/>
      <c r="AF1051"/>
      <c r="AG1051"/>
      <c r="AH1051"/>
      <c r="AI1051"/>
      <c r="AJ1051"/>
      <c r="AK1051"/>
      <c r="AL1051"/>
      <c r="AM1051"/>
      <c r="AN1051"/>
      <c r="AO1051"/>
      <c r="AP1051"/>
      <c r="AQ1051" t="s">
        <v>4037</v>
      </c>
      <c r="AR1051" s="284"/>
      <c r="AS1051" s="268"/>
      <c r="AT1051" s="256"/>
    </row>
    <row r="1052" spans="1:48" s="257" customFormat="1" ht="22.8" x14ac:dyDescent="0.4">
      <c r="A1052" s="345">
        <v>215683</v>
      </c>
      <c r="B1052" s="257" t="s">
        <v>486</v>
      </c>
      <c r="C1052" s="269" t="s">
        <v>3829</v>
      </c>
      <c r="D1052" s="269" t="s">
        <v>3829</v>
      </c>
      <c r="E1052" s="269" t="s">
        <v>3829</v>
      </c>
      <c r="F1052" s="269" t="s">
        <v>3829</v>
      </c>
      <c r="G1052" s="269" t="s">
        <v>3829</v>
      </c>
      <c r="H1052" s="269" t="s">
        <v>3829</v>
      </c>
      <c r="I1052" s="269" t="s">
        <v>3829</v>
      </c>
      <c r="J1052" s="269" t="s">
        <v>3829</v>
      </c>
      <c r="K1052" s="269" t="s">
        <v>3829</v>
      </c>
      <c r="L1052" s="269" t="s">
        <v>3829</v>
      </c>
      <c r="M1052" s="269" t="s">
        <v>3829</v>
      </c>
      <c r="N1052" s="269" t="s">
        <v>3829</v>
      </c>
      <c r="O1052" s="269" t="s">
        <v>3829</v>
      </c>
      <c r="P1052" s="269" t="s">
        <v>3829</v>
      </c>
      <c r="Q1052" s="269" t="s">
        <v>3829</v>
      </c>
      <c r="R1052" s="269" t="s">
        <v>3829</v>
      </c>
      <c r="S1052" s="269" t="s">
        <v>3829</v>
      </c>
      <c r="T1052" s="269" t="s">
        <v>3829</v>
      </c>
      <c r="U1052" s="269" t="s">
        <v>3829</v>
      </c>
      <c r="V1052" s="269" t="s">
        <v>3829</v>
      </c>
      <c r="W1052" s="269"/>
      <c r="X1052" s="269"/>
      <c r="Y1052" s="269"/>
      <c r="Z1052" s="269"/>
      <c r="AA1052" s="269"/>
      <c r="AB1052" s="269"/>
      <c r="AC1052" s="269"/>
      <c r="AD1052" s="269"/>
      <c r="AE1052" s="269"/>
      <c r="AF1052" s="269"/>
      <c r="AG1052" s="269"/>
      <c r="AH1052" s="269"/>
      <c r="AI1052" s="269"/>
      <c r="AJ1052" s="269"/>
      <c r="AK1052" s="269"/>
      <c r="AL1052" s="269"/>
      <c r="AM1052" s="269"/>
      <c r="AN1052" s="269"/>
      <c r="AO1052" s="269"/>
      <c r="AP1052"/>
      <c r="AQ1052" t="s">
        <v>4068</v>
      </c>
      <c r="AR1052" s="284"/>
      <c r="AS1052" s="268"/>
      <c r="AT1052" s="256"/>
      <c r="AV1052" s="258"/>
    </row>
    <row r="1053" spans="1:48" s="257" customFormat="1" ht="25.8" x14ac:dyDescent="0.65">
      <c r="A1053" s="257">
        <v>215684</v>
      </c>
      <c r="B1053" s="257" t="s">
        <v>484</v>
      </c>
      <c r="C1053" t="s">
        <v>3829</v>
      </c>
      <c r="D1053" t="s">
        <v>3829</v>
      </c>
      <c r="E1053" t="s">
        <v>3829</v>
      </c>
      <c r="F1053" t="s">
        <v>3829</v>
      </c>
      <c r="G1053" t="s">
        <v>3829</v>
      </c>
      <c r="H1053" t="s">
        <v>3829</v>
      </c>
      <c r="I1053" t="s">
        <v>3829</v>
      </c>
      <c r="J1053" t="s">
        <v>3829</v>
      </c>
      <c r="K1053" t="s">
        <v>3829</v>
      </c>
      <c r="L1053" t="s">
        <v>3829</v>
      </c>
      <c r="M1053" t="s">
        <v>3829</v>
      </c>
      <c r="N1053" t="s">
        <v>3829</v>
      </c>
      <c r="O1053" t="s">
        <v>3829</v>
      </c>
      <c r="P1053" t="s">
        <v>3829</v>
      </c>
      <c r="Q1053" t="s">
        <v>3829</v>
      </c>
      <c r="R1053" t="s">
        <v>3829</v>
      </c>
      <c r="S1053" t="s">
        <v>3829</v>
      </c>
      <c r="T1053" t="s">
        <v>3829</v>
      </c>
      <c r="U1053" t="s">
        <v>3829</v>
      </c>
      <c r="V1053" t="s">
        <v>3829</v>
      </c>
      <c r="W1053" t="s">
        <v>3829</v>
      </c>
      <c r="X1053" t="s">
        <v>3829</v>
      </c>
      <c r="Y1053" t="s">
        <v>3829</v>
      </c>
      <c r="Z1053" t="s">
        <v>3829</v>
      </c>
      <c r="AA1053" t="s">
        <v>3829</v>
      </c>
      <c r="AB1053" t="s">
        <v>3829</v>
      </c>
      <c r="AC1053" t="s">
        <v>3829</v>
      </c>
      <c r="AD1053" t="s">
        <v>3829</v>
      </c>
      <c r="AE1053" t="s">
        <v>3829</v>
      </c>
      <c r="AF1053" t="s">
        <v>3829</v>
      </c>
      <c r="AG1053"/>
      <c r="AH1053"/>
      <c r="AI1053"/>
      <c r="AJ1053"/>
      <c r="AK1053"/>
      <c r="AL1053"/>
      <c r="AM1053"/>
      <c r="AN1053"/>
      <c r="AO1053"/>
      <c r="AP1053"/>
      <c r="AQ1053" t="s">
        <v>3865</v>
      </c>
      <c r="AR1053" s="286"/>
      <c r="AS1053" s="268"/>
      <c r="AT1053" s="258"/>
      <c r="AV1053" s="258"/>
    </row>
    <row r="1054" spans="1:48" s="257" customFormat="1" ht="24" x14ac:dyDescent="0.5">
      <c r="A1054" s="292">
        <v>215688</v>
      </c>
      <c r="B1054" s="257" t="s">
        <v>59</v>
      </c>
      <c r="C1054" s="256" t="s">
        <v>214</v>
      </c>
      <c r="D1054" s="256" t="s">
        <v>214</v>
      </c>
      <c r="E1054" s="256" t="s">
        <v>214</v>
      </c>
      <c r="F1054" s="256" t="s">
        <v>214</v>
      </c>
      <c r="G1054" s="256" t="s">
        <v>214</v>
      </c>
      <c r="H1054" s="256" t="s">
        <v>214</v>
      </c>
      <c r="I1054" s="256" t="s">
        <v>214</v>
      </c>
      <c r="J1054" s="256" t="s">
        <v>214</v>
      </c>
      <c r="K1054" s="256" t="s">
        <v>212</v>
      </c>
      <c r="L1054" s="256" t="s">
        <v>214</v>
      </c>
      <c r="M1054" s="256" t="s">
        <v>214</v>
      </c>
      <c r="N1054" s="256" t="s">
        <v>214</v>
      </c>
      <c r="O1054" s="256" t="s">
        <v>212</v>
      </c>
      <c r="P1054" s="256" t="s">
        <v>214</v>
      </c>
      <c r="Q1054" s="256" t="s">
        <v>214</v>
      </c>
      <c r="R1054" s="256" t="s">
        <v>214</v>
      </c>
      <c r="S1054" s="256" t="s">
        <v>214</v>
      </c>
      <c r="T1054" s="256" t="s">
        <v>214</v>
      </c>
      <c r="U1054" s="256" t="s">
        <v>214</v>
      </c>
      <c r="V1054" s="256" t="s">
        <v>214</v>
      </c>
      <c r="W1054" s="256" t="s">
        <v>214</v>
      </c>
      <c r="X1054" s="256" t="s">
        <v>214</v>
      </c>
      <c r="Y1054" s="256" t="s">
        <v>212</v>
      </c>
      <c r="Z1054" s="256" t="s">
        <v>214</v>
      </c>
      <c r="AA1054" s="256" t="s">
        <v>214</v>
      </c>
      <c r="AB1054" s="256" t="s">
        <v>214</v>
      </c>
      <c r="AC1054" s="256" t="s">
        <v>214</v>
      </c>
      <c r="AD1054" s="256" t="s">
        <v>214</v>
      </c>
      <c r="AE1054" s="256" t="s">
        <v>214</v>
      </c>
      <c r="AF1054" s="256" t="s">
        <v>214</v>
      </c>
      <c r="AG1054" t="s">
        <v>213</v>
      </c>
      <c r="AH1054" t="s">
        <v>213</v>
      </c>
      <c r="AI1054" t="s">
        <v>213</v>
      </c>
      <c r="AJ1054" t="s">
        <v>213</v>
      </c>
      <c r="AK1054" t="s">
        <v>213</v>
      </c>
      <c r="AL1054" t="s">
        <v>213</v>
      </c>
      <c r="AM1054" t="s">
        <v>213</v>
      </c>
      <c r="AN1054" t="s">
        <v>213</v>
      </c>
      <c r="AO1054" t="s">
        <v>213</v>
      </c>
      <c r="AQ1054" t="s">
        <v>3374</v>
      </c>
      <c r="AR1054" s="268" t="s">
        <v>3832</v>
      </c>
      <c r="AS1054" s="283"/>
      <c r="AT1054" s="280"/>
      <c r="AU1054" s="280"/>
      <c r="AV1054" s="280"/>
    </row>
    <row r="1055" spans="1:48" s="257" customFormat="1" ht="22.8" x14ac:dyDescent="0.4">
      <c r="A1055" s="257">
        <v>215691</v>
      </c>
      <c r="B1055" s="257" t="s">
        <v>486</v>
      </c>
      <c r="C1055" t="s">
        <v>3829</v>
      </c>
      <c r="D1055" t="s">
        <v>3829</v>
      </c>
      <c r="E1055" t="s">
        <v>3829</v>
      </c>
      <c r="F1055" t="s">
        <v>3829</v>
      </c>
      <c r="G1055" t="s">
        <v>3829</v>
      </c>
      <c r="H1055" t="s">
        <v>3829</v>
      </c>
      <c r="I1055" t="s">
        <v>3829</v>
      </c>
      <c r="J1055" t="s">
        <v>3829</v>
      </c>
      <c r="K1055" t="s">
        <v>3829</v>
      </c>
      <c r="L1055" t="s">
        <v>3829</v>
      </c>
      <c r="M1055" t="s">
        <v>3829</v>
      </c>
      <c r="N1055" t="s">
        <v>3829</v>
      </c>
      <c r="O1055" t="s">
        <v>3829</v>
      </c>
      <c r="P1055" t="s">
        <v>3829</v>
      </c>
      <c r="Q1055" t="s">
        <v>3829</v>
      </c>
      <c r="R1055" t="s">
        <v>3829</v>
      </c>
      <c r="S1055" t="s">
        <v>3829</v>
      </c>
      <c r="T1055" t="s">
        <v>3829</v>
      </c>
      <c r="U1055" t="s">
        <v>3829</v>
      </c>
      <c r="V1055" t="s">
        <v>3829</v>
      </c>
      <c r="W1055"/>
      <c r="X1055"/>
      <c r="Y1055"/>
      <c r="Z1055"/>
      <c r="AA1055"/>
      <c r="AB1055"/>
      <c r="AC1055"/>
      <c r="AD1055"/>
      <c r="AE1055"/>
      <c r="AF1055"/>
      <c r="AG1055"/>
      <c r="AH1055"/>
      <c r="AI1055"/>
      <c r="AJ1055"/>
      <c r="AK1055"/>
      <c r="AL1055"/>
      <c r="AM1055"/>
      <c r="AN1055"/>
      <c r="AO1055"/>
      <c r="AP1055"/>
      <c r="AQ1055" t="s">
        <v>4077</v>
      </c>
      <c r="AR1055" s="281"/>
      <c r="AS1055" s="268"/>
      <c r="AT1055" s="256"/>
    </row>
    <row r="1056" spans="1:48" s="257" customFormat="1" ht="22.8" x14ac:dyDescent="0.4">
      <c r="A1056" s="257">
        <v>215694</v>
      </c>
      <c r="B1056" s="257" t="s">
        <v>484</v>
      </c>
      <c r="C1056" t="s">
        <v>214</v>
      </c>
      <c r="D1056" t="s">
        <v>214</v>
      </c>
      <c r="E1056" t="s">
        <v>214</v>
      </c>
      <c r="F1056" t="s">
        <v>214</v>
      </c>
      <c r="G1056" t="s">
        <v>212</v>
      </c>
      <c r="H1056" t="s">
        <v>214</v>
      </c>
      <c r="I1056" t="s">
        <v>214</v>
      </c>
      <c r="J1056" t="s">
        <v>212</v>
      </c>
      <c r="K1056" t="s">
        <v>214</v>
      </c>
      <c r="L1056" t="s">
        <v>214</v>
      </c>
      <c r="M1056" t="s">
        <v>212</v>
      </c>
      <c r="N1056" t="s">
        <v>212</v>
      </c>
      <c r="O1056" t="s">
        <v>212</v>
      </c>
      <c r="P1056" t="s">
        <v>212</v>
      </c>
      <c r="Q1056" t="s">
        <v>212</v>
      </c>
      <c r="R1056" t="s">
        <v>212</v>
      </c>
      <c r="S1056" t="s">
        <v>212</v>
      </c>
      <c r="T1056" t="s">
        <v>214</v>
      </c>
      <c r="U1056" t="s">
        <v>214</v>
      </c>
      <c r="V1056" t="s">
        <v>214</v>
      </c>
      <c r="W1056" t="s">
        <v>212</v>
      </c>
      <c r="X1056" t="s">
        <v>212</v>
      </c>
      <c r="Y1056" t="s">
        <v>212</v>
      </c>
      <c r="Z1056" t="s">
        <v>213</v>
      </c>
      <c r="AA1056" t="s">
        <v>212</v>
      </c>
      <c r="AB1056" t="s">
        <v>212</v>
      </c>
      <c r="AC1056" t="s">
        <v>214</v>
      </c>
      <c r="AD1056" t="s">
        <v>212</v>
      </c>
      <c r="AE1056" t="s">
        <v>214</v>
      </c>
      <c r="AF1056" t="s">
        <v>213</v>
      </c>
      <c r="AG1056"/>
      <c r="AH1056"/>
      <c r="AI1056"/>
      <c r="AJ1056"/>
      <c r="AK1056"/>
      <c r="AL1056"/>
      <c r="AM1056"/>
      <c r="AN1056"/>
      <c r="AO1056"/>
      <c r="AP1056"/>
      <c r="AQ1056" t="s">
        <v>3375</v>
      </c>
      <c r="AR1056" s="284"/>
      <c r="AS1056" s="268"/>
      <c r="AT1056" s="258"/>
    </row>
    <row r="1057" spans="1:48" s="257" customFormat="1" ht="22.8" x14ac:dyDescent="0.4">
      <c r="A1057" s="257">
        <v>215695</v>
      </c>
      <c r="B1057" s="257" t="s">
        <v>59</v>
      </c>
      <c r="C1057" t="s">
        <v>212</v>
      </c>
      <c r="D1057" t="s">
        <v>212</v>
      </c>
      <c r="E1057" t="s">
        <v>214</v>
      </c>
      <c r="F1057" t="s">
        <v>214</v>
      </c>
      <c r="G1057" t="s">
        <v>214</v>
      </c>
      <c r="H1057" t="s">
        <v>214</v>
      </c>
      <c r="I1057" t="s">
        <v>212</v>
      </c>
      <c r="J1057" t="s">
        <v>212</v>
      </c>
      <c r="K1057" t="s">
        <v>214</v>
      </c>
      <c r="L1057" t="s">
        <v>214</v>
      </c>
      <c r="M1057" t="s">
        <v>214</v>
      </c>
      <c r="N1057" t="s">
        <v>212</v>
      </c>
      <c r="O1057" t="s">
        <v>212</v>
      </c>
      <c r="P1057" t="s">
        <v>212</v>
      </c>
      <c r="Q1057" t="s">
        <v>214</v>
      </c>
      <c r="R1057" t="s">
        <v>214</v>
      </c>
      <c r="S1057" t="s">
        <v>212</v>
      </c>
      <c r="T1057" t="s">
        <v>212</v>
      </c>
      <c r="U1057" t="s">
        <v>212</v>
      </c>
      <c r="V1057" t="s">
        <v>212</v>
      </c>
      <c r="W1057" t="s">
        <v>214</v>
      </c>
      <c r="X1057" t="s">
        <v>214</v>
      </c>
      <c r="Y1057" t="s">
        <v>214</v>
      </c>
      <c r="Z1057" t="s">
        <v>214</v>
      </c>
      <c r="AA1057" t="s">
        <v>214</v>
      </c>
      <c r="AB1057" t="s">
        <v>214</v>
      </c>
      <c r="AC1057" t="s">
        <v>212</v>
      </c>
      <c r="AD1057" t="s">
        <v>214</v>
      </c>
      <c r="AE1057" t="s">
        <v>212</v>
      </c>
      <c r="AF1057" t="s">
        <v>212</v>
      </c>
      <c r="AG1057" t="s">
        <v>212</v>
      </c>
      <c r="AH1057" t="s">
        <v>214</v>
      </c>
      <c r="AI1057" t="s">
        <v>212</v>
      </c>
      <c r="AJ1057" t="s">
        <v>214</v>
      </c>
      <c r="AK1057" t="s">
        <v>212</v>
      </c>
      <c r="AL1057" t="s">
        <v>212</v>
      </c>
      <c r="AM1057" t="s">
        <v>212</v>
      </c>
      <c r="AN1057" t="s">
        <v>212</v>
      </c>
      <c r="AO1057" t="s">
        <v>214</v>
      </c>
      <c r="AP1057" t="s">
        <v>212</v>
      </c>
      <c r="AQ1057" t="s">
        <v>3374</v>
      </c>
      <c r="AR1057" s="284"/>
      <c r="AS1057" s="268"/>
      <c r="AT1057" s="258"/>
      <c r="AV1057" s="258"/>
    </row>
    <row r="1058" spans="1:48" s="257" customFormat="1" ht="22.8" x14ac:dyDescent="0.4">
      <c r="A1058" s="257">
        <v>215696</v>
      </c>
      <c r="B1058" s="257" t="s">
        <v>484</v>
      </c>
      <c r="C1058" t="s">
        <v>214</v>
      </c>
      <c r="D1058" t="s">
        <v>212</v>
      </c>
      <c r="E1058" t="s">
        <v>212</v>
      </c>
      <c r="F1058" t="s">
        <v>212</v>
      </c>
      <c r="G1058" t="s">
        <v>212</v>
      </c>
      <c r="H1058" t="s">
        <v>214</v>
      </c>
      <c r="I1058" t="s">
        <v>212</v>
      </c>
      <c r="J1058" t="s">
        <v>212</v>
      </c>
      <c r="K1058" t="s">
        <v>212</v>
      </c>
      <c r="L1058" t="s">
        <v>214</v>
      </c>
      <c r="M1058" t="s">
        <v>212</v>
      </c>
      <c r="N1058" t="s">
        <v>212</v>
      </c>
      <c r="O1058" t="s">
        <v>212</v>
      </c>
      <c r="P1058" t="s">
        <v>214</v>
      </c>
      <c r="Q1058" t="s">
        <v>214</v>
      </c>
      <c r="R1058" t="s">
        <v>214</v>
      </c>
      <c r="S1058" t="s">
        <v>214</v>
      </c>
      <c r="T1058" t="s">
        <v>214</v>
      </c>
      <c r="U1058" t="s">
        <v>214</v>
      </c>
      <c r="V1058" t="s">
        <v>212</v>
      </c>
      <c r="W1058" t="s">
        <v>213</v>
      </c>
      <c r="X1058" t="s">
        <v>213</v>
      </c>
      <c r="Y1058" t="s">
        <v>213</v>
      </c>
      <c r="Z1058" t="s">
        <v>214</v>
      </c>
      <c r="AA1058" t="s">
        <v>214</v>
      </c>
      <c r="AB1058" t="s">
        <v>214</v>
      </c>
      <c r="AC1058" t="s">
        <v>214</v>
      </c>
      <c r="AD1058" t="s">
        <v>213</v>
      </c>
      <c r="AE1058" t="s">
        <v>213</v>
      </c>
      <c r="AF1058" t="s">
        <v>213</v>
      </c>
      <c r="AG1058"/>
      <c r="AH1058"/>
      <c r="AI1058"/>
      <c r="AJ1058"/>
      <c r="AK1058"/>
      <c r="AL1058"/>
      <c r="AM1058"/>
      <c r="AN1058"/>
      <c r="AO1058"/>
      <c r="AP1058"/>
      <c r="AQ1058" t="s">
        <v>484</v>
      </c>
      <c r="AR1058" s="320"/>
      <c r="AS1058" s="268"/>
      <c r="AT1058" s="258"/>
    </row>
    <row r="1059" spans="1:48" s="257" customFormat="1" ht="22.8" x14ac:dyDescent="0.4">
      <c r="A1059" s="257">
        <v>215697</v>
      </c>
      <c r="B1059" s="257" t="s">
        <v>487</v>
      </c>
      <c r="C1059" t="s">
        <v>3829</v>
      </c>
      <c r="D1059" t="s">
        <v>3829</v>
      </c>
      <c r="E1059" t="s">
        <v>3829</v>
      </c>
      <c r="F1059" t="s">
        <v>3829</v>
      </c>
      <c r="G1059" t="s">
        <v>3829</v>
      </c>
      <c r="H1059" t="s">
        <v>3829</v>
      </c>
      <c r="I1059" t="s">
        <v>3829</v>
      </c>
      <c r="J1059" t="s">
        <v>3829</v>
      </c>
      <c r="K1059" t="s">
        <v>3829</v>
      </c>
      <c r="L1059" t="s">
        <v>3829</v>
      </c>
      <c r="M1059" t="s">
        <v>3829</v>
      </c>
      <c r="N1059" t="s">
        <v>3829</v>
      </c>
      <c r="O1059" t="s">
        <v>3829</v>
      </c>
      <c r="P1059" t="s">
        <v>3829</v>
      </c>
      <c r="Q1059" t="s">
        <v>3829</v>
      </c>
      <c r="R1059" t="s">
        <v>3829</v>
      </c>
      <c r="S1059" t="s">
        <v>3829</v>
      </c>
      <c r="T1059" t="s">
        <v>3829</v>
      </c>
      <c r="U1059" t="s">
        <v>3829</v>
      </c>
      <c r="V1059" t="s">
        <v>3829</v>
      </c>
      <c r="W1059" t="s">
        <v>3829</v>
      </c>
      <c r="X1059" t="s">
        <v>3829</v>
      </c>
      <c r="Y1059" t="s">
        <v>3829</v>
      </c>
      <c r="Z1059" t="s">
        <v>3829</v>
      </c>
      <c r="AA1059" t="s">
        <v>3829</v>
      </c>
      <c r="AB1059"/>
      <c r="AC1059"/>
      <c r="AD1059"/>
      <c r="AE1059"/>
      <c r="AF1059"/>
      <c r="AG1059"/>
      <c r="AH1059"/>
      <c r="AI1059"/>
      <c r="AJ1059"/>
      <c r="AK1059"/>
      <c r="AL1059"/>
      <c r="AM1059"/>
      <c r="AN1059"/>
      <c r="AO1059"/>
      <c r="AP1059"/>
      <c r="AQ1059" t="s">
        <v>4124</v>
      </c>
      <c r="AR1059" s="284"/>
      <c r="AS1059" s="268"/>
      <c r="AT1059" s="256"/>
    </row>
    <row r="1060" spans="1:48" s="257" customFormat="1" ht="22.8" x14ac:dyDescent="0.4">
      <c r="A1060" s="257">
        <v>215699</v>
      </c>
      <c r="B1060" s="257" t="s">
        <v>484</v>
      </c>
      <c r="C1060" t="s">
        <v>213</v>
      </c>
      <c r="D1060" t="s">
        <v>214</v>
      </c>
      <c r="E1060" t="s">
        <v>212</v>
      </c>
      <c r="F1060" t="s">
        <v>212</v>
      </c>
      <c r="G1060" t="s">
        <v>214</v>
      </c>
      <c r="H1060" t="s">
        <v>214</v>
      </c>
      <c r="I1060" t="s">
        <v>212</v>
      </c>
      <c r="J1060" t="s">
        <v>212</v>
      </c>
      <c r="K1060" t="s">
        <v>212</v>
      </c>
      <c r="L1060" t="s">
        <v>214</v>
      </c>
      <c r="M1060" t="s">
        <v>212</v>
      </c>
      <c r="N1060" t="s">
        <v>212</v>
      </c>
      <c r="O1060" t="s">
        <v>212</v>
      </c>
      <c r="P1060" t="s">
        <v>214</v>
      </c>
      <c r="Q1060" t="s">
        <v>212</v>
      </c>
      <c r="R1060" t="s">
        <v>214</v>
      </c>
      <c r="S1060" t="s">
        <v>212</v>
      </c>
      <c r="T1060" t="s">
        <v>212</v>
      </c>
      <c r="U1060" t="s">
        <v>212</v>
      </c>
      <c r="V1060" t="s">
        <v>212</v>
      </c>
      <c r="W1060" t="s">
        <v>213</v>
      </c>
      <c r="X1060" t="s">
        <v>214</v>
      </c>
      <c r="Y1060" t="s">
        <v>213</v>
      </c>
      <c r="Z1060" t="s">
        <v>214</v>
      </c>
      <c r="AA1060" t="s">
        <v>214</v>
      </c>
      <c r="AB1060" t="s">
        <v>213</v>
      </c>
      <c r="AC1060" t="s">
        <v>213</v>
      </c>
      <c r="AD1060" t="s">
        <v>213</v>
      </c>
      <c r="AE1060" t="s">
        <v>213</v>
      </c>
      <c r="AF1060" t="s">
        <v>213</v>
      </c>
      <c r="AG1060"/>
      <c r="AH1060"/>
      <c r="AI1060"/>
      <c r="AJ1060"/>
      <c r="AK1060"/>
      <c r="AL1060"/>
      <c r="AM1060"/>
      <c r="AN1060"/>
      <c r="AO1060"/>
      <c r="AP1060"/>
      <c r="AQ1060" t="s">
        <v>4189</v>
      </c>
      <c r="AR1060" s="281"/>
      <c r="AS1060" s="268"/>
      <c r="AT1060" s="256"/>
    </row>
    <row r="1061" spans="1:48" s="257" customFormat="1" ht="22.8" x14ac:dyDescent="0.4">
      <c r="A1061" s="257">
        <v>215701</v>
      </c>
      <c r="B1061" s="257" t="s">
        <v>484</v>
      </c>
      <c r="C1061" t="s">
        <v>214</v>
      </c>
      <c r="D1061" t="s">
        <v>214</v>
      </c>
      <c r="E1061" t="s">
        <v>214</v>
      </c>
      <c r="F1061" t="s">
        <v>214</v>
      </c>
      <c r="G1061" t="s">
        <v>212</v>
      </c>
      <c r="H1061" t="s">
        <v>213</v>
      </c>
      <c r="I1061" t="s">
        <v>214</v>
      </c>
      <c r="J1061" t="s">
        <v>214</v>
      </c>
      <c r="K1061" t="s">
        <v>212</v>
      </c>
      <c r="L1061" t="s">
        <v>212</v>
      </c>
      <c r="M1061" t="s">
        <v>213</v>
      </c>
      <c r="N1061" t="s">
        <v>214</v>
      </c>
      <c r="O1061" t="s">
        <v>214</v>
      </c>
      <c r="P1061" t="s">
        <v>214</v>
      </c>
      <c r="Q1061" t="s">
        <v>214</v>
      </c>
      <c r="R1061" t="s">
        <v>213</v>
      </c>
      <c r="S1061" t="s">
        <v>213</v>
      </c>
      <c r="T1061" t="s">
        <v>214</v>
      </c>
      <c r="U1061" t="s">
        <v>214</v>
      </c>
      <c r="V1061" t="s">
        <v>212</v>
      </c>
      <c r="W1061" t="s">
        <v>212</v>
      </c>
      <c r="X1061" t="s">
        <v>214</v>
      </c>
      <c r="Y1061" t="s">
        <v>214</v>
      </c>
      <c r="Z1061" t="s">
        <v>213</v>
      </c>
      <c r="AA1061" t="s">
        <v>213</v>
      </c>
      <c r="AB1061" t="s">
        <v>214</v>
      </c>
      <c r="AC1061" t="s">
        <v>214</v>
      </c>
      <c r="AD1061" t="s">
        <v>213</v>
      </c>
      <c r="AE1061" t="s">
        <v>213</v>
      </c>
      <c r="AF1061" t="s">
        <v>213</v>
      </c>
      <c r="AG1061"/>
      <c r="AH1061"/>
      <c r="AI1061"/>
      <c r="AJ1061"/>
      <c r="AK1061"/>
      <c r="AL1061"/>
      <c r="AM1061"/>
      <c r="AN1061"/>
      <c r="AO1061"/>
      <c r="AP1061"/>
      <c r="AQ1061" t="s">
        <v>3375</v>
      </c>
      <c r="AR1061" s="320"/>
      <c r="AS1061" s="268"/>
      <c r="AT1061" s="256"/>
    </row>
    <row r="1062" spans="1:48" s="257" customFormat="1" ht="22.8" x14ac:dyDescent="0.4">
      <c r="A1062" s="257">
        <v>215705</v>
      </c>
      <c r="B1062" s="257" t="s">
        <v>59</v>
      </c>
      <c r="C1062" t="s">
        <v>214</v>
      </c>
      <c r="D1062" t="s">
        <v>214</v>
      </c>
      <c r="E1062" t="s">
        <v>214</v>
      </c>
      <c r="F1062" t="s">
        <v>214</v>
      </c>
      <c r="G1062" t="s">
        <v>212</v>
      </c>
      <c r="H1062" t="s">
        <v>214</v>
      </c>
      <c r="I1062" t="s">
        <v>214</v>
      </c>
      <c r="J1062" t="s">
        <v>214</v>
      </c>
      <c r="K1062" t="s">
        <v>214</v>
      </c>
      <c r="L1062" t="s">
        <v>214</v>
      </c>
      <c r="M1062" t="s">
        <v>212</v>
      </c>
      <c r="N1062" t="s">
        <v>214</v>
      </c>
      <c r="O1062" t="s">
        <v>212</v>
      </c>
      <c r="P1062" t="s">
        <v>214</v>
      </c>
      <c r="Q1062" t="s">
        <v>214</v>
      </c>
      <c r="R1062" t="s">
        <v>214</v>
      </c>
      <c r="S1062" t="s">
        <v>214</v>
      </c>
      <c r="T1062" t="s">
        <v>214</v>
      </c>
      <c r="U1062" t="s">
        <v>214</v>
      </c>
      <c r="V1062" t="s">
        <v>212</v>
      </c>
      <c r="W1062" t="s">
        <v>212</v>
      </c>
      <c r="X1062" t="s">
        <v>214</v>
      </c>
      <c r="Y1062" t="s">
        <v>212</v>
      </c>
      <c r="Z1062" t="s">
        <v>214</v>
      </c>
      <c r="AA1062" t="s">
        <v>212</v>
      </c>
      <c r="AB1062" t="s">
        <v>214</v>
      </c>
      <c r="AC1062" t="s">
        <v>214</v>
      </c>
      <c r="AD1062" t="s">
        <v>214</v>
      </c>
      <c r="AE1062" t="s">
        <v>214</v>
      </c>
      <c r="AF1062" t="s">
        <v>214</v>
      </c>
      <c r="AG1062" t="s">
        <v>214</v>
      </c>
      <c r="AH1062" t="s">
        <v>214</v>
      </c>
      <c r="AI1062" t="s">
        <v>214</v>
      </c>
      <c r="AJ1062" t="s">
        <v>214</v>
      </c>
      <c r="AK1062" t="s">
        <v>212</v>
      </c>
      <c r="AL1062" t="s">
        <v>213</v>
      </c>
      <c r="AM1062" t="s">
        <v>214</v>
      </c>
      <c r="AN1062" t="s">
        <v>213</v>
      </c>
      <c r="AO1062" t="s">
        <v>214</v>
      </c>
      <c r="AP1062" t="s">
        <v>214</v>
      </c>
      <c r="AQ1062" t="s">
        <v>3374</v>
      </c>
      <c r="AR1062" s="284" t="s">
        <v>212</v>
      </c>
      <c r="AS1062" s="268"/>
      <c r="AT1062" s="256"/>
    </row>
    <row r="1063" spans="1:48" s="257" customFormat="1" ht="25.8" x14ac:dyDescent="0.65">
      <c r="A1063" s="345">
        <v>215707</v>
      </c>
      <c r="B1063" s="257" t="s">
        <v>484</v>
      </c>
      <c r="C1063" t="s">
        <v>3829</v>
      </c>
      <c r="D1063" t="s">
        <v>3829</v>
      </c>
      <c r="E1063" t="s">
        <v>3829</v>
      </c>
      <c r="F1063" t="s">
        <v>3829</v>
      </c>
      <c r="G1063" t="s">
        <v>3829</v>
      </c>
      <c r="H1063" t="s">
        <v>3829</v>
      </c>
      <c r="I1063" t="s">
        <v>3829</v>
      </c>
      <c r="J1063" t="s">
        <v>3829</v>
      </c>
      <c r="K1063" t="s">
        <v>3829</v>
      </c>
      <c r="L1063" t="s">
        <v>3829</v>
      </c>
      <c r="M1063" t="s">
        <v>3829</v>
      </c>
      <c r="N1063" t="s">
        <v>3829</v>
      </c>
      <c r="O1063" t="s">
        <v>3829</v>
      </c>
      <c r="P1063" t="s">
        <v>3829</v>
      </c>
      <c r="Q1063" t="s">
        <v>3829</v>
      </c>
      <c r="R1063" t="s">
        <v>3829</v>
      </c>
      <c r="S1063" t="s">
        <v>3829</v>
      </c>
      <c r="T1063" t="s">
        <v>3829</v>
      </c>
      <c r="U1063" t="s">
        <v>3829</v>
      </c>
      <c r="V1063" t="s">
        <v>3829</v>
      </c>
      <c r="W1063" t="s">
        <v>3829</v>
      </c>
      <c r="X1063" t="s">
        <v>3829</v>
      </c>
      <c r="Y1063" t="s">
        <v>3829</v>
      </c>
      <c r="Z1063" t="s">
        <v>3829</v>
      </c>
      <c r="AA1063" t="s">
        <v>3829</v>
      </c>
      <c r="AB1063" t="s">
        <v>3829</v>
      </c>
      <c r="AC1063" t="s">
        <v>3829</v>
      </c>
      <c r="AD1063" t="s">
        <v>3829</v>
      </c>
      <c r="AE1063" t="s">
        <v>3829</v>
      </c>
      <c r="AF1063" t="s">
        <v>3829</v>
      </c>
      <c r="AG1063"/>
      <c r="AH1063"/>
      <c r="AI1063"/>
      <c r="AJ1063"/>
      <c r="AK1063"/>
      <c r="AL1063"/>
      <c r="AM1063"/>
      <c r="AN1063"/>
      <c r="AO1063"/>
      <c r="AP1063"/>
      <c r="AQ1063" t="s">
        <v>4067</v>
      </c>
      <c r="AR1063" s="286"/>
      <c r="AS1063" s="268"/>
      <c r="AT1063" s="258"/>
      <c r="AV1063" s="258"/>
    </row>
    <row r="1064" spans="1:48" s="257" customFormat="1" ht="25.8" x14ac:dyDescent="0.65">
      <c r="A1064" s="257">
        <v>215709</v>
      </c>
      <c r="B1064" s="257" t="s">
        <v>484</v>
      </c>
      <c r="C1064" t="s">
        <v>214</v>
      </c>
      <c r="D1064" t="s">
        <v>214</v>
      </c>
      <c r="E1064" t="s">
        <v>212</v>
      </c>
      <c r="F1064" t="s">
        <v>214</v>
      </c>
      <c r="G1064" t="s">
        <v>212</v>
      </c>
      <c r="H1064" t="s">
        <v>214</v>
      </c>
      <c r="I1064" t="s">
        <v>212</v>
      </c>
      <c r="J1064" t="s">
        <v>212</v>
      </c>
      <c r="K1064" t="s">
        <v>214</v>
      </c>
      <c r="L1064" t="s">
        <v>214</v>
      </c>
      <c r="M1064" t="s">
        <v>214</v>
      </c>
      <c r="N1064" t="s">
        <v>212</v>
      </c>
      <c r="O1064" t="s">
        <v>212</v>
      </c>
      <c r="P1064" t="s">
        <v>212</v>
      </c>
      <c r="Q1064" t="s">
        <v>212</v>
      </c>
      <c r="R1064" t="s">
        <v>212</v>
      </c>
      <c r="S1064" t="s">
        <v>212</v>
      </c>
      <c r="T1064" t="s">
        <v>212</v>
      </c>
      <c r="U1064" t="s">
        <v>212</v>
      </c>
      <c r="V1064" t="s">
        <v>212</v>
      </c>
      <c r="W1064" t="s">
        <v>214</v>
      </c>
      <c r="X1064" t="s">
        <v>214</v>
      </c>
      <c r="Y1064" t="s">
        <v>212</v>
      </c>
      <c r="Z1064" t="s">
        <v>214</v>
      </c>
      <c r="AA1064" t="s">
        <v>214</v>
      </c>
      <c r="AB1064" t="s">
        <v>212</v>
      </c>
      <c r="AC1064" t="s">
        <v>214</v>
      </c>
      <c r="AD1064" t="s">
        <v>214</v>
      </c>
      <c r="AE1064" t="s">
        <v>212</v>
      </c>
      <c r="AF1064" t="s">
        <v>212</v>
      </c>
      <c r="AG1064"/>
      <c r="AH1064"/>
      <c r="AI1064"/>
      <c r="AJ1064"/>
      <c r="AK1064"/>
      <c r="AL1064"/>
      <c r="AM1064"/>
      <c r="AN1064"/>
      <c r="AO1064"/>
      <c r="AP1064"/>
      <c r="AQ1064" t="s">
        <v>3375</v>
      </c>
      <c r="AR1064" s="286"/>
      <c r="AS1064" s="268"/>
      <c r="AT1064" s="258"/>
    </row>
    <row r="1065" spans="1:48" s="257" customFormat="1" ht="22.8" x14ac:dyDescent="0.4">
      <c r="A1065" s="257">
        <v>215713</v>
      </c>
      <c r="B1065" s="257" t="s">
        <v>484</v>
      </c>
      <c r="C1065" t="s">
        <v>3829</v>
      </c>
      <c r="D1065" t="s">
        <v>3829</v>
      </c>
      <c r="E1065" t="s">
        <v>3829</v>
      </c>
      <c r="F1065" t="s">
        <v>3829</v>
      </c>
      <c r="G1065" t="s">
        <v>3829</v>
      </c>
      <c r="H1065" t="s">
        <v>3829</v>
      </c>
      <c r="I1065" t="s">
        <v>3829</v>
      </c>
      <c r="J1065" t="s">
        <v>3829</v>
      </c>
      <c r="K1065" t="s">
        <v>3829</v>
      </c>
      <c r="L1065" t="s">
        <v>3829</v>
      </c>
      <c r="M1065" t="s">
        <v>3829</v>
      </c>
      <c r="N1065" t="s">
        <v>3829</v>
      </c>
      <c r="O1065" t="s">
        <v>3829</v>
      </c>
      <c r="P1065" t="s">
        <v>3829</v>
      </c>
      <c r="Q1065" t="s">
        <v>3829</v>
      </c>
      <c r="R1065" t="s">
        <v>3829</v>
      </c>
      <c r="S1065" t="s">
        <v>3829</v>
      </c>
      <c r="T1065" t="s">
        <v>3829</v>
      </c>
      <c r="U1065" t="s">
        <v>3829</v>
      </c>
      <c r="V1065" t="s">
        <v>3829</v>
      </c>
      <c r="W1065" t="s">
        <v>3829</v>
      </c>
      <c r="X1065" t="s">
        <v>3829</v>
      </c>
      <c r="Y1065" t="s">
        <v>3829</v>
      </c>
      <c r="Z1065" t="s">
        <v>3829</v>
      </c>
      <c r="AA1065" t="s">
        <v>3829</v>
      </c>
      <c r="AB1065" t="s">
        <v>3829</v>
      </c>
      <c r="AC1065" t="s">
        <v>3829</v>
      </c>
      <c r="AD1065" t="s">
        <v>3829</v>
      </c>
      <c r="AE1065" t="s">
        <v>3829</v>
      </c>
      <c r="AF1065" t="s">
        <v>3829</v>
      </c>
      <c r="AG1065"/>
      <c r="AH1065"/>
      <c r="AI1065"/>
      <c r="AJ1065"/>
      <c r="AK1065"/>
      <c r="AL1065"/>
      <c r="AM1065"/>
      <c r="AN1065"/>
      <c r="AO1065"/>
      <c r="AP1065"/>
      <c r="AQ1065" t="s">
        <v>4067</v>
      </c>
      <c r="AR1065" s="284"/>
      <c r="AS1065" s="268"/>
      <c r="AT1065" s="258"/>
      <c r="AV1065" s="258"/>
    </row>
    <row r="1066" spans="1:48" s="257" customFormat="1" ht="24" x14ac:dyDescent="0.5">
      <c r="A1066" s="292">
        <v>215714</v>
      </c>
      <c r="B1066" s="257" t="s">
        <v>486</v>
      </c>
      <c r="C1066" s="257" t="s">
        <v>212</v>
      </c>
      <c r="D1066" s="257" t="s">
        <v>212</v>
      </c>
      <c r="E1066" s="257" t="s">
        <v>212</v>
      </c>
      <c r="F1066" s="257" t="s">
        <v>212</v>
      </c>
      <c r="G1066" s="257" t="s">
        <v>214</v>
      </c>
      <c r="H1066" s="257" t="s">
        <v>213</v>
      </c>
      <c r="I1066" s="257" t="s">
        <v>214</v>
      </c>
      <c r="J1066" s="257" t="s">
        <v>214</v>
      </c>
      <c r="K1066" s="257" t="s">
        <v>214</v>
      </c>
      <c r="L1066" s="257" t="s">
        <v>212</v>
      </c>
      <c r="M1066" s="257" t="s">
        <v>212</v>
      </c>
      <c r="N1066" s="257" t="s">
        <v>214</v>
      </c>
      <c r="O1066" s="257" t="s">
        <v>214</v>
      </c>
      <c r="P1066" s="257" t="s">
        <v>214</v>
      </c>
      <c r="Q1066" s="257" t="s">
        <v>212</v>
      </c>
      <c r="R1066" s="257" t="s">
        <v>213</v>
      </c>
      <c r="S1066" s="257" t="s">
        <v>214</v>
      </c>
      <c r="T1066" s="257" t="s">
        <v>214</v>
      </c>
      <c r="U1066" s="257" t="s">
        <v>214</v>
      </c>
      <c r="V1066" s="257" t="s">
        <v>214</v>
      </c>
      <c r="AP1066"/>
      <c r="AQ1066" t="s">
        <v>486</v>
      </c>
      <c r="AR1066" s="283"/>
      <c r="AS1066" s="268"/>
      <c r="AT1066" s="258"/>
    </row>
    <row r="1067" spans="1:48" s="257" customFormat="1" ht="22.8" x14ac:dyDescent="0.4">
      <c r="A1067" s="257">
        <v>215715</v>
      </c>
      <c r="B1067" s="257" t="s">
        <v>484</v>
      </c>
      <c r="C1067" t="s">
        <v>214</v>
      </c>
      <c r="D1067" t="s">
        <v>214</v>
      </c>
      <c r="E1067" t="s">
        <v>214</v>
      </c>
      <c r="F1067" t="s">
        <v>214</v>
      </c>
      <c r="G1067" t="s">
        <v>214</v>
      </c>
      <c r="H1067" t="s">
        <v>214</v>
      </c>
      <c r="I1067" t="s">
        <v>214</v>
      </c>
      <c r="J1067" t="s">
        <v>214</v>
      </c>
      <c r="K1067" t="s">
        <v>214</v>
      </c>
      <c r="L1067" t="s">
        <v>214</v>
      </c>
      <c r="M1067" t="s">
        <v>214</v>
      </c>
      <c r="N1067" t="s">
        <v>214</v>
      </c>
      <c r="O1067" t="s">
        <v>214</v>
      </c>
      <c r="P1067" t="s">
        <v>214</v>
      </c>
      <c r="Q1067" t="s">
        <v>214</v>
      </c>
      <c r="R1067" t="s">
        <v>212</v>
      </c>
      <c r="S1067" t="s">
        <v>213</v>
      </c>
      <c r="T1067" t="s">
        <v>212</v>
      </c>
      <c r="U1067" t="s">
        <v>214</v>
      </c>
      <c r="V1067" t="s">
        <v>212</v>
      </c>
      <c r="W1067" t="s">
        <v>212</v>
      </c>
      <c r="X1067" t="s">
        <v>212</v>
      </c>
      <c r="Y1067" t="s">
        <v>214</v>
      </c>
      <c r="Z1067" t="s">
        <v>212</v>
      </c>
      <c r="AA1067" t="s">
        <v>214</v>
      </c>
      <c r="AB1067" t="s">
        <v>213</v>
      </c>
      <c r="AC1067" t="s">
        <v>213</v>
      </c>
      <c r="AD1067" t="s">
        <v>213</v>
      </c>
      <c r="AE1067" t="s">
        <v>213</v>
      </c>
      <c r="AF1067" t="s">
        <v>213</v>
      </c>
      <c r="AG1067"/>
      <c r="AH1067"/>
      <c r="AI1067"/>
      <c r="AJ1067"/>
      <c r="AK1067"/>
      <c r="AL1067"/>
      <c r="AM1067"/>
      <c r="AN1067"/>
      <c r="AO1067"/>
      <c r="AP1067"/>
      <c r="AQ1067" t="s">
        <v>3375</v>
      </c>
      <c r="AR1067" s="281"/>
      <c r="AS1067" s="268"/>
      <c r="AT1067" s="256"/>
    </row>
    <row r="1068" spans="1:48" s="257" customFormat="1" ht="22.8" x14ac:dyDescent="0.4">
      <c r="A1068" s="257">
        <v>215716</v>
      </c>
      <c r="B1068" s="257" t="s">
        <v>484</v>
      </c>
      <c r="C1068" t="s">
        <v>212</v>
      </c>
      <c r="D1068" t="s">
        <v>212</v>
      </c>
      <c r="E1068" t="s">
        <v>212</v>
      </c>
      <c r="F1068" t="s">
        <v>214</v>
      </c>
      <c r="G1068" t="s">
        <v>214</v>
      </c>
      <c r="H1068" t="s">
        <v>212</v>
      </c>
      <c r="I1068" t="s">
        <v>214</v>
      </c>
      <c r="J1068" t="s">
        <v>212</v>
      </c>
      <c r="K1068" t="s">
        <v>214</v>
      </c>
      <c r="L1068" t="s">
        <v>214</v>
      </c>
      <c r="M1068" t="s">
        <v>213</v>
      </c>
      <c r="N1068" t="s">
        <v>214</v>
      </c>
      <c r="O1068" t="s">
        <v>212</v>
      </c>
      <c r="P1068" t="s">
        <v>212</v>
      </c>
      <c r="Q1068" t="s">
        <v>212</v>
      </c>
      <c r="R1068" t="s">
        <v>212</v>
      </c>
      <c r="S1068" t="s">
        <v>214</v>
      </c>
      <c r="T1068" t="s">
        <v>214</v>
      </c>
      <c r="U1068" t="s">
        <v>214</v>
      </c>
      <c r="V1068" t="s">
        <v>212</v>
      </c>
      <c r="W1068" t="s">
        <v>212</v>
      </c>
      <c r="X1068" t="s">
        <v>214</v>
      </c>
      <c r="Y1068" t="s">
        <v>212</v>
      </c>
      <c r="Z1068" t="s">
        <v>212</v>
      </c>
      <c r="AA1068" t="s">
        <v>214</v>
      </c>
      <c r="AB1068" t="s">
        <v>214</v>
      </c>
      <c r="AC1068" t="s">
        <v>214</v>
      </c>
      <c r="AD1068" t="s">
        <v>212</v>
      </c>
      <c r="AE1068" t="s">
        <v>213</v>
      </c>
      <c r="AF1068" t="s">
        <v>214</v>
      </c>
      <c r="AG1068"/>
      <c r="AH1068"/>
      <c r="AI1068"/>
      <c r="AJ1068"/>
      <c r="AK1068"/>
      <c r="AL1068"/>
      <c r="AM1068"/>
      <c r="AN1068"/>
      <c r="AO1068"/>
      <c r="AP1068"/>
      <c r="AQ1068" t="s">
        <v>3375</v>
      </c>
      <c r="AR1068" s="320"/>
      <c r="AS1068" s="268"/>
      <c r="AT1068" s="256"/>
      <c r="AV1068" s="258"/>
    </row>
    <row r="1069" spans="1:48" s="257" customFormat="1" ht="22.8" x14ac:dyDescent="0.4">
      <c r="A1069" s="257">
        <v>215717</v>
      </c>
      <c r="B1069" s="257" t="s">
        <v>59</v>
      </c>
      <c r="C1069" t="s">
        <v>212</v>
      </c>
      <c r="D1069" t="s">
        <v>214</v>
      </c>
      <c r="E1069" t="s">
        <v>214</v>
      </c>
      <c r="F1069" t="s">
        <v>214</v>
      </c>
      <c r="G1069" t="s">
        <v>214</v>
      </c>
      <c r="H1069" t="s">
        <v>212</v>
      </c>
      <c r="I1069" t="s">
        <v>214</v>
      </c>
      <c r="J1069" t="s">
        <v>214</v>
      </c>
      <c r="K1069" t="s">
        <v>214</v>
      </c>
      <c r="L1069" t="s">
        <v>214</v>
      </c>
      <c r="M1069" t="s">
        <v>214</v>
      </c>
      <c r="N1069" t="s">
        <v>214</v>
      </c>
      <c r="O1069" t="s">
        <v>212</v>
      </c>
      <c r="P1069" t="s">
        <v>214</v>
      </c>
      <c r="Q1069" t="s">
        <v>212</v>
      </c>
      <c r="R1069" t="s">
        <v>214</v>
      </c>
      <c r="S1069" t="s">
        <v>212</v>
      </c>
      <c r="T1069" t="s">
        <v>214</v>
      </c>
      <c r="U1069" t="s">
        <v>214</v>
      </c>
      <c r="V1069" t="s">
        <v>214</v>
      </c>
      <c r="W1069" t="s">
        <v>212</v>
      </c>
      <c r="X1069" t="s">
        <v>214</v>
      </c>
      <c r="Y1069" t="s">
        <v>212</v>
      </c>
      <c r="Z1069" t="s">
        <v>214</v>
      </c>
      <c r="AA1069" t="s">
        <v>214</v>
      </c>
      <c r="AB1069" t="s">
        <v>214</v>
      </c>
      <c r="AC1069" t="s">
        <v>214</v>
      </c>
      <c r="AD1069" t="s">
        <v>214</v>
      </c>
      <c r="AE1069" t="s">
        <v>212</v>
      </c>
      <c r="AF1069" t="s">
        <v>214</v>
      </c>
      <c r="AG1069" t="s">
        <v>213</v>
      </c>
      <c r="AH1069" t="s">
        <v>213</v>
      </c>
      <c r="AI1069" t="s">
        <v>213</v>
      </c>
      <c r="AJ1069" t="s">
        <v>213</v>
      </c>
      <c r="AK1069" t="s">
        <v>213</v>
      </c>
      <c r="AL1069" t="s">
        <v>213</v>
      </c>
      <c r="AM1069" t="s">
        <v>213</v>
      </c>
      <c r="AN1069" t="s">
        <v>213</v>
      </c>
      <c r="AO1069" t="s">
        <v>213</v>
      </c>
      <c r="AQ1069" t="s">
        <v>3374</v>
      </c>
      <c r="AR1069" s="268"/>
      <c r="AS1069" s="268"/>
      <c r="AT1069" s="256"/>
    </row>
    <row r="1070" spans="1:48" s="257" customFormat="1" ht="25.8" x14ac:dyDescent="0.65">
      <c r="A1070" s="345">
        <v>215721</v>
      </c>
      <c r="B1070" s="257" t="s">
        <v>486</v>
      </c>
      <c r="C1070" s="269" t="s">
        <v>3829</v>
      </c>
      <c r="D1070" s="269" t="s">
        <v>3829</v>
      </c>
      <c r="E1070" s="269" t="s">
        <v>3829</v>
      </c>
      <c r="F1070" s="269" t="s">
        <v>3829</v>
      </c>
      <c r="G1070" s="269" t="s">
        <v>3829</v>
      </c>
      <c r="H1070" s="269" t="s">
        <v>3829</v>
      </c>
      <c r="I1070" s="269" t="s">
        <v>3829</v>
      </c>
      <c r="J1070" s="269" t="s">
        <v>3829</v>
      </c>
      <c r="K1070" s="269" t="s">
        <v>3829</v>
      </c>
      <c r="L1070" s="269" t="s">
        <v>3829</v>
      </c>
      <c r="M1070" s="269" t="s">
        <v>3829</v>
      </c>
      <c r="N1070" s="269" t="s">
        <v>3829</v>
      </c>
      <c r="O1070" s="269" t="s">
        <v>3829</v>
      </c>
      <c r="P1070" s="269" t="s">
        <v>3829</v>
      </c>
      <c r="Q1070" s="269" t="s">
        <v>3829</v>
      </c>
      <c r="R1070" s="269" t="s">
        <v>3829</v>
      </c>
      <c r="S1070" s="269" t="s">
        <v>3829</v>
      </c>
      <c r="T1070" s="269" t="s">
        <v>3829</v>
      </c>
      <c r="U1070" s="269" t="s">
        <v>3829</v>
      </c>
      <c r="V1070" s="269" t="s">
        <v>3829</v>
      </c>
      <c r="W1070" s="269"/>
      <c r="X1070" s="269"/>
      <c r="Y1070" s="269"/>
      <c r="Z1070" s="269"/>
      <c r="AA1070" s="269"/>
      <c r="AB1070" s="269"/>
      <c r="AC1070" s="269"/>
      <c r="AD1070" s="269"/>
      <c r="AE1070" s="269"/>
      <c r="AF1070" s="269"/>
      <c r="AG1070" s="269"/>
      <c r="AH1070" s="269"/>
      <c r="AI1070" s="269"/>
      <c r="AJ1070" s="269"/>
      <c r="AK1070" s="269"/>
      <c r="AL1070" s="269"/>
      <c r="AM1070" s="269"/>
      <c r="AN1070" s="269"/>
      <c r="AO1070" s="269"/>
      <c r="AP1070"/>
      <c r="AQ1070" t="s">
        <v>4068</v>
      </c>
      <c r="AR1070" s="286"/>
      <c r="AS1070" s="268"/>
      <c r="AT1070" s="258"/>
    </row>
    <row r="1071" spans="1:48" s="257" customFormat="1" ht="22.8" x14ac:dyDescent="0.4">
      <c r="A1071" s="257">
        <v>215728</v>
      </c>
      <c r="B1071" s="257" t="s">
        <v>484</v>
      </c>
      <c r="C1071" t="s">
        <v>212</v>
      </c>
      <c r="D1071" t="s">
        <v>212</v>
      </c>
      <c r="E1071" t="s">
        <v>212</v>
      </c>
      <c r="F1071" t="s">
        <v>212</v>
      </c>
      <c r="G1071" t="s">
        <v>214</v>
      </c>
      <c r="H1071" t="s">
        <v>212</v>
      </c>
      <c r="I1071" t="s">
        <v>212</v>
      </c>
      <c r="J1071" t="s">
        <v>214</v>
      </c>
      <c r="K1071" t="s">
        <v>212</v>
      </c>
      <c r="L1071" t="s">
        <v>214</v>
      </c>
      <c r="M1071" t="s">
        <v>214</v>
      </c>
      <c r="N1071" t="s">
        <v>212</v>
      </c>
      <c r="O1071" t="s">
        <v>212</v>
      </c>
      <c r="P1071" t="s">
        <v>214</v>
      </c>
      <c r="Q1071" t="s">
        <v>212</v>
      </c>
      <c r="R1071" t="s">
        <v>212</v>
      </c>
      <c r="S1071" t="s">
        <v>214</v>
      </c>
      <c r="T1071" t="s">
        <v>214</v>
      </c>
      <c r="U1071" t="s">
        <v>214</v>
      </c>
      <c r="V1071" t="s">
        <v>214</v>
      </c>
      <c r="W1071" t="s">
        <v>214</v>
      </c>
      <c r="X1071" t="s">
        <v>214</v>
      </c>
      <c r="Y1071" t="s">
        <v>214</v>
      </c>
      <c r="Z1071" t="s">
        <v>214</v>
      </c>
      <c r="AA1071" t="s">
        <v>212</v>
      </c>
      <c r="AB1071" t="s">
        <v>214</v>
      </c>
      <c r="AC1071" t="s">
        <v>214</v>
      </c>
      <c r="AD1071" t="s">
        <v>214</v>
      </c>
      <c r="AE1071" t="s">
        <v>213</v>
      </c>
      <c r="AF1071" t="s">
        <v>214</v>
      </c>
      <c r="AG1071"/>
      <c r="AH1071"/>
      <c r="AI1071"/>
      <c r="AJ1071"/>
      <c r="AK1071"/>
      <c r="AL1071"/>
      <c r="AM1071"/>
      <c r="AN1071"/>
      <c r="AO1071"/>
      <c r="AP1071"/>
      <c r="AQ1071" t="s">
        <v>3375</v>
      </c>
      <c r="AR1071" s="281"/>
      <c r="AS1071" s="268"/>
      <c r="AT1071" s="258"/>
      <c r="AV1071" s="258"/>
    </row>
    <row r="1072" spans="1:48" s="257" customFormat="1" ht="24" x14ac:dyDescent="0.5">
      <c r="A1072" s="257">
        <v>215733</v>
      </c>
      <c r="B1072" s="257" t="s">
        <v>486</v>
      </c>
      <c r="C1072" t="s">
        <v>212</v>
      </c>
      <c r="D1072" t="s">
        <v>212</v>
      </c>
      <c r="E1072" t="s">
        <v>212</v>
      </c>
      <c r="F1072" t="s">
        <v>212</v>
      </c>
      <c r="G1072" t="s">
        <v>212</v>
      </c>
      <c r="H1072" t="s">
        <v>212</v>
      </c>
      <c r="I1072" t="s">
        <v>212</v>
      </c>
      <c r="J1072" t="s">
        <v>212</v>
      </c>
      <c r="K1072" t="s">
        <v>212</v>
      </c>
      <c r="L1072" t="s">
        <v>212</v>
      </c>
      <c r="M1072" t="s">
        <v>213</v>
      </c>
      <c r="N1072" t="s">
        <v>214</v>
      </c>
      <c r="O1072" t="s">
        <v>212</v>
      </c>
      <c r="P1072" t="s">
        <v>212</v>
      </c>
      <c r="Q1072" t="s">
        <v>212</v>
      </c>
      <c r="R1072" t="s">
        <v>214</v>
      </c>
      <c r="S1072" t="s">
        <v>212</v>
      </c>
      <c r="T1072" t="s">
        <v>212</v>
      </c>
      <c r="U1072" t="s">
        <v>212</v>
      </c>
      <c r="V1072" t="s">
        <v>212</v>
      </c>
      <c r="W1072"/>
      <c r="X1072"/>
      <c r="Y1072"/>
      <c r="Z1072"/>
      <c r="AA1072"/>
      <c r="AB1072"/>
      <c r="AC1072"/>
      <c r="AD1072"/>
      <c r="AE1072"/>
      <c r="AF1072"/>
      <c r="AG1072"/>
      <c r="AH1072"/>
      <c r="AI1072"/>
      <c r="AJ1072"/>
      <c r="AK1072"/>
      <c r="AL1072"/>
      <c r="AM1072"/>
      <c r="AN1072"/>
      <c r="AO1072"/>
      <c r="AP1072"/>
      <c r="AQ1072" t="s">
        <v>486</v>
      </c>
      <c r="AR1072" s="289"/>
      <c r="AS1072" s="268"/>
      <c r="AT1072" s="256"/>
    </row>
    <row r="1073" spans="1:48" s="257" customFormat="1" ht="22.8" x14ac:dyDescent="0.4">
      <c r="A1073" s="257">
        <v>215735</v>
      </c>
      <c r="B1073" s="257" t="s">
        <v>59</v>
      </c>
      <c r="C1073" t="s">
        <v>212</v>
      </c>
      <c r="D1073" t="s">
        <v>212</v>
      </c>
      <c r="E1073" t="s">
        <v>214</v>
      </c>
      <c r="F1073" t="s">
        <v>214</v>
      </c>
      <c r="G1073" t="s">
        <v>212</v>
      </c>
      <c r="H1073" t="s">
        <v>214</v>
      </c>
      <c r="I1073" t="s">
        <v>214</v>
      </c>
      <c r="J1073" t="s">
        <v>212</v>
      </c>
      <c r="K1073" t="s">
        <v>212</v>
      </c>
      <c r="L1073" t="s">
        <v>214</v>
      </c>
      <c r="M1073" t="s">
        <v>212</v>
      </c>
      <c r="N1073" t="s">
        <v>212</v>
      </c>
      <c r="O1073" t="s">
        <v>212</v>
      </c>
      <c r="P1073" t="s">
        <v>214</v>
      </c>
      <c r="Q1073" t="s">
        <v>212</v>
      </c>
      <c r="R1073" t="s">
        <v>214</v>
      </c>
      <c r="S1073" t="s">
        <v>214</v>
      </c>
      <c r="T1073" t="s">
        <v>212</v>
      </c>
      <c r="U1073" t="s">
        <v>214</v>
      </c>
      <c r="V1073" t="s">
        <v>214</v>
      </c>
      <c r="W1073" t="s">
        <v>212</v>
      </c>
      <c r="X1073" t="s">
        <v>214</v>
      </c>
      <c r="Y1073" t="s">
        <v>212</v>
      </c>
      <c r="Z1073" t="s">
        <v>212</v>
      </c>
      <c r="AA1073" t="s">
        <v>212</v>
      </c>
      <c r="AB1073" t="s">
        <v>212</v>
      </c>
      <c r="AC1073" t="s">
        <v>212</v>
      </c>
      <c r="AD1073" t="s">
        <v>212</v>
      </c>
      <c r="AE1073" t="s">
        <v>212</v>
      </c>
      <c r="AF1073" t="s">
        <v>212</v>
      </c>
      <c r="AG1073" t="s">
        <v>212</v>
      </c>
      <c r="AH1073" t="s">
        <v>212</v>
      </c>
      <c r="AI1073" t="s">
        <v>212</v>
      </c>
      <c r="AJ1073" t="s">
        <v>212</v>
      </c>
      <c r="AK1073" t="s">
        <v>212</v>
      </c>
      <c r="AL1073" t="s">
        <v>212</v>
      </c>
      <c r="AM1073" t="s">
        <v>212</v>
      </c>
      <c r="AN1073" t="s">
        <v>212</v>
      </c>
      <c r="AO1073" t="s">
        <v>212</v>
      </c>
      <c r="AP1073" t="s">
        <v>214</v>
      </c>
      <c r="AQ1073" t="s">
        <v>3374</v>
      </c>
      <c r="AR1073" s="320"/>
      <c r="AS1073" s="268"/>
      <c r="AT1073" s="258"/>
      <c r="AV1073" s="258"/>
    </row>
    <row r="1074" spans="1:48" s="257" customFormat="1" ht="22.8" x14ac:dyDescent="0.4">
      <c r="A1074" s="345">
        <v>215737</v>
      </c>
      <c r="B1074" s="257" t="s">
        <v>486</v>
      </c>
      <c r="C1074" s="269" t="s">
        <v>3829</v>
      </c>
      <c r="D1074" s="269" t="s">
        <v>3829</v>
      </c>
      <c r="E1074" s="269" t="s">
        <v>3829</v>
      </c>
      <c r="F1074" s="269" t="s">
        <v>3829</v>
      </c>
      <c r="G1074" s="269" t="s">
        <v>3829</v>
      </c>
      <c r="H1074" s="269" t="s">
        <v>3829</v>
      </c>
      <c r="I1074" s="269" t="s">
        <v>3829</v>
      </c>
      <c r="J1074" s="269" t="s">
        <v>3829</v>
      </c>
      <c r="K1074" s="269" t="s">
        <v>3829</v>
      </c>
      <c r="L1074" s="269" t="s">
        <v>3829</v>
      </c>
      <c r="M1074" s="269" t="s">
        <v>3829</v>
      </c>
      <c r="N1074" s="269" t="s">
        <v>3829</v>
      </c>
      <c r="O1074" s="269" t="s">
        <v>3829</v>
      </c>
      <c r="P1074" s="269" t="s">
        <v>3829</v>
      </c>
      <c r="Q1074" s="269" t="s">
        <v>3829</v>
      </c>
      <c r="R1074" s="269" t="s">
        <v>3829</v>
      </c>
      <c r="S1074" s="269" t="s">
        <v>3829</v>
      </c>
      <c r="T1074" s="269" t="s">
        <v>3829</v>
      </c>
      <c r="U1074" s="269" t="s">
        <v>3829</v>
      </c>
      <c r="V1074" s="269" t="s">
        <v>3829</v>
      </c>
      <c r="W1074" s="269"/>
      <c r="X1074" s="269"/>
      <c r="Y1074" s="269"/>
      <c r="Z1074" s="269"/>
      <c r="AA1074" s="269"/>
      <c r="AB1074" s="269"/>
      <c r="AC1074" s="269"/>
      <c r="AD1074" s="269"/>
      <c r="AE1074" s="269"/>
      <c r="AF1074" s="269"/>
      <c r="AG1074" s="269"/>
      <c r="AH1074" s="269"/>
      <c r="AI1074" s="269"/>
      <c r="AJ1074" s="269"/>
      <c r="AK1074" s="269"/>
      <c r="AL1074" s="269"/>
      <c r="AM1074" s="269"/>
      <c r="AN1074" s="269"/>
      <c r="AO1074" s="269"/>
      <c r="AP1074"/>
      <c r="AQ1074" t="s">
        <v>4190</v>
      </c>
      <c r="AR1074" s="268"/>
      <c r="AS1074" s="268"/>
      <c r="AT1074" s="256"/>
    </row>
    <row r="1075" spans="1:48" s="257" customFormat="1" ht="25.8" x14ac:dyDescent="0.65">
      <c r="A1075" s="345">
        <v>215741</v>
      </c>
      <c r="B1075" s="257" t="s">
        <v>486</v>
      </c>
      <c r="C1075" s="269" t="s">
        <v>3829</v>
      </c>
      <c r="D1075" s="269" t="s">
        <v>3829</v>
      </c>
      <c r="E1075" s="269" t="s">
        <v>3829</v>
      </c>
      <c r="F1075" s="269" t="s">
        <v>3829</v>
      </c>
      <c r="G1075" s="269" t="s">
        <v>3829</v>
      </c>
      <c r="H1075" s="269" t="s">
        <v>3829</v>
      </c>
      <c r="I1075" s="269" t="s">
        <v>3829</v>
      </c>
      <c r="J1075" s="269" t="s">
        <v>3829</v>
      </c>
      <c r="K1075" s="269" t="s">
        <v>3829</v>
      </c>
      <c r="L1075" s="269" t="s">
        <v>3829</v>
      </c>
      <c r="M1075" s="269" t="s">
        <v>3829</v>
      </c>
      <c r="N1075" s="269" t="s">
        <v>3829</v>
      </c>
      <c r="O1075" s="269" t="s">
        <v>3829</v>
      </c>
      <c r="P1075" s="269" t="s">
        <v>3829</v>
      </c>
      <c r="Q1075" s="269" t="s">
        <v>3829</v>
      </c>
      <c r="R1075" s="269" t="s">
        <v>3829</v>
      </c>
      <c r="S1075" s="269" t="s">
        <v>3829</v>
      </c>
      <c r="T1075" s="269" t="s">
        <v>3829</v>
      </c>
      <c r="U1075" s="269" t="s">
        <v>3829</v>
      </c>
      <c r="V1075" s="269" t="s">
        <v>3829</v>
      </c>
      <c r="W1075" s="269"/>
      <c r="X1075" s="269"/>
      <c r="Y1075" s="269"/>
      <c r="Z1075" s="269"/>
      <c r="AA1075" s="269"/>
      <c r="AB1075" s="269"/>
      <c r="AC1075" s="269"/>
      <c r="AD1075" s="269"/>
      <c r="AE1075" s="269"/>
      <c r="AF1075" s="269"/>
      <c r="AG1075" s="269"/>
      <c r="AH1075" s="269"/>
      <c r="AI1075" s="269"/>
      <c r="AJ1075" s="269"/>
      <c r="AK1075" s="269"/>
      <c r="AL1075" s="269"/>
      <c r="AM1075" s="269"/>
      <c r="AN1075" s="269"/>
      <c r="AO1075" s="269"/>
      <c r="AP1075"/>
      <c r="AQ1075" t="s">
        <v>4068</v>
      </c>
      <c r="AR1075" s="290"/>
      <c r="AS1075" s="268"/>
      <c r="AT1075" s="258"/>
    </row>
    <row r="1076" spans="1:48" s="257" customFormat="1" ht="22.8" x14ac:dyDescent="0.4">
      <c r="A1076" s="257">
        <v>215742</v>
      </c>
      <c r="B1076" s="257" t="s">
        <v>486</v>
      </c>
      <c r="C1076" t="s">
        <v>3829</v>
      </c>
      <c r="D1076" t="s">
        <v>3829</v>
      </c>
      <c r="E1076" t="s">
        <v>3829</v>
      </c>
      <c r="F1076" t="s">
        <v>3829</v>
      </c>
      <c r="G1076" t="s">
        <v>3829</v>
      </c>
      <c r="H1076" t="s">
        <v>3829</v>
      </c>
      <c r="I1076" t="s">
        <v>3829</v>
      </c>
      <c r="J1076" t="s">
        <v>3829</v>
      </c>
      <c r="K1076" t="s">
        <v>3829</v>
      </c>
      <c r="L1076" t="s">
        <v>3829</v>
      </c>
      <c r="M1076" t="s">
        <v>3829</v>
      </c>
      <c r="N1076" t="s">
        <v>3829</v>
      </c>
      <c r="O1076" t="s">
        <v>3829</v>
      </c>
      <c r="P1076" t="s">
        <v>3829</v>
      </c>
      <c r="Q1076" t="s">
        <v>3829</v>
      </c>
      <c r="R1076" t="s">
        <v>3829</v>
      </c>
      <c r="S1076" t="s">
        <v>3829</v>
      </c>
      <c r="T1076" t="s">
        <v>3829</v>
      </c>
      <c r="U1076" t="s">
        <v>3829</v>
      </c>
      <c r="V1076" t="s">
        <v>3829</v>
      </c>
      <c r="W1076"/>
      <c r="X1076"/>
      <c r="Y1076"/>
      <c r="Z1076"/>
      <c r="AA1076"/>
      <c r="AB1076"/>
      <c r="AC1076"/>
      <c r="AD1076"/>
      <c r="AE1076"/>
      <c r="AF1076"/>
      <c r="AG1076"/>
      <c r="AH1076"/>
      <c r="AI1076"/>
      <c r="AJ1076"/>
      <c r="AK1076"/>
      <c r="AL1076"/>
      <c r="AM1076"/>
      <c r="AN1076"/>
      <c r="AO1076"/>
      <c r="AP1076"/>
      <c r="AQ1076" t="s">
        <v>3377</v>
      </c>
      <c r="AR1076" s="320"/>
      <c r="AS1076" s="268"/>
      <c r="AT1076" s="256"/>
    </row>
    <row r="1077" spans="1:48" s="257" customFormat="1" ht="25.8" x14ac:dyDescent="0.65">
      <c r="A1077" s="257">
        <v>215744</v>
      </c>
      <c r="B1077" s="257" t="s">
        <v>486</v>
      </c>
      <c r="C1077" t="s">
        <v>3829</v>
      </c>
      <c r="D1077" t="s">
        <v>3829</v>
      </c>
      <c r="E1077" t="s">
        <v>3829</v>
      </c>
      <c r="F1077" t="s">
        <v>3829</v>
      </c>
      <c r="G1077" t="s">
        <v>3829</v>
      </c>
      <c r="H1077" t="s">
        <v>3829</v>
      </c>
      <c r="I1077" t="s">
        <v>3829</v>
      </c>
      <c r="J1077" t="s">
        <v>3829</v>
      </c>
      <c r="K1077" t="s">
        <v>3829</v>
      </c>
      <c r="L1077" t="s">
        <v>3829</v>
      </c>
      <c r="M1077" t="s">
        <v>3829</v>
      </c>
      <c r="N1077" t="s">
        <v>3829</v>
      </c>
      <c r="O1077" t="s">
        <v>3829</v>
      </c>
      <c r="P1077" t="s">
        <v>3829</v>
      </c>
      <c r="Q1077" t="s">
        <v>3829</v>
      </c>
      <c r="R1077" t="s">
        <v>3829</v>
      </c>
      <c r="S1077" t="s">
        <v>3829</v>
      </c>
      <c r="T1077" t="s">
        <v>3829</v>
      </c>
      <c r="U1077" t="s">
        <v>3829</v>
      </c>
      <c r="V1077" t="s">
        <v>3829</v>
      </c>
      <c r="W1077"/>
      <c r="X1077"/>
      <c r="Y1077"/>
      <c r="Z1077"/>
      <c r="AA1077"/>
      <c r="AB1077"/>
      <c r="AC1077"/>
      <c r="AD1077"/>
      <c r="AE1077"/>
      <c r="AF1077"/>
      <c r="AG1077"/>
      <c r="AH1077"/>
      <c r="AI1077"/>
      <c r="AJ1077"/>
      <c r="AK1077"/>
      <c r="AL1077"/>
      <c r="AM1077"/>
      <c r="AN1077"/>
      <c r="AO1077"/>
      <c r="AP1077"/>
      <c r="AQ1077" t="s">
        <v>4022</v>
      </c>
      <c r="AR1077" s="286"/>
      <c r="AS1077" s="268"/>
      <c r="AT1077" s="258"/>
    </row>
    <row r="1078" spans="1:48" s="257" customFormat="1" ht="24" x14ac:dyDescent="0.5">
      <c r="A1078" s="292">
        <v>215745</v>
      </c>
      <c r="B1078" s="257" t="s">
        <v>484</v>
      </c>
      <c r="C1078" s="257" t="s">
        <v>214</v>
      </c>
      <c r="D1078" s="257" t="s">
        <v>214</v>
      </c>
      <c r="E1078" s="257" t="s">
        <v>214</v>
      </c>
      <c r="F1078" s="257" t="s">
        <v>214</v>
      </c>
      <c r="G1078" s="257" t="s">
        <v>214</v>
      </c>
      <c r="H1078" s="257" t="s">
        <v>214</v>
      </c>
      <c r="I1078" s="257" t="s">
        <v>212</v>
      </c>
      <c r="J1078" s="257" t="s">
        <v>212</v>
      </c>
      <c r="K1078" s="257" t="s">
        <v>214</v>
      </c>
      <c r="L1078" s="257" t="s">
        <v>214</v>
      </c>
      <c r="M1078" s="257" t="s">
        <v>214</v>
      </c>
      <c r="N1078" s="257" t="s">
        <v>214</v>
      </c>
      <c r="O1078" s="257" t="s">
        <v>214</v>
      </c>
      <c r="P1078" s="257" t="s">
        <v>214</v>
      </c>
      <c r="Q1078" s="257" t="s">
        <v>214</v>
      </c>
      <c r="R1078" s="257" t="s">
        <v>214</v>
      </c>
      <c r="S1078" s="257" t="s">
        <v>213</v>
      </c>
      <c r="T1078" s="257" t="s">
        <v>214</v>
      </c>
      <c r="U1078" s="257" t="s">
        <v>212</v>
      </c>
      <c r="V1078" s="257" t="s">
        <v>212</v>
      </c>
      <c r="W1078" s="257" t="s">
        <v>214</v>
      </c>
      <c r="X1078" s="257" t="s">
        <v>214</v>
      </c>
      <c r="Y1078" s="257" t="s">
        <v>213</v>
      </c>
      <c r="Z1078" s="257" t="s">
        <v>213</v>
      </c>
      <c r="AA1078" s="257" t="s">
        <v>214</v>
      </c>
      <c r="AB1078" s="257" t="s">
        <v>213</v>
      </c>
      <c r="AC1078" s="257" t="s">
        <v>213</v>
      </c>
      <c r="AD1078" s="257" t="s">
        <v>213</v>
      </c>
      <c r="AE1078" s="257" t="s">
        <v>213</v>
      </c>
      <c r="AF1078" s="257" t="s">
        <v>213</v>
      </c>
      <c r="AP1078"/>
      <c r="AQ1078" t="s">
        <v>3375</v>
      </c>
      <c r="AR1078" s="283"/>
      <c r="AS1078" s="268"/>
      <c r="AT1078" s="258"/>
    </row>
    <row r="1079" spans="1:48" s="257" customFormat="1" ht="22.8" x14ac:dyDescent="0.4">
      <c r="A1079" s="257">
        <v>215749</v>
      </c>
      <c r="B1079" s="257" t="s">
        <v>65</v>
      </c>
      <c r="C1079" t="s">
        <v>214</v>
      </c>
      <c r="D1079" t="s">
        <v>214</v>
      </c>
      <c r="E1079" t="s">
        <v>214</v>
      </c>
      <c r="F1079" t="s">
        <v>212</v>
      </c>
      <c r="G1079" t="s">
        <v>212</v>
      </c>
      <c r="H1079" t="s">
        <v>214</v>
      </c>
      <c r="I1079" t="s">
        <v>214</v>
      </c>
      <c r="J1079" t="s">
        <v>214</v>
      </c>
      <c r="K1079" t="s">
        <v>212</v>
      </c>
      <c r="L1079" t="s">
        <v>214</v>
      </c>
      <c r="M1079" t="s">
        <v>214</v>
      </c>
      <c r="N1079" t="s">
        <v>212</v>
      </c>
      <c r="O1079" t="s">
        <v>212</v>
      </c>
      <c r="P1079" t="s">
        <v>212</v>
      </c>
      <c r="Q1079" t="s">
        <v>214</v>
      </c>
      <c r="R1079" t="s">
        <v>212</v>
      </c>
      <c r="S1079" t="s">
        <v>212</v>
      </c>
      <c r="T1079" t="s">
        <v>212</v>
      </c>
      <c r="U1079" t="s">
        <v>214</v>
      </c>
      <c r="V1079" t="s">
        <v>212</v>
      </c>
      <c r="W1079" t="s">
        <v>214</v>
      </c>
      <c r="X1079" t="s">
        <v>214</v>
      </c>
      <c r="Y1079" t="s">
        <v>214</v>
      </c>
      <c r="Z1079" t="s">
        <v>212</v>
      </c>
      <c r="AA1079" t="s">
        <v>212</v>
      </c>
      <c r="AB1079" t="s">
        <v>212</v>
      </c>
      <c r="AC1079" t="s">
        <v>212</v>
      </c>
      <c r="AD1079" t="s">
        <v>212</v>
      </c>
      <c r="AE1079" t="s">
        <v>214</v>
      </c>
      <c r="AF1079" t="s">
        <v>212</v>
      </c>
      <c r="AG1079" t="s">
        <v>213</v>
      </c>
      <c r="AH1079" t="s">
        <v>213</v>
      </c>
      <c r="AI1079" t="s">
        <v>213</v>
      </c>
      <c r="AJ1079" t="s">
        <v>213</v>
      </c>
      <c r="AK1079" t="s">
        <v>213</v>
      </c>
      <c r="AL1079"/>
      <c r="AM1079"/>
      <c r="AN1079"/>
      <c r="AO1079"/>
      <c r="AP1079"/>
      <c r="AQ1079" t="s">
        <v>4055</v>
      </c>
      <c r="AR1079" s="320"/>
      <c r="AS1079" s="268"/>
      <c r="AT1079" s="256"/>
    </row>
    <row r="1080" spans="1:48" s="257" customFormat="1" ht="21.6" x14ac:dyDescent="0.65">
      <c r="A1080" s="257">
        <v>215758</v>
      </c>
      <c r="B1080" s="257" t="s">
        <v>484</v>
      </c>
      <c r="C1080" t="s">
        <v>214</v>
      </c>
      <c r="D1080" t="s">
        <v>214</v>
      </c>
      <c r="E1080" t="s">
        <v>212</v>
      </c>
      <c r="F1080" t="s">
        <v>212</v>
      </c>
      <c r="G1080" t="s">
        <v>212</v>
      </c>
      <c r="H1080" t="s">
        <v>214</v>
      </c>
      <c r="I1080" t="s">
        <v>214</v>
      </c>
      <c r="J1080" t="s">
        <v>214</v>
      </c>
      <c r="K1080" t="s">
        <v>212</v>
      </c>
      <c r="L1080" t="s">
        <v>214</v>
      </c>
      <c r="M1080" t="s">
        <v>214</v>
      </c>
      <c r="N1080" t="s">
        <v>214</v>
      </c>
      <c r="O1080" t="s">
        <v>212</v>
      </c>
      <c r="P1080" t="s">
        <v>212</v>
      </c>
      <c r="Q1080" t="s">
        <v>212</v>
      </c>
      <c r="R1080" t="s">
        <v>212</v>
      </c>
      <c r="S1080" t="s">
        <v>214</v>
      </c>
      <c r="T1080" t="s">
        <v>214</v>
      </c>
      <c r="U1080" t="s">
        <v>214</v>
      </c>
      <c r="V1080" t="s">
        <v>212</v>
      </c>
      <c r="W1080" t="s">
        <v>214</v>
      </c>
      <c r="X1080" t="s">
        <v>214</v>
      </c>
      <c r="Y1080" t="s">
        <v>212</v>
      </c>
      <c r="Z1080" t="s">
        <v>212</v>
      </c>
      <c r="AA1080" t="s">
        <v>214</v>
      </c>
      <c r="AB1080" t="s">
        <v>212</v>
      </c>
      <c r="AC1080" t="s">
        <v>214</v>
      </c>
      <c r="AD1080" t="s">
        <v>212</v>
      </c>
      <c r="AE1080" t="s">
        <v>212</v>
      </c>
      <c r="AF1080" t="s">
        <v>214</v>
      </c>
      <c r="AG1080"/>
      <c r="AH1080"/>
      <c r="AI1080"/>
      <c r="AJ1080"/>
      <c r="AK1080"/>
      <c r="AL1080"/>
      <c r="AM1080"/>
      <c r="AN1080"/>
      <c r="AO1080"/>
      <c r="AP1080"/>
      <c r="AQ1080" t="s">
        <v>484</v>
      </c>
      <c r="AR1080" s="320"/>
      <c r="AS1080" s="286"/>
      <c r="AT1080" s="256"/>
      <c r="AV1080" s="258"/>
    </row>
    <row r="1081" spans="1:48" s="257" customFormat="1" ht="14.4" x14ac:dyDescent="0.3">
      <c r="A1081" s="257">
        <v>215759</v>
      </c>
      <c r="B1081" s="257" t="s">
        <v>59</v>
      </c>
      <c r="C1081" t="s">
        <v>214</v>
      </c>
      <c r="D1081" t="s">
        <v>212</v>
      </c>
      <c r="E1081" t="s">
        <v>212</v>
      </c>
      <c r="F1081" t="s">
        <v>214</v>
      </c>
      <c r="G1081" t="s">
        <v>212</v>
      </c>
      <c r="H1081" t="s">
        <v>214</v>
      </c>
      <c r="I1081" t="s">
        <v>214</v>
      </c>
      <c r="J1081" t="s">
        <v>212</v>
      </c>
      <c r="K1081" t="s">
        <v>214</v>
      </c>
      <c r="L1081" t="s">
        <v>214</v>
      </c>
      <c r="M1081" t="s">
        <v>212</v>
      </c>
      <c r="N1081" t="s">
        <v>212</v>
      </c>
      <c r="O1081" t="s">
        <v>212</v>
      </c>
      <c r="P1081" t="s">
        <v>212</v>
      </c>
      <c r="Q1081" t="s">
        <v>214</v>
      </c>
      <c r="R1081" t="s">
        <v>212</v>
      </c>
      <c r="S1081" t="s">
        <v>214</v>
      </c>
      <c r="T1081" t="s">
        <v>214</v>
      </c>
      <c r="U1081" t="s">
        <v>214</v>
      </c>
      <c r="V1081" t="s">
        <v>214</v>
      </c>
      <c r="W1081" t="s">
        <v>212</v>
      </c>
      <c r="X1081" t="s">
        <v>214</v>
      </c>
      <c r="Y1081" t="s">
        <v>212</v>
      </c>
      <c r="Z1081" t="s">
        <v>212</v>
      </c>
      <c r="AA1081" t="s">
        <v>212</v>
      </c>
      <c r="AB1081" t="s">
        <v>212</v>
      </c>
      <c r="AC1081" t="s">
        <v>212</v>
      </c>
      <c r="AD1081" t="s">
        <v>212</v>
      </c>
      <c r="AE1081" t="s">
        <v>212</v>
      </c>
      <c r="AF1081" t="s">
        <v>212</v>
      </c>
      <c r="AG1081" t="s">
        <v>214</v>
      </c>
      <c r="AH1081" t="s">
        <v>214</v>
      </c>
      <c r="AI1081" t="s">
        <v>214</v>
      </c>
      <c r="AJ1081" t="s">
        <v>214</v>
      </c>
      <c r="AK1081" t="s">
        <v>214</v>
      </c>
      <c r="AL1081" t="s">
        <v>213</v>
      </c>
      <c r="AM1081" t="s">
        <v>213</v>
      </c>
      <c r="AN1081" t="s">
        <v>213</v>
      </c>
      <c r="AO1081" t="s">
        <v>213</v>
      </c>
      <c r="AP1081" t="s">
        <v>213</v>
      </c>
      <c r="AQ1081" t="s">
        <v>3374</v>
      </c>
      <c r="AR1081" s="320"/>
      <c r="AS1081" s="283"/>
      <c r="AT1081" s="256"/>
    </row>
    <row r="1082" spans="1:48" s="257" customFormat="1" ht="22.8" x14ac:dyDescent="0.4">
      <c r="A1082" s="257">
        <v>215760</v>
      </c>
      <c r="B1082" s="257" t="s">
        <v>486</v>
      </c>
      <c r="C1082" t="s">
        <v>3829</v>
      </c>
      <c r="D1082" t="s">
        <v>3829</v>
      </c>
      <c r="E1082" t="s">
        <v>3829</v>
      </c>
      <c r="F1082" t="s">
        <v>3829</v>
      </c>
      <c r="G1082" t="s">
        <v>3829</v>
      </c>
      <c r="H1082" t="s">
        <v>3829</v>
      </c>
      <c r="I1082" t="s">
        <v>3829</v>
      </c>
      <c r="J1082" t="s">
        <v>3829</v>
      </c>
      <c r="K1082" t="s">
        <v>3829</v>
      </c>
      <c r="L1082" t="s">
        <v>3829</v>
      </c>
      <c r="M1082" t="s">
        <v>3829</v>
      </c>
      <c r="N1082" t="s">
        <v>3829</v>
      </c>
      <c r="O1082" t="s">
        <v>3829</v>
      </c>
      <c r="P1082" t="s">
        <v>3829</v>
      </c>
      <c r="Q1082" t="s">
        <v>3829</v>
      </c>
      <c r="R1082" t="s">
        <v>3829</v>
      </c>
      <c r="S1082" t="s">
        <v>3829</v>
      </c>
      <c r="T1082" t="s">
        <v>3829</v>
      </c>
      <c r="U1082" t="s">
        <v>3829</v>
      </c>
      <c r="V1082" t="s">
        <v>3829</v>
      </c>
      <c r="W1082"/>
      <c r="X1082"/>
      <c r="Y1082"/>
      <c r="Z1082"/>
      <c r="AA1082"/>
      <c r="AB1082"/>
      <c r="AC1082"/>
      <c r="AD1082"/>
      <c r="AE1082"/>
      <c r="AF1082"/>
      <c r="AG1082"/>
      <c r="AH1082"/>
      <c r="AI1082"/>
      <c r="AJ1082"/>
      <c r="AK1082"/>
      <c r="AL1082"/>
      <c r="AM1082"/>
      <c r="AN1082"/>
      <c r="AO1082"/>
      <c r="AP1082"/>
      <c r="AQ1082" t="s">
        <v>4022</v>
      </c>
      <c r="AR1082" s="284"/>
      <c r="AS1082" s="268"/>
      <c r="AT1082" s="256"/>
      <c r="AV1082" s="258"/>
    </row>
    <row r="1083" spans="1:48" s="257" customFormat="1" ht="24" x14ac:dyDescent="0.5">
      <c r="A1083" s="292">
        <v>215762</v>
      </c>
      <c r="B1083" s="257" t="s">
        <v>486</v>
      </c>
      <c r="C1083" t="s">
        <v>3829</v>
      </c>
      <c r="D1083" t="s">
        <v>3829</v>
      </c>
      <c r="E1083" t="s">
        <v>3829</v>
      </c>
      <c r="F1083" t="s">
        <v>3829</v>
      </c>
      <c r="G1083" t="s">
        <v>3829</v>
      </c>
      <c r="H1083" t="s">
        <v>3829</v>
      </c>
      <c r="I1083" t="s">
        <v>3829</v>
      </c>
      <c r="J1083" t="s">
        <v>3829</v>
      </c>
      <c r="K1083" t="s">
        <v>3829</v>
      </c>
      <c r="L1083" t="s">
        <v>3829</v>
      </c>
      <c r="M1083" t="s">
        <v>3829</v>
      </c>
      <c r="N1083" t="s">
        <v>3829</v>
      </c>
      <c r="O1083" t="s">
        <v>3829</v>
      </c>
      <c r="P1083" t="s">
        <v>3829</v>
      </c>
      <c r="Q1083" t="s">
        <v>3829</v>
      </c>
      <c r="R1083" t="s">
        <v>3829</v>
      </c>
      <c r="S1083" t="s">
        <v>3829</v>
      </c>
      <c r="T1083" t="s">
        <v>3829</v>
      </c>
      <c r="U1083" t="s">
        <v>3829</v>
      </c>
      <c r="V1083" t="s">
        <v>3829</v>
      </c>
      <c r="W1083"/>
      <c r="X1083"/>
      <c r="Y1083"/>
      <c r="Z1083"/>
      <c r="AA1083"/>
      <c r="AB1083"/>
      <c r="AC1083" s="256"/>
      <c r="AD1083" s="256"/>
      <c r="AE1083" s="256"/>
      <c r="AF1083" s="256"/>
      <c r="AG1083" s="256"/>
      <c r="AH1083" s="256"/>
      <c r="AI1083" s="256"/>
      <c r="AJ1083" s="256"/>
      <c r="AK1083" s="256"/>
      <c r="AL1083" s="256"/>
      <c r="AM1083" s="256"/>
      <c r="AN1083" s="256"/>
      <c r="AO1083" s="256"/>
      <c r="AP1083"/>
      <c r="AQ1083" t="s">
        <v>4022</v>
      </c>
      <c r="AR1083" s="268"/>
      <c r="AS1083" s="268"/>
      <c r="AT1083" s="258"/>
    </row>
    <row r="1084" spans="1:48" s="257" customFormat="1" ht="22.8" x14ac:dyDescent="0.4">
      <c r="A1084" s="257">
        <v>215763</v>
      </c>
      <c r="B1084" s="257" t="s">
        <v>486</v>
      </c>
      <c r="C1084" t="s">
        <v>3829</v>
      </c>
      <c r="D1084" t="s">
        <v>3829</v>
      </c>
      <c r="E1084" t="s">
        <v>3829</v>
      </c>
      <c r="F1084" t="s">
        <v>3829</v>
      </c>
      <c r="G1084" t="s">
        <v>3829</v>
      </c>
      <c r="H1084" t="s">
        <v>3829</v>
      </c>
      <c r="I1084" t="s">
        <v>3829</v>
      </c>
      <c r="J1084" t="s">
        <v>3829</v>
      </c>
      <c r="K1084" t="s">
        <v>3829</v>
      </c>
      <c r="L1084" t="s">
        <v>3829</v>
      </c>
      <c r="M1084" t="s">
        <v>3829</v>
      </c>
      <c r="N1084" t="s">
        <v>3829</v>
      </c>
      <c r="O1084" t="s">
        <v>3829</v>
      </c>
      <c r="P1084" t="s">
        <v>3829</v>
      </c>
      <c r="Q1084" t="s">
        <v>3829</v>
      </c>
      <c r="R1084" t="s">
        <v>3829</v>
      </c>
      <c r="S1084" t="s">
        <v>3829</v>
      </c>
      <c r="T1084" t="s">
        <v>3829</v>
      </c>
      <c r="U1084" t="s">
        <v>3829</v>
      </c>
      <c r="V1084" t="s">
        <v>3829</v>
      </c>
      <c r="W1084"/>
      <c r="X1084"/>
      <c r="Y1084"/>
      <c r="Z1084"/>
      <c r="AA1084"/>
      <c r="AB1084"/>
      <c r="AC1084"/>
      <c r="AD1084"/>
      <c r="AE1084"/>
      <c r="AF1084"/>
      <c r="AG1084"/>
      <c r="AH1084"/>
      <c r="AI1084"/>
      <c r="AJ1084"/>
      <c r="AK1084"/>
      <c r="AL1084"/>
      <c r="AM1084"/>
      <c r="AN1084"/>
      <c r="AO1084"/>
      <c r="AP1084"/>
      <c r="AQ1084" t="s">
        <v>4068</v>
      </c>
      <c r="AR1084" s="283"/>
      <c r="AS1084" s="268"/>
      <c r="AT1084" s="256"/>
    </row>
    <row r="1085" spans="1:48" s="257" customFormat="1" ht="22.8" x14ac:dyDescent="0.4">
      <c r="A1085" s="257">
        <v>215764</v>
      </c>
      <c r="B1085" s="257" t="s">
        <v>484</v>
      </c>
      <c r="C1085" t="s">
        <v>3829</v>
      </c>
      <c r="D1085" t="s">
        <v>3829</v>
      </c>
      <c r="E1085" t="s">
        <v>3829</v>
      </c>
      <c r="F1085" t="s">
        <v>3829</v>
      </c>
      <c r="G1085" t="s">
        <v>3829</v>
      </c>
      <c r="H1085" t="s">
        <v>3829</v>
      </c>
      <c r="I1085" t="s">
        <v>3829</v>
      </c>
      <c r="J1085" t="s">
        <v>3829</v>
      </c>
      <c r="K1085" t="s">
        <v>3829</v>
      </c>
      <c r="L1085" t="s">
        <v>3829</v>
      </c>
      <c r="M1085" t="s">
        <v>3829</v>
      </c>
      <c r="N1085" t="s">
        <v>3829</v>
      </c>
      <c r="O1085" t="s">
        <v>3829</v>
      </c>
      <c r="P1085" t="s">
        <v>3829</v>
      </c>
      <c r="Q1085" t="s">
        <v>3829</v>
      </c>
      <c r="R1085" t="s">
        <v>3829</v>
      </c>
      <c r="S1085" t="s">
        <v>3829</v>
      </c>
      <c r="T1085" t="s">
        <v>3829</v>
      </c>
      <c r="U1085" t="s">
        <v>3829</v>
      </c>
      <c r="V1085" t="s">
        <v>3829</v>
      </c>
      <c r="W1085" t="s">
        <v>3829</v>
      </c>
      <c r="X1085" t="s">
        <v>3829</v>
      </c>
      <c r="Y1085" t="s">
        <v>3829</v>
      </c>
      <c r="Z1085" t="s">
        <v>3829</v>
      </c>
      <c r="AA1085" t="s">
        <v>3829</v>
      </c>
      <c r="AB1085" t="s">
        <v>3829</v>
      </c>
      <c r="AC1085" t="s">
        <v>3829</v>
      </c>
      <c r="AD1085" t="s">
        <v>3829</v>
      </c>
      <c r="AE1085" t="s">
        <v>3829</v>
      </c>
      <c r="AF1085" t="s">
        <v>3829</v>
      </c>
      <c r="AG1085"/>
      <c r="AH1085"/>
      <c r="AI1085"/>
      <c r="AJ1085"/>
      <c r="AK1085"/>
      <c r="AL1085"/>
      <c r="AM1085"/>
      <c r="AN1085"/>
      <c r="AO1085"/>
      <c r="AP1085"/>
      <c r="AQ1085" t="s">
        <v>3870</v>
      </c>
      <c r="AR1085" s="283"/>
      <c r="AS1085" s="268"/>
      <c r="AT1085" s="258"/>
      <c r="AV1085" s="258"/>
    </row>
    <row r="1086" spans="1:48" s="257" customFormat="1" ht="22.8" x14ac:dyDescent="0.4">
      <c r="A1086" s="257">
        <v>215765</v>
      </c>
      <c r="B1086" s="257" t="s">
        <v>59</v>
      </c>
      <c r="C1086" t="s">
        <v>212</v>
      </c>
      <c r="D1086" t="s">
        <v>214</v>
      </c>
      <c r="E1086" t="s">
        <v>214</v>
      </c>
      <c r="F1086" t="s">
        <v>212</v>
      </c>
      <c r="G1086" t="s">
        <v>214</v>
      </c>
      <c r="H1086" t="s">
        <v>214</v>
      </c>
      <c r="I1086" t="s">
        <v>214</v>
      </c>
      <c r="J1086" t="s">
        <v>214</v>
      </c>
      <c r="K1086" t="s">
        <v>214</v>
      </c>
      <c r="L1086" t="s">
        <v>214</v>
      </c>
      <c r="M1086" t="s">
        <v>214</v>
      </c>
      <c r="N1086" t="s">
        <v>212</v>
      </c>
      <c r="O1086" t="s">
        <v>212</v>
      </c>
      <c r="P1086" t="s">
        <v>212</v>
      </c>
      <c r="Q1086" t="s">
        <v>212</v>
      </c>
      <c r="R1086" t="s">
        <v>212</v>
      </c>
      <c r="S1086" t="s">
        <v>214</v>
      </c>
      <c r="T1086" t="s">
        <v>214</v>
      </c>
      <c r="U1086" t="s">
        <v>214</v>
      </c>
      <c r="V1086" t="s">
        <v>212</v>
      </c>
      <c r="W1086" t="s">
        <v>212</v>
      </c>
      <c r="X1086" t="s">
        <v>214</v>
      </c>
      <c r="Y1086" t="s">
        <v>212</v>
      </c>
      <c r="Z1086" t="s">
        <v>214</v>
      </c>
      <c r="AA1086" t="s">
        <v>214</v>
      </c>
      <c r="AB1086" t="s">
        <v>212</v>
      </c>
      <c r="AC1086" t="s">
        <v>212</v>
      </c>
      <c r="AD1086" t="s">
        <v>212</v>
      </c>
      <c r="AE1086" t="s">
        <v>212</v>
      </c>
      <c r="AF1086" t="s">
        <v>212</v>
      </c>
      <c r="AG1086" t="s">
        <v>212</v>
      </c>
      <c r="AH1086" t="s">
        <v>212</v>
      </c>
      <c r="AI1086" t="s">
        <v>212</v>
      </c>
      <c r="AJ1086" t="s">
        <v>214</v>
      </c>
      <c r="AK1086" t="s">
        <v>212</v>
      </c>
      <c r="AL1086" t="s">
        <v>212</v>
      </c>
      <c r="AM1086" t="s">
        <v>212</v>
      </c>
      <c r="AN1086" t="s">
        <v>212</v>
      </c>
      <c r="AO1086" t="s">
        <v>212</v>
      </c>
      <c r="AP1086" t="s">
        <v>214</v>
      </c>
      <c r="AQ1086" t="s">
        <v>3374</v>
      </c>
      <c r="AR1086" s="281"/>
      <c r="AS1086" s="268"/>
      <c r="AT1086" s="256"/>
      <c r="AV1086" s="258"/>
    </row>
    <row r="1087" spans="1:48" s="257" customFormat="1" ht="22.8" x14ac:dyDescent="0.4">
      <c r="A1087" s="257">
        <v>215766</v>
      </c>
      <c r="B1087" s="257" t="s">
        <v>486</v>
      </c>
      <c r="C1087" t="s">
        <v>214</v>
      </c>
      <c r="D1087" t="s">
        <v>214</v>
      </c>
      <c r="E1087" t="s">
        <v>214</v>
      </c>
      <c r="F1087" t="s">
        <v>212</v>
      </c>
      <c r="G1087" t="s">
        <v>212</v>
      </c>
      <c r="H1087" t="s">
        <v>212</v>
      </c>
      <c r="I1087" t="s">
        <v>214</v>
      </c>
      <c r="J1087" t="s">
        <v>214</v>
      </c>
      <c r="K1087" t="s">
        <v>214</v>
      </c>
      <c r="L1087" t="s">
        <v>212</v>
      </c>
      <c r="M1087" t="s">
        <v>213</v>
      </c>
      <c r="N1087" t="s">
        <v>213</v>
      </c>
      <c r="O1087" t="s">
        <v>212</v>
      </c>
      <c r="P1087" t="s">
        <v>213</v>
      </c>
      <c r="Q1087" t="s">
        <v>214</v>
      </c>
      <c r="R1087" t="s">
        <v>213</v>
      </c>
      <c r="S1087" t="s">
        <v>213</v>
      </c>
      <c r="T1087" t="s">
        <v>214</v>
      </c>
      <c r="U1087" t="s">
        <v>214</v>
      </c>
      <c r="V1087" t="s">
        <v>214</v>
      </c>
      <c r="W1087"/>
      <c r="X1087"/>
      <c r="Y1087"/>
      <c r="Z1087"/>
      <c r="AA1087"/>
      <c r="AB1087"/>
      <c r="AC1087"/>
      <c r="AD1087"/>
      <c r="AE1087"/>
      <c r="AF1087"/>
      <c r="AG1087"/>
      <c r="AH1087"/>
      <c r="AI1087"/>
      <c r="AJ1087"/>
      <c r="AK1087"/>
      <c r="AL1087"/>
      <c r="AM1087"/>
      <c r="AN1087"/>
      <c r="AO1087"/>
      <c r="AP1087"/>
      <c r="AQ1087" t="s">
        <v>486</v>
      </c>
      <c r="AR1087" s="284"/>
      <c r="AS1087" s="268"/>
      <c r="AT1087" s="258"/>
    </row>
    <row r="1088" spans="1:48" s="257" customFormat="1" ht="22.8" x14ac:dyDescent="0.4">
      <c r="A1088" s="257">
        <v>215768</v>
      </c>
      <c r="B1088" s="257" t="s">
        <v>65</v>
      </c>
      <c r="C1088" t="s">
        <v>214</v>
      </c>
      <c r="D1088" t="s">
        <v>214</v>
      </c>
      <c r="E1088" t="s">
        <v>214</v>
      </c>
      <c r="F1088" t="s">
        <v>212</v>
      </c>
      <c r="G1088" t="s">
        <v>214</v>
      </c>
      <c r="H1088" t="s">
        <v>212</v>
      </c>
      <c r="I1088" t="s">
        <v>212</v>
      </c>
      <c r="J1088" t="s">
        <v>212</v>
      </c>
      <c r="K1088" t="s">
        <v>214</v>
      </c>
      <c r="L1088" t="s">
        <v>214</v>
      </c>
      <c r="M1088" t="s">
        <v>214</v>
      </c>
      <c r="N1088" t="s">
        <v>212</v>
      </c>
      <c r="O1088" t="s">
        <v>214</v>
      </c>
      <c r="P1088" t="s">
        <v>212</v>
      </c>
      <c r="Q1088" t="s">
        <v>214</v>
      </c>
      <c r="R1088" t="s">
        <v>212</v>
      </c>
      <c r="S1088" t="s">
        <v>212</v>
      </c>
      <c r="T1088" t="s">
        <v>214</v>
      </c>
      <c r="U1088" t="s">
        <v>214</v>
      </c>
      <c r="V1088" t="s">
        <v>214</v>
      </c>
      <c r="W1088" t="s">
        <v>212</v>
      </c>
      <c r="X1088" t="s">
        <v>214</v>
      </c>
      <c r="Y1088" t="s">
        <v>212</v>
      </c>
      <c r="Z1088" t="s">
        <v>214</v>
      </c>
      <c r="AA1088" t="s">
        <v>212</v>
      </c>
      <c r="AB1088" t="s">
        <v>212</v>
      </c>
      <c r="AC1088" t="s">
        <v>214</v>
      </c>
      <c r="AD1088" t="s">
        <v>214</v>
      </c>
      <c r="AE1088" t="s">
        <v>213</v>
      </c>
      <c r="AF1088" t="s">
        <v>212</v>
      </c>
      <c r="AG1088" t="s">
        <v>213</v>
      </c>
      <c r="AH1088" t="s">
        <v>213</v>
      </c>
      <c r="AI1088" t="s">
        <v>213</v>
      </c>
      <c r="AJ1088" t="s">
        <v>213</v>
      </c>
      <c r="AK1088" t="s">
        <v>213</v>
      </c>
      <c r="AL1088"/>
      <c r="AM1088"/>
      <c r="AN1088"/>
      <c r="AO1088"/>
      <c r="AP1088"/>
      <c r="AQ1088" t="s">
        <v>4055</v>
      </c>
      <c r="AR1088" s="320"/>
      <c r="AS1088" s="268"/>
      <c r="AT1088" s="256"/>
    </row>
    <row r="1089" spans="1:48" s="257" customFormat="1" ht="22.8" x14ac:dyDescent="0.4">
      <c r="A1089" s="257">
        <v>215770</v>
      </c>
      <c r="B1089" s="257" t="s">
        <v>59</v>
      </c>
      <c r="C1089" t="s">
        <v>212</v>
      </c>
      <c r="D1089" t="s">
        <v>214</v>
      </c>
      <c r="E1089" t="s">
        <v>214</v>
      </c>
      <c r="F1089" t="s">
        <v>214</v>
      </c>
      <c r="G1089" t="s">
        <v>214</v>
      </c>
      <c r="H1089" t="s">
        <v>214</v>
      </c>
      <c r="I1089" t="s">
        <v>214</v>
      </c>
      <c r="J1089" t="s">
        <v>214</v>
      </c>
      <c r="K1089" t="s">
        <v>214</v>
      </c>
      <c r="L1089" t="s">
        <v>214</v>
      </c>
      <c r="M1089" t="s">
        <v>214</v>
      </c>
      <c r="N1089" t="s">
        <v>214</v>
      </c>
      <c r="O1089" t="s">
        <v>214</v>
      </c>
      <c r="P1089" t="s">
        <v>214</v>
      </c>
      <c r="Q1089" t="s">
        <v>214</v>
      </c>
      <c r="R1089" t="s">
        <v>214</v>
      </c>
      <c r="S1089" t="s">
        <v>214</v>
      </c>
      <c r="T1089" t="s">
        <v>214</v>
      </c>
      <c r="U1089" t="s">
        <v>214</v>
      </c>
      <c r="V1089" t="s">
        <v>214</v>
      </c>
      <c r="W1089" t="s">
        <v>212</v>
      </c>
      <c r="X1089" t="s">
        <v>214</v>
      </c>
      <c r="Y1089" t="s">
        <v>212</v>
      </c>
      <c r="Z1089" t="s">
        <v>214</v>
      </c>
      <c r="AA1089" t="s">
        <v>214</v>
      </c>
      <c r="AB1089" t="s">
        <v>214</v>
      </c>
      <c r="AC1089" t="s">
        <v>214</v>
      </c>
      <c r="AD1089" t="s">
        <v>214</v>
      </c>
      <c r="AE1089" t="s">
        <v>212</v>
      </c>
      <c r="AF1089" t="s">
        <v>213</v>
      </c>
      <c r="AG1089" t="s">
        <v>213</v>
      </c>
      <c r="AH1089" t="s">
        <v>213</v>
      </c>
      <c r="AI1089" t="s">
        <v>213</v>
      </c>
      <c r="AJ1089" t="s">
        <v>213</v>
      </c>
      <c r="AK1089"/>
      <c r="AL1089" t="s">
        <v>213</v>
      </c>
      <c r="AM1089" t="s">
        <v>213</v>
      </c>
      <c r="AN1089" t="s">
        <v>213</v>
      </c>
      <c r="AO1089" t="s">
        <v>213</v>
      </c>
      <c r="AP1089" t="s">
        <v>213</v>
      </c>
      <c r="AQ1089" t="s">
        <v>59</v>
      </c>
      <c r="AR1089" s="320"/>
      <c r="AS1089" s="268"/>
      <c r="AT1089" s="258"/>
      <c r="AV1089" s="258"/>
    </row>
    <row r="1090" spans="1:48" s="257" customFormat="1" ht="25.8" x14ac:dyDescent="0.65">
      <c r="A1090" s="345">
        <v>215773</v>
      </c>
      <c r="B1090" s="257" t="s">
        <v>486</v>
      </c>
      <c r="C1090" s="269" t="s">
        <v>3829</v>
      </c>
      <c r="D1090" s="269" t="s">
        <v>3829</v>
      </c>
      <c r="E1090" s="269" t="s">
        <v>3829</v>
      </c>
      <c r="F1090" s="269" t="s">
        <v>3829</v>
      </c>
      <c r="G1090" s="269" t="s">
        <v>3829</v>
      </c>
      <c r="H1090" s="269" t="s">
        <v>3829</v>
      </c>
      <c r="I1090" s="269" t="s">
        <v>3829</v>
      </c>
      <c r="J1090" s="269" t="s">
        <v>3829</v>
      </c>
      <c r="K1090" s="269" t="s">
        <v>3829</v>
      </c>
      <c r="L1090" s="269" t="s">
        <v>3829</v>
      </c>
      <c r="M1090" s="269" t="s">
        <v>3829</v>
      </c>
      <c r="N1090" s="269" t="s">
        <v>3829</v>
      </c>
      <c r="O1090" s="269" t="s">
        <v>3829</v>
      </c>
      <c r="P1090" s="269" t="s">
        <v>3829</v>
      </c>
      <c r="Q1090" s="269" t="s">
        <v>3829</v>
      </c>
      <c r="R1090" s="269" t="s">
        <v>3829</v>
      </c>
      <c r="S1090" s="269" t="s">
        <v>3829</v>
      </c>
      <c r="T1090" s="269" t="s">
        <v>3829</v>
      </c>
      <c r="U1090" s="269" t="s">
        <v>3829</v>
      </c>
      <c r="V1090" s="269" t="s">
        <v>3829</v>
      </c>
      <c r="W1090" s="269"/>
      <c r="X1090" s="269"/>
      <c r="Y1090" s="269"/>
      <c r="Z1090" s="269"/>
      <c r="AA1090" s="269"/>
      <c r="AB1090" s="269"/>
      <c r="AC1090" s="269"/>
      <c r="AD1090" s="269"/>
      <c r="AE1090" s="269"/>
      <c r="AF1090" s="269"/>
      <c r="AG1090" s="269"/>
      <c r="AH1090" s="269"/>
      <c r="AI1090" s="269"/>
      <c r="AJ1090" s="269"/>
      <c r="AK1090" s="269"/>
      <c r="AL1090" s="269"/>
      <c r="AM1090" s="269"/>
      <c r="AN1090" s="269"/>
      <c r="AO1090" s="269"/>
      <c r="AP1090"/>
      <c r="AQ1090" t="s">
        <v>4068</v>
      </c>
      <c r="AR1090" s="286"/>
      <c r="AS1090" s="268"/>
      <c r="AT1090" s="258"/>
    </row>
    <row r="1091" spans="1:48" s="257" customFormat="1" ht="22.8" x14ac:dyDescent="0.4">
      <c r="A1091" s="257">
        <v>215774</v>
      </c>
      <c r="B1091" s="257" t="s">
        <v>486</v>
      </c>
      <c r="C1091" t="s">
        <v>3829</v>
      </c>
      <c r="D1091" t="s">
        <v>3829</v>
      </c>
      <c r="E1091" t="s">
        <v>3829</v>
      </c>
      <c r="F1091" t="s">
        <v>3829</v>
      </c>
      <c r="G1091" t="s">
        <v>3829</v>
      </c>
      <c r="H1091" t="s">
        <v>3829</v>
      </c>
      <c r="I1091" t="s">
        <v>3829</v>
      </c>
      <c r="J1091" t="s">
        <v>3829</v>
      </c>
      <c r="K1091" t="s">
        <v>3829</v>
      </c>
      <c r="L1091" t="s">
        <v>3829</v>
      </c>
      <c r="M1091" t="s">
        <v>3829</v>
      </c>
      <c r="N1091" t="s">
        <v>3829</v>
      </c>
      <c r="O1091" t="s">
        <v>3829</v>
      </c>
      <c r="P1091" t="s">
        <v>3829</v>
      </c>
      <c r="Q1091" t="s">
        <v>3829</v>
      </c>
      <c r="R1091" t="s">
        <v>3829</v>
      </c>
      <c r="S1091" t="s">
        <v>3829</v>
      </c>
      <c r="T1091" t="s">
        <v>3829</v>
      </c>
      <c r="U1091" t="s">
        <v>3829</v>
      </c>
      <c r="V1091" t="s">
        <v>3829</v>
      </c>
      <c r="W1091"/>
      <c r="X1091"/>
      <c r="Y1091"/>
      <c r="Z1091"/>
      <c r="AA1091"/>
      <c r="AB1091"/>
      <c r="AC1091"/>
      <c r="AD1091"/>
      <c r="AE1091"/>
      <c r="AF1091"/>
      <c r="AG1091"/>
      <c r="AH1091"/>
      <c r="AI1091"/>
      <c r="AJ1091"/>
      <c r="AK1091"/>
      <c r="AL1091"/>
      <c r="AM1091"/>
      <c r="AN1091"/>
      <c r="AO1091"/>
      <c r="AP1091"/>
      <c r="AQ1091" t="s">
        <v>4068</v>
      </c>
      <c r="AR1091" s="320"/>
      <c r="AS1091" s="268"/>
      <c r="AT1091" s="258"/>
    </row>
    <row r="1092" spans="1:48" s="257" customFormat="1" ht="25.8" x14ac:dyDescent="0.65">
      <c r="A1092" s="257">
        <v>215777</v>
      </c>
      <c r="B1092" s="257" t="s">
        <v>484</v>
      </c>
      <c r="C1092" t="s">
        <v>3829</v>
      </c>
      <c r="D1092" t="s">
        <v>3829</v>
      </c>
      <c r="E1092" t="s">
        <v>3829</v>
      </c>
      <c r="F1092" t="s">
        <v>3829</v>
      </c>
      <c r="G1092" t="s">
        <v>3829</v>
      </c>
      <c r="H1092" t="s">
        <v>3829</v>
      </c>
      <c r="I1092" t="s">
        <v>3829</v>
      </c>
      <c r="J1092" t="s">
        <v>3829</v>
      </c>
      <c r="K1092" t="s">
        <v>3829</v>
      </c>
      <c r="L1092" t="s">
        <v>3829</v>
      </c>
      <c r="M1092" t="s">
        <v>3829</v>
      </c>
      <c r="N1092" t="s">
        <v>3829</v>
      </c>
      <c r="O1092" t="s">
        <v>3829</v>
      </c>
      <c r="P1092" t="s">
        <v>3829</v>
      </c>
      <c r="Q1092" t="s">
        <v>3829</v>
      </c>
      <c r="R1092" t="s">
        <v>3829</v>
      </c>
      <c r="S1092" t="s">
        <v>3829</v>
      </c>
      <c r="T1092" t="s">
        <v>3829</v>
      </c>
      <c r="U1092" t="s">
        <v>3829</v>
      </c>
      <c r="V1092" t="s">
        <v>3829</v>
      </c>
      <c r="W1092" t="s">
        <v>3829</v>
      </c>
      <c r="X1092" t="s">
        <v>3829</v>
      </c>
      <c r="Y1092" t="s">
        <v>3829</v>
      </c>
      <c r="Z1092" t="s">
        <v>3829</v>
      </c>
      <c r="AA1092" t="s">
        <v>3829</v>
      </c>
      <c r="AB1092" t="s">
        <v>3829</v>
      </c>
      <c r="AC1092" t="s">
        <v>3829</v>
      </c>
      <c r="AD1092" t="s">
        <v>3829</v>
      </c>
      <c r="AE1092" t="s">
        <v>3829</v>
      </c>
      <c r="AF1092" t="s">
        <v>3829</v>
      </c>
      <c r="AG1092" t="s">
        <v>3829</v>
      </c>
      <c r="AH1092" t="s">
        <v>3829</v>
      </c>
      <c r="AI1092" t="s">
        <v>3829</v>
      </c>
      <c r="AJ1092" t="s">
        <v>3829</v>
      </c>
      <c r="AK1092" t="s">
        <v>3829</v>
      </c>
      <c r="AL1092" t="s">
        <v>3829</v>
      </c>
      <c r="AM1092" t="s">
        <v>3829</v>
      </c>
      <c r="AN1092" t="s">
        <v>3829</v>
      </c>
      <c r="AO1092" t="s">
        <v>3829</v>
      </c>
      <c r="AP1092"/>
      <c r="AQ1092" t="s">
        <v>484</v>
      </c>
      <c r="AR1092" s="286"/>
      <c r="AS1092" s="268"/>
      <c r="AT1092" s="258"/>
    </row>
    <row r="1093" spans="1:48" s="257" customFormat="1" ht="25.8" x14ac:dyDescent="0.65">
      <c r="A1093" s="257">
        <v>215781</v>
      </c>
      <c r="B1093" s="257" t="s">
        <v>59</v>
      </c>
      <c r="C1093" t="s">
        <v>214</v>
      </c>
      <c r="D1093" t="s">
        <v>214</v>
      </c>
      <c r="E1093" t="s">
        <v>214</v>
      </c>
      <c r="F1093" t="s">
        <v>214</v>
      </c>
      <c r="G1093" t="s">
        <v>214</v>
      </c>
      <c r="H1093" t="s">
        <v>214</v>
      </c>
      <c r="I1093" t="s">
        <v>214</v>
      </c>
      <c r="J1093" t="s">
        <v>214</v>
      </c>
      <c r="K1093" t="s">
        <v>214</v>
      </c>
      <c r="L1093" t="s">
        <v>214</v>
      </c>
      <c r="M1093" t="s">
        <v>214</v>
      </c>
      <c r="N1093" t="s">
        <v>212</v>
      </c>
      <c r="O1093" t="s">
        <v>214</v>
      </c>
      <c r="P1093" t="s">
        <v>212</v>
      </c>
      <c r="Q1093" t="s">
        <v>214</v>
      </c>
      <c r="R1093" t="s">
        <v>214</v>
      </c>
      <c r="S1093" t="s">
        <v>214</v>
      </c>
      <c r="T1093" t="s">
        <v>214</v>
      </c>
      <c r="U1093" t="s">
        <v>214</v>
      </c>
      <c r="V1093" t="s">
        <v>214</v>
      </c>
      <c r="W1093" t="s">
        <v>212</v>
      </c>
      <c r="X1093" t="s">
        <v>212</v>
      </c>
      <c r="Y1093" t="s">
        <v>212</v>
      </c>
      <c r="Z1093" t="s">
        <v>214</v>
      </c>
      <c r="AA1093" t="s">
        <v>212</v>
      </c>
      <c r="AB1093" t="s">
        <v>212</v>
      </c>
      <c r="AC1093" t="s">
        <v>212</v>
      </c>
      <c r="AD1093" t="s">
        <v>212</v>
      </c>
      <c r="AE1093" t="s">
        <v>212</v>
      </c>
      <c r="AF1093" t="s">
        <v>212</v>
      </c>
      <c r="AG1093" t="s">
        <v>212</v>
      </c>
      <c r="AH1093" t="s">
        <v>214</v>
      </c>
      <c r="AI1093" t="s">
        <v>214</v>
      </c>
      <c r="AJ1093" t="s">
        <v>214</v>
      </c>
      <c r="AK1093" t="s">
        <v>214</v>
      </c>
      <c r="AL1093" t="s">
        <v>214</v>
      </c>
      <c r="AM1093" t="s">
        <v>214</v>
      </c>
      <c r="AN1093" t="s">
        <v>214</v>
      </c>
      <c r="AO1093" t="s">
        <v>214</v>
      </c>
      <c r="AQ1093" t="s">
        <v>3374</v>
      </c>
      <c r="AR1093" s="290"/>
      <c r="AS1093" s="268"/>
      <c r="AT1093" s="256"/>
    </row>
    <row r="1094" spans="1:48" s="257" customFormat="1" ht="22.8" x14ac:dyDescent="0.4">
      <c r="A1094" s="349">
        <v>215784</v>
      </c>
      <c r="B1094" s="257" t="s">
        <v>484</v>
      </c>
      <c r="C1094" t="s">
        <v>3829</v>
      </c>
      <c r="D1094" t="s">
        <v>3829</v>
      </c>
      <c r="E1094" t="s">
        <v>3829</v>
      </c>
      <c r="F1094" t="s">
        <v>3829</v>
      </c>
      <c r="G1094" t="s">
        <v>3829</v>
      </c>
      <c r="H1094" t="s">
        <v>3829</v>
      </c>
      <c r="I1094" t="s">
        <v>3829</v>
      </c>
      <c r="J1094" t="s">
        <v>3829</v>
      </c>
      <c r="K1094" t="s">
        <v>3829</v>
      </c>
      <c r="L1094" t="s">
        <v>3829</v>
      </c>
      <c r="M1094" t="s">
        <v>3829</v>
      </c>
      <c r="N1094" t="s">
        <v>3829</v>
      </c>
      <c r="O1094" t="s">
        <v>3829</v>
      </c>
      <c r="P1094" t="s">
        <v>3829</v>
      </c>
      <c r="Q1094" t="s">
        <v>3829</v>
      </c>
      <c r="R1094" t="s">
        <v>3829</v>
      </c>
      <c r="S1094" t="s">
        <v>3829</v>
      </c>
      <c r="T1094" t="s">
        <v>3829</v>
      </c>
      <c r="U1094" t="s">
        <v>3829</v>
      </c>
      <c r="V1094" t="s">
        <v>3829</v>
      </c>
      <c r="W1094" t="s">
        <v>3829</v>
      </c>
      <c r="X1094" t="s">
        <v>3829</v>
      </c>
      <c r="Y1094" t="s">
        <v>3829</v>
      </c>
      <c r="Z1094" t="s">
        <v>3829</v>
      </c>
      <c r="AA1094" t="s">
        <v>3829</v>
      </c>
      <c r="AB1094" t="s">
        <v>3829</v>
      </c>
      <c r="AC1094" t="s">
        <v>3829</v>
      </c>
      <c r="AD1094" t="s">
        <v>3829</v>
      </c>
      <c r="AE1094" t="s">
        <v>3829</v>
      </c>
      <c r="AF1094" t="s">
        <v>3829</v>
      </c>
      <c r="AG1094"/>
      <c r="AH1094"/>
      <c r="AI1094"/>
      <c r="AJ1094"/>
      <c r="AK1094"/>
      <c r="AL1094"/>
      <c r="AM1094"/>
      <c r="AN1094"/>
      <c r="AO1094"/>
      <c r="AP1094"/>
      <c r="AQ1094" t="s">
        <v>3865</v>
      </c>
      <c r="AR1094" s="320"/>
      <c r="AS1094" s="268"/>
      <c r="AT1094" s="258"/>
    </row>
    <row r="1095" spans="1:48" s="257" customFormat="1" ht="24" x14ac:dyDescent="0.5">
      <c r="A1095" s="350">
        <v>215788</v>
      </c>
      <c r="B1095" s="257" t="s">
        <v>486</v>
      </c>
      <c r="C1095" s="256" t="s">
        <v>3829</v>
      </c>
      <c r="D1095" s="256" t="s">
        <v>3829</v>
      </c>
      <c r="E1095" s="256" t="s">
        <v>3829</v>
      </c>
      <c r="F1095" s="256" t="s">
        <v>3829</v>
      </c>
      <c r="G1095" s="256" t="s">
        <v>3829</v>
      </c>
      <c r="H1095" s="256" t="s">
        <v>3829</v>
      </c>
      <c r="I1095" s="256" t="s">
        <v>3829</v>
      </c>
      <c r="J1095" s="256" t="s">
        <v>3829</v>
      </c>
      <c r="K1095" s="256" t="s">
        <v>3829</v>
      </c>
      <c r="L1095" s="256" t="s">
        <v>3829</v>
      </c>
      <c r="M1095" s="256" t="s">
        <v>3829</v>
      </c>
      <c r="N1095" s="256" t="s">
        <v>3829</v>
      </c>
      <c r="O1095" s="256" t="s">
        <v>3829</v>
      </c>
      <c r="P1095" s="256" t="s">
        <v>3829</v>
      </c>
      <c r="Q1095" s="256" t="s">
        <v>3829</v>
      </c>
      <c r="R1095" s="256" t="s">
        <v>3829</v>
      </c>
      <c r="S1095" s="256" t="s">
        <v>3829</v>
      </c>
      <c r="T1095" s="256" t="s">
        <v>3829</v>
      </c>
      <c r="U1095" s="256" t="s">
        <v>3829</v>
      </c>
      <c r="V1095" s="256" t="s">
        <v>3829</v>
      </c>
      <c r="W1095" s="256"/>
      <c r="X1095" s="256"/>
      <c r="Y1095" s="256"/>
      <c r="Z1095" s="256"/>
      <c r="AA1095" s="256"/>
      <c r="AB1095" s="256"/>
      <c r="AC1095" s="256"/>
      <c r="AD1095" s="256"/>
      <c r="AE1095" s="256"/>
      <c r="AF1095" s="256"/>
      <c r="AG1095" s="256"/>
      <c r="AH1095" s="256"/>
      <c r="AI1095" s="256"/>
      <c r="AJ1095" s="256"/>
      <c r="AK1095" s="256"/>
      <c r="AL1095" s="256"/>
      <c r="AM1095" s="256"/>
      <c r="AN1095" s="256"/>
      <c r="AO1095" s="256"/>
      <c r="AP1095"/>
      <c r="AQ1095" t="s">
        <v>4037</v>
      </c>
      <c r="AR1095" s="283"/>
      <c r="AS1095" s="268"/>
      <c r="AT1095" s="256"/>
    </row>
    <row r="1096" spans="1:48" s="257" customFormat="1" ht="22.8" x14ac:dyDescent="0.4">
      <c r="A1096" s="349">
        <v>215789</v>
      </c>
      <c r="B1096" s="257" t="s">
        <v>65</v>
      </c>
      <c r="C1096" t="s">
        <v>212</v>
      </c>
      <c r="D1096" t="s">
        <v>212</v>
      </c>
      <c r="E1096" t="s">
        <v>212</v>
      </c>
      <c r="F1096" t="s">
        <v>212</v>
      </c>
      <c r="G1096" t="s">
        <v>214</v>
      </c>
      <c r="H1096" t="s">
        <v>214</v>
      </c>
      <c r="I1096" t="s">
        <v>214</v>
      </c>
      <c r="J1096" t="s">
        <v>212</v>
      </c>
      <c r="K1096" t="s">
        <v>212</v>
      </c>
      <c r="L1096" t="s">
        <v>214</v>
      </c>
      <c r="M1096" t="s">
        <v>214</v>
      </c>
      <c r="N1096" t="s">
        <v>212</v>
      </c>
      <c r="O1096" t="s">
        <v>212</v>
      </c>
      <c r="P1096" t="s">
        <v>212</v>
      </c>
      <c r="Q1096" t="s">
        <v>212</v>
      </c>
      <c r="R1096" t="s">
        <v>214</v>
      </c>
      <c r="S1096" t="s">
        <v>214</v>
      </c>
      <c r="T1096" t="s">
        <v>212</v>
      </c>
      <c r="U1096" t="s">
        <v>214</v>
      </c>
      <c r="V1096" t="s">
        <v>214</v>
      </c>
      <c r="W1096" t="s">
        <v>214</v>
      </c>
      <c r="X1096" t="s">
        <v>214</v>
      </c>
      <c r="Y1096" t="s">
        <v>214</v>
      </c>
      <c r="Z1096" t="s">
        <v>214</v>
      </c>
      <c r="AA1096" t="s">
        <v>212</v>
      </c>
      <c r="AB1096" t="s">
        <v>212</v>
      </c>
      <c r="AC1096" t="s">
        <v>212</v>
      </c>
      <c r="AD1096" t="s">
        <v>212</v>
      </c>
      <c r="AE1096" t="s">
        <v>214</v>
      </c>
      <c r="AF1096" t="s">
        <v>212</v>
      </c>
      <c r="AG1096" t="s">
        <v>213</v>
      </c>
      <c r="AH1096" t="s">
        <v>213</v>
      </c>
      <c r="AI1096" t="s">
        <v>213</v>
      </c>
      <c r="AJ1096" t="s">
        <v>213</v>
      </c>
      <c r="AK1096" t="s">
        <v>213</v>
      </c>
      <c r="AL1096"/>
      <c r="AM1096"/>
      <c r="AN1096"/>
      <c r="AO1096"/>
      <c r="AP1096"/>
      <c r="AQ1096" t="s">
        <v>4083</v>
      </c>
      <c r="AR1096" s="320"/>
      <c r="AS1096" s="268"/>
      <c r="AT1096" s="256"/>
      <c r="AV1096" s="258"/>
    </row>
    <row r="1097" spans="1:48" s="257" customFormat="1" ht="22.8" x14ac:dyDescent="0.4">
      <c r="A1097" s="349">
        <v>215791</v>
      </c>
      <c r="B1097" s="257" t="s">
        <v>65</v>
      </c>
      <c r="C1097" t="s">
        <v>212</v>
      </c>
      <c r="D1097" t="s">
        <v>212</v>
      </c>
      <c r="E1097" t="s">
        <v>212</v>
      </c>
      <c r="F1097" t="s">
        <v>212</v>
      </c>
      <c r="G1097" t="s">
        <v>212</v>
      </c>
      <c r="H1097" t="s">
        <v>214</v>
      </c>
      <c r="I1097" t="s">
        <v>212</v>
      </c>
      <c r="J1097" t="s">
        <v>214</v>
      </c>
      <c r="K1097" t="s">
        <v>214</v>
      </c>
      <c r="L1097" t="s">
        <v>212</v>
      </c>
      <c r="M1097" t="s">
        <v>212</v>
      </c>
      <c r="N1097" t="s">
        <v>212</v>
      </c>
      <c r="O1097" t="s">
        <v>212</v>
      </c>
      <c r="P1097" t="s">
        <v>214</v>
      </c>
      <c r="Q1097" t="s">
        <v>214</v>
      </c>
      <c r="R1097" t="s">
        <v>214</v>
      </c>
      <c r="S1097" t="s">
        <v>212</v>
      </c>
      <c r="T1097" t="s">
        <v>214</v>
      </c>
      <c r="U1097" t="s">
        <v>214</v>
      </c>
      <c r="V1097" t="s">
        <v>212</v>
      </c>
      <c r="W1097" t="s">
        <v>212</v>
      </c>
      <c r="X1097" t="s">
        <v>212</v>
      </c>
      <c r="Y1097" t="s">
        <v>214</v>
      </c>
      <c r="Z1097" t="s">
        <v>214</v>
      </c>
      <c r="AA1097" t="s">
        <v>212</v>
      </c>
      <c r="AB1097" t="s">
        <v>214</v>
      </c>
      <c r="AC1097" t="s">
        <v>214</v>
      </c>
      <c r="AD1097" t="s">
        <v>212</v>
      </c>
      <c r="AE1097" t="s">
        <v>214</v>
      </c>
      <c r="AF1097" t="s">
        <v>214</v>
      </c>
      <c r="AG1097" t="s">
        <v>213</v>
      </c>
      <c r="AH1097" t="s">
        <v>213</v>
      </c>
      <c r="AI1097" t="s">
        <v>213</v>
      </c>
      <c r="AJ1097" t="s">
        <v>213</v>
      </c>
      <c r="AK1097" t="s">
        <v>213</v>
      </c>
      <c r="AL1097"/>
      <c r="AM1097"/>
      <c r="AN1097"/>
      <c r="AO1097"/>
      <c r="AP1097"/>
      <c r="AQ1097" t="s">
        <v>4083</v>
      </c>
      <c r="AR1097" s="320"/>
      <c r="AS1097" s="268"/>
      <c r="AT1097" s="258"/>
      <c r="AV1097" s="258"/>
    </row>
    <row r="1098" spans="1:48" s="257" customFormat="1" ht="25.8" x14ac:dyDescent="0.65">
      <c r="A1098" s="351">
        <v>215794</v>
      </c>
      <c r="B1098" s="257" t="s">
        <v>485</v>
      </c>
      <c r="C1098" s="269" t="s">
        <v>213</v>
      </c>
      <c r="D1098" s="269" t="s">
        <v>213</v>
      </c>
      <c r="E1098" s="269" t="s">
        <v>213</v>
      </c>
      <c r="F1098" s="269" t="s">
        <v>213</v>
      </c>
      <c r="G1098" s="269" t="s">
        <v>213</v>
      </c>
      <c r="H1098" s="269" t="s">
        <v>213</v>
      </c>
      <c r="I1098" s="269" t="s">
        <v>213</v>
      </c>
      <c r="J1098" s="269" t="s">
        <v>213</v>
      </c>
      <c r="K1098" s="269" t="s">
        <v>213</v>
      </c>
      <c r="L1098" s="269" t="s">
        <v>213</v>
      </c>
      <c r="M1098" s="280"/>
      <c r="N1098" s="280"/>
      <c r="O1098" s="280"/>
      <c r="P1098" s="280"/>
      <c r="Q1098" s="280"/>
      <c r="R1098" s="280"/>
      <c r="S1098" s="280"/>
      <c r="T1098" s="280"/>
      <c r="U1098" s="280"/>
      <c r="V1098" s="280"/>
      <c r="W1098" s="280"/>
      <c r="X1098" s="280"/>
      <c r="Y1098" s="280"/>
      <c r="Z1098" s="280"/>
      <c r="AA1098" s="280"/>
      <c r="AB1098" s="280"/>
      <c r="AC1098" s="280"/>
      <c r="AD1098" s="280"/>
      <c r="AE1098" s="280"/>
      <c r="AF1098" s="280"/>
      <c r="AG1098" s="280"/>
      <c r="AH1098" s="280"/>
      <c r="AI1098" s="280"/>
      <c r="AJ1098" s="280"/>
      <c r="AK1098" s="280"/>
      <c r="AL1098" s="280"/>
      <c r="AM1098" s="280"/>
      <c r="AN1098" s="280"/>
      <c r="AO1098" s="280"/>
      <c r="AP1098"/>
      <c r="AQ1098" t="s">
        <v>3981</v>
      </c>
      <c r="AR1098" s="286"/>
      <c r="AS1098" s="268"/>
      <c r="AT1098" s="258"/>
      <c r="AV1098" s="258"/>
    </row>
    <row r="1099" spans="1:48" s="257" customFormat="1" ht="24" x14ac:dyDescent="0.5">
      <c r="A1099" s="350">
        <v>215796</v>
      </c>
      <c r="B1099" s="257" t="s">
        <v>486</v>
      </c>
      <c r="C1099" s="257" t="s">
        <v>3829</v>
      </c>
      <c r="D1099" s="257" t="s">
        <v>3829</v>
      </c>
      <c r="E1099" s="257" t="s">
        <v>3829</v>
      </c>
      <c r="F1099" s="257" t="s">
        <v>3829</v>
      </c>
      <c r="G1099" s="257" t="s">
        <v>3829</v>
      </c>
      <c r="H1099" s="257" t="s">
        <v>3829</v>
      </c>
      <c r="I1099" s="257" t="s">
        <v>3829</v>
      </c>
      <c r="J1099" s="257" t="s">
        <v>3829</v>
      </c>
      <c r="K1099" s="257" t="s">
        <v>3829</v>
      </c>
      <c r="L1099" s="257" t="s">
        <v>3829</v>
      </c>
      <c r="M1099" s="257" t="s">
        <v>3829</v>
      </c>
      <c r="N1099" s="257" t="s">
        <v>3829</v>
      </c>
      <c r="O1099" s="257" t="s">
        <v>3829</v>
      </c>
      <c r="P1099" s="257" t="s">
        <v>3829</v>
      </c>
      <c r="Q1099" s="257" t="s">
        <v>3829</v>
      </c>
      <c r="R1099" s="257" t="s">
        <v>3829</v>
      </c>
      <c r="S1099" s="257" t="s">
        <v>3829</v>
      </c>
      <c r="T1099" s="257" t="s">
        <v>3829</v>
      </c>
      <c r="U1099" s="257" t="s">
        <v>3829</v>
      </c>
      <c r="V1099" s="257" t="s">
        <v>3829</v>
      </c>
      <c r="AP1099"/>
      <c r="AQ1099" t="s">
        <v>4068</v>
      </c>
      <c r="AR1099" s="284"/>
      <c r="AS1099" s="268"/>
      <c r="AT1099" s="256"/>
    </row>
    <row r="1100" spans="1:48" s="257" customFormat="1" ht="24" x14ac:dyDescent="0.5">
      <c r="A1100" s="350">
        <v>215798</v>
      </c>
      <c r="B1100" s="257" t="s">
        <v>484</v>
      </c>
      <c r="C1100" s="257" t="s">
        <v>214</v>
      </c>
      <c r="D1100" s="257" t="s">
        <v>214</v>
      </c>
      <c r="E1100" s="257" t="s">
        <v>214</v>
      </c>
      <c r="F1100" s="257" t="s">
        <v>212</v>
      </c>
      <c r="G1100" s="257" t="s">
        <v>214</v>
      </c>
      <c r="H1100" s="257" t="s">
        <v>214</v>
      </c>
      <c r="I1100" s="257" t="s">
        <v>214</v>
      </c>
      <c r="J1100" s="257" t="s">
        <v>212</v>
      </c>
      <c r="K1100" s="257" t="s">
        <v>212</v>
      </c>
      <c r="L1100" s="257" t="s">
        <v>214</v>
      </c>
      <c r="M1100" s="257" t="s">
        <v>212</v>
      </c>
      <c r="N1100" s="257" t="s">
        <v>212</v>
      </c>
      <c r="O1100" s="257" t="s">
        <v>212</v>
      </c>
      <c r="P1100" s="257" t="s">
        <v>212</v>
      </c>
      <c r="Q1100" s="257" t="s">
        <v>212</v>
      </c>
      <c r="R1100" s="257" t="s">
        <v>214</v>
      </c>
      <c r="S1100" s="257" t="s">
        <v>212</v>
      </c>
      <c r="T1100" s="257" t="s">
        <v>212</v>
      </c>
      <c r="U1100" s="257" t="s">
        <v>212</v>
      </c>
      <c r="V1100" s="257" t="s">
        <v>214</v>
      </c>
      <c r="W1100" s="257" t="s">
        <v>212</v>
      </c>
      <c r="X1100" s="257" t="s">
        <v>212</v>
      </c>
      <c r="Y1100" s="257" t="s">
        <v>212</v>
      </c>
      <c r="Z1100" s="257" t="s">
        <v>214</v>
      </c>
      <c r="AA1100" s="257" t="s">
        <v>214</v>
      </c>
      <c r="AB1100" s="257" t="s">
        <v>214</v>
      </c>
      <c r="AC1100" s="257" t="s">
        <v>214</v>
      </c>
      <c r="AD1100" s="257" t="s">
        <v>214</v>
      </c>
      <c r="AE1100" s="257" t="s">
        <v>214</v>
      </c>
      <c r="AF1100" s="257" t="s">
        <v>214</v>
      </c>
      <c r="AP1100"/>
      <c r="AQ1100" t="s">
        <v>3375</v>
      </c>
      <c r="AR1100" s="284"/>
      <c r="AS1100" s="268"/>
      <c r="AT1100" s="256"/>
    </row>
    <row r="1101" spans="1:48" s="257" customFormat="1" ht="22.8" x14ac:dyDescent="0.4">
      <c r="A1101" s="349">
        <v>215800</v>
      </c>
      <c r="B1101" s="257" t="s">
        <v>65</v>
      </c>
      <c r="C1101" t="s">
        <v>212</v>
      </c>
      <c r="D1101" t="s">
        <v>214</v>
      </c>
      <c r="E1101" t="s">
        <v>214</v>
      </c>
      <c r="F1101" t="s">
        <v>214</v>
      </c>
      <c r="G1101" t="s">
        <v>214</v>
      </c>
      <c r="H1101" t="s">
        <v>212</v>
      </c>
      <c r="I1101" t="s">
        <v>214</v>
      </c>
      <c r="J1101" t="s">
        <v>212</v>
      </c>
      <c r="K1101" t="s">
        <v>212</v>
      </c>
      <c r="L1101" t="s">
        <v>212</v>
      </c>
      <c r="M1101" t="s">
        <v>214</v>
      </c>
      <c r="N1101" t="s">
        <v>213</v>
      </c>
      <c r="O1101" t="s">
        <v>212</v>
      </c>
      <c r="P1101" t="s">
        <v>214</v>
      </c>
      <c r="Q1101" t="s">
        <v>212</v>
      </c>
      <c r="R1101" t="s">
        <v>214</v>
      </c>
      <c r="S1101" t="s">
        <v>214</v>
      </c>
      <c r="T1101" t="s">
        <v>212</v>
      </c>
      <c r="U1101" t="s">
        <v>214</v>
      </c>
      <c r="V1101" t="s">
        <v>212</v>
      </c>
      <c r="W1101" t="s">
        <v>214</v>
      </c>
      <c r="X1101" t="s">
        <v>214</v>
      </c>
      <c r="Y1101" t="s">
        <v>214</v>
      </c>
      <c r="Z1101" t="s">
        <v>214</v>
      </c>
      <c r="AA1101" t="s">
        <v>212</v>
      </c>
      <c r="AB1101" t="s">
        <v>214</v>
      </c>
      <c r="AC1101" t="s">
        <v>214</v>
      </c>
      <c r="AD1101" t="s">
        <v>212</v>
      </c>
      <c r="AE1101" t="s">
        <v>212</v>
      </c>
      <c r="AF1101" t="s">
        <v>213</v>
      </c>
      <c r="AG1101" t="s">
        <v>213</v>
      </c>
      <c r="AH1101" t="s">
        <v>213</v>
      </c>
      <c r="AI1101" t="s">
        <v>213</v>
      </c>
      <c r="AJ1101" t="s">
        <v>213</v>
      </c>
      <c r="AK1101" t="s">
        <v>213</v>
      </c>
      <c r="AL1101"/>
      <c r="AM1101"/>
      <c r="AN1101"/>
      <c r="AO1101"/>
      <c r="AP1101"/>
      <c r="AQ1101" t="s">
        <v>4055</v>
      </c>
      <c r="AR1101" s="320"/>
      <c r="AS1101" s="268"/>
      <c r="AT1101" s="256"/>
    </row>
    <row r="1102" spans="1:48" s="257" customFormat="1" ht="22.8" x14ac:dyDescent="0.4">
      <c r="A1102" s="349">
        <v>215801</v>
      </c>
      <c r="B1102" s="257" t="s">
        <v>484</v>
      </c>
      <c r="C1102" t="s">
        <v>212</v>
      </c>
      <c r="D1102" t="s">
        <v>212</v>
      </c>
      <c r="E1102" t="s">
        <v>212</v>
      </c>
      <c r="F1102" t="s">
        <v>214</v>
      </c>
      <c r="G1102" t="s">
        <v>214</v>
      </c>
      <c r="H1102" t="s">
        <v>214</v>
      </c>
      <c r="I1102" t="s">
        <v>212</v>
      </c>
      <c r="J1102" t="s">
        <v>214</v>
      </c>
      <c r="K1102" t="s">
        <v>214</v>
      </c>
      <c r="L1102" t="s">
        <v>212</v>
      </c>
      <c r="M1102" t="s">
        <v>212</v>
      </c>
      <c r="N1102" t="s">
        <v>212</v>
      </c>
      <c r="O1102" t="s">
        <v>212</v>
      </c>
      <c r="P1102" t="s">
        <v>212</v>
      </c>
      <c r="Q1102" t="s">
        <v>214</v>
      </c>
      <c r="R1102" t="s">
        <v>214</v>
      </c>
      <c r="S1102" t="s">
        <v>212</v>
      </c>
      <c r="T1102" t="s">
        <v>212</v>
      </c>
      <c r="U1102" t="s">
        <v>214</v>
      </c>
      <c r="V1102" t="s">
        <v>212</v>
      </c>
      <c r="W1102" t="s">
        <v>214</v>
      </c>
      <c r="X1102" t="s">
        <v>214</v>
      </c>
      <c r="Y1102" t="s">
        <v>213</v>
      </c>
      <c r="Z1102" t="s">
        <v>212</v>
      </c>
      <c r="AA1102" t="s">
        <v>214</v>
      </c>
      <c r="AB1102" t="s">
        <v>212</v>
      </c>
      <c r="AC1102" t="s">
        <v>212</v>
      </c>
      <c r="AD1102" t="s">
        <v>212</v>
      </c>
      <c r="AE1102" t="s">
        <v>213</v>
      </c>
      <c r="AF1102" t="s">
        <v>212</v>
      </c>
      <c r="AG1102"/>
      <c r="AH1102"/>
      <c r="AI1102"/>
      <c r="AJ1102"/>
      <c r="AK1102"/>
      <c r="AL1102"/>
      <c r="AM1102"/>
      <c r="AN1102"/>
      <c r="AO1102"/>
      <c r="AP1102"/>
      <c r="AQ1102" t="s">
        <v>484</v>
      </c>
      <c r="AR1102" s="320"/>
      <c r="AS1102" s="268"/>
      <c r="AT1102" s="256"/>
      <c r="AV1102" s="258"/>
    </row>
    <row r="1103" spans="1:48" s="257" customFormat="1" ht="22.8" x14ac:dyDescent="0.4">
      <c r="A1103" s="349">
        <v>215802</v>
      </c>
      <c r="B1103" s="257" t="s">
        <v>486</v>
      </c>
      <c r="C1103" t="s">
        <v>3829</v>
      </c>
      <c r="D1103" t="s">
        <v>3829</v>
      </c>
      <c r="E1103" t="s">
        <v>3829</v>
      </c>
      <c r="F1103" t="s">
        <v>3829</v>
      </c>
      <c r="G1103" t="s">
        <v>3829</v>
      </c>
      <c r="H1103" t="s">
        <v>3829</v>
      </c>
      <c r="I1103" t="s">
        <v>3829</v>
      </c>
      <c r="J1103" t="s">
        <v>3829</v>
      </c>
      <c r="K1103" t="s">
        <v>3829</v>
      </c>
      <c r="L1103" t="s">
        <v>3829</v>
      </c>
      <c r="M1103" t="s">
        <v>3829</v>
      </c>
      <c r="N1103" t="s">
        <v>3829</v>
      </c>
      <c r="O1103" t="s">
        <v>3829</v>
      </c>
      <c r="P1103" t="s">
        <v>3829</v>
      </c>
      <c r="Q1103" t="s">
        <v>3829</v>
      </c>
      <c r="R1103" t="s">
        <v>3829</v>
      </c>
      <c r="S1103" t="s">
        <v>3829</v>
      </c>
      <c r="T1103" t="s">
        <v>3829</v>
      </c>
      <c r="U1103" t="s">
        <v>3829</v>
      </c>
      <c r="V1103" t="s">
        <v>3829</v>
      </c>
      <c r="W1103"/>
      <c r="X1103"/>
      <c r="Y1103"/>
      <c r="Z1103"/>
      <c r="AA1103"/>
      <c r="AB1103"/>
      <c r="AC1103"/>
      <c r="AD1103"/>
      <c r="AE1103"/>
      <c r="AF1103"/>
      <c r="AG1103"/>
      <c r="AH1103"/>
      <c r="AI1103"/>
      <c r="AJ1103"/>
      <c r="AK1103"/>
      <c r="AL1103"/>
      <c r="AM1103"/>
      <c r="AN1103"/>
      <c r="AO1103"/>
      <c r="AP1103"/>
      <c r="AQ1103" t="s">
        <v>4077</v>
      </c>
      <c r="AR1103" s="268"/>
      <c r="AS1103" s="268"/>
      <c r="AT1103" s="256"/>
    </row>
    <row r="1104" spans="1:48" s="257" customFormat="1" ht="22.8" x14ac:dyDescent="0.4">
      <c r="A1104" s="349">
        <v>215808</v>
      </c>
      <c r="B1104" s="257" t="s">
        <v>59</v>
      </c>
      <c r="C1104" t="s">
        <v>212</v>
      </c>
      <c r="D1104" t="s">
        <v>214</v>
      </c>
      <c r="E1104" t="s">
        <v>214</v>
      </c>
      <c r="F1104" t="s">
        <v>212</v>
      </c>
      <c r="G1104" t="s">
        <v>214</v>
      </c>
      <c r="H1104" t="s">
        <v>214</v>
      </c>
      <c r="I1104" t="s">
        <v>212</v>
      </c>
      <c r="J1104" t="s">
        <v>214</v>
      </c>
      <c r="K1104" t="s">
        <v>214</v>
      </c>
      <c r="L1104" t="s">
        <v>214</v>
      </c>
      <c r="M1104" t="s">
        <v>214</v>
      </c>
      <c r="N1104" t="s">
        <v>212</v>
      </c>
      <c r="O1104" t="s">
        <v>212</v>
      </c>
      <c r="P1104" t="s">
        <v>214</v>
      </c>
      <c r="Q1104" t="s">
        <v>214</v>
      </c>
      <c r="R1104" t="s">
        <v>212</v>
      </c>
      <c r="S1104" t="s">
        <v>212</v>
      </c>
      <c r="T1104" t="s">
        <v>212</v>
      </c>
      <c r="U1104" t="s">
        <v>214</v>
      </c>
      <c r="V1104" t="s">
        <v>214</v>
      </c>
      <c r="W1104" t="s">
        <v>214</v>
      </c>
      <c r="X1104" t="s">
        <v>214</v>
      </c>
      <c r="Y1104" t="s">
        <v>213</v>
      </c>
      <c r="Z1104" t="s">
        <v>214</v>
      </c>
      <c r="AA1104" t="s">
        <v>212</v>
      </c>
      <c r="AB1104" t="s">
        <v>214</v>
      </c>
      <c r="AC1104" t="s">
        <v>212</v>
      </c>
      <c r="AD1104" t="s">
        <v>214</v>
      </c>
      <c r="AE1104" t="s">
        <v>213</v>
      </c>
      <c r="AF1104" t="s">
        <v>212</v>
      </c>
      <c r="AG1104" t="s">
        <v>213</v>
      </c>
      <c r="AH1104" t="s">
        <v>214</v>
      </c>
      <c r="AI1104" t="s">
        <v>213</v>
      </c>
      <c r="AJ1104" t="s">
        <v>213</v>
      </c>
      <c r="AK1104" t="s">
        <v>214</v>
      </c>
      <c r="AL1104" t="s">
        <v>213</v>
      </c>
      <c r="AM1104" t="s">
        <v>213</v>
      </c>
      <c r="AN1104" t="s">
        <v>213</v>
      </c>
      <c r="AO1104" t="s">
        <v>213</v>
      </c>
      <c r="AP1104" t="s">
        <v>213</v>
      </c>
      <c r="AQ1104" t="s">
        <v>59</v>
      </c>
      <c r="AR1104" s="284"/>
      <c r="AS1104" s="268"/>
      <c r="AT1104" s="256"/>
      <c r="AV1104" s="258"/>
    </row>
    <row r="1105" spans="1:48" s="257" customFormat="1" ht="22.8" x14ac:dyDescent="0.4">
      <c r="A1105" s="349">
        <v>215811</v>
      </c>
      <c r="B1105" s="257" t="s">
        <v>59</v>
      </c>
      <c r="C1105" t="s">
        <v>214</v>
      </c>
      <c r="D1105" t="s">
        <v>214</v>
      </c>
      <c r="E1105" t="s">
        <v>214</v>
      </c>
      <c r="F1105" t="s">
        <v>214</v>
      </c>
      <c r="G1105" t="s">
        <v>214</v>
      </c>
      <c r="H1105" t="s">
        <v>214</v>
      </c>
      <c r="I1105" t="s">
        <v>214</v>
      </c>
      <c r="J1105" t="s">
        <v>214</v>
      </c>
      <c r="K1105" t="s">
        <v>214</v>
      </c>
      <c r="L1105" t="s">
        <v>214</v>
      </c>
      <c r="M1105" t="s">
        <v>214</v>
      </c>
      <c r="N1105" t="s">
        <v>214</v>
      </c>
      <c r="O1105" t="s">
        <v>212</v>
      </c>
      <c r="P1105" t="s">
        <v>214</v>
      </c>
      <c r="Q1105" t="s">
        <v>214</v>
      </c>
      <c r="R1105" t="s">
        <v>214</v>
      </c>
      <c r="S1105" t="s">
        <v>214</v>
      </c>
      <c r="T1105" t="s">
        <v>214</v>
      </c>
      <c r="U1105" t="s">
        <v>214</v>
      </c>
      <c r="V1105" t="s">
        <v>214</v>
      </c>
      <c r="W1105" t="s">
        <v>214</v>
      </c>
      <c r="X1105" t="s">
        <v>214</v>
      </c>
      <c r="Y1105" t="s">
        <v>212</v>
      </c>
      <c r="Z1105" t="s">
        <v>214</v>
      </c>
      <c r="AA1105" t="s">
        <v>214</v>
      </c>
      <c r="AB1105" t="s">
        <v>214</v>
      </c>
      <c r="AC1105" t="s">
        <v>214</v>
      </c>
      <c r="AD1105" t="s">
        <v>214</v>
      </c>
      <c r="AE1105" t="s">
        <v>212</v>
      </c>
      <c r="AF1105" t="s">
        <v>214</v>
      </c>
      <c r="AG1105" t="s">
        <v>214</v>
      </c>
      <c r="AH1105" t="s">
        <v>214</v>
      </c>
      <c r="AI1105" t="s">
        <v>214</v>
      </c>
      <c r="AJ1105" t="s">
        <v>214</v>
      </c>
      <c r="AK1105" t="s">
        <v>214</v>
      </c>
      <c r="AL1105" t="s">
        <v>214</v>
      </c>
      <c r="AM1105" t="s">
        <v>212</v>
      </c>
      <c r="AN1105" t="s">
        <v>212</v>
      </c>
      <c r="AO1105" t="s">
        <v>214</v>
      </c>
      <c r="AP1105" t="s">
        <v>212</v>
      </c>
      <c r="AQ1105" t="s">
        <v>3374</v>
      </c>
      <c r="AR1105" s="320"/>
      <c r="AS1105" s="268"/>
      <c r="AT1105" s="258"/>
    </row>
    <row r="1106" spans="1:48" s="257" customFormat="1" ht="24" x14ac:dyDescent="0.5">
      <c r="A1106" s="350">
        <v>215814</v>
      </c>
      <c r="B1106" s="257" t="s">
        <v>486</v>
      </c>
      <c r="C1106" t="s">
        <v>3829</v>
      </c>
      <c r="D1106" t="s">
        <v>3829</v>
      </c>
      <c r="E1106" t="s">
        <v>3829</v>
      </c>
      <c r="F1106" t="s">
        <v>3829</v>
      </c>
      <c r="G1106" t="s">
        <v>3829</v>
      </c>
      <c r="H1106" t="s">
        <v>3829</v>
      </c>
      <c r="I1106" t="s">
        <v>3829</v>
      </c>
      <c r="J1106" t="s">
        <v>3829</v>
      </c>
      <c r="K1106" t="s">
        <v>3829</v>
      </c>
      <c r="L1106" t="s">
        <v>3829</v>
      </c>
      <c r="M1106" t="s">
        <v>3829</v>
      </c>
      <c r="N1106" t="s">
        <v>3829</v>
      </c>
      <c r="O1106" t="s">
        <v>3829</v>
      </c>
      <c r="P1106" t="s">
        <v>3829</v>
      </c>
      <c r="Q1106" t="s">
        <v>3829</v>
      </c>
      <c r="R1106" t="s">
        <v>3829</v>
      </c>
      <c r="S1106" t="s">
        <v>3829</v>
      </c>
      <c r="T1106" t="s">
        <v>3829</v>
      </c>
      <c r="U1106" t="s">
        <v>3829</v>
      </c>
      <c r="V1106" t="s">
        <v>3829</v>
      </c>
      <c r="W1106"/>
      <c r="X1106"/>
      <c r="Y1106"/>
      <c r="Z1106"/>
      <c r="AA1106"/>
      <c r="AB1106"/>
      <c r="AC1106" s="256"/>
      <c r="AD1106" s="256"/>
      <c r="AE1106" s="256"/>
      <c r="AF1106" s="256"/>
      <c r="AG1106" s="256"/>
      <c r="AH1106" s="256"/>
      <c r="AI1106" s="256"/>
      <c r="AJ1106" s="256"/>
      <c r="AK1106" s="256"/>
      <c r="AL1106" s="256"/>
      <c r="AM1106" s="256"/>
      <c r="AN1106" s="256"/>
      <c r="AO1106" s="256"/>
      <c r="AP1106"/>
      <c r="AQ1106" t="s">
        <v>4022</v>
      </c>
      <c r="AR1106" s="283"/>
      <c r="AS1106" s="268"/>
      <c r="AT1106" s="256"/>
      <c r="AV1106" s="258"/>
    </row>
    <row r="1107" spans="1:48" s="257" customFormat="1" ht="22.8" x14ac:dyDescent="0.4">
      <c r="A1107" s="349">
        <v>215815</v>
      </c>
      <c r="B1107" s="257" t="s">
        <v>65</v>
      </c>
      <c r="C1107" t="s">
        <v>214</v>
      </c>
      <c r="D1107" t="s">
        <v>214</v>
      </c>
      <c r="E1107" t="s">
        <v>214</v>
      </c>
      <c r="F1107" t="s">
        <v>212</v>
      </c>
      <c r="G1107" t="s">
        <v>214</v>
      </c>
      <c r="H1107" t="s">
        <v>214</v>
      </c>
      <c r="I1107" t="s">
        <v>214</v>
      </c>
      <c r="J1107" t="s">
        <v>214</v>
      </c>
      <c r="K1107" t="s">
        <v>212</v>
      </c>
      <c r="L1107" t="s">
        <v>214</v>
      </c>
      <c r="M1107" t="s">
        <v>212</v>
      </c>
      <c r="N1107" t="s">
        <v>212</v>
      </c>
      <c r="O1107" t="s">
        <v>212</v>
      </c>
      <c r="P1107" t="s">
        <v>212</v>
      </c>
      <c r="Q1107" t="s">
        <v>212</v>
      </c>
      <c r="R1107" t="s">
        <v>214</v>
      </c>
      <c r="S1107" t="s">
        <v>214</v>
      </c>
      <c r="T1107" t="s">
        <v>212</v>
      </c>
      <c r="U1107" t="s">
        <v>212</v>
      </c>
      <c r="V1107" t="s">
        <v>214</v>
      </c>
      <c r="W1107" t="s">
        <v>214</v>
      </c>
      <c r="X1107" t="s">
        <v>214</v>
      </c>
      <c r="Y1107" t="s">
        <v>212</v>
      </c>
      <c r="Z1107" t="s">
        <v>212</v>
      </c>
      <c r="AA1107" t="s">
        <v>214</v>
      </c>
      <c r="AB1107" t="s">
        <v>212</v>
      </c>
      <c r="AC1107" t="s">
        <v>212</v>
      </c>
      <c r="AD1107" t="s">
        <v>212</v>
      </c>
      <c r="AE1107" t="s">
        <v>212</v>
      </c>
      <c r="AF1107" t="s">
        <v>212</v>
      </c>
      <c r="AG1107" t="s">
        <v>213</v>
      </c>
      <c r="AH1107" t="s">
        <v>213</v>
      </c>
      <c r="AI1107" t="s">
        <v>213</v>
      </c>
      <c r="AJ1107" t="s">
        <v>213</v>
      </c>
      <c r="AK1107" t="s">
        <v>213</v>
      </c>
      <c r="AL1107"/>
      <c r="AM1107"/>
      <c r="AN1107"/>
      <c r="AO1107"/>
      <c r="AP1107"/>
      <c r="AQ1107" t="s">
        <v>4083</v>
      </c>
      <c r="AR1107" s="320"/>
      <c r="AS1107" s="268"/>
      <c r="AT1107" s="256"/>
    </row>
    <row r="1108" spans="1:48" s="257" customFormat="1" ht="22.8" x14ac:dyDescent="0.4">
      <c r="A1108" s="349">
        <v>215818</v>
      </c>
      <c r="B1108" s="257" t="s">
        <v>486</v>
      </c>
      <c r="C1108" t="s">
        <v>3829</v>
      </c>
      <c r="D1108" t="s">
        <v>3829</v>
      </c>
      <c r="E1108" t="s">
        <v>3829</v>
      </c>
      <c r="F1108" t="s">
        <v>3829</v>
      </c>
      <c r="G1108" t="s">
        <v>3829</v>
      </c>
      <c r="H1108" t="s">
        <v>3829</v>
      </c>
      <c r="I1108" t="s">
        <v>3829</v>
      </c>
      <c r="J1108" t="s">
        <v>3829</v>
      </c>
      <c r="K1108" t="s">
        <v>3829</v>
      </c>
      <c r="L1108" t="s">
        <v>3829</v>
      </c>
      <c r="M1108" t="s">
        <v>3829</v>
      </c>
      <c r="N1108" t="s">
        <v>3829</v>
      </c>
      <c r="O1108" t="s">
        <v>3829</v>
      </c>
      <c r="P1108" t="s">
        <v>3829</v>
      </c>
      <c r="Q1108" t="s">
        <v>3829</v>
      </c>
      <c r="R1108" t="s">
        <v>3829</v>
      </c>
      <c r="S1108" t="s">
        <v>3829</v>
      </c>
      <c r="T1108" t="s">
        <v>3829</v>
      </c>
      <c r="U1108" t="s">
        <v>3829</v>
      </c>
      <c r="V1108" t="s">
        <v>3829</v>
      </c>
      <c r="W1108"/>
      <c r="X1108"/>
      <c r="Y1108"/>
      <c r="Z1108"/>
      <c r="AA1108"/>
      <c r="AB1108"/>
      <c r="AC1108"/>
      <c r="AD1108"/>
      <c r="AE1108"/>
      <c r="AF1108"/>
      <c r="AG1108"/>
      <c r="AH1108"/>
      <c r="AI1108"/>
      <c r="AJ1108"/>
      <c r="AK1108"/>
      <c r="AL1108"/>
      <c r="AM1108"/>
      <c r="AN1108"/>
      <c r="AO1108"/>
      <c r="AP1108"/>
      <c r="AQ1108" t="s">
        <v>4068</v>
      </c>
      <c r="AR1108" s="268"/>
      <c r="AS1108" s="268"/>
      <c r="AT1108" s="258"/>
    </row>
    <row r="1109" spans="1:48" s="257" customFormat="1" ht="22.8" x14ac:dyDescent="0.4">
      <c r="A1109" s="349">
        <v>215821</v>
      </c>
      <c r="B1109" s="257" t="s">
        <v>59</v>
      </c>
      <c r="C1109" t="s">
        <v>212</v>
      </c>
      <c r="D1109" t="s">
        <v>214</v>
      </c>
      <c r="E1109" t="s">
        <v>214</v>
      </c>
      <c r="F1109" t="s">
        <v>214</v>
      </c>
      <c r="G1109" t="s">
        <v>214</v>
      </c>
      <c r="H1109" t="s">
        <v>214</v>
      </c>
      <c r="I1109" t="s">
        <v>214</v>
      </c>
      <c r="J1109" t="s">
        <v>214</v>
      </c>
      <c r="K1109" t="s">
        <v>212</v>
      </c>
      <c r="L1109" t="s">
        <v>214</v>
      </c>
      <c r="M1109" t="s">
        <v>214</v>
      </c>
      <c r="N1109" t="s">
        <v>214</v>
      </c>
      <c r="O1109" t="s">
        <v>212</v>
      </c>
      <c r="P1109" t="s">
        <v>214</v>
      </c>
      <c r="Q1109" t="s">
        <v>214</v>
      </c>
      <c r="R1109" t="s">
        <v>214</v>
      </c>
      <c r="S1109" t="s">
        <v>214</v>
      </c>
      <c r="T1109" t="s">
        <v>214</v>
      </c>
      <c r="U1109" t="s">
        <v>214</v>
      </c>
      <c r="V1109" t="s">
        <v>214</v>
      </c>
      <c r="W1109" t="s">
        <v>212</v>
      </c>
      <c r="X1109" t="s">
        <v>214</v>
      </c>
      <c r="Y1109" t="s">
        <v>214</v>
      </c>
      <c r="Z1109" t="s">
        <v>214</v>
      </c>
      <c r="AA1109" t="s">
        <v>214</v>
      </c>
      <c r="AB1109" t="s">
        <v>212</v>
      </c>
      <c r="AC1109" t="s">
        <v>212</v>
      </c>
      <c r="AD1109" t="s">
        <v>212</v>
      </c>
      <c r="AE1109" t="s">
        <v>212</v>
      </c>
      <c r="AF1109" t="s">
        <v>214</v>
      </c>
      <c r="AG1109" t="s">
        <v>214</v>
      </c>
      <c r="AH1109" t="s">
        <v>212</v>
      </c>
      <c r="AI1109" t="s">
        <v>214</v>
      </c>
      <c r="AJ1109" t="s">
        <v>214</v>
      </c>
      <c r="AK1109" t="s">
        <v>212</v>
      </c>
      <c r="AL1109" t="s">
        <v>212</v>
      </c>
      <c r="AM1109" t="s">
        <v>214</v>
      </c>
      <c r="AN1109" t="s">
        <v>214</v>
      </c>
      <c r="AO1109" t="s">
        <v>212</v>
      </c>
      <c r="AP1109" t="s">
        <v>212</v>
      </c>
      <c r="AQ1109" t="s">
        <v>3374</v>
      </c>
      <c r="AR1109" s="320"/>
      <c r="AS1109" s="268"/>
      <c r="AT1109" s="258"/>
      <c r="AV1109" s="258"/>
    </row>
    <row r="1110" spans="1:48" s="257" customFormat="1" ht="22.8" x14ac:dyDescent="0.4">
      <c r="A1110" s="349">
        <v>215823</v>
      </c>
      <c r="B1110" s="257" t="s">
        <v>484</v>
      </c>
      <c r="C1110" t="s">
        <v>212</v>
      </c>
      <c r="D1110" t="s">
        <v>212</v>
      </c>
      <c r="E1110" t="s">
        <v>214</v>
      </c>
      <c r="F1110" t="s">
        <v>212</v>
      </c>
      <c r="G1110" t="s">
        <v>214</v>
      </c>
      <c r="H1110" t="s">
        <v>214</v>
      </c>
      <c r="I1110" t="s">
        <v>214</v>
      </c>
      <c r="J1110" t="s">
        <v>212</v>
      </c>
      <c r="K1110" t="s">
        <v>212</v>
      </c>
      <c r="L1110" t="s">
        <v>214</v>
      </c>
      <c r="M1110" t="s">
        <v>212</v>
      </c>
      <c r="N1110" t="s">
        <v>212</v>
      </c>
      <c r="O1110" t="s">
        <v>212</v>
      </c>
      <c r="P1110" t="s">
        <v>214</v>
      </c>
      <c r="Q1110" t="s">
        <v>212</v>
      </c>
      <c r="R1110" t="s">
        <v>214</v>
      </c>
      <c r="S1110" t="s">
        <v>212</v>
      </c>
      <c r="T1110" t="s">
        <v>212</v>
      </c>
      <c r="U1110" t="s">
        <v>212</v>
      </c>
      <c r="V1110" t="s">
        <v>212</v>
      </c>
      <c r="W1110" t="s">
        <v>213</v>
      </c>
      <c r="X1110" t="s">
        <v>214</v>
      </c>
      <c r="Y1110" t="s">
        <v>213</v>
      </c>
      <c r="Z1110" t="s">
        <v>213</v>
      </c>
      <c r="AA1110" t="s">
        <v>213</v>
      </c>
      <c r="AB1110" t="s">
        <v>213</v>
      </c>
      <c r="AC1110" t="s">
        <v>213</v>
      </c>
      <c r="AD1110" t="s">
        <v>213</v>
      </c>
      <c r="AE1110" t="s">
        <v>213</v>
      </c>
      <c r="AF1110" t="s">
        <v>213</v>
      </c>
      <c r="AG1110"/>
      <c r="AH1110"/>
      <c r="AI1110"/>
      <c r="AJ1110"/>
      <c r="AK1110"/>
      <c r="AL1110"/>
      <c r="AM1110"/>
      <c r="AN1110"/>
      <c r="AO1110"/>
      <c r="AP1110"/>
      <c r="AQ1110" t="s">
        <v>3375</v>
      </c>
      <c r="AR1110" s="281"/>
      <c r="AS1110" s="268"/>
      <c r="AT1110" s="258"/>
      <c r="AV1110" s="258"/>
    </row>
    <row r="1111" spans="1:48" s="257" customFormat="1" ht="22.8" x14ac:dyDescent="0.4">
      <c r="A1111" s="349">
        <v>215824</v>
      </c>
      <c r="B1111" s="257" t="s">
        <v>59</v>
      </c>
      <c r="C1111" t="s">
        <v>212</v>
      </c>
      <c r="D1111" t="s">
        <v>214</v>
      </c>
      <c r="E1111" t="s">
        <v>214</v>
      </c>
      <c r="F1111" t="s">
        <v>214</v>
      </c>
      <c r="G1111" t="s">
        <v>214</v>
      </c>
      <c r="H1111" t="s">
        <v>214</v>
      </c>
      <c r="I1111" t="s">
        <v>214</v>
      </c>
      <c r="J1111" t="s">
        <v>214</v>
      </c>
      <c r="K1111" t="s">
        <v>214</v>
      </c>
      <c r="L1111" t="s">
        <v>214</v>
      </c>
      <c r="M1111" t="s">
        <v>212</v>
      </c>
      <c r="N1111" t="s">
        <v>212</v>
      </c>
      <c r="O1111" t="s">
        <v>214</v>
      </c>
      <c r="P1111" t="s">
        <v>214</v>
      </c>
      <c r="Q1111" t="s">
        <v>214</v>
      </c>
      <c r="R1111" t="s">
        <v>214</v>
      </c>
      <c r="S1111" t="s">
        <v>212</v>
      </c>
      <c r="T1111" t="s">
        <v>214</v>
      </c>
      <c r="U1111" t="s">
        <v>214</v>
      </c>
      <c r="V1111" t="s">
        <v>214</v>
      </c>
      <c r="W1111" t="s">
        <v>212</v>
      </c>
      <c r="X1111" t="s">
        <v>214</v>
      </c>
      <c r="Y1111" t="s">
        <v>214</v>
      </c>
      <c r="Z1111" t="s">
        <v>214</v>
      </c>
      <c r="AA1111" t="s">
        <v>212</v>
      </c>
      <c r="AB1111" t="s">
        <v>212</v>
      </c>
      <c r="AC1111" t="s">
        <v>214</v>
      </c>
      <c r="AD1111" t="s">
        <v>212</v>
      </c>
      <c r="AE1111" t="s">
        <v>212</v>
      </c>
      <c r="AF1111" t="s">
        <v>214</v>
      </c>
      <c r="AG1111" t="s">
        <v>214</v>
      </c>
      <c r="AH1111" t="s">
        <v>214</v>
      </c>
      <c r="AI1111" t="s">
        <v>212</v>
      </c>
      <c r="AJ1111" t="s">
        <v>214</v>
      </c>
      <c r="AK1111" t="s">
        <v>214</v>
      </c>
      <c r="AL1111" t="s">
        <v>212</v>
      </c>
      <c r="AM1111" t="s">
        <v>214</v>
      </c>
      <c r="AN1111" t="s">
        <v>212</v>
      </c>
      <c r="AO1111" t="s">
        <v>214</v>
      </c>
      <c r="AP1111" t="s">
        <v>212</v>
      </c>
      <c r="AQ1111" t="s">
        <v>3374</v>
      </c>
      <c r="AR1111" s="320"/>
      <c r="AS1111" s="268"/>
      <c r="AT1111" s="258"/>
      <c r="AV1111" s="258"/>
    </row>
    <row r="1112" spans="1:48" s="257" customFormat="1" ht="22.8" x14ac:dyDescent="0.4">
      <c r="A1112" s="349">
        <v>215832</v>
      </c>
      <c r="B1112" s="257" t="s">
        <v>59</v>
      </c>
      <c r="C1112" t="s">
        <v>212</v>
      </c>
      <c r="D1112" t="s">
        <v>212</v>
      </c>
      <c r="E1112" t="s">
        <v>212</v>
      </c>
      <c r="F1112" t="s">
        <v>212</v>
      </c>
      <c r="G1112" t="s">
        <v>212</v>
      </c>
      <c r="H1112" t="s">
        <v>214</v>
      </c>
      <c r="I1112" t="s">
        <v>214</v>
      </c>
      <c r="J1112" t="s">
        <v>212</v>
      </c>
      <c r="K1112" t="s">
        <v>212</v>
      </c>
      <c r="L1112" t="s">
        <v>214</v>
      </c>
      <c r="M1112" t="s">
        <v>214</v>
      </c>
      <c r="N1112" t="s">
        <v>212</v>
      </c>
      <c r="O1112" t="s">
        <v>212</v>
      </c>
      <c r="P1112" t="s">
        <v>214</v>
      </c>
      <c r="Q1112" t="s">
        <v>214</v>
      </c>
      <c r="R1112" t="s">
        <v>214</v>
      </c>
      <c r="S1112" t="s">
        <v>212</v>
      </c>
      <c r="T1112" t="s">
        <v>214</v>
      </c>
      <c r="U1112" t="s">
        <v>214</v>
      </c>
      <c r="V1112" t="s">
        <v>214</v>
      </c>
      <c r="W1112" t="s">
        <v>212</v>
      </c>
      <c r="X1112" t="s">
        <v>214</v>
      </c>
      <c r="Y1112" t="s">
        <v>212</v>
      </c>
      <c r="Z1112" t="s">
        <v>214</v>
      </c>
      <c r="AA1112" t="s">
        <v>212</v>
      </c>
      <c r="AB1112" t="s">
        <v>214</v>
      </c>
      <c r="AC1112" t="s">
        <v>214</v>
      </c>
      <c r="AD1112" t="s">
        <v>214</v>
      </c>
      <c r="AE1112" t="s">
        <v>212</v>
      </c>
      <c r="AF1112" t="s">
        <v>214</v>
      </c>
      <c r="AG1112" t="s">
        <v>214</v>
      </c>
      <c r="AH1112" t="s">
        <v>214</v>
      </c>
      <c r="AI1112" t="s">
        <v>214</v>
      </c>
      <c r="AJ1112" t="s">
        <v>214</v>
      </c>
      <c r="AK1112" t="s">
        <v>212</v>
      </c>
      <c r="AL1112" t="s">
        <v>214</v>
      </c>
      <c r="AM1112" t="s">
        <v>214</v>
      </c>
      <c r="AN1112" t="s">
        <v>214</v>
      </c>
      <c r="AO1112" t="s">
        <v>214</v>
      </c>
      <c r="AP1112" t="s">
        <v>214</v>
      </c>
      <c r="AQ1112" t="s">
        <v>3374</v>
      </c>
      <c r="AR1112" s="320"/>
      <c r="AS1112" s="268"/>
      <c r="AT1112" s="258"/>
      <c r="AV1112" s="258"/>
    </row>
    <row r="1113" spans="1:48" s="257" customFormat="1" ht="25.8" x14ac:dyDescent="0.65">
      <c r="A1113" s="351">
        <v>215834</v>
      </c>
      <c r="B1113" s="257" t="s">
        <v>484</v>
      </c>
      <c r="C1113" s="269" t="s">
        <v>3829</v>
      </c>
      <c r="D1113" s="269" t="s">
        <v>3829</v>
      </c>
      <c r="E1113" s="269" t="s">
        <v>3829</v>
      </c>
      <c r="F1113" s="269" t="s">
        <v>3829</v>
      </c>
      <c r="G1113" s="269" t="s">
        <v>3829</v>
      </c>
      <c r="H1113" s="269" t="s">
        <v>3829</v>
      </c>
      <c r="I1113" s="269" t="s">
        <v>3829</v>
      </c>
      <c r="J1113" s="269" t="s">
        <v>3829</v>
      </c>
      <c r="K1113" s="269" t="s">
        <v>3829</v>
      </c>
      <c r="L1113" s="269" t="s">
        <v>3829</v>
      </c>
      <c r="M1113" s="269" t="s">
        <v>3829</v>
      </c>
      <c r="N1113" s="269" t="s">
        <v>3829</v>
      </c>
      <c r="O1113" s="269" t="s">
        <v>3829</v>
      </c>
      <c r="P1113" s="269" t="s">
        <v>3829</v>
      </c>
      <c r="Q1113" s="269" t="s">
        <v>3829</v>
      </c>
      <c r="R1113" s="269" t="s">
        <v>3829</v>
      </c>
      <c r="S1113" s="269" t="s">
        <v>3829</v>
      </c>
      <c r="T1113" s="269" t="s">
        <v>3829</v>
      </c>
      <c r="U1113" s="269" t="s">
        <v>3829</v>
      </c>
      <c r="V1113" s="269" t="s">
        <v>3829</v>
      </c>
      <c r="W1113" s="269" t="s">
        <v>3829</v>
      </c>
      <c r="X1113" s="269" t="s">
        <v>3829</v>
      </c>
      <c r="Y1113" s="269" t="s">
        <v>3829</v>
      </c>
      <c r="Z1113" s="269" t="s">
        <v>3829</v>
      </c>
      <c r="AA1113" s="269" t="s">
        <v>3829</v>
      </c>
      <c r="AB1113" s="269" t="s">
        <v>3829</v>
      </c>
      <c r="AC1113" s="269" t="s">
        <v>3829</v>
      </c>
      <c r="AD1113" s="269" t="s">
        <v>3829</v>
      </c>
      <c r="AE1113" s="269" t="s">
        <v>3829</v>
      </c>
      <c r="AF1113" s="269" t="s">
        <v>3829</v>
      </c>
      <c r="AG1113" s="269"/>
      <c r="AH1113" s="269"/>
      <c r="AI1113" s="269"/>
      <c r="AJ1113" s="269"/>
      <c r="AK1113" s="269"/>
      <c r="AL1113" s="269"/>
      <c r="AM1113" s="269"/>
      <c r="AN1113" s="269"/>
      <c r="AO1113" s="269"/>
      <c r="AP1113"/>
      <c r="AQ1113" t="s">
        <v>3865</v>
      </c>
      <c r="AR1113" s="286"/>
      <c r="AS1113" s="268"/>
      <c r="AT1113" s="256"/>
    </row>
    <row r="1114" spans="1:48" s="257" customFormat="1" ht="24" x14ac:dyDescent="0.5">
      <c r="A1114" s="350">
        <v>215835</v>
      </c>
      <c r="B1114" s="257" t="s">
        <v>484</v>
      </c>
      <c r="C1114" s="269" t="s">
        <v>3829</v>
      </c>
      <c r="D1114" s="269" t="s">
        <v>3829</v>
      </c>
      <c r="E1114" s="269" t="s">
        <v>3829</v>
      </c>
      <c r="F1114" s="269" t="s">
        <v>3829</v>
      </c>
      <c r="G1114" s="269" t="s">
        <v>3829</v>
      </c>
      <c r="H1114" s="269" t="s">
        <v>3829</v>
      </c>
      <c r="I1114" s="269" t="s">
        <v>3829</v>
      </c>
      <c r="J1114" s="269" t="s">
        <v>3829</v>
      </c>
      <c r="K1114" s="269" t="s">
        <v>3829</v>
      </c>
      <c r="L1114" s="269" t="s">
        <v>3829</v>
      </c>
      <c r="M1114" s="269" t="s">
        <v>3829</v>
      </c>
      <c r="N1114" s="269" t="s">
        <v>3829</v>
      </c>
      <c r="O1114" s="269" t="s">
        <v>3829</v>
      </c>
      <c r="P1114" s="269" t="s">
        <v>3829</v>
      </c>
      <c r="Q1114" s="269" t="s">
        <v>3829</v>
      </c>
      <c r="R1114" s="269" t="s">
        <v>3829</v>
      </c>
      <c r="S1114" s="269" t="s">
        <v>3829</v>
      </c>
      <c r="T1114" s="269" t="s">
        <v>3829</v>
      </c>
      <c r="U1114" s="269" t="s">
        <v>3829</v>
      </c>
      <c r="V1114" s="269" t="s">
        <v>3829</v>
      </c>
      <c r="W1114" s="269" t="s">
        <v>3829</v>
      </c>
      <c r="X1114" s="269" t="s">
        <v>3829</v>
      </c>
      <c r="Y1114" s="269" t="s">
        <v>3829</v>
      </c>
      <c r="Z1114" s="269" t="s">
        <v>3829</v>
      </c>
      <c r="AA1114" s="269" t="s">
        <v>3829</v>
      </c>
      <c r="AB1114" s="269" t="s">
        <v>3829</v>
      </c>
      <c r="AC1114" s="269" t="s">
        <v>3829</v>
      </c>
      <c r="AD1114" s="269" t="s">
        <v>3829</v>
      </c>
      <c r="AE1114" s="269" t="s">
        <v>3829</v>
      </c>
      <c r="AF1114" s="269" t="s">
        <v>3829</v>
      </c>
      <c r="AG1114" s="269"/>
      <c r="AH1114" s="269"/>
      <c r="AI1114" s="269"/>
      <c r="AJ1114" s="256"/>
      <c r="AK1114" s="256"/>
      <c r="AL1114" s="256"/>
      <c r="AM1114" s="256"/>
      <c r="AN1114" s="256"/>
      <c r="AO1114" s="256"/>
      <c r="AP1114"/>
      <c r="AQ1114" t="s">
        <v>4067</v>
      </c>
      <c r="AR1114" s="283"/>
      <c r="AS1114" s="268"/>
      <c r="AT1114" s="258"/>
      <c r="AV1114" s="258"/>
    </row>
    <row r="1115" spans="1:48" s="257" customFormat="1" ht="14.4" x14ac:dyDescent="0.3">
      <c r="A1115" s="349">
        <v>215837</v>
      </c>
      <c r="B1115" s="257" t="s">
        <v>59</v>
      </c>
      <c r="C1115" t="s">
        <v>214</v>
      </c>
      <c r="D1115" t="s">
        <v>212</v>
      </c>
      <c r="E1115" t="s">
        <v>212</v>
      </c>
      <c r="F1115" t="s">
        <v>214</v>
      </c>
      <c r="G1115" t="s">
        <v>214</v>
      </c>
      <c r="H1115" t="s">
        <v>214</v>
      </c>
      <c r="I1115" t="s">
        <v>214</v>
      </c>
      <c r="J1115" t="s">
        <v>212</v>
      </c>
      <c r="K1115" t="s">
        <v>214</v>
      </c>
      <c r="L1115" t="s">
        <v>214</v>
      </c>
      <c r="M1115" t="s">
        <v>214</v>
      </c>
      <c r="N1115" t="s">
        <v>212</v>
      </c>
      <c r="O1115" t="s">
        <v>212</v>
      </c>
      <c r="P1115" t="s">
        <v>214</v>
      </c>
      <c r="Q1115" t="s">
        <v>214</v>
      </c>
      <c r="R1115" t="s">
        <v>212</v>
      </c>
      <c r="S1115" t="s">
        <v>214</v>
      </c>
      <c r="T1115" t="s">
        <v>214</v>
      </c>
      <c r="U1115" t="s">
        <v>214</v>
      </c>
      <c r="V1115" t="s">
        <v>212</v>
      </c>
      <c r="W1115" t="s">
        <v>212</v>
      </c>
      <c r="X1115" t="s">
        <v>214</v>
      </c>
      <c r="Y1115" t="s">
        <v>212</v>
      </c>
      <c r="Z1115" t="s">
        <v>214</v>
      </c>
      <c r="AA1115" t="s">
        <v>212</v>
      </c>
      <c r="AB1115" t="s">
        <v>212</v>
      </c>
      <c r="AC1115" t="s">
        <v>212</v>
      </c>
      <c r="AD1115" t="s">
        <v>214</v>
      </c>
      <c r="AE1115" t="s">
        <v>212</v>
      </c>
      <c r="AF1115" t="s">
        <v>212</v>
      </c>
      <c r="AG1115" t="s">
        <v>214</v>
      </c>
      <c r="AH1115" t="s">
        <v>213</v>
      </c>
      <c r="AI1115" t="s">
        <v>213</v>
      </c>
      <c r="AJ1115" t="s">
        <v>213</v>
      </c>
      <c r="AK1115" t="s">
        <v>214</v>
      </c>
      <c r="AL1115" t="s">
        <v>212</v>
      </c>
      <c r="AM1115" t="s">
        <v>212</v>
      </c>
      <c r="AN1115" t="s">
        <v>212</v>
      </c>
      <c r="AO1115" t="s">
        <v>212</v>
      </c>
      <c r="AQ1115" t="s">
        <v>3374</v>
      </c>
      <c r="AR1115" s="283"/>
      <c r="AS1115" s="283"/>
      <c r="AT1115" s="280"/>
      <c r="AU1115" s="280"/>
      <c r="AV1115" s="280"/>
    </row>
    <row r="1116" spans="1:48" s="257" customFormat="1" ht="22.8" x14ac:dyDescent="0.4">
      <c r="A1116" s="351">
        <v>215841</v>
      </c>
      <c r="B1116" s="257" t="s">
        <v>486</v>
      </c>
      <c r="C1116" s="269" t="s">
        <v>3829</v>
      </c>
      <c r="D1116" s="269" t="s">
        <v>3829</v>
      </c>
      <c r="E1116" s="269" t="s">
        <v>3829</v>
      </c>
      <c r="F1116" s="269" t="s">
        <v>3829</v>
      </c>
      <c r="G1116" s="269" t="s">
        <v>3829</v>
      </c>
      <c r="H1116" s="269" t="s">
        <v>3829</v>
      </c>
      <c r="I1116" s="269" t="s">
        <v>3829</v>
      </c>
      <c r="J1116" s="269" t="s">
        <v>3829</v>
      </c>
      <c r="K1116" s="269" t="s">
        <v>3829</v>
      </c>
      <c r="L1116" s="269" t="s">
        <v>3829</v>
      </c>
      <c r="M1116" s="269" t="s">
        <v>3829</v>
      </c>
      <c r="N1116" s="269" t="s">
        <v>3829</v>
      </c>
      <c r="O1116" s="269" t="s">
        <v>3829</v>
      </c>
      <c r="P1116" s="269" t="s">
        <v>3829</v>
      </c>
      <c r="Q1116" s="269" t="s">
        <v>3829</v>
      </c>
      <c r="R1116" s="269" t="s">
        <v>3829</v>
      </c>
      <c r="S1116" s="269" t="s">
        <v>3829</v>
      </c>
      <c r="T1116" s="269" t="s">
        <v>3829</v>
      </c>
      <c r="U1116" s="269" t="s">
        <v>3829</v>
      </c>
      <c r="V1116" s="269" t="s">
        <v>3829</v>
      </c>
      <c r="W1116" s="269"/>
      <c r="X1116" s="269"/>
      <c r="Y1116" s="269"/>
      <c r="Z1116" s="269"/>
      <c r="AA1116" s="269"/>
      <c r="AB1116" s="269"/>
      <c r="AC1116" s="269"/>
      <c r="AD1116" s="269"/>
      <c r="AE1116" s="269"/>
      <c r="AF1116" s="269"/>
      <c r="AG1116" s="269"/>
      <c r="AH1116" s="269"/>
      <c r="AI1116" s="269"/>
      <c r="AJ1116" s="269"/>
      <c r="AK1116" s="269"/>
      <c r="AL1116" s="269"/>
      <c r="AM1116" s="269"/>
      <c r="AN1116" s="269"/>
      <c r="AO1116" s="269"/>
      <c r="AP1116"/>
      <c r="AQ1116" t="s">
        <v>4037</v>
      </c>
      <c r="AR1116" s="284"/>
      <c r="AS1116" s="268"/>
      <c r="AT1116" s="256"/>
    </row>
    <row r="1117" spans="1:48" s="257" customFormat="1" ht="22.8" x14ac:dyDescent="0.4">
      <c r="A1117" s="349">
        <v>215842</v>
      </c>
      <c r="B1117" s="257" t="s">
        <v>486</v>
      </c>
      <c r="C1117" t="s">
        <v>3829</v>
      </c>
      <c r="D1117" t="s">
        <v>3829</v>
      </c>
      <c r="E1117" t="s">
        <v>3829</v>
      </c>
      <c r="F1117" t="s">
        <v>3829</v>
      </c>
      <c r="G1117" t="s">
        <v>3829</v>
      </c>
      <c r="H1117" t="s">
        <v>3829</v>
      </c>
      <c r="I1117" t="s">
        <v>3829</v>
      </c>
      <c r="J1117" t="s">
        <v>3829</v>
      </c>
      <c r="K1117" t="s">
        <v>3829</v>
      </c>
      <c r="L1117" t="s">
        <v>3829</v>
      </c>
      <c r="M1117" t="s">
        <v>3829</v>
      </c>
      <c r="N1117" t="s">
        <v>3829</v>
      </c>
      <c r="O1117" t="s">
        <v>3829</v>
      </c>
      <c r="P1117" t="s">
        <v>3829</v>
      </c>
      <c r="Q1117" t="s">
        <v>3829</v>
      </c>
      <c r="R1117" t="s">
        <v>3829</v>
      </c>
      <c r="S1117" t="s">
        <v>3829</v>
      </c>
      <c r="T1117" t="s">
        <v>3829</v>
      </c>
      <c r="U1117" t="s">
        <v>3829</v>
      </c>
      <c r="V1117" t="s">
        <v>3829</v>
      </c>
      <c r="W1117"/>
      <c r="X1117"/>
      <c r="Y1117"/>
      <c r="Z1117"/>
      <c r="AA1117"/>
      <c r="AB1117"/>
      <c r="AC1117"/>
      <c r="AD1117"/>
      <c r="AE1117"/>
      <c r="AF1117"/>
      <c r="AG1117"/>
      <c r="AH1117"/>
      <c r="AI1117"/>
      <c r="AJ1117"/>
      <c r="AK1117"/>
      <c r="AL1117"/>
      <c r="AM1117"/>
      <c r="AN1117"/>
      <c r="AO1117"/>
      <c r="AP1117"/>
      <c r="AQ1117" t="s">
        <v>4068</v>
      </c>
      <c r="AR1117" s="281"/>
      <c r="AS1117" s="268"/>
      <c r="AT1117" s="258"/>
    </row>
    <row r="1118" spans="1:48" s="257" customFormat="1" ht="24" x14ac:dyDescent="0.5">
      <c r="A1118" s="349">
        <v>215843</v>
      </c>
      <c r="B1118" s="257" t="s">
        <v>484</v>
      </c>
      <c r="C1118" t="s">
        <v>214</v>
      </c>
      <c r="D1118" t="s">
        <v>214</v>
      </c>
      <c r="E1118" t="s">
        <v>214</v>
      </c>
      <c r="F1118" t="s">
        <v>214</v>
      </c>
      <c r="G1118" t="s">
        <v>214</v>
      </c>
      <c r="H1118" t="s">
        <v>213</v>
      </c>
      <c r="I1118" t="s">
        <v>214</v>
      </c>
      <c r="J1118" t="s">
        <v>214</v>
      </c>
      <c r="K1118" t="s">
        <v>214</v>
      </c>
      <c r="L1118" t="s">
        <v>214</v>
      </c>
      <c r="M1118" t="s">
        <v>214</v>
      </c>
      <c r="N1118" t="s">
        <v>214</v>
      </c>
      <c r="O1118" t="s">
        <v>214</v>
      </c>
      <c r="P1118" t="s">
        <v>212</v>
      </c>
      <c r="Q1118" t="s">
        <v>212</v>
      </c>
      <c r="R1118" t="s">
        <v>213</v>
      </c>
      <c r="S1118" t="s">
        <v>214</v>
      </c>
      <c r="T1118" t="s">
        <v>214</v>
      </c>
      <c r="U1118" t="s">
        <v>214</v>
      </c>
      <c r="V1118" t="s">
        <v>214</v>
      </c>
      <c r="W1118" t="s">
        <v>213</v>
      </c>
      <c r="X1118" t="s">
        <v>214</v>
      </c>
      <c r="Y1118" t="s">
        <v>214</v>
      </c>
      <c r="Z1118" t="s">
        <v>213</v>
      </c>
      <c r="AA1118" t="s">
        <v>212</v>
      </c>
      <c r="AB1118" t="s">
        <v>214</v>
      </c>
      <c r="AC1118" t="s">
        <v>214</v>
      </c>
      <c r="AD1118" t="s">
        <v>214</v>
      </c>
      <c r="AE1118" t="s">
        <v>214</v>
      </c>
      <c r="AF1118" t="s">
        <v>213</v>
      </c>
      <c r="AG1118"/>
      <c r="AH1118"/>
      <c r="AI1118"/>
      <c r="AJ1118"/>
      <c r="AK1118"/>
      <c r="AL1118"/>
      <c r="AM1118"/>
      <c r="AN1118"/>
      <c r="AO1118"/>
      <c r="AP1118"/>
      <c r="AQ1118" t="s">
        <v>484</v>
      </c>
      <c r="AR1118" s="289"/>
      <c r="AS1118" s="268"/>
      <c r="AT1118" s="258"/>
    </row>
    <row r="1119" spans="1:48" s="257" customFormat="1" ht="22.8" x14ac:dyDescent="0.4">
      <c r="A1119" s="349">
        <v>215844</v>
      </c>
      <c r="B1119" s="257" t="s">
        <v>59</v>
      </c>
      <c r="C1119" t="s">
        <v>212</v>
      </c>
      <c r="D1119" t="s">
        <v>212</v>
      </c>
      <c r="E1119" t="s">
        <v>212</v>
      </c>
      <c r="F1119" t="s">
        <v>212</v>
      </c>
      <c r="G1119" t="s">
        <v>212</v>
      </c>
      <c r="H1119" t="s">
        <v>212</v>
      </c>
      <c r="I1119" t="s">
        <v>212</v>
      </c>
      <c r="J1119" t="s">
        <v>212</v>
      </c>
      <c r="K1119" t="s">
        <v>212</v>
      </c>
      <c r="L1119" t="s">
        <v>212</v>
      </c>
      <c r="M1119" t="s">
        <v>212</v>
      </c>
      <c r="N1119" t="s">
        <v>212</v>
      </c>
      <c r="O1119" t="s">
        <v>212</v>
      </c>
      <c r="P1119" t="s">
        <v>212</v>
      </c>
      <c r="Q1119" t="s">
        <v>212</v>
      </c>
      <c r="R1119" t="s">
        <v>212</v>
      </c>
      <c r="S1119" t="s">
        <v>212</v>
      </c>
      <c r="T1119" t="s">
        <v>212</v>
      </c>
      <c r="U1119" t="s">
        <v>212</v>
      </c>
      <c r="V1119" t="s">
        <v>212</v>
      </c>
      <c r="W1119" t="s">
        <v>212</v>
      </c>
      <c r="X1119" t="s">
        <v>212</v>
      </c>
      <c r="Y1119" t="s">
        <v>212</v>
      </c>
      <c r="Z1119" t="s">
        <v>212</v>
      </c>
      <c r="AA1119" t="s">
        <v>212</v>
      </c>
      <c r="AB1119" t="s">
        <v>212</v>
      </c>
      <c r="AC1119" t="s">
        <v>212</v>
      </c>
      <c r="AD1119" t="s">
        <v>212</v>
      </c>
      <c r="AE1119" t="s">
        <v>212</v>
      </c>
      <c r="AF1119" t="s">
        <v>212</v>
      </c>
      <c r="AG1119" t="s">
        <v>212</v>
      </c>
      <c r="AH1119" t="s">
        <v>212</v>
      </c>
      <c r="AI1119" t="s">
        <v>212</v>
      </c>
      <c r="AJ1119" t="s">
        <v>212</v>
      </c>
      <c r="AK1119" t="s">
        <v>212</v>
      </c>
      <c r="AL1119" t="s">
        <v>212</v>
      </c>
      <c r="AM1119" t="s">
        <v>212</v>
      </c>
      <c r="AN1119" t="s">
        <v>212</v>
      </c>
      <c r="AO1119" t="s">
        <v>212</v>
      </c>
      <c r="AP1119" t="s">
        <v>212</v>
      </c>
      <c r="AQ1119" t="s">
        <v>59</v>
      </c>
      <c r="AR1119" s="320"/>
      <c r="AS1119" s="268"/>
      <c r="AT1119" s="258"/>
      <c r="AV1119" s="258"/>
    </row>
    <row r="1120" spans="1:48" s="257" customFormat="1" ht="22.8" x14ac:dyDescent="0.4">
      <c r="A1120" s="349">
        <v>215845</v>
      </c>
      <c r="B1120" s="257" t="s">
        <v>484</v>
      </c>
      <c r="C1120" t="s">
        <v>212</v>
      </c>
      <c r="D1120" t="s">
        <v>214</v>
      </c>
      <c r="E1120" t="s">
        <v>214</v>
      </c>
      <c r="F1120" t="s">
        <v>214</v>
      </c>
      <c r="G1120" t="s">
        <v>214</v>
      </c>
      <c r="H1120" t="s">
        <v>214</v>
      </c>
      <c r="I1120" t="s">
        <v>214</v>
      </c>
      <c r="J1120" t="s">
        <v>214</v>
      </c>
      <c r="K1120" t="s">
        <v>214</v>
      </c>
      <c r="L1120" t="s">
        <v>214</v>
      </c>
      <c r="M1120" t="s">
        <v>214</v>
      </c>
      <c r="N1120" t="s">
        <v>214</v>
      </c>
      <c r="O1120" t="s">
        <v>212</v>
      </c>
      <c r="P1120" t="s">
        <v>212</v>
      </c>
      <c r="Q1120" t="s">
        <v>214</v>
      </c>
      <c r="R1120" t="s">
        <v>214</v>
      </c>
      <c r="S1120" t="s">
        <v>212</v>
      </c>
      <c r="T1120" t="s">
        <v>212</v>
      </c>
      <c r="U1120" t="s">
        <v>214</v>
      </c>
      <c r="V1120" t="s">
        <v>212</v>
      </c>
      <c r="W1120" t="s">
        <v>214</v>
      </c>
      <c r="X1120" t="s">
        <v>214</v>
      </c>
      <c r="Y1120" t="s">
        <v>214</v>
      </c>
      <c r="Z1120" t="s">
        <v>213</v>
      </c>
      <c r="AA1120" t="s">
        <v>213</v>
      </c>
      <c r="AB1120" t="s">
        <v>214</v>
      </c>
      <c r="AC1120" t="s">
        <v>214</v>
      </c>
      <c r="AD1120" t="s">
        <v>213</v>
      </c>
      <c r="AE1120" t="s">
        <v>213</v>
      </c>
      <c r="AF1120" t="s">
        <v>213</v>
      </c>
      <c r="AG1120"/>
      <c r="AH1120"/>
      <c r="AI1120"/>
      <c r="AJ1120"/>
      <c r="AK1120"/>
      <c r="AL1120"/>
      <c r="AM1120"/>
      <c r="AN1120"/>
      <c r="AO1120"/>
      <c r="AP1120"/>
      <c r="AQ1120" t="s">
        <v>3375</v>
      </c>
      <c r="AR1120" s="281"/>
      <c r="AS1120" s="268"/>
      <c r="AT1120" s="258"/>
      <c r="AV1120" s="258"/>
    </row>
    <row r="1121" spans="1:48" s="257" customFormat="1" ht="22.8" x14ac:dyDescent="0.4">
      <c r="A1121" s="349">
        <v>215846</v>
      </c>
      <c r="B1121" s="257" t="s">
        <v>487</v>
      </c>
      <c r="C1121" t="s">
        <v>212</v>
      </c>
      <c r="D1121" t="s">
        <v>212</v>
      </c>
      <c r="E1121" t="s">
        <v>212</v>
      </c>
      <c r="F1121" t="s">
        <v>212</v>
      </c>
      <c r="G1121" t="s">
        <v>212</v>
      </c>
      <c r="H1121" t="s">
        <v>212</v>
      </c>
      <c r="I1121" t="s">
        <v>212</v>
      </c>
      <c r="J1121" t="s">
        <v>212</v>
      </c>
      <c r="K1121" t="s">
        <v>212</v>
      </c>
      <c r="L1121" t="s">
        <v>214</v>
      </c>
      <c r="M1121" t="s">
        <v>212</v>
      </c>
      <c r="N1121" t="s">
        <v>212</v>
      </c>
      <c r="O1121" t="s">
        <v>212</v>
      </c>
      <c r="P1121" t="s">
        <v>213</v>
      </c>
      <c r="Q1121" t="s">
        <v>214</v>
      </c>
      <c r="R1121" t="s">
        <v>214</v>
      </c>
      <c r="S1121" t="s">
        <v>212</v>
      </c>
      <c r="T1121" t="s">
        <v>213</v>
      </c>
      <c r="U1121" t="s">
        <v>213</v>
      </c>
      <c r="V1121" t="s">
        <v>212</v>
      </c>
      <c r="W1121" t="s">
        <v>213</v>
      </c>
      <c r="X1121" t="s">
        <v>213</v>
      </c>
      <c r="Y1121" t="s">
        <v>213</v>
      </c>
      <c r="Z1121" t="s">
        <v>213</v>
      </c>
      <c r="AA1121" t="s">
        <v>213</v>
      </c>
      <c r="AB1121"/>
      <c r="AC1121"/>
      <c r="AD1121"/>
      <c r="AE1121"/>
      <c r="AF1121"/>
      <c r="AG1121"/>
      <c r="AH1121"/>
      <c r="AI1121"/>
      <c r="AJ1121"/>
      <c r="AK1121"/>
      <c r="AL1121"/>
      <c r="AM1121"/>
      <c r="AN1121"/>
      <c r="AO1121"/>
      <c r="AP1121"/>
      <c r="AQ1121" t="s">
        <v>4194</v>
      </c>
      <c r="AR1121" s="281"/>
      <c r="AS1121" s="268"/>
      <c r="AT1121" s="258"/>
      <c r="AV1121" s="258"/>
    </row>
    <row r="1122" spans="1:48" s="257" customFormat="1" ht="22.8" x14ac:dyDescent="0.4">
      <c r="A1122" s="349">
        <v>215854</v>
      </c>
      <c r="B1122" s="257" t="s">
        <v>484</v>
      </c>
      <c r="C1122" t="s">
        <v>214</v>
      </c>
      <c r="D1122" t="s">
        <v>214</v>
      </c>
      <c r="E1122" t="s">
        <v>214</v>
      </c>
      <c r="F1122" t="s">
        <v>212</v>
      </c>
      <c r="G1122" t="s">
        <v>214</v>
      </c>
      <c r="H1122" t="s">
        <v>214</v>
      </c>
      <c r="I1122" t="s">
        <v>214</v>
      </c>
      <c r="J1122" t="s">
        <v>212</v>
      </c>
      <c r="K1122" t="s">
        <v>212</v>
      </c>
      <c r="L1122" t="s">
        <v>214</v>
      </c>
      <c r="M1122" t="s">
        <v>212</v>
      </c>
      <c r="N1122" t="s">
        <v>212</v>
      </c>
      <c r="O1122" t="s">
        <v>212</v>
      </c>
      <c r="P1122" t="s">
        <v>212</v>
      </c>
      <c r="Q1122" t="s">
        <v>214</v>
      </c>
      <c r="R1122" t="s">
        <v>214</v>
      </c>
      <c r="S1122" t="s">
        <v>212</v>
      </c>
      <c r="T1122" t="s">
        <v>212</v>
      </c>
      <c r="U1122" t="s">
        <v>214</v>
      </c>
      <c r="V1122" t="s">
        <v>212</v>
      </c>
      <c r="W1122" t="s">
        <v>212</v>
      </c>
      <c r="X1122" t="s">
        <v>212</v>
      </c>
      <c r="Y1122" t="s">
        <v>212</v>
      </c>
      <c r="Z1122" t="s">
        <v>212</v>
      </c>
      <c r="AA1122" t="s">
        <v>214</v>
      </c>
      <c r="AB1122" t="s">
        <v>214</v>
      </c>
      <c r="AC1122" t="s">
        <v>214</v>
      </c>
      <c r="AD1122" t="s">
        <v>212</v>
      </c>
      <c r="AE1122" t="s">
        <v>212</v>
      </c>
      <c r="AF1122" t="s">
        <v>212</v>
      </c>
      <c r="AG1122"/>
      <c r="AH1122"/>
      <c r="AI1122"/>
      <c r="AJ1122"/>
      <c r="AK1122"/>
      <c r="AL1122"/>
      <c r="AM1122"/>
      <c r="AN1122"/>
      <c r="AO1122"/>
      <c r="AP1122"/>
      <c r="AQ1122" t="s">
        <v>484</v>
      </c>
      <c r="AR1122" s="320"/>
      <c r="AS1122" s="268"/>
      <c r="AT1122" s="258"/>
    </row>
    <row r="1123" spans="1:48" s="257" customFormat="1" ht="22.8" x14ac:dyDescent="0.4">
      <c r="A1123" s="349">
        <v>215856</v>
      </c>
      <c r="B1123" s="257" t="s">
        <v>59</v>
      </c>
      <c r="C1123" t="s">
        <v>214</v>
      </c>
      <c r="D1123" t="s">
        <v>214</v>
      </c>
      <c r="E1123" t="s">
        <v>212</v>
      </c>
      <c r="F1123" t="s">
        <v>214</v>
      </c>
      <c r="G1123" t="s">
        <v>214</v>
      </c>
      <c r="H1123" t="s">
        <v>212</v>
      </c>
      <c r="I1123" t="s">
        <v>214</v>
      </c>
      <c r="J1123" t="s">
        <v>214</v>
      </c>
      <c r="K1123" t="s">
        <v>214</v>
      </c>
      <c r="L1123" t="s">
        <v>214</v>
      </c>
      <c r="M1123" t="s">
        <v>214</v>
      </c>
      <c r="N1123" t="s">
        <v>212</v>
      </c>
      <c r="O1123" t="s">
        <v>214</v>
      </c>
      <c r="P1123" t="s">
        <v>212</v>
      </c>
      <c r="Q1123" t="s">
        <v>212</v>
      </c>
      <c r="R1123" t="s">
        <v>214</v>
      </c>
      <c r="S1123" t="s">
        <v>212</v>
      </c>
      <c r="T1123" t="s">
        <v>214</v>
      </c>
      <c r="U1123" t="s">
        <v>214</v>
      </c>
      <c r="V1123" t="s">
        <v>214</v>
      </c>
      <c r="W1123" t="s">
        <v>212</v>
      </c>
      <c r="X1123" t="s">
        <v>214</v>
      </c>
      <c r="Y1123" t="s">
        <v>212</v>
      </c>
      <c r="Z1123" t="s">
        <v>214</v>
      </c>
      <c r="AA1123" t="s">
        <v>214</v>
      </c>
      <c r="AB1123" t="s">
        <v>214</v>
      </c>
      <c r="AC1123" t="s">
        <v>214</v>
      </c>
      <c r="AD1123" t="s">
        <v>214</v>
      </c>
      <c r="AE1123" t="s">
        <v>212</v>
      </c>
      <c r="AF1123" t="s">
        <v>212</v>
      </c>
      <c r="AG1123" t="s">
        <v>214</v>
      </c>
      <c r="AH1123" t="s">
        <v>214</v>
      </c>
      <c r="AI1123" t="s">
        <v>212</v>
      </c>
      <c r="AJ1123" t="s">
        <v>212</v>
      </c>
      <c r="AK1123" t="s">
        <v>212</v>
      </c>
      <c r="AL1123" t="s">
        <v>214</v>
      </c>
      <c r="AM1123" t="s">
        <v>214</v>
      </c>
      <c r="AN1123" t="s">
        <v>214</v>
      </c>
      <c r="AO1123" t="s">
        <v>214</v>
      </c>
      <c r="AP1123" t="s">
        <v>214</v>
      </c>
      <c r="AQ1123" t="s">
        <v>59</v>
      </c>
      <c r="AR1123" s="284"/>
      <c r="AS1123" s="268"/>
      <c r="AT1123" s="256"/>
    </row>
    <row r="1124" spans="1:48" s="257" customFormat="1" ht="22.8" x14ac:dyDescent="0.4">
      <c r="A1124" s="349">
        <v>215863</v>
      </c>
      <c r="B1124" s="257" t="s">
        <v>485</v>
      </c>
      <c r="C1124" s="269" t="s">
        <v>3829</v>
      </c>
      <c r="D1124" s="269" t="s">
        <v>3829</v>
      </c>
      <c r="E1124" s="269" t="s">
        <v>3829</v>
      </c>
      <c r="F1124" s="269" t="s">
        <v>3829</v>
      </c>
      <c r="G1124" s="269" t="s">
        <v>3829</v>
      </c>
      <c r="H1124" s="269" t="s">
        <v>3829</v>
      </c>
      <c r="I1124" s="269" t="s">
        <v>3829</v>
      </c>
      <c r="J1124" s="269" t="s">
        <v>3829</v>
      </c>
      <c r="K1124" s="269" t="s">
        <v>3829</v>
      </c>
      <c r="L1124" s="269" t="s">
        <v>3829</v>
      </c>
      <c r="M1124" s="269"/>
      <c r="N1124" s="269"/>
      <c r="O1124" s="269"/>
      <c r="P1124" s="269"/>
      <c r="Q1124" s="269"/>
      <c r="R1124" s="269"/>
      <c r="S1124" s="269"/>
      <c r="T1124" s="269"/>
      <c r="U1124" s="269"/>
      <c r="V1124" s="269"/>
      <c r="W1124" s="269"/>
      <c r="X1124" s="269"/>
      <c r="Y1124"/>
      <c r="Z1124"/>
      <c r="AA1124"/>
      <c r="AB1124"/>
      <c r="AC1124"/>
      <c r="AD1124"/>
      <c r="AE1124"/>
      <c r="AF1124"/>
      <c r="AG1124"/>
      <c r="AH1124" s="269"/>
      <c r="AI1124" s="269"/>
      <c r="AJ1124" s="269"/>
      <c r="AK1124" s="269"/>
      <c r="AL1124" s="269"/>
      <c r="AM1124"/>
      <c r="AN1124"/>
      <c r="AO1124"/>
      <c r="AP1124"/>
      <c r="AQ1124" t="s">
        <v>4154</v>
      </c>
      <c r="AR1124" s="281"/>
      <c r="AS1124" s="268"/>
      <c r="AT1124" s="258"/>
      <c r="AV1124" s="258"/>
    </row>
    <row r="1125" spans="1:48" s="257" customFormat="1" ht="22.8" x14ac:dyDescent="0.4">
      <c r="A1125" s="351">
        <v>215864</v>
      </c>
      <c r="B1125" s="257" t="s">
        <v>486</v>
      </c>
      <c r="C1125" s="269" t="s">
        <v>3829</v>
      </c>
      <c r="D1125" s="269" t="s">
        <v>3829</v>
      </c>
      <c r="E1125" s="269" t="s">
        <v>3829</v>
      </c>
      <c r="F1125" s="269" t="s">
        <v>3829</v>
      </c>
      <c r="G1125" s="269" t="s">
        <v>3829</v>
      </c>
      <c r="H1125" s="269" t="s">
        <v>3829</v>
      </c>
      <c r="I1125" s="269" t="s">
        <v>3829</v>
      </c>
      <c r="J1125" s="269" t="s">
        <v>3829</v>
      </c>
      <c r="K1125" s="269" t="s">
        <v>3829</v>
      </c>
      <c r="L1125" s="269" t="s">
        <v>3829</v>
      </c>
      <c r="M1125" s="269" t="s">
        <v>3829</v>
      </c>
      <c r="N1125" s="269" t="s">
        <v>3829</v>
      </c>
      <c r="O1125" s="269" t="s">
        <v>3829</v>
      </c>
      <c r="P1125" s="269" t="s">
        <v>3829</v>
      </c>
      <c r="Q1125" s="269" t="s">
        <v>3829</v>
      </c>
      <c r="R1125" s="269" t="s">
        <v>3829</v>
      </c>
      <c r="S1125" s="269" t="s">
        <v>3829</v>
      </c>
      <c r="T1125" s="269" t="s">
        <v>3829</v>
      </c>
      <c r="U1125" s="269" t="s">
        <v>3829</v>
      </c>
      <c r="V1125" s="269" t="s">
        <v>3829</v>
      </c>
      <c r="W1125" s="269"/>
      <c r="X1125" s="269"/>
      <c r="Y1125" s="269"/>
      <c r="Z1125" s="269"/>
      <c r="AA1125" s="269"/>
      <c r="AB1125" s="269"/>
      <c r="AC1125" s="269"/>
      <c r="AD1125" s="269"/>
      <c r="AE1125" s="269"/>
      <c r="AF1125" s="269"/>
      <c r="AG1125" s="269"/>
      <c r="AH1125" s="269"/>
      <c r="AI1125" s="269"/>
      <c r="AJ1125" s="269"/>
      <c r="AK1125" s="269"/>
      <c r="AL1125" s="269"/>
      <c r="AM1125" s="269"/>
      <c r="AN1125" s="269"/>
      <c r="AO1125" s="269"/>
      <c r="AP1125"/>
      <c r="AQ1125" t="s">
        <v>4167</v>
      </c>
      <c r="AR1125" s="268"/>
      <c r="AS1125" s="268"/>
      <c r="AT1125" s="256"/>
    </row>
    <row r="1126" spans="1:48" s="257" customFormat="1" ht="24" x14ac:dyDescent="0.5">
      <c r="A1126" s="350">
        <v>215866</v>
      </c>
      <c r="B1126" s="257" t="s">
        <v>484</v>
      </c>
      <c r="C1126" s="257" t="s">
        <v>212</v>
      </c>
      <c r="D1126" s="257" t="s">
        <v>212</v>
      </c>
      <c r="E1126" s="257" t="s">
        <v>214</v>
      </c>
      <c r="F1126" s="257" t="s">
        <v>212</v>
      </c>
      <c r="G1126" s="257" t="s">
        <v>214</v>
      </c>
      <c r="H1126" s="257" t="s">
        <v>214</v>
      </c>
      <c r="I1126" s="257" t="s">
        <v>214</v>
      </c>
      <c r="J1126" s="257" t="s">
        <v>214</v>
      </c>
      <c r="K1126" s="257" t="s">
        <v>212</v>
      </c>
      <c r="L1126" s="257" t="s">
        <v>214</v>
      </c>
      <c r="M1126" s="257" t="s">
        <v>212</v>
      </c>
      <c r="N1126" s="257" t="s">
        <v>212</v>
      </c>
      <c r="O1126" s="257" t="s">
        <v>212</v>
      </c>
      <c r="P1126" s="257" t="s">
        <v>212</v>
      </c>
      <c r="Q1126" s="257" t="s">
        <v>214</v>
      </c>
      <c r="R1126" s="257" t="s">
        <v>214</v>
      </c>
      <c r="S1126" s="257" t="s">
        <v>214</v>
      </c>
      <c r="T1126" s="257" t="s">
        <v>214</v>
      </c>
      <c r="U1126" s="257" t="s">
        <v>214</v>
      </c>
      <c r="V1126" s="257" t="s">
        <v>214</v>
      </c>
      <c r="W1126" s="257" t="s">
        <v>214</v>
      </c>
      <c r="X1126" s="257" t="s">
        <v>214</v>
      </c>
      <c r="Y1126" s="257" t="s">
        <v>212</v>
      </c>
      <c r="Z1126" s="257" t="s">
        <v>214</v>
      </c>
      <c r="AA1126" s="257" t="s">
        <v>214</v>
      </c>
      <c r="AB1126" s="257" t="s">
        <v>214</v>
      </c>
      <c r="AC1126" s="257" t="s">
        <v>214</v>
      </c>
      <c r="AD1126" s="257" t="s">
        <v>214</v>
      </c>
      <c r="AE1126" s="257" t="s">
        <v>214</v>
      </c>
      <c r="AF1126" s="257" t="s">
        <v>214</v>
      </c>
      <c r="AP1126"/>
      <c r="AQ1126" t="s">
        <v>484</v>
      </c>
      <c r="AR1126" s="289"/>
      <c r="AS1126" s="268"/>
      <c r="AT1126" s="258"/>
    </row>
    <row r="1127" spans="1:48" s="257" customFormat="1" ht="24" x14ac:dyDescent="0.5">
      <c r="A1127" s="350">
        <v>215870</v>
      </c>
      <c r="B1127" s="257" t="s">
        <v>486</v>
      </c>
      <c r="C1127" s="256" t="s">
        <v>214</v>
      </c>
      <c r="D1127" s="256" t="s">
        <v>212</v>
      </c>
      <c r="E1127" s="256" t="s">
        <v>212</v>
      </c>
      <c r="F1127" s="256" t="s">
        <v>212</v>
      </c>
      <c r="G1127" s="256" t="s">
        <v>214</v>
      </c>
      <c r="H1127" s="256" t="s">
        <v>213</v>
      </c>
      <c r="I1127" s="256" t="s">
        <v>212</v>
      </c>
      <c r="J1127" s="256" t="s">
        <v>212</v>
      </c>
      <c r="K1127" s="256" t="s">
        <v>212</v>
      </c>
      <c r="L1127" s="256" t="s">
        <v>214</v>
      </c>
      <c r="M1127" s="256" t="s">
        <v>214</v>
      </c>
      <c r="N1127" s="256" t="s">
        <v>213</v>
      </c>
      <c r="O1127" s="256" t="s">
        <v>214</v>
      </c>
      <c r="P1127" s="256" t="s">
        <v>213</v>
      </c>
      <c r="Q1127" s="256" t="s">
        <v>214</v>
      </c>
      <c r="R1127" s="256" t="s">
        <v>213</v>
      </c>
      <c r="S1127" s="256" t="s">
        <v>213</v>
      </c>
      <c r="T1127" s="256" t="s">
        <v>213</v>
      </c>
      <c r="U1127" s="256" t="s">
        <v>213</v>
      </c>
      <c r="V1127" s="256" t="s">
        <v>213</v>
      </c>
      <c r="W1127" s="256"/>
      <c r="X1127" s="256"/>
      <c r="Y1127" s="256"/>
      <c r="Z1127" s="256"/>
      <c r="AA1127" s="256"/>
      <c r="AB1127" s="256"/>
      <c r="AC1127" s="256"/>
      <c r="AD1127" s="256"/>
      <c r="AE1127" s="256"/>
      <c r="AF1127" s="256"/>
      <c r="AG1127" s="256"/>
      <c r="AH1127" s="256"/>
      <c r="AI1127" s="256"/>
      <c r="AJ1127" s="256"/>
      <c r="AK1127" s="256"/>
      <c r="AL1127" s="256"/>
      <c r="AM1127" s="256"/>
      <c r="AN1127" s="256"/>
      <c r="AO1127" s="256"/>
      <c r="AP1127"/>
      <c r="AQ1127" t="s">
        <v>486</v>
      </c>
      <c r="AR1127" s="268"/>
      <c r="AS1127" s="268"/>
      <c r="AT1127" s="258"/>
    </row>
    <row r="1128" spans="1:48" s="257" customFormat="1" ht="22.8" x14ac:dyDescent="0.4">
      <c r="A1128" s="351">
        <v>215871</v>
      </c>
      <c r="B1128" s="257" t="s">
        <v>485</v>
      </c>
      <c r="C1128" s="269" t="s">
        <v>213</v>
      </c>
      <c r="D1128" s="269" t="s">
        <v>213</v>
      </c>
      <c r="E1128" s="269" t="s">
        <v>213</v>
      </c>
      <c r="F1128" s="269" t="s">
        <v>213</v>
      </c>
      <c r="G1128" s="269" t="s">
        <v>213</v>
      </c>
      <c r="H1128" s="269" t="s">
        <v>213</v>
      </c>
      <c r="I1128" s="269" t="s">
        <v>213</v>
      </c>
      <c r="J1128" s="269" t="s">
        <v>213</v>
      </c>
      <c r="K1128" s="269" t="s">
        <v>213</v>
      </c>
      <c r="L1128" s="269" t="s">
        <v>213</v>
      </c>
      <c r="M1128" s="280"/>
      <c r="N1128" s="280"/>
      <c r="O1128" s="280"/>
      <c r="P1128" s="280"/>
      <c r="Q1128" s="280"/>
      <c r="R1128" s="280"/>
      <c r="S1128" s="280"/>
      <c r="T1128" s="280"/>
      <c r="U1128" s="280"/>
      <c r="V1128" s="280"/>
      <c r="W1128" s="280"/>
      <c r="X1128" s="280"/>
      <c r="Y1128" s="280"/>
      <c r="Z1128" s="280"/>
      <c r="AA1128" s="280"/>
      <c r="AB1128" s="280"/>
      <c r="AC1128" s="280"/>
      <c r="AD1128" s="280"/>
      <c r="AE1128" s="280"/>
      <c r="AF1128" s="280"/>
      <c r="AG1128" s="280"/>
      <c r="AH1128" s="280"/>
      <c r="AI1128" s="280"/>
      <c r="AJ1128" s="280"/>
      <c r="AK1128" s="280"/>
      <c r="AL1128" s="280"/>
      <c r="AM1128" s="280"/>
      <c r="AN1128" s="280"/>
      <c r="AO1128" s="280"/>
      <c r="AP1128"/>
      <c r="AQ1128" t="s">
        <v>4027</v>
      </c>
      <c r="AR1128" s="268"/>
      <c r="AS1128" s="268"/>
      <c r="AT1128" s="258"/>
    </row>
    <row r="1129" spans="1:48" s="257" customFormat="1" ht="22.8" x14ac:dyDescent="0.4">
      <c r="A1129" s="349">
        <v>215875</v>
      </c>
      <c r="B1129" s="257" t="s">
        <v>59</v>
      </c>
      <c r="C1129" t="s">
        <v>213</v>
      </c>
      <c r="D1129" t="s">
        <v>214</v>
      </c>
      <c r="E1129" t="s">
        <v>214</v>
      </c>
      <c r="F1129" t="s">
        <v>214</v>
      </c>
      <c r="G1129" t="s">
        <v>214</v>
      </c>
      <c r="H1129" t="s">
        <v>214</v>
      </c>
      <c r="I1129" t="s">
        <v>214</v>
      </c>
      <c r="J1129" t="s">
        <v>214</v>
      </c>
      <c r="K1129" t="s">
        <v>214</v>
      </c>
      <c r="L1129" t="s">
        <v>214</v>
      </c>
      <c r="M1129" t="s">
        <v>214</v>
      </c>
      <c r="N1129" t="s">
        <v>214</v>
      </c>
      <c r="O1129" t="s">
        <v>214</v>
      </c>
      <c r="P1129" t="s">
        <v>214</v>
      </c>
      <c r="Q1129" t="s">
        <v>214</v>
      </c>
      <c r="R1129" t="s">
        <v>214</v>
      </c>
      <c r="S1129" t="s">
        <v>214</v>
      </c>
      <c r="T1129" t="s">
        <v>214</v>
      </c>
      <c r="U1129" t="s">
        <v>214</v>
      </c>
      <c r="V1129" t="s">
        <v>214</v>
      </c>
      <c r="W1129" t="s">
        <v>214</v>
      </c>
      <c r="X1129" t="s">
        <v>214</v>
      </c>
      <c r="Y1129" t="s">
        <v>212</v>
      </c>
      <c r="Z1129" t="s">
        <v>214</v>
      </c>
      <c r="AA1129" t="s">
        <v>214</v>
      </c>
      <c r="AB1129" t="s">
        <v>212</v>
      </c>
      <c r="AC1129" t="s">
        <v>214</v>
      </c>
      <c r="AD1129" t="s">
        <v>214</v>
      </c>
      <c r="AE1129" t="s">
        <v>212</v>
      </c>
      <c r="AF1129" t="s">
        <v>214</v>
      </c>
      <c r="AG1129" t="s">
        <v>213</v>
      </c>
      <c r="AH1129" t="s">
        <v>214</v>
      </c>
      <c r="AI1129" t="s">
        <v>214</v>
      </c>
      <c r="AJ1129" t="s">
        <v>214</v>
      </c>
      <c r="AK1129" t="s">
        <v>212</v>
      </c>
      <c r="AL1129" t="s">
        <v>214</v>
      </c>
      <c r="AM1129" t="s">
        <v>213</v>
      </c>
      <c r="AN1129" t="s">
        <v>213</v>
      </c>
      <c r="AO1129" t="s">
        <v>213</v>
      </c>
      <c r="AP1129"/>
      <c r="AQ1129" t="s">
        <v>59</v>
      </c>
      <c r="AR1129" s="268" t="s">
        <v>3833</v>
      </c>
      <c r="AS1129" s="283"/>
      <c r="AT1129" s="256"/>
    </row>
    <row r="1130" spans="1:48" s="257" customFormat="1" ht="22.8" x14ac:dyDescent="0.4">
      <c r="A1130" s="349">
        <v>215876</v>
      </c>
      <c r="B1130" s="257" t="s">
        <v>484</v>
      </c>
      <c r="C1130" t="s">
        <v>212</v>
      </c>
      <c r="D1130" t="s">
        <v>212</v>
      </c>
      <c r="E1130" t="s">
        <v>212</v>
      </c>
      <c r="F1130" t="s">
        <v>212</v>
      </c>
      <c r="G1130" t="s">
        <v>212</v>
      </c>
      <c r="H1130" t="s">
        <v>214</v>
      </c>
      <c r="I1130" t="s">
        <v>213</v>
      </c>
      <c r="J1130" t="s">
        <v>212</v>
      </c>
      <c r="K1130" t="s">
        <v>212</v>
      </c>
      <c r="L1130" t="s">
        <v>212</v>
      </c>
      <c r="M1130" t="s">
        <v>212</v>
      </c>
      <c r="N1130" t="s">
        <v>214</v>
      </c>
      <c r="O1130" t="s">
        <v>212</v>
      </c>
      <c r="P1130" t="s">
        <v>212</v>
      </c>
      <c r="Q1130" t="s">
        <v>212</v>
      </c>
      <c r="R1130" t="s">
        <v>213</v>
      </c>
      <c r="S1130" t="s">
        <v>212</v>
      </c>
      <c r="T1130" t="s">
        <v>212</v>
      </c>
      <c r="U1130" t="s">
        <v>212</v>
      </c>
      <c r="V1130" t="s">
        <v>212</v>
      </c>
      <c r="W1130" t="s">
        <v>212</v>
      </c>
      <c r="X1130" t="s">
        <v>214</v>
      </c>
      <c r="Y1130" t="s">
        <v>212</v>
      </c>
      <c r="Z1130" t="s">
        <v>214</v>
      </c>
      <c r="AA1130" t="s">
        <v>212</v>
      </c>
      <c r="AB1130" t="s">
        <v>214</v>
      </c>
      <c r="AC1130" t="s">
        <v>214</v>
      </c>
      <c r="AD1130" t="s">
        <v>214</v>
      </c>
      <c r="AE1130" t="s">
        <v>213</v>
      </c>
      <c r="AF1130" t="s">
        <v>214</v>
      </c>
      <c r="AG1130"/>
      <c r="AH1130"/>
      <c r="AI1130"/>
      <c r="AJ1130"/>
      <c r="AK1130"/>
      <c r="AL1130"/>
      <c r="AM1130"/>
      <c r="AN1130"/>
      <c r="AO1130"/>
      <c r="AP1130"/>
      <c r="AQ1130" t="s">
        <v>3375</v>
      </c>
      <c r="AR1130" s="320"/>
      <c r="AS1130" s="268"/>
      <c r="AT1130" s="256"/>
    </row>
    <row r="1131" spans="1:48" s="257" customFormat="1" ht="24" x14ac:dyDescent="0.5">
      <c r="A1131" s="349">
        <v>215878</v>
      </c>
      <c r="B1131" s="257" t="s">
        <v>59</v>
      </c>
      <c r="C1131" t="s">
        <v>214</v>
      </c>
      <c r="D1131" t="s">
        <v>214</v>
      </c>
      <c r="E1131" t="s">
        <v>214</v>
      </c>
      <c r="F1131" t="s">
        <v>214</v>
      </c>
      <c r="G1131" t="s">
        <v>214</v>
      </c>
      <c r="H1131" t="s">
        <v>214</v>
      </c>
      <c r="I1131" t="s">
        <v>214</v>
      </c>
      <c r="J1131" t="s">
        <v>214</v>
      </c>
      <c r="K1131" t="s">
        <v>214</v>
      </c>
      <c r="L1131" t="s">
        <v>214</v>
      </c>
      <c r="M1131" t="s">
        <v>214</v>
      </c>
      <c r="N1131" t="s">
        <v>214</v>
      </c>
      <c r="O1131" t="s">
        <v>214</v>
      </c>
      <c r="P1131" t="s">
        <v>214</v>
      </c>
      <c r="Q1131" t="s">
        <v>214</v>
      </c>
      <c r="R1131" t="s">
        <v>214</v>
      </c>
      <c r="S1131" t="s">
        <v>214</v>
      </c>
      <c r="T1131" t="s">
        <v>214</v>
      </c>
      <c r="U1131" t="s">
        <v>214</v>
      </c>
      <c r="V1131" t="s">
        <v>214</v>
      </c>
      <c r="W1131" t="s">
        <v>212</v>
      </c>
      <c r="X1131" t="s">
        <v>214</v>
      </c>
      <c r="Y1131" t="s">
        <v>214</v>
      </c>
      <c r="Z1131" t="s">
        <v>214</v>
      </c>
      <c r="AA1131" t="s">
        <v>212</v>
      </c>
      <c r="AB1131" t="s">
        <v>214</v>
      </c>
      <c r="AC1131" t="s">
        <v>214</v>
      </c>
      <c r="AD1131" t="s">
        <v>214</v>
      </c>
      <c r="AE1131" t="s">
        <v>214</v>
      </c>
      <c r="AF1131" t="s">
        <v>214</v>
      </c>
      <c r="AG1131" t="s">
        <v>214</v>
      </c>
      <c r="AH1131" t="s">
        <v>214</v>
      </c>
      <c r="AI1131" t="s">
        <v>214</v>
      </c>
      <c r="AJ1131" t="s">
        <v>214</v>
      </c>
      <c r="AK1131" t="s">
        <v>214</v>
      </c>
      <c r="AL1131" t="s">
        <v>214</v>
      </c>
      <c r="AM1131" t="s">
        <v>212</v>
      </c>
      <c r="AN1131" t="s">
        <v>214</v>
      </c>
      <c r="AO1131" t="s">
        <v>214</v>
      </c>
      <c r="AP1131"/>
      <c r="AQ1131" t="s">
        <v>59</v>
      </c>
      <c r="AR1131" s="268"/>
      <c r="AS1131" s="289"/>
      <c r="AT1131" s="256"/>
      <c r="AV1131" s="258"/>
    </row>
    <row r="1132" spans="1:48" s="257" customFormat="1" ht="22.8" x14ac:dyDescent="0.4">
      <c r="A1132" s="349">
        <v>215884</v>
      </c>
      <c r="B1132" s="257" t="s">
        <v>484</v>
      </c>
      <c r="C1132" t="s">
        <v>214</v>
      </c>
      <c r="D1132" t="s">
        <v>212</v>
      </c>
      <c r="E1132" t="s">
        <v>212</v>
      </c>
      <c r="F1132" t="s">
        <v>212</v>
      </c>
      <c r="G1132" t="s">
        <v>214</v>
      </c>
      <c r="H1132" t="s">
        <v>214</v>
      </c>
      <c r="I1132" t="s">
        <v>214</v>
      </c>
      <c r="J1132" t="s">
        <v>212</v>
      </c>
      <c r="K1132" t="s">
        <v>212</v>
      </c>
      <c r="L1132" t="s">
        <v>214</v>
      </c>
      <c r="M1132" t="s">
        <v>214</v>
      </c>
      <c r="N1132" t="s">
        <v>212</v>
      </c>
      <c r="O1132" t="s">
        <v>212</v>
      </c>
      <c r="P1132" t="s">
        <v>214</v>
      </c>
      <c r="Q1132" t="s">
        <v>212</v>
      </c>
      <c r="R1132" t="s">
        <v>212</v>
      </c>
      <c r="S1132" t="s">
        <v>214</v>
      </c>
      <c r="T1132" t="s">
        <v>212</v>
      </c>
      <c r="U1132" t="s">
        <v>212</v>
      </c>
      <c r="V1132" t="s">
        <v>214</v>
      </c>
      <c r="W1132" t="s">
        <v>214</v>
      </c>
      <c r="X1132" t="s">
        <v>214</v>
      </c>
      <c r="Y1132" t="s">
        <v>214</v>
      </c>
      <c r="Z1132" t="s">
        <v>212</v>
      </c>
      <c r="AA1132" t="s">
        <v>212</v>
      </c>
      <c r="AB1132" t="s">
        <v>212</v>
      </c>
      <c r="AC1132" t="s">
        <v>212</v>
      </c>
      <c r="AD1132" t="s">
        <v>213</v>
      </c>
      <c r="AE1132" t="s">
        <v>214</v>
      </c>
      <c r="AF1132" t="s">
        <v>212</v>
      </c>
      <c r="AG1132"/>
      <c r="AH1132"/>
      <c r="AI1132"/>
      <c r="AJ1132"/>
      <c r="AK1132"/>
      <c r="AL1132"/>
      <c r="AM1132"/>
      <c r="AN1132"/>
      <c r="AO1132"/>
      <c r="AP1132"/>
      <c r="AQ1132" t="s">
        <v>484</v>
      </c>
      <c r="AR1132" s="320"/>
      <c r="AS1132" s="268"/>
      <c r="AT1132" s="258"/>
    </row>
    <row r="1133" spans="1:48" s="257" customFormat="1" ht="22.8" x14ac:dyDescent="0.4">
      <c r="A1133" s="349">
        <v>215888</v>
      </c>
      <c r="B1133" s="257" t="s">
        <v>59</v>
      </c>
      <c r="C1133" t="s">
        <v>214</v>
      </c>
      <c r="D1133" t="s">
        <v>214</v>
      </c>
      <c r="E1133" t="s">
        <v>214</v>
      </c>
      <c r="F1133" t="s">
        <v>214</v>
      </c>
      <c r="G1133" t="s">
        <v>214</v>
      </c>
      <c r="H1133" t="s">
        <v>214</v>
      </c>
      <c r="I1133" t="s">
        <v>214</v>
      </c>
      <c r="J1133" t="s">
        <v>214</v>
      </c>
      <c r="K1133" t="s">
        <v>214</v>
      </c>
      <c r="L1133" t="s">
        <v>214</v>
      </c>
      <c r="M1133" t="s">
        <v>214</v>
      </c>
      <c r="N1133" t="s">
        <v>214</v>
      </c>
      <c r="O1133" t="s">
        <v>214</v>
      </c>
      <c r="P1133" t="s">
        <v>214</v>
      </c>
      <c r="Q1133" t="s">
        <v>214</v>
      </c>
      <c r="R1133" t="s">
        <v>214</v>
      </c>
      <c r="S1133" t="s">
        <v>214</v>
      </c>
      <c r="T1133" t="s">
        <v>214</v>
      </c>
      <c r="U1133" t="s">
        <v>214</v>
      </c>
      <c r="V1133" t="s">
        <v>214</v>
      </c>
      <c r="W1133" t="s">
        <v>214</v>
      </c>
      <c r="X1133" t="s">
        <v>214</v>
      </c>
      <c r="Y1133" t="s">
        <v>214</v>
      </c>
      <c r="Z1133" t="s">
        <v>214</v>
      </c>
      <c r="AA1133" t="s">
        <v>214</v>
      </c>
      <c r="AB1133" t="s">
        <v>212</v>
      </c>
      <c r="AC1133" t="s">
        <v>212</v>
      </c>
      <c r="AD1133" t="s">
        <v>212</v>
      </c>
      <c r="AE1133" t="s">
        <v>214</v>
      </c>
      <c r="AF1133" t="s">
        <v>214</v>
      </c>
      <c r="AG1133" t="s">
        <v>212</v>
      </c>
      <c r="AH1133" t="s">
        <v>214</v>
      </c>
      <c r="AI1133" t="s">
        <v>214</v>
      </c>
      <c r="AJ1133" t="s">
        <v>214</v>
      </c>
      <c r="AK1133" t="s">
        <v>212</v>
      </c>
      <c r="AL1133" t="s">
        <v>214</v>
      </c>
      <c r="AM1133" t="s">
        <v>213</v>
      </c>
      <c r="AN1133" t="s">
        <v>213</v>
      </c>
      <c r="AO1133" t="s">
        <v>213</v>
      </c>
      <c r="AP1133" t="s">
        <v>214</v>
      </c>
      <c r="AQ1133" t="s">
        <v>3374</v>
      </c>
      <c r="AR1133" s="320"/>
      <c r="AS1133" s="268"/>
      <c r="AT1133" s="258"/>
    </row>
    <row r="1134" spans="1:48" s="257" customFormat="1" ht="24" x14ac:dyDescent="0.5">
      <c r="A1134" s="350">
        <v>215889</v>
      </c>
      <c r="B1134" s="257" t="s">
        <v>486</v>
      </c>
      <c r="C1134" s="269" t="s">
        <v>213</v>
      </c>
      <c r="D1134" s="269" t="s">
        <v>214</v>
      </c>
      <c r="E1134" s="269" t="s">
        <v>214</v>
      </c>
      <c r="F1134" s="269" t="s">
        <v>213</v>
      </c>
      <c r="G1134" s="269" t="s">
        <v>214</v>
      </c>
      <c r="H1134" s="269" t="s">
        <v>213</v>
      </c>
      <c r="I1134" s="269" t="s">
        <v>214</v>
      </c>
      <c r="J1134" s="269" t="s">
        <v>214</v>
      </c>
      <c r="K1134" s="269" t="s">
        <v>214</v>
      </c>
      <c r="L1134" s="269" t="s">
        <v>214</v>
      </c>
      <c r="M1134" s="269" t="s">
        <v>213</v>
      </c>
      <c r="N1134" s="269" t="s">
        <v>213</v>
      </c>
      <c r="O1134" s="269" t="s">
        <v>213</v>
      </c>
      <c r="P1134" s="269" t="s">
        <v>213</v>
      </c>
      <c r="Q1134" s="269" t="s">
        <v>213</v>
      </c>
      <c r="R1134" s="269" t="s">
        <v>213</v>
      </c>
      <c r="S1134" s="269" t="s">
        <v>213</v>
      </c>
      <c r="T1134" s="269" t="s">
        <v>213</v>
      </c>
      <c r="U1134" s="269" t="s">
        <v>213</v>
      </c>
      <c r="V1134" s="269" t="s">
        <v>213</v>
      </c>
      <c r="AP1134"/>
      <c r="AQ1134" t="s">
        <v>3922</v>
      </c>
      <c r="AR1134" s="268"/>
      <c r="AS1134" s="268"/>
      <c r="AT1134" s="258"/>
    </row>
    <row r="1135" spans="1:48" s="257" customFormat="1" x14ac:dyDescent="0.25">
      <c r="A1135" s="349">
        <v>215893</v>
      </c>
      <c r="B1135" s="257" t="s">
        <v>65</v>
      </c>
      <c r="C1135" t="s">
        <v>214</v>
      </c>
      <c r="D1135" t="s">
        <v>214</v>
      </c>
      <c r="E1135" t="s">
        <v>212</v>
      </c>
      <c r="F1135" t="s">
        <v>214</v>
      </c>
      <c r="G1135" t="s">
        <v>214</v>
      </c>
      <c r="H1135" t="s">
        <v>214</v>
      </c>
      <c r="I1135" t="s">
        <v>214</v>
      </c>
      <c r="J1135" t="s">
        <v>214</v>
      </c>
      <c r="K1135" t="s">
        <v>212</v>
      </c>
      <c r="L1135" t="s">
        <v>214</v>
      </c>
      <c r="M1135" t="s">
        <v>213</v>
      </c>
      <c r="N1135" t="s">
        <v>214</v>
      </c>
      <c r="O1135" t="s">
        <v>214</v>
      </c>
      <c r="P1135" t="s">
        <v>214</v>
      </c>
      <c r="Q1135" t="s">
        <v>214</v>
      </c>
      <c r="R1135" t="s">
        <v>214</v>
      </c>
      <c r="S1135" t="s">
        <v>214</v>
      </c>
      <c r="T1135" t="s">
        <v>214</v>
      </c>
      <c r="U1135" t="s">
        <v>214</v>
      </c>
      <c r="V1135" t="s">
        <v>214</v>
      </c>
      <c r="W1135" t="s">
        <v>214</v>
      </c>
      <c r="X1135" t="s">
        <v>214</v>
      </c>
      <c r="Y1135" t="s">
        <v>212</v>
      </c>
      <c r="Z1135" t="s">
        <v>214</v>
      </c>
      <c r="AA1135" t="s">
        <v>212</v>
      </c>
      <c r="AB1135" t="s">
        <v>214</v>
      </c>
      <c r="AC1135" t="s">
        <v>212</v>
      </c>
      <c r="AD1135" t="s">
        <v>212</v>
      </c>
      <c r="AE1135" t="s">
        <v>214</v>
      </c>
      <c r="AF1135" t="s">
        <v>214</v>
      </c>
      <c r="AG1135" t="s">
        <v>213</v>
      </c>
      <c r="AH1135" t="s">
        <v>213</v>
      </c>
      <c r="AI1135" t="s">
        <v>213</v>
      </c>
      <c r="AJ1135" t="s">
        <v>213</v>
      </c>
      <c r="AK1135" t="s">
        <v>213</v>
      </c>
      <c r="AL1135"/>
      <c r="AM1135"/>
      <c r="AN1135"/>
      <c r="AO1135"/>
      <c r="AP1135"/>
      <c r="AQ1135" t="s">
        <v>4055</v>
      </c>
      <c r="AR1135" s="281"/>
      <c r="AS1135" s="304"/>
      <c r="AT1135" s="258"/>
    </row>
    <row r="1136" spans="1:48" s="257" customFormat="1" ht="22.8" x14ac:dyDescent="0.4">
      <c r="A1136" s="349">
        <v>215897</v>
      </c>
      <c r="B1136" s="257" t="s">
        <v>484</v>
      </c>
      <c r="C1136" t="s">
        <v>212</v>
      </c>
      <c r="D1136" t="s">
        <v>212</v>
      </c>
      <c r="E1136" t="s">
        <v>212</v>
      </c>
      <c r="F1136" t="s">
        <v>214</v>
      </c>
      <c r="G1136" t="s">
        <v>212</v>
      </c>
      <c r="H1136" t="s">
        <v>214</v>
      </c>
      <c r="I1136" t="s">
        <v>214</v>
      </c>
      <c r="J1136" t="s">
        <v>214</v>
      </c>
      <c r="K1136" t="s">
        <v>214</v>
      </c>
      <c r="L1136" t="s">
        <v>214</v>
      </c>
      <c r="M1136" t="s">
        <v>214</v>
      </c>
      <c r="N1136" t="s">
        <v>214</v>
      </c>
      <c r="O1136" t="s">
        <v>212</v>
      </c>
      <c r="P1136" t="s">
        <v>212</v>
      </c>
      <c r="Q1136" t="s">
        <v>214</v>
      </c>
      <c r="R1136" t="s">
        <v>214</v>
      </c>
      <c r="S1136" t="s">
        <v>212</v>
      </c>
      <c r="T1136" t="s">
        <v>212</v>
      </c>
      <c r="U1136" t="s">
        <v>212</v>
      </c>
      <c r="V1136" t="s">
        <v>214</v>
      </c>
      <c r="W1136" t="s">
        <v>212</v>
      </c>
      <c r="X1136" t="s">
        <v>214</v>
      </c>
      <c r="Y1136" t="s">
        <v>214</v>
      </c>
      <c r="Z1136" t="s">
        <v>212</v>
      </c>
      <c r="AA1136" t="s">
        <v>212</v>
      </c>
      <c r="AB1136" t="s">
        <v>214</v>
      </c>
      <c r="AC1136" t="s">
        <v>214</v>
      </c>
      <c r="AD1136" t="s">
        <v>214</v>
      </c>
      <c r="AE1136" t="s">
        <v>213</v>
      </c>
      <c r="AF1136" t="s">
        <v>214</v>
      </c>
      <c r="AG1136"/>
      <c r="AH1136"/>
      <c r="AI1136"/>
      <c r="AJ1136"/>
      <c r="AK1136"/>
      <c r="AL1136"/>
      <c r="AM1136"/>
      <c r="AN1136"/>
      <c r="AO1136"/>
      <c r="AP1136"/>
      <c r="AQ1136" t="s">
        <v>3375</v>
      </c>
      <c r="AR1136" s="268"/>
      <c r="AS1136" s="268"/>
      <c r="AT1136" s="258"/>
    </row>
    <row r="1137" spans="1:48" s="257" customFormat="1" ht="22.8" x14ac:dyDescent="0.4">
      <c r="A1137" s="349">
        <v>215900</v>
      </c>
      <c r="B1137" s="257" t="s">
        <v>59</v>
      </c>
      <c r="C1137" t="s">
        <v>212</v>
      </c>
      <c r="D1137" t="s">
        <v>212</v>
      </c>
      <c r="E1137" t="s">
        <v>212</v>
      </c>
      <c r="F1137" t="s">
        <v>214</v>
      </c>
      <c r="G1137" t="s">
        <v>212</v>
      </c>
      <c r="H1137" t="s">
        <v>212</v>
      </c>
      <c r="I1137" t="s">
        <v>212</v>
      </c>
      <c r="J1137" t="s">
        <v>212</v>
      </c>
      <c r="K1137" t="s">
        <v>212</v>
      </c>
      <c r="L1137" t="s">
        <v>214</v>
      </c>
      <c r="M1137" t="s">
        <v>214</v>
      </c>
      <c r="N1137" t="s">
        <v>212</v>
      </c>
      <c r="O1137" t="s">
        <v>214</v>
      </c>
      <c r="P1137" t="s">
        <v>214</v>
      </c>
      <c r="Q1137" t="s">
        <v>214</v>
      </c>
      <c r="R1137" t="s">
        <v>214</v>
      </c>
      <c r="S1137" t="s">
        <v>214</v>
      </c>
      <c r="T1137" t="s">
        <v>214</v>
      </c>
      <c r="U1137" t="s">
        <v>212</v>
      </c>
      <c r="V1137" t="s">
        <v>212</v>
      </c>
      <c r="W1137" t="s">
        <v>214</v>
      </c>
      <c r="X1137" t="s">
        <v>214</v>
      </c>
      <c r="Y1137" t="s">
        <v>212</v>
      </c>
      <c r="Z1137" t="s">
        <v>214</v>
      </c>
      <c r="AA1137" t="s">
        <v>214</v>
      </c>
      <c r="AB1137" t="s">
        <v>212</v>
      </c>
      <c r="AC1137" t="s">
        <v>214</v>
      </c>
      <c r="AD1137" t="s">
        <v>214</v>
      </c>
      <c r="AE1137" t="s">
        <v>212</v>
      </c>
      <c r="AF1137" t="s">
        <v>214</v>
      </c>
      <c r="AG1137" t="s">
        <v>214</v>
      </c>
      <c r="AH1137" t="s">
        <v>214</v>
      </c>
      <c r="AI1137" t="s">
        <v>214</v>
      </c>
      <c r="AJ1137" t="s">
        <v>214</v>
      </c>
      <c r="AK1137" t="s">
        <v>212</v>
      </c>
      <c r="AL1137" t="s">
        <v>212</v>
      </c>
      <c r="AM1137" t="s">
        <v>214</v>
      </c>
      <c r="AN1137" t="s">
        <v>214</v>
      </c>
      <c r="AO1137" t="s">
        <v>214</v>
      </c>
      <c r="AP1137" t="s">
        <v>214</v>
      </c>
      <c r="AQ1137" t="s">
        <v>3374</v>
      </c>
      <c r="AR1137" s="320"/>
      <c r="AS1137" s="268"/>
      <c r="AT1137" s="258"/>
      <c r="AV1137" s="258"/>
    </row>
    <row r="1138" spans="1:48" s="257" customFormat="1" ht="22.8" x14ac:dyDescent="0.4">
      <c r="A1138" s="349">
        <v>215901</v>
      </c>
      <c r="B1138" s="257" t="s">
        <v>59</v>
      </c>
      <c r="C1138" t="s">
        <v>214</v>
      </c>
      <c r="D1138" t="s">
        <v>214</v>
      </c>
      <c r="E1138" t="s">
        <v>214</v>
      </c>
      <c r="F1138" t="s">
        <v>214</v>
      </c>
      <c r="G1138" t="s">
        <v>214</v>
      </c>
      <c r="H1138" t="s">
        <v>214</v>
      </c>
      <c r="I1138" t="s">
        <v>214</v>
      </c>
      <c r="J1138" t="s">
        <v>212</v>
      </c>
      <c r="K1138" t="s">
        <v>214</v>
      </c>
      <c r="L1138" t="s">
        <v>214</v>
      </c>
      <c r="M1138" t="s">
        <v>212</v>
      </c>
      <c r="N1138" t="s">
        <v>212</v>
      </c>
      <c r="O1138" t="s">
        <v>212</v>
      </c>
      <c r="P1138" t="s">
        <v>214</v>
      </c>
      <c r="Q1138" t="s">
        <v>214</v>
      </c>
      <c r="R1138" t="s">
        <v>214</v>
      </c>
      <c r="S1138" t="s">
        <v>212</v>
      </c>
      <c r="T1138" t="s">
        <v>212</v>
      </c>
      <c r="U1138" t="s">
        <v>212</v>
      </c>
      <c r="V1138" t="s">
        <v>214</v>
      </c>
      <c r="W1138" t="s">
        <v>214</v>
      </c>
      <c r="X1138" t="s">
        <v>214</v>
      </c>
      <c r="Y1138" t="s">
        <v>212</v>
      </c>
      <c r="Z1138" t="s">
        <v>214</v>
      </c>
      <c r="AA1138" t="s">
        <v>214</v>
      </c>
      <c r="AB1138" t="s">
        <v>214</v>
      </c>
      <c r="AC1138" t="s">
        <v>214</v>
      </c>
      <c r="AD1138" t="s">
        <v>214</v>
      </c>
      <c r="AE1138" t="s">
        <v>212</v>
      </c>
      <c r="AF1138" t="s">
        <v>214</v>
      </c>
      <c r="AG1138" t="s">
        <v>214</v>
      </c>
      <c r="AH1138" t="s">
        <v>212</v>
      </c>
      <c r="AI1138" t="s">
        <v>212</v>
      </c>
      <c r="AJ1138" t="s">
        <v>214</v>
      </c>
      <c r="AK1138" t="s">
        <v>212</v>
      </c>
      <c r="AL1138" t="s">
        <v>214</v>
      </c>
      <c r="AM1138" t="s">
        <v>214</v>
      </c>
      <c r="AN1138" t="s">
        <v>214</v>
      </c>
      <c r="AO1138" t="s">
        <v>214</v>
      </c>
      <c r="AP1138" t="s">
        <v>214</v>
      </c>
      <c r="AQ1138" t="s">
        <v>59</v>
      </c>
      <c r="AR1138" s="320"/>
      <c r="AS1138" s="268"/>
      <c r="AT1138" s="258"/>
    </row>
    <row r="1139" spans="1:48" s="257" customFormat="1" ht="22.8" x14ac:dyDescent="0.4">
      <c r="A1139" s="351">
        <v>215902</v>
      </c>
      <c r="B1139" s="257" t="s">
        <v>486</v>
      </c>
      <c r="C1139" s="269" t="s">
        <v>212</v>
      </c>
      <c r="D1139" s="269" t="s">
        <v>212</v>
      </c>
      <c r="E1139" s="269" t="s">
        <v>212</v>
      </c>
      <c r="F1139" s="269" t="s">
        <v>212</v>
      </c>
      <c r="G1139" s="269" t="s">
        <v>214</v>
      </c>
      <c r="H1139" s="269" t="s">
        <v>214</v>
      </c>
      <c r="I1139" s="269" t="s">
        <v>214</v>
      </c>
      <c r="J1139" s="269" t="s">
        <v>212</v>
      </c>
      <c r="K1139" s="269" t="s">
        <v>214</v>
      </c>
      <c r="L1139" s="269" t="s">
        <v>212</v>
      </c>
      <c r="M1139" s="269" t="s">
        <v>213</v>
      </c>
      <c r="N1139" s="269" t="s">
        <v>213</v>
      </c>
      <c r="O1139" s="269" t="s">
        <v>214</v>
      </c>
      <c r="P1139" s="269" t="s">
        <v>213</v>
      </c>
      <c r="Q1139" s="269" t="s">
        <v>213</v>
      </c>
      <c r="R1139" s="269" t="s">
        <v>213</v>
      </c>
      <c r="S1139" s="269" t="s">
        <v>213</v>
      </c>
      <c r="T1139" s="269" t="s">
        <v>213</v>
      </c>
      <c r="U1139" s="269" t="s">
        <v>213</v>
      </c>
      <c r="V1139" s="269" t="s">
        <v>213</v>
      </c>
      <c r="W1139" s="269"/>
      <c r="X1139" s="269"/>
      <c r="Y1139" s="269"/>
      <c r="Z1139" s="269"/>
      <c r="AA1139" s="269"/>
      <c r="AB1139" s="269"/>
      <c r="AC1139" s="269"/>
      <c r="AD1139" s="269"/>
      <c r="AE1139" s="269"/>
      <c r="AF1139" s="269"/>
      <c r="AG1139" s="269"/>
      <c r="AH1139" s="269"/>
      <c r="AI1139" s="269"/>
      <c r="AJ1139" s="269"/>
      <c r="AK1139" s="269"/>
      <c r="AL1139" s="269"/>
      <c r="AM1139" s="269"/>
      <c r="AN1139" s="269"/>
      <c r="AO1139" s="269"/>
      <c r="AP1139"/>
      <c r="AQ1139" t="s">
        <v>486</v>
      </c>
      <c r="AR1139" s="268"/>
      <c r="AS1139" s="268"/>
      <c r="AT1139" s="258"/>
    </row>
    <row r="1140" spans="1:48" s="257" customFormat="1" ht="22.8" x14ac:dyDescent="0.4">
      <c r="A1140" s="349">
        <v>215906</v>
      </c>
      <c r="B1140" s="257" t="s">
        <v>59</v>
      </c>
      <c r="C1140" t="s">
        <v>214</v>
      </c>
      <c r="D1140" t="s">
        <v>214</v>
      </c>
      <c r="E1140" t="s">
        <v>212</v>
      </c>
      <c r="F1140" t="s">
        <v>212</v>
      </c>
      <c r="G1140" t="s">
        <v>214</v>
      </c>
      <c r="H1140" t="s">
        <v>214</v>
      </c>
      <c r="I1140" t="s">
        <v>214</v>
      </c>
      <c r="J1140" t="s">
        <v>214</v>
      </c>
      <c r="K1140" t="s">
        <v>214</v>
      </c>
      <c r="L1140" t="s">
        <v>214</v>
      </c>
      <c r="M1140" t="s">
        <v>214</v>
      </c>
      <c r="N1140" t="s">
        <v>214</v>
      </c>
      <c r="O1140" t="s">
        <v>212</v>
      </c>
      <c r="P1140" t="s">
        <v>214</v>
      </c>
      <c r="Q1140" t="s">
        <v>214</v>
      </c>
      <c r="R1140" t="s">
        <v>212</v>
      </c>
      <c r="S1140" t="s">
        <v>214</v>
      </c>
      <c r="T1140" t="s">
        <v>214</v>
      </c>
      <c r="U1140" t="s">
        <v>212</v>
      </c>
      <c r="V1140" t="s">
        <v>214</v>
      </c>
      <c r="W1140" t="s">
        <v>214</v>
      </c>
      <c r="X1140" t="s">
        <v>214</v>
      </c>
      <c r="Y1140" t="s">
        <v>212</v>
      </c>
      <c r="Z1140" t="s">
        <v>214</v>
      </c>
      <c r="AA1140" t="s">
        <v>212</v>
      </c>
      <c r="AB1140" t="s">
        <v>212</v>
      </c>
      <c r="AC1140" t="s">
        <v>214</v>
      </c>
      <c r="AD1140" t="s">
        <v>212</v>
      </c>
      <c r="AE1140" t="s">
        <v>212</v>
      </c>
      <c r="AF1140" t="s">
        <v>212</v>
      </c>
      <c r="AG1140" t="s">
        <v>212</v>
      </c>
      <c r="AH1140" t="s">
        <v>214</v>
      </c>
      <c r="AI1140" t="s">
        <v>214</v>
      </c>
      <c r="AJ1140" t="s">
        <v>212</v>
      </c>
      <c r="AK1140" t="s">
        <v>213</v>
      </c>
      <c r="AL1140" t="s">
        <v>213</v>
      </c>
      <c r="AM1140" t="s">
        <v>213</v>
      </c>
      <c r="AN1140" t="s">
        <v>213</v>
      </c>
      <c r="AO1140" t="s">
        <v>213</v>
      </c>
      <c r="AP1140" t="s">
        <v>213</v>
      </c>
      <c r="AQ1140" t="s">
        <v>3374</v>
      </c>
      <c r="AR1140" s="320"/>
      <c r="AS1140" s="268"/>
      <c r="AT1140" s="258"/>
    </row>
    <row r="1141" spans="1:48" s="257" customFormat="1" ht="14.4" x14ac:dyDescent="0.3">
      <c r="A1141" s="349">
        <v>215907</v>
      </c>
      <c r="B1141" s="257" t="s">
        <v>486</v>
      </c>
      <c r="C1141" t="s">
        <v>3829</v>
      </c>
      <c r="D1141" t="s">
        <v>3829</v>
      </c>
      <c r="E1141" t="s">
        <v>3829</v>
      </c>
      <c r="F1141" t="s">
        <v>3829</v>
      </c>
      <c r="G1141" t="s">
        <v>3829</v>
      </c>
      <c r="H1141" t="s">
        <v>3829</v>
      </c>
      <c r="I1141" t="s">
        <v>3829</v>
      </c>
      <c r="J1141" t="s">
        <v>3829</v>
      </c>
      <c r="K1141" t="s">
        <v>3829</v>
      </c>
      <c r="L1141" t="s">
        <v>3829</v>
      </c>
      <c r="M1141" t="s">
        <v>3829</v>
      </c>
      <c r="N1141" t="s">
        <v>3829</v>
      </c>
      <c r="O1141" t="s">
        <v>3829</v>
      </c>
      <c r="P1141" t="s">
        <v>3829</v>
      </c>
      <c r="Q1141" t="s">
        <v>3829</v>
      </c>
      <c r="R1141" t="s">
        <v>3829</v>
      </c>
      <c r="S1141" t="s">
        <v>3829</v>
      </c>
      <c r="T1141" t="s">
        <v>3829</v>
      </c>
      <c r="U1141" t="s">
        <v>3829</v>
      </c>
      <c r="V1141" t="s">
        <v>3829</v>
      </c>
      <c r="W1141"/>
      <c r="X1141"/>
      <c r="Y1141"/>
      <c r="Z1141"/>
      <c r="AA1141"/>
      <c r="AB1141"/>
      <c r="AC1141"/>
      <c r="AD1141"/>
      <c r="AE1141"/>
      <c r="AF1141"/>
      <c r="AG1141"/>
      <c r="AH1141"/>
      <c r="AI1141"/>
      <c r="AJ1141"/>
      <c r="AK1141"/>
      <c r="AL1141"/>
      <c r="AM1141"/>
      <c r="AN1141"/>
      <c r="AO1141"/>
      <c r="AP1141"/>
      <c r="AQ1141" t="s">
        <v>4068</v>
      </c>
      <c r="AR1141" s="320"/>
      <c r="AS1141" s="304"/>
      <c r="AT1141" s="258"/>
    </row>
    <row r="1142" spans="1:48" s="257" customFormat="1" ht="22.8" x14ac:dyDescent="0.4">
      <c r="A1142" s="349">
        <v>215908</v>
      </c>
      <c r="B1142" s="257" t="s">
        <v>484</v>
      </c>
      <c r="C1142" t="s">
        <v>214</v>
      </c>
      <c r="D1142" t="s">
        <v>214</v>
      </c>
      <c r="E1142" t="s">
        <v>214</v>
      </c>
      <c r="F1142" t="s">
        <v>214</v>
      </c>
      <c r="G1142" t="s">
        <v>212</v>
      </c>
      <c r="H1142" t="s">
        <v>212</v>
      </c>
      <c r="I1142" t="s">
        <v>214</v>
      </c>
      <c r="J1142" t="s">
        <v>212</v>
      </c>
      <c r="K1142" t="s">
        <v>214</v>
      </c>
      <c r="L1142" t="s">
        <v>212</v>
      </c>
      <c r="M1142" t="s">
        <v>214</v>
      </c>
      <c r="N1142" t="s">
        <v>214</v>
      </c>
      <c r="O1142" t="s">
        <v>212</v>
      </c>
      <c r="P1142" t="s">
        <v>212</v>
      </c>
      <c r="Q1142" t="s">
        <v>212</v>
      </c>
      <c r="R1142" t="s">
        <v>212</v>
      </c>
      <c r="S1142" t="s">
        <v>214</v>
      </c>
      <c r="T1142" t="s">
        <v>212</v>
      </c>
      <c r="U1142" t="s">
        <v>214</v>
      </c>
      <c r="V1142" t="s">
        <v>212</v>
      </c>
      <c r="W1142" t="s">
        <v>214</v>
      </c>
      <c r="X1142" t="s">
        <v>214</v>
      </c>
      <c r="Y1142" t="s">
        <v>212</v>
      </c>
      <c r="Z1142" t="s">
        <v>212</v>
      </c>
      <c r="AA1142" t="s">
        <v>212</v>
      </c>
      <c r="AB1142" t="s">
        <v>214</v>
      </c>
      <c r="AC1142" t="s">
        <v>214</v>
      </c>
      <c r="AD1142" t="s">
        <v>214</v>
      </c>
      <c r="AE1142" t="s">
        <v>212</v>
      </c>
      <c r="AF1142" t="s">
        <v>213</v>
      </c>
      <c r="AG1142"/>
      <c r="AH1142"/>
      <c r="AI1142"/>
      <c r="AJ1142"/>
      <c r="AK1142"/>
      <c r="AL1142"/>
      <c r="AM1142"/>
      <c r="AN1142"/>
      <c r="AO1142"/>
      <c r="AP1142"/>
      <c r="AQ1142" t="s">
        <v>3375</v>
      </c>
      <c r="AR1142" s="281"/>
      <c r="AS1142" s="268"/>
      <c r="AT1142" s="258"/>
    </row>
    <row r="1143" spans="1:48" s="257" customFormat="1" ht="22.8" x14ac:dyDescent="0.4">
      <c r="A1143" s="349">
        <v>215913</v>
      </c>
      <c r="B1143" s="257" t="s">
        <v>59</v>
      </c>
      <c r="C1143" t="s">
        <v>214</v>
      </c>
      <c r="D1143" t="s">
        <v>214</v>
      </c>
      <c r="E1143" t="s">
        <v>214</v>
      </c>
      <c r="F1143" t="s">
        <v>214</v>
      </c>
      <c r="G1143" t="s">
        <v>214</v>
      </c>
      <c r="H1143" t="s">
        <v>214</v>
      </c>
      <c r="I1143" t="s">
        <v>214</v>
      </c>
      <c r="J1143" t="s">
        <v>214</v>
      </c>
      <c r="K1143" t="s">
        <v>212</v>
      </c>
      <c r="L1143" t="s">
        <v>214</v>
      </c>
      <c r="M1143" t="s">
        <v>214</v>
      </c>
      <c r="N1143" t="s">
        <v>214</v>
      </c>
      <c r="O1143" t="s">
        <v>214</v>
      </c>
      <c r="P1143" t="s">
        <v>212</v>
      </c>
      <c r="Q1143" t="s">
        <v>214</v>
      </c>
      <c r="R1143" t="s">
        <v>214</v>
      </c>
      <c r="S1143" t="s">
        <v>214</v>
      </c>
      <c r="T1143" t="s">
        <v>212</v>
      </c>
      <c r="U1143" t="s">
        <v>212</v>
      </c>
      <c r="V1143" t="s">
        <v>212</v>
      </c>
      <c r="W1143" t="s">
        <v>214</v>
      </c>
      <c r="X1143" t="s">
        <v>214</v>
      </c>
      <c r="Y1143" t="s">
        <v>212</v>
      </c>
      <c r="Z1143" t="s">
        <v>214</v>
      </c>
      <c r="AA1143" t="s">
        <v>212</v>
      </c>
      <c r="AB1143" t="s">
        <v>212</v>
      </c>
      <c r="AC1143" t="s">
        <v>214</v>
      </c>
      <c r="AD1143" t="s">
        <v>212</v>
      </c>
      <c r="AE1143" t="s">
        <v>212</v>
      </c>
      <c r="AF1143" t="s">
        <v>212</v>
      </c>
      <c r="AG1143" t="s">
        <v>214</v>
      </c>
      <c r="AH1143" t="s">
        <v>214</v>
      </c>
      <c r="AI1143" t="s">
        <v>214</v>
      </c>
      <c r="AJ1143" t="s">
        <v>214</v>
      </c>
      <c r="AK1143" t="s">
        <v>212</v>
      </c>
      <c r="AL1143" t="s">
        <v>212</v>
      </c>
      <c r="AM1143" t="s">
        <v>212</v>
      </c>
      <c r="AN1143" t="s">
        <v>212</v>
      </c>
      <c r="AO1143" t="s">
        <v>214</v>
      </c>
      <c r="AP1143" t="s">
        <v>214</v>
      </c>
      <c r="AQ1143" t="s">
        <v>59</v>
      </c>
      <c r="AR1143" s="281" t="s">
        <v>731</v>
      </c>
      <c r="AS1143" s="268"/>
      <c r="AT1143" s="256"/>
    </row>
    <row r="1144" spans="1:48" s="257" customFormat="1" ht="22.8" x14ac:dyDescent="0.4">
      <c r="A1144" s="351">
        <v>215915</v>
      </c>
      <c r="B1144" s="257" t="s">
        <v>486</v>
      </c>
      <c r="C1144" t="s">
        <v>3829</v>
      </c>
      <c r="D1144" t="s">
        <v>3829</v>
      </c>
      <c r="E1144" t="s">
        <v>3829</v>
      </c>
      <c r="F1144" t="s">
        <v>3829</v>
      </c>
      <c r="G1144" t="s">
        <v>3829</v>
      </c>
      <c r="H1144" t="s">
        <v>3829</v>
      </c>
      <c r="I1144" t="s">
        <v>3829</v>
      </c>
      <c r="J1144" t="s">
        <v>3829</v>
      </c>
      <c r="K1144" t="s">
        <v>3829</v>
      </c>
      <c r="L1144" t="s">
        <v>3829</v>
      </c>
      <c r="M1144" t="s">
        <v>3829</v>
      </c>
      <c r="N1144" t="s">
        <v>3829</v>
      </c>
      <c r="O1144" t="s">
        <v>3829</v>
      </c>
      <c r="P1144" t="s">
        <v>3829</v>
      </c>
      <c r="Q1144" t="s">
        <v>3829</v>
      </c>
      <c r="R1144" t="s">
        <v>3829</v>
      </c>
      <c r="S1144" t="s">
        <v>3829</v>
      </c>
      <c r="T1144" t="s">
        <v>3829</v>
      </c>
      <c r="U1144" t="s">
        <v>3829</v>
      </c>
      <c r="V1144" t="s">
        <v>3829</v>
      </c>
      <c r="W1144"/>
      <c r="X1144"/>
      <c r="Y1144"/>
      <c r="Z1144" s="269"/>
      <c r="AA1144" s="269"/>
      <c r="AB1144" s="269"/>
      <c r="AC1144" s="269"/>
      <c r="AD1144" s="269"/>
      <c r="AE1144" s="269"/>
      <c r="AF1144" s="269"/>
      <c r="AG1144" s="269"/>
      <c r="AH1144" s="269"/>
      <c r="AI1144" s="269"/>
      <c r="AJ1144" s="269"/>
      <c r="AK1144" s="269"/>
      <c r="AL1144" s="269"/>
      <c r="AM1144" s="269"/>
      <c r="AN1144" s="269"/>
      <c r="AO1144" s="269"/>
      <c r="AP1144"/>
      <c r="AQ1144" t="s">
        <v>4022</v>
      </c>
      <c r="AR1144" s="268"/>
      <c r="AS1144" s="268"/>
      <c r="AT1144" s="258"/>
    </row>
    <row r="1145" spans="1:48" s="257" customFormat="1" ht="22.8" x14ac:dyDescent="0.4">
      <c r="A1145" s="349">
        <v>215922</v>
      </c>
      <c r="B1145" s="257" t="s">
        <v>484</v>
      </c>
      <c r="C1145" t="s">
        <v>214</v>
      </c>
      <c r="D1145" t="s">
        <v>212</v>
      </c>
      <c r="E1145" t="s">
        <v>212</v>
      </c>
      <c r="F1145" t="s">
        <v>212</v>
      </c>
      <c r="G1145" t="s">
        <v>212</v>
      </c>
      <c r="H1145" t="s">
        <v>212</v>
      </c>
      <c r="I1145" t="s">
        <v>214</v>
      </c>
      <c r="J1145" t="s">
        <v>214</v>
      </c>
      <c r="K1145" t="s">
        <v>214</v>
      </c>
      <c r="L1145" t="s">
        <v>214</v>
      </c>
      <c r="M1145" t="s">
        <v>212</v>
      </c>
      <c r="N1145" t="s">
        <v>214</v>
      </c>
      <c r="O1145" t="s">
        <v>212</v>
      </c>
      <c r="P1145" t="s">
        <v>212</v>
      </c>
      <c r="Q1145" t="s">
        <v>214</v>
      </c>
      <c r="R1145" t="s">
        <v>212</v>
      </c>
      <c r="S1145" t="s">
        <v>212</v>
      </c>
      <c r="T1145" t="s">
        <v>212</v>
      </c>
      <c r="U1145" t="s">
        <v>214</v>
      </c>
      <c r="V1145" t="s">
        <v>214</v>
      </c>
      <c r="W1145" t="s">
        <v>214</v>
      </c>
      <c r="X1145" t="s">
        <v>214</v>
      </c>
      <c r="Y1145" t="s">
        <v>212</v>
      </c>
      <c r="Z1145" t="s">
        <v>212</v>
      </c>
      <c r="AA1145" t="s">
        <v>214</v>
      </c>
      <c r="AB1145" t="s">
        <v>212</v>
      </c>
      <c r="AC1145" t="s">
        <v>212</v>
      </c>
      <c r="AD1145" t="s">
        <v>212</v>
      </c>
      <c r="AE1145" t="s">
        <v>212</v>
      </c>
      <c r="AF1145" t="s">
        <v>214</v>
      </c>
      <c r="AG1145"/>
      <c r="AH1145"/>
      <c r="AI1145"/>
      <c r="AJ1145"/>
      <c r="AK1145"/>
      <c r="AL1145"/>
      <c r="AM1145"/>
      <c r="AN1145"/>
      <c r="AO1145"/>
      <c r="AP1145"/>
      <c r="AQ1145" t="s">
        <v>484</v>
      </c>
      <c r="AR1145" s="320"/>
      <c r="AS1145" s="268"/>
      <c r="AT1145" s="258"/>
    </row>
    <row r="1146" spans="1:48" s="257" customFormat="1" ht="22.8" x14ac:dyDescent="0.4">
      <c r="A1146" s="351">
        <v>215924</v>
      </c>
      <c r="B1146" s="257" t="s">
        <v>486</v>
      </c>
      <c r="C1146" s="269" t="s">
        <v>3829</v>
      </c>
      <c r="D1146" s="269" t="s">
        <v>3829</v>
      </c>
      <c r="E1146" s="269" t="s">
        <v>3829</v>
      </c>
      <c r="F1146" s="269" t="s">
        <v>3829</v>
      </c>
      <c r="G1146" s="269" t="s">
        <v>3829</v>
      </c>
      <c r="H1146" s="269" t="s">
        <v>3829</v>
      </c>
      <c r="I1146" s="269" t="s">
        <v>3829</v>
      </c>
      <c r="J1146" s="269" t="s">
        <v>3829</v>
      </c>
      <c r="K1146" s="269" t="s">
        <v>3829</v>
      </c>
      <c r="L1146" s="269" t="s">
        <v>3829</v>
      </c>
      <c r="M1146" s="269" t="s">
        <v>3829</v>
      </c>
      <c r="N1146" s="269" t="s">
        <v>3829</v>
      </c>
      <c r="O1146" s="269" t="s">
        <v>3829</v>
      </c>
      <c r="P1146" s="269" t="s">
        <v>3829</v>
      </c>
      <c r="Q1146" s="269" t="s">
        <v>3829</v>
      </c>
      <c r="R1146" s="269" t="s">
        <v>3829</v>
      </c>
      <c r="S1146" s="269" t="s">
        <v>3829</v>
      </c>
      <c r="T1146" s="269" t="s">
        <v>3829</v>
      </c>
      <c r="U1146" s="269" t="s">
        <v>3829</v>
      </c>
      <c r="V1146" s="269" t="s">
        <v>3829</v>
      </c>
      <c r="W1146" s="269"/>
      <c r="X1146" s="269"/>
      <c r="Y1146" s="269"/>
      <c r="Z1146" s="269"/>
      <c r="AA1146" s="269"/>
      <c r="AB1146" s="269"/>
      <c r="AC1146" s="269"/>
      <c r="AD1146" s="269"/>
      <c r="AE1146" s="269"/>
      <c r="AF1146" s="269"/>
      <c r="AG1146" s="269"/>
      <c r="AH1146" s="269"/>
      <c r="AI1146" s="269"/>
      <c r="AJ1146" s="269"/>
      <c r="AK1146" s="269"/>
      <c r="AL1146" s="269"/>
      <c r="AM1146" s="269"/>
      <c r="AN1146" s="269"/>
      <c r="AO1146" s="269"/>
      <c r="AP1146"/>
      <c r="AQ1146" t="s">
        <v>4068</v>
      </c>
      <c r="AR1146" s="268"/>
      <c r="AS1146" s="268"/>
      <c r="AT1146" s="258"/>
      <c r="AV1146" s="258"/>
    </row>
    <row r="1147" spans="1:48" s="257" customFormat="1" ht="22.8" x14ac:dyDescent="0.4">
      <c r="A1147" s="349">
        <v>215926</v>
      </c>
      <c r="B1147" s="257" t="s">
        <v>484</v>
      </c>
      <c r="C1147" t="s">
        <v>214</v>
      </c>
      <c r="D1147" t="s">
        <v>214</v>
      </c>
      <c r="E1147" t="s">
        <v>214</v>
      </c>
      <c r="F1147" t="s">
        <v>214</v>
      </c>
      <c r="G1147" t="s">
        <v>214</v>
      </c>
      <c r="H1147" t="s">
        <v>214</v>
      </c>
      <c r="I1147" t="s">
        <v>214</v>
      </c>
      <c r="J1147" t="s">
        <v>214</v>
      </c>
      <c r="K1147" t="s">
        <v>214</v>
      </c>
      <c r="L1147" t="s">
        <v>214</v>
      </c>
      <c r="M1147" t="s">
        <v>212</v>
      </c>
      <c r="N1147" t="s">
        <v>212</v>
      </c>
      <c r="O1147" t="s">
        <v>212</v>
      </c>
      <c r="P1147" t="s">
        <v>214</v>
      </c>
      <c r="Q1147" t="s">
        <v>214</v>
      </c>
      <c r="R1147" t="s">
        <v>214</v>
      </c>
      <c r="S1147" t="s">
        <v>214</v>
      </c>
      <c r="T1147" t="s">
        <v>214</v>
      </c>
      <c r="U1147" t="s">
        <v>214</v>
      </c>
      <c r="V1147" t="s">
        <v>214</v>
      </c>
      <c r="W1147" t="s">
        <v>212</v>
      </c>
      <c r="X1147" t="s">
        <v>212</v>
      </c>
      <c r="Y1147" t="s">
        <v>212</v>
      </c>
      <c r="Z1147" t="s">
        <v>214</v>
      </c>
      <c r="AA1147" t="s">
        <v>212</v>
      </c>
      <c r="AB1147" t="s">
        <v>214</v>
      </c>
      <c r="AC1147" t="s">
        <v>214</v>
      </c>
      <c r="AD1147" t="s">
        <v>214</v>
      </c>
      <c r="AE1147" t="s">
        <v>214</v>
      </c>
      <c r="AF1147" t="s">
        <v>214</v>
      </c>
      <c r="AG1147"/>
      <c r="AH1147"/>
      <c r="AI1147"/>
      <c r="AJ1147"/>
      <c r="AK1147"/>
      <c r="AL1147"/>
      <c r="AM1147"/>
      <c r="AN1147"/>
      <c r="AO1147"/>
      <c r="AP1147"/>
      <c r="AQ1147" t="s">
        <v>3375</v>
      </c>
      <c r="AR1147" s="268"/>
      <c r="AS1147" s="268"/>
      <c r="AT1147" s="258"/>
    </row>
    <row r="1148" spans="1:48" s="257" customFormat="1" ht="22.8" x14ac:dyDescent="0.4">
      <c r="A1148" s="349">
        <v>215927</v>
      </c>
      <c r="B1148" s="257" t="s">
        <v>59</v>
      </c>
      <c r="C1148" t="s">
        <v>214</v>
      </c>
      <c r="D1148" t="s">
        <v>214</v>
      </c>
      <c r="E1148" t="s">
        <v>214</v>
      </c>
      <c r="F1148" t="s">
        <v>212</v>
      </c>
      <c r="G1148" t="s">
        <v>212</v>
      </c>
      <c r="H1148" t="s">
        <v>214</v>
      </c>
      <c r="I1148" t="s">
        <v>214</v>
      </c>
      <c r="J1148" t="s">
        <v>212</v>
      </c>
      <c r="K1148" t="s">
        <v>214</v>
      </c>
      <c r="L1148" t="s">
        <v>214</v>
      </c>
      <c r="M1148" t="s">
        <v>212</v>
      </c>
      <c r="N1148" t="s">
        <v>212</v>
      </c>
      <c r="O1148" t="s">
        <v>214</v>
      </c>
      <c r="P1148" t="s">
        <v>212</v>
      </c>
      <c r="Q1148" t="s">
        <v>214</v>
      </c>
      <c r="R1148" t="s">
        <v>212</v>
      </c>
      <c r="S1148" t="s">
        <v>212</v>
      </c>
      <c r="T1148" t="s">
        <v>212</v>
      </c>
      <c r="U1148" t="s">
        <v>214</v>
      </c>
      <c r="V1148" t="s">
        <v>212</v>
      </c>
      <c r="W1148" t="s">
        <v>214</v>
      </c>
      <c r="X1148" t="s">
        <v>214</v>
      </c>
      <c r="Y1148" t="s">
        <v>212</v>
      </c>
      <c r="Z1148" t="s">
        <v>214</v>
      </c>
      <c r="AA1148" t="s">
        <v>212</v>
      </c>
      <c r="AB1148" t="s">
        <v>212</v>
      </c>
      <c r="AC1148" t="s">
        <v>212</v>
      </c>
      <c r="AD1148" t="s">
        <v>214</v>
      </c>
      <c r="AE1148" t="s">
        <v>212</v>
      </c>
      <c r="AF1148" t="s">
        <v>212</v>
      </c>
      <c r="AG1148" t="s">
        <v>212</v>
      </c>
      <c r="AH1148" t="s">
        <v>214</v>
      </c>
      <c r="AI1148" t="s">
        <v>214</v>
      </c>
      <c r="AJ1148" t="s">
        <v>214</v>
      </c>
      <c r="AK1148" t="s">
        <v>212</v>
      </c>
      <c r="AL1148" t="s">
        <v>212</v>
      </c>
      <c r="AM1148" t="s">
        <v>212</v>
      </c>
      <c r="AN1148" t="s">
        <v>212</v>
      </c>
      <c r="AO1148" t="s">
        <v>212</v>
      </c>
      <c r="AP1148" t="s">
        <v>214</v>
      </c>
      <c r="AQ1148" t="s">
        <v>3374</v>
      </c>
      <c r="AR1148" s="321"/>
      <c r="AS1148" s="268"/>
      <c r="AT1148" s="256"/>
    </row>
    <row r="1149" spans="1:48" s="257" customFormat="1" ht="22.8" x14ac:dyDescent="0.4">
      <c r="A1149" s="349">
        <v>215928</v>
      </c>
      <c r="B1149" s="257" t="s">
        <v>484</v>
      </c>
      <c r="C1149" t="s">
        <v>212</v>
      </c>
      <c r="D1149" t="s">
        <v>214</v>
      </c>
      <c r="E1149" t="s">
        <v>214</v>
      </c>
      <c r="F1149" t="s">
        <v>214</v>
      </c>
      <c r="G1149" t="s">
        <v>214</v>
      </c>
      <c r="H1149" t="s">
        <v>214</v>
      </c>
      <c r="I1149" t="s">
        <v>214</v>
      </c>
      <c r="J1149" t="s">
        <v>212</v>
      </c>
      <c r="K1149" t="s">
        <v>214</v>
      </c>
      <c r="L1149" t="s">
        <v>214</v>
      </c>
      <c r="M1149" t="s">
        <v>214</v>
      </c>
      <c r="N1149" t="s">
        <v>212</v>
      </c>
      <c r="O1149" t="s">
        <v>212</v>
      </c>
      <c r="P1149" t="s">
        <v>212</v>
      </c>
      <c r="Q1149" t="s">
        <v>212</v>
      </c>
      <c r="R1149" t="s">
        <v>214</v>
      </c>
      <c r="S1149" t="s">
        <v>212</v>
      </c>
      <c r="T1149" t="s">
        <v>214</v>
      </c>
      <c r="U1149" t="s">
        <v>212</v>
      </c>
      <c r="V1149" t="s">
        <v>212</v>
      </c>
      <c r="W1149" t="s">
        <v>214</v>
      </c>
      <c r="X1149" t="s">
        <v>214</v>
      </c>
      <c r="Y1149" t="s">
        <v>212</v>
      </c>
      <c r="Z1149" t="s">
        <v>212</v>
      </c>
      <c r="AA1149" t="s">
        <v>212</v>
      </c>
      <c r="AB1149" t="s">
        <v>214</v>
      </c>
      <c r="AC1149" t="s">
        <v>212</v>
      </c>
      <c r="AD1149" t="s">
        <v>212</v>
      </c>
      <c r="AE1149" t="s">
        <v>214</v>
      </c>
      <c r="AF1149" t="s">
        <v>212</v>
      </c>
      <c r="AG1149"/>
      <c r="AH1149"/>
      <c r="AI1149"/>
      <c r="AJ1149"/>
      <c r="AK1149"/>
      <c r="AL1149"/>
      <c r="AM1149"/>
      <c r="AN1149"/>
      <c r="AO1149"/>
      <c r="AP1149"/>
      <c r="AQ1149" t="s">
        <v>3375</v>
      </c>
      <c r="AR1149" s="268"/>
      <c r="AS1149" s="268"/>
      <c r="AT1149" s="256"/>
    </row>
    <row r="1150" spans="1:48" s="257" customFormat="1" ht="22.8" x14ac:dyDescent="0.4">
      <c r="A1150" s="349">
        <v>215933</v>
      </c>
      <c r="B1150" s="257" t="s">
        <v>59</v>
      </c>
      <c r="C1150" t="s">
        <v>214</v>
      </c>
      <c r="D1150" t="s">
        <v>214</v>
      </c>
      <c r="E1150" t="s">
        <v>214</v>
      </c>
      <c r="F1150" t="s">
        <v>212</v>
      </c>
      <c r="G1150" t="s">
        <v>214</v>
      </c>
      <c r="H1150" t="s">
        <v>214</v>
      </c>
      <c r="I1150" t="s">
        <v>214</v>
      </c>
      <c r="J1150" t="s">
        <v>214</v>
      </c>
      <c r="K1150" t="s">
        <v>214</v>
      </c>
      <c r="L1150" t="s">
        <v>214</v>
      </c>
      <c r="M1150" t="s">
        <v>212</v>
      </c>
      <c r="N1150" t="s">
        <v>212</v>
      </c>
      <c r="O1150" t="s">
        <v>212</v>
      </c>
      <c r="P1150" t="s">
        <v>214</v>
      </c>
      <c r="Q1150" t="s">
        <v>214</v>
      </c>
      <c r="R1150" t="s">
        <v>212</v>
      </c>
      <c r="S1150" t="s">
        <v>214</v>
      </c>
      <c r="T1150" t="s">
        <v>212</v>
      </c>
      <c r="U1150" t="s">
        <v>214</v>
      </c>
      <c r="V1150" t="s">
        <v>214</v>
      </c>
      <c r="W1150" t="s">
        <v>212</v>
      </c>
      <c r="X1150" t="s">
        <v>214</v>
      </c>
      <c r="Y1150" t="s">
        <v>212</v>
      </c>
      <c r="Z1150" t="s">
        <v>212</v>
      </c>
      <c r="AA1150" t="s">
        <v>212</v>
      </c>
      <c r="AB1150" t="s">
        <v>212</v>
      </c>
      <c r="AC1150" t="s">
        <v>212</v>
      </c>
      <c r="AD1150" t="s">
        <v>212</v>
      </c>
      <c r="AE1150" t="s">
        <v>212</v>
      </c>
      <c r="AF1150" t="s">
        <v>212</v>
      </c>
      <c r="AG1150" t="s">
        <v>214</v>
      </c>
      <c r="AH1150" t="s">
        <v>213</v>
      </c>
      <c r="AI1150" t="s">
        <v>214</v>
      </c>
      <c r="AJ1150" t="s">
        <v>214</v>
      </c>
      <c r="AK1150" t="s">
        <v>212</v>
      </c>
      <c r="AL1150" t="s">
        <v>214</v>
      </c>
      <c r="AM1150" t="s">
        <v>213</v>
      </c>
      <c r="AN1150" t="s">
        <v>213</v>
      </c>
      <c r="AO1150" t="s">
        <v>213</v>
      </c>
      <c r="AP1150" t="s">
        <v>214</v>
      </c>
      <c r="AQ1150" t="s">
        <v>3374</v>
      </c>
      <c r="AR1150" s="281"/>
      <c r="AS1150" s="268"/>
      <c r="AT1150" s="256"/>
    </row>
    <row r="1151" spans="1:48" s="257" customFormat="1" ht="22.8" x14ac:dyDescent="0.4">
      <c r="A1151" s="351">
        <v>215934</v>
      </c>
      <c r="B1151" s="257" t="s">
        <v>484</v>
      </c>
      <c r="C1151" s="269" t="s">
        <v>212</v>
      </c>
      <c r="D1151" s="269" t="s">
        <v>214</v>
      </c>
      <c r="E1151" s="269" t="s">
        <v>212</v>
      </c>
      <c r="F1151" s="269" t="s">
        <v>212</v>
      </c>
      <c r="G1151" s="269" t="s">
        <v>212</v>
      </c>
      <c r="H1151" s="269" t="s">
        <v>212</v>
      </c>
      <c r="I1151" s="269" t="s">
        <v>214</v>
      </c>
      <c r="J1151" s="269" t="s">
        <v>212</v>
      </c>
      <c r="K1151" s="269" t="s">
        <v>214</v>
      </c>
      <c r="L1151" s="269" t="s">
        <v>214</v>
      </c>
      <c r="M1151" s="269" t="s">
        <v>214</v>
      </c>
      <c r="N1151" s="269" t="s">
        <v>212</v>
      </c>
      <c r="O1151" s="269" t="s">
        <v>214</v>
      </c>
      <c r="P1151" s="269" t="s">
        <v>212</v>
      </c>
      <c r="Q1151" s="269" t="s">
        <v>212</v>
      </c>
      <c r="R1151" s="269" t="s">
        <v>214</v>
      </c>
      <c r="S1151" s="269" t="s">
        <v>214</v>
      </c>
      <c r="T1151" s="269" t="s">
        <v>214</v>
      </c>
      <c r="U1151" s="269" t="s">
        <v>214</v>
      </c>
      <c r="V1151" s="269" t="s">
        <v>214</v>
      </c>
      <c r="W1151" s="269" t="s">
        <v>213</v>
      </c>
      <c r="X1151" s="269" t="s">
        <v>213</v>
      </c>
      <c r="Y1151" s="269" t="s">
        <v>213</v>
      </c>
      <c r="Z1151" s="269" t="s">
        <v>213</v>
      </c>
      <c r="AA1151" s="269" t="s">
        <v>213</v>
      </c>
      <c r="AB1151" s="257" t="s">
        <v>213</v>
      </c>
      <c r="AC1151" s="257" t="s">
        <v>213</v>
      </c>
      <c r="AD1151" s="257" t="s">
        <v>213</v>
      </c>
      <c r="AE1151" s="257" t="s">
        <v>213</v>
      </c>
      <c r="AF1151" s="257" t="s">
        <v>213</v>
      </c>
      <c r="AG1151" s="269"/>
      <c r="AH1151" s="269"/>
      <c r="AI1151" s="269"/>
      <c r="AJ1151" s="269"/>
      <c r="AK1151" s="269"/>
      <c r="AL1151" s="269"/>
      <c r="AM1151" s="269"/>
      <c r="AN1151" s="269"/>
      <c r="AO1151" s="269"/>
      <c r="AP1151"/>
      <c r="AQ1151" t="s">
        <v>3375</v>
      </c>
      <c r="AR1151" s="268"/>
      <c r="AS1151" s="268"/>
      <c r="AT1151" s="258"/>
    </row>
    <row r="1152" spans="1:48" s="257" customFormat="1" ht="24" x14ac:dyDescent="0.5">
      <c r="A1152" s="350">
        <v>215935</v>
      </c>
      <c r="B1152" s="257" t="s">
        <v>486</v>
      </c>
      <c r="C1152" s="256" t="s">
        <v>3829</v>
      </c>
      <c r="D1152" s="256" t="s">
        <v>3829</v>
      </c>
      <c r="E1152" s="256" t="s">
        <v>3829</v>
      </c>
      <c r="F1152" s="256" t="s">
        <v>3829</v>
      </c>
      <c r="G1152" s="256" t="s">
        <v>3829</v>
      </c>
      <c r="H1152" s="256" t="s">
        <v>3829</v>
      </c>
      <c r="I1152" s="256" t="s">
        <v>3829</v>
      </c>
      <c r="J1152" s="256" t="s">
        <v>3829</v>
      </c>
      <c r="K1152" s="256" t="s">
        <v>3829</v>
      </c>
      <c r="L1152" s="256" t="s">
        <v>3829</v>
      </c>
      <c r="M1152" s="256" t="s">
        <v>3829</v>
      </c>
      <c r="N1152" s="256" t="s">
        <v>3829</v>
      </c>
      <c r="O1152" s="256" t="s">
        <v>3829</v>
      </c>
      <c r="P1152" s="256" t="s">
        <v>3829</v>
      </c>
      <c r="Q1152" s="256" t="s">
        <v>3829</v>
      </c>
      <c r="R1152" s="256" t="s">
        <v>3829</v>
      </c>
      <c r="S1152" s="256" t="s">
        <v>3829</v>
      </c>
      <c r="T1152" s="256" t="s">
        <v>3829</v>
      </c>
      <c r="U1152" s="256" t="s">
        <v>3829</v>
      </c>
      <c r="V1152" s="256" t="s">
        <v>3829</v>
      </c>
      <c r="W1152" s="256"/>
      <c r="X1152" s="256"/>
      <c r="Y1152" s="256"/>
      <c r="Z1152" s="256"/>
      <c r="AA1152" s="256"/>
      <c r="AB1152" s="256"/>
      <c r="AC1152" s="256"/>
      <c r="AD1152" s="256"/>
      <c r="AE1152" s="256"/>
      <c r="AF1152" s="256"/>
      <c r="AG1152" s="256"/>
      <c r="AH1152" s="256"/>
      <c r="AI1152" s="256"/>
      <c r="AJ1152" s="256"/>
      <c r="AK1152" s="256"/>
      <c r="AL1152" s="256"/>
      <c r="AM1152" s="256"/>
      <c r="AN1152" s="256"/>
      <c r="AO1152" s="256"/>
      <c r="AP1152"/>
      <c r="AQ1152" t="s">
        <v>4199</v>
      </c>
      <c r="AR1152" s="268"/>
      <c r="AS1152" s="268"/>
      <c r="AT1152" s="258"/>
    </row>
    <row r="1153" spans="1:48" s="257" customFormat="1" ht="22.8" x14ac:dyDescent="0.4">
      <c r="A1153" s="349">
        <v>215936</v>
      </c>
      <c r="B1153" s="257" t="s">
        <v>484</v>
      </c>
      <c r="C1153" t="s">
        <v>212</v>
      </c>
      <c r="D1153" t="s">
        <v>212</v>
      </c>
      <c r="E1153" t="s">
        <v>214</v>
      </c>
      <c r="F1153" t="s">
        <v>212</v>
      </c>
      <c r="G1153" t="s">
        <v>212</v>
      </c>
      <c r="H1153" t="s">
        <v>212</v>
      </c>
      <c r="I1153" t="s">
        <v>214</v>
      </c>
      <c r="J1153" t="s">
        <v>214</v>
      </c>
      <c r="K1153" t="s">
        <v>212</v>
      </c>
      <c r="L1153" t="s">
        <v>214</v>
      </c>
      <c r="M1153" t="s">
        <v>214</v>
      </c>
      <c r="N1153" t="s">
        <v>212</v>
      </c>
      <c r="O1153" t="s">
        <v>212</v>
      </c>
      <c r="P1153" t="s">
        <v>212</v>
      </c>
      <c r="Q1153" t="s">
        <v>212</v>
      </c>
      <c r="R1153" t="s">
        <v>214</v>
      </c>
      <c r="S1153" t="s">
        <v>214</v>
      </c>
      <c r="T1153" t="s">
        <v>214</v>
      </c>
      <c r="U1153" t="s">
        <v>214</v>
      </c>
      <c r="V1153" t="s">
        <v>214</v>
      </c>
      <c r="W1153" t="s">
        <v>214</v>
      </c>
      <c r="X1153" t="s">
        <v>214</v>
      </c>
      <c r="Y1153" t="s">
        <v>212</v>
      </c>
      <c r="Z1153" t="s">
        <v>214</v>
      </c>
      <c r="AA1153" t="s">
        <v>214</v>
      </c>
      <c r="AB1153" t="s">
        <v>212</v>
      </c>
      <c r="AC1153" t="s">
        <v>212</v>
      </c>
      <c r="AD1153" t="s">
        <v>212</v>
      </c>
      <c r="AE1153" t="s">
        <v>214</v>
      </c>
      <c r="AF1153" t="s">
        <v>212</v>
      </c>
      <c r="AG1153"/>
      <c r="AH1153"/>
      <c r="AI1153"/>
      <c r="AJ1153"/>
      <c r="AK1153"/>
      <c r="AL1153"/>
      <c r="AM1153"/>
      <c r="AN1153"/>
      <c r="AO1153"/>
      <c r="AP1153"/>
      <c r="AQ1153" t="s">
        <v>484</v>
      </c>
      <c r="AR1153" s="281"/>
      <c r="AS1153" s="268"/>
      <c r="AT1153" s="256"/>
    </row>
    <row r="1154" spans="1:48" s="257" customFormat="1" ht="22.8" x14ac:dyDescent="0.4">
      <c r="A1154" s="349">
        <v>215939</v>
      </c>
      <c r="B1154" s="257" t="s">
        <v>484</v>
      </c>
      <c r="C1154" t="s">
        <v>212</v>
      </c>
      <c r="D1154" t="s">
        <v>212</v>
      </c>
      <c r="E1154" t="s">
        <v>214</v>
      </c>
      <c r="F1154" t="s">
        <v>214</v>
      </c>
      <c r="G1154" t="s">
        <v>214</v>
      </c>
      <c r="H1154" t="s">
        <v>212</v>
      </c>
      <c r="I1154" t="s">
        <v>214</v>
      </c>
      <c r="J1154" t="s">
        <v>212</v>
      </c>
      <c r="K1154" t="s">
        <v>214</v>
      </c>
      <c r="L1154" t="s">
        <v>214</v>
      </c>
      <c r="M1154" t="s">
        <v>214</v>
      </c>
      <c r="N1154" t="s">
        <v>212</v>
      </c>
      <c r="O1154" t="s">
        <v>214</v>
      </c>
      <c r="P1154" t="s">
        <v>212</v>
      </c>
      <c r="Q1154" t="s">
        <v>214</v>
      </c>
      <c r="R1154" t="s">
        <v>212</v>
      </c>
      <c r="S1154" t="s">
        <v>212</v>
      </c>
      <c r="T1154" t="s">
        <v>212</v>
      </c>
      <c r="U1154" t="s">
        <v>212</v>
      </c>
      <c r="V1154" t="s">
        <v>212</v>
      </c>
      <c r="W1154" t="s">
        <v>213</v>
      </c>
      <c r="X1154" t="s">
        <v>214</v>
      </c>
      <c r="Y1154" t="s">
        <v>213</v>
      </c>
      <c r="Z1154" t="s">
        <v>213</v>
      </c>
      <c r="AA1154" t="s">
        <v>214</v>
      </c>
      <c r="AB1154" t="s">
        <v>213</v>
      </c>
      <c r="AC1154" t="s">
        <v>213</v>
      </c>
      <c r="AD1154" t="s">
        <v>213</v>
      </c>
      <c r="AE1154" t="s">
        <v>213</v>
      </c>
      <c r="AF1154" t="s">
        <v>213</v>
      </c>
      <c r="AG1154"/>
      <c r="AH1154"/>
      <c r="AI1154"/>
      <c r="AJ1154"/>
      <c r="AK1154"/>
      <c r="AL1154"/>
      <c r="AM1154"/>
      <c r="AN1154"/>
      <c r="AO1154"/>
      <c r="AP1154"/>
      <c r="AQ1154" t="s">
        <v>3375</v>
      </c>
      <c r="AR1154" s="268"/>
      <c r="AS1154" s="268"/>
      <c r="AT1154" s="258"/>
    </row>
    <row r="1155" spans="1:48" s="257" customFormat="1" ht="22.8" x14ac:dyDescent="0.4">
      <c r="A1155" s="351">
        <v>215941</v>
      </c>
      <c r="B1155" s="257" t="s">
        <v>484</v>
      </c>
      <c r="C1155" s="269" t="s">
        <v>214</v>
      </c>
      <c r="D1155" s="269" t="s">
        <v>214</v>
      </c>
      <c r="E1155" s="269" t="s">
        <v>214</v>
      </c>
      <c r="F1155" s="269" t="s">
        <v>214</v>
      </c>
      <c r="G1155" s="269" t="s">
        <v>212</v>
      </c>
      <c r="H1155" s="269" t="s">
        <v>212</v>
      </c>
      <c r="I1155" s="269" t="s">
        <v>214</v>
      </c>
      <c r="J1155" s="269" t="s">
        <v>214</v>
      </c>
      <c r="K1155" s="269" t="s">
        <v>214</v>
      </c>
      <c r="L1155" s="269" t="s">
        <v>214</v>
      </c>
      <c r="M1155" s="269" t="s">
        <v>212</v>
      </c>
      <c r="N1155" s="269" t="s">
        <v>212</v>
      </c>
      <c r="O1155" s="269" t="s">
        <v>212</v>
      </c>
      <c r="P1155" s="269" t="s">
        <v>212</v>
      </c>
      <c r="Q1155" s="269" t="s">
        <v>212</v>
      </c>
      <c r="R1155" s="269" t="s">
        <v>214</v>
      </c>
      <c r="S1155" s="269" t="s">
        <v>214</v>
      </c>
      <c r="T1155" s="269" t="s">
        <v>214</v>
      </c>
      <c r="U1155" s="269" t="s">
        <v>214</v>
      </c>
      <c r="V1155" s="269" t="s">
        <v>214</v>
      </c>
      <c r="W1155" s="269" t="s">
        <v>214</v>
      </c>
      <c r="X1155" s="269" t="s">
        <v>214</v>
      </c>
      <c r="Y1155" s="269" t="s">
        <v>213</v>
      </c>
      <c r="Z1155" s="269" t="s">
        <v>213</v>
      </c>
      <c r="AA1155" s="269" t="s">
        <v>214</v>
      </c>
      <c r="AB1155" s="269" t="s">
        <v>213</v>
      </c>
      <c r="AC1155" s="269" t="s">
        <v>213</v>
      </c>
      <c r="AD1155" s="269" t="s">
        <v>213</v>
      </c>
      <c r="AE1155" s="269" t="s">
        <v>213</v>
      </c>
      <c r="AF1155" s="269" t="s">
        <v>213</v>
      </c>
      <c r="AG1155" s="269"/>
      <c r="AH1155" s="269"/>
      <c r="AI1155" s="269"/>
      <c r="AJ1155" s="269"/>
      <c r="AK1155" s="269"/>
      <c r="AL1155" s="269"/>
      <c r="AM1155" s="269"/>
      <c r="AN1155" s="269"/>
      <c r="AO1155" s="269"/>
      <c r="AP1155"/>
      <c r="AQ1155" t="s">
        <v>3375</v>
      </c>
      <c r="AR1155" s="281"/>
      <c r="AS1155" s="268"/>
      <c r="AT1155" s="256"/>
    </row>
    <row r="1156" spans="1:48" s="257" customFormat="1" ht="22.8" x14ac:dyDescent="0.4">
      <c r="A1156" s="351">
        <v>215946</v>
      </c>
      <c r="B1156" s="257" t="s">
        <v>486</v>
      </c>
      <c r="C1156" s="269" t="s">
        <v>214</v>
      </c>
      <c r="D1156" s="269" t="s">
        <v>212</v>
      </c>
      <c r="E1156" s="269" t="s">
        <v>212</v>
      </c>
      <c r="F1156" s="269" t="s">
        <v>212</v>
      </c>
      <c r="G1156" s="269" t="s">
        <v>212</v>
      </c>
      <c r="H1156" s="269" t="s">
        <v>213</v>
      </c>
      <c r="I1156" s="269" t="s">
        <v>212</v>
      </c>
      <c r="J1156" s="269" t="s">
        <v>212</v>
      </c>
      <c r="K1156" s="269" t="s">
        <v>214</v>
      </c>
      <c r="L1156" s="269" t="s">
        <v>214</v>
      </c>
      <c r="M1156" s="269" t="s">
        <v>213</v>
      </c>
      <c r="N1156" s="269" t="s">
        <v>213</v>
      </c>
      <c r="O1156" s="269" t="s">
        <v>213</v>
      </c>
      <c r="P1156" s="269" t="s">
        <v>213</v>
      </c>
      <c r="Q1156" s="269" t="s">
        <v>213</v>
      </c>
      <c r="R1156" s="269" t="s">
        <v>213</v>
      </c>
      <c r="S1156" s="269" t="s">
        <v>213</v>
      </c>
      <c r="T1156" s="269" t="s">
        <v>213</v>
      </c>
      <c r="U1156" s="269" t="s">
        <v>213</v>
      </c>
      <c r="V1156" s="269" t="s">
        <v>213</v>
      </c>
      <c r="W1156" s="269"/>
      <c r="X1156" s="269"/>
      <c r="Y1156" s="269"/>
      <c r="Z1156" s="269"/>
      <c r="AA1156" s="269"/>
      <c r="AB1156" s="269"/>
      <c r="AC1156" s="269"/>
      <c r="AD1156" s="269"/>
      <c r="AE1156" s="269"/>
      <c r="AF1156" s="269"/>
      <c r="AG1156" s="269"/>
      <c r="AH1156" s="269"/>
      <c r="AI1156" s="269"/>
      <c r="AJ1156" s="269"/>
      <c r="AK1156" s="269"/>
      <c r="AL1156" s="269"/>
      <c r="AM1156" s="269"/>
      <c r="AN1156" s="269"/>
      <c r="AO1156" s="269"/>
      <c r="AP1156"/>
      <c r="AQ1156" t="s">
        <v>486</v>
      </c>
      <c r="AR1156" s="268"/>
      <c r="AS1156" s="268"/>
      <c r="AT1156" s="258"/>
    </row>
    <row r="1157" spans="1:48" s="257" customFormat="1" ht="22.8" x14ac:dyDescent="0.4">
      <c r="A1157" s="349">
        <v>215947</v>
      </c>
      <c r="B1157" s="257" t="s">
        <v>65</v>
      </c>
      <c r="C1157" t="s">
        <v>214</v>
      </c>
      <c r="D1157" t="s">
        <v>212</v>
      </c>
      <c r="E1157" t="s">
        <v>212</v>
      </c>
      <c r="F1157" t="s">
        <v>212</v>
      </c>
      <c r="G1157" t="s">
        <v>212</v>
      </c>
      <c r="H1157" t="s">
        <v>212</v>
      </c>
      <c r="I1157" t="s">
        <v>214</v>
      </c>
      <c r="J1157" t="s">
        <v>212</v>
      </c>
      <c r="K1157" t="s">
        <v>212</v>
      </c>
      <c r="L1157" t="s">
        <v>214</v>
      </c>
      <c r="M1157" t="s">
        <v>212</v>
      </c>
      <c r="N1157" t="s">
        <v>212</v>
      </c>
      <c r="O1157" t="s">
        <v>212</v>
      </c>
      <c r="P1157" t="s">
        <v>212</v>
      </c>
      <c r="Q1157" t="s">
        <v>212</v>
      </c>
      <c r="R1157" t="s">
        <v>212</v>
      </c>
      <c r="S1157" t="s">
        <v>212</v>
      </c>
      <c r="T1157" t="s">
        <v>214</v>
      </c>
      <c r="U1157" t="s">
        <v>214</v>
      </c>
      <c r="V1157" t="s">
        <v>212</v>
      </c>
      <c r="W1157" t="s">
        <v>212</v>
      </c>
      <c r="X1157" t="s">
        <v>212</v>
      </c>
      <c r="Y1157" t="s">
        <v>212</v>
      </c>
      <c r="Z1157" t="s">
        <v>212</v>
      </c>
      <c r="AA1157" t="s">
        <v>212</v>
      </c>
      <c r="AB1157" t="s">
        <v>212</v>
      </c>
      <c r="AC1157" t="s">
        <v>212</v>
      </c>
      <c r="AD1157" t="s">
        <v>212</v>
      </c>
      <c r="AE1157" t="s">
        <v>212</v>
      </c>
      <c r="AF1157" t="s">
        <v>214</v>
      </c>
      <c r="AG1157" t="s">
        <v>213</v>
      </c>
      <c r="AH1157" t="s">
        <v>213</v>
      </c>
      <c r="AI1157" t="s">
        <v>213</v>
      </c>
      <c r="AJ1157" t="s">
        <v>213</v>
      </c>
      <c r="AK1157" t="s">
        <v>213</v>
      </c>
      <c r="AL1157"/>
      <c r="AM1157"/>
      <c r="AN1157"/>
      <c r="AO1157"/>
      <c r="AP1157"/>
      <c r="AQ1157" t="s">
        <v>4083</v>
      </c>
      <c r="AR1157" s="281"/>
      <c r="AS1157" s="268"/>
      <c r="AT1157" s="256"/>
    </row>
    <row r="1158" spans="1:48" s="257" customFormat="1" ht="22.8" x14ac:dyDescent="0.4">
      <c r="A1158" s="351">
        <v>215948</v>
      </c>
      <c r="B1158" s="257" t="s">
        <v>486</v>
      </c>
      <c r="C1158" s="256" t="s">
        <v>3829</v>
      </c>
      <c r="D1158" s="256" t="s">
        <v>3829</v>
      </c>
      <c r="E1158" s="256" t="s">
        <v>3829</v>
      </c>
      <c r="F1158" s="256" t="s">
        <v>3829</v>
      </c>
      <c r="G1158" s="256" t="s">
        <v>3829</v>
      </c>
      <c r="H1158" s="256" t="s">
        <v>3829</v>
      </c>
      <c r="I1158" s="256" t="s">
        <v>3829</v>
      </c>
      <c r="J1158" s="256" t="s">
        <v>3829</v>
      </c>
      <c r="K1158" s="256" t="s">
        <v>3829</v>
      </c>
      <c r="L1158" s="256" t="s">
        <v>3829</v>
      </c>
      <c r="M1158" s="256" t="s">
        <v>3829</v>
      </c>
      <c r="N1158" s="256" t="s">
        <v>3829</v>
      </c>
      <c r="O1158" s="256" t="s">
        <v>3829</v>
      </c>
      <c r="P1158" s="256" t="s">
        <v>3829</v>
      </c>
      <c r="Q1158" s="256" t="s">
        <v>3829</v>
      </c>
      <c r="R1158" s="256" t="s">
        <v>3829</v>
      </c>
      <c r="S1158" s="256" t="s">
        <v>3829</v>
      </c>
      <c r="T1158" s="256" t="s">
        <v>3829</v>
      </c>
      <c r="U1158" s="256" t="s">
        <v>3829</v>
      </c>
      <c r="V1158" s="256" t="s">
        <v>3829</v>
      </c>
      <c r="W1158" s="256"/>
      <c r="X1158" s="256"/>
      <c r="Y1158" s="256"/>
      <c r="Z1158" s="256"/>
      <c r="AA1158" s="256"/>
      <c r="AB1158" s="256"/>
      <c r="AC1158" s="256"/>
      <c r="AD1158" s="256"/>
      <c r="AE1158" s="256"/>
      <c r="AF1158" s="256"/>
      <c r="AG1158" s="269"/>
      <c r="AH1158" s="269"/>
      <c r="AI1158" s="269"/>
      <c r="AJ1158" s="269"/>
      <c r="AK1158" s="269"/>
      <c r="AL1158" s="269"/>
      <c r="AM1158" s="269"/>
      <c r="AN1158" s="269"/>
      <c r="AO1158" s="269"/>
      <c r="AP1158"/>
      <c r="AQ1158" t="s">
        <v>4022</v>
      </c>
      <c r="AR1158" s="268"/>
      <c r="AS1158" s="268"/>
      <c r="AT1158" s="258"/>
    </row>
    <row r="1159" spans="1:48" s="257" customFormat="1" ht="22.8" x14ac:dyDescent="0.4">
      <c r="A1159" s="349">
        <v>215950</v>
      </c>
      <c r="B1159" s="257" t="s">
        <v>484</v>
      </c>
      <c r="C1159" t="s">
        <v>212</v>
      </c>
      <c r="D1159" t="s">
        <v>212</v>
      </c>
      <c r="E1159" t="s">
        <v>212</v>
      </c>
      <c r="F1159" t="s">
        <v>214</v>
      </c>
      <c r="G1159" t="s">
        <v>214</v>
      </c>
      <c r="H1159" t="s">
        <v>214</v>
      </c>
      <c r="I1159" t="s">
        <v>212</v>
      </c>
      <c r="J1159" t="s">
        <v>214</v>
      </c>
      <c r="K1159" t="s">
        <v>214</v>
      </c>
      <c r="L1159" t="s">
        <v>214</v>
      </c>
      <c r="M1159" t="s">
        <v>214</v>
      </c>
      <c r="N1159" t="s">
        <v>212</v>
      </c>
      <c r="O1159" t="s">
        <v>212</v>
      </c>
      <c r="P1159" t="s">
        <v>212</v>
      </c>
      <c r="Q1159" t="s">
        <v>212</v>
      </c>
      <c r="R1159" t="s">
        <v>214</v>
      </c>
      <c r="S1159" t="s">
        <v>212</v>
      </c>
      <c r="T1159" t="s">
        <v>212</v>
      </c>
      <c r="U1159" t="s">
        <v>212</v>
      </c>
      <c r="V1159" t="s">
        <v>212</v>
      </c>
      <c r="W1159" t="s">
        <v>214</v>
      </c>
      <c r="X1159" t="s">
        <v>212</v>
      </c>
      <c r="Y1159" t="s">
        <v>214</v>
      </c>
      <c r="Z1159" t="s">
        <v>212</v>
      </c>
      <c r="AA1159" t="s">
        <v>214</v>
      </c>
      <c r="AB1159" t="s">
        <v>214</v>
      </c>
      <c r="AC1159" t="s">
        <v>212</v>
      </c>
      <c r="AD1159" t="s">
        <v>214</v>
      </c>
      <c r="AE1159" t="s">
        <v>214</v>
      </c>
      <c r="AF1159" t="s">
        <v>213</v>
      </c>
      <c r="AG1159"/>
      <c r="AH1159"/>
      <c r="AI1159"/>
      <c r="AJ1159"/>
      <c r="AK1159"/>
      <c r="AL1159"/>
      <c r="AM1159"/>
      <c r="AN1159"/>
      <c r="AO1159"/>
      <c r="AP1159"/>
      <c r="AQ1159" t="s">
        <v>3375</v>
      </c>
      <c r="AR1159" s="320"/>
      <c r="AS1159" s="268"/>
      <c r="AT1159" s="256"/>
      <c r="AV1159" s="258"/>
    </row>
    <row r="1160" spans="1:48" s="257" customFormat="1" ht="18" x14ac:dyDescent="0.5">
      <c r="A1160" s="351">
        <v>215951</v>
      </c>
      <c r="B1160" s="257" t="s">
        <v>486</v>
      </c>
      <c r="C1160" s="256" t="s">
        <v>3829</v>
      </c>
      <c r="D1160" s="256" t="s">
        <v>3829</v>
      </c>
      <c r="E1160" s="256" t="s">
        <v>3829</v>
      </c>
      <c r="F1160" s="256" t="s">
        <v>3829</v>
      </c>
      <c r="G1160" s="256" t="s">
        <v>3829</v>
      </c>
      <c r="H1160" s="256" t="s">
        <v>3829</v>
      </c>
      <c r="I1160" s="256" t="s">
        <v>3829</v>
      </c>
      <c r="J1160" s="256" t="s">
        <v>3829</v>
      </c>
      <c r="K1160" s="256" t="s">
        <v>3829</v>
      </c>
      <c r="L1160" s="256" t="s">
        <v>3829</v>
      </c>
      <c r="M1160" s="256" t="s">
        <v>3829</v>
      </c>
      <c r="N1160" s="256" t="s">
        <v>3829</v>
      </c>
      <c r="O1160" s="256" t="s">
        <v>3829</v>
      </c>
      <c r="P1160" s="256" t="s">
        <v>3829</v>
      </c>
      <c r="Q1160" s="256" t="s">
        <v>3829</v>
      </c>
      <c r="R1160" s="256" t="s">
        <v>3829</v>
      </c>
      <c r="S1160" s="256" t="s">
        <v>3829</v>
      </c>
      <c r="T1160" s="256" t="s">
        <v>3829</v>
      </c>
      <c r="U1160" s="256" t="s">
        <v>3829</v>
      </c>
      <c r="V1160" s="256" t="s">
        <v>3829</v>
      </c>
      <c r="W1160" s="256"/>
      <c r="X1160" s="256"/>
      <c r="Y1160" s="256"/>
      <c r="Z1160" s="256"/>
      <c r="AA1160" s="256"/>
      <c r="AB1160" s="256"/>
      <c r="AC1160" s="256"/>
      <c r="AD1160" s="269"/>
      <c r="AE1160" s="269"/>
      <c r="AF1160" s="269"/>
      <c r="AG1160" s="269"/>
      <c r="AH1160" s="269"/>
      <c r="AI1160" s="269"/>
      <c r="AJ1160" s="269"/>
      <c r="AK1160" s="269"/>
      <c r="AL1160" s="269"/>
      <c r="AM1160" s="269"/>
      <c r="AN1160" s="269"/>
      <c r="AO1160" s="269"/>
      <c r="AP1160"/>
      <c r="AQ1160" t="s">
        <v>4022</v>
      </c>
      <c r="AR1160" s="281"/>
      <c r="AS1160" s="289"/>
      <c r="AT1160" s="256"/>
    </row>
    <row r="1161" spans="1:48" s="257" customFormat="1" ht="22.8" x14ac:dyDescent="0.4">
      <c r="A1161" s="349">
        <v>215956</v>
      </c>
      <c r="B1161" s="257" t="s">
        <v>484</v>
      </c>
      <c r="C1161" t="s">
        <v>214</v>
      </c>
      <c r="D1161" t="s">
        <v>212</v>
      </c>
      <c r="E1161" t="s">
        <v>212</v>
      </c>
      <c r="F1161" t="s">
        <v>212</v>
      </c>
      <c r="G1161" t="s">
        <v>214</v>
      </c>
      <c r="H1161" t="s">
        <v>214</v>
      </c>
      <c r="I1161" t="s">
        <v>214</v>
      </c>
      <c r="J1161" t="s">
        <v>212</v>
      </c>
      <c r="K1161" t="s">
        <v>212</v>
      </c>
      <c r="L1161" t="s">
        <v>214</v>
      </c>
      <c r="M1161" t="s">
        <v>212</v>
      </c>
      <c r="N1161" t="s">
        <v>212</v>
      </c>
      <c r="O1161" t="s">
        <v>212</v>
      </c>
      <c r="P1161" t="s">
        <v>212</v>
      </c>
      <c r="Q1161" t="s">
        <v>212</v>
      </c>
      <c r="R1161" t="s">
        <v>212</v>
      </c>
      <c r="S1161" t="s">
        <v>212</v>
      </c>
      <c r="T1161" t="s">
        <v>214</v>
      </c>
      <c r="U1161" t="s">
        <v>212</v>
      </c>
      <c r="V1161" t="s">
        <v>212</v>
      </c>
      <c r="W1161" t="s">
        <v>212</v>
      </c>
      <c r="X1161" t="s">
        <v>214</v>
      </c>
      <c r="Y1161" t="s">
        <v>212</v>
      </c>
      <c r="Z1161" t="s">
        <v>214</v>
      </c>
      <c r="AA1161" t="s">
        <v>212</v>
      </c>
      <c r="AB1161" t="s">
        <v>214</v>
      </c>
      <c r="AC1161" t="s">
        <v>212</v>
      </c>
      <c r="AD1161" t="s">
        <v>214</v>
      </c>
      <c r="AE1161" t="s">
        <v>213</v>
      </c>
      <c r="AF1161" t="s">
        <v>212</v>
      </c>
      <c r="AG1161"/>
      <c r="AH1161"/>
      <c r="AI1161"/>
      <c r="AJ1161"/>
      <c r="AK1161"/>
      <c r="AL1161"/>
      <c r="AM1161"/>
      <c r="AN1161"/>
      <c r="AO1161"/>
      <c r="AP1161"/>
      <c r="AQ1161" t="s">
        <v>3375</v>
      </c>
      <c r="AR1161" s="281"/>
      <c r="AS1161" s="268"/>
      <c r="AT1161" s="256"/>
    </row>
    <row r="1162" spans="1:48" s="257" customFormat="1" ht="22.8" x14ac:dyDescent="0.4">
      <c r="A1162" s="351">
        <v>215959</v>
      </c>
      <c r="B1162" s="257" t="s">
        <v>486</v>
      </c>
      <c r="C1162" s="269" t="s">
        <v>213</v>
      </c>
      <c r="D1162" s="269" t="s">
        <v>214</v>
      </c>
      <c r="E1162" s="269" t="s">
        <v>214</v>
      </c>
      <c r="F1162" s="269" t="s">
        <v>212</v>
      </c>
      <c r="G1162" s="269" t="s">
        <v>213</v>
      </c>
      <c r="H1162" s="269" t="s">
        <v>214</v>
      </c>
      <c r="I1162" s="269" t="s">
        <v>212</v>
      </c>
      <c r="J1162" s="269" t="s">
        <v>214</v>
      </c>
      <c r="K1162" s="269" t="s">
        <v>214</v>
      </c>
      <c r="L1162" s="269" t="s">
        <v>214</v>
      </c>
      <c r="M1162" s="269" t="s">
        <v>213</v>
      </c>
      <c r="N1162" s="269" t="s">
        <v>213</v>
      </c>
      <c r="O1162" s="269" t="s">
        <v>213</v>
      </c>
      <c r="P1162" s="269" t="s">
        <v>213</v>
      </c>
      <c r="Q1162" s="269" t="s">
        <v>213</v>
      </c>
      <c r="R1162" s="269" t="s">
        <v>213</v>
      </c>
      <c r="S1162" s="269" t="s">
        <v>213</v>
      </c>
      <c r="T1162" s="269" t="s">
        <v>214</v>
      </c>
      <c r="U1162" s="269" t="s">
        <v>214</v>
      </c>
      <c r="V1162" s="269" t="s">
        <v>213</v>
      </c>
      <c r="W1162" s="269"/>
      <c r="X1162" s="269"/>
      <c r="Y1162" s="269"/>
      <c r="Z1162" s="269"/>
      <c r="AA1162" s="269"/>
      <c r="AB1162" s="269"/>
      <c r="AC1162" s="269"/>
      <c r="AD1162" s="269"/>
      <c r="AE1162" s="269"/>
      <c r="AF1162" s="269"/>
      <c r="AG1162" s="269"/>
      <c r="AH1162" s="269"/>
      <c r="AI1162" s="269"/>
      <c r="AJ1162" s="269"/>
      <c r="AK1162" s="269"/>
      <c r="AL1162" s="269"/>
      <c r="AM1162" s="269"/>
      <c r="AN1162" s="269"/>
      <c r="AO1162" s="269"/>
      <c r="AP1162"/>
      <c r="AQ1162" t="s">
        <v>486</v>
      </c>
      <c r="AR1162" s="268"/>
      <c r="AS1162" s="268"/>
      <c r="AT1162" s="258"/>
    </row>
    <row r="1163" spans="1:48" s="257" customFormat="1" x14ac:dyDescent="0.25">
      <c r="A1163" s="349">
        <v>215963</v>
      </c>
      <c r="B1163" s="257" t="s">
        <v>486</v>
      </c>
      <c r="C1163" t="s">
        <v>3829</v>
      </c>
      <c r="D1163" t="s">
        <v>3829</v>
      </c>
      <c r="E1163" t="s">
        <v>3829</v>
      </c>
      <c r="F1163" t="s">
        <v>3829</v>
      </c>
      <c r="G1163" t="s">
        <v>3829</v>
      </c>
      <c r="H1163" t="s">
        <v>3829</v>
      </c>
      <c r="I1163" t="s">
        <v>3829</v>
      </c>
      <c r="J1163" t="s">
        <v>3829</v>
      </c>
      <c r="K1163" t="s">
        <v>3829</v>
      </c>
      <c r="L1163" t="s">
        <v>3829</v>
      </c>
      <c r="M1163" t="s">
        <v>3829</v>
      </c>
      <c r="N1163" t="s">
        <v>3829</v>
      </c>
      <c r="O1163" t="s">
        <v>3829</v>
      </c>
      <c r="P1163" t="s">
        <v>3829</v>
      </c>
      <c r="Q1163" t="s">
        <v>3829</v>
      </c>
      <c r="R1163" t="s">
        <v>3829</v>
      </c>
      <c r="S1163" t="s">
        <v>3829</v>
      </c>
      <c r="T1163" t="s">
        <v>3829</v>
      </c>
      <c r="U1163" t="s">
        <v>3829</v>
      </c>
      <c r="V1163" t="s">
        <v>3829</v>
      </c>
      <c r="W1163"/>
      <c r="X1163"/>
      <c r="Y1163"/>
      <c r="Z1163"/>
      <c r="AA1163"/>
      <c r="AB1163"/>
      <c r="AC1163"/>
      <c r="AD1163"/>
      <c r="AE1163"/>
      <c r="AF1163"/>
      <c r="AG1163"/>
      <c r="AH1163"/>
      <c r="AI1163"/>
      <c r="AJ1163"/>
      <c r="AK1163"/>
      <c r="AL1163"/>
      <c r="AM1163"/>
      <c r="AN1163"/>
      <c r="AO1163"/>
      <c r="AP1163"/>
      <c r="AQ1163" t="s">
        <v>4077</v>
      </c>
      <c r="AR1163"/>
      <c r="AS1163" s="304"/>
    </row>
    <row r="1164" spans="1:48" s="257" customFormat="1" ht="21.6" x14ac:dyDescent="0.65">
      <c r="A1164" s="349">
        <v>215964</v>
      </c>
      <c r="B1164" s="257" t="s">
        <v>59</v>
      </c>
      <c r="C1164" t="s">
        <v>214</v>
      </c>
      <c r="D1164" t="s">
        <v>214</v>
      </c>
      <c r="E1164" t="s">
        <v>214</v>
      </c>
      <c r="F1164" t="s">
        <v>214</v>
      </c>
      <c r="G1164" t="s">
        <v>212</v>
      </c>
      <c r="H1164" t="s">
        <v>214</v>
      </c>
      <c r="I1164" t="s">
        <v>214</v>
      </c>
      <c r="J1164" t="s">
        <v>214</v>
      </c>
      <c r="K1164" t="s">
        <v>214</v>
      </c>
      <c r="L1164" t="s">
        <v>214</v>
      </c>
      <c r="M1164" t="s">
        <v>214</v>
      </c>
      <c r="N1164" t="s">
        <v>212</v>
      </c>
      <c r="O1164" t="s">
        <v>212</v>
      </c>
      <c r="P1164" t="s">
        <v>214</v>
      </c>
      <c r="Q1164" t="s">
        <v>214</v>
      </c>
      <c r="R1164" t="s">
        <v>214</v>
      </c>
      <c r="S1164" t="s">
        <v>214</v>
      </c>
      <c r="T1164" t="s">
        <v>212</v>
      </c>
      <c r="U1164" t="s">
        <v>212</v>
      </c>
      <c r="V1164" t="s">
        <v>212</v>
      </c>
      <c r="W1164" t="s">
        <v>214</v>
      </c>
      <c r="X1164" t="s">
        <v>214</v>
      </c>
      <c r="Y1164" t="s">
        <v>214</v>
      </c>
      <c r="Z1164" t="s">
        <v>214</v>
      </c>
      <c r="AA1164" t="s">
        <v>214</v>
      </c>
      <c r="AB1164" t="s">
        <v>214</v>
      </c>
      <c r="AC1164" t="s">
        <v>214</v>
      </c>
      <c r="AD1164" t="s">
        <v>214</v>
      </c>
      <c r="AE1164" t="s">
        <v>212</v>
      </c>
      <c r="AF1164" t="s">
        <v>214</v>
      </c>
      <c r="AG1164" t="s">
        <v>214</v>
      </c>
      <c r="AH1164" t="s">
        <v>214</v>
      </c>
      <c r="AI1164" t="s">
        <v>212</v>
      </c>
      <c r="AJ1164" t="s">
        <v>212</v>
      </c>
      <c r="AK1164" t="s">
        <v>214</v>
      </c>
      <c r="AL1164" t="s">
        <v>214</v>
      </c>
      <c r="AM1164" t="s">
        <v>213</v>
      </c>
      <c r="AN1164" t="s">
        <v>212</v>
      </c>
      <c r="AO1164" t="s">
        <v>212</v>
      </c>
      <c r="AP1164" t="s">
        <v>213</v>
      </c>
      <c r="AQ1164" t="s">
        <v>3374</v>
      </c>
      <c r="AR1164"/>
      <c r="AS1164" s="286"/>
      <c r="AT1164" s="256"/>
    </row>
    <row r="1165" spans="1:48" s="257" customFormat="1" ht="24" x14ac:dyDescent="0.5">
      <c r="A1165" s="350">
        <v>215966</v>
      </c>
      <c r="B1165" s="257" t="s">
        <v>486</v>
      </c>
      <c r="C1165" t="s">
        <v>3829</v>
      </c>
      <c r="D1165" t="s">
        <v>3829</v>
      </c>
      <c r="E1165" t="s">
        <v>3829</v>
      </c>
      <c r="F1165" t="s">
        <v>3829</v>
      </c>
      <c r="G1165" t="s">
        <v>3829</v>
      </c>
      <c r="H1165" t="s">
        <v>3829</v>
      </c>
      <c r="I1165" t="s">
        <v>3829</v>
      </c>
      <c r="J1165" t="s">
        <v>3829</v>
      </c>
      <c r="K1165" t="s">
        <v>3829</v>
      </c>
      <c r="L1165" t="s">
        <v>3829</v>
      </c>
      <c r="M1165" t="s">
        <v>3829</v>
      </c>
      <c r="N1165" t="s">
        <v>3829</v>
      </c>
      <c r="O1165" t="s">
        <v>3829</v>
      </c>
      <c r="P1165" t="s">
        <v>3829</v>
      </c>
      <c r="Q1165" t="s">
        <v>3829</v>
      </c>
      <c r="R1165" t="s">
        <v>3829</v>
      </c>
      <c r="S1165" t="s">
        <v>3829</v>
      </c>
      <c r="T1165" t="s">
        <v>3829</v>
      </c>
      <c r="U1165" t="s">
        <v>3829</v>
      </c>
      <c r="V1165" t="s">
        <v>3829</v>
      </c>
      <c r="W1165"/>
      <c r="X1165"/>
      <c r="Y1165"/>
      <c r="Z1165"/>
      <c r="AA1165"/>
      <c r="AB1165"/>
      <c r="AC1165"/>
      <c r="AD1165"/>
      <c r="AE1165"/>
      <c r="AF1165"/>
      <c r="AG1165" s="256"/>
      <c r="AH1165" s="256"/>
      <c r="AI1165" s="256"/>
      <c r="AJ1165" s="256"/>
      <c r="AK1165" s="256"/>
      <c r="AL1165" s="256"/>
      <c r="AM1165" s="256"/>
      <c r="AN1165" s="256"/>
      <c r="AO1165" s="256"/>
      <c r="AP1165"/>
      <c r="AQ1165" t="s">
        <v>4022</v>
      </c>
      <c r="AR1165" s="288"/>
      <c r="AS1165" s="268"/>
      <c r="AT1165" s="258"/>
    </row>
    <row r="1166" spans="1:48" s="257" customFormat="1" ht="25.8" x14ac:dyDescent="0.65">
      <c r="A1166" s="351">
        <v>215968</v>
      </c>
      <c r="B1166" s="257" t="s">
        <v>486</v>
      </c>
      <c r="C1166" t="s">
        <v>3829</v>
      </c>
      <c r="D1166" t="s">
        <v>3829</v>
      </c>
      <c r="E1166" t="s">
        <v>3829</v>
      </c>
      <c r="F1166" t="s">
        <v>3829</v>
      </c>
      <c r="G1166" t="s">
        <v>3829</v>
      </c>
      <c r="H1166" t="s">
        <v>3829</v>
      </c>
      <c r="I1166" t="s">
        <v>3829</v>
      </c>
      <c r="J1166" t="s">
        <v>3829</v>
      </c>
      <c r="K1166" t="s">
        <v>3829</v>
      </c>
      <c r="L1166" t="s">
        <v>3829</v>
      </c>
      <c r="M1166" t="s">
        <v>3829</v>
      </c>
      <c r="N1166" t="s">
        <v>3829</v>
      </c>
      <c r="O1166" t="s">
        <v>3829</v>
      </c>
      <c r="P1166" t="s">
        <v>3829</v>
      </c>
      <c r="Q1166" t="s">
        <v>3829</v>
      </c>
      <c r="R1166" t="s">
        <v>3829</v>
      </c>
      <c r="S1166" t="s">
        <v>3829</v>
      </c>
      <c r="T1166" t="s">
        <v>3829</v>
      </c>
      <c r="U1166" t="s">
        <v>3829</v>
      </c>
      <c r="V1166" t="s">
        <v>3829</v>
      </c>
      <c r="W1166" s="269"/>
      <c r="X1166" s="269"/>
      <c r="Y1166" s="269"/>
      <c r="Z1166" s="269"/>
      <c r="AA1166" s="269"/>
      <c r="AB1166" s="269"/>
      <c r="AC1166" s="269"/>
      <c r="AD1166" s="269"/>
      <c r="AE1166" s="269"/>
      <c r="AF1166" s="269"/>
      <c r="AG1166" s="269"/>
      <c r="AH1166" s="269"/>
      <c r="AI1166" s="269"/>
      <c r="AJ1166" s="269"/>
      <c r="AK1166" s="269"/>
      <c r="AL1166" s="269"/>
      <c r="AM1166" s="269"/>
      <c r="AN1166" s="269"/>
      <c r="AO1166" s="269"/>
      <c r="AP1166"/>
      <c r="AQ1166" t="s">
        <v>4022</v>
      </c>
      <c r="AR1166" s="279"/>
      <c r="AS1166" s="268"/>
      <c r="AT1166" s="258"/>
      <c r="AV1166" s="258"/>
    </row>
    <row r="1167" spans="1:48" s="257" customFormat="1" ht="22.8" x14ac:dyDescent="0.4">
      <c r="A1167" s="349">
        <v>215970</v>
      </c>
      <c r="B1167" s="257" t="s">
        <v>59</v>
      </c>
      <c r="C1167" t="s">
        <v>212</v>
      </c>
      <c r="D1167" t="s">
        <v>212</v>
      </c>
      <c r="E1167" t="s">
        <v>212</v>
      </c>
      <c r="F1167" t="s">
        <v>214</v>
      </c>
      <c r="G1167" t="s">
        <v>214</v>
      </c>
      <c r="H1167" t="s">
        <v>214</v>
      </c>
      <c r="I1167" t="s">
        <v>214</v>
      </c>
      <c r="J1167" t="s">
        <v>212</v>
      </c>
      <c r="K1167" t="s">
        <v>212</v>
      </c>
      <c r="L1167" t="s">
        <v>214</v>
      </c>
      <c r="M1167" t="s">
        <v>214</v>
      </c>
      <c r="N1167" t="s">
        <v>212</v>
      </c>
      <c r="O1167" t="s">
        <v>212</v>
      </c>
      <c r="P1167" t="s">
        <v>214</v>
      </c>
      <c r="Q1167" t="s">
        <v>214</v>
      </c>
      <c r="R1167" t="s">
        <v>212</v>
      </c>
      <c r="S1167" t="s">
        <v>212</v>
      </c>
      <c r="T1167" t="s">
        <v>212</v>
      </c>
      <c r="U1167" t="s">
        <v>212</v>
      </c>
      <c r="V1167" t="s">
        <v>214</v>
      </c>
      <c r="W1167" t="s">
        <v>214</v>
      </c>
      <c r="X1167" t="s">
        <v>214</v>
      </c>
      <c r="Y1167" t="s">
        <v>212</v>
      </c>
      <c r="Z1167" t="s">
        <v>214</v>
      </c>
      <c r="AA1167" t="s">
        <v>214</v>
      </c>
      <c r="AB1167" t="s">
        <v>212</v>
      </c>
      <c r="AC1167" t="s">
        <v>214</v>
      </c>
      <c r="AD1167" t="s">
        <v>212</v>
      </c>
      <c r="AE1167" t="s">
        <v>214</v>
      </c>
      <c r="AF1167" t="s">
        <v>214</v>
      </c>
      <c r="AG1167" t="s">
        <v>212</v>
      </c>
      <c r="AH1167" t="s">
        <v>214</v>
      </c>
      <c r="AI1167" t="s">
        <v>212</v>
      </c>
      <c r="AJ1167" t="s">
        <v>212</v>
      </c>
      <c r="AK1167" t="s">
        <v>212</v>
      </c>
      <c r="AL1167" t="s">
        <v>214</v>
      </c>
      <c r="AM1167" t="s">
        <v>212</v>
      </c>
      <c r="AN1167" t="s">
        <v>212</v>
      </c>
      <c r="AO1167" t="s">
        <v>214</v>
      </c>
      <c r="AP1167" t="s">
        <v>212</v>
      </c>
      <c r="AQ1167" t="s">
        <v>3374</v>
      </c>
      <c r="AR1167"/>
      <c r="AS1167" s="268"/>
      <c r="AT1167" s="258"/>
      <c r="AV1167" s="258"/>
    </row>
    <row r="1168" spans="1:48" s="257" customFormat="1" ht="22.8" x14ac:dyDescent="0.4">
      <c r="A1168" s="349">
        <v>215971</v>
      </c>
      <c r="B1168" s="257" t="s">
        <v>484</v>
      </c>
      <c r="C1168" t="s">
        <v>3829</v>
      </c>
      <c r="D1168" t="s">
        <v>3829</v>
      </c>
      <c r="E1168" t="s">
        <v>3829</v>
      </c>
      <c r="F1168" t="s">
        <v>3829</v>
      </c>
      <c r="G1168" t="s">
        <v>3829</v>
      </c>
      <c r="H1168" t="s">
        <v>3829</v>
      </c>
      <c r="I1168" t="s">
        <v>3829</v>
      </c>
      <c r="J1168" t="s">
        <v>3829</v>
      </c>
      <c r="K1168" t="s">
        <v>3829</v>
      </c>
      <c r="L1168" t="s">
        <v>3829</v>
      </c>
      <c r="M1168" t="s">
        <v>3829</v>
      </c>
      <c r="N1168" t="s">
        <v>3829</v>
      </c>
      <c r="O1168" t="s">
        <v>3829</v>
      </c>
      <c r="P1168" t="s">
        <v>3829</v>
      </c>
      <c r="Q1168" t="s">
        <v>3829</v>
      </c>
      <c r="R1168" t="s">
        <v>3829</v>
      </c>
      <c r="S1168" t="s">
        <v>3829</v>
      </c>
      <c r="T1168" t="s">
        <v>3829</v>
      </c>
      <c r="U1168" t="s">
        <v>3829</v>
      </c>
      <c r="V1168" t="s">
        <v>3829</v>
      </c>
      <c r="W1168" t="s">
        <v>3829</v>
      </c>
      <c r="X1168" t="s">
        <v>3829</v>
      </c>
      <c r="Y1168" t="s">
        <v>3829</v>
      </c>
      <c r="Z1168" t="s">
        <v>3829</v>
      </c>
      <c r="AA1168" t="s">
        <v>3829</v>
      </c>
      <c r="AB1168" t="s">
        <v>3829</v>
      </c>
      <c r="AC1168" t="s">
        <v>3829</v>
      </c>
      <c r="AD1168" t="s">
        <v>3829</v>
      </c>
      <c r="AE1168" t="s">
        <v>3829</v>
      </c>
      <c r="AF1168" t="s">
        <v>3829</v>
      </c>
      <c r="AG1168"/>
      <c r="AH1168"/>
      <c r="AI1168"/>
      <c r="AJ1168"/>
      <c r="AK1168"/>
      <c r="AL1168"/>
      <c r="AM1168"/>
      <c r="AN1168"/>
      <c r="AO1168"/>
      <c r="AP1168"/>
      <c r="AQ1168" t="s">
        <v>4067</v>
      </c>
      <c r="AR1168"/>
      <c r="AS1168" s="268"/>
      <c r="AT1168" s="256"/>
    </row>
    <row r="1169" spans="1:48" s="257" customFormat="1" ht="22.8" x14ac:dyDescent="0.4">
      <c r="A1169" s="351">
        <v>215975</v>
      </c>
      <c r="B1169" s="257" t="s">
        <v>485</v>
      </c>
      <c r="C1169" s="269" t="s">
        <v>213</v>
      </c>
      <c r="D1169" s="269" t="s">
        <v>213</v>
      </c>
      <c r="E1169" s="269" t="s">
        <v>213</v>
      </c>
      <c r="F1169" s="269" t="s">
        <v>213</v>
      </c>
      <c r="G1169" s="269" t="s">
        <v>213</v>
      </c>
      <c r="H1169" s="269" t="s">
        <v>213</v>
      </c>
      <c r="I1169" s="269" t="s">
        <v>213</v>
      </c>
      <c r="J1169" s="269" t="s">
        <v>213</v>
      </c>
      <c r="K1169" s="269" t="s">
        <v>213</v>
      </c>
      <c r="L1169" s="269" t="s">
        <v>213</v>
      </c>
      <c r="M1169" s="280"/>
      <c r="N1169" s="280"/>
      <c r="O1169" s="280"/>
      <c r="P1169" s="280"/>
      <c r="Q1169" s="280"/>
      <c r="R1169" s="280"/>
      <c r="S1169" s="280"/>
      <c r="T1169" s="280"/>
      <c r="U1169" s="280"/>
      <c r="V1169" s="280"/>
      <c r="W1169" s="280"/>
      <c r="X1169" s="280"/>
      <c r="Y1169" s="280"/>
      <c r="Z1169" s="280"/>
      <c r="AA1169" s="280"/>
      <c r="AB1169" s="280"/>
      <c r="AC1169" s="280"/>
      <c r="AD1169" s="280"/>
      <c r="AE1169" s="280"/>
      <c r="AF1169" s="280"/>
      <c r="AG1169" s="280"/>
      <c r="AH1169" s="280"/>
      <c r="AI1169" s="280"/>
      <c r="AJ1169" s="280"/>
      <c r="AK1169" s="280"/>
      <c r="AL1169" s="280"/>
      <c r="AM1169" s="280"/>
      <c r="AN1169" s="280"/>
      <c r="AO1169" s="280"/>
      <c r="AP1169"/>
      <c r="AQ1169" t="s">
        <v>4029</v>
      </c>
      <c r="AR1169" s="288"/>
      <c r="AS1169" s="268"/>
      <c r="AT1169" s="258"/>
      <c r="AV1169" s="258"/>
    </row>
    <row r="1170" spans="1:48" s="257" customFormat="1" ht="22.8" x14ac:dyDescent="0.4">
      <c r="A1170" s="349">
        <v>215977</v>
      </c>
      <c r="B1170" s="257" t="s">
        <v>484</v>
      </c>
      <c r="C1170" t="s">
        <v>212</v>
      </c>
      <c r="D1170" t="s">
        <v>212</v>
      </c>
      <c r="E1170" t="s">
        <v>212</v>
      </c>
      <c r="F1170" t="s">
        <v>212</v>
      </c>
      <c r="G1170" t="s">
        <v>212</v>
      </c>
      <c r="H1170" t="s">
        <v>214</v>
      </c>
      <c r="I1170" t="s">
        <v>214</v>
      </c>
      <c r="J1170" t="s">
        <v>212</v>
      </c>
      <c r="K1170" t="s">
        <v>212</v>
      </c>
      <c r="L1170" t="s">
        <v>214</v>
      </c>
      <c r="M1170" t="s">
        <v>214</v>
      </c>
      <c r="N1170" t="s">
        <v>212</v>
      </c>
      <c r="O1170" t="s">
        <v>212</v>
      </c>
      <c r="P1170" t="s">
        <v>212</v>
      </c>
      <c r="Q1170" t="s">
        <v>212</v>
      </c>
      <c r="R1170" t="s">
        <v>212</v>
      </c>
      <c r="S1170" t="s">
        <v>212</v>
      </c>
      <c r="T1170" t="s">
        <v>212</v>
      </c>
      <c r="U1170" t="s">
        <v>214</v>
      </c>
      <c r="V1170" t="s">
        <v>214</v>
      </c>
      <c r="W1170" t="s">
        <v>214</v>
      </c>
      <c r="X1170" t="s">
        <v>214</v>
      </c>
      <c r="Y1170" t="s">
        <v>212</v>
      </c>
      <c r="Z1170" t="s">
        <v>212</v>
      </c>
      <c r="AA1170" t="s">
        <v>212</v>
      </c>
      <c r="AB1170" t="s">
        <v>214</v>
      </c>
      <c r="AC1170" t="s">
        <v>214</v>
      </c>
      <c r="AD1170" t="s">
        <v>214</v>
      </c>
      <c r="AE1170" t="s">
        <v>214</v>
      </c>
      <c r="AF1170" t="s">
        <v>214</v>
      </c>
      <c r="AG1170"/>
      <c r="AH1170"/>
      <c r="AI1170"/>
      <c r="AJ1170"/>
      <c r="AK1170"/>
      <c r="AL1170"/>
      <c r="AM1170"/>
      <c r="AN1170"/>
      <c r="AO1170"/>
      <c r="AP1170"/>
      <c r="AQ1170" t="s">
        <v>3375</v>
      </c>
      <c r="AR1170" s="282"/>
      <c r="AS1170" s="268"/>
      <c r="AT1170" s="256"/>
    </row>
    <row r="1171" spans="1:48" s="257" customFormat="1" ht="22.8" x14ac:dyDescent="0.4">
      <c r="A1171" s="349">
        <v>215978</v>
      </c>
      <c r="B1171" s="257" t="s">
        <v>59</v>
      </c>
      <c r="C1171" t="s">
        <v>214</v>
      </c>
      <c r="D1171" t="s">
        <v>214</v>
      </c>
      <c r="E1171" t="s">
        <v>214</v>
      </c>
      <c r="F1171" t="s">
        <v>214</v>
      </c>
      <c r="G1171" t="s">
        <v>214</v>
      </c>
      <c r="H1171" t="s">
        <v>214</v>
      </c>
      <c r="I1171" t="s">
        <v>214</v>
      </c>
      <c r="J1171" t="s">
        <v>214</v>
      </c>
      <c r="K1171" t="s">
        <v>214</v>
      </c>
      <c r="L1171" t="s">
        <v>214</v>
      </c>
      <c r="M1171" t="s">
        <v>214</v>
      </c>
      <c r="N1171" t="s">
        <v>214</v>
      </c>
      <c r="O1171" t="s">
        <v>214</v>
      </c>
      <c r="P1171" t="s">
        <v>214</v>
      </c>
      <c r="Q1171" t="s">
        <v>214</v>
      </c>
      <c r="R1171" t="s">
        <v>214</v>
      </c>
      <c r="S1171" t="s">
        <v>214</v>
      </c>
      <c r="T1171" t="s">
        <v>214</v>
      </c>
      <c r="U1171" t="s">
        <v>214</v>
      </c>
      <c r="V1171" t="s">
        <v>214</v>
      </c>
      <c r="W1171" t="s">
        <v>214</v>
      </c>
      <c r="X1171" t="s">
        <v>214</v>
      </c>
      <c r="Y1171" t="s">
        <v>214</v>
      </c>
      <c r="Z1171" t="s">
        <v>214</v>
      </c>
      <c r="AA1171" t="s">
        <v>214</v>
      </c>
      <c r="AB1171" t="s">
        <v>214</v>
      </c>
      <c r="AC1171" t="s">
        <v>214</v>
      </c>
      <c r="AD1171" t="s">
        <v>214</v>
      </c>
      <c r="AE1171" t="s">
        <v>213</v>
      </c>
      <c r="AF1171" t="s">
        <v>214</v>
      </c>
      <c r="AG1171" t="s">
        <v>214</v>
      </c>
      <c r="AH1171" t="s">
        <v>214</v>
      </c>
      <c r="AI1171" t="s">
        <v>212</v>
      </c>
      <c r="AJ1171" t="s">
        <v>214</v>
      </c>
      <c r="AK1171" t="s">
        <v>212</v>
      </c>
      <c r="AL1171" t="s">
        <v>214</v>
      </c>
      <c r="AM1171" t="s">
        <v>214</v>
      </c>
      <c r="AN1171" t="s">
        <v>214</v>
      </c>
      <c r="AO1171" t="s">
        <v>214</v>
      </c>
      <c r="AP1171" t="s">
        <v>212</v>
      </c>
      <c r="AQ1171" t="s">
        <v>59</v>
      </c>
      <c r="AR1171" t="s">
        <v>731</v>
      </c>
      <c r="AS1171" s="268"/>
      <c r="AT1171" s="258"/>
    </row>
    <row r="1172" spans="1:48" s="257" customFormat="1" ht="22.8" x14ac:dyDescent="0.4">
      <c r="A1172" s="349">
        <v>215983</v>
      </c>
      <c r="B1172" s="257" t="s">
        <v>59</v>
      </c>
      <c r="C1172" t="s">
        <v>214</v>
      </c>
      <c r="D1172" t="s">
        <v>214</v>
      </c>
      <c r="E1172" t="s">
        <v>214</v>
      </c>
      <c r="F1172" t="s">
        <v>214</v>
      </c>
      <c r="G1172" t="s">
        <v>214</v>
      </c>
      <c r="H1172" t="s">
        <v>214</v>
      </c>
      <c r="I1172" t="s">
        <v>214</v>
      </c>
      <c r="J1172" t="s">
        <v>214</v>
      </c>
      <c r="K1172" t="s">
        <v>214</v>
      </c>
      <c r="L1172" t="s">
        <v>214</v>
      </c>
      <c r="M1172" t="s">
        <v>214</v>
      </c>
      <c r="N1172" t="s">
        <v>214</v>
      </c>
      <c r="O1172" t="s">
        <v>214</v>
      </c>
      <c r="P1172" t="s">
        <v>214</v>
      </c>
      <c r="Q1172" t="s">
        <v>214</v>
      </c>
      <c r="R1172" t="s">
        <v>214</v>
      </c>
      <c r="S1172" t="s">
        <v>214</v>
      </c>
      <c r="T1172" t="s">
        <v>214</v>
      </c>
      <c r="U1172" t="s">
        <v>214</v>
      </c>
      <c r="V1172" t="s">
        <v>214</v>
      </c>
      <c r="W1172" t="s">
        <v>214</v>
      </c>
      <c r="X1172" t="s">
        <v>214</v>
      </c>
      <c r="Y1172" t="s">
        <v>212</v>
      </c>
      <c r="Z1172" t="s">
        <v>214</v>
      </c>
      <c r="AA1172" t="s">
        <v>212</v>
      </c>
      <c r="AB1172" t="s">
        <v>212</v>
      </c>
      <c r="AC1172" t="s">
        <v>214</v>
      </c>
      <c r="AD1172" t="s">
        <v>214</v>
      </c>
      <c r="AE1172" t="s">
        <v>212</v>
      </c>
      <c r="AF1172" t="s">
        <v>214</v>
      </c>
      <c r="AG1172" t="s">
        <v>214</v>
      </c>
      <c r="AH1172" t="s">
        <v>214</v>
      </c>
      <c r="AI1172" t="s">
        <v>214</v>
      </c>
      <c r="AJ1172" t="s">
        <v>214</v>
      </c>
      <c r="AK1172" t="s">
        <v>214</v>
      </c>
      <c r="AL1172" t="s">
        <v>213</v>
      </c>
      <c r="AM1172" t="s">
        <v>213</v>
      </c>
      <c r="AN1172" t="s">
        <v>214</v>
      </c>
      <c r="AO1172" t="s">
        <v>213</v>
      </c>
      <c r="AP1172" t="s">
        <v>214</v>
      </c>
      <c r="AQ1172" t="s">
        <v>59</v>
      </c>
      <c r="AR1172"/>
      <c r="AS1172" s="268"/>
      <c r="AT1172" s="258"/>
    </row>
    <row r="1173" spans="1:48" s="257" customFormat="1" ht="22.8" x14ac:dyDescent="0.4">
      <c r="A1173" s="349">
        <v>215984</v>
      </c>
      <c r="B1173" s="257" t="s">
        <v>59</v>
      </c>
      <c r="C1173" t="s">
        <v>214</v>
      </c>
      <c r="D1173" t="s">
        <v>214</v>
      </c>
      <c r="E1173" t="s">
        <v>214</v>
      </c>
      <c r="F1173" t="s">
        <v>214</v>
      </c>
      <c r="G1173" t="s">
        <v>212</v>
      </c>
      <c r="H1173" t="s">
        <v>214</v>
      </c>
      <c r="I1173" t="s">
        <v>214</v>
      </c>
      <c r="J1173" t="s">
        <v>214</v>
      </c>
      <c r="K1173" t="s">
        <v>214</v>
      </c>
      <c r="L1173" t="s">
        <v>214</v>
      </c>
      <c r="M1173" t="s">
        <v>214</v>
      </c>
      <c r="N1173" t="s">
        <v>212</v>
      </c>
      <c r="O1173" t="s">
        <v>212</v>
      </c>
      <c r="P1173" t="s">
        <v>214</v>
      </c>
      <c r="Q1173" t="s">
        <v>212</v>
      </c>
      <c r="R1173" t="s">
        <v>214</v>
      </c>
      <c r="S1173" t="s">
        <v>212</v>
      </c>
      <c r="T1173" t="s">
        <v>214</v>
      </c>
      <c r="U1173" t="s">
        <v>214</v>
      </c>
      <c r="V1173" t="s">
        <v>214</v>
      </c>
      <c r="W1173" t="s">
        <v>212</v>
      </c>
      <c r="X1173" t="s">
        <v>214</v>
      </c>
      <c r="Y1173" t="s">
        <v>212</v>
      </c>
      <c r="Z1173" t="s">
        <v>214</v>
      </c>
      <c r="AA1173" t="s">
        <v>214</v>
      </c>
      <c r="AB1173" t="s">
        <v>212</v>
      </c>
      <c r="AC1173" t="s">
        <v>214</v>
      </c>
      <c r="AD1173" t="s">
        <v>214</v>
      </c>
      <c r="AE1173" t="s">
        <v>212</v>
      </c>
      <c r="AF1173" t="s">
        <v>214</v>
      </c>
      <c r="AG1173" t="s">
        <v>212</v>
      </c>
      <c r="AH1173" t="s">
        <v>214</v>
      </c>
      <c r="AI1173" t="s">
        <v>212</v>
      </c>
      <c r="AJ1173" t="s">
        <v>214</v>
      </c>
      <c r="AK1173" t="s">
        <v>212</v>
      </c>
      <c r="AL1173" t="s">
        <v>212</v>
      </c>
      <c r="AM1173" t="s">
        <v>212</v>
      </c>
      <c r="AN1173" t="s">
        <v>212</v>
      </c>
      <c r="AO1173" t="s">
        <v>212</v>
      </c>
      <c r="AP1173" t="s">
        <v>214</v>
      </c>
      <c r="AQ1173" t="s">
        <v>3374</v>
      </c>
      <c r="AR1173" t="s">
        <v>731</v>
      </c>
      <c r="AS1173" s="268"/>
      <c r="AT1173" s="258"/>
    </row>
    <row r="1174" spans="1:48" s="257" customFormat="1" ht="22.8" x14ac:dyDescent="0.4">
      <c r="A1174" s="349">
        <v>215986</v>
      </c>
      <c r="B1174" s="257" t="s">
        <v>484</v>
      </c>
      <c r="C1174" t="s">
        <v>212</v>
      </c>
      <c r="D1174" t="s">
        <v>214</v>
      </c>
      <c r="E1174" t="s">
        <v>212</v>
      </c>
      <c r="F1174" t="s">
        <v>212</v>
      </c>
      <c r="G1174" t="s">
        <v>214</v>
      </c>
      <c r="H1174" t="s">
        <v>212</v>
      </c>
      <c r="I1174" t="s">
        <v>214</v>
      </c>
      <c r="J1174" t="s">
        <v>212</v>
      </c>
      <c r="K1174" t="s">
        <v>212</v>
      </c>
      <c r="L1174" t="s">
        <v>214</v>
      </c>
      <c r="M1174" t="s">
        <v>212</v>
      </c>
      <c r="N1174" t="s">
        <v>212</v>
      </c>
      <c r="O1174" t="s">
        <v>212</v>
      </c>
      <c r="P1174" t="s">
        <v>212</v>
      </c>
      <c r="Q1174" t="s">
        <v>212</v>
      </c>
      <c r="R1174" t="s">
        <v>214</v>
      </c>
      <c r="S1174" t="s">
        <v>214</v>
      </c>
      <c r="T1174" t="s">
        <v>212</v>
      </c>
      <c r="U1174" t="s">
        <v>214</v>
      </c>
      <c r="V1174" t="s">
        <v>214</v>
      </c>
      <c r="W1174" t="s">
        <v>212</v>
      </c>
      <c r="X1174" t="s">
        <v>214</v>
      </c>
      <c r="Y1174" t="s">
        <v>212</v>
      </c>
      <c r="Z1174" t="s">
        <v>212</v>
      </c>
      <c r="AA1174" t="s">
        <v>212</v>
      </c>
      <c r="AB1174" t="s">
        <v>214</v>
      </c>
      <c r="AC1174" t="s">
        <v>214</v>
      </c>
      <c r="AD1174" t="s">
        <v>214</v>
      </c>
      <c r="AE1174" t="s">
        <v>214</v>
      </c>
      <c r="AF1174" t="s">
        <v>213</v>
      </c>
      <c r="AG1174"/>
      <c r="AH1174"/>
      <c r="AI1174"/>
      <c r="AJ1174"/>
      <c r="AK1174"/>
      <c r="AL1174"/>
      <c r="AM1174"/>
      <c r="AN1174"/>
      <c r="AO1174"/>
      <c r="AP1174"/>
      <c r="AQ1174" t="s">
        <v>3375</v>
      </c>
      <c r="AR1174" s="256"/>
      <c r="AS1174" s="268"/>
      <c r="AT1174" s="258"/>
      <c r="AV1174" s="258"/>
    </row>
    <row r="1175" spans="1:48" s="257" customFormat="1" ht="22.8" x14ac:dyDescent="0.4">
      <c r="A1175" s="351">
        <v>215988</v>
      </c>
      <c r="B1175" s="257" t="s">
        <v>486</v>
      </c>
      <c r="C1175" s="269" t="s">
        <v>3829</v>
      </c>
      <c r="D1175" s="269" t="s">
        <v>3829</v>
      </c>
      <c r="E1175" s="269" t="s">
        <v>3829</v>
      </c>
      <c r="F1175" s="269" t="s">
        <v>3829</v>
      </c>
      <c r="G1175" s="269" t="s">
        <v>3829</v>
      </c>
      <c r="H1175" s="269" t="s">
        <v>3829</v>
      </c>
      <c r="I1175" s="269" t="s">
        <v>3829</v>
      </c>
      <c r="J1175" s="269" t="s">
        <v>3829</v>
      </c>
      <c r="K1175" s="269" t="s">
        <v>3829</v>
      </c>
      <c r="L1175" s="269" t="s">
        <v>3829</v>
      </c>
      <c r="M1175" s="269" t="s">
        <v>3829</v>
      </c>
      <c r="N1175" s="269" t="s">
        <v>3829</v>
      </c>
      <c r="O1175" s="269" t="s">
        <v>3829</v>
      </c>
      <c r="P1175" s="269" t="s">
        <v>3829</v>
      </c>
      <c r="Q1175" s="269" t="s">
        <v>3829</v>
      </c>
      <c r="R1175" s="269" t="s">
        <v>3829</v>
      </c>
      <c r="S1175" s="269" t="s">
        <v>3829</v>
      </c>
      <c r="T1175" s="269" t="s">
        <v>3829</v>
      </c>
      <c r="U1175" s="269" t="s">
        <v>3829</v>
      </c>
      <c r="V1175" s="269" t="s">
        <v>3829</v>
      </c>
      <c r="W1175" s="269"/>
      <c r="X1175" s="269"/>
      <c r="Y1175" s="269"/>
      <c r="Z1175" s="269"/>
      <c r="AA1175" s="269"/>
      <c r="AB1175" s="269"/>
      <c r="AC1175" s="269"/>
      <c r="AD1175" s="269"/>
      <c r="AE1175" s="269"/>
      <c r="AF1175" s="269"/>
      <c r="AG1175" s="269"/>
      <c r="AH1175" s="269"/>
      <c r="AI1175" s="269"/>
      <c r="AJ1175" s="269"/>
      <c r="AK1175" s="269"/>
      <c r="AL1175" s="269"/>
      <c r="AM1175" s="269"/>
      <c r="AN1175" s="269"/>
      <c r="AO1175" s="269"/>
      <c r="AP1175"/>
      <c r="AQ1175" t="s">
        <v>4068</v>
      </c>
      <c r="AR1175" s="288"/>
      <c r="AS1175" s="268"/>
      <c r="AT1175" s="256"/>
    </row>
    <row r="1176" spans="1:48" s="257" customFormat="1" ht="22.8" x14ac:dyDescent="0.4">
      <c r="A1176" s="349">
        <v>215994</v>
      </c>
      <c r="B1176" s="257" t="s">
        <v>65</v>
      </c>
      <c r="C1176" t="s">
        <v>3829</v>
      </c>
      <c r="D1176" t="s">
        <v>3829</v>
      </c>
      <c r="E1176" t="s">
        <v>3829</v>
      </c>
      <c r="F1176" t="s">
        <v>3829</v>
      </c>
      <c r="G1176" t="s">
        <v>3829</v>
      </c>
      <c r="H1176" t="s">
        <v>3829</v>
      </c>
      <c r="I1176" t="s">
        <v>3829</v>
      </c>
      <c r="J1176" t="s">
        <v>3829</v>
      </c>
      <c r="K1176" t="s">
        <v>3829</v>
      </c>
      <c r="L1176" t="s">
        <v>3829</v>
      </c>
      <c r="M1176" t="s">
        <v>3829</v>
      </c>
      <c r="N1176" t="s">
        <v>3829</v>
      </c>
      <c r="O1176" t="s">
        <v>3829</v>
      </c>
      <c r="P1176" t="s">
        <v>3829</v>
      </c>
      <c r="Q1176" t="s">
        <v>3829</v>
      </c>
      <c r="R1176" t="s">
        <v>3829</v>
      </c>
      <c r="S1176" t="s">
        <v>3829</v>
      </c>
      <c r="T1176" t="s">
        <v>3829</v>
      </c>
      <c r="U1176" t="s">
        <v>3829</v>
      </c>
      <c r="V1176" t="s">
        <v>3829</v>
      </c>
      <c r="W1176" t="s">
        <v>3829</v>
      </c>
      <c r="X1176" t="s">
        <v>3829</v>
      </c>
      <c r="Y1176" t="s">
        <v>3829</v>
      </c>
      <c r="Z1176" t="s">
        <v>3829</v>
      </c>
      <c r="AA1176" t="s">
        <v>3829</v>
      </c>
      <c r="AB1176" t="s">
        <v>3829</v>
      </c>
      <c r="AC1176" t="s">
        <v>3829</v>
      </c>
      <c r="AD1176" t="s">
        <v>3829</v>
      </c>
      <c r="AE1176" t="s">
        <v>3829</v>
      </c>
      <c r="AF1176" t="s">
        <v>3829</v>
      </c>
      <c r="AG1176" t="s">
        <v>3829</v>
      </c>
      <c r="AH1176" t="s">
        <v>3829</v>
      </c>
      <c r="AI1176" t="s">
        <v>3829</v>
      </c>
      <c r="AJ1176" t="s">
        <v>3829</v>
      </c>
      <c r="AK1176" t="s">
        <v>3829</v>
      </c>
      <c r="AL1176"/>
      <c r="AM1176"/>
      <c r="AN1176"/>
      <c r="AO1176"/>
      <c r="AP1176"/>
      <c r="AQ1176" t="s">
        <v>4121</v>
      </c>
      <c r="AR1176"/>
      <c r="AS1176" s="268"/>
      <c r="AT1176" s="258"/>
    </row>
    <row r="1177" spans="1:48" s="257" customFormat="1" ht="22.8" x14ac:dyDescent="0.4">
      <c r="A1177" s="349">
        <v>215995</v>
      </c>
      <c r="B1177" s="257" t="s">
        <v>59</v>
      </c>
      <c r="C1177" t="s">
        <v>212</v>
      </c>
      <c r="D1177" t="s">
        <v>214</v>
      </c>
      <c r="E1177" t="s">
        <v>214</v>
      </c>
      <c r="F1177" t="s">
        <v>214</v>
      </c>
      <c r="G1177" t="s">
        <v>214</v>
      </c>
      <c r="H1177" t="s">
        <v>214</v>
      </c>
      <c r="I1177" t="s">
        <v>214</v>
      </c>
      <c r="J1177" t="s">
        <v>214</v>
      </c>
      <c r="K1177" t="s">
        <v>214</v>
      </c>
      <c r="L1177" t="s">
        <v>214</v>
      </c>
      <c r="M1177" t="s">
        <v>214</v>
      </c>
      <c r="N1177" t="s">
        <v>212</v>
      </c>
      <c r="O1177" t="s">
        <v>214</v>
      </c>
      <c r="P1177" t="s">
        <v>214</v>
      </c>
      <c r="Q1177" t="s">
        <v>212</v>
      </c>
      <c r="R1177" t="s">
        <v>214</v>
      </c>
      <c r="S1177" t="s">
        <v>212</v>
      </c>
      <c r="T1177" t="s">
        <v>212</v>
      </c>
      <c r="U1177" t="s">
        <v>212</v>
      </c>
      <c r="V1177" t="s">
        <v>212</v>
      </c>
      <c r="W1177" t="s">
        <v>214</v>
      </c>
      <c r="X1177" t="s">
        <v>214</v>
      </c>
      <c r="Y1177" t="s">
        <v>212</v>
      </c>
      <c r="Z1177" t="s">
        <v>212</v>
      </c>
      <c r="AA1177" t="s">
        <v>214</v>
      </c>
      <c r="AB1177" t="s">
        <v>212</v>
      </c>
      <c r="AC1177" t="s">
        <v>212</v>
      </c>
      <c r="AD1177" t="s">
        <v>212</v>
      </c>
      <c r="AE1177" t="s">
        <v>212</v>
      </c>
      <c r="AF1177" t="s">
        <v>214</v>
      </c>
      <c r="AG1177" t="s">
        <v>214</v>
      </c>
      <c r="AH1177" t="s">
        <v>214</v>
      </c>
      <c r="AI1177" t="s">
        <v>214</v>
      </c>
      <c r="AJ1177" t="s">
        <v>214</v>
      </c>
      <c r="AK1177" t="s">
        <v>214</v>
      </c>
      <c r="AL1177" t="s">
        <v>213</v>
      </c>
      <c r="AM1177" t="s">
        <v>213</v>
      </c>
      <c r="AN1177" t="s">
        <v>213</v>
      </c>
      <c r="AO1177" t="s">
        <v>213</v>
      </c>
      <c r="AP1177"/>
      <c r="AQ1177" t="s">
        <v>59</v>
      </c>
      <c r="AR1177"/>
      <c r="AS1177" s="268"/>
      <c r="AT1177" s="256"/>
    </row>
    <row r="1178" spans="1:48" s="257" customFormat="1" ht="22.8" x14ac:dyDescent="0.4">
      <c r="A1178" s="349">
        <v>216003</v>
      </c>
      <c r="B1178" s="257" t="s">
        <v>484</v>
      </c>
      <c r="C1178" t="s">
        <v>3829</v>
      </c>
      <c r="D1178" t="s">
        <v>3829</v>
      </c>
      <c r="E1178" t="s">
        <v>3829</v>
      </c>
      <c r="F1178" t="s">
        <v>3829</v>
      </c>
      <c r="G1178" t="s">
        <v>3829</v>
      </c>
      <c r="H1178" t="s">
        <v>3829</v>
      </c>
      <c r="I1178" t="s">
        <v>3829</v>
      </c>
      <c r="J1178" t="s">
        <v>3829</v>
      </c>
      <c r="K1178" t="s">
        <v>3829</v>
      </c>
      <c r="L1178" t="s">
        <v>3829</v>
      </c>
      <c r="M1178" t="s">
        <v>3829</v>
      </c>
      <c r="N1178" t="s">
        <v>3829</v>
      </c>
      <c r="O1178" t="s">
        <v>3829</v>
      </c>
      <c r="P1178" t="s">
        <v>3829</v>
      </c>
      <c r="Q1178" t="s">
        <v>3829</v>
      </c>
      <c r="R1178" t="s">
        <v>3829</v>
      </c>
      <c r="S1178" t="s">
        <v>3829</v>
      </c>
      <c r="T1178" t="s">
        <v>3829</v>
      </c>
      <c r="U1178" t="s">
        <v>3829</v>
      </c>
      <c r="V1178" t="s">
        <v>3829</v>
      </c>
      <c r="W1178" t="s">
        <v>3829</v>
      </c>
      <c r="X1178" t="s">
        <v>3829</v>
      </c>
      <c r="Y1178" t="s">
        <v>3829</v>
      </c>
      <c r="Z1178" t="s">
        <v>3829</v>
      </c>
      <c r="AA1178" t="s">
        <v>3829</v>
      </c>
      <c r="AB1178" t="s">
        <v>3829</v>
      </c>
      <c r="AC1178" t="s">
        <v>3829</v>
      </c>
      <c r="AD1178" t="s">
        <v>3829</v>
      </c>
      <c r="AE1178" t="s">
        <v>3829</v>
      </c>
      <c r="AF1178" t="s">
        <v>3829</v>
      </c>
      <c r="AG1178"/>
      <c r="AH1178"/>
      <c r="AI1178"/>
      <c r="AJ1178"/>
      <c r="AK1178"/>
      <c r="AL1178"/>
      <c r="AM1178"/>
      <c r="AN1178"/>
      <c r="AO1178"/>
      <c r="AP1178"/>
      <c r="AQ1178" t="s">
        <v>3870</v>
      </c>
      <c r="AR1178"/>
      <c r="AS1178" s="268"/>
      <c r="AT1178" s="256"/>
    </row>
    <row r="1179" spans="1:48" s="257" customFormat="1" ht="22.8" x14ac:dyDescent="0.4">
      <c r="A1179" s="349">
        <v>216007</v>
      </c>
      <c r="B1179" s="257" t="s">
        <v>484</v>
      </c>
      <c r="C1179" t="s">
        <v>212</v>
      </c>
      <c r="D1179" t="s">
        <v>212</v>
      </c>
      <c r="E1179" t="s">
        <v>212</v>
      </c>
      <c r="F1179" t="s">
        <v>212</v>
      </c>
      <c r="G1179"/>
      <c r="H1179" t="s">
        <v>214</v>
      </c>
      <c r="I1179" t="s">
        <v>214</v>
      </c>
      <c r="J1179" t="s">
        <v>212</v>
      </c>
      <c r="K1179" t="s">
        <v>212</v>
      </c>
      <c r="L1179" t="s">
        <v>214</v>
      </c>
      <c r="M1179" t="s">
        <v>213</v>
      </c>
      <c r="N1179" t="s">
        <v>212</v>
      </c>
      <c r="O1179" t="s">
        <v>212</v>
      </c>
      <c r="P1179" t="s">
        <v>212</v>
      </c>
      <c r="Q1179" t="s">
        <v>212</v>
      </c>
      <c r="R1179" t="s">
        <v>212</v>
      </c>
      <c r="S1179" t="s">
        <v>214</v>
      </c>
      <c r="T1179" t="s">
        <v>212</v>
      </c>
      <c r="U1179" t="s">
        <v>214</v>
      </c>
      <c r="V1179" t="s">
        <v>213</v>
      </c>
      <c r="W1179" t="s">
        <v>212</v>
      </c>
      <c r="X1179" t="s">
        <v>212</v>
      </c>
      <c r="Y1179" t="s">
        <v>212</v>
      </c>
      <c r="Z1179" t="s">
        <v>212</v>
      </c>
      <c r="AA1179" t="s">
        <v>212</v>
      </c>
      <c r="AB1179" t="s">
        <v>212</v>
      </c>
      <c r="AC1179" t="s">
        <v>212</v>
      </c>
      <c r="AD1179" t="s">
        <v>212</v>
      </c>
      <c r="AE1179" t="s">
        <v>212</v>
      </c>
      <c r="AF1179" t="s">
        <v>212</v>
      </c>
      <c r="AG1179"/>
      <c r="AH1179"/>
      <c r="AI1179"/>
      <c r="AJ1179"/>
      <c r="AK1179"/>
      <c r="AL1179"/>
      <c r="AM1179"/>
      <c r="AN1179"/>
      <c r="AO1179"/>
      <c r="AP1179"/>
      <c r="AQ1179" t="s">
        <v>3375</v>
      </c>
      <c r="AR1179"/>
      <c r="AS1179" s="268"/>
      <c r="AT1179" s="256"/>
      <c r="AV1179" s="258"/>
    </row>
    <row r="1180" spans="1:48" s="257" customFormat="1" ht="22.8" x14ac:dyDescent="0.4">
      <c r="A1180" s="351">
        <v>216013</v>
      </c>
      <c r="B1180" s="257" t="s">
        <v>486</v>
      </c>
      <c r="C1180" s="269" t="s">
        <v>213</v>
      </c>
      <c r="D1180" s="269" t="s">
        <v>212</v>
      </c>
      <c r="E1180" s="269" t="s">
        <v>214</v>
      </c>
      <c r="F1180" s="269" t="s">
        <v>214</v>
      </c>
      <c r="G1180" s="269" t="s">
        <v>212</v>
      </c>
      <c r="H1180" s="269" t="s">
        <v>214</v>
      </c>
      <c r="I1180" s="269" t="s">
        <v>214</v>
      </c>
      <c r="J1180" s="269" t="s">
        <v>214</v>
      </c>
      <c r="K1180" s="269" t="s">
        <v>213</v>
      </c>
      <c r="L1180" s="269" t="s">
        <v>213</v>
      </c>
      <c r="M1180" s="269" t="s">
        <v>213</v>
      </c>
      <c r="N1180" s="269" t="s">
        <v>213</v>
      </c>
      <c r="O1180" s="269" t="s">
        <v>213</v>
      </c>
      <c r="P1180" s="269" t="s">
        <v>213</v>
      </c>
      <c r="Q1180" s="269" t="s">
        <v>213</v>
      </c>
      <c r="R1180" s="269" t="s">
        <v>213</v>
      </c>
      <c r="S1180" s="269" t="s">
        <v>213</v>
      </c>
      <c r="T1180" s="269" t="s">
        <v>213</v>
      </c>
      <c r="U1180" s="269" t="s">
        <v>213</v>
      </c>
      <c r="V1180" s="269" t="s">
        <v>213</v>
      </c>
      <c r="W1180" s="269"/>
      <c r="X1180" s="269"/>
      <c r="Y1180" s="269"/>
      <c r="Z1180" s="269"/>
      <c r="AA1180" s="269"/>
      <c r="AB1180" s="269"/>
      <c r="AC1180" s="269"/>
      <c r="AD1180" s="269"/>
      <c r="AE1180" s="269"/>
      <c r="AF1180" s="269"/>
      <c r="AG1180" s="269"/>
      <c r="AH1180" s="269"/>
      <c r="AI1180" s="269"/>
      <c r="AJ1180" s="269"/>
      <c r="AK1180" s="269"/>
      <c r="AL1180" s="269"/>
      <c r="AM1180" s="269"/>
      <c r="AN1180" s="269"/>
      <c r="AO1180" s="269"/>
      <c r="AP1180"/>
      <c r="AQ1180" t="s">
        <v>3377</v>
      </c>
      <c r="AR1180" s="288"/>
      <c r="AS1180" s="288"/>
      <c r="AT1180" s="258"/>
      <c r="AV1180" s="258"/>
    </row>
    <row r="1181" spans="1:48" s="257" customFormat="1" ht="24" x14ac:dyDescent="0.5">
      <c r="A1181" s="350">
        <v>216014</v>
      </c>
      <c r="B1181" s="257" t="s">
        <v>486</v>
      </c>
      <c r="C1181" s="257" t="s">
        <v>3829</v>
      </c>
      <c r="D1181" s="257" t="s">
        <v>3829</v>
      </c>
      <c r="E1181" s="257" t="s">
        <v>3829</v>
      </c>
      <c r="F1181" s="257" t="s">
        <v>3829</v>
      </c>
      <c r="G1181" s="257" t="s">
        <v>3829</v>
      </c>
      <c r="H1181" s="257" t="s">
        <v>3829</v>
      </c>
      <c r="I1181" s="257" t="s">
        <v>3829</v>
      </c>
      <c r="J1181" s="257" t="s">
        <v>3829</v>
      </c>
      <c r="K1181" s="257" t="s">
        <v>3829</v>
      </c>
      <c r="L1181" s="257" t="s">
        <v>3829</v>
      </c>
      <c r="M1181" s="257" t="s">
        <v>3829</v>
      </c>
      <c r="N1181" s="257" t="s">
        <v>3829</v>
      </c>
      <c r="O1181" s="257" t="s">
        <v>3829</v>
      </c>
      <c r="P1181" s="257" t="s">
        <v>3829</v>
      </c>
      <c r="Q1181" s="257" t="s">
        <v>3829</v>
      </c>
      <c r="R1181" s="257" t="s">
        <v>3829</v>
      </c>
      <c r="S1181" s="257" t="s">
        <v>3829</v>
      </c>
      <c r="T1181" s="257" t="s">
        <v>3829</v>
      </c>
      <c r="U1181" s="257" t="s">
        <v>3829</v>
      </c>
      <c r="V1181" s="257" t="s">
        <v>3829</v>
      </c>
      <c r="AP1181"/>
      <c r="AQ1181" t="s">
        <v>4037</v>
      </c>
      <c r="AR1181" s="288"/>
      <c r="AS1181" s="268"/>
      <c r="AT1181" s="258"/>
    </row>
    <row r="1182" spans="1:48" s="257" customFormat="1" ht="22.8" x14ac:dyDescent="0.4">
      <c r="A1182" s="349">
        <v>216015</v>
      </c>
      <c r="B1182" s="257" t="s">
        <v>484</v>
      </c>
      <c r="C1182" t="s">
        <v>214</v>
      </c>
      <c r="D1182" t="s">
        <v>212</v>
      </c>
      <c r="E1182" t="s">
        <v>212</v>
      </c>
      <c r="F1182" t="s">
        <v>214</v>
      </c>
      <c r="G1182" t="s">
        <v>214</v>
      </c>
      <c r="H1182" t="s">
        <v>214</v>
      </c>
      <c r="I1182" t="s">
        <v>214</v>
      </c>
      <c r="J1182" t="s">
        <v>212</v>
      </c>
      <c r="K1182" t="s">
        <v>212</v>
      </c>
      <c r="L1182" t="s">
        <v>212</v>
      </c>
      <c r="M1182" t="s">
        <v>214</v>
      </c>
      <c r="N1182" t="s">
        <v>212</v>
      </c>
      <c r="O1182" t="s">
        <v>212</v>
      </c>
      <c r="P1182" t="s">
        <v>212</v>
      </c>
      <c r="Q1182" t="s">
        <v>214</v>
      </c>
      <c r="R1182" t="s">
        <v>212</v>
      </c>
      <c r="S1182" t="s">
        <v>212</v>
      </c>
      <c r="T1182" t="s">
        <v>212</v>
      </c>
      <c r="U1182" t="s">
        <v>214</v>
      </c>
      <c r="V1182" t="s">
        <v>212</v>
      </c>
      <c r="W1182" t="s">
        <v>214</v>
      </c>
      <c r="X1182" t="s">
        <v>212</v>
      </c>
      <c r="Y1182" t="s">
        <v>212</v>
      </c>
      <c r="Z1182" t="s">
        <v>213</v>
      </c>
      <c r="AA1182" t="s">
        <v>212</v>
      </c>
      <c r="AB1182" t="s">
        <v>212</v>
      </c>
      <c r="AC1182" t="s">
        <v>212</v>
      </c>
      <c r="AD1182" t="s">
        <v>212</v>
      </c>
      <c r="AE1182" t="s">
        <v>212</v>
      </c>
      <c r="AF1182" t="s">
        <v>213</v>
      </c>
      <c r="AG1182"/>
      <c r="AH1182"/>
      <c r="AI1182"/>
      <c r="AJ1182"/>
      <c r="AK1182"/>
      <c r="AL1182"/>
      <c r="AM1182"/>
      <c r="AN1182"/>
      <c r="AO1182"/>
      <c r="AP1182"/>
      <c r="AQ1182" t="s">
        <v>3375</v>
      </c>
      <c r="AR1182"/>
      <c r="AS1182" s="268"/>
      <c r="AT1182" s="256"/>
    </row>
    <row r="1183" spans="1:48" s="257" customFormat="1" ht="22.8" x14ac:dyDescent="0.4">
      <c r="A1183" s="351">
        <v>216020</v>
      </c>
      <c r="B1183" s="257" t="s">
        <v>486</v>
      </c>
      <c r="C1183" s="257" t="s">
        <v>3829</v>
      </c>
      <c r="D1183" s="257" t="s">
        <v>3829</v>
      </c>
      <c r="E1183" s="257" t="s">
        <v>3829</v>
      </c>
      <c r="F1183" s="257" t="s">
        <v>3829</v>
      </c>
      <c r="G1183" s="257" t="s">
        <v>3829</v>
      </c>
      <c r="H1183" s="257" t="s">
        <v>3829</v>
      </c>
      <c r="I1183" s="257" t="s">
        <v>3829</v>
      </c>
      <c r="J1183" s="257" t="s">
        <v>3829</v>
      </c>
      <c r="K1183" s="257" t="s">
        <v>3829</v>
      </c>
      <c r="L1183" s="257" t="s">
        <v>3829</v>
      </c>
      <c r="M1183" s="257" t="s">
        <v>3829</v>
      </c>
      <c r="N1183" s="257" t="s">
        <v>3829</v>
      </c>
      <c r="O1183" s="257" t="s">
        <v>3829</v>
      </c>
      <c r="P1183" s="257" t="s">
        <v>3829</v>
      </c>
      <c r="Q1183" s="257" t="s">
        <v>3829</v>
      </c>
      <c r="R1183" s="257" t="s">
        <v>3829</v>
      </c>
      <c r="S1183" s="257" t="s">
        <v>3829</v>
      </c>
      <c r="T1183" s="257" t="s">
        <v>3829</v>
      </c>
      <c r="U1183" s="257" t="s">
        <v>3829</v>
      </c>
      <c r="V1183" s="257" t="s">
        <v>3829</v>
      </c>
      <c r="AG1183" s="269"/>
      <c r="AH1183" s="269"/>
      <c r="AI1183" s="269"/>
      <c r="AJ1183" s="269"/>
      <c r="AK1183" s="269"/>
      <c r="AL1183" s="269"/>
      <c r="AM1183" s="269"/>
      <c r="AN1183" s="269"/>
      <c r="AO1183" s="269"/>
      <c r="AP1183"/>
      <c r="AQ1183" t="s">
        <v>4022</v>
      </c>
      <c r="AR1183" s="288"/>
      <c r="AS1183" s="268"/>
      <c r="AT1183" s="258"/>
      <c r="AV1183" s="258"/>
    </row>
    <row r="1184" spans="1:48" s="257" customFormat="1" ht="22.8" x14ac:dyDescent="0.4">
      <c r="A1184" s="349">
        <v>216028</v>
      </c>
      <c r="B1184" s="257" t="s">
        <v>484</v>
      </c>
      <c r="C1184"/>
      <c r="D1184" t="s">
        <v>212</v>
      </c>
      <c r="E1184"/>
      <c r="F1184"/>
      <c r="G1184"/>
      <c r="H1184" t="s">
        <v>214</v>
      </c>
      <c r="I1184" t="s">
        <v>212</v>
      </c>
      <c r="J1184" t="s">
        <v>212</v>
      </c>
      <c r="K1184" t="s">
        <v>212</v>
      </c>
      <c r="L1184" t="s">
        <v>212</v>
      </c>
      <c r="M1184"/>
      <c r="N1184"/>
      <c r="O1184" t="s">
        <v>212</v>
      </c>
      <c r="P1184"/>
      <c r="Q1184"/>
      <c r="R1184" t="s">
        <v>214</v>
      </c>
      <c r="S1184" t="s">
        <v>212</v>
      </c>
      <c r="T1184" t="s">
        <v>212</v>
      </c>
      <c r="U1184" t="s">
        <v>214</v>
      </c>
      <c r="V1184" t="s">
        <v>214</v>
      </c>
      <c r="W1184" t="s">
        <v>212</v>
      </c>
      <c r="X1184" t="s">
        <v>212</v>
      </c>
      <c r="Y1184" t="s">
        <v>212</v>
      </c>
      <c r="Z1184" t="s">
        <v>214</v>
      </c>
      <c r="AA1184" t="s">
        <v>212</v>
      </c>
      <c r="AB1184" t="s">
        <v>214</v>
      </c>
      <c r="AC1184" t="s">
        <v>214</v>
      </c>
      <c r="AD1184" t="s">
        <v>213</v>
      </c>
      <c r="AE1184" t="s">
        <v>213</v>
      </c>
      <c r="AF1184" t="s">
        <v>213</v>
      </c>
      <c r="AG1184"/>
      <c r="AH1184"/>
      <c r="AI1184"/>
      <c r="AJ1184"/>
      <c r="AK1184"/>
      <c r="AL1184"/>
      <c r="AM1184"/>
      <c r="AN1184"/>
      <c r="AO1184"/>
      <c r="AP1184"/>
      <c r="AQ1184" t="s">
        <v>484</v>
      </c>
      <c r="AR1184"/>
      <c r="AS1184" s="268"/>
      <c r="AT1184" s="256"/>
    </row>
    <row r="1185" spans="1:48" s="257" customFormat="1" ht="22.8" x14ac:dyDescent="0.4">
      <c r="A1185" s="349">
        <v>216030</v>
      </c>
      <c r="B1185" s="257" t="s">
        <v>59</v>
      </c>
      <c r="C1185" t="s">
        <v>214</v>
      </c>
      <c r="D1185" t="s">
        <v>214</v>
      </c>
      <c r="E1185" t="s">
        <v>214</v>
      </c>
      <c r="F1185" t="s">
        <v>214</v>
      </c>
      <c r="G1185" t="s">
        <v>214</v>
      </c>
      <c r="H1185" t="s">
        <v>214</v>
      </c>
      <c r="I1185" t="s">
        <v>214</v>
      </c>
      <c r="J1185" t="s">
        <v>212</v>
      </c>
      <c r="K1185" t="s">
        <v>214</v>
      </c>
      <c r="L1185" t="s">
        <v>214</v>
      </c>
      <c r="M1185" t="s">
        <v>214</v>
      </c>
      <c r="N1185" t="s">
        <v>212</v>
      </c>
      <c r="O1185" t="s">
        <v>212</v>
      </c>
      <c r="P1185" t="s">
        <v>214</v>
      </c>
      <c r="Q1185" t="s">
        <v>212</v>
      </c>
      <c r="R1185" t="s">
        <v>214</v>
      </c>
      <c r="S1185" t="s">
        <v>212</v>
      </c>
      <c r="T1185" t="s">
        <v>214</v>
      </c>
      <c r="U1185" t="s">
        <v>214</v>
      </c>
      <c r="V1185" t="s">
        <v>214</v>
      </c>
      <c r="W1185" t="s">
        <v>212</v>
      </c>
      <c r="X1185" t="s">
        <v>214</v>
      </c>
      <c r="Y1185" t="s">
        <v>212</v>
      </c>
      <c r="Z1185" t="s">
        <v>212</v>
      </c>
      <c r="AA1185" t="s">
        <v>212</v>
      </c>
      <c r="AB1185" t="s">
        <v>212</v>
      </c>
      <c r="AC1185" t="s">
        <v>212</v>
      </c>
      <c r="AD1185" t="s">
        <v>212</v>
      </c>
      <c r="AE1185" t="s">
        <v>212</v>
      </c>
      <c r="AF1185" t="s">
        <v>214</v>
      </c>
      <c r="AG1185" t="s">
        <v>214</v>
      </c>
      <c r="AH1185" t="s">
        <v>214</v>
      </c>
      <c r="AI1185" t="s">
        <v>214</v>
      </c>
      <c r="AJ1185" t="s">
        <v>214</v>
      </c>
      <c r="AK1185" t="s">
        <v>214</v>
      </c>
      <c r="AL1185" t="s">
        <v>212</v>
      </c>
      <c r="AM1185" t="s">
        <v>214</v>
      </c>
      <c r="AN1185" t="s">
        <v>214</v>
      </c>
      <c r="AO1185" t="s">
        <v>214</v>
      </c>
      <c r="AP1185" t="s">
        <v>214</v>
      </c>
      <c r="AQ1185" t="s">
        <v>3374</v>
      </c>
      <c r="AR1185" s="282"/>
      <c r="AS1185" s="268"/>
      <c r="AT1185" s="258"/>
    </row>
    <row r="1186" spans="1:48" s="257" customFormat="1" ht="22.8" x14ac:dyDescent="0.4">
      <c r="A1186" s="351">
        <v>216042</v>
      </c>
      <c r="B1186" s="257" t="s">
        <v>486</v>
      </c>
      <c r="C1186" s="269" t="s">
        <v>3829</v>
      </c>
      <c r="D1186" s="269" t="s">
        <v>3829</v>
      </c>
      <c r="E1186" s="269" t="s">
        <v>3829</v>
      </c>
      <c r="F1186" s="269" t="s">
        <v>3829</v>
      </c>
      <c r="G1186" s="269" t="s">
        <v>3829</v>
      </c>
      <c r="H1186" s="269" t="s">
        <v>3829</v>
      </c>
      <c r="I1186" s="269" t="s">
        <v>3829</v>
      </c>
      <c r="J1186" s="269" t="s">
        <v>3829</v>
      </c>
      <c r="K1186" s="269" t="s">
        <v>3829</v>
      </c>
      <c r="L1186" s="269" t="s">
        <v>3829</v>
      </c>
      <c r="M1186" s="269" t="s">
        <v>3829</v>
      </c>
      <c r="N1186" s="269" t="s">
        <v>3829</v>
      </c>
      <c r="O1186" s="269" t="s">
        <v>3829</v>
      </c>
      <c r="P1186" s="269" t="s">
        <v>3829</v>
      </c>
      <c r="Q1186" s="269" t="s">
        <v>3829</v>
      </c>
      <c r="R1186" s="269" t="s">
        <v>3829</v>
      </c>
      <c r="S1186" s="269" t="s">
        <v>3829</v>
      </c>
      <c r="T1186" s="269" t="s">
        <v>3829</v>
      </c>
      <c r="U1186" s="269" t="s">
        <v>3829</v>
      </c>
      <c r="V1186" s="269" t="s">
        <v>3829</v>
      </c>
      <c r="W1186" s="269"/>
      <c r="X1186" s="269"/>
      <c r="Y1186" s="269"/>
      <c r="Z1186" s="269"/>
      <c r="AA1186" s="269"/>
      <c r="AB1186" s="269"/>
      <c r="AC1186" s="269"/>
      <c r="AD1186" s="269"/>
      <c r="AE1186" s="269"/>
      <c r="AF1186" s="269"/>
      <c r="AG1186" s="269"/>
      <c r="AH1186" s="269"/>
      <c r="AI1186" s="269"/>
      <c r="AJ1186" s="269"/>
      <c r="AK1186" s="269"/>
      <c r="AL1186" s="269"/>
      <c r="AM1186" s="269"/>
      <c r="AN1186" s="269"/>
      <c r="AO1186" s="269"/>
      <c r="AP1186"/>
      <c r="AQ1186" t="s">
        <v>4068</v>
      </c>
      <c r="AR1186" s="288"/>
      <c r="AS1186" s="268"/>
      <c r="AT1186" s="256"/>
    </row>
    <row r="1187" spans="1:48" s="257" customFormat="1" ht="22.8" x14ac:dyDescent="0.4">
      <c r="A1187" s="349">
        <v>216045</v>
      </c>
      <c r="B1187" s="257" t="s">
        <v>486</v>
      </c>
      <c r="C1187" t="s">
        <v>3829</v>
      </c>
      <c r="D1187" t="s">
        <v>3829</v>
      </c>
      <c r="E1187" t="s">
        <v>3829</v>
      </c>
      <c r="F1187" t="s">
        <v>3829</v>
      </c>
      <c r="G1187" t="s">
        <v>3829</v>
      </c>
      <c r="H1187" t="s">
        <v>3829</v>
      </c>
      <c r="I1187" t="s">
        <v>3829</v>
      </c>
      <c r="J1187" t="s">
        <v>3829</v>
      </c>
      <c r="K1187" t="s">
        <v>3829</v>
      </c>
      <c r="L1187" t="s">
        <v>3829</v>
      </c>
      <c r="M1187" t="s">
        <v>3829</v>
      </c>
      <c r="N1187" t="s">
        <v>3829</v>
      </c>
      <c r="O1187" t="s">
        <v>3829</v>
      </c>
      <c r="P1187" t="s">
        <v>3829</v>
      </c>
      <c r="Q1187" t="s">
        <v>3829</v>
      </c>
      <c r="R1187" t="s">
        <v>3829</v>
      </c>
      <c r="S1187" t="s">
        <v>3829</v>
      </c>
      <c r="T1187" t="s">
        <v>3829</v>
      </c>
      <c r="U1187" t="s">
        <v>3829</v>
      </c>
      <c r="V1187" t="s">
        <v>3829</v>
      </c>
      <c r="W1187"/>
      <c r="X1187"/>
      <c r="Y1187"/>
      <c r="Z1187"/>
      <c r="AA1187"/>
      <c r="AB1187"/>
      <c r="AC1187"/>
      <c r="AD1187"/>
      <c r="AE1187"/>
      <c r="AF1187"/>
      <c r="AG1187"/>
      <c r="AH1187"/>
      <c r="AI1187"/>
      <c r="AJ1187"/>
      <c r="AK1187"/>
      <c r="AL1187"/>
      <c r="AM1187"/>
      <c r="AN1187"/>
      <c r="AO1187"/>
      <c r="AP1187"/>
      <c r="AQ1187" t="s">
        <v>4068</v>
      </c>
      <c r="AR1187" s="288"/>
      <c r="AS1187" s="268"/>
      <c r="AT1187" s="258"/>
      <c r="AV1187" s="258"/>
    </row>
    <row r="1188" spans="1:48" s="257" customFormat="1" ht="22.8" x14ac:dyDescent="0.4">
      <c r="A1188" s="349">
        <v>216046</v>
      </c>
      <c r="B1188" s="257" t="s">
        <v>484</v>
      </c>
      <c r="C1188" t="s">
        <v>212</v>
      </c>
      <c r="D1188" t="s">
        <v>212</v>
      </c>
      <c r="E1188" t="s">
        <v>214</v>
      </c>
      <c r="F1188" t="s">
        <v>214</v>
      </c>
      <c r="G1188" t="s">
        <v>212</v>
      </c>
      <c r="H1188" t="s">
        <v>214</v>
      </c>
      <c r="I1188" t="s">
        <v>214</v>
      </c>
      <c r="J1188" t="s">
        <v>212</v>
      </c>
      <c r="K1188" t="s">
        <v>214</v>
      </c>
      <c r="L1188" t="s">
        <v>214</v>
      </c>
      <c r="M1188" t="s">
        <v>212</v>
      </c>
      <c r="N1188" t="s">
        <v>212</v>
      </c>
      <c r="O1188" t="s">
        <v>212</v>
      </c>
      <c r="P1188" t="s">
        <v>212</v>
      </c>
      <c r="Q1188" t="s">
        <v>212</v>
      </c>
      <c r="R1188" t="s">
        <v>214</v>
      </c>
      <c r="S1188" t="s">
        <v>212</v>
      </c>
      <c r="T1188" t="s">
        <v>214</v>
      </c>
      <c r="U1188" t="s">
        <v>214</v>
      </c>
      <c r="V1188" t="s">
        <v>214</v>
      </c>
      <c r="W1188" t="s">
        <v>212</v>
      </c>
      <c r="X1188" t="s">
        <v>214</v>
      </c>
      <c r="Y1188" t="s">
        <v>214</v>
      </c>
      <c r="Z1188" t="s">
        <v>214</v>
      </c>
      <c r="AA1188" t="s">
        <v>214</v>
      </c>
      <c r="AB1188" t="s">
        <v>214</v>
      </c>
      <c r="AC1188" t="s">
        <v>214</v>
      </c>
      <c r="AD1188" t="s">
        <v>212</v>
      </c>
      <c r="AE1188" t="s">
        <v>214</v>
      </c>
      <c r="AF1188" t="s">
        <v>214</v>
      </c>
      <c r="AG1188"/>
      <c r="AH1188"/>
      <c r="AI1188"/>
      <c r="AJ1188"/>
      <c r="AK1188"/>
      <c r="AL1188"/>
      <c r="AM1188"/>
      <c r="AN1188"/>
      <c r="AO1188"/>
      <c r="AP1188"/>
      <c r="AQ1188" t="s">
        <v>3375</v>
      </c>
      <c r="AR1188"/>
      <c r="AS1188" s="268"/>
      <c r="AT1188" s="258"/>
      <c r="AV1188" s="258"/>
    </row>
    <row r="1189" spans="1:48" s="257" customFormat="1" ht="22.8" x14ac:dyDescent="0.4">
      <c r="A1189" s="349">
        <v>216049</v>
      </c>
      <c r="B1189" s="257" t="s">
        <v>59</v>
      </c>
      <c r="C1189" t="s">
        <v>212</v>
      </c>
      <c r="D1189" t="s">
        <v>214</v>
      </c>
      <c r="E1189" t="s">
        <v>214</v>
      </c>
      <c r="F1189" t="s">
        <v>212</v>
      </c>
      <c r="G1189" t="s">
        <v>214</v>
      </c>
      <c r="H1189" t="s">
        <v>214</v>
      </c>
      <c r="I1189" t="s">
        <v>214</v>
      </c>
      <c r="J1189" t="s">
        <v>214</v>
      </c>
      <c r="K1189" t="s">
        <v>214</v>
      </c>
      <c r="L1189" t="s">
        <v>212</v>
      </c>
      <c r="M1189" t="s">
        <v>212</v>
      </c>
      <c r="N1189" t="s">
        <v>214</v>
      </c>
      <c r="O1189" t="s">
        <v>214</v>
      </c>
      <c r="P1189" t="s">
        <v>214</v>
      </c>
      <c r="Q1189" t="s">
        <v>214</v>
      </c>
      <c r="R1189" t="s">
        <v>214</v>
      </c>
      <c r="S1189" t="s">
        <v>212</v>
      </c>
      <c r="T1189" t="s">
        <v>214</v>
      </c>
      <c r="U1189" t="s">
        <v>214</v>
      </c>
      <c r="V1189" t="s">
        <v>214</v>
      </c>
      <c r="W1189" t="s">
        <v>214</v>
      </c>
      <c r="X1189" t="s">
        <v>214</v>
      </c>
      <c r="Y1189" t="s">
        <v>212</v>
      </c>
      <c r="Z1189" t="s">
        <v>214</v>
      </c>
      <c r="AA1189" t="s">
        <v>214</v>
      </c>
      <c r="AB1189" t="s">
        <v>212</v>
      </c>
      <c r="AC1189" t="s">
        <v>212</v>
      </c>
      <c r="AD1189" t="s">
        <v>214</v>
      </c>
      <c r="AE1189" t="s">
        <v>212</v>
      </c>
      <c r="AF1189" t="s">
        <v>212</v>
      </c>
      <c r="AG1189" t="s">
        <v>214</v>
      </c>
      <c r="AH1189" t="s">
        <v>214</v>
      </c>
      <c r="AI1189" t="s">
        <v>214</v>
      </c>
      <c r="AJ1189" t="s">
        <v>214</v>
      </c>
      <c r="AK1189" t="s">
        <v>212</v>
      </c>
      <c r="AL1189" t="s">
        <v>213</v>
      </c>
      <c r="AM1189" t="s">
        <v>213</v>
      </c>
      <c r="AN1189" t="s">
        <v>213</v>
      </c>
      <c r="AO1189" t="s">
        <v>213</v>
      </c>
      <c r="AP1189" t="s">
        <v>213</v>
      </c>
      <c r="AQ1189" t="s">
        <v>59</v>
      </c>
      <c r="AR1189" s="282"/>
      <c r="AS1189" s="268"/>
      <c r="AT1189" s="256"/>
    </row>
    <row r="1190" spans="1:48" s="257" customFormat="1" ht="24" x14ac:dyDescent="0.5">
      <c r="A1190" s="350">
        <v>216050</v>
      </c>
      <c r="B1190" s="257" t="s">
        <v>484</v>
      </c>
      <c r="C1190" s="256" t="s">
        <v>214</v>
      </c>
      <c r="D1190" s="256" t="s">
        <v>212</v>
      </c>
      <c r="E1190" s="256" t="s">
        <v>214</v>
      </c>
      <c r="F1190" s="256" t="s">
        <v>214</v>
      </c>
      <c r="G1190" s="256" t="s">
        <v>214</v>
      </c>
      <c r="H1190" s="256" t="s">
        <v>214</v>
      </c>
      <c r="I1190" s="256" t="s">
        <v>214</v>
      </c>
      <c r="J1190" s="256" t="s">
        <v>214</v>
      </c>
      <c r="K1190" s="256" t="s">
        <v>214</v>
      </c>
      <c r="L1190" s="256" t="s">
        <v>214</v>
      </c>
      <c r="M1190" s="256" t="s">
        <v>212</v>
      </c>
      <c r="N1190" s="256" t="s">
        <v>214</v>
      </c>
      <c r="O1190" s="256" t="s">
        <v>214</v>
      </c>
      <c r="P1190" s="256" t="s">
        <v>214</v>
      </c>
      <c r="Q1190" s="256" t="s">
        <v>214</v>
      </c>
      <c r="R1190" s="256" t="s">
        <v>214</v>
      </c>
      <c r="S1190" s="256" t="s">
        <v>214</v>
      </c>
      <c r="T1190" s="256" t="s">
        <v>212</v>
      </c>
      <c r="U1190" s="256" t="s">
        <v>212</v>
      </c>
      <c r="V1190" s="256" t="s">
        <v>212</v>
      </c>
      <c r="W1190" s="256" t="s">
        <v>212</v>
      </c>
      <c r="X1190" s="256" t="s">
        <v>212</v>
      </c>
      <c r="Y1190" s="256" t="s">
        <v>212</v>
      </c>
      <c r="Z1190" s="256" t="s">
        <v>214</v>
      </c>
      <c r="AA1190" s="256" t="s">
        <v>212</v>
      </c>
      <c r="AB1190" s="256" t="s">
        <v>213</v>
      </c>
      <c r="AC1190" s="256" t="s">
        <v>213</v>
      </c>
      <c r="AD1190" s="256" t="s">
        <v>213</v>
      </c>
      <c r="AE1190" s="256" t="s">
        <v>213</v>
      </c>
      <c r="AF1190" s="256" t="s">
        <v>213</v>
      </c>
      <c r="AG1190" s="256" t="s">
        <v>213</v>
      </c>
      <c r="AH1190" s="256" t="s">
        <v>213</v>
      </c>
      <c r="AI1190" s="256" t="s">
        <v>213</v>
      </c>
      <c r="AJ1190" s="256" t="s">
        <v>213</v>
      </c>
      <c r="AK1190" s="256" t="s">
        <v>213</v>
      </c>
      <c r="AL1190" s="256"/>
      <c r="AM1190" s="256"/>
      <c r="AN1190" s="256"/>
      <c r="AO1190" s="256"/>
      <c r="AP1190"/>
      <c r="AQ1190" t="s">
        <v>484</v>
      </c>
      <c r="AR1190" s="288"/>
      <c r="AS1190" s="268"/>
      <c r="AT1190" s="258"/>
    </row>
    <row r="1191" spans="1:48" s="257" customFormat="1" ht="22.8" x14ac:dyDescent="0.4">
      <c r="A1191" s="349">
        <v>216053</v>
      </c>
      <c r="B1191" s="257" t="s">
        <v>484</v>
      </c>
      <c r="C1191" t="s">
        <v>214</v>
      </c>
      <c r="D1191" t="s">
        <v>214</v>
      </c>
      <c r="E1191" t="s">
        <v>212</v>
      </c>
      <c r="F1191" t="s">
        <v>212</v>
      </c>
      <c r="G1191" t="s">
        <v>214</v>
      </c>
      <c r="H1191" t="s">
        <v>214</v>
      </c>
      <c r="I1191" t="s">
        <v>214</v>
      </c>
      <c r="J1191" t="s">
        <v>212</v>
      </c>
      <c r="K1191" t="s">
        <v>214</v>
      </c>
      <c r="L1191" t="s">
        <v>214</v>
      </c>
      <c r="M1191" t="s">
        <v>212</v>
      </c>
      <c r="N1191" t="s">
        <v>212</v>
      </c>
      <c r="O1191" t="s">
        <v>212</v>
      </c>
      <c r="P1191" t="s">
        <v>212</v>
      </c>
      <c r="Q1191" t="s">
        <v>214</v>
      </c>
      <c r="R1191" t="s">
        <v>212</v>
      </c>
      <c r="S1191" t="s">
        <v>214</v>
      </c>
      <c r="T1191" t="s">
        <v>212</v>
      </c>
      <c r="U1191" t="s">
        <v>214</v>
      </c>
      <c r="V1191" t="s">
        <v>214</v>
      </c>
      <c r="W1191" t="s">
        <v>214</v>
      </c>
      <c r="X1191" t="s">
        <v>214</v>
      </c>
      <c r="Y1191" t="s">
        <v>212</v>
      </c>
      <c r="Z1191" t="s">
        <v>212</v>
      </c>
      <c r="AA1191" t="s">
        <v>212</v>
      </c>
      <c r="AB1191" t="s">
        <v>212</v>
      </c>
      <c r="AC1191" t="s">
        <v>212</v>
      </c>
      <c r="AD1191" t="s">
        <v>212</v>
      </c>
      <c r="AE1191" t="s">
        <v>212</v>
      </c>
      <c r="AF1191" t="s">
        <v>214</v>
      </c>
      <c r="AG1191"/>
      <c r="AH1191"/>
      <c r="AI1191"/>
      <c r="AJ1191"/>
      <c r="AK1191"/>
      <c r="AL1191"/>
      <c r="AM1191"/>
      <c r="AN1191"/>
      <c r="AO1191"/>
      <c r="AP1191"/>
      <c r="AQ1191" t="s">
        <v>484</v>
      </c>
      <c r="AR1191"/>
      <c r="AS1191" s="268"/>
      <c r="AT1191" s="256"/>
    </row>
    <row r="1192" spans="1:48" s="257" customFormat="1" ht="22.8" x14ac:dyDescent="0.4">
      <c r="A1192" s="349">
        <v>216054</v>
      </c>
      <c r="B1192" s="257" t="s">
        <v>59</v>
      </c>
      <c r="C1192" t="s">
        <v>214</v>
      </c>
      <c r="D1192" t="s">
        <v>212</v>
      </c>
      <c r="E1192" t="s">
        <v>214</v>
      </c>
      <c r="F1192" t="s">
        <v>214</v>
      </c>
      <c r="G1192" t="s">
        <v>214</v>
      </c>
      <c r="H1192" t="s">
        <v>214</v>
      </c>
      <c r="I1192" t="s">
        <v>214</v>
      </c>
      <c r="J1192" t="s">
        <v>212</v>
      </c>
      <c r="K1192" t="s">
        <v>214</v>
      </c>
      <c r="L1192" t="s">
        <v>214</v>
      </c>
      <c r="M1192" t="s">
        <v>212</v>
      </c>
      <c r="N1192" t="s">
        <v>212</v>
      </c>
      <c r="O1192" t="s">
        <v>214</v>
      </c>
      <c r="P1192" t="s">
        <v>212</v>
      </c>
      <c r="Q1192" t="s">
        <v>214</v>
      </c>
      <c r="R1192" t="s">
        <v>212</v>
      </c>
      <c r="S1192" t="s">
        <v>214</v>
      </c>
      <c r="T1192" t="s">
        <v>212</v>
      </c>
      <c r="U1192" t="s">
        <v>214</v>
      </c>
      <c r="V1192" t="s">
        <v>214</v>
      </c>
      <c r="W1192" t="s">
        <v>214</v>
      </c>
      <c r="X1192" t="s">
        <v>214</v>
      </c>
      <c r="Y1192" t="s">
        <v>214</v>
      </c>
      <c r="Z1192" t="s">
        <v>212</v>
      </c>
      <c r="AA1192" t="s">
        <v>214</v>
      </c>
      <c r="AB1192" t="s">
        <v>214</v>
      </c>
      <c r="AC1192" t="s">
        <v>214</v>
      </c>
      <c r="AD1192" t="s">
        <v>214</v>
      </c>
      <c r="AE1192" t="s">
        <v>214</v>
      </c>
      <c r="AF1192" t="s">
        <v>214</v>
      </c>
      <c r="AG1192" t="s">
        <v>213</v>
      </c>
      <c r="AH1192" t="s">
        <v>213</v>
      </c>
      <c r="AI1192" t="s">
        <v>213</v>
      </c>
      <c r="AJ1192" t="s">
        <v>214</v>
      </c>
      <c r="AK1192" t="s">
        <v>214</v>
      </c>
      <c r="AL1192" t="s">
        <v>213</v>
      </c>
      <c r="AM1192" t="s">
        <v>213</v>
      </c>
      <c r="AN1192" t="s">
        <v>213</v>
      </c>
      <c r="AO1192" t="s">
        <v>213</v>
      </c>
      <c r="AP1192" t="s">
        <v>213</v>
      </c>
      <c r="AQ1192" t="s">
        <v>3374</v>
      </c>
      <c r="AR1192"/>
      <c r="AS1192" s="268"/>
      <c r="AT1192" s="256"/>
    </row>
    <row r="1193" spans="1:48" s="257" customFormat="1" ht="22.8" x14ac:dyDescent="0.4">
      <c r="A1193" s="349">
        <v>216055</v>
      </c>
      <c r="B1193" s="257" t="s">
        <v>486</v>
      </c>
      <c r="C1193" t="s">
        <v>3829</v>
      </c>
      <c r="D1193" t="s">
        <v>3829</v>
      </c>
      <c r="E1193" t="s">
        <v>3829</v>
      </c>
      <c r="F1193" t="s">
        <v>3829</v>
      </c>
      <c r="G1193" t="s">
        <v>3829</v>
      </c>
      <c r="H1193" t="s">
        <v>3829</v>
      </c>
      <c r="I1193" t="s">
        <v>3829</v>
      </c>
      <c r="J1193" t="s">
        <v>3829</v>
      </c>
      <c r="K1193" t="s">
        <v>3829</v>
      </c>
      <c r="L1193" t="s">
        <v>3829</v>
      </c>
      <c r="M1193" t="s">
        <v>3829</v>
      </c>
      <c r="N1193" t="s">
        <v>3829</v>
      </c>
      <c r="O1193" t="s">
        <v>3829</v>
      </c>
      <c r="P1193" t="s">
        <v>3829</v>
      </c>
      <c r="Q1193" t="s">
        <v>3829</v>
      </c>
      <c r="R1193" t="s">
        <v>3829</v>
      </c>
      <c r="S1193" t="s">
        <v>3829</v>
      </c>
      <c r="T1193" t="s">
        <v>3829</v>
      </c>
      <c r="U1193" t="s">
        <v>3829</v>
      </c>
      <c r="V1193" t="s">
        <v>3829</v>
      </c>
      <c r="W1193"/>
      <c r="X1193"/>
      <c r="Y1193"/>
      <c r="Z1193"/>
      <c r="AA1193"/>
      <c r="AB1193"/>
      <c r="AC1193"/>
      <c r="AD1193"/>
      <c r="AE1193"/>
      <c r="AF1193"/>
      <c r="AG1193"/>
      <c r="AH1193"/>
      <c r="AI1193"/>
      <c r="AJ1193"/>
      <c r="AK1193"/>
      <c r="AL1193"/>
      <c r="AM1193"/>
      <c r="AN1193"/>
      <c r="AO1193"/>
      <c r="AP1193"/>
      <c r="AQ1193" t="s">
        <v>4068</v>
      </c>
      <c r="AR1193" s="288"/>
      <c r="AS1193" s="268"/>
      <c r="AT1193" s="256"/>
    </row>
    <row r="1194" spans="1:48" s="257" customFormat="1" ht="22.8" x14ac:dyDescent="0.4">
      <c r="A1194" s="349">
        <v>216056</v>
      </c>
      <c r="B1194" s="257" t="s">
        <v>59</v>
      </c>
      <c r="C1194" t="s">
        <v>214</v>
      </c>
      <c r="D1194" t="s">
        <v>214</v>
      </c>
      <c r="E1194" t="s">
        <v>214</v>
      </c>
      <c r="F1194" t="s">
        <v>214</v>
      </c>
      <c r="G1194" t="s">
        <v>214</v>
      </c>
      <c r="H1194" t="s">
        <v>214</v>
      </c>
      <c r="I1194" t="s">
        <v>214</v>
      </c>
      <c r="J1194" t="s">
        <v>214</v>
      </c>
      <c r="K1194" t="s">
        <v>212</v>
      </c>
      <c r="L1194" t="s">
        <v>214</v>
      </c>
      <c r="M1194" t="s">
        <v>214</v>
      </c>
      <c r="N1194" t="s">
        <v>214</v>
      </c>
      <c r="O1194" t="s">
        <v>214</v>
      </c>
      <c r="P1194" t="s">
        <v>214</v>
      </c>
      <c r="Q1194" t="s">
        <v>214</v>
      </c>
      <c r="R1194" t="s">
        <v>214</v>
      </c>
      <c r="S1194" t="s">
        <v>214</v>
      </c>
      <c r="T1194" t="s">
        <v>214</v>
      </c>
      <c r="U1194" t="s">
        <v>214</v>
      </c>
      <c r="V1194" t="s">
        <v>212</v>
      </c>
      <c r="W1194" t="s">
        <v>214</v>
      </c>
      <c r="X1194" t="s">
        <v>214</v>
      </c>
      <c r="Y1194" t="s">
        <v>214</v>
      </c>
      <c r="Z1194" t="s">
        <v>214</v>
      </c>
      <c r="AA1194" t="s">
        <v>212</v>
      </c>
      <c r="AB1194" t="s">
        <v>214</v>
      </c>
      <c r="AC1194" t="s">
        <v>214</v>
      </c>
      <c r="AD1194" t="s">
        <v>214</v>
      </c>
      <c r="AE1194" t="s">
        <v>214</v>
      </c>
      <c r="AF1194" t="s">
        <v>214</v>
      </c>
      <c r="AG1194" t="s">
        <v>214</v>
      </c>
      <c r="AH1194" t="s">
        <v>214</v>
      </c>
      <c r="AI1194" t="s">
        <v>214</v>
      </c>
      <c r="AJ1194" t="s">
        <v>214</v>
      </c>
      <c r="AK1194" t="s">
        <v>214</v>
      </c>
      <c r="AL1194" t="s">
        <v>214</v>
      </c>
      <c r="AM1194" t="s">
        <v>213</v>
      </c>
      <c r="AN1194" t="s">
        <v>213</v>
      </c>
      <c r="AO1194" t="s">
        <v>214</v>
      </c>
      <c r="AP1194" t="s">
        <v>213</v>
      </c>
      <c r="AQ1194" t="s">
        <v>59</v>
      </c>
      <c r="AR1194" s="282"/>
      <c r="AS1194" s="268"/>
      <c r="AT1194" s="256"/>
    </row>
    <row r="1195" spans="1:48" s="257" customFormat="1" ht="22.8" x14ac:dyDescent="0.4">
      <c r="A1195" s="351">
        <v>216057</v>
      </c>
      <c r="B1195" s="257" t="s">
        <v>486</v>
      </c>
      <c r="C1195" s="269" t="s">
        <v>3829</v>
      </c>
      <c r="D1195" s="269" t="s">
        <v>3829</v>
      </c>
      <c r="E1195" s="269" t="s">
        <v>3829</v>
      </c>
      <c r="F1195" s="269" t="s">
        <v>3829</v>
      </c>
      <c r="G1195" s="269" t="s">
        <v>3829</v>
      </c>
      <c r="H1195" s="269" t="s">
        <v>3829</v>
      </c>
      <c r="I1195" s="269" t="s">
        <v>3829</v>
      </c>
      <c r="J1195" s="269" t="s">
        <v>3829</v>
      </c>
      <c r="K1195" s="269" t="s">
        <v>3829</v>
      </c>
      <c r="L1195" s="269" t="s">
        <v>3829</v>
      </c>
      <c r="M1195" s="269" t="s">
        <v>3829</v>
      </c>
      <c r="N1195" s="269" t="s">
        <v>3829</v>
      </c>
      <c r="O1195" s="269" t="s">
        <v>3829</v>
      </c>
      <c r="P1195" s="269" t="s">
        <v>3829</v>
      </c>
      <c r="Q1195" s="269" t="s">
        <v>3829</v>
      </c>
      <c r="R1195" s="269" t="s">
        <v>3829</v>
      </c>
      <c r="S1195" s="269" t="s">
        <v>3829</v>
      </c>
      <c r="T1195" s="269" t="s">
        <v>3829</v>
      </c>
      <c r="U1195" s="269" t="s">
        <v>3829</v>
      </c>
      <c r="V1195" s="269" t="s">
        <v>3829</v>
      </c>
      <c r="W1195" s="269"/>
      <c r="X1195" s="269"/>
      <c r="Y1195" s="269"/>
      <c r="Z1195" s="269"/>
      <c r="AA1195" s="269"/>
      <c r="AB1195" s="269"/>
      <c r="AC1195" s="269"/>
      <c r="AD1195" s="269"/>
      <c r="AE1195" s="269"/>
      <c r="AF1195" s="269"/>
      <c r="AG1195" s="269"/>
      <c r="AH1195" s="269"/>
      <c r="AI1195" s="269"/>
      <c r="AJ1195" s="269"/>
      <c r="AK1195" s="269"/>
      <c r="AL1195" s="269"/>
      <c r="AM1195" s="269"/>
      <c r="AN1195" s="269"/>
      <c r="AO1195" s="269"/>
      <c r="AP1195"/>
      <c r="AQ1195" t="s">
        <v>4068</v>
      </c>
      <c r="AR1195" s="288"/>
      <c r="AS1195" s="268"/>
      <c r="AT1195" s="258"/>
      <c r="AV1195" s="258"/>
    </row>
    <row r="1196" spans="1:48" s="257" customFormat="1" ht="22.8" x14ac:dyDescent="0.4">
      <c r="A1196" s="349">
        <v>216058</v>
      </c>
      <c r="B1196" s="257" t="s">
        <v>484</v>
      </c>
      <c r="C1196" t="s">
        <v>212</v>
      </c>
      <c r="D1196" t="s">
        <v>212</v>
      </c>
      <c r="E1196" t="s">
        <v>212</v>
      </c>
      <c r="F1196" t="s">
        <v>212</v>
      </c>
      <c r="G1196" t="s">
        <v>212</v>
      </c>
      <c r="H1196" t="s">
        <v>214</v>
      </c>
      <c r="I1196" t="s">
        <v>212</v>
      </c>
      <c r="J1196" t="s">
        <v>212</v>
      </c>
      <c r="K1196" t="s">
        <v>212</v>
      </c>
      <c r="L1196" t="s">
        <v>212</v>
      </c>
      <c r="M1196" t="s">
        <v>212</v>
      </c>
      <c r="N1196" t="s">
        <v>214</v>
      </c>
      <c r="O1196" t="s">
        <v>212</v>
      </c>
      <c r="P1196" t="s">
        <v>212</v>
      </c>
      <c r="Q1196" t="s">
        <v>212</v>
      </c>
      <c r="R1196" t="s">
        <v>212</v>
      </c>
      <c r="S1196" t="s">
        <v>213</v>
      </c>
      <c r="T1196" t="s">
        <v>212</v>
      </c>
      <c r="U1196" t="s">
        <v>214</v>
      </c>
      <c r="V1196" t="s">
        <v>212</v>
      </c>
      <c r="W1196" t="s">
        <v>213</v>
      </c>
      <c r="X1196" t="s">
        <v>214</v>
      </c>
      <c r="Y1196" t="s">
        <v>213</v>
      </c>
      <c r="Z1196" t="s">
        <v>212</v>
      </c>
      <c r="AA1196" t="s">
        <v>214</v>
      </c>
      <c r="AB1196" t="s">
        <v>214</v>
      </c>
      <c r="AC1196" t="s">
        <v>214</v>
      </c>
      <c r="AD1196" t="s">
        <v>213</v>
      </c>
      <c r="AE1196" t="s">
        <v>213</v>
      </c>
      <c r="AF1196" t="s">
        <v>214</v>
      </c>
      <c r="AG1196"/>
      <c r="AH1196"/>
      <c r="AI1196"/>
      <c r="AJ1196"/>
      <c r="AK1196"/>
      <c r="AL1196"/>
      <c r="AM1196"/>
      <c r="AN1196"/>
      <c r="AO1196"/>
      <c r="AP1196"/>
      <c r="AQ1196" t="s">
        <v>3375</v>
      </c>
      <c r="AR1196"/>
      <c r="AS1196" s="268"/>
      <c r="AT1196" s="256"/>
    </row>
    <row r="1197" spans="1:48" s="257" customFormat="1" ht="22.8" x14ac:dyDescent="0.4">
      <c r="A1197" s="349">
        <v>216064</v>
      </c>
      <c r="B1197" s="257" t="s">
        <v>484</v>
      </c>
      <c r="C1197" t="s">
        <v>212</v>
      </c>
      <c r="D1197" t="s">
        <v>212</v>
      </c>
      <c r="E1197" t="s">
        <v>212</v>
      </c>
      <c r="F1197" t="s">
        <v>212</v>
      </c>
      <c r="G1197" t="s">
        <v>212</v>
      </c>
      <c r="H1197" t="s">
        <v>212</v>
      </c>
      <c r="I1197" t="s">
        <v>212</v>
      </c>
      <c r="J1197" t="s">
        <v>212</v>
      </c>
      <c r="K1197" t="s">
        <v>212</v>
      </c>
      <c r="L1197" t="s">
        <v>212</v>
      </c>
      <c r="M1197" t="s">
        <v>212</v>
      </c>
      <c r="N1197" t="s">
        <v>212</v>
      </c>
      <c r="O1197" t="s">
        <v>212</v>
      </c>
      <c r="P1197" t="s">
        <v>212</v>
      </c>
      <c r="Q1197" t="s">
        <v>212</v>
      </c>
      <c r="R1197" t="s">
        <v>212</v>
      </c>
      <c r="S1197" t="s">
        <v>212</v>
      </c>
      <c r="T1197" t="s">
        <v>212</v>
      </c>
      <c r="U1197" t="s">
        <v>212</v>
      </c>
      <c r="V1197" t="s">
        <v>212</v>
      </c>
      <c r="W1197" t="s">
        <v>213</v>
      </c>
      <c r="X1197" t="s">
        <v>213</v>
      </c>
      <c r="Y1197" t="s">
        <v>213</v>
      </c>
      <c r="Z1197" t="s">
        <v>213</v>
      </c>
      <c r="AA1197" t="s">
        <v>213</v>
      </c>
      <c r="AB1197" t="s">
        <v>213</v>
      </c>
      <c r="AC1197" t="s">
        <v>213</v>
      </c>
      <c r="AD1197" t="s">
        <v>213</v>
      </c>
      <c r="AE1197" t="s">
        <v>213</v>
      </c>
      <c r="AF1197" t="s">
        <v>213</v>
      </c>
      <c r="AG1197"/>
      <c r="AH1197"/>
      <c r="AI1197"/>
      <c r="AJ1197"/>
      <c r="AK1197"/>
      <c r="AL1197"/>
      <c r="AM1197"/>
      <c r="AN1197"/>
      <c r="AO1197"/>
      <c r="AP1197"/>
      <c r="AQ1197" t="s">
        <v>484</v>
      </c>
      <c r="AR1197" s="288"/>
      <c r="AS1197" s="268"/>
      <c r="AT1197" s="258"/>
    </row>
    <row r="1198" spans="1:48" s="257" customFormat="1" ht="22.8" x14ac:dyDescent="0.4">
      <c r="A1198" s="349">
        <v>216066</v>
      </c>
      <c r="B1198" s="257" t="s">
        <v>486</v>
      </c>
      <c r="C1198" t="s">
        <v>3829</v>
      </c>
      <c r="D1198" t="s">
        <v>3829</v>
      </c>
      <c r="E1198" t="s">
        <v>3829</v>
      </c>
      <c r="F1198" t="s">
        <v>3829</v>
      </c>
      <c r="G1198" t="s">
        <v>3829</v>
      </c>
      <c r="H1198" t="s">
        <v>3829</v>
      </c>
      <c r="I1198" t="s">
        <v>3829</v>
      </c>
      <c r="J1198" t="s">
        <v>3829</v>
      </c>
      <c r="K1198" t="s">
        <v>3829</v>
      </c>
      <c r="L1198" t="s">
        <v>3829</v>
      </c>
      <c r="M1198" t="s">
        <v>3829</v>
      </c>
      <c r="N1198" t="s">
        <v>3829</v>
      </c>
      <c r="O1198" t="s">
        <v>3829</v>
      </c>
      <c r="P1198" t="s">
        <v>3829</v>
      </c>
      <c r="Q1198" t="s">
        <v>3829</v>
      </c>
      <c r="R1198" t="s">
        <v>3829</v>
      </c>
      <c r="S1198" t="s">
        <v>3829</v>
      </c>
      <c r="T1198" t="s">
        <v>3829</v>
      </c>
      <c r="U1198" t="s">
        <v>3829</v>
      </c>
      <c r="V1198" t="s">
        <v>3829</v>
      </c>
      <c r="W1198"/>
      <c r="X1198"/>
      <c r="Y1198"/>
      <c r="Z1198"/>
      <c r="AA1198"/>
      <c r="AB1198"/>
      <c r="AC1198"/>
      <c r="AD1198"/>
      <c r="AE1198"/>
      <c r="AF1198"/>
      <c r="AG1198"/>
      <c r="AH1198"/>
      <c r="AI1198"/>
      <c r="AJ1198"/>
      <c r="AK1198"/>
      <c r="AL1198"/>
      <c r="AM1198"/>
      <c r="AN1198"/>
      <c r="AO1198"/>
      <c r="AP1198"/>
      <c r="AQ1198" t="s">
        <v>4037</v>
      </c>
      <c r="AR1198"/>
      <c r="AS1198" s="268"/>
      <c r="AT1198" s="258"/>
    </row>
    <row r="1199" spans="1:48" s="257" customFormat="1" ht="22.8" x14ac:dyDescent="0.4">
      <c r="A1199" s="349">
        <v>216074</v>
      </c>
      <c r="B1199" s="257" t="s">
        <v>486</v>
      </c>
      <c r="C1199" t="s">
        <v>3829</v>
      </c>
      <c r="D1199" t="s">
        <v>3829</v>
      </c>
      <c r="E1199" t="s">
        <v>3829</v>
      </c>
      <c r="F1199" t="s">
        <v>3829</v>
      </c>
      <c r="G1199" t="s">
        <v>3829</v>
      </c>
      <c r="H1199" t="s">
        <v>3829</v>
      </c>
      <c r="I1199" t="s">
        <v>3829</v>
      </c>
      <c r="J1199" t="s">
        <v>3829</v>
      </c>
      <c r="K1199" t="s">
        <v>3829</v>
      </c>
      <c r="L1199" t="s">
        <v>3829</v>
      </c>
      <c r="M1199" t="s">
        <v>3829</v>
      </c>
      <c r="N1199" t="s">
        <v>3829</v>
      </c>
      <c r="O1199" t="s">
        <v>3829</v>
      </c>
      <c r="P1199" t="s">
        <v>3829</v>
      </c>
      <c r="Q1199" t="s">
        <v>3829</v>
      </c>
      <c r="R1199" t="s">
        <v>3829</v>
      </c>
      <c r="S1199" t="s">
        <v>3829</v>
      </c>
      <c r="T1199" t="s">
        <v>3829</v>
      </c>
      <c r="U1199" t="s">
        <v>3829</v>
      </c>
      <c r="V1199" t="s">
        <v>3829</v>
      </c>
      <c r="W1199"/>
      <c r="X1199"/>
      <c r="Y1199"/>
      <c r="Z1199"/>
      <c r="AA1199"/>
      <c r="AB1199"/>
      <c r="AC1199"/>
      <c r="AD1199"/>
      <c r="AE1199"/>
      <c r="AF1199"/>
      <c r="AG1199"/>
      <c r="AH1199"/>
      <c r="AI1199"/>
      <c r="AJ1199"/>
      <c r="AK1199"/>
      <c r="AL1199"/>
      <c r="AM1199"/>
      <c r="AN1199"/>
      <c r="AO1199"/>
      <c r="AP1199"/>
      <c r="AQ1199" t="s">
        <v>4077</v>
      </c>
      <c r="AR1199" s="288"/>
      <c r="AS1199" s="268"/>
      <c r="AT1199" s="256"/>
    </row>
    <row r="1200" spans="1:48" s="257" customFormat="1" ht="22.8" x14ac:dyDescent="0.4">
      <c r="A1200" s="349">
        <v>216077</v>
      </c>
      <c r="B1200" s="257" t="s">
        <v>486</v>
      </c>
      <c r="C1200" t="s">
        <v>3829</v>
      </c>
      <c r="D1200" t="s">
        <v>3829</v>
      </c>
      <c r="E1200" t="s">
        <v>3829</v>
      </c>
      <c r="F1200" t="s">
        <v>3829</v>
      </c>
      <c r="G1200" t="s">
        <v>3829</v>
      </c>
      <c r="H1200" t="s">
        <v>3829</v>
      </c>
      <c r="I1200" t="s">
        <v>3829</v>
      </c>
      <c r="J1200" t="s">
        <v>3829</v>
      </c>
      <c r="K1200" t="s">
        <v>3829</v>
      </c>
      <c r="L1200" t="s">
        <v>3829</v>
      </c>
      <c r="M1200" t="s">
        <v>3829</v>
      </c>
      <c r="N1200" t="s">
        <v>3829</v>
      </c>
      <c r="O1200" t="s">
        <v>3829</v>
      </c>
      <c r="P1200" t="s">
        <v>3829</v>
      </c>
      <c r="Q1200" t="s">
        <v>3829</v>
      </c>
      <c r="R1200" t="s">
        <v>3829</v>
      </c>
      <c r="S1200" t="s">
        <v>3829</v>
      </c>
      <c r="T1200" t="s">
        <v>3829</v>
      </c>
      <c r="U1200" t="s">
        <v>3829</v>
      </c>
      <c r="V1200" t="s">
        <v>3829</v>
      </c>
      <c r="W1200"/>
      <c r="X1200"/>
      <c r="Y1200"/>
      <c r="Z1200"/>
      <c r="AA1200"/>
      <c r="AB1200"/>
      <c r="AC1200"/>
      <c r="AD1200"/>
      <c r="AE1200"/>
      <c r="AF1200"/>
      <c r="AG1200"/>
      <c r="AH1200"/>
      <c r="AI1200"/>
      <c r="AJ1200"/>
      <c r="AK1200"/>
      <c r="AL1200"/>
      <c r="AM1200"/>
      <c r="AN1200"/>
      <c r="AO1200"/>
      <c r="AP1200"/>
      <c r="AQ1200" t="s">
        <v>4022</v>
      </c>
      <c r="AR1200" s="288"/>
      <c r="AS1200" s="268"/>
      <c r="AT1200" s="256"/>
      <c r="AV1200" s="258"/>
    </row>
    <row r="1201" spans="1:48" s="257" customFormat="1" ht="22.8" x14ac:dyDescent="0.4">
      <c r="A1201" s="349">
        <v>216080</v>
      </c>
      <c r="B1201" s="257" t="s">
        <v>59</v>
      </c>
      <c r="C1201" t="s">
        <v>214</v>
      </c>
      <c r="D1201" t="s">
        <v>214</v>
      </c>
      <c r="E1201" t="s">
        <v>214</v>
      </c>
      <c r="F1201" t="s">
        <v>214</v>
      </c>
      <c r="G1201" t="s">
        <v>212</v>
      </c>
      <c r="H1201" t="s">
        <v>214</v>
      </c>
      <c r="I1201" t="s">
        <v>212</v>
      </c>
      <c r="J1201" t="s">
        <v>212</v>
      </c>
      <c r="K1201" t="s">
        <v>214</v>
      </c>
      <c r="L1201" t="s">
        <v>212</v>
      </c>
      <c r="M1201" t="s">
        <v>212</v>
      </c>
      <c r="N1201" t="s">
        <v>212</v>
      </c>
      <c r="O1201" t="s">
        <v>212</v>
      </c>
      <c r="P1201" t="s">
        <v>212</v>
      </c>
      <c r="Q1201" t="s">
        <v>212</v>
      </c>
      <c r="R1201" t="s">
        <v>212</v>
      </c>
      <c r="S1201" t="s">
        <v>212</v>
      </c>
      <c r="T1201" t="s">
        <v>212</v>
      </c>
      <c r="U1201" t="s">
        <v>214</v>
      </c>
      <c r="V1201" t="s">
        <v>212</v>
      </c>
      <c r="W1201" t="s">
        <v>212</v>
      </c>
      <c r="X1201" t="s">
        <v>212</v>
      </c>
      <c r="Y1201" t="s">
        <v>212</v>
      </c>
      <c r="Z1201" t="s">
        <v>212</v>
      </c>
      <c r="AA1201" t="s">
        <v>214</v>
      </c>
      <c r="AB1201" t="s">
        <v>214</v>
      </c>
      <c r="AC1201" t="s">
        <v>212</v>
      </c>
      <c r="AD1201" t="s">
        <v>212</v>
      </c>
      <c r="AE1201" t="s">
        <v>212</v>
      </c>
      <c r="AF1201" t="s">
        <v>212</v>
      </c>
      <c r="AG1201" t="s">
        <v>214</v>
      </c>
      <c r="AH1201" t="s">
        <v>214</v>
      </c>
      <c r="AI1201" t="s">
        <v>214</v>
      </c>
      <c r="AJ1201" t="s">
        <v>214</v>
      </c>
      <c r="AK1201" t="s">
        <v>214</v>
      </c>
      <c r="AL1201" t="s">
        <v>213</v>
      </c>
      <c r="AM1201" t="s">
        <v>213</v>
      </c>
      <c r="AN1201" t="s">
        <v>213</v>
      </c>
      <c r="AO1201" t="s">
        <v>213</v>
      </c>
      <c r="AP1201" t="s">
        <v>213</v>
      </c>
      <c r="AQ1201" t="s">
        <v>3374</v>
      </c>
      <c r="AR1201" s="269"/>
      <c r="AS1201" s="268"/>
      <c r="AT1201" s="256"/>
    </row>
    <row r="1202" spans="1:48" s="257" customFormat="1" ht="22.8" x14ac:dyDescent="0.4">
      <c r="A1202" s="349">
        <v>216082</v>
      </c>
      <c r="B1202" s="257" t="s">
        <v>484</v>
      </c>
      <c r="C1202" t="s">
        <v>212</v>
      </c>
      <c r="D1202" t="s">
        <v>212</v>
      </c>
      <c r="E1202" t="s">
        <v>214</v>
      </c>
      <c r="F1202" t="s">
        <v>214</v>
      </c>
      <c r="G1202" t="s">
        <v>214</v>
      </c>
      <c r="H1202" t="s">
        <v>214</v>
      </c>
      <c r="I1202" t="s">
        <v>214</v>
      </c>
      <c r="J1202" t="s">
        <v>214</v>
      </c>
      <c r="K1202" t="s">
        <v>214</v>
      </c>
      <c r="L1202" t="s">
        <v>214</v>
      </c>
      <c r="M1202" t="s">
        <v>212</v>
      </c>
      <c r="N1202" t="s">
        <v>212</v>
      </c>
      <c r="O1202" t="s">
        <v>212</v>
      </c>
      <c r="P1202" t="s">
        <v>214</v>
      </c>
      <c r="Q1202" t="s">
        <v>212</v>
      </c>
      <c r="R1202" t="s">
        <v>212</v>
      </c>
      <c r="S1202" t="s">
        <v>212</v>
      </c>
      <c r="T1202" t="s">
        <v>212</v>
      </c>
      <c r="U1202" t="s">
        <v>214</v>
      </c>
      <c r="V1202" t="s">
        <v>212</v>
      </c>
      <c r="W1202" t="s">
        <v>214</v>
      </c>
      <c r="X1202" t="s">
        <v>214</v>
      </c>
      <c r="Y1202" t="s">
        <v>212</v>
      </c>
      <c r="Z1202" t="s">
        <v>214</v>
      </c>
      <c r="AA1202" t="s">
        <v>212</v>
      </c>
      <c r="AB1202" t="s">
        <v>212</v>
      </c>
      <c r="AC1202" t="s">
        <v>212</v>
      </c>
      <c r="AD1202" t="s">
        <v>212</v>
      </c>
      <c r="AE1202" t="s">
        <v>212</v>
      </c>
      <c r="AF1202" t="s">
        <v>214</v>
      </c>
      <c r="AG1202"/>
      <c r="AH1202"/>
      <c r="AI1202"/>
      <c r="AJ1202"/>
      <c r="AK1202"/>
      <c r="AL1202"/>
      <c r="AM1202"/>
      <c r="AN1202"/>
      <c r="AO1202"/>
      <c r="AP1202"/>
      <c r="AQ1202" t="s">
        <v>3375</v>
      </c>
      <c r="AR1202"/>
      <c r="AS1202" s="268"/>
      <c r="AT1202" s="258"/>
    </row>
    <row r="1203" spans="1:48" s="257" customFormat="1" ht="22.8" x14ac:dyDescent="0.4">
      <c r="A1203" s="349">
        <v>216084</v>
      </c>
      <c r="B1203" s="257" t="s">
        <v>59</v>
      </c>
      <c r="C1203" t="s">
        <v>214</v>
      </c>
      <c r="D1203" t="s">
        <v>212</v>
      </c>
      <c r="E1203" t="s">
        <v>214</v>
      </c>
      <c r="F1203" t="s">
        <v>214</v>
      </c>
      <c r="G1203" t="s">
        <v>214</v>
      </c>
      <c r="H1203" t="s">
        <v>212</v>
      </c>
      <c r="I1203" t="s">
        <v>214</v>
      </c>
      <c r="J1203" t="s">
        <v>214</v>
      </c>
      <c r="K1203" t="s">
        <v>214</v>
      </c>
      <c r="L1203" t="s">
        <v>214</v>
      </c>
      <c r="M1203" t="s">
        <v>214</v>
      </c>
      <c r="N1203" t="s">
        <v>214</v>
      </c>
      <c r="O1203" t="s">
        <v>212</v>
      </c>
      <c r="P1203" t="s">
        <v>214</v>
      </c>
      <c r="Q1203" t="s">
        <v>212</v>
      </c>
      <c r="R1203" t="s">
        <v>212</v>
      </c>
      <c r="S1203" t="s">
        <v>212</v>
      </c>
      <c r="T1203" t="s">
        <v>212</v>
      </c>
      <c r="U1203" t="s">
        <v>214</v>
      </c>
      <c r="V1203" t="s">
        <v>212</v>
      </c>
      <c r="W1203" t="s">
        <v>212</v>
      </c>
      <c r="X1203" t="s">
        <v>212</v>
      </c>
      <c r="Y1203" t="s">
        <v>212</v>
      </c>
      <c r="Z1203" t="s">
        <v>212</v>
      </c>
      <c r="AA1203" t="s">
        <v>212</v>
      </c>
      <c r="AB1203" t="s">
        <v>214</v>
      </c>
      <c r="AC1203" t="s">
        <v>214</v>
      </c>
      <c r="AD1203" t="s">
        <v>214</v>
      </c>
      <c r="AE1203" t="s">
        <v>214</v>
      </c>
      <c r="AF1203" t="s">
        <v>214</v>
      </c>
      <c r="AG1203" t="s">
        <v>214</v>
      </c>
      <c r="AH1203" t="s">
        <v>214</v>
      </c>
      <c r="AI1203" t="s">
        <v>214</v>
      </c>
      <c r="AJ1203" t="s">
        <v>214</v>
      </c>
      <c r="AK1203" t="s">
        <v>214</v>
      </c>
      <c r="AL1203" t="s">
        <v>213</v>
      </c>
      <c r="AM1203" t="s">
        <v>213</v>
      </c>
      <c r="AN1203" t="s">
        <v>213</v>
      </c>
      <c r="AO1203" t="s">
        <v>213</v>
      </c>
      <c r="AQ1203" t="s">
        <v>3374</v>
      </c>
      <c r="AR1203" s="288" t="s">
        <v>3832</v>
      </c>
      <c r="AS1203" s="283"/>
      <c r="AT1203" s="256"/>
    </row>
    <row r="1204" spans="1:48" s="257" customFormat="1" ht="22.8" x14ac:dyDescent="0.4">
      <c r="A1204" s="351">
        <v>216087</v>
      </c>
      <c r="B1204" s="257" t="s">
        <v>486</v>
      </c>
      <c r="C1204" s="269" t="s">
        <v>3829</v>
      </c>
      <c r="D1204" s="269" t="s">
        <v>3829</v>
      </c>
      <c r="E1204" s="269" t="s">
        <v>3829</v>
      </c>
      <c r="F1204" s="269" t="s">
        <v>3829</v>
      </c>
      <c r="G1204" s="269" t="s">
        <v>3829</v>
      </c>
      <c r="H1204" s="269" t="s">
        <v>3829</v>
      </c>
      <c r="I1204" s="269" t="s">
        <v>3829</v>
      </c>
      <c r="J1204" s="269" t="s">
        <v>3829</v>
      </c>
      <c r="K1204" s="269" t="s">
        <v>3829</v>
      </c>
      <c r="L1204" s="269" t="s">
        <v>3829</v>
      </c>
      <c r="M1204" s="269" t="s">
        <v>3829</v>
      </c>
      <c r="N1204" s="269" t="s">
        <v>3829</v>
      </c>
      <c r="O1204" s="269" t="s">
        <v>3829</v>
      </c>
      <c r="P1204" s="269" t="s">
        <v>3829</v>
      </c>
      <c r="Q1204" s="269" t="s">
        <v>3829</v>
      </c>
      <c r="R1204" s="269" t="s">
        <v>3829</v>
      </c>
      <c r="S1204" s="269" t="s">
        <v>3829</v>
      </c>
      <c r="T1204" s="269" t="s">
        <v>3829</v>
      </c>
      <c r="U1204" s="269" t="s">
        <v>3829</v>
      </c>
      <c r="V1204" s="269" t="s">
        <v>3829</v>
      </c>
      <c r="W1204" s="269"/>
      <c r="X1204" s="269"/>
      <c r="Y1204" s="269"/>
      <c r="Z1204" s="269"/>
      <c r="AA1204" s="269"/>
      <c r="AB1204" s="269"/>
      <c r="AC1204" s="269"/>
      <c r="AD1204" s="269"/>
      <c r="AE1204" s="269"/>
      <c r="AF1204" s="269"/>
      <c r="AG1204" s="269"/>
      <c r="AH1204" s="269"/>
      <c r="AI1204" s="269"/>
      <c r="AJ1204" s="269"/>
      <c r="AK1204" s="269"/>
      <c r="AL1204" s="269"/>
      <c r="AM1204" s="269"/>
      <c r="AN1204" s="269"/>
      <c r="AO1204" s="269"/>
      <c r="AP1204"/>
      <c r="AQ1204" t="s">
        <v>4037</v>
      </c>
      <c r="AR1204" s="288"/>
      <c r="AS1204" s="268"/>
      <c r="AT1204" s="256"/>
    </row>
    <row r="1205" spans="1:48" s="257" customFormat="1" ht="24" x14ac:dyDescent="0.5">
      <c r="A1205" s="350">
        <v>216089</v>
      </c>
      <c r="B1205" s="257" t="s">
        <v>484</v>
      </c>
      <c r="C1205" s="257" t="s">
        <v>212</v>
      </c>
      <c r="D1205" s="257" t="s">
        <v>212</v>
      </c>
      <c r="E1205" s="257" t="s">
        <v>212</v>
      </c>
      <c r="F1205" s="257" t="s">
        <v>214</v>
      </c>
      <c r="G1205" s="257" t="s">
        <v>214</v>
      </c>
      <c r="H1205" s="257" t="s">
        <v>214</v>
      </c>
      <c r="I1205" s="257" t="s">
        <v>214</v>
      </c>
      <c r="J1205" s="257" t="s">
        <v>212</v>
      </c>
      <c r="K1205" s="257" t="s">
        <v>212</v>
      </c>
      <c r="L1205" s="257" t="s">
        <v>214</v>
      </c>
      <c r="M1205" s="257" t="s">
        <v>214</v>
      </c>
      <c r="N1205" s="257" t="s">
        <v>214</v>
      </c>
      <c r="O1205" s="257" t="s">
        <v>212</v>
      </c>
      <c r="P1205" s="257" t="s">
        <v>212</v>
      </c>
      <c r="Q1205" s="257" t="s">
        <v>214</v>
      </c>
      <c r="R1205" s="257" t="s">
        <v>214</v>
      </c>
      <c r="S1205" s="257" t="s">
        <v>214</v>
      </c>
      <c r="T1205" s="257" t="s">
        <v>212</v>
      </c>
      <c r="U1205" s="257" t="s">
        <v>212</v>
      </c>
      <c r="V1205" s="257" t="s">
        <v>214</v>
      </c>
      <c r="W1205" s="257" t="s">
        <v>214</v>
      </c>
      <c r="X1205" s="257" t="s">
        <v>214</v>
      </c>
      <c r="Y1205" s="257" t="s">
        <v>214</v>
      </c>
      <c r="Z1205" s="257" t="s">
        <v>214</v>
      </c>
      <c r="AA1205" s="257" t="s">
        <v>214</v>
      </c>
      <c r="AB1205" s="257" t="s">
        <v>214</v>
      </c>
      <c r="AC1205" s="257" t="s">
        <v>214</v>
      </c>
      <c r="AD1205" s="257" t="s">
        <v>213</v>
      </c>
      <c r="AE1205" s="257" t="s">
        <v>213</v>
      </c>
      <c r="AF1205" s="257" t="s">
        <v>213</v>
      </c>
      <c r="AP1205"/>
      <c r="AQ1205" t="s">
        <v>484</v>
      </c>
      <c r="AR1205" s="288"/>
      <c r="AS1205" s="304"/>
    </row>
    <row r="1206" spans="1:48" s="257" customFormat="1" ht="22.8" x14ac:dyDescent="0.4">
      <c r="A1206" s="349">
        <v>216091</v>
      </c>
      <c r="B1206" s="257" t="s">
        <v>484</v>
      </c>
      <c r="C1206" t="s">
        <v>3829</v>
      </c>
      <c r="D1206" t="s">
        <v>3829</v>
      </c>
      <c r="E1206" t="s">
        <v>3829</v>
      </c>
      <c r="F1206" t="s">
        <v>3829</v>
      </c>
      <c r="G1206" t="s">
        <v>3829</v>
      </c>
      <c r="H1206" t="s">
        <v>3829</v>
      </c>
      <c r="I1206" t="s">
        <v>3829</v>
      </c>
      <c r="J1206" t="s">
        <v>3829</v>
      </c>
      <c r="K1206" t="s">
        <v>3829</v>
      </c>
      <c r="L1206" t="s">
        <v>3829</v>
      </c>
      <c r="M1206" t="s">
        <v>3829</v>
      </c>
      <c r="N1206" t="s">
        <v>3829</v>
      </c>
      <c r="O1206" t="s">
        <v>3829</v>
      </c>
      <c r="P1206" t="s">
        <v>3829</v>
      </c>
      <c r="Q1206" t="s">
        <v>3829</v>
      </c>
      <c r="R1206" t="s">
        <v>3829</v>
      </c>
      <c r="S1206" t="s">
        <v>3829</v>
      </c>
      <c r="T1206" t="s">
        <v>3829</v>
      </c>
      <c r="U1206" t="s">
        <v>3829</v>
      </c>
      <c r="V1206" t="s">
        <v>3829</v>
      </c>
      <c r="W1206" t="s">
        <v>3829</v>
      </c>
      <c r="X1206" t="s">
        <v>3829</v>
      </c>
      <c r="Y1206" t="s">
        <v>3829</v>
      </c>
      <c r="Z1206" t="s">
        <v>3829</v>
      </c>
      <c r="AA1206" t="s">
        <v>3829</v>
      </c>
      <c r="AB1206" t="s">
        <v>3829</v>
      </c>
      <c r="AC1206" t="s">
        <v>3829</v>
      </c>
      <c r="AD1206" t="s">
        <v>3829</v>
      </c>
      <c r="AE1206" t="s">
        <v>3829</v>
      </c>
      <c r="AF1206" t="s">
        <v>3829</v>
      </c>
      <c r="AG1206"/>
      <c r="AH1206"/>
      <c r="AI1206"/>
      <c r="AJ1206"/>
      <c r="AK1206"/>
      <c r="AL1206"/>
      <c r="AM1206"/>
      <c r="AN1206"/>
      <c r="AO1206"/>
      <c r="AP1206"/>
      <c r="AQ1206" t="s">
        <v>3870</v>
      </c>
      <c r="AR1206"/>
      <c r="AS1206" s="268"/>
      <c r="AT1206" s="258"/>
    </row>
    <row r="1207" spans="1:48" s="257" customFormat="1" ht="25.8" x14ac:dyDescent="0.65">
      <c r="A1207" s="350">
        <v>216094</v>
      </c>
      <c r="B1207" s="257" t="s">
        <v>484</v>
      </c>
      <c r="C1207" s="257" t="s">
        <v>214</v>
      </c>
      <c r="D1207" s="257" t="s">
        <v>214</v>
      </c>
      <c r="E1207" s="257" t="s">
        <v>212</v>
      </c>
      <c r="F1207" s="257" t="s">
        <v>212</v>
      </c>
      <c r="G1207" s="257" t="s">
        <v>214</v>
      </c>
      <c r="H1207" s="257" t="s">
        <v>214</v>
      </c>
      <c r="I1207" s="257" t="s">
        <v>214</v>
      </c>
      <c r="J1207" s="257" t="s">
        <v>214</v>
      </c>
      <c r="K1207" s="257" t="s">
        <v>212</v>
      </c>
      <c r="L1207" s="257" t="s">
        <v>212</v>
      </c>
      <c r="M1207" s="257" t="s">
        <v>214</v>
      </c>
      <c r="N1207" s="257" t="s">
        <v>214</v>
      </c>
      <c r="O1207" s="257" t="s">
        <v>212</v>
      </c>
      <c r="P1207" s="257" t="s">
        <v>212</v>
      </c>
      <c r="Q1207" s="257" t="s">
        <v>214</v>
      </c>
      <c r="R1207" s="257" t="s">
        <v>214</v>
      </c>
      <c r="S1207" s="257" t="s">
        <v>212</v>
      </c>
      <c r="T1207" s="257" t="s">
        <v>214</v>
      </c>
      <c r="U1207" s="257" t="s">
        <v>214</v>
      </c>
      <c r="V1207" s="257" t="s">
        <v>214</v>
      </c>
      <c r="W1207" s="257" t="s">
        <v>213</v>
      </c>
      <c r="X1207" s="257" t="s">
        <v>214</v>
      </c>
      <c r="Y1207" s="257" t="s">
        <v>214</v>
      </c>
      <c r="Z1207" s="257" t="s">
        <v>213</v>
      </c>
      <c r="AA1207" s="257" t="s">
        <v>213</v>
      </c>
      <c r="AB1207" s="257" t="s">
        <v>213</v>
      </c>
      <c r="AC1207" s="257" t="s">
        <v>213</v>
      </c>
      <c r="AD1207" s="257" t="s">
        <v>213</v>
      </c>
      <c r="AE1207" s="257" t="s">
        <v>213</v>
      </c>
      <c r="AF1207" s="257" t="s">
        <v>213</v>
      </c>
      <c r="AP1207"/>
      <c r="AQ1207" t="s">
        <v>3375</v>
      </c>
      <c r="AR1207" s="279"/>
      <c r="AS1207" s="268"/>
      <c r="AT1207" s="258"/>
    </row>
    <row r="1208" spans="1:48" s="257" customFormat="1" ht="22.8" x14ac:dyDescent="0.4">
      <c r="A1208" s="349">
        <v>216097</v>
      </c>
      <c r="B1208" s="257" t="s">
        <v>484</v>
      </c>
      <c r="C1208" t="s">
        <v>3829</v>
      </c>
      <c r="D1208" t="s">
        <v>3829</v>
      </c>
      <c r="E1208" t="s">
        <v>3829</v>
      </c>
      <c r="F1208" t="s">
        <v>3829</v>
      </c>
      <c r="G1208" t="s">
        <v>3829</v>
      </c>
      <c r="H1208" t="s">
        <v>3829</v>
      </c>
      <c r="I1208" t="s">
        <v>3829</v>
      </c>
      <c r="J1208" t="s">
        <v>3829</v>
      </c>
      <c r="K1208" t="s">
        <v>3829</v>
      </c>
      <c r="L1208" t="s">
        <v>3829</v>
      </c>
      <c r="M1208" t="s">
        <v>3829</v>
      </c>
      <c r="N1208" t="s">
        <v>3829</v>
      </c>
      <c r="O1208" t="s">
        <v>3829</v>
      </c>
      <c r="P1208" t="s">
        <v>3829</v>
      </c>
      <c r="Q1208" t="s">
        <v>3829</v>
      </c>
      <c r="R1208" t="s">
        <v>3829</v>
      </c>
      <c r="S1208" t="s">
        <v>3829</v>
      </c>
      <c r="T1208" t="s">
        <v>3829</v>
      </c>
      <c r="U1208" t="s">
        <v>3829</v>
      </c>
      <c r="V1208" t="s">
        <v>3829</v>
      </c>
      <c r="W1208" t="s">
        <v>3829</v>
      </c>
      <c r="X1208" t="s">
        <v>3829</v>
      </c>
      <c r="Y1208" t="s">
        <v>3829</v>
      </c>
      <c r="Z1208" t="s">
        <v>3829</v>
      </c>
      <c r="AA1208" t="s">
        <v>3829</v>
      </c>
      <c r="AB1208" t="s">
        <v>3829</v>
      </c>
      <c r="AC1208" t="s">
        <v>3829</v>
      </c>
      <c r="AD1208" t="s">
        <v>3829</v>
      </c>
      <c r="AE1208" t="s">
        <v>3829</v>
      </c>
      <c r="AF1208" t="s">
        <v>3829</v>
      </c>
      <c r="AG1208"/>
      <c r="AH1208"/>
      <c r="AI1208"/>
      <c r="AJ1208"/>
      <c r="AK1208"/>
      <c r="AL1208"/>
      <c r="AM1208"/>
      <c r="AN1208"/>
      <c r="AO1208"/>
      <c r="AP1208"/>
      <c r="AQ1208" t="s">
        <v>3865</v>
      </c>
      <c r="AR1208"/>
      <c r="AS1208" s="268"/>
      <c r="AT1208" s="256"/>
    </row>
    <row r="1209" spans="1:48" s="257" customFormat="1" ht="22.8" x14ac:dyDescent="0.4">
      <c r="A1209" s="349">
        <v>216098</v>
      </c>
      <c r="B1209" s="257" t="s">
        <v>487</v>
      </c>
      <c r="C1209" t="s">
        <v>3829</v>
      </c>
      <c r="D1209" t="s">
        <v>3829</v>
      </c>
      <c r="E1209" t="s">
        <v>3829</v>
      </c>
      <c r="F1209" t="s">
        <v>3829</v>
      </c>
      <c r="G1209" t="s">
        <v>3829</v>
      </c>
      <c r="H1209" t="s">
        <v>3829</v>
      </c>
      <c r="I1209" t="s">
        <v>3829</v>
      </c>
      <c r="J1209" t="s">
        <v>3829</v>
      </c>
      <c r="K1209" t="s">
        <v>3829</v>
      </c>
      <c r="L1209" t="s">
        <v>3829</v>
      </c>
      <c r="M1209" t="s">
        <v>3829</v>
      </c>
      <c r="N1209" t="s">
        <v>3829</v>
      </c>
      <c r="O1209" t="s">
        <v>3829</v>
      </c>
      <c r="P1209" t="s">
        <v>3829</v>
      </c>
      <c r="Q1209" t="s">
        <v>3829</v>
      </c>
      <c r="R1209" t="s">
        <v>3829</v>
      </c>
      <c r="S1209" t="s">
        <v>3829</v>
      </c>
      <c r="T1209" t="s">
        <v>3829</v>
      </c>
      <c r="U1209" t="s">
        <v>3829</v>
      </c>
      <c r="V1209" t="s">
        <v>3829</v>
      </c>
      <c r="W1209" t="s">
        <v>3829</v>
      </c>
      <c r="X1209" t="s">
        <v>3829</v>
      </c>
      <c r="Y1209" t="s">
        <v>3829</v>
      </c>
      <c r="Z1209" t="s">
        <v>3829</v>
      </c>
      <c r="AA1209" t="s">
        <v>3829</v>
      </c>
      <c r="AB1209"/>
      <c r="AC1209"/>
      <c r="AD1209"/>
      <c r="AE1209"/>
      <c r="AF1209"/>
      <c r="AG1209"/>
      <c r="AH1209"/>
      <c r="AI1209"/>
      <c r="AJ1209"/>
      <c r="AK1209"/>
      <c r="AL1209"/>
      <c r="AM1209"/>
      <c r="AN1209"/>
      <c r="AO1209"/>
      <c r="AP1209"/>
      <c r="AQ1209" t="s">
        <v>4124</v>
      </c>
      <c r="AR1209"/>
      <c r="AS1209" s="268"/>
      <c r="AT1209" s="256"/>
    </row>
    <row r="1210" spans="1:48" s="257" customFormat="1" ht="22.8" x14ac:dyDescent="0.4">
      <c r="A1210" s="349">
        <v>216101</v>
      </c>
      <c r="B1210" s="257" t="s">
        <v>486</v>
      </c>
      <c r="C1210" t="s">
        <v>3829</v>
      </c>
      <c r="D1210" t="s">
        <v>3829</v>
      </c>
      <c r="E1210" t="s">
        <v>3829</v>
      </c>
      <c r="F1210" t="s">
        <v>3829</v>
      </c>
      <c r="G1210" t="s">
        <v>3829</v>
      </c>
      <c r="H1210" t="s">
        <v>3829</v>
      </c>
      <c r="I1210" t="s">
        <v>3829</v>
      </c>
      <c r="J1210" t="s">
        <v>3829</v>
      </c>
      <c r="K1210" t="s">
        <v>3829</v>
      </c>
      <c r="L1210" t="s">
        <v>3829</v>
      </c>
      <c r="M1210" t="s">
        <v>3829</v>
      </c>
      <c r="N1210" t="s">
        <v>3829</v>
      </c>
      <c r="O1210" t="s">
        <v>3829</v>
      </c>
      <c r="P1210" t="s">
        <v>3829</v>
      </c>
      <c r="Q1210" t="s">
        <v>3829</v>
      </c>
      <c r="R1210" t="s">
        <v>3829</v>
      </c>
      <c r="S1210" t="s">
        <v>3829</v>
      </c>
      <c r="T1210" t="s">
        <v>3829</v>
      </c>
      <c r="U1210" t="s">
        <v>3829</v>
      </c>
      <c r="V1210" t="s">
        <v>3829</v>
      </c>
      <c r="W1210"/>
      <c r="X1210"/>
      <c r="Y1210"/>
      <c r="Z1210"/>
      <c r="AA1210"/>
      <c r="AB1210"/>
      <c r="AC1210"/>
      <c r="AD1210"/>
      <c r="AE1210"/>
      <c r="AF1210"/>
      <c r="AG1210"/>
      <c r="AH1210"/>
      <c r="AI1210"/>
      <c r="AJ1210"/>
      <c r="AK1210"/>
      <c r="AL1210"/>
      <c r="AM1210"/>
      <c r="AN1210"/>
      <c r="AO1210"/>
      <c r="AP1210"/>
      <c r="AQ1210" t="s">
        <v>4077</v>
      </c>
      <c r="AR1210"/>
      <c r="AS1210" s="268"/>
      <c r="AT1210" s="256"/>
    </row>
    <row r="1211" spans="1:48" s="257" customFormat="1" ht="22.8" x14ac:dyDescent="0.4">
      <c r="A1211" s="349">
        <v>216102</v>
      </c>
      <c r="B1211" s="257" t="s">
        <v>484</v>
      </c>
      <c r="C1211" t="s">
        <v>214</v>
      </c>
      <c r="D1211" t="s">
        <v>212</v>
      </c>
      <c r="E1211" t="s">
        <v>214</v>
      </c>
      <c r="F1211" t="s">
        <v>214</v>
      </c>
      <c r="G1211" t="s">
        <v>212</v>
      </c>
      <c r="H1211" t="s">
        <v>214</v>
      </c>
      <c r="I1211" t="s">
        <v>214</v>
      </c>
      <c r="J1211" t="s">
        <v>214</v>
      </c>
      <c r="K1211" t="s">
        <v>214</v>
      </c>
      <c r="L1211" t="s">
        <v>214</v>
      </c>
      <c r="M1211" t="s">
        <v>212</v>
      </c>
      <c r="N1211" t="s">
        <v>212</v>
      </c>
      <c r="O1211" t="s">
        <v>212</v>
      </c>
      <c r="P1211" t="s">
        <v>212</v>
      </c>
      <c r="Q1211" t="s">
        <v>214</v>
      </c>
      <c r="R1211" t="s">
        <v>212</v>
      </c>
      <c r="S1211" t="s">
        <v>214</v>
      </c>
      <c r="T1211" t="s">
        <v>212</v>
      </c>
      <c r="U1211" t="s">
        <v>214</v>
      </c>
      <c r="V1211" t="s">
        <v>212</v>
      </c>
      <c r="W1211" t="s">
        <v>212</v>
      </c>
      <c r="X1211" t="s">
        <v>214</v>
      </c>
      <c r="Y1211" t="s">
        <v>212</v>
      </c>
      <c r="Z1211" t="s">
        <v>212</v>
      </c>
      <c r="AA1211" t="s">
        <v>212</v>
      </c>
      <c r="AB1211" t="s">
        <v>214</v>
      </c>
      <c r="AC1211" t="s">
        <v>214</v>
      </c>
      <c r="AD1211" t="s">
        <v>214</v>
      </c>
      <c r="AE1211" t="s">
        <v>212</v>
      </c>
      <c r="AF1211" t="s">
        <v>214</v>
      </c>
      <c r="AG1211"/>
      <c r="AH1211"/>
      <c r="AI1211"/>
      <c r="AJ1211"/>
      <c r="AK1211"/>
      <c r="AL1211"/>
      <c r="AM1211"/>
      <c r="AN1211"/>
      <c r="AO1211"/>
      <c r="AP1211"/>
      <c r="AQ1211" t="s">
        <v>3375</v>
      </c>
      <c r="AR1211"/>
      <c r="AS1211" s="268"/>
      <c r="AT1211" s="256"/>
    </row>
    <row r="1212" spans="1:48" s="257" customFormat="1" ht="25.8" x14ac:dyDescent="0.65">
      <c r="A1212" s="349">
        <v>216105</v>
      </c>
      <c r="B1212" s="257" t="s">
        <v>484</v>
      </c>
      <c r="C1212" t="s">
        <v>212</v>
      </c>
      <c r="D1212" t="s">
        <v>214</v>
      </c>
      <c r="E1212" t="s">
        <v>214</v>
      </c>
      <c r="F1212" t="s">
        <v>212</v>
      </c>
      <c r="G1212" t="s">
        <v>212</v>
      </c>
      <c r="H1212" t="s">
        <v>213</v>
      </c>
      <c r="I1212" t="s">
        <v>214</v>
      </c>
      <c r="J1212" t="s">
        <v>214</v>
      </c>
      <c r="K1212" t="s">
        <v>214</v>
      </c>
      <c r="L1212" t="s">
        <v>214</v>
      </c>
      <c r="M1212" t="s">
        <v>212</v>
      </c>
      <c r="N1212" t="s">
        <v>214</v>
      </c>
      <c r="O1212" t="s">
        <v>212</v>
      </c>
      <c r="P1212" t="s">
        <v>214</v>
      </c>
      <c r="Q1212" t="s">
        <v>214</v>
      </c>
      <c r="R1212" t="s">
        <v>213</v>
      </c>
      <c r="S1212" t="s">
        <v>212</v>
      </c>
      <c r="T1212" t="s">
        <v>214</v>
      </c>
      <c r="U1212" t="s">
        <v>214</v>
      </c>
      <c r="V1212" t="s">
        <v>214</v>
      </c>
      <c r="W1212" t="s">
        <v>212</v>
      </c>
      <c r="X1212" t="s">
        <v>214</v>
      </c>
      <c r="Y1212" t="s">
        <v>212</v>
      </c>
      <c r="Z1212" t="s">
        <v>213</v>
      </c>
      <c r="AA1212" t="s">
        <v>214</v>
      </c>
      <c r="AB1212" t="s">
        <v>214</v>
      </c>
      <c r="AC1212" t="s">
        <v>214</v>
      </c>
      <c r="AD1212" t="s">
        <v>214</v>
      </c>
      <c r="AE1212" t="s">
        <v>214</v>
      </c>
      <c r="AF1212" t="s">
        <v>214</v>
      </c>
      <c r="AG1212"/>
      <c r="AH1212"/>
      <c r="AI1212"/>
      <c r="AJ1212"/>
      <c r="AK1212"/>
      <c r="AL1212"/>
      <c r="AM1212"/>
      <c r="AN1212"/>
      <c r="AO1212"/>
      <c r="AP1212"/>
      <c r="AQ1212" t="s">
        <v>3375</v>
      </c>
      <c r="AR1212" s="279"/>
      <c r="AS1212" s="268"/>
      <c r="AT1212" s="256"/>
    </row>
    <row r="1213" spans="1:48" s="257" customFormat="1" ht="25.8" x14ac:dyDescent="0.65">
      <c r="A1213" s="349">
        <v>216106</v>
      </c>
      <c r="B1213" s="257" t="s">
        <v>484</v>
      </c>
      <c r="C1213" t="s">
        <v>212</v>
      </c>
      <c r="D1213" t="s">
        <v>212</v>
      </c>
      <c r="E1213" t="s">
        <v>214</v>
      </c>
      <c r="F1213" t="s">
        <v>214</v>
      </c>
      <c r="G1213" t="s">
        <v>212</v>
      </c>
      <c r="H1213" t="s">
        <v>214</v>
      </c>
      <c r="I1213" t="s">
        <v>214</v>
      </c>
      <c r="J1213" t="s">
        <v>214</v>
      </c>
      <c r="K1213" t="s">
        <v>212</v>
      </c>
      <c r="L1213" t="s">
        <v>214</v>
      </c>
      <c r="M1213" t="s">
        <v>212</v>
      </c>
      <c r="N1213" t="s">
        <v>212</v>
      </c>
      <c r="O1213" t="s">
        <v>212</v>
      </c>
      <c r="P1213" t="s">
        <v>212</v>
      </c>
      <c r="Q1213" t="s">
        <v>212</v>
      </c>
      <c r="R1213" t="s">
        <v>212</v>
      </c>
      <c r="S1213" t="s">
        <v>214</v>
      </c>
      <c r="T1213" t="s">
        <v>212</v>
      </c>
      <c r="U1213" t="s">
        <v>212</v>
      </c>
      <c r="V1213" t="s">
        <v>212</v>
      </c>
      <c r="W1213" t="s">
        <v>214</v>
      </c>
      <c r="X1213" t="s">
        <v>212</v>
      </c>
      <c r="Y1213" t="s">
        <v>212</v>
      </c>
      <c r="Z1213" t="s">
        <v>212</v>
      </c>
      <c r="AA1213" t="s">
        <v>212</v>
      </c>
      <c r="AB1213" t="s">
        <v>212</v>
      </c>
      <c r="AC1213" t="s">
        <v>212</v>
      </c>
      <c r="AD1213" t="s">
        <v>214</v>
      </c>
      <c r="AE1213" t="s">
        <v>212</v>
      </c>
      <c r="AF1213" t="s">
        <v>212</v>
      </c>
      <c r="AG1213"/>
      <c r="AH1213"/>
      <c r="AI1213"/>
      <c r="AJ1213"/>
      <c r="AK1213"/>
      <c r="AL1213"/>
      <c r="AM1213"/>
      <c r="AN1213"/>
      <c r="AO1213"/>
      <c r="AP1213"/>
      <c r="AQ1213" t="s">
        <v>3375</v>
      </c>
      <c r="AR1213" s="279"/>
      <c r="AS1213" s="268"/>
      <c r="AT1213" s="258"/>
    </row>
    <row r="1214" spans="1:48" s="257" customFormat="1" ht="22.8" x14ac:dyDescent="0.4">
      <c r="A1214" s="349">
        <v>216108</v>
      </c>
      <c r="B1214" s="257" t="s">
        <v>484</v>
      </c>
      <c r="C1214" t="s">
        <v>212</v>
      </c>
      <c r="D1214" t="s">
        <v>212</v>
      </c>
      <c r="E1214" t="s">
        <v>214</v>
      </c>
      <c r="F1214" t="s">
        <v>212</v>
      </c>
      <c r="G1214" t="s">
        <v>214</v>
      </c>
      <c r="H1214" t="s">
        <v>214</v>
      </c>
      <c r="I1214" t="s">
        <v>212</v>
      </c>
      <c r="J1214" t="s">
        <v>212</v>
      </c>
      <c r="K1214" t="s">
        <v>214</v>
      </c>
      <c r="L1214" t="s">
        <v>212</v>
      </c>
      <c r="M1214" t="s">
        <v>214</v>
      </c>
      <c r="N1214" t="s">
        <v>214</v>
      </c>
      <c r="O1214" t="s">
        <v>212</v>
      </c>
      <c r="P1214" t="s">
        <v>214</v>
      </c>
      <c r="Q1214" t="s">
        <v>212</v>
      </c>
      <c r="R1214" t="s">
        <v>214</v>
      </c>
      <c r="S1214" t="s">
        <v>214</v>
      </c>
      <c r="T1214" t="s">
        <v>214</v>
      </c>
      <c r="U1214" t="s">
        <v>214</v>
      </c>
      <c r="V1214" t="s">
        <v>214</v>
      </c>
      <c r="W1214" t="s">
        <v>214</v>
      </c>
      <c r="X1214" t="s">
        <v>214</v>
      </c>
      <c r="Y1214" t="s">
        <v>214</v>
      </c>
      <c r="Z1214" t="s">
        <v>214</v>
      </c>
      <c r="AA1214" t="s">
        <v>214</v>
      </c>
      <c r="AB1214" t="s">
        <v>214</v>
      </c>
      <c r="AC1214" t="s">
        <v>214</v>
      </c>
      <c r="AD1214" t="s">
        <v>214</v>
      </c>
      <c r="AE1214" t="s">
        <v>212</v>
      </c>
      <c r="AF1214" t="s">
        <v>212</v>
      </c>
      <c r="AG1214"/>
      <c r="AH1214"/>
      <c r="AI1214"/>
      <c r="AJ1214"/>
      <c r="AK1214"/>
      <c r="AL1214"/>
      <c r="AM1214"/>
      <c r="AN1214"/>
      <c r="AO1214"/>
      <c r="AP1214"/>
      <c r="AQ1214" t="s">
        <v>3375</v>
      </c>
      <c r="AR1214"/>
      <c r="AS1214" s="268"/>
      <c r="AT1214" s="256"/>
    </row>
    <row r="1215" spans="1:48" s="257" customFormat="1" ht="22.8" x14ac:dyDescent="0.4">
      <c r="A1215" s="351">
        <v>216109</v>
      </c>
      <c r="B1215" s="257" t="s">
        <v>486</v>
      </c>
      <c r="C1215" t="s">
        <v>3829</v>
      </c>
      <c r="D1215" t="s">
        <v>3829</v>
      </c>
      <c r="E1215" t="s">
        <v>3829</v>
      </c>
      <c r="F1215" t="s">
        <v>3829</v>
      </c>
      <c r="G1215" t="s">
        <v>3829</v>
      </c>
      <c r="H1215" t="s">
        <v>3829</v>
      </c>
      <c r="I1215" t="s">
        <v>3829</v>
      </c>
      <c r="J1215" t="s">
        <v>3829</v>
      </c>
      <c r="K1215" t="s">
        <v>3829</v>
      </c>
      <c r="L1215" t="s">
        <v>3829</v>
      </c>
      <c r="M1215" t="s">
        <v>3829</v>
      </c>
      <c r="N1215" t="s">
        <v>3829</v>
      </c>
      <c r="O1215" t="s">
        <v>3829</v>
      </c>
      <c r="P1215" t="s">
        <v>3829</v>
      </c>
      <c r="Q1215" t="s">
        <v>3829</v>
      </c>
      <c r="R1215" t="s">
        <v>3829</v>
      </c>
      <c r="S1215" t="s">
        <v>3829</v>
      </c>
      <c r="T1215" t="s">
        <v>3829</v>
      </c>
      <c r="U1215" t="s">
        <v>3829</v>
      </c>
      <c r="V1215" t="s">
        <v>3829</v>
      </c>
      <c r="W1215"/>
      <c r="X1215"/>
      <c r="Y1215"/>
      <c r="Z1215"/>
      <c r="AA1215"/>
      <c r="AB1215"/>
      <c r="AC1215"/>
      <c r="AD1215"/>
      <c r="AE1215"/>
      <c r="AF1215"/>
      <c r="AG1215" s="269"/>
      <c r="AH1215" s="269"/>
      <c r="AI1215" s="269"/>
      <c r="AJ1215" s="269"/>
      <c r="AK1215" s="269"/>
      <c r="AL1215" s="269"/>
      <c r="AM1215" s="269"/>
      <c r="AN1215" s="269"/>
      <c r="AO1215" s="269"/>
      <c r="AP1215"/>
      <c r="AQ1215" t="s">
        <v>4022</v>
      </c>
      <c r="AR1215" s="288"/>
      <c r="AS1215" s="268"/>
      <c r="AT1215" s="256"/>
      <c r="AV1215" s="258"/>
    </row>
    <row r="1216" spans="1:48" s="257" customFormat="1" ht="18" x14ac:dyDescent="0.5">
      <c r="A1216" s="349">
        <v>216110</v>
      </c>
      <c r="B1216" s="257" t="s">
        <v>59</v>
      </c>
      <c r="C1216" t="s">
        <v>214</v>
      </c>
      <c r="D1216" t="s">
        <v>212</v>
      </c>
      <c r="E1216" t="s">
        <v>212</v>
      </c>
      <c r="F1216" t="s">
        <v>212</v>
      </c>
      <c r="G1216" t="s">
        <v>212</v>
      </c>
      <c r="H1216" t="s">
        <v>212</v>
      </c>
      <c r="I1216" t="s">
        <v>214</v>
      </c>
      <c r="J1216" t="s">
        <v>214</v>
      </c>
      <c r="K1216" t="s">
        <v>214</v>
      </c>
      <c r="L1216" t="s">
        <v>214</v>
      </c>
      <c r="M1216" t="s">
        <v>214</v>
      </c>
      <c r="N1216" t="s">
        <v>214</v>
      </c>
      <c r="O1216" t="s">
        <v>212</v>
      </c>
      <c r="P1216" t="s">
        <v>212</v>
      </c>
      <c r="Q1216" t="s">
        <v>214</v>
      </c>
      <c r="R1216" t="s">
        <v>214</v>
      </c>
      <c r="S1216" t="s">
        <v>214</v>
      </c>
      <c r="T1216" t="s">
        <v>214</v>
      </c>
      <c r="U1216" t="s">
        <v>214</v>
      </c>
      <c r="V1216" t="s">
        <v>212</v>
      </c>
      <c r="W1216" t="s">
        <v>214</v>
      </c>
      <c r="X1216" t="s">
        <v>214</v>
      </c>
      <c r="Y1216" t="s">
        <v>212</v>
      </c>
      <c r="Z1216" t="s">
        <v>214</v>
      </c>
      <c r="AA1216" t="s">
        <v>214</v>
      </c>
      <c r="AB1216" t="s">
        <v>212</v>
      </c>
      <c r="AC1216" t="s">
        <v>212</v>
      </c>
      <c r="AD1216" t="s">
        <v>214</v>
      </c>
      <c r="AE1216" t="s">
        <v>212</v>
      </c>
      <c r="AF1216" t="s">
        <v>212</v>
      </c>
      <c r="AG1216" t="s">
        <v>212</v>
      </c>
      <c r="AH1216" t="s">
        <v>214</v>
      </c>
      <c r="AI1216" t="s">
        <v>212</v>
      </c>
      <c r="AJ1216" t="s">
        <v>214</v>
      </c>
      <c r="AK1216" t="s">
        <v>212</v>
      </c>
      <c r="AL1216" t="s">
        <v>212</v>
      </c>
      <c r="AM1216" t="s">
        <v>214</v>
      </c>
      <c r="AN1216" t="s">
        <v>214</v>
      </c>
      <c r="AO1216" t="s">
        <v>212</v>
      </c>
      <c r="AP1216" t="s">
        <v>214</v>
      </c>
      <c r="AQ1216" t="s">
        <v>3374</v>
      </c>
      <c r="AR1216" t="s">
        <v>3829</v>
      </c>
      <c r="AS1216" s="289"/>
      <c r="AT1216" s="258"/>
      <c r="AV1216" s="258"/>
    </row>
    <row r="1217" spans="1:48" s="257" customFormat="1" ht="22.8" x14ac:dyDescent="0.4">
      <c r="A1217" s="351">
        <v>216112</v>
      </c>
      <c r="B1217" s="257" t="s">
        <v>486</v>
      </c>
      <c r="C1217" s="269" t="s">
        <v>3829</v>
      </c>
      <c r="D1217" s="269" t="s">
        <v>3829</v>
      </c>
      <c r="E1217" s="269" t="s">
        <v>3829</v>
      </c>
      <c r="F1217" s="269" t="s">
        <v>3829</v>
      </c>
      <c r="G1217" s="269" t="s">
        <v>3829</v>
      </c>
      <c r="H1217" s="269" t="s">
        <v>3829</v>
      </c>
      <c r="I1217" s="269" t="s">
        <v>3829</v>
      </c>
      <c r="J1217" s="269" t="s">
        <v>3829</v>
      </c>
      <c r="K1217" s="269" t="s">
        <v>3829</v>
      </c>
      <c r="L1217" s="269" t="s">
        <v>3829</v>
      </c>
      <c r="M1217" s="269" t="s">
        <v>3829</v>
      </c>
      <c r="N1217" s="269" t="s">
        <v>3829</v>
      </c>
      <c r="O1217" s="269" t="s">
        <v>3829</v>
      </c>
      <c r="P1217" s="269" t="s">
        <v>3829</v>
      </c>
      <c r="Q1217" s="269" t="s">
        <v>3829</v>
      </c>
      <c r="R1217" s="269" t="s">
        <v>3829</v>
      </c>
      <c r="S1217" s="269" t="s">
        <v>3829</v>
      </c>
      <c r="T1217" s="269" t="s">
        <v>3829</v>
      </c>
      <c r="U1217" s="269" t="s">
        <v>3829</v>
      </c>
      <c r="V1217" s="269" t="s">
        <v>3829</v>
      </c>
      <c r="W1217" s="269"/>
      <c r="X1217" s="269"/>
      <c r="Y1217" s="269"/>
      <c r="Z1217" s="269"/>
      <c r="AA1217" s="269"/>
      <c r="AB1217" s="269"/>
      <c r="AC1217" s="269"/>
      <c r="AD1217" s="269"/>
      <c r="AE1217" s="269"/>
      <c r="AF1217" s="269"/>
      <c r="AG1217" s="269"/>
      <c r="AH1217" s="269"/>
      <c r="AI1217" s="269"/>
      <c r="AJ1217" s="269"/>
      <c r="AK1217" s="269"/>
      <c r="AL1217" s="269"/>
      <c r="AM1217" s="269"/>
      <c r="AN1217" s="269"/>
      <c r="AO1217" s="269"/>
      <c r="AP1217"/>
      <c r="AQ1217" t="s">
        <v>4068</v>
      </c>
      <c r="AR1217" s="288"/>
      <c r="AS1217" s="268"/>
      <c r="AT1217" s="258"/>
      <c r="AV1217" s="258"/>
    </row>
    <row r="1218" spans="1:48" s="257" customFormat="1" ht="22.8" x14ac:dyDescent="0.4">
      <c r="A1218" s="351">
        <v>216113</v>
      </c>
      <c r="B1218" s="257" t="s">
        <v>484</v>
      </c>
      <c r="C1218" s="269" t="s">
        <v>3829</v>
      </c>
      <c r="D1218" s="269" t="s">
        <v>3829</v>
      </c>
      <c r="E1218" s="269" t="s">
        <v>3829</v>
      </c>
      <c r="F1218" s="269" t="s">
        <v>3829</v>
      </c>
      <c r="G1218" s="269" t="s">
        <v>3829</v>
      </c>
      <c r="H1218" s="269" t="s">
        <v>3829</v>
      </c>
      <c r="I1218" s="269" t="s">
        <v>3829</v>
      </c>
      <c r="J1218" s="269" t="s">
        <v>3829</v>
      </c>
      <c r="K1218" s="269" t="s">
        <v>3829</v>
      </c>
      <c r="L1218" s="269" t="s">
        <v>3829</v>
      </c>
      <c r="M1218" s="269" t="s">
        <v>3829</v>
      </c>
      <c r="N1218" s="269" t="s">
        <v>3829</v>
      </c>
      <c r="O1218" s="269" t="s">
        <v>3829</v>
      </c>
      <c r="P1218" s="269" t="s">
        <v>3829</v>
      </c>
      <c r="Q1218" s="269" t="s">
        <v>3829</v>
      </c>
      <c r="R1218" s="269" t="s">
        <v>3829</v>
      </c>
      <c r="S1218" s="269" t="s">
        <v>3829</v>
      </c>
      <c r="T1218" s="269" t="s">
        <v>3829</v>
      </c>
      <c r="U1218" s="269" t="s">
        <v>3829</v>
      </c>
      <c r="V1218" s="269" t="s">
        <v>3829</v>
      </c>
      <c r="W1218" s="269" t="s">
        <v>3829</v>
      </c>
      <c r="X1218" s="269" t="s">
        <v>3829</v>
      </c>
      <c r="Y1218" s="269" t="s">
        <v>3829</v>
      </c>
      <c r="Z1218" s="269" t="s">
        <v>3829</v>
      </c>
      <c r="AA1218" s="269" t="s">
        <v>3829</v>
      </c>
      <c r="AB1218" s="269" t="s">
        <v>3829</v>
      </c>
      <c r="AC1218" s="269" t="s">
        <v>3829</v>
      </c>
      <c r="AD1218" s="269" t="s">
        <v>3829</v>
      </c>
      <c r="AE1218" s="269" t="s">
        <v>3829</v>
      </c>
      <c r="AF1218" s="269" t="s">
        <v>3829</v>
      </c>
      <c r="AG1218" s="269"/>
      <c r="AH1218" s="269"/>
      <c r="AI1218" s="269"/>
      <c r="AJ1218" s="269"/>
      <c r="AK1218" s="269"/>
      <c r="AL1218" s="269"/>
      <c r="AM1218" s="269"/>
      <c r="AN1218" s="269"/>
      <c r="AO1218" s="269"/>
      <c r="AP1218"/>
      <c r="AQ1218" t="s">
        <v>3865</v>
      </c>
      <c r="AR1218" s="288"/>
      <c r="AS1218" s="268"/>
      <c r="AT1218" s="256"/>
    </row>
    <row r="1219" spans="1:48" s="257" customFormat="1" ht="22.8" x14ac:dyDescent="0.4">
      <c r="A1219" s="349">
        <v>216121</v>
      </c>
      <c r="B1219" s="257" t="s">
        <v>486</v>
      </c>
      <c r="C1219" t="s">
        <v>212</v>
      </c>
      <c r="D1219" t="s">
        <v>212</v>
      </c>
      <c r="E1219" t="s">
        <v>212</v>
      </c>
      <c r="F1219" t="s">
        <v>212</v>
      </c>
      <c r="G1219" t="s">
        <v>212</v>
      </c>
      <c r="H1219" t="s">
        <v>212</v>
      </c>
      <c r="I1219" t="s">
        <v>212</v>
      </c>
      <c r="J1219" t="s">
        <v>212</v>
      </c>
      <c r="K1219" t="s">
        <v>212</v>
      </c>
      <c r="L1219" t="s">
        <v>212</v>
      </c>
      <c r="M1219" t="s">
        <v>212</v>
      </c>
      <c r="N1219" t="s">
        <v>212</v>
      </c>
      <c r="O1219" t="s">
        <v>212</v>
      </c>
      <c r="P1219" t="s">
        <v>212</v>
      </c>
      <c r="Q1219" t="s">
        <v>212</v>
      </c>
      <c r="R1219" t="s">
        <v>212</v>
      </c>
      <c r="S1219" t="s">
        <v>212</v>
      </c>
      <c r="T1219" t="s">
        <v>212</v>
      </c>
      <c r="U1219" t="s">
        <v>212</v>
      </c>
      <c r="V1219" t="s">
        <v>212</v>
      </c>
      <c r="W1219"/>
      <c r="X1219"/>
      <c r="Y1219"/>
      <c r="Z1219"/>
      <c r="AA1219"/>
      <c r="AB1219"/>
      <c r="AC1219"/>
      <c r="AD1219"/>
      <c r="AE1219"/>
      <c r="AF1219"/>
      <c r="AG1219"/>
      <c r="AH1219"/>
      <c r="AI1219"/>
      <c r="AJ1219"/>
      <c r="AK1219"/>
      <c r="AL1219"/>
      <c r="AM1219"/>
      <c r="AN1219"/>
      <c r="AO1219"/>
      <c r="AP1219"/>
      <c r="AQ1219" t="s">
        <v>486</v>
      </c>
      <c r="AR1219" s="288"/>
      <c r="AS1219" s="268"/>
      <c r="AT1219" s="258"/>
    </row>
    <row r="1220" spans="1:48" s="257" customFormat="1" ht="22.8" x14ac:dyDescent="0.4">
      <c r="A1220" s="349">
        <v>216122</v>
      </c>
      <c r="B1220" s="257" t="s">
        <v>59</v>
      </c>
      <c r="C1220" t="s">
        <v>212</v>
      </c>
      <c r="D1220" t="s">
        <v>212</v>
      </c>
      <c r="E1220" t="s">
        <v>212</v>
      </c>
      <c r="F1220" t="s">
        <v>212</v>
      </c>
      <c r="G1220" t="s">
        <v>214</v>
      </c>
      <c r="H1220" t="s">
        <v>214</v>
      </c>
      <c r="I1220" t="s">
        <v>214</v>
      </c>
      <c r="J1220" t="s">
        <v>212</v>
      </c>
      <c r="K1220" t="s">
        <v>214</v>
      </c>
      <c r="L1220" t="s">
        <v>212</v>
      </c>
      <c r="M1220" t="s">
        <v>212</v>
      </c>
      <c r="N1220" t="s">
        <v>212</v>
      </c>
      <c r="O1220" t="s">
        <v>212</v>
      </c>
      <c r="P1220" t="s">
        <v>212</v>
      </c>
      <c r="Q1220" t="s">
        <v>212</v>
      </c>
      <c r="R1220" t="s">
        <v>214</v>
      </c>
      <c r="S1220" t="s">
        <v>214</v>
      </c>
      <c r="T1220" t="s">
        <v>214</v>
      </c>
      <c r="U1220" t="s">
        <v>212</v>
      </c>
      <c r="V1220" t="s">
        <v>214</v>
      </c>
      <c r="W1220" t="s">
        <v>212</v>
      </c>
      <c r="X1220" t="s">
        <v>212</v>
      </c>
      <c r="Y1220" t="s">
        <v>212</v>
      </c>
      <c r="Z1220" t="s">
        <v>212</v>
      </c>
      <c r="AA1220" t="s">
        <v>212</v>
      </c>
      <c r="AB1220" t="s">
        <v>212</v>
      </c>
      <c r="AC1220" t="s">
        <v>212</v>
      </c>
      <c r="AD1220" t="s">
        <v>214</v>
      </c>
      <c r="AE1220" t="s">
        <v>214</v>
      </c>
      <c r="AF1220" t="s">
        <v>212</v>
      </c>
      <c r="AG1220" t="s">
        <v>212</v>
      </c>
      <c r="AH1220" t="s">
        <v>214</v>
      </c>
      <c r="AI1220" t="s">
        <v>212</v>
      </c>
      <c r="AJ1220" t="s">
        <v>212</v>
      </c>
      <c r="AK1220" t="s">
        <v>214</v>
      </c>
      <c r="AL1220" t="s">
        <v>212</v>
      </c>
      <c r="AM1220" t="s">
        <v>214</v>
      </c>
      <c r="AN1220" t="s">
        <v>213</v>
      </c>
      <c r="AO1220" t="s">
        <v>212</v>
      </c>
      <c r="AP1220" t="s">
        <v>212</v>
      </c>
      <c r="AQ1220" t="s">
        <v>3374</v>
      </c>
      <c r="AR1220"/>
      <c r="AS1220" s="268"/>
      <c r="AT1220" s="256"/>
    </row>
    <row r="1221" spans="1:48" s="257" customFormat="1" ht="14.4" x14ac:dyDescent="0.3">
      <c r="A1221" s="349">
        <v>216125</v>
      </c>
      <c r="B1221" s="257" t="s">
        <v>59</v>
      </c>
      <c r="C1221" t="s">
        <v>214</v>
      </c>
      <c r="D1221" t="s">
        <v>214</v>
      </c>
      <c r="E1221" t="s">
        <v>214</v>
      </c>
      <c r="F1221" t="s">
        <v>214</v>
      </c>
      <c r="G1221" t="s">
        <v>214</v>
      </c>
      <c r="H1221" t="s">
        <v>214</v>
      </c>
      <c r="I1221" t="s">
        <v>214</v>
      </c>
      <c r="J1221" t="s">
        <v>214</v>
      </c>
      <c r="K1221" t="s">
        <v>214</v>
      </c>
      <c r="L1221" t="s">
        <v>212</v>
      </c>
      <c r="M1221" t="s">
        <v>214</v>
      </c>
      <c r="N1221" t="s">
        <v>214</v>
      </c>
      <c r="O1221" t="s">
        <v>212</v>
      </c>
      <c r="P1221" t="s">
        <v>214</v>
      </c>
      <c r="Q1221" t="s">
        <v>214</v>
      </c>
      <c r="R1221" t="s">
        <v>212</v>
      </c>
      <c r="S1221" t="s">
        <v>214</v>
      </c>
      <c r="T1221" t="s">
        <v>214</v>
      </c>
      <c r="U1221" t="s">
        <v>214</v>
      </c>
      <c r="V1221" t="s">
        <v>214</v>
      </c>
      <c r="W1221" t="s">
        <v>212</v>
      </c>
      <c r="X1221" t="s">
        <v>214</v>
      </c>
      <c r="Y1221" t="s">
        <v>212</v>
      </c>
      <c r="Z1221" t="s">
        <v>214</v>
      </c>
      <c r="AA1221" t="s">
        <v>214</v>
      </c>
      <c r="AB1221" t="s">
        <v>212</v>
      </c>
      <c r="AC1221" t="s">
        <v>212</v>
      </c>
      <c r="AD1221" t="s">
        <v>212</v>
      </c>
      <c r="AE1221" t="s">
        <v>212</v>
      </c>
      <c r="AF1221" t="s">
        <v>212</v>
      </c>
      <c r="AG1221" t="s">
        <v>213</v>
      </c>
      <c r="AH1221" t="s">
        <v>213</v>
      </c>
      <c r="AI1221" t="s">
        <v>213</v>
      </c>
      <c r="AJ1221" t="s">
        <v>213</v>
      </c>
      <c r="AK1221" t="s">
        <v>213</v>
      </c>
      <c r="AL1221" t="s">
        <v>213</v>
      </c>
      <c r="AM1221" t="s">
        <v>213</v>
      </c>
      <c r="AN1221" t="s">
        <v>213</v>
      </c>
      <c r="AO1221" t="s">
        <v>213</v>
      </c>
      <c r="AP1221" t="s">
        <v>213</v>
      </c>
      <c r="AQ1221" t="s">
        <v>59</v>
      </c>
      <c r="AR1221" s="282"/>
      <c r="AS1221" s="283"/>
      <c r="AT1221" s="256"/>
    </row>
    <row r="1222" spans="1:48" s="257" customFormat="1" ht="22.8" x14ac:dyDescent="0.4">
      <c r="A1222" s="349">
        <v>216126</v>
      </c>
      <c r="B1222" s="257" t="s">
        <v>65</v>
      </c>
      <c r="C1222" t="s">
        <v>214</v>
      </c>
      <c r="D1222" t="s">
        <v>212</v>
      </c>
      <c r="E1222" t="s">
        <v>212</v>
      </c>
      <c r="F1222" t="s">
        <v>212</v>
      </c>
      <c r="G1222" t="s">
        <v>212</v>
      </c>
      <c r="H1222" t="s">
        <v>212</v>
      </c>
      <c r="I1222" t="s">
        <v>214</v>
      </c>
      <c r="J1222" t="s">
        <v>212</v>
      </c>
      <c r="K1222" t="s">
        <v>212</v>
      </c>
      <c r="L1222" t="s">
        <v>212</v>
      </c>
      <c r="M1222" t="s">
        <v>212</v>
      </c>
      <c r="N1222" t="s">
        <v>212</v>
      </c>
      <c r="O1222" t="s">
        <v>212</v>
      </c>
      <c r="P1222" t="s">
        <v>212</v>
      </c>
      <c r="Q1222" t="s">
        <v>214</v>
      </c>
      <c r="R1222" t="s">
        <v>214</v>
      </c>
      <c r="S1222" t="s">
        <v>214</v>
      </c>
      <c r="T1222" t="s">
        <v>214</v>
      </c>
      <c r="U1222" t="s">
        <v>214</v>
      </c>
      <c r="V1222" t="s">
        <v>214</v>
      </c>
      <c r="W1222" t="s">
        <v>212</v>
      </c>
      <c r="X1222" t="s">
        <v>214</v>
      </c>
      <c r="Y1222" t="s">
        <v>212</v>
      </c>
      <c r="Z1222" t="s">
        <v>214</v>
      </c>
      <c r="AA1222" t="s">
        <v>214</v>
      </c>
      <c r="AB1222" t="s">
        <v>212</v>
      </c>
      <c r="AC1222" t="s">
        <v>214</v>
      </c>
      <c r="AD1222" t="s">
        <v>213</v>
      </c>
      <c r="AE1222" t="s">
        <v>214</v>
      </c>
      <c r="AF1222" t="s">
        <v>212</v>
      </c>
      <c r="AG1222" t="s">
        <v>213</v>
      </c>
      <c r="AH1222" t="s">
        <v>213</v>
      </c>
      <c r="AI1222" t="s">
        <v>213</v>
      </c>
      <c r="AJ1222" t="s">
        <v>213</v>
      </c>
      <c r="AK1222" t="s">
        <v>213</v>
      </c>
      <c r="AL1222"/>
      <c r="AM1222"/>
      <c r="AN1222"/>
      <c r="AO1222"/>
      <c r="AP1222"/>
      <c r="AQ1222" t="s">
        <v>4083</v>
      </c>
      <c r="AR1222"/>
      <c r="AS1222" s="268"/>
      <c r="AT1222" s="258"/>
    </row>
    <row r="1223" spans="1:48" s="257" customFormat="1" ht="22.8" x14ac:dyDescent="0.4">
      <c r="A1223" s="349">
        <v>216130</v>
      </c>
      <c r="B1223" s="257" t="s">
        <v>484</v>
      </c>
      <c r="C1223" t="s">
        <v>212</v>
      </c>
      <c r="D1223" t="s">
        <v>212</v>
      </c>
      <c r="E1223" t="s">
        <v>212</v>
      </c>
      <c r="F1223" t="s">
        <v>212</v>
      </c>
      <c r="G1223" t="s">
        <v>214</v>
      </c>
      <c r="H1223" t="s">
        <v>214</v>
      </c>
      <c r="I1223" t="s">
        <v>214</v>
      </c>
      <c r="J1223" t="s">
        <v>212</v>
      </c>
      <c r="K1223" t="s">
        <v>212</v>
      </c>
      <c r="L1223" t="s">
        <v>214</v>
      </c>
      <c r="M1223" t="s">
        <v>214</v>
      </c>
      <c r="N1223" t="s">
        <v>214</v>
      </c>
      <c r="O1223" t="s">
        <v>212</v>
      </c>
      <c r="P1223" t="s">
        <v>212</v>
      </c>
      <c r="Q1223" t="s">
        <v>214</v>
      </c>
      <c r="R1223" t="s">
        <v>214</v>
      </c>
      <c r="S1223" t="s">
        <v>212</v>
      </c>
      <c r="T1223" t="s">
        <v>214</v>
      </c>
      <c r="U1223" t="s">
        <v>214</v>
      </c>
      <c r="V1223" t="s">
        <v>212</v>
      </c>
      <c r="W1223" t="s">
        <v>213</v>
      </c>
      <c r="X1223" t="s">
        <v>213</v>
      </c>
      <c r="Y1223" t="s">
        <v>213</v>
      </c>
      <c r="Z1223" t="s">
        <v>213</v>
      </c>
      <c r="AA1223" t="s">
        <v>213</v>
      </c>
      <c r="AB1223" t="s">
        <v>213</v>
      </c>
      <c r="AC1223" t="s">
        <v>213</v>
      </c>
      <c r="AD1223" t="s">
        <v>213</v>
      </c>
      <c r="AE1223" t="s">
        <v>213</v>
      </c>
      <c r="AF1223" t="s">
        <v>213</v>
      </c>
      <c r="AG1223"/>
      <c r="AH1223"/>
      <c r="AI1223"/>
      <c r="AJ1223"/>
      <c r="AK1223"/>
      <c r="AL1223"/>
      <c r="AM1223"/>
      <c r="AN1223"/>
      <c r="AO1223"/>
      <c r="AP1223"/>
      <c r="AQ1223" t="s">
        <v>3375</v>
      </c>
      <c r="AR1223"/>
      <c r="AS1223" s="268"/>
      <c r="AT1223" s="256"/>
    </row>
    <row r="1224" spans="1:48" s="257" customFormat="1" ht="22.8" x14ac:dyDescent="0.4">
      <c r="A1224" s="349">
        <v>216131</v>
      </c>
      <c r="B1224" s="257" t="s">
        <v>484</v>
      </c>
      <c r="C1224" t="s">
        <v>3829</v>
      </c>
      <c r="D1224" t="s">
        <v>3829</v>
      </c>
      <c r="E1224" t="s">
        <v>3829</v>
      </c>
      <c r="F1224" t="s">
        <v>3829</v>
      </c>
      <c r="G1224" t="s">
        <v>3829</v>
      </c>
      <c r="H1224" t="s">
        <v>3829</v>
      </c>
      <c r="I1224" t="s">
        <v>3829</v>
      </c>
      <c r="J1224" t="s">
        <v>3829</v>
      </c>
      <c r="K1224" t="s">
        <v>3829</v>
      </c>
      <c r="L1224" t="s">
        <v>3829</v>
      </c>
      <c r="M1224" t="s">
        <v>3829</v>
      </c>
      <c r="N1224" t="s">
        <v>3829</v>
      </c>
      <c r="O1224" t="s">
        <v>3829</v>
      </c>
      <c r="P1224" t="s">
        <v>3829</v>
      </c>
      <c r="Q1224" t="s">
        <v>3829</v>
      </c>
      <c r="R1224" t="s">
        <v>3829</v>
      </c>
      <c r="S1224" t="s">
        <v>3829</v>
      </c>
      <c r="T1224" t="s">
        <v>3829</v>
      </c>
      <c r="U1224" t="s">
        <v>3829</v>
      </c>
      <c r="V1224" t="s">
        <v>3829</v>
      </c>
      <c r="W1224" t="s">
        <v>3829</v>
      </c>
      <c r="X1224" t="s">
        <v>3829</v>
      </c>
      <c r="Y1224" t="s">
        <v>3829</v>
      </c>
      <c r="Z1224" t="s">
        <v>3829</v>
      </c>
      <c r="AA1224" t="s">
        <v>3829</v>
      </c>
      <c r="AB1224" t="s">
        <v>3829</v>
      </c>
      <c r="AC1224" t="s">
        <v>3829</v>
      </c>
      <c r="AD1224" t="s">
        <v>3829</v>
      </c>
      <c r="AE1224" t="s">
        <v>3829</v>
      </c>
      <c r="AF1224" t="s">
        <v>3829</v>
      </c>
      <c r="AG1224"/>
      <c r="AH1224"/>
      <c r="AI1224"/>
      <c r="AJ1224"/>
      <c r="AK1224"/>
      <c r="AL1224"/>
      <c r="AM1224"/>
      <c r="AN1224"/>
      <c r="AO1224"/>
      <c r="AP1224"/>
      <c r="AQ1224" t="s">
        <v>3865</v>
      </c>
      <c r="AR1224"/>
      <c r="AS1224" s="268"/>
      <c r="AT1224" s="258"/>
      <c r="AV1224" s="258"/>
    </row>
    <row r="1225" spans="1:48" s="257" customFormat="1" ht="14.4" x14ac:dyDescent="0.3">
      <c r="A1225" s="349">
        <v>216132</v>
      </c>
      <c r="B1225" s="257" t="s">
        <v>59</v>
      </c>
      <c r="C1225" t="s">
        <v>214</v>
      </c>
      <c r="D1225" t="s">
        <v>214</v>
      </c>
      <c r="E1225" t="s">
        <v>212</v>
      </c>
      <c r="F1225" t="s">
        <v>214</v>
      </c>
      <c r="G1225" t="s">
        <v>214</v>
      </c>
      <c r="H1225" t="s">
        <v>214</v>
      </c>
      <c r="I1225" t="s">
        <v>214</v>
      </c>
      <c r="J1225" t="s">
        <v>214</v>
      </c>
      <c r="K1225" t="s">
        <v>214</v>
      </c>
      <c r="L1225" t="s">
        <v>214</v>
      </c>
      <c r="M1225" t="s">
        <v>214</v>
      </c>
      <c r="N1225" t="s">
        <v>214</v>
      </c>
      <c r="O1225" t="s">
        <v>214</v>
      </c>
      <c r="P1225" t="s">
        <v>214</v>
      </c>
      <c r="Q1225" t="s">
        <v>214</v>
      </c>
      <c r="R1225" t="s">
        <v>214</v>
      </c>
      <c r="S1225" t="s">
        <v>214</v>
      </c>
      <c r="T1225" t="s">
        <v>214</v>
      </c>
      <c r="U1225" t="s">
        <v>214</v>
      </c>
      <c r="V1225" t="s">
        <v>214</v>
      </c>
      <c r="W1225" t="s">
        <v>212</v>
      </c>
      <c r="X1225" t="s">
        <v>214</v>
      </c>
      <c r="Y1225" t="s">
        <v>214</v>
      </c>
      <c r="Z1225" t="s">
        <v>214</v>
      </c>
      <c r="AA1225" t="s">
        <v>214</v>
      </c>
      <c r="AB1225" t="s">
        <v>214</v>
      </c>
      <c r="AC1225" t="s">
        <v>214</v>
      </c>
      <c r="AD1225" t="s">
        <v>214</v>
      </c>
      <c r="AE1225" t="s">
        <v>213</v>
      </c>
      <c r="AF1225" t="s">
        <v>212</v>
      </c>
      <c r="AG1225" t="s">
        <v>214</v>
      </c>
      <c r="AH1225" t="s">
        <v>214</v>
      </c>
      <c r="AI1225" t="s">
        <v>213</v>
      </c>
      <c r="AJ1225" t="s">
        <v>214</v>
      </c>
      <c r="AK1225" t="s">
        <v>214</v>
      </c>
      <c r="AL1225" t="s">
        <v>214</v>
      </c>
      <c r="AM1225" t="s">
        <v>213</v>
      </c>
      <c r="AN1225" t="s">
        <v>213</v>
      </c>
      <c r="AO1225" t="s">
        <v>213</v>
      </c>
      <c r="AQ1225" t="s">
        <v>3374</v>
      </c>
      <c r="AR1225" t="s">
        <v>3829</v>
      </c>
      <c r="AS1225" s="283"/>
      <c r="AT1225" s="280"/>
      <c r="AU1225" s="280"/>
      <c r="AV1225" s="280"/>
    </row>
    <row r="1226" spans="1:48" s="257" customFormat="1" ht="22.8" x14ac:dyDescent="0.4">
      <c r="A1226" s="351">
        <v>216133</v>
      </c>
      <c r="B1226" s="257" t="s">
        <v>486</v>
      </c>
      <c r="C1226" s="269" t="s">
        <v>3829</v>
      </c>
      <c r="D1226" s="269" t="s">
        <v>3829</v>
      </c>
      <c r="E1226" s="269" t="s">
        <v>3829</v>
      </c>
      <c r="F1226" s="269" t="s">
        <v>3829</v>
      </c>
      <c r="G1226" s="269" t="s">
        <v>3829</v>
      </c>
      <c r="H1226" s="269" t="s">
        <v>3829</v>
      </c>
      <c r="I1226" s="269" t="s">
        <v>3829</v>
      </c>
      <c r="J1226" s="269" t="s">
        <v>3829</v>
      </c>
      <c r="K1226" s="269" t="s">
        <v>3829</v>
      </c>
      <c r="L1226" s="269" t="s">
        <v>3829</v>
      </c>
      <c r="M1226" s="269" t="s">
        <v>3829</v>
      </c>
      <c r="N1226" s="269" t="s">
        <v>3829</v>
      </c>
      <c r="O1226" s="269" t="s">
        <v>3829</v>
      </c>
      <c r="P1226" s="269" t="s">
        <v>3829</v>
      </c>
      <c r="Q1226" s="269" t="s">
        <v>3829</v>
      </c>
      <c r="R1226" s="269" t="s">
        <v>3829</v>
      </c>
      <c r="S1226" s="269" t="s">
        <v>3829</v>
      </c>
      <c r="T1226" s="269" t="s">
        <v>3829</v>
      </c>
      <c r="U1226" s="269" t="s">
        <v>3829</v>
      </c>
      <c r="V1226" s="269" t="s">
        <v>3829</v>
      </c>
      <c r="W1226" s="269"/>
      <c r="X1226" s="269"/>
      <c r="Y1226" s="269"/>
      <c r="Z1226" s="269"/>
      <c r="AA1226" s="269"/>
      <c r="AB1226" s="269"/>
      <c r="AC1226" s="269"/>
      <c r="AD1226" s="269"/>
      <c r="AE1226" s="269"/>
      <c r="AF1226" s="269"/>
      <c r="AG1226" s="269"/>
      <c r="AH1226" s="269"/>
      <c r="AI1226" s="269"/>
      <c r="AJ1226" s="269"/>
      <c r="AK1226" s="269"/>
      <c r="AL1226" s="269"/>
      <c r="AM1226" s="269"/>
      <c r="AN1226" s="269"/>
      <c r="AO1226" s="269"/>
      <c r="AP1226"/>
      <c r="AQ1226" t="s">
        <v>4068</v>
      </c>
      <c r="AR1226"/>
      <c r="AS1226" s="268"/>
      <c r="AT1226" s="256"/>
      <c r="AV1226" s="258"/>
    </row>
    <row r="1227" spans="1:48" s="257" customFormat="1" ht="22.8" x14ac:dyDescent="0.4">
      <c r="A1227" s="351">
        <v>216136</v>
      </c>
      <c r="B1227" s="257" t="s">
        <v>484</v>
      </c>
      <c r="C1227" s="269" t="s">
        <v>214</v>
      </c>
      <c r="D1227" s="269" t="s">
        <v>214</v>
      </c>
      <c r="E1227" s="269" t="s">
        <v>214</v>
      </c>
      <c r="F1227" s="269" t="s">
        <v>213</v>
      </c>
      <c r="G1227" s="269" t="s">
        <v>214</v>
      </c>
      <c r="H1227" s="269" t="s">
        <v>214</v>
      </c>
      <c r="I1227" s="269" t="s">
        <v>214</v>
      </c>
      <c r="J1227" s="269" t="s">
        <v>214</v>
      </c>
      <c r="K1227" s="269" t="s">
        <v>214</v>
      </c>
      <c r="L1227" s="269" t="s">
        <v>214</v>
      </c>
      <c r="M1227" s="269" t="s">
        <v>214</v>
      </c>
      <c r="N1227" s="269" t="s">
        <v>212</v>
      </c>
      <c r="O1227" s="269" t="s">
        <v>212</v>
      </c>
      <c r="P1227" s="269" t="s">
        <v>214</v>
      </c>
      <c r="Q1227" s="269" t="s">
        <v>214</v>
      </c>
      <c r="R1227" s="269" t="s">
        <v>214</v>
      </c>
      <c r="S1227" s="269" t="s">
        <v>214</v>
      </c>
      <c r="T1227" s="269" t="s">
        <v>212</v>
      </c>
      <c r="U1227" s="269" t="s">
        <v>212</v>
      </c>
      <c r="V1227" s="269" t="s">
        <v>214</v>
      </c>
      <c r="W1227" s="269" t="s">
        <v>213</v>
      </c>
      <c r="X1227" s="269" t="s">
        <v>213</v>
      </c>
      <c r="Y1227" s="269" t="s">
        <v>213</v>
      </c>
      <c r="Z1227" s="269" t="s">
        <v>213</v>
      </c>
      <c r="AA1227" s="269" t="s">
        <v>213</v>
      </c>
      <c r="AB1227" s="269" t="s">
        <v>213</v>
      </c>
      <c r="AC1227" s="269" t="s">
        <v>213</v>
      </c>
      <c r="AD1227" s="269" t="s">
        <v>213</v>
      </c>
      <c r="AE1227" s="269" t="s">
        <v>213</v>
      </c>
      <c r="AF1227" s="269" t="s">
        <v>213</v>
      </c>
      <c r="AG1227" s="269"/>
      <c r="AH1227" s="269"/>
      <c r="AI1227" s="269"/>
      <c r="AJ1227" s="269"/>
      <c r="AK1227" s="269"/>
      <c r="AL1227" s="269"/>
      <c r="AM1227" s="269"/>
      <c r="AN1227" s="269"/>
      <c r="AO1227" s="269"/>
      <c r="AP1227"/>
      <c r="AQ1227" t="s">
        <v>3375</v>
      </c>
      <c r="AR1227" s="280"/>
      <c r="AS1227" s="268"/>
      <c r="AT1227" s="256"/>
    </row>
    <row r="1228" spans="1:48" s="257" customFormat="1" ht="22.8" x14ac:dyDescent="0.4">
      <c r="A1228" s="349">
        <v>216137</v>
      </c>
      <c r="B1228" s="257" t="s">
        <v>484</v>
      </c>
      <c r="C1228" t="s">
        <v>214</v>
      </c>
      <c r="D1228" t="s">
        <v>212</v>
      </c>
      <c r="E1228" t="s">
        <v>214</v>
      </c>
      <c r="F1228" t="s">
        <v>214</v>
      </c>
      <c r="G1228" t="s">
        <v>214</v>
      </c>
      <c r="H1228" t="s">
        <v>213</v>
      </c>
      <c r="I1228" t="s">
        <v>214</v>
      </c>
      <c r="J1228" t="s">
        <v>214</v>
      </c>
      <c r="K1228" t="s">
        <v>214</v>
      </c>
      <c r="L1228" t="s">
        <v>214</v>
      </c>
      <c r="M1228" t="s">
        <v>214</v>
      </c>
      <c r="N1228" t="s">
        <v>214</v>
      </c>
      <c r="O1228" t="s">
        <v>214</v>
      </c>
      <c r="P1228" t="s">
        <v>212</v>
      </c>
      <c r="Q1228" t="s">
        <v>214</v>
      </c>
      <c r="R1228" t="s">
        <v>214</v>
      </c>
      <c r="S1228" t="s">
        <v>214</v>
      </c>
      <c r="T1228" t="s">
        <v>214</v>
      </c>
      <c r="U1228" t="s">
        <v>214</v>
      </c>
      <c r="V1228" t="s">
        <v>212</v>
      </c>
      <c r="W1228" t="s">
        <v>213</v>
      </c>
      <c r="X1228" t="s">
        <v>212</v>
      </c>
      <c r="Y1228" t="s">
        <v>213</v>
      </c>
      <c r="Z1228" t="s">
        <v>213</v>
      </c>
      <c r="AA1228" t="s">
        <v>213</v>
      </c>
      <c r="AB1228" t="s">
        <v>212</v>
      </c>
      <c r="AC1228" t="s">
        <v>214</v>
      </c>
      <c r="AD1228" t="s">
        <v>213</v>
      </c>
      <c r="AE1228" t="s">
        <v>213</v>
      </c>
      <c r="AF1228" t="s">
        <v>213</v>
      </c>
      <c r="AG1228"/>
      <c r="AH1228"/>
      <c r="AI1228"/>
      <c r="AJ1228"/>
      <c r="AK1228"/>
      <c r="AL1228"/>
      <c r="AM1228"/>
      <c r="AN1228"/>
      <c r="AO1228"/>
      <c r="AP1228"/>
      <c r="AQ1228" t="s">
        <v>3375</v>
      </c>
      <c r="AR1228"/>
      <c r="AS1228" s="268"/>
      <c r="AT1228" s="258"/>
    </row>
    <row r="1229" spans="1:48" s="257" customFormat="1" ht="22.8" x14ac:dyDescent="0.4">
      <c r="A1229" s="349">
        <v>216138</v>
      </c>
      <c r="B1229" s="257" t="s">
        <v>59</v>
      </c>
      <c r="C1229" t="s">
        <v>212</v>
      </c>
      <c r="D1229" t="s">
        <v>212</v>
      </c>
      <c r="E1229" t="s">
        <v>212</v>
      </c>
      <c r="F1229" t="s">
        <v>212</v>
      </c>
      <c r="G1229" t="s">
        <v>212</v>
      </c>
      <c r="H1229" t="s">
        <v>212</v>
      </c>
      <c r="I1229" t="s">
        <v>212</v>
      </c>
      <c r="J1229" t="s">
        <v>212</v>
      </c>
      <c r="K1229" t="s">
        <v>212</v>
      </c>
      <c r="L1229" t="s">
        <v>212</v>
      </c>
      <c r="M1229" t="s">
        <v>212</v>
      </c>
      <c r="N1229" t="s">
        <v>212</v>
      </c>
      <c r="O1229" t="s">
        <v>212</v>
      </c>
      <c r="P1229" t="s">
        <v>212</v>
      </c>
      <c r="Q1229" t="s">
        <v>212</v>
      </c>
      <c r="R1229" t="s">
        <v>212</v>
      </c>
      <c r="S1229" t="s">
        <v>212</v>
      </c>
      <c r="T1229" t="s">
        <v>212</v>
      </c>
      <c r="U1229" t="s">
        <v>212</v>
      </c>
      <c r="V1229" t="s">
        <v>212</v>
      </c>
      <c r="W1229" t="s">
        <v>212</v>
      </c>
      <c r="X1229" t="s">
        <v>212</v>
      </c>
      <c r="Y1229" t="s">
        <v>212</v>
      </c>
      <c r="Z1229" t="s">
        <v>212</v>
      </c>
      <c r="AA1229" t="s">
        <v>212</v>
      </c>
      <c r="AB1229" t="s">
        <v>214</v>
      </c>
      <c r="AC1229" t="s">
        <v>212</v>
      </c>
      <c r="AD1229" t="s">
        <v>214</v>
      </c>
      <c r="AE1229" t="s">
        <v>214</v>
      </c>
      <c r="AF1229" t="s">
        <v>214</v>
      </c>
      <c r="AG1229" t="s">
        <v>213</v>
      </c>
      <c r="AH1229" t="s">
        <v>213</v>
      </c>
      <c r="AI1229" t="s">
        <v>213</v>
      </c>
      <c r="AJ1229" t="s">
        <v>213</v>
      </c>
      <c r="AK1229" t="s">
        <v>213</v>
      </c>
      <c r="AL1229" t="s">
        <v>213</v>
      </c>
      <c r="AM1229" t="s">
        <v>213</v>
      </c>
      <c r="AN1229" t="s">
        <v>213</v>
      </c>
      <c r="AO1229" t="s">
        <v>213</v>
      </c>
      <c r="AQ1229" t="s">
        <v>3374</v>
      </c>
      <c r="AR1229" s="288"/>
      <c r="AS1229" s="283"/>
    </row>
    <row r="1230" spans="1:48" s="257" customFormat="1" ht="22.8" x14ac:dyDescent="0.4">
      <c r="A1230" s="351">
        <v>216140</v>
      </c>
      <c r="B1230" s="257" t="s">
        <v>484</v>
      </c>
      <c r="C1230" s="269" t="s">
        <v>3829</v>
      </c>
      <c r="D1230" s="269" t="s">
        <v>3829</v>
      </c>
      <c r="E1230" s="269" t="s">
        <v>3829</v>
      </c>
      <c r="F1230" s="269" t="s">
        <v>3829</v>
      </c>
      <c r="G1230" s="269" t="s">
        <v>3829</v>
      </c>
      <c r="H1230" s="269" t="s">
        <v>3829</v>
      </c>
      <c r="I1230" s="269" t="s">
        <v>3829</v>
      </c>
      <c r="J1230" s="269" t="s">
        <v>3829</v>
      </c>
      <c r="K1230" s="269" t="s">
        <v>3829</v>
      </c>
      <c r="L1230" s="269" t="s">
        <v>3829</v>
      </c>
      <c r="M1230" s="269" t="s">
        <v>3829</v>
      </c>
      <c r="N1230" s="269" t="s">
        <v>3829</v>
      </c>
      <c r="O1230" s="269" t="s">
        <v>3829</v>
      </c>
      <c r="P1230" s="269" t="s">
        <v>3829</v>
      </c>
      <c r="Q1230" s="269" t="s">
        <v>3829</v>
      </c>
      <c r="R1230" s="269" t="s">
        <v>3829</v>
      </c>
      <c r="S1230" s="269" t="s">
        <v>3829</v>
      </c>
      <c r="T1230" s="269" t="s">
        <v>3829</v>
      </c>
      <c r="U1230" s="269" t="s">
        <v>3829</v>
      </c>
      <c r="V1230" s="269" t="s">
        <v>3829</v>
      </c>
      <c r="W1230" s="269" t="s">
        <v>3829</v>
      </c>
      <c r="X1230" s="269" t="s">
        <v>3829</v>
      </c>
      <c r="Y1230" s="269" t="s">
        <v>3829</v>
      </c>
      <c r="Z1230" s="269" t="s">
        <v>3829</v>
      </c>
      <c r="AA1230" s="269" t="s">
        <v>3829</v>
      </c>
      <c r="AB1230" s="269" t="s">
        <v>3829</v>
      </c>
      <c r="AC1230" s="269" t="s">
        <v>3829</v>
      </c>
      <c r="AD1230" s="269" t="s">
        <v>3829</v>
      </c>
      <c r="AE1230" s="269" t="s">
        <v>3829</v>
      </c>
      <c r="AF1230" s="269" t="s">
        <v>3829</v>
      </c>
      <c r="AG1230" s="269"/>
      <c r="AH1230" s="269"/>
      <c r="AI1230" s="269"/>
      <c r="AJ1230" s="269"/>
      <c r="AK1230" s="269"/>
      <c r="AL1230" s="269"/>
      <c r="AM1230" s="269"/>
      <c r="AN1230" s="269"/>
      <c r="AO1230" s="269"/>
      <c r="AP1230"/>
      <c r="AQ1230" t="s">
        <v>3865</v>
      </c>
      <c r="AR1230" s="288"/>
      <c r="AS1230" s="268"/>
      <c r="AT1230" s="256"/>
    </row>
    <row r="1231" spans="1:48" s="257" customFormat="1" ht="22.8" x14ac:dyDescent="0.4">
      <c r="A1231" s="349">
        <v>216143</v>
      </c>
      <c r="B1231" s="257" t="s">
        <v>484</v>
      </c>
      <c r="C1231" t="s">
        <v>214</v>
      </c>
      <c r="D1231" t="s">
        <v>214</v>
      </c>
      <c r="E1231" t="s">
        <v>214</v>
      </c>
      <c r="F1231" t="s">
        <v>212</v>
      </c>
      <c r="G1231" t="s">
        <v>212</v>
      </c>
      <c r="H1231" t="s">
        <v>214</v>
      </c>
      <c r="I1231" t="s">
        <v>214</v>
      </c>
      <c r="J1231" t="s">
        <v>214</v>
      </c>
      <c r="K1231" t="s">
        <v>212</v>
      </c>
      <c r="L1231" t="s">
        <v>214</v>
      </c>
      <c r="M1231" t="s">
        <v>214</v>
      </c>
      <c r="N1231" t="s">
        <v>212</v>
      </c>
      <c r="O1231" t="s">
        <v>212</v>
      </c>
      <c r="P1231" t="s">
        <v>212</v>
      </c>
      <c r="Q1231" t="s">
        <v>212</v>
      </c>
      <c r="R1231" t="s">
        <v>212</v>
      </c>
      <c r="S1231" t="s">
        <v>214</v>
      </c>
      <c r="T1231" t="s">
        <v>212</v>
      </c>
      <c r="U1231" t="s">
        <v>214</v>
      </c>
      <c r="V1231" t="s">
        <v>212</v>
      </c>
      <c r="W1231" t="s">
        <v>212</v>
      </c>
      <c r="X1231" t="s">
        <v>214</v>
      </c>
      <c r="Y1231" t="s">
        <v>212</v>
      </c>
      <c r="Z1231" t="s">
        <v>212</v>
      </c>
      <c r="AA1231" t="s">
        <v>214</v>
      </c>
      <c r="AB1231" t="s">
        <v>212</v>
      </c>
      <c r="AC1231" t="s">
        <v>214</v>
      </c>
      <c r="AD1231" t="s">
        <v>212</v>
      </c>
      <c r="AE1231" t="s">
        <v>212</v>
      </c>
      <c r="AF1231" t="s">
        <v>212</v>
      </c>
      <c r="AG1231"/>
      <c r="AH1231"/>
      <c r="AI1231"/>
      <c r="AJ1231"/>
      <c r="AK1231"/>
      <c r="AL1231"/>
      <c r="AM1231"/>
      <c r="AN1231"/>
      <c r="AO1231"/>
      <c r="AP1231"/>
      <c r="AQ1231" t="s">
        <v>484</v>
      </c>
      <c r="AR1231"/>
      <c r="AS1231" s="268"/>
      <c r="AT1231" s="256"/>
    </row>
    <row r="1232" spans="1:48" s="257" customFormat="1" ht="22.8" x14ac:dyDescent="0.4">
      <c r="A1232" s="349">
        <v>216147</v>
      </c>
      <c r="B1232" s="257" t="s">
        <v>59</v>
      </c>
      <c r="C1232" t="s">
        <v>212</v>
      </c>
      <c r="D1232" t="s">
        <v>214</v>
      </c>
      <c r="E1232" t="s">
        <v>212</v>
      </c>
      <c r="F1232" t="s">
        <v>212</v>
      </c>
      <c r="G1232" t="s">
        <v>214</v>
      </c>
      <c r="H1232" t="s">
        <v>212</v>
      </c>
      <c r="I1232" t="s">
        <v>214</v>
      </c>
      <c r="J1232" t="s">
        <v>214</v>
      </c>
      <c r="K1232" t="s">
        <v>214</v>
      </c>
      <c r="L1232" t="s">
        <v>214</v>
      </c>
      <c r="M1232" t="s">
        <v>214</v>
      </c>
      <c r="N1232" t="s">
        <v>214</v>
      </c>
      <c r="O1232" t="s">
        <v>212</v>
      </c>
      <c r="P1232" t="s">
        <v>212</v>
      </c>
      <c r="Q1232" t="s">
        <v>214</v>
      </c>
      <c r="R1232" t="s">
        <v>214</v>
      </c>
      <c r="S1232" t="s">
        <v>214</v>
      </c>
      <c r="T1232" t="s">
        <v>214</v>
      </c>
      <c r="U1232" t="s">
        <v>214</v>
      </c>
      <c r="V1232" t="s">
        <v>214</v>
      </c>
      <c r="W1232" t="s">
        <v>214</v>
      </c>
      <c r="X1232" t="s">
        <v>214</v>
      </c>
      <c r="Y1232" t="s">
        <v>214</v>
      </c>
      <c r="Z1232" t="s">
        <v>214</v>
      </c>
      <c r="AA1232" t="s">
        <v>214</v>
      </c>
      <c r="AB1232" t="s">
        <v>212</v>
      </c>
      <c r="AC1232" t="s">
        <v>212</v>
      </c>
      <c r="AD1232" t="s">
        <v>214</v>
      </c>
      <c r="AE1232" t="s">
        <v>212</v>
      </c>
      <c r="AF1232" t="s">
        <v>214</v>
      </c>
      <c r="AG1232" t="s">
        <v>214</v>
      </c>
      <c r="AH1232" t="s">
        <v>214</v>
      </c>
      <c r="AI1232" t="s">
        <v>212</v>
      </c>
      <c r="AJ1232" t="s">
        <v>212</v>
      </c>
      <c r="AK1232" t="s">
        <v>212</v>
      </c>
      <c r="AL1232" t="s">
        <v>213</v>
      </c>
      <c r="AM1232" t="s">
        <v>213</v>
      </c>
      <c r="AN1232" t="s">
        <v>213</v>
      </c>
      <c r="AO1232" t="s">
        <v>212</v>
      </c>
      <c r="AP1232" t="s">
        <v>214</v>
      </c>
      <c r="AQ1232" t="s">
        <v>3374</v>
      </c>
      <c r="AR1232"/>
      <c r="AS1232" s="268"/>
      <c r="AT1232" s="256"/>
    </row>
    <row r="1233" spans="1:48" s="257" customFormat="1" ht="24" x14ac:dyDescent="0.5">
      <c r="A1233" s="350">
        <v>216149</v>
      </c>
      <c r="B1233" s="257" t="s">
        <v>485</v>
      </c>
      <c r="C1233" s="269" t="s">
        <v>213</v>
      </c>
      <c r="D1233" s="269" t="s">
        <v>213</v>
      </c>
      <c r="E1233" s="269" t="s">
        <v>213</v>
      </c>
      <c r="F1233" s="269" t="s">
        <v>213</v>
      </c>
      <c r="G1233" s="269" t="s">
        <v>213</v>
      </c>
      <c r="H1233" s="269" t="s">
        <v>213</v>
      </c>
      <c r="I1233" s="269" t="s">
        <v>213</v>
      </c>
      <c r="J1233" s="269" t="s">
        <v>213</v>
      </c>
      <c r="K1233" s="269" t="s">
        <v>213</v>
      </c>
      <c r="L1233" s="269" t="s">
        <v>213</v>
      </c>
      <c r="M1233" s="256"/>
      <c r="N1233" s="256"/>
      <c r="O1233" s="256"/>
      <c r="P1233" s="256"/>
      <c r="Q1233" s="256"/>
      <c r="R1233" s="256"/>
      <c r="S1233" s="256"/>
      <c r="T1233" s="256"/>
      <c r="U1233" s="256"/>
      <c r="V1233" s="256"/>
      <c r="W1233" s="256"/>
      <c r="X1233" s="256"/>
      <c r="Y1233" s="256"/>
      <c r="Z1233" s="256"/>
      <c r="AA1233" s="256"/>
      <c r="AB1233" s="256"/>
      <c r="AC1233" s="256"/>
      <c r="AD1233" s="256"/>
      <c r="AE1233" s="256"/>
      <c r="AF1233" s="256"/>
      <c r="AG1233" s="256"/>
      <c r="AH1233" s="256"/>
      <c r="AI1233" s="256"/>
      <c r="AJ1233" s="256"/>
      <c r="AK1233" s="256"/>
      <c r="AL1233" s="256"/>
      <c r="AM1233" s="256"/>
      <c r="AN1233" s="256"/>
      <c r="AO1233" s="256"/>
      <c r="AP1233"/>
      <c r="AQ1233" t="s">
        <v>3981</v>
      </c>
      <c r="AR1233" s="288"/>
      <c r="AS1233" s="268"/>
      <c r="AT1233" s="256"/>
    </row>
    <row r="1234" spans="1:48" s="257" customFormat="1" ht="22.8" x14ac:dyDescent="0.4">
      <c r="A1234" s="349">
        <v>216150</v>
      </c>
      <c r="B1234" s="257" t="s">
        <v>484</v>
      </c>
      <c r="C1234" t="s">
        <v>212</v>
      </c>
      <c r="D1234" t="s">
        <v>214</v>
      </c>
      <c r="E1234" t="s">
        <v>212</v>
      </c>
      <c r="F1234" t="s">
        <v>212</v>
      </c>
      <c r="G1234" t="s">
        <v>214</v>
      </c>
      <c r="H1234" t="s">
        <v>214</v>
      </c>
      <c r="I1234" t="s">
        <v>212</v>
      </c>
      <c r="J1234" t="s">
        <v>214</v>
      </c>
      <c r="K1234" t="s">
        <v>214</v>
      </c>
      <c r="L1234" t="s">
        <v>212</v>
      </c>
      <c r="M1234" t="s">
        <v>214</v>
      </c>
      <c r="N1234" t="s">
        <v>212</v>
      </c>
      <c r="O1234" t="s">
        <v>212</v>
      </c>
      <c r="P1234" t="s">
        <v>212</v>
      </c>
      <c r="Q1234" t="s">
        <v>214</v>
      </c>
      <c r="R1234" t="s">
        <v>214</v>
      </c>
      <c r="S1234" t="s">
        <v>212</v>
      </c>
      <c r="T1234" t="s">
        <v>212</v>
      </c>
      <c r="U1234" t="s">
        <v>214</v>
      </c>
      <c r="V1234" t="s">
        <v>212</v>
      </c>
      <c r="W1234" t="s">
        <v>212</v>
      </c>
      <c r="X1234" t="s">
        <v>214</v>
      </c>
      <c r="Y1234" t="s">
        <v>213</v>
      </c>
      <c r="Z1234" t="s">
        <v>214</v>
      </c>
      <c r="AA1234" t="s">
        <v>212</v>
      </c>
      <c r="AB1234" t="s">
        <v>212</v>
      </c>
      <c r="AC1234" t="s">
        <v>214</v>
      </c>
      <c r="AD1234" t="s">
        <v>213</v>
      </c>
      <c r="AE1234" t="s">
        <v>213</v>
      </c>
      <c r="AF1234" t="s">
        <v>214</v>
      </c>
      <c r="AG1234"/>
      <c r="AH1234"/>
      <c r="AI1234"/>
      <c r="AJ1234"/>
      <c r="AK1234"/>
      <c r="AL1234"/>
      <c r="AM1234"/>
      <c r="AN1234"/>
      <c r="AO1234"/>
      <c r="AP1234"/>
      <c r="AQ1234" t="s">
        <v>3375</v>
      </c>
      <c r="AR1234"/>
      <c r="AS1234" s="268"/>
      <c r="AT1234" s="256"/>
    </row>
    <row r="1235" spans="1:48" s="257" customFormat="1" ht="22.8" x14ac:dyDescent="0.4">
      <c r="A1235" s="349">
        <v>216153</v>
      </c>
      <c r="B1235" s="257" t="s">
        <v>484</v>
      </c>
      <c r="C1235" t="s">
        <v>212</v>
      </c>
      <c r="D1235" t="s">
        <v>212</v>
      </c>
      <c r="E1235" t="s">
        <v>214</v>
      </c>
      <c r="F1235" t="s">
        <v>212</v>
      </c>
      <c r="G1235" t="s">
        <v>214</v>
      </c>
      <c r="H1235" t="s">
        <v>214</v>
      </c>
      <c r="I1235" t="s">
        <v>214</v>
      </c>
      <c r="J1235" t="s">
        <v>212</v>
      </c>
      <c r="K1235" t="s">
        <v>214</v>
      </c>
      <c r="L1235" t="s">
        <v>214</v>
      </c>
      <c r="M1235" t="s">
        <v>214</v>
      </c>
      <c r="N1235" t="s">
        <v>212</v>
      </c>
      <c r="O1235" t="s">
        <v>212</v>
      </c>
      <c r="P1235" t="s">
        <v>212</v>
      </c>
      <c r="Q1235" t="s">
        <v>214</v>
      </c>
      <c r="R1235" t="s">
        <v>212</v>
      </c>
      <c r="S1235" t="s">
        <v>212</v>
      </c>
      <c r="T1235" t="s">
        <v>212</v>
      </c>
      <c r="U1235" t="s">
        <v>212</v>
      </c>
      <c r="V1235" t="s">
        <v>212</v>
      </c>
      <c r="W1235" t="s">
        <v>213</v>
      </c>
      <c r="X1235" t="s">
        <v>212</v>
      </c>
      <c r="Y1235" t="s">
        <v>213</v>
      </c>
      <c r="Z1235" t="s">
        <v>214</v>
      </c>
      <c r="AA1235" t="s">
        <v>214</v>
      </c>
      <c r="AB1235" t="s">
        <v>212</v>
      </c>
      <c r="AC1235" t="s">
        <v>212</v>
      </c>
      <c r="AD1235" t="s">
        <v>213</v>
      </c>
      <c r="AE1235" t="s">
        <v>213</v>
      </c>
      <c r="AF1235" t="s">
        <v>214</v>
      </c>
      <c r="AG1235"/>
      <c r="AH1235"/>
      <c r="AI1235"/>
      <c r="AJ1235"/>
      <c r="AK1235"/>
      <c r="AL1235"/>
      <c r="AM1235"/>
      <c r="AN1235"/>
      <c r="AO1235"/>
      <c r="AP1235"/>
      <c r="AQ1235" t="s">
        <v>484</v>
      </c>
      <c r="AR1235"/>
      <c r="AS1235" s="268"/>
      <c r="AT1235" s="256"/>
    </row>
    <row r="1236" spans="1:48" s="257" customFormat="1" ht="24" x14ac:dyDescent="0.5">
      <c r="A1236" s="350">
        <v>216154</v>
      </c>
      <c r="B1236" s="257" t="s">
        <v>485</v>
      </c>
      <c r="C1236" s="269" t="s">
        <v>213</v>
      </c>
      <c r="D1236" s="269" t="s">
        <v>213</v>
      </c>
      <c r="E1236" s="269" t="s">
        <v>213</v>
      </c>
      <c r="F1236" s="269" t="s">
        <v>213</v>
      </c>
      <c r="G1236" s="269" t="s">
        <v>213</v>
      </c>
      <c r="H1236" s="269" t="s">
        <v>213</v>
      </c>
      <c r="I1236" s="269" t="s">
        <v>213</v>
      </c>
      <c r="J1236" s="269" t="s">
        <v>213</v>
      </c>
      <c r="K1236" s="269" t="s">
        <v>213</v>
      </c>
      <c r="L1236" s="269" t="s">
        <v>213</v>
      </c>
      <c r="M1236" s="269"/>
      <c r="N1236" s="269"/>
      <c r="O1236" s="269"/>
      <c r="P1236" s="269"/>
      <c r="Q1236" s="269"/>
      <c r="R1236" s="269"/>
      <c r="S1236" s="269"/>
      <c r="T1236" s="269"/>
      <c r="U1236" s="269"/>
      <c r="V1236" s="269"/>
      <c r="W1236" s="269"/>
      <c r="X1236" s="269"/>
      <c r="Y1236" s="269"/>
      <c r="Z1236" s="256"/>
      <c r="AA1236" s="256"/>
      <c r="AB1236" s="256"/>
      <c r="AC1236" s="256"/>
      <c r="AD1236" s="256"/>
      <c r="AE1236" s="256"/>
      <c r="AF1236" s="256"/>
      <c r="AG1236" s="256"/>
      <c r="AH1236" s="256"/>
      <c r="AI1236" s="256"/>
      <c r="AJ1236" s="256"/>
      <c r="AK1236" s="256"/>
      <c r="AL1236" s="256"/>
      <c r="AM1236" s="256"/>
      <c r="AN1236" s="256"/>
      <c r="AO1236" s="256"/>
      <c r="AP1236"/>
      <c r="AQ1236" t="s">
        <v>4203</v>
      </c>
      <c r="AR1236" s="288"/>
      <c r="AS1236" s="268"/>
      <c r="AT1236" s="256"/>
      <c r="AV1236" s="258"/>
    </row>
    <row r="1237" spans="1:48" s="257" customFormat="1" ht="22.8" x14ac:dyDescent="0.4">
      <c r="A1237" s="349">
        <v>216155</v>
      </c>
      <c r="B1237" s="257" t="s">
        <v>59</v>
      </c>
      <c r="C1237" t="s">
        <v>214</v>
      </c>
      <c r="D1237" t="s">
        <v>214</v>
      </c>
      <c r="E1237" t="s">
        <v>214</v>
      </c>
      <c r="F1237" t="s">
        <v>214</v>
      </c>
      <c r="G1237" t="s">
        <v>214</v>
      </c>
      <c r="H1237" t="s">
        <v>214</v>
      </c>
      <c r="I1237" t="s">
        <v>214</v>
      </c>
      <c r="J1237" t="s">
        <v>214</v>
      </c>
      <c r="K1237" t="s">
        <v>212</v>
      </c>
      <c r="L1237" t="s">
        <v>214</v>
      </c>
      <c r="M1237" t="s">
        <v>214</v>
      </c>
      <c r="N1237" t="s">
        <v>212</v>
      </c>
      <c r="O1237" t="s">
        <v>212</v>
      </c>
      <c r="P1237" t="s">
        <v>212</v>
      </c>
      <c r="Q1237" t="s">
        <v>212</v>
      </c>
      <c r="R1237" t="s">
        <v>214</v>
      </c>
      <c r="S1237" t="s">
        <v>214</v>
      </c>
      <c r="T1237" t="s">
        <v>212</v>
      </c>
      <c r="U1237" t="s">
        <v>212</v>
      </c>
      <c r="V1237" t="s">
        <v>214</v>
      </c>
      <c r="W1237" t="s">
        <v>212</v>
      </c>
      <c r="X1237" t="s">
        <v>214</v>
      </c>
      <c r="Y1237" t="s">
        <v>212</v>
      </c>
      <c r="Z1237" t="s">
        <v>214</v>
      </c>
      <c r="AA1237" t="s">
        <v>212</v>
      </c>
      <c r="AB1237" t="s">
        <v>214</v>
      </c>
      <c r="AC1237" t="s">
        <v>214</v>
      </c>
      <c r="AD1237" t="s">
        <v>212</v>
      </c>
      <c r="AE1237" t="s">
        <v>212</v>
      </c>
      <c r="AF1237" t="s">
        <v>214</v>
      </c>
      <c r="AG1237" t="s">
        <v>212</v>
      </c>
      <c r="AH1237" t="s">
        <v>214</v>
      </c>
      <c r="AI1237" t="s">
        <v>212</v>
      </c>
      <c r="AJ1237" t="s">
        <v>214</v>
      </c>
      <c r="AK1237" t="s">
        <v>212</v>
      </c>
      <c r="AL1237" t="s">
        <v>212</v>
      </c>
      <c r="AM1237" t="s">
        <v>212</v>
      </c>
      <c r="AN1237" t="s">
        <v>212</v>
      </c>
      <c r="AO1237" t="s">
        <v>214</v>
      </c>
      <c r="AP1237" t="s">
        <v>212</v>
      </c>
      <c r="AQ1237" t="s">
        <v>59</v>
      </c>
      <c r="AR1237"/>
      <c r="AS1237" s="268"/>
      <c r="AT1237" s="256"/>
    </row>
    <row r="1238" spans="1:48" s="257" customFormat="1" ht="22.8" x14ac:dyDescent="0.4">
      <c r="A1238" s="349">
        <v>216156</v>
      </c>
      <c r="B1238" s="257" t="s">
        <v>484</v>
      </c>
      <c r="C1238" t="s">
        <v>3829</v>
      </c>
      <c r="D1238" t="s">
        <v>3829</v>
      </c>
      <c r="E1238" t="s">
        <v>3829</v>
      </c>
      <c r="F1238" t="s">
        <v>3829</v>
      </c>
      <c r="G1238" t="s">
        <v>3829</v>
      </c>
      <c r="H1238" t="s">
        <v>3829</v>
      </c>
      <c r="I1238" t="s">
        <v>3829</v>
      </c>
      <c r="J1238" t="s">
        <v>3829</v>
      </c>
      <c r="K1238" t="s">
        <v>3829</v>
      </c>
      <c r="L1238" t="s">
        <v>3829</v>
      </c>
      <c r="M1238" t="s">
        <v>3829</v>
      </c>
      <c r="N1238" t="s">
        <v>3829</v>
      </c>
      <c r="O1238" t="s">
        <v>3829</v>
      </c>
      <c r="P1238" t="s">
        <v>3829</v>
      </c>
      <c r="Q1238" t="s">
        <v>3829</v>
      </c>
      <c r="R1238" t="s">
        <v>3829</v>
      </c>
      <c r="S1238" t="s">
        <v>3829</v>
      </c>
      <c r="T1238" t="s">
        <v>3829</v>
      </c>
      <c r="U1238" t="s">
        <v>3829</v>
      </c>
      <c r="V1238" t="s">
        <v>3829</v>
      </c>
      <c r="W1238" t="s">
        <v>3829</v>
      </c>
      <c r="X1238" t="s">
        <v>3829</v>
      </c>
      <c r="Y1238" t="s">
        <v>3829</v>
      </c>
      <c r="Z1238" t="s">
        <v>3829</v>
      </c>
      <c r="AA1238" t="s">
        <v>3829</v>
      </c>
      <c r="AB1238" t="s">
        <v>3829</v>
      </c>
      <c r="AC1238" t="s">
        <v>3829</v>
      </c>
      <c r="AD1238" t="s">
        <v>3829</v>
      </c>
      <c r="AE1238" t="s">
        <v>3829</v>
      </c>
      <c r="AF1238" t="s">
        <v>3829</v>
      </c>
      <c r="AG1238"/>
      <c r="AH1238"/>
      <c r="AI1238"/>
      <c r="AJ1238"/>
      <c r="AK1238"/>
      <c r="AL1238"/>
      <c r="AM1238"/>
      <c r="AN1238"/>
      <c r="AO1238"/>
      <c r="AP1238"/>
      <c r="AQ1238" t="s">
        <v>4071</v>
      </c>
      <c r="AR1238"/>
      <c r="AS1238" s="268"/>
      <c r="AT1238" s="258"/>
      <c r="AV1238" s="258"/>
    </row>
    <row r="1239" spans="1:48" s="257" customFormat="1" ht="22.8" x14ac:dyDescent="0.4">
      <c r="A1239" s="349">
        <v>216161</v>
      </c>
      <c r="B1239" s="257" t="s">
        <v>59</v>
      </c>
      <c r="C1239" t="s">
        <v>214</v>
      </c>
      <c r="D1239" t="s">
        <v>212</v>
      </c>
      <c r="E1239" t="s">
        <v>214</v>
      </c>
      <c r="F1239" t="s">
        <v>212</v>
      </c>
      <c r="G1239" t="s">
        <v>214</v>
      </c>
      <c r="H1239" t="s">
        <v>214</v>
      </c>
      <c r="I1239" t="s">
        <v>214</v>
      </c>
      <c r="J1239" t="s">
        <v>214</v>
      </c>
      <c r="K1239" t="s">
        <v>212</v>
      </c>
      <c r="L1239" t="s">
        <v>214</v>
      </c>
      <c r="M1239" t="s">
        <v>212</v>
      </c>
      <c r="N1239" t="s">
        <v>212</v>
      </c>
      <c r="O1239" t="s">
        <v>212</v>
      </c>
      <c r="P1239" t="s">
        <v>214</v>
      </c>
      <c r="Q1239" t="s">
        <v>212</v>
      </c>
      <c r="R1239" t="s">
        <v>214</v>
      </c>
      <c r="S1239" t="s">
        <v>214</v>
      </c>
      <c r="T1239" t="s">
        <v>214</v>
      </c>
      <c r="U1239" t="s">
        <v>214</v>
      </c>
      <c r="V1239" t="s">
        <v>212</v>
      </c>
      <c r="W1239" t="s">
        <v>212</v>
      </c>
      <c r="X1239" t="s">
        <v>212</v>
      </c>
      <c r="Y1239" t="s">
        <v>212</v>
      </c>
      <c r="Z1239" t="s">
        <v>214</v>
      </c>
      <c r="AA1239" t="s">
        <v>214</v>
      </c>
      <c r="AB1239" t="s">
        <v>214</v>
      </c>
      <c r="AC1239" t="s">
        <v>214</v>
      </c>
      <c r="AD1239" t="s">
        <v>212</v>
      </c>
      <c r="AE1239" t="s">
        <v>212</v>
      </c>
      <c r="AF1239" t="s">
        <v>214</v>
      </c>
      <c r="AG1239" t="s">
        <v>212</v>
      </c>
      <c r="AH1239" t="s">
        <v>212</v>
      </c>
      <c r="AI1239" t="s">
        <v>212</v>
      </c>
      <c r="AJ1239" t="s">
        <v>212</v>
      </c>
      <c r="AK1239" t="s">
        <v>212</v>
      </c>
      <c r="AL1239" t="s">
        <v>213</v>
      </c>
      <c r="AM1239" t="s">
        <v>213</v>
      </c>
      <c r="AN1239" t="s">
        <v>213</v>
      </c>
      <c r="AO1239" t="s">
        <v>213</v>
      </c>
      <c r="AP1239" t="s">
        <v>213</v>
      </c>
      <c r="AQ1239" t="s">
        <v>59</v>
      </c>
      <c r="AR1239" t="s">
        <v>731</v>
      </c>
      <c r="AS1239" s="268"/>
      <c r="AT1239" s="256"/>
    </row>
    <row r="1240" spans="1:48" s="257" customFormat="1" ht="22.8" x14ac:dyDescent="0.4">
      <c r="A1240" s="349">
        <v>216163</v>
      </c>
      <c r="B1240" s="257" t="s">
        <v>487</v>
      </c>
      <c r="C1240" t="s">
        <v>212</v>
      </c>
      <c r="D1240" t="s">
        <v>214</v>
      </c>
      <c r="E1240" t="s">
        <v>212</v>
      </c>
      <c r="F1240" t="s">
        <v>214</v>
      </c>
      <c r="G1240" t="s">
        <v>214</v>
      </c>
      <c r="H1240" t="s">
        <v>214</v>
      </c>
      <c r="I1240" t="s">
        <v>214</v>
      </c>
      <c r="J1240" t="s">
        <v>214</v>
      </c>
      <c r="K1240" t="s">
        <v>214</v>
      </c>
      <c r="L1240" t="s">
        <v>212</v>
      </c>
      <c r="M1240" t="s">
        <v>214</v>
      </c>
      <c r="N1240" t="s">
        <v>214</v>
      </c>
      <c r="O1240" t="s">
        <v>212</v>
      </c>
      <c r="P1240" t="s">
        <v>212</v>
      </c>
      <c r="Q1240" t="s">
        <v>214</v>
      </c>
      <c r="R1240" t="s">
        <v>214</v>
      </c>
      <c r="S1240" t="s">
        <v>214</v>
      </c>
      <c r="T1240" t="s">
        <v>212</v>
      </c>
      <c r="U1240" t="s">
        <v>214</v>
      </c>
      <c r="V1240" t="s">
        <v>214</v>
      </c>
      <c r="W1240" t="s">
        <v>213</v>
      </c>
      <c r="X1240" t="s">
        <v>213</v>
      </c>
      <c r="Y1240" t="s">
        <v>213</v>
      </c>
      <c r="Z1240" t="s">
        <v>213</v>
      </c>
      <c r="AA1240" t="s">
        <v>213</v>
      </c>
      <c r="AB1240"/>
      <c r="AC1240"/>
      <c r="AD1240"/>
      <c r="AE1240"/>
      <c r="AF1240"/>
      <c r="AG1240"/>
      <c r="AH1240"/>
      <c r="AI1240"/>
      <c r="AJ1240"/>
      <c r="AK1240"/>
      <c r="AL1240"/>
      <c r="AM1240"/>
      <c r="AN1240"/>
      <c r="AO1240"/>
      <c r="AP1240"/>
      <c r="AQ1240" t="s">
        <v>4194</v>
      </c>
      <c r="AR1240" s="282"/>
      <c r="AS1240" s="268"/>
      <c r="AT1240" s="256"/>
    </row>
    <row r="1241" spans="1:48" s="257" customFormat="1" ht="22.8" x14ac:dyDescent="0.4">
      <c r="A1241" s="349">
        <v>216165</v>
      </c>
      <c r="B1241" s="257" t="s">
        <v>59</v>
      </c>
      <c r="C1241" t="s">
        <v>214</v>
      </c>
      <c r="D1241" t="s">
        <v>212</v>
      </c>
      <c r="E1241" t="s">
        <v>214</v>
      </c>
      <c r="F1241" t="s">
        <v>214</v>
      </c>
      <c r="G1241" t="s">
        <v>212</v>
      </c>
      <c r="H1241" t="s">
        <v>214</v>
      </c>
      <c r="I1241" t="s">
        <v>214</v>
      </c>
      <c r="J1241" t="s">
        <v>214</v>
      </c>
      <c r="K1241" t="s">
        <v>214</v>
      </c>
      <c r="L1241" t="s">
        <v>214</v>
      </c>
      <c r="M1241" t="s">
        <v>214</v>
      </c>
      <c r="N1241" t="s">
        <v>212</v>
      </c>
      <c r="O1241" t="s">
        <v>212</v>
      </c>
      <c r="P1241" t="s">
        <v>214</v>
      </c>
      <c r="Q1241" t="s">
        <v>214</v>
      </c>
      <c r="R1241" t="s">
        <v>214</v>
      </c>
      <c r="S1241" t="s">
        <v>212</v>
      </c>
      <c r="T1241" t="s">
        <v>214</v>
      </c>
      <c r="U1241" t="s">
        <v>214</v>
      </c>
      <c r="V1241" t="s">
        <v>214</v>
      </c>
      <c r="W1241" t="s">
        <v>214</v>
      </c>
      <c r="X1241" t="s">
        <v>214</v>
      </c>
      <c r="Y1241" t="s">
        <v>212</v>
      </c>
      <c r="Z1241" t="s">
        <v>212</v>
      </c>
      <c r="AA1241" t="s">
        <v>214</v>
      </c>
      <c r="AB1241" t="s">
        <v>214</v>
      </c>
      <c r="AC1241" t="s">
        <v>214</v>
      </c>
      <c r="AD1241" t="s">
        <v>212</v>
      </c>
      <c r="AE1241" t="s">
        <v>212</v>
      </c>
      <c r="AF1241" t="s">
        <v>212</v>
      </c>
      <c r="AG1241" t="s">
        <v>214</v>
      </c>
      <c r="AH1241" t="s">
        <v>214</v>
      </c>
      <c r="AI1241" t="s">
        <v>212</v>
      </c>
      <c r="AJ1241" t="s">
        <v>212</v>
      </c>
      <c r="AK1241" t="s">
        <v>214</v>
      </c>
      <c r="AL1241" t="s">
        <v>214</v>
      </c>
      <c r="AM1241" t="s">
        <v>214</v>
      </c>
      <c r="AN1241" t="s">
        <v>212</v>
      </c>
      <c r="AO1241" t="s">
        <v>214</v>
      </c>
      <c r="AP1241" t="s">
        <v>214</v>
      </c>
      <c r="AQ1241" t="s">
        <v>3374</v>
      </c>
      <c r="AR1241"/>
      <c r="AS1241" s="268"/>
      <c r="AT1241" s="258"/>
    </row>
    <row r="1242" spans="1:48" s="257" customFormat="1" ht="22.8" x14ac:dyDescent="0.4">
      <c r="A1242" s="349">
        <v>216166</v>
      </c>
      <c r="B1242" s="257" t="s">
        <v>486</v>
      </c>
      <c r="C1242" t="s">
        <v>212</v>
      </c>
      <c r="D1242" t="s">
        <v>212</v>
      </c>
      <c r="E1242" t="s">
        <v>214</v>
      </c>
      <c r="F1242" t="s">
        <v>212</v>
      </c>
      <c r="G1242" t="s">
        <v>212</v>
      </c>
      <c r="H1242" t="s">
        <v>212</v>
      </c>
      <c r="I1242" t="s">
        <v>212</v>
      </c>
      <c r="J1242" t="s">
        <v>214</v>
      </c>
      <c r="K1242" t="s">
        <v>212</v>
      </c>
      <c r="L1242" t="s">
        <v>212</v>
      </c>
      <c r="M1242" t="s">
        <v>213</v>
      </c>
      <c r="N1242" t="s">
        <v>214</v>
      </c>
      <c r="O1242" t="s">
        <v>212</v>
      </c>
      <c r="P1242" t="s">
        <v>213</v>
      </c>
      <c r="Q1242" t="s">
        <v>214</v>
      </c>
      <c r="R1242" t="s">
        <v>213</v>
      </c>
      <c r="S1242" t="s">
        <v>214</v>
      </c>
      <c r="T1242" t="s">
        <v>214</v>
      </c>
      <c r="U1242" t="s">
        <v>214</v>
      </c>
      <c r="V1242" t="s">
        <v>212</v>
      </c>
      <c r="W1242"/>
      <c r="X1242"/>
      <c r="Y1242"/>
      <c r="Z1242"/>
      <c r="AA1242"/>
      <c r="AB1242"/>
      <c r="AC1242"/>
      <c r="AD1242"/>
      <c r="AE1242"/>
      <c r="AF1242"/>
      <c r="AG1242"/>
      <c r="AH1242"/>
      <c r="AI1242"/>
      <c r="AJ1242"/>
      <c r="AK1242"/>
      <c r="AL1242"/>
      <c r="AM1242"/>
      <c r="AN1242"/>
      <c r="AO1242"/>
      <c r="AP1242"/>
      <c r="AQ1242" t="s">
        <v>486</v>
      </c>
      <c r="AR1242"/>
      <c r="AS1242" s="268"/>
      <c r="AT1242" s="258"/>
    </row>
    <row r="1243" spans="1:48" s="257" customFormat="1" ht="22.8" x14ac:dyDescent="0.4">
      <c r="A1243" s="351">
        <v>216169</v>
      </c>
      <c r="B1243" s="257" t="s">
        <v>486</v>
      </c>
      <c r="C1243" s="269" t="s">
        <v>212</v>
      </c>
      <c r="D1243" s="269" t="s">
        <v>212</v>
      </c>
      <c r="E1243" s="269" t="s">
        <v>212</v>
      </c>
      <c r="F1243" s="269" t="s">
        <v>212</v>
      </c>
      <c r="G1243" s="269" t="s">
        <v>212</v>
      </c>
      <c r="H1243" s="269" t="s">
        <v>212</v>
      </c>
      <c r="I1243" s="269" t="s">
        <v>212</v>
      </c>
      <c r="J1243" s="269" t="s">
        <v>212</v>
      </c>
      <c r="K1243" s="269" t="s">
        <v>212</v>
      </c>
      <c r="L1243" s="269" t="s">
        <v>212</v>
      </c>
      <c r="M1243" s="269" t="s">
        <v>213</v>
      </c>
      <c r="N1243" s="269" t="s">
        <v>213</v>
      </c>
      <c r="O1243" s="269" t="s">
        <v>213</v>
      </c>
      <c r="P1243" s="269" t="s">
        <v>213</v>
      </c>
      <c r="Q1243" s="269" t="s">
        <v>213</v>
      </c>
      <c r="R1243" s="269" t="s">
        <v>213</v>
      </c>
      <c r="S1243" s="269" t="s">
        <v>213</v>
      </c>
      <c r="T1243" s="269" t="s">
        <v>213</v>
      </c>
      <c r="U1243" s="269" t="s">
        <v>213</v>
      </c>
      <c r="V1243" s="269" t="s">
        <v>213</v>
      </c>
      <c r="W1243" s="280"/>
      <c r="X1243" s="280"/>
      <c r="Y1243" s="280"/>
      <c r="Z1243" s="280"/>
      <c r="AA1243" s="280"/>
      <c r="AB1243" s="280"/>
      <c r="AC1243" s="280"/>
      <c r="AD1243" s="280"/>
      <c r="AE1243" s="280"/>
      <c r="AF1243" s="280"/>
      <c r="AG1243" s="280"/>
      <c r="AH1243" s="280"/>
      <c r="AI1243" s="280"/>
      <c r="AJ1243" s="280"/>
      <c r="AK1243" s="280"/>
      <c r="AL1243" s="280"/>
      <c r="AM1243" s="280"/>
      <c r="AN1243" s="280"/>
      <c r="AO1243" s="280"/>
      <c r="AP1243"/>
      <c r="AQ1243" t="s">
        <v>3922</v>
      </c>
      <c r="AR1243" s="288"/>
      <c r="AS1243" s="268"/>
      <c r="AT1243" s="256"/>
    </row>
    <row r="1244" spans="1:48" s="257" customFormat="1" ht="22.8" x14ac:dyDescent="0.4">
      <c r="A1244" s="349">
        <v>216170</v>
      </c>
      <c r="B1244" s="257" t="s">
        <v>59</v>
      </c>
      <c r="C1244" t="s">
        <v>214</v>
      </c>
      <c r="D1244" t="s">
        <v>214</v>
      </c>
      <c r="E1244" t="s">
        <v>214</v>
      </c>
      <c r="F1244" t="s">
        <v>214</v>
      </c>
      <c r="G1244" t="s">
        <v>214</v>
      </c>
      <c r="H1244" t="s">
        <v>214</v>
      </c>
      <c r="I1244" t="s">
        <v>214</v>
      </c>
      <c r="J1244" t="s">
        <v>214</v>
      </c>
      <c r="K1244" t="s">
        <v>214</v>
      </c>
      <c r="L1244" t="s">
        <v>214</v>
      </c>
      <c r="M1244" t="s">
        <v>214</v>
      </c>
      <c r="N1244" t="s">
        <v>214</v>
      </c>
      <c r="O1244" t="s">
        <v>212</v>
      </c>
      <c r="P1244" t="s">
        <v>214</v>
      </c>
      <c r="Q1244" t="s">
        <v>214</v>
      </c>
      <c r="R1244" t="s">
        <v>214</v>
      </c>
      <c r="S1244" t="s">
        <v>214</v>
      </c>
      <c r="T1244" t="s">
        <v>214</v>
      </c>
      <c r="U1244" t="s">
        <v>214</v>
      </c>
      <c r="V1244" t="s">
        <v>214</v>
      </c>
      <c r="W1244" t="s">
        <v>212</v>
      </c>
      <c r="X1244" t="s">
        <v>214</v>
      </c>
      <c r="Y1244" t="s">
        <v>212</v>
      </c>
      <c r="Z1244" t="s">
        <v>214</v>
      </c>
      <c r="AA1244" t="s">
        <v>212</v>
      </c>
      <c r="AB1244" t="s">
        <v>212</v>
      </c>
      <c r="AC1244" t="s">
        <v>214</v>
      </c>
      <c r="AD1244" t="s">
        <v>212</v>
      </c>
      <c r="AE1244" t="s">
        <v>214</v>
      </c>
      <c r="AF1244" t="s">
        <v>212</v>
      </c>
      <c r="AG1244" t="s">
        <v>212</v>
      </c>
      <c r="AH1244" t="s">
        <v>212</v>
      </c>
      <c r="AI1244" t="s">
        <v>212</v>
      </c>
      <c r="AJ1244" t="s">
        <v>214</v>
      </c>
      <c r="AK1244" t="s">
        <v>212</v>
      </c>
      <c r="AL1244" t="s">
        <v>214</v>
      </c>
      <c r="AM1244" t="s">
        <v>214</v>
      </c>
      <c r="AN1244" t="s">
        <v>212</v>
      </c>
      <c r="AO1244" t="s">
        <v>214</v>
      </c>
      <c r="AP1244" t="s">
        <v>214</v>
      </c>
      <c r="AQ1244" t="s">
        <v>59</v>
      </c>
      <c r="AR1244" t="s">
        <v>731</v>
      </c>
      <c r="AS1244" s="268"/>
      <c r="AT1244" s="256"/>
    </row>
    <row r="1245" spans="1:48" s="257" customFormat="1" ht="22.8" x14ac:dyDescent="0.4">
      <c r="A1245" s="349">
        <v>216174</v>
      </c>
      <c r="B1245" s="257" t="s">
        <v>484</v>
      </c>
      <c r="C1245" t="s">
        <v>214</v>
      </c>
      <c r="D1245" t="s">
        <v>212</v>
      </c>
      <c r="E1245" t="s">
        <v>214</v>
      </c>
      <c r="F1245" t="s">
        <v>214</v>
      </c>
      <c r="G1245" t="s">
        <v>214</v>
      </c>
      <c r="H1245" t="s">
        <v>214</v>
      </c>
      <c r="I1245" t="s">
        <v>213</v>
      </c>
      <c r="J1245" t="s">
        <v>214</v>
      </c>
      <c r="K1245" t="s">
        <v>214</v>
      </c>
      <c r="L1245" t="s">
        <v>214</v>
      </c>
      <c r="M1245" t="s">
        <v>214</v>
      </c>
      <c r="N1245" t="s">
        <v>212</v>
      </c>
      <c r="O1245" t="s">
        <v>212</v>
      </c>
      <c r="P1245" t="s">
        <v>214</v>
      </c>
      <c r="Q1245" t="s">
        <v>214</v>
      </c>
      <c r="R1245" t="s">
        <v>214</v>
      </c>
      <c r="S1245" t="s">
        <v>214</v>
      </c>
      <c r="T1245" t="s">
        <v>214</v>
      </c>
      <c r="U1245" t="s">
        <v>214</v>
      </c>
      <c r="V1245" t="s">
        <v>214</v>
      </c>
      <c r="W1245" t="s">
        <v>214</v>
      </c>
      <c r="X1245" t="s">
        <v>212</v>
      </c>
      <c r="Y1245" t="s">
        <v>212</v>
      </c>
      <c r="Z1245" t="s">
        <v>212</v>
      </c>
      <c r="AA1245" t="s">
        <v>214</v>
      </c>
      <c r="AB1245" t="s">
        <v>214</v>
      </c>
      <c r="AC1245" t="s">
        <v>213</v>
      </c>
      <c r="AD1245" t="s">
        <v>213</v>
      </c>
      <c r="AE1245" t="s">
        <v>212</v>
      </c>
      <c r="AF1245" t="s">
        <v>214</v>
      </c>
      <c r="AG1245"/>
      <c r="AH1245"/>
      <c r="AI1245"/>
      <c r="AJ1245"/>
      <c r="AK1245"/>
      <c r="AL1245"/>
      <c r="AM1245"/>
      <c r="AN1245"/>
      <c r="AO1245"/>
      <c r="AP1245"/>
      <c r="AQ1245" t="s">
        <v>484</v>
      </c>
      <c r="AR1245"/>
      <c r="AS1245" s="268"/>
      <c r="AT1245" s="256"/>
    </row>
    <row r="1246" spans="1:48" s="257" customFormat="1" ht="22.8" x14ac:dyDescent="0.4">
      <c r="A1246" s="349">
        <v>216176</v>
      </c>
      <c r="B1246" s="257" t="s">
        <v>484</v>
      </c>
      <c r="C1246" t="s">
        <v>214</v>
      </c>
      <c r="D1246" t="s">
        <v>212</v>
      </c>
      <c r="E1246" t="s">
        <v>214</v>
      </c>
      <c r="F1246" t="s">
        <v>212</v>
      </c>
      <c r="G1246" t="s">
        <v>212</v>
      </c>
      <c r="H1246" t="s">
        <v>212</v>
      </c>
      <c r="I1246" t="s">
        <v>212</v>
      </c>
      <c r="J1246" t="s">
        <v>212</v>
      </c>
      <c r="K1246" t="s">
        <v>212</v>
      </c>
      <c r="L1246" t="s">
        <v>214</v>
      </c>
      <c r="M1246" t="s">
        <v>212</v>
      </c>
      <c r="N1246" t="s">
        <v>214</v>
      </c>
      <c r="O1246" t="s">
        <v>212</v>
      </c>
      <c r="P1246" t="s">
        <v>212</v>
      </c>
      <c r="Q1246" t="s">
        <v>212</v>
      </c>
      <c r="R1246" t="s">
        <v>212</v>
      </c>
      <c r="S1246" t="s">
        <v>214</v>
      </c>
      <c r="T1246" t="s">
        <v>212</v>
      </c>
      <c r="U1246" t="s">
        <v>214</v>
      </c>
      <c r="V1246" t="s">
        <v>214</v>
      </c>
      <c r="W1246" t="s">
        <v>212</v>
      </c>
      <c r="X1246" t="s">
        <v>212</v>
      </c>
      <c r="Y1246" t="s">
        <v>212</v>
      </c>
      <c r="Z1246" t="s">
        <v>212</v>
      </c>
      <c r="AA1246" t="s">
        <v>212</v>
      </c>
      <c r="AB1246" t="s">
        <v>212</v>
      </c>
      <c r="AC1246" t="s">
        <v>214</v>
      </c>
      <c r="AD1246" t="s">
        <v>212</v>
      </c>
      <c r="AE1246" t="s">
        <v>212</v>
      </c>
      <c r="AF1246" t="s">
        <v>212</v>
      </c>
      <c r="AG1246"/>
      <c r="AH1246"/>
      <c r="AI1246"/>
      <c r="AJ1246"/>
      <c r="AK1246"/>
      <c r="AL1246"/>
      <c r="AM1246"/>
      <c r="AN1246"/>
      <c r="AO1246"/>
      <c r="AP1246"/>
      <c r="AQ1246" t="s">
        <v>3375</v>
      </c>
      <c r="AR1246"/>
      <c r="AS1246" s="268"/>
      <c r="AT1246" s="256"/>
    </row>
    <row r="1247" spans="1:48" s="257" customFormat="1" ht="22.8" x14ac:dyDescent="0.4">
      <c r="A1247" s="349">
        <v>216179</v>
      </c>
      <c r="B1247" s="257" t="s">
        <v>59</v>
      </c>
      <c r="C1247" t="s">
        <v>212</v>
      </c>
      <c r="D1247" t="s">
        <v>214</v>
      </c>
      <c r="E1247" t="s">
        <v>214</v>
      </c>
      <c r="F1247" t="s">
        <v>214</v>
      </c>
      <c r="G1247" t="s">
        <v>212</v>
      </c>
      <c r="H1247" t="s">
        <v>212</v>
      </c>
      <c r="I1247" t="s">
        <v>214</v>
      </c>
      <c r="J1247" t="s">
        <v>214</v>
      </c>
      <c r="K1247" t="s">
        <v>214</v>
      </c>
      <c r="L1247" t="s">
        <v>214</v>
      </c>
      <c r="M1247" t="s">
        <v>214</v>
      </c>
      <c r="N1247" t="s">
        <v>212</v>
      </c>
      <c r="O1247" t="s">
        <v>212</v>
      </c>
      <c r="P1247" t="s">
        <v>212</v>
      </c>
      <c r="Q1247" t="s">
        <v>212</v>
      </c>
      <c r="R1247" t="s">
        <v>214</v>
      </c>
      <c r="S1247" t="s">
        <v>214</v>
      </c>
      <c r="T1247" t="s">
        <v>214</v>
      </c>
      <c r="U1247" t="s">
        <v>214</v>
      </c>
      <c r="V1247" t="s">
        <v>214</v>
      </c>
      <c r="W1247" t="s">
        <v>212</v>
      </c>
      <c r="X1247" t="s">
        <v>214</v>
      </c>
      <c r="Y1247" t="s">
        <v>212</v>
      </c>
      <c r="Z1247" t="s">
        <v>214</v>
      </c>
      <c r="AA1247" t="s">
        <v>212</v>
      </c>
      <c r="AB1247" t="s">
        <v>212</v>
      </c>
      <c r="AC1247" t="s">
        <v>212</v>
      </c>
      <c r="AD1247" t="s">
        <v>212</v>
      </c>
      <c r="AE1247" t="s">
        <v>212</v>
      </c>
      <c r="AF1247" t="s">
        <v>214</v>
      </c>
      <c r="AG1247" t="s">
        <v>214</v>
      </c>
      <c r="AH1247" t="s">
        <v>212</v>
      </c>
      <c r="AI1247" t="s">
        <v>214</v>
      </c>
      <c r="AJ1247" t="s">
        <v>214</v>
      </c>
      <c r="AK1247" t="s">
        <v>214</v>
      </c>
      <c r="AL1247" t="s">
        <v>214</v>
      </c>
      <c r="AM1247" t="s">
        <v>212</v>
      </c>
      <c r="AN1247" t="s">
        <v>212</v>
      </c>
      <c r="AO1247" t="s">
        <v>214</v>
      </c>
      <c r="AP1247" t="s">
        <v>214</v>
      </c>
      <c r="AQ1247" t="s">
        <v>3374</v>
      </c>
      <c r="AR1247"/>
      <c r="AS1247" s="268"/>
      <c r="AT1247" s="256"/>
    </row>
    <row r="1248" spans="1:48" s="257" customFormat="1" ht="22.8" x14ac:dyDescent="0.4">
      <c r="A1248" s="349">
        <v>216182</v>
      </c>
      <c r="B1248" s="257" t="s">
        <v>484</v>
      </c>
      <c r="C1248" t="s">
        <v>214</v>
      </c>
      <c r="D1248" t="s">
        <v>212</v>
      </c>
      <c r="E1248" t="s">
        <v>214</v>
      </c>
      <c r="F1248" t="s">
        <v>212</v>
      </c>
      <c r="G1248" t="s">
        <v>214</v>
      </c>
      <c r="H1248" t="s">
        <v>212</v>
      </c>
      <c r="I1248" t="s">
        <v>214</v>
      </c>
      <c r="J1248" t="s">
        <v>214</v>
      </c>
      <c r="K1248" t="s">
        <v>212</v>
      </c>
      <c r="L1248" t="s">
        <v>214</v>
      </c>
      <c r="M1248" t="s">
        <v>212</v>
      </c>
      <c r="N1248" t="s">
        <v>212</v>
      </c>
      <c r="O1248" t="s">
        <v>212</v>
      </c>
      <c r="P1248" t="s">
        <v>214</v>
      </c>
      <c r="Q1248" t="s">
        <v>212</v>
      </c>
      <c r="R1248" t="s">
        <v>214</v>
      </c>
      <c r="S1248" t="s">
        <v>214</v>
      </c>
      <c r="T1248" t="s">
        <v>212</v>
      </c>
      <c r="U1248" t="s">
        <v>212</v>
      </c>
      <c r="V1248" t="s">
        <v>212</v>
      </c>
      <c r="W1248" t="s">
        <v>214</v>
      </c>
      <c r="X1248" t="s">
        <v>212</v>
      </c>
      <c r="Y1248" t="s">
        <v>212</v>
      </c>
      <c r="Z1248" t="s">
        <v>212</v>
      </c>
      <c r="AA1248" t="s">
        <v>212</v>
      </c>
      <c r="AB1248" t="s">
        <v>214</v>
      </c>
      <c r="AC1248" t="s">
        <v>214</v>
      </c>
      <c r="AD1248" t="s">
        <v>212</v>
      </c>
      <c r="AE1248" t="s">
        <v>212</v>
      </c>
      <c r="AF1248" t="s">
        <v>212</v>
      </c>
      <c r="AG1248"/>
      <c r="AH1248"/>
      <c r="AI1248"/>
      <c r="AJ1248"/>
      <c r="AK1248"/>
      <c r="AL1248"/>
      <c r="AM1248"/>
      <c r="AN1248"/>
      <c r="AO1248"/>
      <c r="AP1248"/>
      <c r="AQ1248" t="s">
        <v>484</v>
      </c>
      <c r="AR1248"/>
      <c r="AS1248" s="268"/>
      <c r="AT1248" s="256"/>
      <c r="AV1248" s="258"/>
    </row>
    <row r="1249" spans="1:48" s="257" customFormat="1" ht="22.8" x14ac:dyDescent="0.4">
      <c r="A1249" s="351">
        <v>216184</v>
      </c>
      <c r="B1249" s="257" t="s">
        <v>486</v>
      </c>
      <c r="C1249" t="s">
        <v>3829</v>
      </c>
      <c r="D1249" t="s">
        <v>3829</v>
      </c>
      <c r="E1249" t="s">
        <v>3829</v>
      </c>
      <c r="F1249" t="s">
        <v>3829</v>
      </c>
      <c r="G1249" t="s">
        <v>3829</v>
      </c>
      <c r="H1249" t="s">
        <v>3829</v>
      </c>
      <c r="I1249" t="s">
        <v>3829</v>
      </c>
      <c r="J1249" t="s">
        <v>3829</v>
      </c>
      <c r="K1249" t="s">
        <v>3829</v>
      </c>
      <c r="L1249" t="s">
        <v>3829</v>
      </c>
      <c r="M1249" t="s">
        <v>3829</v>
      </c>
      <c r="N1249" t="s">
        <v>3829</v>
      </c>
      <c r="O1249" t="s">
        <v>3829</v>
      </c>
      <c r="P1249" t="s">
        <v>3829</v>
      </c>
      <c r="Q1249" t="s">
        <v>3829</v>
      </c>
      <c r="R1249" t="s">
        <v>3829</v>
      </c>
      <c r="S1249" t="s">
        <v>3829</v>
      </c>
      <c r="T1249" t="s">
        <v>3829</v>
      </c>
      <c r="U1249" t="s">
        <v>3829</v>
      </c>
      <c r="V1249" t="s">
        <v>3829</v>
      </c>
      <c r="W1249"/>
      <c r="X1249"/>
      <c r="Y1249"/>
      <c r="Z1249"/>
      <c r="AA1249"/>
      <c r="AB1249"/>
      <c r="AC1249"/>
      <c r="AD1249"/>
      <c r="AE1249"/>
      <c r="AF1249"/>
      <c r="AG1249" s="269"/>
      <c r="AH1249" s="269"/>
      <c r="AI1249" s="269"/>
      <c r="AJ1249" s="269"/>
      <c r="AK1249" s="269"/>
      <c r="AL1249" s="269"/>
      <c r="AM1249" s="269"/>
      <c r="AN1249" s="269"/>
      <c r="AO1249" s="269"/>
      <c r="AP1249"/>
      <c r="AQ1249" t="s">
        <v>4022</v>
      </c>
      <c r="AR1249" s="288"/>
      <c r="AS1249" s="268"/>
      <c r="AT1249" s="256"/>
      <c r="AV1249" s="258"/>
    </row>
    <row r="1250" spans="1:48" s="257" customFormat="1" ht="22.8" x14ac:dyDescent="0.4">
      <c r="A1250" s="349">
        <v>216190</v>
      </c>
      <c r="B1250" s="257" t="s">
        <v>486</v>
      </c>
      <c r="C1250" t="s">
        <v>3829</v>
      </c>
      <c r="D1250" t="s">
        <v>3829</v>
      </c>
      <c r="E1250" t="s">
        <v>3829</v>
      </c>
      <c r="F1250" t="s">
        <v>3829</v>
      </c>
      <c r="G1250" t="s">
        <v>3829</v>
      </c>
      <c r="H1250" t="s">
        <v>3829</v>
      </c>
      <c r="I1250" t="s">
        <v>3829</v>
      </c>
      <c r="J1250" t="s">
        <v>3829</v>
      </c>
      <c r="K1250" t="s">
        <v>3829</v>
      </c>
      <c r="L1250" t="s">
        <v>3829</v>
      </c>
      <c r="M1250" t="s">
        <v>3829</v>
      </c>
      <c r="N1250" t="s">
        <v>3829</v>
      </c>
      <c r="O1250" t="s">
        <v>3829</v>
      </c>
      <c r="P1250" t="s">
        <v>3829</v>
      </c>
      <c r="Q1250" t="s">
        <v>3829</v>
      </c>
      <c r="R1250" t="s">
        <v>3829</v>
      </c>
      <c r="S1250" t="s">
        <v>3829</v>
      </c>
      <c r="T1250" t="s">
        <v>3829</v>
      </c>
      <c r="U1250" t="s">
        <v>3829</v>
      </c>
      <c r="V1250" t="s">
        <v>3829</v>
      </c>
      <c r="W1250"/>
      <c r="X1250"/>
      <c r="Y1250"/>
      <c r="Z1250"/>
      <c r="AA1250"/>
      <c r="AB1250"/>
      <c r="AC1250"/>
      <c r="AD1250"/>
      <c r="AE1250"/>
      <c r="AF1250"/>
      <c r="AG1250"/>
      <c r="AH1250"/>
      <c r="AI1250"/>
      <c r="AJ1250"/>
      <c r="AK1250"/>
      <c r="AL1250"/>
      <c r="AM1250"/>
      <c r="AN1250"/>
      <c r="AO1250"/>
      <c r="AP1250"/>
      <c r="AQ1250" t="s">
        <v>4068</v>
      </c>
      <c r="AR1250"/>
      <c r="AS1250" s="268"/>
      <c r="AT1250" s="258"/>
      <c r="AV1250" s="258"/>
    </row>
    <row r="1251" spans="1:48" s="257" customFormat="1" ht="22.8" x14ac:dyDescent="0.4">
      <c r="A1251" s="349">
        <v>216192</v>
      </c>
      <c r="B1251" s="257" t="s">
        <v>484</v>
      </c>
      <c r="C1251" t="s">
        <v>212</v>
      </c>
      <c r="D1251" t="s">
        <v>214</v>
      </c>
      <c r="E1251" t="s">
        <v>212</v>
      </c>
      <c r="F1251" t="s">
        <v>212</v>
      </c>
      <c r="G1251" t="s">
        <v>212</v>
      </c>
      <c r="H1251" t="s">
        <v>212</v>
      </c>
      <c r="I1251" t="s">
        <v>214</v>
      </c>
      <c r="J1251" t="s">
        <v>212</v>
      </c>
      <c r="K1251" t="s">
        <v>214</v>
      </c>
      <c r="L1251" t="s">
        <v>214</v>
      </c>
      <c r="M1251" t="s">
        <v>212</v>
      </c>
      <c r="N1251" t="s">
        <v>212</v>
      </c>
      <c r="O1251" t="s">
        <v>214</v>
      </c>
      <c r="P1251" t="s">
        <v>212</v>
      </c>
      <c r="Q1251" t="s">
        <v>212</v>
      </c>
      <c r="R1251" t="s">
        <v>212</v>
      </c>
      <c r="S1251" t="s">
        <v>212</v>
      </c>
      <c r="T1251" t="s">
        <v>212</v>
      </c>
      <c r="U1251" t="s">
        <v>212</v>
      </c>
      <c r="V1251" t="s">
        <v>212</v>
      </c>
      <c r="W1251" t="s">
        <v>214</v>
      </c>
      <c r="X1251" t="s">
        <v>214</v>
      </c>
      <c r="Y1251" t="s">
        <v>214</v>
      </c>
      <c r="Z1251" t="s">
        <v>214</v>
      </c>
      <c r="AA1251" t="s">
        <v>214</v>
      </c>
      <c r="AB1251" t="s">
        <v>213</v>
      </c>
      <c r="AC1251" t="s">
        <v>213</v>
      </c>
      <c r="AD1251" t="s">
        <v>213</v>
      </c>
      <c r="AE1251" t="s">
        <v>213</v>
      </c>
      <c r="AF1251" t="s">
        <v>213</v>
      </c>
      <c r="AG1251"/>
      <c r="AH1251"/>
      <c r="AI1251"/>
      <c r="AJ1251"/>
      <c r="AK1251"/>
      <c r="AL1251"/>
      <c r="AM1251"/>
      <c r="AN1251"/>
      <c r="AO1251"/>
      <c r="AP1251"/>
      <c r="AQ1251" t="s">
        <v>484</v>
      </c>
      <c r="AR1251"/>
      <c r="AS1251" s="268"/>
      <c r="AT1251" s="256"/>
    </row>
    <row r="1252" spans="1:48" s="257" customFormat="1" ht="22.8" x14ac:dyDescent="0.4">
      <c r="A1252" s="349">
        <v>216195</v>
      </c>
      <c r="B1252" s="257" t="s">
        <v>484</v>
      </c>
      <c r="C1252" t="s">
        <v>212</v>
      </c>
      <c r="D1252" t="s">
        <v>214</v>
      </c>
      <c r="E1252" t="s">
        <v>212</v>
      </c>
      <c r="F1252" t="s">
        <v>212</v>
      </c>
      <c r="G1252" t="s">
        <v>214</v>
      </c>
      <c r="H1252" t="s">
        <v>214</v>
      </c>
      <c r="I1252" t="s">
        <v>214</v>
      </c>
      <c r="J1252" t="s">
        <v>212</v>
      </c>
      <c r="K1252" t="s">
        <v>212</v>
      </c>
      <c r="L1252" t="s">
        <v>214</v>
      </c>
      <c r="M1252" t="s">
        <v>212</v>
      </c>
      <c r="N1252" t="s">
        <v>212</v>
      </c>
      <c r="O1252" t="s">
        <v>212</v>
      </c>
      <c r="P1252" t="s">
        <v>214</v>
      </c>
      <c r="Q1252" t="s">
        <v>212</v>
      </c>
      <c r="R1252" t="s">
        <v>214</v>
      </c>
      <c r="S1252" t="s">
        <v>212</v>
      </c>
      <c r="T1252" t="s">
        <v>212</v>
      </c>
      <c r="U1252" t="s">
        <v>212</v>
      </c>
      <c r="V1252" t="s">
        <v>212</v>
      </c>
      <c r="W1252" t="s">
        <v>214</v>
      </c>
      <c r="X1252" t="s">
        <v>212</v>
      </c>
      <c r="Y1252" t="s">
        <v>214</v>
      </c>
      <c r="Z1252" t="s">
        <v>212</v>
      </c>
      <c r="AA1252" t="s">
        <v>212</v>
      </c>
      <c r="AB1252" t="s">
        <v>212</v>
      </c>
      <c r="AC1252" t="s">
        <v>212</v>
      </c>
      <c r="AD1252" t="s">
        <v>214</v>
      </c>
      <c r="AE1252" t="s">
        <v>213</v>
      </c>
      <c r="AF1252" t="s">
        <v>212</v>
      </c>
      <c r="AG1252"/>
      <c r="AH1252"/>
      <c r="AI1252"/>
      <c r="AJ1252"/>
      <c r="AK1252"/>
      <c r="AL1252"/>
      <c r="AM1252"/>
      <c r="AN1252"/>
      <c r="AO1252"/>
      <c r="AP1252"/>
      <c r="AQ1252" t="s">
        <v>3375</v>
      </c>
      <c r="AR1252"/>
      <c r="AS1252" s="268"/>
      <c r="AT1252" s="256"/>
    </row>
    <row r="1253" spans="1:48" s="257" customFormat="1" ht="22.8" x14ac:dyDescent="0.4">
      <c r="A1253" s="349">
        <v>216198</v>
      </c>
      <c r="B1253" s="257" t="s">
        <v>59</v>
      </c>
      <c r="C1253" t="s">
        <v>212</v>
      </c>
      <c r="D1253" t="s">
        <v>214</v>
      </c>
      <c r="E1253" t="s">
        <v>214</v>
      </c>
      <c r="F1253" t="s">
        <v>214</v>
      </c>
      <c r="G1253" t="s">
        <v>214</v>
      </c>
      <c r="H1253" t="s">
        <v>214</v>
      </c>
      <c r="I1253" t="s">
        <v>214</v>
      </c>
      <c r="J1253" t="s">
        <v>212</v>
      </c>
      <c r="K1253" t="s">
        <v>214</v>
      </c>
      <c r="L1253" t="s">
        <v>214</v>
      </c>
      <c r="M1253" t="s">
        <v>214</v>
      </c>
      <c r="N1253" t="s">
        <v>212</v>
      </c>
      <c r="O1253" t="s">
        <v>214</v>
      </c>
      <c r="P1253" t="s">
        <v>214</v>
      </c>
      <c r="Q1253" t="s">
        <v>214</v>
      </c>
      <c r="R1253" t="s">
        <v>214</v>
      </c>
      <c r="S1253" t="s">
        <v>214</v>
      </c>
      <c r="T1253" t="s">
        <v>214</v>
      </c>
      <c r="U1253" t="s">
        <v>214</v>
      </c>
      <c r="V1253" t="s">
        <v>212</v>
      </c>
      <c r="W1253" t="s">
        <v>212</v>
      </c>
      <c r="X1253" t="s">
        <v>214</v>
      </c>
      <c r="Y1253" t="s">
        <v>212</v>
      </c>
      <c r="Z1253" t="s">
        <v>214</v>
      </c>
      <c r="AA1253" t="s">
        <v>212</v>
      </c>
      <c r="AB1253" t="s">
        <v>212</v>
      </c>
      <c r="AC1253" t="s">
        <v>214</v>
      </c>
      <c r="AD1253" t="s">
        <v>214</v>
      </c>
      <c r="AE1253" t="s">
        <v>212</v>
      </c>
      <c r="AF1253" t="s">
        <v>212</v>
      </c>
      <c r="AG1253" t="s">
        <v>214</v>
      </c>
      <c r="AH1253" t="s">
        <v>214</v>
      </c>
      <c r="AI1253" t="s">
        <v>213</v>
      </c>
      <c r="AJ1253" t="s">
        <v>213</v>
      </c>
      <c r="AK1253" t="s">
        <v>214</v>
      </c>
      <c r="AL1253" t="s">
        <v>213</v>
      </c>
      <c r="AM1253" t="s">
        <v>213</v>
      </c>
      <c r="AN1253" t="s">
        <v>213</v>
      </c>
      <c r="AO1253" t="s">
        <v>213</v>
      </c>
      <c r="AP1253" t="s">
        <v>213</v>
      </c>
      <c r="AQ1253" t="s">
        <v>3374</v>
      </c>
      <c r="AR1253"/>
      <c r="AS1253" s="268"/>
      <c r="AT1253" s="256"/>
    </row>
    <row r="1254" spans="1:48" s="257" customFormat="1" ht="22.8" x14ac:dyDescent="0.4">
      <c r="A1254" s="349">
        <v>216202</v>
      </c>
      <c r="B1254" s="257" t="s">
        <v>59</v>
      </c>
      <c r="C1254" t="s">
        <v>212</v>
      </c>
      <c r="D1254" t="s">
        <v>214</v>
      </c>
      <c r="E1254" t="s">
        <v>214</v>
      </c>
      <c r="F1254" t="s">
        <v>214</v>
      </c>
      <c r="G1254" t="s">
        <v>212</v>
      </c>
      <c r="H1254" t="s">
        <v>212</v>
      </c>
      <c r="I1254" t="s">
        <v>214</v>
      </c>
      <c r="J1254" t="s">
        <v>212</v>
      </c>
      <c r="K1254" t="s">
        <v>212</v>
      </c>
      <c r="L1254" t="s">
        <v>214</v>
      </c>
      <c r="M1254" t="s">
        <v>212</v>
      </c>
      <c r="N1254" t="s">
        <v>212</v>
      </c>
      <c r="O1254" t="s">
        <v>212</v>
      </c>
      <c r="P1254" t="s">
        <v>212</v>
      </c>
      <c r="Q1254" t="s">
        <v>212</v>
      </c>
      <c r="R1254" t="s">
        <v>212</v>
      </c>
      <c r="S1254" t="s">
        <v>212</v>
      </c>
      <c r="T1254" t="s">
        <v>212</v>
      </c>
      <c r="U1254" t="s">
        <v>212</v>
      </c>
      <c r="V1254" t="s">
        <v>212</v>
      </c>
      <c r="W1254" t="s">
        <v>212</v>
      </c>
      <c r="X1254" t="s">
        <v>214</v>
      </c>
      <c r="Y1254" t="s">
        <v>214</v>
      </c>
      <c r="Z1254" t="s">
        <v>212</v>
      </c>
      <c r="AA1254" t="s">
        <v>214</v>
      </c>
      <c r="AB1254" t="s">
        <v>214</v>
      </c>
      <c r="AC1254" t="s">
        <v>214</v>
      </c>
      <c r="AD1254" t="s">
        <v>214</v>
      </c>
      <c r="AE1254" t="s">
        <v>214</v>
      </c>
      <c r="AF1254" t="s">
        <v>212</v>
      </c>
      <c r="AG1254" t="s">
        <v>213</v>
      </c>
      <c r="AH1254" t="s">
        <v>214</v>
      </c>
      <c r="AI1254" t="s">
        <v>214</v>
      </c>
      <c r="AJ1254" t="s">
        <v>213</v>
      </c>
      <c r="AK1254" t="s">
        <v>214</v>
      </c>
      <c r="AL1254" t="s">
        <v>213</v>
      </c>
      <c r="AM1254" t="s">
        <v>213</v>
      </c>
      <c r="AN1254" t="s">
        <v>213</v>
      </c>
      <c r="AO1254" t="s">
        <v>213</v>
      </c>
      <c r="AP1254" t="s">
        <v>213</v>
      </c>
      <c r="AQ1254" t="s">
        <v>59</v>
      </c>
      <c r="AR1254"/>
      <c r="AS1254" s="268"/>
      <c r="AT1254" s="256"/>
    </row>
    <row r="1255" spans="1:48" s="257" customFormat="1" ht="22.8" x14ac:dyDescent="0.4">
      <c r="A1255" s="349">
        <v>216203</v>
      </c>
      <c r="B1255" s="257" t="s">
        <v>59</v>
      </c>
      <c r="C1255" t="s">
        <v>214</v>
      </c>
      <c r="D1255" t="s">
        <v>212</v>
      </c>
      <c r="E1255" t="s">
        <v>212</v>
      </c>
      <c r="F1255" t="s">
        <v>212</v>
      </c>
      <c r="G1255" t="s">
        <v>214</v>
      </c>
      <c r="H1255" t="s">
        <v>214</v>
      </c>
      <c r="I1255" t="s">
        <v>212</v>
      </c>
      <c r="J1255" t="s">
        <v>214</v>
      </c>
      <c r="K1255" t="s">
        <v>214</v>
      </c>
      <c r="L1255" t="s">
        <v>213</v>
      </c>
      <c r="M1255" t="s">
        <v>212</v>
      </c>
      <c r="N1255" t="s">
        <v>214</v>
      </c>
      <c r="O1255" t="s">
        <v>212</v>
      </c>
      <c r="P1255" t="s">
        <v>212</v>
      </c>
      <c r="Q1255" t="s">
        <v>212</v>
      </c>
      <c r="R1255" t="s">
        <v>214</v>
      </c>
      <c r="S1255" t="s">
        <v>212</v>
      </c>
      <c r="T1255" t="s">
        <v>214</v>
      </c>
      <c r="U1255" t="s">
        <v>212</v>
      </c>
      <c r="V1255" t="s">
        <v>214</v>
      </c>
      <c r="W1255" t="s">
        <v>212</v>
      </c>
      <c r="X1255" t="s">
        <v>214</v>
      </c>
      <c r="Y1255" t="s">
        <v>214</v>
      </c>
      <c r="Z1255" t="s">
        <v>214</v>
      </c>
      <c r="AA1255" t="s">
        <v>212</v>
      </c>
      <c r="AB1255" t="s">
        <v>214</v>
      </c>
      <c r="AC1255" t="s">
        <v>214</v>
      </c>
      <c r="AD1255" t="s">
        <v>214</v>
      </c>
      <c r="AE1255" t="s">
        <v>212</v>
      </c>
      <c r="AF1255" t="s">
        <v>214</v>
      </c>
      <c r="AG1255" t="s">
        <v>214</v>
      </c>
      <c r="AH1255" t="s">
        <v>214</v>
      </c>
      <c r="AI1255" t="s">
        <v>214</v>
      </c>
      <c r="AJ1255" t="s">
        <v>212</v>
      </c>
      <c r="AK1255" t="s">
        <v>212</v>
      </c>
      <c r="AL1255" t="s">
        <v>214</v>
      </c>
      <c r="AM1255" t="s">
        <v>214</v>
      </c>
      <c r="AN1255" t="s">
        <v>214</v>
      </c>
      <c r="AO1255" t="s">
        <v>214</v>
      </c>
      <c r="AP1255" t="s">
        <v>214</v>
      </c>
      <c r="AQ1255" t="s">
        <v>3374</v>
      </c>
      <c r="AR1255"/>
      <c r="AS1255" s="268"/>
      <c r="AT1255" s="256"/>
      <c r="AV1255" s="258"/>
    </row>
    <row r="1256" spans="1:48" s="257" customFormat="1" ht="22.8" x14ac:dyDescent="0.4">
      <c r="A1256" s="349">
        <v>216204</v>
      </c>
      <c r="B1256" s="257" t="s">
        <v>486</v>
      </c>
      <c r="C1256" t="s">
        <v>3829</v>
      </c>
      <c r="D1256" t="s">
        <v>3829</v>
      </c>
      <c r="E1256" t="s">
        <v>3829</v>
      </c>
      <c r="F1256" t="s">
        <v>3829</v>
      </c>
      <c r="G1256" t="s">
        <v>3829</v>
      </c>
      <c r="H1256" t="s">
        <v>3829</v>
      </c>
      <c r="I1256" t="s">
        <v>3829</v>
      </c>
      <c r="J1256" t="s">
        <v>3829</v>
      </c>
      <c r="K1256" t="s">
        <v>3829</v>
      </c>
      <c r="L1256" t="s">
        <v>3829</v>
      </c>
      <c r="M1256" t="s">
        <v>3829</v>
      </c>
      <c r="N1256" t="s">
        <v>3829</v>
      </c>
      <c r="O1256" t="s">
        <v>3829</v>
      </c>
      <c r="P1256" t="s">
        <v>3829</v>
      </c>
      <c r="Q1256" t="s">
        <v>3829</v>
      </c>
      <c r="R1256" t="s">
        <v>3829</v>
      </c>
      <c r="S1256" t="s">
        <v>3829</v>
      </c>
      <c r="T1256" t="s">
        <v>3829</v>
      </c>
      <c r="U1256" t="s">
        <v>3829</v>
      </c>
      <c r="V1256" t="s">
        <v>3829</v>
      </c>
      <c r="W1256"/>
      <c r="X1256"/>
      <c r="Y1256"/>
      <c r="Z1256"/>
      <c r="AA1256"/>
      <c r="AB1256"/>
      <c r="AC1256"/>
      <c r="AD1256"/>
      <c r="AE1256"/>
      <c r="AF1256"/>
      <c r="AG1256"/>
      <c r="AH1256"/>
      <c r="AI1256"/>
      <c r="AJ1256"/>
      <c r="AK1256"/>
      <c r="AL1256"/>
      <c r="AM1256"/>
      <c r="AN1256"/>
      <c r="AO1256"/>
      <c r="AP1256"/>
      <c r="AQ1256" t="s">
        <v>4022</v>
      </c>
      <c r="AR1256"/>
      <c r="AS1256" s="268"/>
      <c r="AT1256" s="258"/>
      <c r="AV1256" s="258"/>
    </row>
    <row r="1257" spans="1:48" s="257" customFormat="1" ht="22.8" x14ac:dyDescent="0.4">
      <c r="A1257" s="349">
        <v>216210</v>
      </c>
      <c r="B1257" s="257" t="s">
        <v>484</v>
      </c>
      <c r="C1257" t="s">
        <v>214</v>
      </c>
      <c r="D1257" t="s">
        <v>214</v>
      </c>
      <c r="E1257" t="s">
        <v>212</v>
      </c>
      <c r="F1257" t="s">
        <v>212</v>
      </c>
      <c r="G1257" t="s">
        <v>214</v>
      </c>
      <c r="H1257" t="s">
        <v>213</v>
      </c>
      <c r="I1257" t="s">
        <v>213</v>
      </c>
      <c r="J1257" t="s">
        <v>214</v>
      </c>
      <c r="K1257" t="s">
        <v>212</v>
      </c>
      <c r="L1257" t="s">
        <v>214</v>
      </c>
      <c r="M1257" t="s">
        <v>212</v>
      </c>
      <c r="N1257" t="s">
        <v>212</v>
      </c>
      <c r="O1257" t="s">
        <v>212</v>
      </c>
      <c r="P1257" t="s">
        <v>214</v>
      </c>
      <c r="Q1257" t="s">
        <v>212</v>
      </c>
      <c r="R1257" t="s">
        <v>212</v>
      </c>
      <c r="S1257" t="s">
        <v>212</v>
      </c>
      <c r="T1257" t="s">
        <v>214</v>
      </c>
      <c r="U1257" t="s">
        <v>214</v>
      </c>
      <c r="V1257" t="s">
        <v>214</v>
      </c>
      <c r="W1257" t="s">
        <v>213</v>
      </c>
      <c r="X1257" t="s">
        <v>212</v>
      </c>
      <c r="Y1257" t="s">
        <v>214</v>
      </c>
      <c r="Z1257" t="s">
        <v>212</v>
      </c>
      <c r="AA1257" t="s">
        <v>212</v>
      </c>
      <c r="AB1257" t="s">
        <v>214</v>
      </c>
      <c r="AC1257" t="s">
        <v>214</v>
      </c>
      <c r="AD1257" t="s">
        <v>213</v>
      </c>
      <c r="AE1257" t="s">
        <v>214</v>
      </c>
      <c r="AF1257" t="s">
        <v>214</v>
      </c>
      <c r="AG1257"/>
      <c r="AH1257"/>
      <c r="AI1257"/>
      <c r="AJ1257"/>
      <c r="AK1257"/>
      <c r="AL1257"/>
      <c r="AM1257"/>
      <c r="AN1257"/>
      <c r="AO1257"/>
      <c r="AP1257"/>
      <c r="AQ1257" t="s">
        <v>3375</v>
      </c>
      <c r="AR1257" s="288"/>
      <c r="AS1257" s="268"/>
      <c r="AT1257" s="256"/>
      <c r="AV1257" s="258"/>
    </row>
    <row r="1258" spans="1:48" s="257" customFormat="1" ht="22.8" x14ac:dyDescent="0.4">
      <c r="A1258" s="349">
        <v>216212</v>
      </c>
      <c r="B1258" s="257" t="s">
        <v>484</v>
      </c>
      <c r="C1258" t="s">
        <v>212</v>
      </c>
      <c r="D1258" t="s">
        <v>212</v>
      </c>
      <c r="E1258" t="s">
        <v>214</v>
      </c>
      <c r="F1258" t="s">
        <v>212</v>
      </c>
      <c r="G1258" t="s">
        <v>213</v>
      </c>
      <c r="H1258" t="s">
        <v>214</v>
      </c>
      <c r="I1258" t="s">
        <v>213</v>
      </c>
      <c r="J1258" t="s">
        <v>214</v>
      </c>
      <c r="K1258" t="s">
        <v>212</v>
      </c>
      <c r="L1258" t="s">
        <v>214</v>
      </c>
      <c r="M1258" t="s">
        <v>212</v>
      </c>
      <c r="N1258" t="s">
        <v>214</v>
      </c>
      <c r="O1258" t="s">
        <v>214</v>
      </c>
      <c r="P1258" t="s">
        <v>212</v>
      </c>
      <c r="Q1258" t="s">
        <v>212</v>
      </c>
      <c r="R1258" t="s">
        <v>212</v>
      </c>
      <c r="S1258" t="s">
        <v>214</v>
      </c>
      <c r="T1258" t="s">
        <v>212</v>
      </c>
      <c r="U1258" t="s">
        <v>214</v>
      </c>
      <c r="V1258" t="s">
        <v>212</v>
      </c>
      <c r="W1258" t="s">
        <v>214</v>
      </c>
      <c r="X1258" t="s">
        <v>212</v>
      </c>
      <c r="Y1258" t="s">
        <v>212</v>
      </c>
      <c r="Z1258" t="s">
        <v>214</v>
      </c>
      <c r="AA1258" t="s">
        <v>212</v>
      </c>
      <c r="AB1258" t="s">
        <v>214</v>
      </c>
      <c r="AC1258" t="s">
        <v>214</v>
      </c>
      <c r="AD1258" t="s">
        <v>213</v>
      </c>
      <c r="AE1258" t="s">
        <v>213</v>
      </c>
      <c r="AF1258" t="s">
        <v>213</v>
      </c>
      <c r="AG1258"/>
      <c r="AH1258"/>
      <c r="AI1258"/>
      <c r="AJ1258"/>
      <c r="AK1258"/>
      <c r="AL1258"/>
      <c r="AM1258"/>
      <c r="AN1258"/>
      <c r="AO1258"/>
      <c r="AP1258"/>
      <c r="AQ1258" t="s">
        <v>3375</v>
      </c>
      <c r="AR1258" s="288"/>
      <c r="AS1258" s="268"/>
      <c r="AT1258" s="258"/>
    </row>
    <row r="1259" spans="1:48" s="257" customFormat="1" ht="22.8" x14ac:dyDescent="0.4">
      <c r="A1259" s="351">
        <v>216216</v>
      </c>
      <c r="B1259" s="257" t="s">
        <v>486</v>
      </c>
      <c r="C1259" s="269" t="s">
        <v>214</v>
      </c>
      <c r="D1259" s="269" t="s">
        <v>212</v>
      </c>
      <c r="E1259" s="269" t="s">
        <v>214</v>
      </c>
      <c r="F1259" s="269" t="s">
        <v>214</v>
      </c>
      <c r="G1259" s="269" t="s">
        <v>213</v>
      </c>
      <c r="H1259" s="269" t="s">
        <v>214</v>
      </c>
      <c r="I1259" s="269" t="s">
        <v>214</v>
      </c>
      <c r="J1259" s="269" t="s">
        <v>214</v>
      </c>
      <c r="K1259" s="269" t="s">
        <v>214</v>
      </c>
      <c r="L1259" s="269" t="s">
        <v>214</v>
      </c>
      <c r="M1259" s="269" t="s">
        <v>214</v>
      </c>
      <c r="N1259" s="269" t="s">
        <v>214</v>
      </c>
      <c r="O1259" s="269" t="s">
        <v>214</v>
      </c>
      <c r="P1259" s="269" t="s">
        <v>213</v>
      </c>
      <c r="Q1259" s="269" t="s">
        <v>213</v>
      </c>
      <c r="R1259" s="269" t="s">
        <v>214</v>
      </c>
      <c r="S1259" s="269" t="s">
        <v>213</v>
      </c>
      <c r="T1259" s="269" t="s">
        <v>213</v>
      </c>
      <c r="U1259" s="269" t="s">
        <v>213</v>
      </c>
      <c r="V1259" s="269" t="s">
        <v>213</v>
      </c>
      <c r="W1259" s="269"/>
      <c r="X1259" s="269"/>
      <c r="Y1259" s="269"/>
      <c r="Z1259" s="269"/>
      <c r="AA1259" s="269"/>
      <c r="AB1259" s="269"/>
      <c r="AC1259" s="269"/>
      <c r="AD1259" s="269"/>
      <c r="AE1259" s="269"/>
      <c r="AF1259" s="269"/>
      <c r="AG1259" s="269"/>
      <c r="AH1259" s="269"/>
      <c r="AI1259" s="269"/>
      <c r="AJ1259" s="269"/>
      <c r="AK1259" s="269"/>
      <c r="AL1259" s="269"/>
      <c r="AM1259" s="269"/>
      <c r="AN1259" s="269"/>
      <c r="AO1259" s="269"/>
      <c r="AP1259"/>
      <c r="AQ1259" t="s">
        <v>486</v>
      </c>
      <c r="AR1259" s="288"/>
      <c r="AS1259" s="268"/>
      <c r="AT1259" s="256"/>
    </row>
    <row r="1260" spans="1:48" s="257" customFormat="1" ht="22.8" x14ac:dyDescent="0.4">
      <c r="A1260" s="349">
        <v>216220</v>
      </c>
      <c r="B1260" s="257" t="s">
        <v>484</v>
      </c>
      <c r="C1260" t="s">
        <v>214</v>
      </c>
      <c r="D1260" t="s">
        <v>214</v>
      </c>
      <c r="E1260" t="s">
        <v>214</v>
      </c>
      <c r="F1260" t="s">
        <v>212</v>
      </c>
      <c r="G1260" t="s">
        <v>212</v>
      </c>
      <c r="H1260" t="s">
        <v>214</v>
      </c>
      <c r="I1260" t="s">
        <v>214</v>
      </c>
      <c r="J1260" t="s">
        <v>214</v>
      </c>
      <c r="K1260" t="s">
        <v>214</v>
      </c>
      <c r="L1260" t="s">
        <v>212</v>
      </c>
      <c r="M1260" t="s">
        <v>212</v>
      </c>
      <c r="N1260" t="s">
        <v>212</v>
      </c>
      <c r="O1260" t="s">
        <v>212</v>
      </c>
      <c r="P1260" t="s">
        <v>212</v>
      </c>
      <c r="Q1260" t="s">
        <v>212</v>
      </c>
      <c r="R1260" t="s">
        <v>212</v>
      </c>
      <c r="S1260" t="s">
        <v>214</v>
      </c>
      <c r="T1260" t="s">
        <v>214</v>
      </c>
      <c r="U1260" t="s">
        <v>212</v>
      </c>
      <c r="V1260" t="s">
        <v>214</v>
      </c>
      <c r="W1260" t="s">
        <v>212</v>
      </c>
      <c r="X1260" t="s">
        <v>212</v>
      </c>
      <c r="Y1260" t="s">
        <v>212</v>
      </c>
      <c r="Z1260" t="s">
        <v>212</v>
      </c>
      <c r="AA1260" t="s">
        <v>212</v>
      </c>
      <c r="AB1260" t="s">
        <v>214</v>
      </c>
      <c r="AC1260" t="s">
        <v>214</v>
      </c>
      <c r="AD1260" t="s">
        <v>214</v>
      </c>
      <c r="AE1260" t="s">
        <v>214</v>
      </c>
      <c r="AF1260" t="s">
        <v>214</v>
      </c>
      <c r="AG1260"/>
      <c r="AH1260"/>
      <c r="AI1260"/>
      <c r="AJ1260"/>
      <c r="AK1260"/>
      <c r="AL1260"/>
      <c r="AM1260"/>
      <c r="AN1260"/>
      <c r="AO1260"/>
      <c r="AP1260"/>
      <c r="AQ1260" t="s">
        <v>3375</v>
      </c>
      <c r="AR1260" s="288"/>
      <c r="AS1260" s="268"/>
      <c r="AT1260" s="256"/>
    </row>
    <row r="1261" spans="1:48" s="257" customFormat="1" ht="24" x14ac:dyDescent="0.5">
      <c r="A1261" s="350">
        <v>216226</v>
      </c>
      <c r="B1261" s="257" t="s">
        <v>486</v>
      </c>
      <c r="C1261" s="256" t="s">
        <v>214</v>
      </c>
      <c r="D1261" s="256" t="s">
        <v>212</v>
      </c>
      <c r="E1261" s="256" t="s">
        <v>212</v>
      </c>
      <c r="F1261" s="256" t="s">
        <v>212</v>
      </c>
      <c r="G1261" s="256" t="s">
        <v>212</v>
      </c>
      <c r="H1261" s="256" t="s">
        <v>213</v>
      </c>
      <c r="I1261" s="256" t="s">
        <v>214</v>
      </c>
      <c r="J1261" s="256" t="s">
        <v>212</v>
      </c>
      <c r="K1261" s="256" t="s">
        <v>212</v>
      </c>
      <c r="L1261" s="256" t="s">
        <v>212</v>
      </c>
      <c r="M1261" s="256" t="s">
        <v>213</v>
      </c>
      <c r="N1261" s="256" t="s">
        <v>212</v>
      </c>
      <c r="O1261" s="256" t="s">
        <v>212</v>
      </c>
      <c r="P1261" s="256" t="s">
        <v>213</v>
      </c>
      <c r="Q1261" s="256" t="s">
        <v>214</v>
      </c>
      <c r="R1261" s="256" t="s">
        <v>213</v>
      </c>
      <c r="S1261" s="256" t="s">
        <v>214</v>
      </c>
      <c r="T1261" s="256" t="s">
        <v>214</v>
      </c>
      <c r="U1261" s="256" t="s">
        <v>214</v>
      </c>
      <c r="V1261" s="256" t="s">
        <v>212</v>
      </c>
      <c r="W1261" s="256"/>
      <c r="X1261" s="256"/>
      <c r="Y1261" s="256"/>
      <c r="Z1261" s="256"/>
      <c r="AA1261" s="256"/>
      <c r="AB1261" s="256"/>
      <c r="AC1261" s="256"/>
      <c r="AD1261" s="256"/>
      <c r="AE1261" s="256"/>
      <c r="AF1261" s="256"/>
      <c r="AG1261" s="256"/>
      <c r="AH1261" s="256"/>
      <c r="AI1261" s="256"/>
      <c r="AJ1261" s="256"/>
      <c r="AK1261" s="256"/>
      <c r="AL1261" s="256"/>
      <c r="AM1261" s="256"/>
      <c r="AN1261" s="256"/>
      <c r="AO1261" s="256"/>
      <c r="AP1261"/>
      <c r="AQ1261" t="s">
        <v>486</v>
      </c>
      <c r="AR1261" s="288"/>
      <c r="AS1261" s="268"/>
      <c r="AT1261" s="258"/>
    </row>
    <row r="1262" spans="1:48" s="257" customFormat="1" ht="25.8" x14ac:dyDescent="0.65">
      <c r="A1262" s="351">
        <v>216229</v>
      </c>
      <c r="B1262" s="257" t="s">
        <v>486</v>
      </c>
      <c r="C1262" s="269" t="s">
        <v>3829</v>
      </c>
      <c r="D1262" s="269" t="s">
        <v>3829</v>
      </c>
      <c r="E1262" s="269" t="s">
        <v>3829</v>
      </c>
      <c r="F1262" s="269" t="s">
        <v>3829</v>
      </c>
      <c r="G1262" s="269" t="s">
        <v>3829</v>
      </c>
      <c r="H1262" s="269" t="s">
        <v>3829</v>
      </c>
      <c r="I1262" s="269" t="s">
        <v>3829</v>
      </c>
      <c r="J1262" s="269" t="s">
        <v>3829</v>
      </c>
      <c r="K1262" s="269" t="s">
        <v>3829</v>
      </c>
      <c r="L1262" s="269" t="s">
        <v>3829</v>
      </c>
      <c r="M1262" s="269" t="s">
        <v>3829</v>
      </c>
      <c r="N1262" s="269" t="s">
        <v>3829</v>
      </c>
      <c r="O1262" s="269" t="s">
        <v>3829</v>
      </c>
      <c r="P1262" s="269" t="s">
        <v>3829</v>
      </c>
      <c r="Q1262" s="269" t="s">
        <v>3829</v>
      </c>
      <c r="R1262" s="269" t="s">
        <v>3829</v>
      </c>
      <c r="S1262" s="269" t="s">
        <v>3829</v>
      </c>
      <c r="T1262" s="269" t="s">
        <v>3829</v>
      </c>
      <c r="U1262" s="269" t="s">
        <v>3829</v>
      </c>
      <c r="V1262" s="269" t="s">
        <v>3829</v>
      </c>
      <c r="W1262" s="269"/>
      <c r="X1262" s="269"/>
      <c r="Y1262" s="269"/>
      <c r="Z1262" s="269"/>
      <c r="AA1262" s="269"/>
      <c r="AB1262" s="269"/>
      <c r="AC1262" s="269"/>
      <c r="AD1262" s="269"/>
      <c r="AE1262" s="269"/>
      <c r="AF1262" s="269"/>
      <c r="AG1262" s="269"/>
      <c r="AH1262" s="269"/>
      <c r="AI1262" s="269"/>
      <c r="AJ1262" s="269"/>
      <c r="AK1262" s="269"/>
      <c r="AL1262" s="269"/>
      <c r="AM1262" s="269"/>
      <c r="AN1262" s="269"/>
      <c r="AO1262" s="269"/>
      <c r="AP1262"/>
      <c r="AQ1262" t="s">
        <v>4120</v>
      </c>
      <c r="AR1262" s="279"/>
      <c r="AS1262" s="268"/>
      <c r="AT1262" s="256"/>
    </row>
    <row r="1263" spans="1:48" s="257" customFormat="1" ht="22.8" x14ac:dyDescent="0.4">
      <c r="A1263" s="351">
        <v>216232</v>
      </c>
      <c r="B1263" s="257" t="s">
        <v>486</v>
      </c>
      <c r="C1263" s="269" t="s">
        <v>214</v>
      </c>
      <c r="D1263" s="269" t="s">
        <v>214</v>
      </c>
      <c r="E1263" s="269" t="s">
        <v>214</v>
      </c>
      <c r="F1263" s="269" t="s">
        <v>212</v>
      </c>
      <c r="G1263" s="269" t="s">
        <v>214</v>
      </c>
      <c r="H1263" s="269" t="s">
        <v>213</v>
      </c>
      <c r="I1263" s="269" t="s">
        <v>212</v>
      </c>
      <c r="J1263" s="269" t="s">
        <v>214</v>
      </c>
      <c r="K1263" s="269" t="s">
        <v>212</v>
      </c>
      <c r="L1263" s="269" t="s">
        <v>214</v>
      </c>
      <c r="M1263" s="269" t="s">
        <v>214</v>
      </c>
      <c r="N1263" s="269" t="s">
        <v>213</v>
      </c>
      <c r="O1263" s="269" t="s">
        <v>213</v>
      </c>
      <c r="P1263" s="269" t="s">
        <v>213</v>
      </c>
      <c r="Q1263" s="269" t="s">
        <v>213</v>
      </c>
      <c r="R1263" s="269" t="s">
        <v>213</v>
      </c>
      <c r="S1263" s="269" t="s">
        <v>213</v>
      </c>
      <c r="T1263" s="269" t="s">
        <v>213</v>
      </c>
      <c r="U1263" s="269" t="s">
        <v>213</v>
      </c>
      <c r="V1263" s="269" t="s">
        <v>213</v>
      </c>
      <c r="W1263" s="269"/>
      <c r="X1263" s="269"/>
      <c r="Y1263" s="269"/>
      <c r="Z1263" s="269"/>
      <c r="AA1263" s="269"/>
      <c r="AB1263" s="269"/>
      <c r="AC1263" s="269"/>
      <c r="AD1263" s="269"/>
      <c r="AE1263" s="269"/>
      <c r="AF1263" s="269"/>
      <c r="AG1263" s="269"/>
      <c r="AH1263" s="269"/>
      <c r="AI1263" s="269"/>
      <c r="AJ1263" s="269"/>
      <c r="AK1263" s="269"/>
      <c r="AL1263" s="269"/>
      <c r="AM1263" s="269"/>
      <c r="AN1263" s="269"/>
      <c r="AO1263" s="269"/>
      <c r="AP1263"/>
      <c r="AQ1263" t="s">
        <v>3377</v>
      </c>
      <c r="AR1263" s="288"/>
      <c r="AS1263" s="268"/>
      <c r="AT1263" s="258"/>
      <c r="AV1263" s="258"/>
    </row>
    <row r="1264" spans="1:48" s="257" customFormat="1" ht="22.8" x14ac:dyDescent="0.4">
      <c r="A1264" s="349">
        <v>216235</v>
      </c>
      <c r="B1264" s="257" t="s">
        <v>59</v>
      </c>
      <c r="C1264" t="s">
        <v>212</v>
      </c>
      <c r="D1264" t="s">
        <v>214</v>
      </c>
      <c r="E1264" t="s">
        <v>214</v>
      </c>
      <c r="F1264" t="s">
        <v>214</v>
      </c>
      <c r="G1264" t="s">
        <v>214</v>
      </c>
      <c r="H1264" t="s">
        <v>214</v>
      </c>
      <c r="I1264" t="s">
        <v>214</v>
      </c>
      <c r="J1264" t="s">
        <v>214</v>
      </c>
      <c r="K1264" t="s">
        <v>214</v>
      </c>
      <c r="L1264" t="s">
        <v>214</v>
      </c>
      <c r="M1264" t="s">
        <v>212</v>
      </c>
      <c r="N1264" t="s">
        <v>214</v>
      </c>
      <c r="O1264" t="s">
        <v>214</v>
      </c>
      <c r="P1264" t="s">
        <v>214</v>
      </c>
      <c r="Q1264" t="s">
        <v>214</v>
      </c>
      <c r="R1264" t="s">
        <v>214</v>
      </c>
      <c r="S1264" t="s">
        <v>214</v>
      </c>
      <c r="T1264" t="s">
        <v>214</v>
      </c>
      <c r="U1264" t="s">
        <v>214</v>
      </c>
      <c r="V1264" t="s">
        <v>214</v>
      </c>
      <c r="W1264" t="s">
        <v>214</v>
      </c>
      <c r="X1264" t="s">
        <v>214</v>
      </c>
      <c r="Y1264" t="s">
        <v>214</v>
      </c>
      <c r="Z1264" t="s">
        <v>214</v>
      </c>
      <c r="AA1264" t="s">
        <v>214</v>
      </c>
      <c r="AB1264" t="s">
        <v>212</v>
      </c>
      <c r="AC1264" t="s">
        <v>214</v>
      </c>
      <c r="AD1264" t="s">
        <v>212</v>
      </c>
      <c r="AE1264" t="s">
        <v>214</v>
      </c>
      <c r="AF1264" t="s">
        <v>214</v>
      </c>
      <c r="AG1264" t="s">
        <v>212</v>
      </c>
      <c r="AH1264" t="s">
        <v>214</v>
      </c>
      <c r="AI1264" t="s">
        <v>212</v>
      </c>
      <c r="AJ1264" t="s">
        <v>214</v>
      </c>
      <c r="AK1264" t="s">
        <v>214</v>
      </c>
      <c r="AL1264" t="s">
        <v>212</v>
      </c>
      <c r="AM1264" t="s">
        <v>212</v>
      </c>
      <c r="AN1264" t="s">
        <v>212</v>
      </c>
      <c r="AO1264" t="s">
        <v>212</v>
      </c>
      <c r="AP1264" t="s">
        <v>212</v>
      </c>
      <c r="AQ1264" t="s">
        <v>3374</v>
      </c>
      <c r="AR1264"/>
      <c r="AS1264" s="268"/>
      <c r="AT1264" s="256"/>
    </row>
    <row r="1265" spans="1:48" s="257" customFormat="1" ht="22.8" x14ac:dyDescent="0.4">
      <c r="A1265" s="349">
        <v>216237</v>
      </c>
      <c r="B1265" s="257" t="s">
        <v>59</v>
      </c>
      <c r="C1265" t="s">
        <v>212</v>
      </c>
      <c r="D1265" t="s">
        <v>212</v>
      </c>
      <c r="E1265" t="s">
        <v>212</v>
      </c>
      <c r="F1265" t="s">
        <v>212</v>
      </c>
      <c r="G1265" t="s">
        <v>212</v>
      </c>
      <c r="H1265" t="s">
        <v>214</v>
      </c>
      <c r="I1265" t="s">
        <v>212</v>
      </c>
      <c r="J1265" t="s">
        <v>212</v>
      </c>
      <c r="K1265" t="s">
        <v>214</v>
      </c>
      <c r="L1265" t="s">
        <v>212</v>
      </c>
      <c r="M1265" t="s">
        <v>212</v>
      </c>
      <c r="N1265" t="s">
        <v>212</v>
      </c>
      <c r="O1265" t="s">
        <v>214</v>
      </c>
      <c r="P1265" t="s">
        <v>212</v>
      </c>
      <c r="Q1265" t="s">
        <v>212</v>
      </c>
      <c r="R1265" t="s">
        <v>214</v>
      </c>
      <c r="S1265" t="s">
        <v>214</v>
      </c>
      <c r="T1265" t="s">
        <v>214</v>
      </c>
      <c r="U1265" t="s">
        <v>214</v>
      </c>
      <c r="V1265" t="s">
        <v>214</v>
      </c>
      <c r="W1265" t="s">
        <v>212</v>
      </c>
      <c r="X1265" t="s">
        <v>214</v>
      </c>
      <c r="Y1265" t="s">
        <v>214</v>
      </c>
      <c r="Z1265" t="s">
        <v>214</v>
      </c>
      <c r="AA1265" t="s">
        <v>212</v>
      </c>
      <c r="AB1265" t="s">
        <v>214</v>
      </c>
      <c r="AC1265" t="s">
        <v>214</v>
      </c>
      <c r="AD1265" t="s">
        <v>214</v>
      </c>
      <c r="AE1265" t="s">
        <v>212</v>
      </c>
      <c r="AF1265" t="s">
        <v>214</v>
      </c>
      <c r="AG1265" t="s">
        <v>214</v>
      </c>
      <c r="AH1265" t="s">
        <v>214</v>
      </c>
      <c r="AI1265" t="s">
        <v>214</v>
      </c>
      <c r="AJ1265" t="s">
        <v>214</v>
      </c>
      <c r="AK1265" t="s">
        <v>214</v>
      </c>
      <c r="AL1265" t="s">
        <v>213</v>
      </c>
      <c r="AM1265" t="s">
        <v>213</v>
      </c>
      <c r="AN1265" t="s">
        <v>213</v>
      </c>
      <c r="AO1265" t="s">
        <v>213</v>
      </c>
      <c r="AP1265" t="s">
        <v>213</v>
      </c>
      <c r="AQ1265" t="s">
        <v>3374</v>
      </c>
      <c r="AR1265"/>
      <c r="AS1265" s="268"/>
      <c r="AT1265" s="258"/>
    </row>
    <row r="1266" spans="1:48" s="257" customFormat="1" ht="22.8" x14ac:dyDescent="0.4">
      <c r="A1266" s="349">
        <v>216238</v>
      </c>
      <c r="B1266" s="257" t="s">
        <v>65</v>
      </c>
      <c r="C1266" t="s">
        <v>212</v>
      </c>
      <c r="D1266" t="s">
        <v>214</v>
      </c>
      <c r="E1266" t="s">
        <v>214</v>
      </c>
      <c r="F1266" t="s">
        <v>212</v>
      </c>
      <c r="G1266" t="s">
        <v>212</v>
      </c>
      <c r="H1266" t="s">
        <v>214</v>
      </c>
      <c r="I1266" t="s">
        <v>214</v>
      </c>
      <c r="J1266" t="s">
        <v>212</v>
      </c>
      <c r="K1266" t="s">
        <v>214</v>
      </c>
      <c r="L1266" t="s">
        <v>212</v>
      </c>
      <c r="M1266" t="s">
        <v>212</v>
      </c>
      <c r="N1266" t="s">
        <v>212</v>
      </c>
      <c r="O1266" t="s">
        <v>214</v>
      </c>
      <c r="P1266" t="s">
        <v>212</v>
      </c>
      <c r="Q1266" t="s">
        <v>212</v>
      </c>
      <c r="R1266" t="s">
        <v>212</v>
      </c>
      <c r="S1266" t="s">
        <v>212</v>
      </c>
      <c r="T1266" t="s">
        <v>214</v>
      </c>
      <c r="U1266" t="s">
        <v>212</v>
      </c>
      <c r="V1266" t="s">
        <v>212</v>
      </c>
      <c r="W1266" t="s">
        <v>212</v>
      </c>
      <c r="X1266" t="s">
        <v>212</v>
      </c>
      <c r="Y1266" t="s">
        <v>212</v>
      </c>
      <c r="Z1266" t="s">
        <v>212</v>
      </c>
      <c r="AA1266" t="s">
        <v>212</v>
      </c>
      <c r="AB1266" t="s">
        <v>214</v>
      </c>
      <c r="AC1266" t="s">
        <v>214</v>
      </c>
      <c r="AD1266" t="s">
        <v>212</v>
      </c>
      <c r="AE1266" t="s">
        <v>212</v>
      </c>
      <c r="AF1266" t="s">
        <v>212</v>
      </c>
      <c r="AG1266" t="s">
        <v>213</v>
      </c>
      <c r="AH1266" t="s">
        <v>213</v>
      </c>
      <c r="AI1266" t="s">
        <v>213</v>
      </c>
      <c r="AJ1266" t="s">
        <v>213</v>
      </c>
      <c r="AK1266" t="s">
        <v>213</v>
      </c>
      <c r="AL1266"/>
      <c r="AM1266"/>
      <c r="AN1266"/>
      <c r="AO1266"/>
      <c r="AP1266"/>
      <c r="AQ1266" t="s">
        <v>4083</v>
      </c>
      <c r="AR1266"/>
      <c r="AS1266" s="268"/>
      <c r="AT1266" s="256"/>
    </row>
    <row r="1267" spans="1:48" s="257" customFormat="1" ht="22.8" x14ac:dyDescent="0.4">
      <c r="A1267" s="351">
        <v>216239</v>
      </c>
      <c r="B1267" s="257" t="s">
        <v>486</v>
      </c>
      <c r="C1267" s="269" t="s">
        <v>3829</v>
      </c>
      <c r="D1267" s="269" t="s">
        <v>3829</v>
      </c>
      <c r="E1267" s="269" t="s">
        <v>3829</v>
      </c>
      <c r="F1267" s="269" t="s">
        <v>3829</v>
      </c>
      <c r="G1267" s="269" t="s">
        <v>3829</v>
      </c>
      <c r="H1267" s="269" t="s">
        <v>3829</v>
      </c>
      <c r="I1267" s="269" t="s">
        <v>3829</v>
      </c>
      <c r="J1267" s="269" t="s">
        <v>3829</v>
      </c>
      <c r="K1267" s="269" t="s">
        <v>3829</v>
      </c>
      <c r="L1267" s="269" t="s">
        <v>3829</v>
      </c>
      <c r="M1267" s="269" t="s">
        <v>3829</v>
      </c>
      <c r="N1267" s="269" t="s">
        <v>3829</v>
      </c>
      <c r="O1267" s="269" t="s">
        <v>3829</v>
      </c>
      <c r="P1267" s="269" t="s">
        <v>3829</v>
      </c>
      <c r="Q1267" s="269" t="s">
        <v>3829</v>
      </c>
      <c r="R1267" s="269" t="s">
        <v>3829</v>
      </c>
      <c r="S1267" s="269" t="s">
        <v>3829</v>
      </c>
      <c r="T1267" s="269" t="s">
        <v>3829</v>
      </c>
      <c r="U1267" s="269" t="s">
        <v>3829</v>
      </c>
      <c r="V1267" s="269" t="s">
        <v>3829</v>
      </c>
      <c r="W1267" s="269"/>
      <c r="X1267" s="269"/>
      <c r="Y1267" s="269"/>
      <c r="Z1267" s="269"/>
      <c r="AA1267" s="269"/>
      <c r="AB1267" s="269"/>
      <c r="AC1267" s="269"/>
      <c r="AD1267" s="269"/>
      <c r="AE1267" s="269"/>
      <c r="AF1267" s="269"/>
      <c r="AG1267" s="269"/>
      <c r="AH1267" s="269"/>
      <c r="AI1267" s="269"/>
      <c r="AJ1267" s="269"/>
      <c r="AK1267" s="269"/>
      <c r="AL1267" s="269"/>
      <c r="AM1267" s="269"/>
      <c r="AN1267" s="269"/>
      <c r="AO1267" s="269"/>
      <c r="AP1267"/>
      <c r="AQ1267" t="s">
        <v>4068</v>
      </c>
      <c r="AR1267" s="288"/>
      <c r="AS1267" s="268"/>
      <c r="AT1267" s="256"/>
    </row>
    <row r="1268" spans="1:48" s="257" customFormat="1" ht="24" x14ac:dyDescent="0.5">
      <c r="A1268" s="350">
        <v>216241</v>
      </c>
      <c r="B1268" s="257" t="s">
        <v>486</v>
      </c>
      <c r="C1268" s="256" t="s">
        <v>212</v>
      </c>
      <c r="D1268" s="256" t="s">
        <v>212</v>
      </c>
      <c r="E1268" s="256" t="s">
        <v>212</v>
      </c>
      <c r="F1268" s="256" t="s">
        <v>212</v>
      </c>
      <c r="G1268" s="256" t="s">
        <v>214</v>
      </c>
      <c r="H1268" s="256" t="s">
        <v>214</v>
      </c>
      <c r="I1268" s="256" t="s">
        <v>212</v>
      </c>
      <c r="J1268" s="256" t="s">
        <v>212</v>
      </c>
      <c r="K1268" s="256" t="s">
        <v>212</v>
      </c>
      <c r="L1268" s="256" t="s">
        <v>212</v>
      </c>
      <c r="M1268" s="256" t="s">
        <v>214</v>
      </c>
      <c r="N1268" s="256" t="s">
        <v>214</v>
      </c>
      <c r="O1268" s="256" t="s">
        <v>214</v>
      </c>
      <c r="P1268" s="256" t="s">
        <v>214</v>
      </c>
      <c r="Q1268" s="256" t="s">
        <v>214</v>
      </c>
      <c r="R1268" s="256" t="s">
        <v>213</v>
      </c>
      <c r="S1268" s="256" t="s">
        <v>213</v>
      </c>
      <c r="T1268" s="256" t="s">
        <v>213</v>
      </c>
      <c r="U1268" s="256" t="s">
        <v>213</v>
      </c>
      <c r="V1268" s="256" t="s">
        <v>213</v>
      </c>
      <c r="W1268" s="256"/>
      <c r="X1268" s="256"/>
      <c r="Y1268" s="256"/>
      <c r="Z1268" s="256"/>
      <c r="AA1268" s="256"/>
      <c r="AB1268" s="256"/>
      <c r="AC1268" s="256"/>
      <c r="AD1268" s="256"/>
      <c r="AE1268" s="256"/>
      <c r="AF1268" s="256"/>
      <c r="AG1268" s="256"/>
      <c r="AH1268" s="256"/>
      <c r="AI1268" s="256"/>
      <c r="AJ1268" s="256"/>
      <c r="AK1268" s="256"/>
      <c r="AL1268" s="256"/>
      <c r="AM1268" s="256"/>
      <c r="AN1268" s="256"/>
      <c r="AO1268" s="256"/>
      <c r="AP1268"/>
      <c r="AQ1268" t="s">
        <v>3377</v>
      </c>
      <c r="AR1268" s="288"/>
      <c r="AS1268" s="268"/>
      <c r="AT1268" s="256"/>
      <c r="AV1268" s="258"/>
    </row>
    <row r="1269" spans="1:48" s="257" customFormat="1" ht="22.8" x14ac:dyDescent="0.4">
      <c r="A1269" s="351">
        <v>216244</v>
      </c>
      <c r="B1269" s="257" t="s">
        <v>486</v>
      </c>
      <c r="C1269" s="269" t="s">
        <v>213</v>
      </c>
      <c r="D1269" s="269" t="s">
        <v>214</v>
      </c>
      <c r="E1269" s="269" t="s">
        <v>214</v>
      </c>
      <c r="F1269" s="269" t="s">
        <v>212</v>
      </c>
      <c r="G1269" s="269" t="s">
        <v>214</v>
      </c>
      <c r="H1269" s="269" t="s">
        <v>214</v>
      </c>
      <c r="I1269" s="269" t="s">
        <v>212</v>
      </c>
      <c r="J1269" s="269" t="s">
        <v>213</v>
      </c>
      <c r="K1269" s="269" t="s">
        <v>214</v>
      </c>
      <c r="L1269" s="269" t="s">
        <v>212</v>
      </c>
      <c r="M1269" s="269" t="s">
        <v>3830</v>
      </c>
      <c r="N1269" s="269" t="s">
        <v>214</v>
      </c>
      <c r="O1269" s="269" t="s">
        <v>214</v>
      </c>
      <c r="P1269" s="269" t="s">
        <v>214</v>
      </c>
      <c r="Q1269" s="269" t="s">
        <v>214</v>
      </c>
      <c r="R1269" s="269" t="s">
        <v>213</v>
      </c>
      <c r="S1269" s="269" t="s">
        <v>213</v>
      </c>
      <c r="T1269" s="269" t="s">
        <v>213</v>
      </c>
      <c r="U1269" s="269" t="s">
        <v>213</v>
      </c>
      <c r="V1269" s="269" t="s">
        <v>213</v>
      </c>
      <c r="W1269" s="269"/>
      <c r="X1269" s="269"/>
      <c r="Y1269" s="269"/>
      <c r="Z1269" s="269"/>
      <c r="AA1269" s="269"/>
      <c r="AB1269" s="269"/>
      <c r="AC1269" s="269"/>
      <c r="AD1269" s="269"/>
      <c r="AE1269" s="269"/>
      <c r="AF1269" s="269"/>
      <c r="AG1269" s="269"/>
      <c r="AH1269" s="269"/>
      <c r="AI1269" s="269"/>
      <c r="AJ1269" s="269"/>
      <c r="AK1269" s="269"/>
      <c r="AL1269" s="269"/>
      <c r="AM1269" s="269"/>
      <c r="AN1269" s="269"/>
      <c r="AO1269" s="269"/>
      <c r="AP1269"/>
      <c r="AQ1269" t="s">
        <v>486</v>
      </c>
      <c r="AR1269" s="280"/>
      <c r="AS1269" s="268"/>
      <c r="AT1269" s="258"/>
    </row>
    <row r="1270" spans="1:48" s="257" customFormat="1" ht="22.8" x14ac:dyDescent="0.4">
      <c r="A1270" s="351">
        <v>216247</v>
      </c>
      <c r="B1270" s="257" t="s">
        <v>486</v>
      </c>
      <c r="C1270" s="269" t="s">
        <v>3829</v>
      </c>
      <c r="D1270" s="269" t="s">
        <v>3829</v>
      </c>
      <c r="E1270" s="269" t="s">
        <v>3829</v>
      </c>
      <c r="F1270" s="269" t="s">
        <v>3829</v>
      </c>
      <c r="G1270" s="269" t="s">
        <v>3829</v>
      </c>
      <c r="H1270" s="269" t="s">
        <v>3829</v>
      </c>
      <c r="I1270" s="269" t="s">
        <v>3829</v>
      </c>
      <c r="J1270" s="269" t="s">
        <v>3829</v>
      </c>
      <c r="K1270" s="269" t="s">
        <v>3829</v>
      </c>
      <c r="L1270" s="269" t="s">
        <v>3829</v>
      </c>
      <c r="M1270" s="269" t="s">
        <v>3829</v>
      </c>
      <c r="N1270" s="269" t="s">
        <v>3829</v>
      </c>
      <c r="O1270" s="269" t="s">
        <v>3829</v>
      </c>
      <c r="P1270" s="269" t="s">
        <v>3829</v>
      </c>
      <c r="Q1270" s="269" t="s">
        <v>3829</v>
      </c>
      <c r="R1270" s="269" t="s">
        <v>3829</v>
      </c>
      <c r="S1270" s="269" t="s">
        <v>3829</v>
      </c>
      <c r="T1270" s="269" t="s">
        <v>3829</v>
      </c>
      <c r="U1270" s="269" t="s">
        <v>3829</v>
      </c>
      <c r="V1270" s="269" t="s">
        <v>3829</v>
      </c>
      <c r="W1270" s="269"/>
      <c r="X1270" s="269"/>
      <c r="Y1270" s="269"/>
      <c r="Z1270" s="269"/>
      <c r="AA1270" s="269"/>
      <c r="AB1270" s="269"/>
      <c r="AC1270" s="269"/>
      <c r="AD1270" s="269"/>
      <c r="AE1270" s="269"/>
      <c r="AF1270" s="269"/>
      <c r="AG1270" s="269"/>
      <c r="AH1270" s="269"/>
      <c r="AI1270" s="269"/>
      <c r="AJ1270" s="269"/>
      <c r="AK1270" s="269"/>
      <c r="AL1270" s="269"/>
      <c r="AM1270" s="269"/>
      <c r="AN1270" s="269"/>
      <c r="AO1270" s="269"/>
      <c r="AP1270"/>
      <c r="AQ1270" t="s">
        <v>4022</v>
      </c>
      <c r="AR1270" s="288"/>
      <c r="AS1270" s="268"/>
      <c r="AT1270" s="256"/>
      <c r="AV1270" s="258"/>
    </row>
    <row r="1271" spans="1:48" s="257" customFormat="1" ht="22.8" x14ac:dyDescent="0.4">
      <c r="A1271" s="351">
        <v>216248</v>
      </c>
      <c r="B1271" s="257" t="s">
        <v>486</v>
      </c>
      <c r="C1271" s="269" t="s">
        <v>214</v>
      </c>
      <c r="D1271" s="269" t="s">
        <v>212</v>
      </c>
      <c r="E1271" s="269" t="s">
        <v>214</v>
      </c>
      <c r="F1271" s="269" t="s">
        <v>214</v>
      </c>
      <c r="G1271" s="269" t="s">
        <v>212</v>
      </c>
      <c r="H1271" s="269" t="s">
        <v>214</v>
      </c>
      <c r="I1271" s="269" t="s">
        <v>214</v>
      </c>
      <c r="J1271" s="269" t="s">
        <v>214</v>
      </c>
      <c r="K1271" s="269" t="s">
        <v>214</v>
      </c>
      <c r="L1271" s="269" t="s">
        <v>214</v>
      </c>
      <c r="M1271" s="269" t="s">
        <v>213</v>
      </c>
      <c r="N1271" s="269" t="s">
        <v>213</v>
      </c>
      <c r="O1271" s="269" t="s">
        <v>214</v>
      </c>
      <c r="P1271" s="269" t="s">
        <v>214</v>
      </c>
      <c r="Q1271" s="269" t="s">
        <v>213</v>
      </c>
      <c r="R1271" s="269" t="s">
        <v>213</v>
      </c>
      <c r="S1271" s="269" t="s">
        <v>213</v>
      </c>
      <c r="T1271" s="269" t="s">
        <v>213</v>
      </c>
      <c r="U1271" s="269" t="s">
        <v>213</v>
      </c>
      <c r="V1271" s="269" t="s">
        <v>213</v>
      </c>
      <c r="W1271" s="269"/>
      <c r="X1271" s="269"/>
      <c r="Y1271" s="269"/>
      <c r="Z1271" s="269"/>
      <c r="AA1271" s="269"/>
      <c r="AB1271" s="269"/>
      <c r="AC1271" s="269"/>
      <c r="AD1271" s="269"/>
      <c r="AE1271" s="269"/>
      <c r="AF1271" s="269"/>
      <c r="AG1271" s="269"/>
      <c r="AH1271" s="269"/>
      <c r="AI1271" s="269"/>
      <c r="AJ1271" s="269"/>
      <c r="AK1271" s="269"/>
      <c r="AL1271" s="269"/>
      <c r="AM1271" s="269"/>
      <c r="AN1271" s="269"/>
      <c r="AO1271" s="269"/>
      <c r="AP1271"/>
      <c r="AQ1271" t="s">
        <v>486</v>
      </c>
      <c r="AR1271" s="288"/>
      <c r="AS1271" s="268"/>
      <c r="AT1271" s="258"/>
    </row>
    <row r="1272" spans="1:48" s="257" customFormat="1" ht="22.8" x14ac:dyDescent="0.4">
      <c r="A1272" s="349">
        <v>216249</v>
      </c>
      <c r="B1272" s="257" t="s">
        <v>59</v>
      </c>
      <c r="C1272" t="s">
        <v>212</v>
      </c>
      <c r="D1272" t="s">
        <v>212</v>
      </c>
      <c r="E1272" t="s">
        <v>212</v>
      </c>
      <c r="F1272" t="s">
        <v>212</v>
      </c>
      <c r="G1272" t="s">
        <v>212</v>
      </c>
      <c r="H1272" t="s">
        <v>214</v>
      </c>
      <c r="I1272" t="s">
        <v>214</v>
      </c>
      <c r="J1272" t="s">
        <v>214</v>
      </c>
      <c r="K1272" t="s">
        <v>214</v>
      </c>
      <c r="L1272" t="s">
        <v>212</v>
      </c>
      <c r="M1272" t="s">
        <v>214</v>
      </c>
      <c r="N1272" t="s">
        <v>214</v>
      </c>
      <c r="O1272" t="s">
        <v>214</v>
      </c>
      <c r="P1272" t="s">
        <v>214</v>
      </c>
      <c r="Q1272" t="s">
        <v>214</v>
      </c>
      <c r="R1272" t="s">
        <v>214</v>
      </c>
      <c r="S1272" t="s">
        <v>214</v>
      </c>
      <c r="T1272" t="s">
        <v>214</v>
      </c>
      <c r="U1272" t="s">
        <v>214</v>
      </c>
      <c r="V1272" t="s">
        <v>214</v>
      </c>
      <c r="W1272" t="s">
        <v>212</v>
      </c>
      <c r="X1272" t="s">
        <v>214</v>
      </c>
      <c r="Y1272" t="s">
        <v>212</v>
      </c>
      <c r="Z1272" t="s">
        <v>214</v>
      </c>
      <c r="AA1272" t="s">
        <v>212</v>
      </c>
      <c r="AB1272" t="s">
        <v>214</v>
      </c>
      <c r="AC1272" t="s">
        <v>214</v>
      </c>
      <c r="AD1272" t="s">
        <v>214</v>
      </c>
      <c r="AE1272" t="s">
        <v>212</v>
      </c>
      <c r="AF1272" t="s">
        <v>214</v>
      </c>
      <c r="AG1272" t="s">
        <v>214</v>
      </c>
      <c r="AH1272" t="s">
        <v>214</v>
      </c>
      <c r="AI1272" t="s">
        <v>214</v>
      </c>
      <c r="AJ1272" t="s">
        <v>214</v>
      </c>
      <c r="AK1272" t="s">
        <v>214</v>
      </c>
      <c r="AL1272" t="s">
        <v>213</v>
      </c>
      <c r="AM1272" t="s">
        <v>213</v>
      </c>
      <c r="AN1272" t="s">
        <v>213</v>
      </c>
      <c r="AO1272" t="s">
        <v>213</v>
      </c>
      <c r="AP1272" t="s">
        <v>213</v>
      </c>
      <c r="AQ1272" t="s">
        <v>59</v>
      </c>
      <c r="AR1272"/>
      <c r="AS1272" s="268"/>
      <c r="AT1272" s="256"/>
    </row>
    <row r="1273" spans="1:48" s="257" customFormat="1" ht="22.8" x14ac:dyDescent="0.4">
      <c r="A1273" s="349">
        <v>216250</v>
      </c>
      <c r="B1273" s="257" t="s">
        <v>484</v>
      </c>
      <c r="C1273" t="s">
        <v>214</v>
      </c>
      <c r="D1273" t="s">
        <v>214</v>
      </c>
      <c r="E1273" t="s">
        <v>214</v>
      </c>
      <c r="F1273" t="s">
        <v>214</v>
      </c>
      <c r="G1273" t="s">
        <v>214</v>
      </c>
      <c r="H1273" t="s">
        <v>212</v>
      </c>
      <c r="I1273" t="s">
        <v>214</v>
      </c>
      <c r="J1273" t="s">
        <v>214</v>
      </c>
      <c r="K1273" t="s">
        <v>214</v>
      </c>
      <c r="L1273" t="s">
        <v>212</v>
      </c>
      <c r="M1273" t="s">
        <v>214</v>
      </c>
      <c r="N1273" t="s">
        <v>212</v>
      </c>
      <c r="O1273" t="s">
        <v>214</v>
      </c>
      <c r="P1273" t="s">
        <v>212</v>
      </c>
      <c r="Q1273" t="s">
        <v>214</v>
      </c>
      <c r="R1273" t="s">
        <v>214</v>
      </c>
      <c r="S1273" t="s">
        <v>214</v>
      </c>
      <c r="T1273" t="s">
        <v>214</v>
      </c>
      <c r="U1273" t="s">
        <v>214</v>
      </c>
      <c r="V1273" t="s">
        <v>212</v>
      </c>
      <c r="W1273" t="s">
        <v>212</v>
      </c>
      <c r="X1273" t="s">
        <v>214</v>
      </c>
      <c r="Y1273" t="s">
        <v>212</v>
      </c>
      <c r="Z1273" t="s">
        <v>214</v>
      </c>
      <c r="AA1273" t="s">
        <v>214</v>
      </c>
      <c r="AB1273" t="s">
        <v>212</v>
      </c>
      <c r="AC1273" t="s">
        <v>212</v>
      </c>
      <c r="AD1273" t="s">
        <v>212</v>
      </c>
      <c r="AE1273" t="s">
        <v>212</v>
      </c>
      <c r="AF1273" t="s">
        <v>214</v>
      </c>
      <c r="AG1273"/>
      <c r="AH1273"/>
      <c r="AI1273"/>
      <c r="AJ1273"/>
      <c r="AK1273"/>
      <c r="AL1273"/>
      <c r="AM1273"/>
      <c r="AN1273"/>
      <c r="AO1273"/>
      <c r="AP1273"/>
      <c r="AQ1273" t="s">
        <v>484</v>
      </c>
      <c r="AR1273"/>
      <c r="AS1273" s="268"/>
      <c r="AT1273" s="256"/>
      <c r="AV1273" s="258"/>
    </row>
    <row r="1274" spans="1:48" s="257" customFormat="1" ht="22.8" x14ac:dyDescent="0.4">
      <c r="A1274" s="349">
        <v>216252</v>
      </c>
      <c r="B1274" s="257" t="s">
        <v>65</v>
      </c>
      <c r="C1274" t="s">
        <v>214</v>
      </c>
      <c r="D1274" t="s">
        <v>212</v>
      </c>
      <c r="E1274" t="s">
        <v>212</v>
      </c>
      <c r="F1274" t="s">
        <v>212</v>
      </c>
      <c r="G1274" t="s">
        <v>212</v>
      </c>
      <c r="H1274" t="s">
        <v>214</v>
      </c>
      <c r="I1274" t="s">
        <v>214</v>
      </c>
      <c r="J1274" t="s">
        <v>212</v>
      </c>
      <c r="K1274" t="s">
        <v>212</v>
      </c>
      <c r="L1274" t="s">
        <v>214</v>
      </c>
      <c r="M1274" t="s">
        <v>213</v>
      </c>
      <c r="N1274" t="s">
        <v>212</v>
      </c>
      <c r="O1274" t="s">
        <v>212</v>
      </c>
      <c r="P1274" t="s">
        <v>214</v>
      </c>
      <c r="Q1274" t="s">
        <v>212</v>
      </c>
      <c r="R1274" t="s">
        <v>214</v>
      </c>
      <c r="S1274" t="s">
        <v>214</v>
      </c>
      <c r="T1274" t="s">
        <v>214</v>
      </c>
      <c r="U1274" t="s">
        <v>214</v>
      </c>
      <c r="V1274" t="s">
        <v>212</v>
      </c>
      <c r="W1274" t="s">
        <v>214</v>
      </c>
      <c r="X1274" t="s">
        <v>214</v>
      </c>
      <c r="Y1274" t="s">
        <v>214</v>
      </c>
      <c r="Z1274" t="s">
        <v>212</v>
      </c>
      <c r="AA1274" t="s">
        <v>214</v>
      </c>
      <c r="AB1274" t="s">
        <v>214</v>
      </c>
      <c r="AC1274" t="s">
        <v>212</v>
      </c>
      <c r="AD1274" t="s">
        <v>212</v>
      </c>
      <c r="AE1274" t="s">
        <v>214</v>
      </c>
      <c r="AF1274" t="s">
        <v>214</v>
      </c>
      <c r="AG1274" t="s">
        <v>213</v>
      </c>
      <c r="AH1274" t="s">
        <v>213</v>
      </c>
      <c r="AI1274" t="s">
        <v>213</v>
      </c>
      <c r="AJ1274" t="s">
        <v>213</v>
      </c>
      <c r="AK1274" t="s">
        <v>213</v>
      </c>
      <c r="AL1274"/>
      <c r="AM1274"/>
      <c r="AN1274"/>
      <c r="AO1274"/>
      <c r="AP1274"/>
      <c r="AQ1274" t="s">
        <v>4083</v>
      </c>
      <c r="AR1274"/>
      <c r="AS1274" s="268"/>
      <c r="AT1274" s="256"/>
    </row>
    <row r="1275" spans="1:48" s="257" customFormat="1" ht="22.8" x14ac:dyDescent="0.4">
      <c r="A1275" s="349">
        <v>216253</v>
      </c>
      <c r="B1275" s="257" t="s">
        <v>59</v>
      </c>
      <c r="C1275" t="s">
        <v>214</v>
      </c>
      <c r="D1275" t="s">
        <v>214</v>
      </c>
      <c r="E1275" t="s">
        <v>214</v>
      </c>
      <c r="F1275" t="s">
        <v>212</v>
      </c>
      <c r="G1275" t="s">
        <v>212</v>
      </c>
      <c r="H1275" t="s">
        <v>214</v>
      </c>
      <c r="I1275" t="s">
        <v>214</v>
      </c>
      <c r="J1275" t="s">
        <v>214</v>
      </c>
      <c r="K1275" t="s">
        <v>214</v>
      </c>
      <c r="L1275" t="s">
        <v>214</v>
      </c>
      <c r="M1275" t="s">
        <v>212</v>
      </c>
      <c r="N1275" t="s">
        <v>212</v>
      </c>
      <c r="O1275" t="s">
        <v>212</v>
      </c>
      <c r="P1275" t="s">
        <v>214</v>
      </c>
      <c r="Q1275" t="s">
        <v>214</v>
      </c>
      <c r="R1275" t="s">
        <v>212</v>
      </c>
      <c r="S1275" t="s">
        <v>214</v>
      </c>
      <c r="T1275" t="s">
        <v>214</v>
      </c>
      <c r="U1275" t="s">
        <v>214</v>
      </c>
      <c r="V1275" t="s">
        <v>212</v>
      </c>
      <c r="W1275" t="s">
        <v>214</v>
      </c>
      <c r="X1275" t="s">
        <v>214</v>
      </c>
      <c r="Y1275" t="s">
        <v>212</v>
      </c>
      <c r="Z1275" t="s">
        <v>214</v>
      </c>
      <c r="AA1275" t="s">
        <v>214</v>
      </c>
      <c r="AB1275" t="s">
        <v>214</v>
      </c>
      <c r="AC1275" t="s">
        <v>214</v>
      </c>
      <c r="AD1275" t="s">
        <v>212</v>
      </c>
      <c r="AE1275" t="s">
        <v>214</v>
      </c>
      <c r="AF1275" t="s">
        <v>212</v>
      </c>
      <c r="AG1275" t="s">
        <v>212</v>
      </c>
      <c r="AH1275" t="s">
        <v>214</v>
      </c>
      <c r="AI1275" t="s">
        <v>212</v>
      </c>
      <c r="AJ1275" t="s">
        <v>214</v>
      </c>
      <c r="AK1275" t="s">
        <v>212</v>
      </c>
      <c r="AL1275" t="s">
        <v>214</v>
      </c>
      <c r="AM1275" t="s">
        <v>214</v>
      </c>
      <c r="AN1275" t="s">
        <v>214</v>
      </c>
      <c r="AO1275" t="s">
        <v>214</v>
      </c>
      <c r="AP1275" t="s">
        <v>214</v>
      </c>
      <c r="AQ1275" t="s">
        <v>3374</v>
      </c>
      <c r="AR1275" t="s">
        <v>731</v>
      </c>
      <c r="AS1275" s="268"/>
      <c r="AT1275" s="258"/>
      <c r="AV1275" s="258"/>
    </row>
    <row r="1276" spans="1:48" s="257" customFormat="1" ht="24" x14ac:dyDescent="0.5">
      <c r="A1276" s="350">
        <v>216254</v>
      </c>
      <c r="B1276" s="257" t="s">
        <v>485</v>
      </c>
      <c r="C1276" s="257" t="s">
        <v>3829</v>
      </c>
      <c r="D1276" s="257" t="s">
        <v>3829</v>
      </c>
      <c r="E1276" s="257" t="s">
        <v>3829</v>
      </c>
      <c r="F1276" s="257" t="s">
        <v>3829</v>
      </c>
      <c r="G1276" s="257" t="s">
        <v>3829</v>
      </c>
      <c r="H1276" s="257" t="s">
        <v>3829</v>
      </c>
      <c r="I1276" s="257" t="s">
        <v>3829</v>
      </c>
      <c r="J1276" s="257" t="s">
        <v>3829</v>
      </c>
      <c r="K1276" s="257" t="s">
        <v>3829</v>
      </c>
      <c r="L1276" s="257" t="s">
        <v>3829</v>
      </c>
      <c r="M1276" s="256"/>
      <c r="N1276" s="256"/>
      <c r="O1276" s="256"/>
      <c r="P1276" s="256"/>
      <c r="Q1276" s="256"/>
      <c r="R1276" s="256"/>
      <c r="S1276" s="256"/>
      <c r="T1276" s="256"/>
      <c r="U1276" s="256"/>
      <c r="V1276" s="256"/>
      <c r="W1276" s="256"/>
      <c r="X1276" s="256"/>
      <c r="Y1276" s="256"/>
      <c r="Z1276" s="256"/>
      <c r="AA1276" s="256"/>
      <c r="AB1276" s="256"/>
      <c r="AC1276" s="256"/>
      <c r="AD1276" s="256"/>
      <c r="AE1276" s="256"/>
      <c r="AF1276" s="256"/>
      <c r="AG1276" s="256"/>
      <c r="AH1276" s="256"/>
      <c r="AI1276" s="256"/>
      <c r="AJ1276" s="256"/>
      <c r="AK1276" s="256"/>
      <c r="AL1276" s="256"/>
      <c r="AM1276" s="256"/>
      <c r="AN1276" s="256"/>
      <c r="AO1276" s="256"/>
      <c r="AP1276"/>
      <c r="AQ1276" t="s">
        <v>4205</v>
      </c>
      <c r="AR1276" s="288"/>
      <c r="AS1276" s="304"/>
      <c r="AT1276" s="258"/>
      <c r="AV1276" s="258"/>
    </row>
    <row r="1277" spans="1:48" s="257" customFormat="1" ht="18" x14ac:dyDescent="0.5">
      <c r="A1277" s="349">
        <v>216259</v>
      </c>
      <c r="B1277" s="257" t="s">
        <v>486</v>
      </c>
      <c r="C1277" t="s">
        <v>214</v>
      </c>
      <c r="D1277" t="s">
        <v>214</v>
      </c>
      <c r="E1277" t="s">
        <v>214</v>
      </c>
      <c r="F1277" t="s">
        <v>212</v>
      </c>
      <c r="G1277" t="s">
        <v>214</v>
      </c>
      <c r="H1277" t="s">
        <v>214</v>
      </c>
      <c r="I1277" t="s">
        <v>212</v>
      </c>
      <c r="J1277" t="s">
        <v>214</v>
      </c>
      <c r="K1277" t="s">
        <v>212</v>
      </c>
      <c r="L1277" t="s">
        <v>214</v>
      </c>
      <c r="M1277" t="s">
        <v>214</v>
      </c>
      <c r="N1277" t="s">
        <v>213</v>
      </c>
      <c r="O1277" t="s">
        <v>214</v>
      </c>
      <c r="P1277" t="s">
        <v>214</v>
      </c>
      <c r="Q1277" t="s">
        <v>214</v>
      </c>
      <c r="R1277" t="s">
        <v>212</v>
      </c>
      <c r="S1277" t="s">
        <v>213</v>
      </c>
      <c r="T1277" t="s">
        <v>214</v>
      </c>
      <c r="U1277" t="s">
        <v>214</v>
      </c>
      <c r="V1277" t="s">
        <v>213</v>
      </c>
      <c r="W1277"/>
      <c r="X1277"/>
      <c r="Y1277"/>
      <c r="Z1277"/>
      <c r="AA1277"/>
      <c r="AB1277"/>
      <c r="AC1277"/>
      <c r="AD1277"/>
      <c r="AE1277"/>
      <c r="AF1277"/>
      <c r="AG1277"/>
      <c r="AH1277"/>
      <c r="AI1277"/>
      <c r="AJ1277"/>
      <c r="AK1277"/>
      <c r="AL1277"/>
      <c r="AM1277"/>
      <c r="AN1277"/>
      <c r="AO1277"/>
      <c r="AP1277"/>
      <c r="AQ1277" t="s">
        <v>486</v>
      </c>
      <c r="AR1277"/>
      <c r="AS1277" s="289"/>
      <c r="AT1277" s="258"/>
    </row>
    <row r="1278" spans="1:48" s="257" customFormat="1" ht="22.8" x14ac:dyDescent="0.4">
      <c r="A1278" s="349">
        <v>216262</v>
      </c>
      <c r="B1278" s="257" t="s">
        <v>59</v>
      </c>
      <c r="C1278" t="s">
        <v>212</v>
      </c>
      <c r="D1278" t="s">
        <v>214</v>
      </c>
      <c r="E1278" t="s">
        <v>214</v>
      </c>
      <c r="F1278" t="s">
        <v>214</v>
      </c>
      <c r="G1278" t="s">
        <v>214</v>
      </c>
      <c r="H1278" t="s">
        <v>214</v>
      </c>
      <c r="I1278" t="s">
        <v>214</v>
      </c>
      <c r="J1278" t="s">
        <v>212</v>
      </c>
      <c r="K1278" t="s">
        <v>214</v>
      </c>
      <c r="L1278" t="s">
        <v>214</v>
      </c>
      <c r="M1278" t="s">
        <v>214</v>
      </c>
      <c r="N1278" t="s">
        <v>214</v>
      </c>
      <c r="O1278" t="s">
        <v>214</v>
      </c>
      <c r="P1278" t="s">
        <v>214</v>
      </c>
      <c r="Q1278" t="s">
        <v>212</v>
      </c>
      <c r="R1278" t="s">
        <v>214</v>
      </c>
      <c r="S1278" t="s">
        <v>214</v>
      </c>
      <c r="T1278" t="s">
        <v>214</v>
      </c>
      <c r="U1278" t="s">
        <v>214</v>
      </c>
      <c r="V1278" t="s">
        <v>214</v>
      </c>
      <c r="W1278" t="s">
        <v>214</v>
      </c>
      <c r="X1278" t="s">
        <v>214</v>
      </c>
      <c r="Y1278" t="s">
        <v>212</v>
      </c>
      <c r="Z1278" t="s">
        <v>214</v>
      </c>
      <c r="AA1278" t="s">
        <v>214</v>
      </c>
      <c r="AB1278" t="s">
        <v>214</v>
      </c>
      <c r="AC1278" t="s">
        <v>212</v>
      </c>
      <c r="AD1278" t="s">
        <v>214</v>
      </c>
      <c r="AE1278" t="s">
        <v>214</v>
      </c>
      <c r="AF1278" t="s">
        <v>214</v>
      </c>
      <c r="AG1278" t="s">
        <v>214</v>
      </c>
      <c r="AH1278" t="s">
        <v>214</v>
      </c>
      <c r="AI1278" t="s">
        <v>214</v>
      </c>
      <c r="AJ1278" t="s">
        <v>214</v>
      </c>
      <c r="AK1278" t="s">
        <v>214</v>
      </c>
      <c r="AL1278" t="s">
        <v>214</v>
      </c>
      <c r="AM1278" t="s">
        <v>214</v>
      </c>
      <c r="AN1278" t="s">
        <v>214</v>
      </c>
      <c r="AO1278" t="s">
        <v>214</v>
      </c>
      <c r="AP1278" t="s">
        <v>214</v>
      </c>
      <c r="AQ1278" t="s">
        <v>3374</v>
      </c>
      <c r="AR1278"/>
      <c r="AS1278" s="268"/>
      <c r="AT1278" s="256"/>
    </row>
    <row r="1279" spans="1:48" s="257" customFormat="1" ht="24" x14ac:dyDescent="0.5">
      <c r="A1279" s="350">
        <v>216263</v>
      </c>
      <c r="B1279" s="257" t="s">
        <v>486</v>
      </c>
      <c r="C1279" s="256" t="s">
        <v>212</v>
      </c>
      <c r="D1279" s="256" t="s">
        <v>212</v>
      </c>
      <c r="E1279" s="256" t="s">
        <v>214</v>
      </c>
      <c r="F1279" s="256" t="s">
        <v>212</v>
      </c>
      <c r="G1279" s="256" t="s">
        <v>212</v>
      </c>
      <c r="H1279" s="256" t="s">
        <v>214</v>
      </c>
      <c r="I1279" s="256" t="s">
        <v>212</v>
      </c>
      <c r="J1279" s="256" t="s">
        <v>212</v>
      </c>
      <c r="K1279" s="256" t="s">
        <v>212</v>
      </c>
      <c r="L1279" s="256" t="s">
        <v>214</v>
      </c>
      <c r="M1279" s="256" t="s">
        <v>214</v>
      </c>
      <c r="N1279" s="256" t="s">
        <v>214</v>
      </c>
      <c r="O1279" s="256" t="s">
        <v>214</v>
      </c>
      <c r="P1279" s="256" t="s">
        <v>214</v>
      </c>
      <c r="Q1279" s="256" t="s">
        <v>213</v>
      </c>
      <c r="R1279" s="256" t="s">
        <v>213</v>
      </c>
      <c r="S1279" s="256" t="s">
        <v>213</v>
      </c>
      <c r="T1279" s="256" t="s">
        <v>213</v>
      </c>
      <c r="U1279" s="256" t="s">
        <v>213</v>
      </c>
      <c r="V1279" s="256" t="s">
        <v>213</v>
      </c>
      <c r="W1279" s="256"/>
      <c r="X1279" s="256"/>
      <c r="Y1279" s="256"/>
      <c r="Z1279" s="256"/>
      <c r="AA1279" s="256"/>
      <c r="AB1279" s="256"/>
      <c r="AC1279" s="256"/>
      <c r="AD1279" s="256"/>
      <c r="AE1279" s="256"/>
      <c r="AF1279" s="256"/>
      <c r="AG1279" s="256"/>
      <c r="AH1279" s="256"/>
      <c r="AI1279" s="256"/>
      <c r="AJ1279" s="256"/>
      <c r="AK1279" s="256"/>
      <c r="AL1279" s="256"/>
      <c r="AM1279" s="256"/>
      <c r="AN1279" s="256"/>
      <c r="AO1279" s="256"/>
      <c r="AP1279"/>
      <c r="AQ1279" t="s">
        <v>3377</v>
      </c>
      <c r="AR1279" s="288"/>
      <c r="AS1279" s="268"/>
      <c r="AT1279" s="256"/>
      <c r="AV1279" s="258"/>
    </row>
    <row r="1280" spans="1:48" s="257" customFormat="1" ht="22.8" x14ac:dyDescent="0.4">
      <c r="A1280" s="349">
        <v>216265</v>
      </c>
      <c r="B1280" s="257" t="s">
        <v>65</v>
      </c>
      <c r="C1280" t="s">
        <v>212</v>
      </c>
      <c r="D1280" t="s">
        <v>212</v>
      </c>
      <c r="E1280" t="s">
        <v>212</v>
      </c>
      <c r="F1280" t="s">
        <v>212</v>
      </c>
      <c r="G1280" t="s">
        <v>212</v>
      </c>
      <c r="H1280" t="s">
        <v>212</v>
      </c>
      <c r="I1280" t="s">
        <v>212</v>
      </c>
      <c r="J1280" t="s">
        <v>214</v>
      </c>
      <c r="K1280" t="s">
        <v>212</v>
      </c>
      <c r="L1280" t="s">
        <v>214</v>
      </c>
      <c r="M1280" t="s">
        <v>214</v>
      </c>
      <c r="N1280" t="s">
        <v>212</v>
      </c>
      <c r="O1280" t="s">
        <v>212</v>
      </c>
      <c r="P1280" t="s">
        <v>212</v>
      </c>
      <c r="Q1280" t="s">
        <v>212</v>
      </c>
      <c r="R1280" t="s">
        <v>212</v>
      </c>
      <c r="S1280" t="s">
        <v>214</v>
      </c>
      <c r="T1280" t="s">
        <v>214</v>
      </c>
      <c r="U1280" t="s">
        <v>214</v>
      </c>
      <c r="V1280" t="s">
        <v>214</v>
      </c>
      <c r="W1280" t="s">
        <v>214</v>
      </c>
      <c r="X1280" t="s">
        <v>214</v>
      </c>
      <c r="Y1280" t="s">
        <v>212</v>
      </c>
      <c r="Z1280" t="s">
        <v>212</v>
      </c>
      <c r="AA1280" t="s">
        <v>212</v>
      </c>
      <c r="AB1280" t="s">
        <v>214</v>
      </c>
      <c r="AC1280" t="s">
        <v>214</v>
      </c>
      <c r="AD1280" t="s">
        <v>214</v>
      </c>
      <c r="AE1280" t="s">
        <v>214</v>
      </c>
      <c r="AF1280" t="s">
        <v>214</v>
      </c>
      <c r="AG1280" t="s">
        <v>213</v>
      </c>
      <c r="AH1280" t="s">
        <v>213</v>
      </c>
      <c r="AI1280" t="s">
        <v>213</v>
      </c>
      <c r="AJ1280" t="s">
        <v>213</v>
      </c>
      <c r="AK1280" t="s">
        <v>213</v>
      </c>
      <c r="AL1280"/>
      <c r="AM1280"/>
      <c r="AN1280"/>
      <c r="AO1280"/>
      <c r="AP1280"/>
      <c r="AQ1280" t="s">
        <v>4083</v>
      </c>
      <c r="AR1280"/>
      <c r="AS1280" s="268"/>
      <c r="AT1280" s="258"/>
    </row>
    <row r="1281" spans="1:48" s="257" customFormat="1" ht="22.8" x14ac:dyDescent="0.4">
      <c r="A1281" s="349">
        <v>216268</v>
      </c>
      <c r="B1281" s="257" t="s">
        <v>484</v>
      </c>
      <c r="C1281" t="s">
        <v>212</v>
      </c>
      <c r="D1281" t="s">
        <v>214</v>
      </c>
      <c r="E1281" t="s">
        <v>214</v>
      </c>
      <c r="F1281" t="s">
        <v>214</v>
      </c>
      <c r="G1281" t="s">
        <v>214</v>
      </c>
      <c r="H1281" t="s">
        <v>212</v>
      </c>
      <c r="I1281" t="s">
        <v>214</v>
      </c>
      <c r="J1281" t="s">
        <v>214</v>
      </c>
      <c r="K1281" t="s">
        <v>214</v>
      </c>
      <c r="L1281" t="s">
        <v>214</v>
      </c>
      <c r="M1281" t="s">
        <v>214</v>
      </c>
      <c r="N1281" t="s">
        <v>214</v>
      </c>
      <c r="O1281" t="s">
        <v>212</v>
      </c>
      <c r="P1281" t="s">
        <v>213</v>
      </c>
      <c r="Q1281" t="s">
        <v>214</v>
      </c>
      <c r="R1281" t="s">
        <v>214</v>
      </c>
      <c r="S1281" t="s">
        <v>214</v>
      </c>
      <c r="T1281" t="s">
        <v>214</v>
      </c>
      <c r="U1281" t="s">
        <v>214</v>
      </c>
      <c r="V1281" t="s">
        <v>214</v>
      </c>
      <c r="W1281" t="s">
        <v>213</v>
      </c>
      <c r="X1281" t="s">
        <v>214</v>
      </c>
      <c r="Y1281" t="s">
        <v>213</v>
      </c>
      <c r="Z1281" t="s">
        <v>214</v>
      </c>
      <c r="AA1281" t="s">
        <v>214</v>
      </c>
      <c r="AB1281" t="s">
        <v>213</v>
      </c>
      <c r="AC1281" t="s">
        <v>214</v>
      </c>
      <c r="AD1281" t="s">
        <v>213</v>
      </c>
      <c r="AE1281" t="s">
        <v>213</v>
      </c>
      <c r="AF1281" t="s">
        <v>213</v>
      </c>
      <c r="AG1281"/>
      <c r="AH1281"/>
      <c r="AI1281"/>
      <c r="AJ1281"/>
      <c r="AK1281"/>
      <c r="AL1281"/>
      <c r="AM1281"/>
      <c r="AN1281"/>
      <c r="AO1281"/>
      <c r="AP1281"/>
      <c r="AQ1281" t="s">
        <v>484</v>
      </c>
      <c r="AR1281"/>
      <c r="AS1281" s="268"/>
      <c r="AT1281" s="256"/>
    </row>
    <row r="1282" spans="1:48" s="257" customFormat="1" ht="22.8" x14ac:dyDescent="0.4">
      <c r="A1282" s="349">
        <v>216269</v>
      </c>
      <c r="B1282" s="257" t="s">
        <v>59</v>
      </c>
      <c r="C1282" t="s">
        <v>214</v>
      </c>
      <c r="D1282" t="s">
        <v>214</v>
      </c>
      <c r="E1282" t="s">
        <v>214</v>
      </c>
      <c r="F1282" t="s">
        <v>214</v>
      </c>
      <c r="G1282" t="s">
        <v>214</v>
      </c>
      <c r="H1282" t="s">
        <v>214</v>
      </c>
      <c r="I1282" t="s">
        <v>214</v>
      </c>
      <c r="J1282" t="s">
        <v>214</v>
      </c>
      <c r="K1282" t="s">
        <v>214</v>
      </c>
      <c r="L1282" t="s">
        <v>212</v>
      </c>
      <c r="M1282" t="s">
        <v>213</v>
      </c>
      <c r="N1282" t="s">
        <v>212</v>
      </c>
      <c r="O1282" t="s">
        <v>214</v>
      </c>
      <c r="P1282" t="s">
        <v>214</v>
      </c>
      <c r="Q1282" t="s">
        <v>214</v>
      </c>
      <c r="R1282" t="s">
        <v>214</v>
      </c>
      <c r="S1282" t="s">
        <v>214</v>
      </c>
      <c r="T1282" t="s">
        <v>214</v>
      </c>
      <c r="U1282" t="s">
        <v>214</v>
      </c>
      <c r="V1282" t="s">
        <v>214</v>
      </c>
      <c r="W1282" t="s">
        <v>212</v>
      </c>
      <c r="X1282" t="s">
        <v>214</v>
      </c>
      <c r="Y1282" t="s">
        <v>212</v>
      </c>
      <c r="Z1282" t="s">
        <v>214</v>
      </c>
      <c r="AA1282" t="s">
        <v>214</v>
      </c>
      <c r="AB1282" t="s">
        <v>214</v>
      </c>
      <c r="AC1282" t="s">
        <v>214</v>
      </c>
      <c r="AD1282" t="s">
        <v>212</v>
      </c>
      <c r="AE1282" t="s">
        <v>214</v>
      </c>
      <c r="AF1282" t="s">
        <v>214</v>
      </c>
      <c r="AG1282" t="s">
        <v>214</v>
      </c>
      <c r="AH1282" t="s">
        <v>214</v>
      </c>
      <c r="AI1282" t="s">
        <v>214</v>
      </c>
      <c r="AJ1282" t="s">
        <v>214</v>
      </c>
      <c r="AK1282" t="s">
        <v>214</v>
      </c>
      <c r="AL1282" t="s">
        <v>213</v>
      </c>
      <c r="AM1282" t="s">
        <v>213</v>
      </c>
      <c r="AN1282" t="s">
        <v>213</v>
      </c>
      <c r="AO1282" t="s">
        <v>213</v>
      </c>
      <c r="AP1282" t="s">
        <v>213</v>
      </c>
      <c r="AQ1282" t="s">
        <v>3374</v>
      </c>
      <c r="AR1282"/>
      <c r="AS1282" s="268"/>
      <c r="AT1282" s="258"/>
      <c r="AV1282" s="258"/>
    </row>
    <row r="1283" spans="1:48" s="257" customFormat="1" ht="22.8" x14ac:dyDescent="0.4">
      <c r="A1283" s="349">
        <v>216274</v>
      </c>
      <c r="B1283" s="257" t="s">
        <v>486</v>
      </c>
      <c r="C1283" t="s">
        <v>3829</v>
      </c>
      <c r="D1283" t="s">
        <v>3829</v>
      </c>
      <c r="E1283" t="s">
        <v>3829</v>
      </c>
      <c r="F1283" t="s">
        <v>3829</v>
      </c>
      <c r="G1283" t="s">
        <v>3829</v>
      </c>
      <c r="H1283" t="s">
        <v>3829</v>
      </c>
      <c r="I1283" t="s">
        <v>3829</v>
      </c>
      <c r="J1283" t="s">
        <v>3829</v>
      </c>
      <c r="K1283" t="s">
        <v>3829</v>
      </c>
      <c r="L1283" t="s">
        <v>3829</v>
      </c>
      <c r="M1283" t="s">
        <v>3829</v>
      </c>
      <c r="N1283" t="s">
        <v>3829</v>
      </c>
      <c r="O1283" t="s">
        <v>3829</v>
      </c>
      <c r="P1283" t="s">
        <v>3829</v>
      </c>
      <c r="Q1283" t="s">
        <v>3829</v>
      </c>
      <c r="R1283" t="s">
        <v>3829</v>
      </c>
      <c r="S1283" t="s">
        <v>3829</v>
      </c>
      <c r="T1283" t="s">
        <v>3829</v>
      </c>
      <c r="U1283" t="s">
        <v>3829</v>
      </c>
      <c r="V1283" t="s">
        <v>3829</v>
      </c>
      <c r="W1283"/>
      <c r="X1283"/>
      <c r="Y1283"/>
      <c r="Z1283"/>
      <c r="AA1283"/>
      <c r="AB1283"/>
      <c r="AC1283"/>
      <c r="AD1283"/>
      <c r="AE1283"/>
      <c r="AF1283"/>
      <c r="AG1283"/>
      <c r="AH1283"/>
      <c r="AI1283"/>
      <c r="AJ1283"/>
      <c r="AK1283"/>
      <c r="AL1283"/>
      <c r="AM1283"/>
      <c r="AN1283"/>
      <c r="AO1283"/>
      <c r="AP1283"/>
      <c r="AQ1283" t="s">
        <v>4068</v>
      </c>
      <c r="AR1283" s="288"/>
      <c r="AS1283" s="268"/>
      <c r="AT1283" s="256"/>
    </row>
    <row r="1284" spans="1:48" s="257" customFormat="1" ht="25.8" x14ac:dyDescent="0.65">
      <c r="A1284" s="349">
        <v>216275</v>
      </c>
      <c r="B1284" s="257" t="s">
        <v>486</v>
      </c>
      <c r="C1284" t="s">
        <v>214</v>
      </c>
      <c r="D1284" t="s">
        <v>212</v>
      </c>
      <c r="E1284" t="s">
        <v>214</v>
      </c>
      <c r="F1284" t="s">
        <v>212</v>
      </c>
      <c r="G1284" t="s">
        <v>214</v>
      </c>
      <c r="H1284" t="s">
        <v>214</v>
      </c>
      <c r="I1284" t="s">
        <v>213</v>
      </c>
      <c r="J1284" t="s">
        <v>212</v>
      </c>
      <c r="K1284" t="s">
        <v>214</v>
      </c>
      <c r="L1284" t="s">
        <v>212</v>
      </c>
      <c r="M1284" t="s">
        <v>214</v>
      </c>
      <c r="N1284" t="s">
        <v>214</v>
      </c>
      <c r="O1284" t="s">
        <v>212</v>
      </c>
      <c r="P1284" t="s">
        <v>214</v>
      </c>
      <c r="Q1284" t="s">
        <v>214</v>
      </c>
      <c r="R1284" t="s">
        <v>214</v>
      </c>
      <c r="S1284" t="s">
        <v>213</v>
      </c>
      <c r="T1284" t="s">
        <v>214</v>
      </c>
      <c r="U1284" t="s">
        <v>214</v>
      </c>
      <c r="V1284" t="s">
        <v>214</v>
      </c>
      <c r="W1284"/>
      <c r="X1284"/>
      <c r="Y1284"/>
      <c r="Z1284"/>
      <c r="AA1284"/>
      <c r="AB1284"/>
      <c r="AC1284"/>
      <c r="AD1284"/>
      <c r="AE1284"/>
      <c r="AF1284"/>
      <c r="AG1284"/>
      <c r="AH1284"/>
      <c r="AI1284"/>
      <c r="AJ1284"/>
      <c r="AK1284"/>
      <c r="AL1284"/>
      <c r="AM1284"/>
      <c r="AN1284"/>
      <c r="AO1284"/>
      <c r="AP1284"/>
      <c r="AQ1284" t="s">
        <v>486</v>
      </c>
      <c r="AR1284" s="288"/>
      <c r="AS1284" s="286"/>
      <c r="AT1284" s="258"/>
      <c r="AV1284" s="258"/>
    </row>
    <row r="1285" spans="1:48" s="257" customFormat="1" ht="22.8" x14ac:dyDescent="0.4">
      <c r="A1285" s="352">
        <v>216276</v>
      </c>
      <c r="B1285" t="s">
        <v>4029</v>
      </c>
      <c r="C1285" t="s">
        <v>213</v>
      </c>
      <c r="D1285" t="s">
        <v>213</v>
      </c>
      <c r="E1285" t="s">
        <v>213</v>
      </c>
      <c r="F1285" t="s">
        <v>213</v>
      </c>
      <c r="G1285" t="s">
        <v>213</v>
      </c>
      <c r="H1285" t="s">
        <v>213</v>
      </c>
      <c r="I1285" t="s">
        <v>213</v>
      </c>
      <c r="J1285" t="s">
        <v>213</v>
      </c>
      <c r="K1285" t="s">
        <v>213</v>
      </c>
      <c r="L1285" t="s">
        <v>213</v>
      </c>
      <c r="M1285" s="280"/>
      <c r="N1285" s="280"/>
      <c r="O1285" s="280"/>
      <c r="P1285" s="280"/>
      <c r="Q1285" s="280"/>
      <c r="R1285" s="280"/>
      <c r="S1285" s="280"/>
      <c r="T1285" s="280"/>
      <c r="U1285" s="280"/>
      <c r="V1285" s="280"/>
      <c r="W1285" s="280"/>
      <c r="X1285" s="280"/>
      <c r="Y1285" s="280"/>
      <c r="Z1285" s="280"/>
      <c r="AA1285" s="280"/>
      <c r="AB1285" s="280"/>
      <c r="AC1285" s="280"/>
      <c r="AD1285" s="280"/>
      <c r="AE1285" s="280"/>
      <c r="AF1285" s="280"/>
      <c r="AG1285" s="280"/>
      <c r="AH1285" s="280"/>
      <c r="AI1285" s="280"/>
      <c r="AJ1285" s="280"/>
      <c r="AK1285" s="280"/>
      <c r="AL1285" s="280"/>
      <c r="AM1285" s="280"/>
      <c r="AN1285" s="280"/>
      <c r="AO1285" s="280"/>
      <c r="AP1285" s="280"/>
      <c r="AQ1285" s="280"/>
      <c r="AR1285" s="282"/>
      <c r="AS1285" s="283"/>
      <c r="AT1285" s="256"/>
    </row>
    <row r="1286" spans="1:48" s="257" customFormat="1" ht="22.8" x14ac:dyDescent="0.4">
      <c r="A1286" s="351">
        <v>216277</v>
      </c>
      <c r="B1286" s="257" t="s">
        <v>59</v>
      </c>
      <c r="C1286" s="269" t="s">
        <v>214</v>
      </c>
      <c r="D1286" s="269" t="s">
        <v>214</v>
      </c>
      <c r="E1286" s="269" t="s">
        <v>214</v>
      </c>
      <c r="F1286" s="269" t="s">
        <v>214</v>
      </c>
      <c r="G1286" s="269" t="s">
        <v>214</v>
      </c>
      <c r="H1286" s="269" t="s">
        <v>214</v>
      </c>
      <c r="I1286" s="269" t="s">
        <v>214</v>
      </c>
      <c r="J1286" s="269" t="s">
        <v>214</v>
      </c>
      <c r="K1286" s="269" t="s">
        <v>214</v>
      </c>
      <c r="L1286" s="269" t="s">
        <v>214</v>
      </c>
      <c r="M1286" s="269" t="s">
        <v>214</v>
      </c>
      <c r="N1286" s="269" t="s">
        <v>214</v>
      </c>
      <c r="O1286" s="269" t="s">
        <v>214</v>
      </c>
      <c r="P1286" s="269" t="s">
        <v>214</v>
      </c>
      <c r="Q1286" s="269" t="s">
        <v>214</v>
      </c>
      <c r="R1286" s="269" t="s">
        <v>214</v>
      </c>
      <c r="S1286" s="269" t="s">
        <v>214</v>
      </c>
      <c r="T1286" s="269" t="s">
        <v>214</v>
      </c>
      <c r="U1286" s="269" t="s">
        <v>214</v>
      </c>
      <c r="V1286" s="269" t="s">
        <v>214</v>
      </c>
      <c r="W1286" s="269" t="s">
        <v>214</v>
      </c>
      <c r="X1286" s="269" t="s">
        <v>214</v>
      </c>
      <c r="Y1286" s="269" t="s">
        <v>214</v>
      </c>
      <c r="Z1286" s="269" t="s">
        <v>214</v>
      </c>
      <c r="AA1286" s="269" t="s">
        <v>214</v>
      </c>
      <c r="AB1286" s="269" t="s">
        <v>213</v>
      </c>
      <c r="AC1286" s="269" t="s">
        <v>214</v>
      </c>
      <c r="AD1286" s="269" t="s">
        <v>214</v>
      </c>
      <c r="AE1286" s="269" t="s">
        <v>213</v>
      </c>
      <c r="AF1286" s="269" t="s">
        <v>213</v>
      </c>
      <c r="AG1286" s="269" t="s">
        <v>213</v>
      </c>
      <c r="AH1286" s="269" t="s">
        <v>213</v>
      </c>
      <c r="AI1286" s="269" t="s">
        <v>213</v>
      </c>
      <c r="AJ1286" s="269" t="s">
        <v>213</v>
      </c>
      <c r="AK1286" s="269" t="s">
        <v>213</v>
      </c>
      <c r="AL1286" s="269" t="s">
        <v>213</v>
      </c>
      <c r="AM1286" s="269" t="s">
        <v>213</v>
      </c>
      <c r="AN1286" s="269" t="s">
        <v>213</v>
      </c>
      <c r="AO1286" s="269" t="s">
        <v>213</v>
      </c>
      <c r="AQ1286" t="s">
        <v>3374</v>
      </c>
      <c r="AR1286" s="288" t="s">
        <v>3832</v>
      </c>
      <c r="AS1286" s="283"/>
      <c r="AT1286" s="280"/>
      <c r="AU1286" s="280"/>
      <c r="AV1286" s="280"/>
    </row>
    <row r="1287" spans="1:48" s="257" customFormat="1" ht="24" x14ac:dyDescent="0.5">
      <c r="A1287" s="350">
        <v>216279</v>
      </c>
      <c r="B1287" s="257" t="s">
        <v>485</v>
      </c>
      <c r="C1287" s="269" t="s">
        <v>213</v>
      </c>
      <c r="D1287" s="269" t="s">
        <v>213</v>
      </c>
      <c r="E1287" s="269" t="s">
        <v>213</v>
      </c>
      <c r="F1287" s="269" t="s">
        <v>213</v>
      </c>
      <c r="G1287" s="269" t="s">
        <v>213</v>
      </c>
      <c r="H1287" s="269" t="s">
        <v>213</v>
      </c>
      <c r="I1287" s="269" t="s">
        <v>213</v>
      </c>
      <c r="J1287" s="269" t="s">
        <v>213</v>
      </c>
      <c r="K1287" s="269" t="s">
        <v>213</v>
      </c>
      <c r="L1287" s="269" t="s">
        <v>213</v>
      </c>
      <c r="AP1287"/>
      <c r="AQ1287" t="s">
        <v>4027</v>
      </c>
      <c r="AR1287" s="288"/>
      <c r="AS1287" s="268"/>
      <c r="AT1287" s="258"/>
      <c r="AV1287" s="258"/>
    </row>
    <row r="1288" spans="1:48" s="257" customFormat="1" ht="22.8" x14ac:dyDescent="0.4">
      <c r="A1288" s="351">
        <v>216280</v>
      </c>
      <c r="B1288" s="257" t="s">
        <v>486</v>
      </c>
      <c r="C1288" s="269" t="s">
        <v>212</v>
      </c>
      <c r="D1288" s="269" t="s">
        <v>214</v>
      </c>
      <c r="E1288" s="269" t="s">
        <v>214</v>
      </c>
      <c r="F1288" s="269" t="s">
        <v>212</v>
      </c>
      <c r="G1288" s="269" t="s">
        <v>212</v>
      </c>
      <c r="H1288" s="269" t="s">
        <v>212</v>
      </c>
      <c r="I1288" s="269" t="s">
        <v>212</v>
      </c>
      <c r="J1288" s="269" t="s">
        <v>212</v>
      </c>
      <c r="K1288" s="269" t="s">
        <v>214</v>
      </c>
      <c r="L1288" s="269" t="s">
        <v>212</v>
      </c>
      <c r="M1288" s="269" t="s">
        <v>213</v>
      </c>
      <c r="N1288" s="269" t="s">
        <v>213</v>
      </c>
      <c r="O1288" s="269" t="s">
        <v>214</v>
      </c>
      <c r="P1288" s="269" t="s">
        <v>213</v>
      </c>
      <c r="Q1288" s="269" t="s">
        <v>213</v>
      </c>
      <c r="R1288" s="269" t="s">
        <v>213</v>
      </c>
      <c r="S1288" s="269" t="s">
        <v>213</v>
      </c>
      <c r="T1288" s="269" t="s">
        <v>214</v>
      </c>
      <c r="U1288" s="269" t="s">
        <v>214</v>
      </c>
      <c r="V1288" s="269" t="s">
        <v>214</v>
      </c>
      <c r="W1288" s="269"/>
      <c r="X1288" s="269"/>
      <c r="Y1288" s="269"/>
      <c r="Z1288" s="269"/>
      <c r="AA1288" s="269"/>
      <c r="AB1288" s="269"/>
      <c r="AC1288" s="269"/>
      <c r="AD1288" s="269"/>
      <c r="AE1288" s="269"/>
      <c r="AF1288" s="269"/>
      <c r="AG1288" s="269"/>
      <c r="AH1288" s="269"/>
      <c r="AI1288" s="269"/>
      <c r="AJ1288" s="269"/>
      <c r="AK1288" s="269"/>
      <c r="AL1288" s="269"/>
      <c r="AM1288" s="269"/>
      <c r="AN1288" s="269"/>
      <c r="AO1288" s="269"/>
      <c r="AP1288"/>
      <c r="AQ1288" t="s">
        <v>486</v>
      </c>
      <c r="AR1288" s="288"/>
      <c r="AS1288" s="268"/>
      <c r="AT1288" s="258"/>
    </row>
    <row r="1289" spans="1:48" s="257" customFormat="1" ht="22.8" x14ac:dyDescent="0.4">
      <c r="A1289" s="351">
        <v>216282</v>
      </c>
      <c r="B1289" s="257" t="s">
        <v>486</v>
      </c>
      <c r="C1289" s="269" t="s">
        <v>3829</v>
      </c>
      <c r="D1289" s="269" t="s">
        <v>3829</v>
      </c>
      <c r="E1289" s="269" t="s">
        <v>3829</v>
      </c>
      <c r="F1289" s="269" t="s">
        <v>3829</v>
      </c>
      <c r="G1289" s="269" t="s">
        <v>3829</v>
      </c>
      <c r="H1289" s="269" t="s">
        <v>3829</v>
      </c>
      <c r="I1289" s="269" t="s">
        <v>3829</v>
      </c>
      <c r="J1289" s="269" t="s">
        <v>3829</v>
      </c>
      <c r="K1289" s="269" t="s">
        <v>3829</v>
      </c>
      <c r="L1289" s="269" t="s">
        <v>3829</v>
      </c>
      <c r="M1289" s="269" t="s">
        <v>3830</v>
      </c>
      <c r="N1289" s="269" t="s">
        <v>3829</v>
      </c>
      <c r="O1289" s="269" t="s">
        <v>3829</v>
      </c>
      <c r="P1289" s="269" t="s">
        <v>3829</v>
      </c>
      <c r="Q1289" s="269" t="s">
        <v>3829</v>
      </c>
      <c r="R1289" s="269" t="s">
        <v>3829</v>
      </c>
      <c r="S1289" s="269" t="s">
        <v>3829</v>
      </c>
      <c r="T1289" s="269" t="s">
        <v>3829</v>
      </c>
      <c r="U1289" s="269" t="s">
        <v>3829</v>
      </c>
      <c r="V1289" s="269" t="s">
        <v>3829</v>
      </c>
      <c r="W1289" s="269"/>
      <c r="X1289" s="269"/>
      <c r="Y1289" s="269"/>
      <c r="Z1289" s="269"/>
      <c r="AA1289" s="269"/>
      <c r="AB1289" s="269"/>
      <c r="AC1289" s="269"/>
      <c r="AD1289" s="269"/>
      <c r="AE1289" s="269"/>
      <c r="AF1289" s="269"/>
      <c r="AG1289" s="269"/>
      <c r="AH1289" s="269"/>
      <c r="AI1289" s="269"/>
      <c r="AJ1289" s="269"/>
      <c r="AK1289" s="269"/>
      <c r="AL1289" s="269"/>
      <c r="AM1289" s="269"/>
      <c r="AN1289" s="269"/>
      <c r="AO1289" s="269"/>
      <c r="AP1289"/>
      <c r="AQ1289" t="s">
        <v>4068</v>
      </c>
      <c r="AR1289" s="288"/>
      <c r="AS1289" s="268"/>
      <c r="AT1289" s="256"/>
      <c r="AV1289" s="258"/>
    </row>
    <row r="1290" spans="1:48" s="257" customFormat="1" ht="22.8" x14ac:dyDescent="0.4">
      <c r="A1290" s="349">
        <v>216284</v>
      </c>
      <c r="B1290" s="257" t="s">
        <v>59</v>
      </c>
      <c r="C1290" t="s">
        <v>214</v>
      </c>
      <c r="D1290" t="s">
        <v>214</v>
      </c>
      <c r="E1290" t="s">
        <v>214</v>
      </c>
      <c r="F1290" t="s">
        <v>214</v>
      </c>
      <c r="G1290" t="s">
        <v>212</v>
      </c>
      <c r="H1290" t="s">
        <v>214</v>
      </c>
      <c r="I1290" t="s">
        <v>214</v>
      </c>
      <c r="J1290" t="s">
        <v>214</v>
      </c>
      <c r="K1290" t="s">
        <v>214</v>
      </c>
      <c r="L1290" t="s">
        <v>214</v>
      </c>
      <c r="M1290" t="s">
        <v>214</v>
      </c>
      <c r="N1290" t="s">
        <v>214</v>
      </c>
      <c r="O1290" t="s">
        <v>214</v>
      </c>
      <c r="P1290" t="s">
        <v>214</v>
      </c>
      <c r="Q1290" t="s">
        <v>214</v>
      </c>
      <c r="R1290" t="s">
        <v>214</v>
      </c>
      <c r="S1290" t="s">
        <v>214</v>
      </c>
      <c r="T1290" t="s">
        <v>214</v>
      </c>
      <c r="U1290" t="s">
        <v>214</v>
      </c>
      <c r="V1290" t="s">
        <v>214</v>
      </c>
      <c r="W1290" t="s">
        <v>214</v>
      </c>
      <c r="X1290" t="s">
        <v>214</v>
      </c>
      <c r="Y1290" t="s">
        <v>212</v>
      </c>
      <c r="Z1290" t="s">
        <v>214</v>
      </c>
      <c r="AA1290" t="s">
        <v>214</v>
      </c>
      <c r="AB1290" t="s">
        <v>214</v>
      </c>
      <c r="AC1290" t="s">
        <v>214</v>
      </c>
      <c r="AD1290" t="s">
        <v>214</v>
      </c>
      <c r="AE1290" t="s">
        <v>212</v>
      </c>
      <c r="AF1290" t="s">
        <v>214</v>
      </c>
      <c r="AG1290" t="s">
        <v>214</v>
      </c>
      <c r="AH1290" t="s">
        <v>214</v>
      </c>
      <c r="AI1290" t="s">
        <v>212</v>
      </c>
      <c r="AJ1290" t="s">
        <v>214</v>
      </c>
      <c r="AK1290" t="s">
        <v>214</v>
      </c>
      <c r="AL1290" t="s">
        <v>214</v>
      </c>
      <c r="AM1290" t="s">
        <v>214</v>
      </c>
      <c r="AN1290" t="s">
        <v>214</v>
      </c>
      <c r="AO1290" t="s">
        <v>214</v>
      </c>
      <c r="AP1290" t="s">
        <v>214</v>
      </c>
      <c r="AQ1290" t="s">
        <v>3374</v>
      </c>
      <c r="AR1290"/>
      <c r="AS1290" s="268"/>
      <c r="AT1290" s="258"/>
      <c r="AV1290" s="258"/>
    </row>
    <row r="1291" spans="1:48" s="257" customFormat="1" ht="25.8" x14ac:dyDescent="0.65">
      <c r="A1291" s="349">
        <v>216287</v>
      </c>
      <c r="B1291" s="257" t="s">
        <v>484</v>
      </c>
      <c r="C1291" t="s">
        <v>212</v>
      </c>
      <c r="D1291" t="s">
        <v>214</v>
      </c>
      <c r="E1291" t="s">
        <v>214</v>
      </c>
      <c r="F1291" t="s">
        <v>212</v>
      </c>
      <c r="G1291" t="s">
        <v>212</v>
      </c>
      <c r="H1291" t="s">
        <v>214</v>
      </c>
      <c r="I1291" t="s">
        <v>214</v>
      </c>
      <c r="J1291" t="s">
        <v>212</v>
      </c>
      <c r="K1291" t="s">
        <v>212</v>
      </c>
      <c r="L1291" t="s">
        <v>214</v>
      </c>
      <c r="M1291" t="s">
        <v>213</v>
      </c>
      <c r="N1291" t="s">
        <v>214</v>
      </c>
      <c r="O1291" t="s">
        <v>214</v>
      </c>
      <c r="P1291" t="s">
        <v>214</v>
      </c>
      <c r="Q1291" t="s">
        <v>213</v>
      </c>
      <c r="R1291" t="s">
        <v>212</v>
      </c>
      <c r="S1291" t="s">
        <v>213</v>
      </c>
      <c r="T1291" t="s">
        <v>214</v>
      </c>
      <c r="U1291" t="s">
        <v>214</v>
      </c>
      <c r="V1291" t="s">
        <v>212</v>
      </c>
      <c r="W1291" t="s">
        <v>214</v>
      </c>
      <c r="X1291" t="s">
        <v>214</v>
      </c>
      <c r="Y1291" t="s">
        <v>213</v>
      </c>
      <c r="Z1291" t="s">
        <v>214</v>
      </c>
      <c r="AA1291" t="s">
        <v>212</v>
      </c>
      <c r="AB1291" t="s">
        <v>214</v>
      </c>
      <c r="AC1291" t="s">
        <v>214</v>
      </c>
      <c r="AD1291" t="s">
        <v>213</v>
      </c>
      <c r="AE1291" t="s">
        <v>213</v>
      </c>
      <c r="AF1291" t="s">
        <v>214</v>
      </c>
      <c r="AG1291"/>
      <c r="AH1291"/>
      <c r="AI1291"/>
      <c r="AJ1291"/>
      <c r="AK1291"/>
      <c r="AL1291"/>
      <c r="AM1291"/>
      <c r="AN1291"/>
      <c r="AO1291"/>
      <c r="AP1291"/>
      <c r="AQ1291" t="s">
        <v>3375</v>
      </c>
      <c r="AR1291" s="279"/>
      <c r="AS1291" s="268"/>
      <c r="AT1291" s="258"/>
    </row>
    <row r="1292" spans="1:48" s="257" customFormat="1" ht="22.8" x14ac:dyDescent="0.4">
      <c r="A1292" s="351">
        <v>216288</v>
      </c>
      <c r="B1292" s="257" t="s">
        <v>486</v>
      </c>
      <c r="C1292" s="269" t="s">
        <v>3829</v>
      </c>
      <c r="D1292" s="269" t="s">
        <v>3829</v>
      </c>
      <c r="E1292" s="269" t="s">
        <v>3829</v>
      </c>
      <c r="F1292" s="269" t="s">
        <v>3829</v>
      </c>
      <c r="G1292" s="269" t="s">
        <v>3829</v>
      </c>
      <c r="H1292" s="269" t="s">
        <v>3829</v>
      </c>
      <c r="I1292" s="269" t="s">
        <v>3829</v>
      </c>
      <c r="J1292" s="269" t="s">
        <v>3829</v>
      </c>
      <c r="K1292" s="269" t="s">
        <v>3829</v>
      </c>
      <c r="L1292" s="269" t="s">
        <v>3829</v>
      </c>
      <c r="M1292" s="269" t="s">
        <v>3829</v>
      </c>
      <c r="N1292" s="269" t="s">
        <v>3829</v>
      </c>
      <c r="O1292" s="269" t="s">
        <v>3829</v>
      </c>
      <c r="P1292" s="269" t="s">
        <v>3829</v>
      </c>
      <c r="Q1292" s="269" t="s">
        <v>3829</v>
      </c>
      <c r="R1292" s="269" t="s">
        <v>3829</v>
      </c>
      <c r="S1292" s="269" t="s">
        <v>3829</v>
      </c>
      <c r="T1292" s="269" t="s">
        <v>3829</v>
      </c>
      <c r="U1292" s="269" t="s">
        <v>3829</v>
      </c>
      <c r="V1292" s="269" t="s">
        <v>3829</v>
      </c>
      <c r="W1292" s="269"/>
      <c r="X1292" s="269"/>
      <c r="Y1292" s="269"/>
      <c r="Z1292" s="269"/>
      <c r="AA1292" s="269"/>
      <c r="AB1292" s="269"/>
      <c r="AC1292" s="269"/>
      <c r="AD1292" s="269"/>
      <c r="AE1292" s="269"/>
      <c r="AF1292" s="269"/>
      <c r="AG1292" s="269"/>
      <c r="AH1292" s="269"/>
      <c r="AI1292" s="269"/>
      <c r="AJ1292" s="269"/>
      <c r="AK1292" s="269"/>
      <c r="AL1292" s="269"/>
      <c r="AM1292" s="269"/>
      <c r="AN1292" s="269"/>
      <c r="AO1292" s="269"/>
      <c r="AP1292"/>
      <c r="AQ1292" t="s">
        <v>4068</v>
      </c>
      <c r="AR1292" s="288"/>
      <c r="AS1292" s="268"/>
      <c r="AT1292" s="256"/>
    </row>
    <row r="1293" spans="1:48" s="257" customFormat="1" ht="22.8" x14ac:dyDescent="0.4">
      <c r="A1293" s="351">
        <v>216291</v>
      </c>
      <c r="B1293" s="257" t="s">
        <v>485</v>
      </c>
      <c r="C1293" s="269" t="s">
        <v>213</v>
      </c>
      <c r="D1293" s="269" t="s">
        <v>213</v>
      </c>
      <c r="E1293" s="269" t="s">
        <v>213</v>
      </c>
      <c r="F1293" s="269" t="s">
        <v>213</v>
      </c>
      <c r="G1293" s="269" t="s">
        <v>213</v>
      </c>
      <c r="H1293" s="269" t="s">
        <v>213</v>
      </c>
      <c r="I1293" s="269" t="s">
        <v>213</v>
      </c>
      <c r="J1293" s="269" t="s">
        <v>213</v>
      </c>
      <c r="K1293" s="269" t="s">
        <v>213</v>
      </c>
      <c r="L1293" s="269" t="s">
        <v>213</v>
      </c>
      <c r="M1293" s="280"/>
      <c r="N1293" s="280"/>
      <c r="O1293" s="280"/>
      <c r="P1293" s="280"/>
      <c r="Q1293" s="280"/>
      <c r="R1293" s="280"/>
      <c r="S1293" s="280"/>
      <c r="T1293" s="280"/>
      <c r="U1293" s="280"/>
      <c r="V1293" s="280"/>
      <c r="W1293" s="280"/>
      <c r="X1293" s="280"/>
      <c r="Y1293" s="280"/>
      <c r="Z1293" s="280"/>
      <c r="AA1293" s="280"/>
      <c r="AB1293" s="280"/>
      <c r="AC1293" s="280"/>
      <c r="AD1293" s="280"/>
      <c r="AE1293" s="280"/>
      <c r="AF1293" s="280"/>
      <c r="AG1293" s="280"/>
      <c r="AH1293" s="280"/>
      <c r="AI1293" s="280"/>
      <c r="AJ1293" s="280"/>
      <c r="AK1293" s="280"/>
      <c r="AL1293" s="280"/>
      <c r="AM1293" s="280"/>
      <c r="AN1293" s="280"/>
      <c r="AO1293" s="280"/>
      <c r="AP1293"/>
      <c r="AQ1293" t="s">
        <v>4208</v>
      </c>
      <c r="AR1293"/>
      <c r="AS1293" s="268"/>
      <c r="AT1293" s="258"/>
      <c r="AV1293" s="258"/>
    </row>
    <row r="1294" spans="1:48" s="257" customFormat="1" ht="22.8" x14ac:dyDescent="0.4">
      <c r="A1294" s="349">
        <v>216295</v>
      </c>
      <c r="B1294" s="257" t="s">
        <v>59</v>
      </c>
      <c r="C1294" t="s">
        <v>214</v>
      </c>
      <c r="D1294" t="s">
        <v>214</v>
      </c>
      <c r="E1294" t="s">
        <v>214</v>
      </c>
      <c r="F1294" t="s">
        <v>214</v>
      </c>
      <c r="G1294" t="s">
        <v>214</v>
      </c>
      <c r="H1294" t="s">
        <v>214</v>
      </c>
      <c r="I1294" t="s">
        <v>214</v>
      </c>
      <c r="J1294" t="s">
        <v>214</v>
      </c>
      <c r="K1294" t="s">
        <v>214</v>
      </c>
      <c r="L1294" t="s">
        <v>214</v>
      </c>
      <c r="M1294" t="s">
        <v>214</v>
      </c>
      <c r="N1294" t="s">
        <v>214</v>
      </c>
      <c r="O1294" t="s">
        <v>214</v>
      </c>
      <c r="P1294" t="s">
        <v>212</v>
      </c>
      <c r="Q1294" t="s">
        <v>214</v>
      </c>
      <c r="R1294" t="s">
        <v>214</v>
      </c>
      <c r="S1294" t="s">
        <v>214</v>
      </c>
      <c r="T1294" t="s">
        <v>214</v>
      </c>
      <c r="U1294" t="s">
        <v>214</v>
      </c>
      <c r="V1294" t="s">
        <v>214</v>
      </c>
      <c r="W1294" t="s">
        <v>214</v>
      </c>
      <c r="X1294" t="s">
        <v>214</v>
      </c>
      <c r="Y1294" t="s">
        <v>214</v>
      </c>
      <c r="Z1294" t="s">
        <v>214</v>
      </c>
      <c r="AA1294" t="s">
        <v>214</v>
      </c>
      <c r="AB1294" t="s">
        <v>214</v>
      </c>
      <c r="AC1294" t="s">
        <v>214</v>
      </c>
      <c r="AD1294" t="s">
        <v>214</v>
      </c>
      <c r="AE1294" t="s">
        <v>214</v>
      </c>
      <c r="AF1294" t="s">
        <v>214</v>
      </c>
      <c r="AG1294" t="s">
        <v>214</v>
      </c>
      <c r="AH1294" t="s">
        <v>214</v>
      </c>
      <c r="AI1294" t="s">
        <v>212</v>
      </c>
      <c r="AJ1294" t="s">
        <v>214</v>
      </c>
      <c r="AK1294" t="s">
        <v>214</v>
      </c>
      <c r="AL1294" t="s">
        <v>214</v>
      </c>
      <c r="AM1294" t="s">
        <v>214</v>
      </c>
      <c r="AN1294" t="s">
        <v>214</v>
      </c>
      <c r="AO1294" t="s">
        <v>214</v>
      </c>
      <c r="AP1294" t="s">
        <v>214</v>
      </c>
      <c r="AQ1294" t="s">
        <v>3374</v>
      </c>
      <c r="AR1294"/>
      <c r="AS1294" s="268"/>
      <c r="AT1294" s="256"/>
      <c r="AV1294" s="258"/>
    </row>
    <row r="1295" spans="1:48" s="257" customFormat="1" ht="22.8" x14ac:dyDescent="0.4">
      <c r="A1295" s="351">
        <v>216296</v>
      </c>
      <c r="B1295" s="257" t="s">
        <v>486</v>
      </c>
      <c r="C1295" s="269" t="s">
        <v>214</v>
      </c>
      <c r="D1295" s="269" t="s">
        <v>214</v>
      </c>
      <c r="E1295" s="269" t="s">
        <v>212</v>
      </c>
      <c r="F1295" s="269" t="s">
        <v>214</v>
      </c>
      <c r="G1295" s="269" t="s">
        <v>214</v>
      </c>
      <c r="H1295" s="269" t="s">
        <v>214</v>
      </c>
      <c r="I1295" s="269" t="s">
        <v>214</v>
      </c>
      <c r="J1295" s="269" t="s">
        <v>212</v>
      </c>
      <c r="K1295" s="269" t="s">
        <v>212</v>
      </c>
      <c r="L1295" s="269" t="s">
        <v>214</v>
      </c>
      <c r="M1295" s="269" t="s">
        <v>214</v>
      </c>
      <c r="N1295" s="269" t="s">
        <v>214</v>
      </c>
      <c r="O1295" s="269" t="s">
        <v>214</v>
      </c>
      <c r="P1295" s="269" t="s">
        <v>214</v>
      </c>
      <c r="Q1295" s="269" t="s">
        <v>214</v>
      </c>
      <c r="R1295" s="269" t="s">
        <v>213</v>
      </c>
      <c r="S1295" s="269" t="s">
        <v>213</v>
      </c>
      <c r="T1295" s="269" t="s">
        <v>213</v>
      </c>
      <c r="U1295" s="269" t="s">
        <v>213</v>
      </c>
      <c r="V1295" s="269" t="s">
        <v>213</v>
      </c>
      <c r="W1295" s="269"/>
      <c r="X1295" s="269"/>
      <c r="Y1295" s="269"/>
      <c r="Z1295" s="269"/>
      <c r="AA1295" s="269"/>
      <c r="AB1295" s="269"/>
      <c r="AC1295" s="269"/>
      <c r="AD1295" s="269"/>
      <c r="AE1295" s="269"/>
      <c r="AF1295" s="269"/>
      <c r="AG1295" s="269"/>
      <c r="AH1295" s="269"/>
      <c r="AI1295" s="269"/>
      <c r="AJ1295" s="269"/>
      <c r="AK1295" s="269"/>
      <c r="AL1295" s="269"/>
      <c r="AM1295" s="269"/>
      <c r="AN1295" s="269"/>
      <c r="AO1295" s="269"/>
      <c r="AP1295"/>
      <c r="AQ1295" t="s">
        <v>486</v>
      </c>
      <c r="AR1295" s="288"/>
      <c r="AS1295" s="268"/>
      <c r="AT1295" s="256"/>
    </row>
    <row r="1296" spans="1:48" s="257" customFormat="1" ht="22.8" x14ac:dyDescent="0.4">
      <c r="A1296" s="351">
        <v>216297</v>
      </c>
      <c r="B1296" s="257" t="s">
        <v>486</v>
      </c>
      <c r="C1296" s="269" t="s">
        <v>3829</v>
      </c>
      <c r="D1296" s="269" t="s">
        <v>3829</v>
      </c>
      <c r="E1296" s="269" t="s">
        <v>3829</v>
      </c>
      <c r="F1296" s="269" t="s">
        <v>3829</v>
      </c>
      <c r="G1296" s="269" t="s">
        <v>3829</v>
      </c>
      <c r="H1296" s="269" t="s">
        <v>3829</v>
      </c>
      <c r="I1296" s="269" t="s">
        <v>3829</v>
      </c>
      <c r="J1296" s="269" t="s">
        <v>3829</v>
      </c>
      <c r="K1296" s="269" t="s">
        <v>3829</v>
      </c>
      <c r="L1296" s="269" t="s">
        <v>3829</v>
      </c>
      <c r="M1296" s="269" t="s">
        <v>3829</v>
      </c>
      <c r="N1296" s="269" t="s">
        <v>3829</v>
      </c>
      <c r="O1296" s="269" t="s">
        <v>3829</v>
      </c>
      <c r="P1296" s="269" t="s">
        <v>3829</v>
      </c>
      <c r="Q1296" s="269" t="s">
        <v>3829</v>
      </c>
      <c r="R1296" s="269" t="s">
        <v>3829</v>
      </c>
      <c r="S1296" s="269" t="s">
        <v>3829</v>
      </c>
      <c r="T1296" s="269" t="s">
        <v>3829</v>
      </c>
      <c r="U1296" s="269" t="s">
        <v>3829</v>
      </c>
      <c r="V1296" s="269" t="s">
        <v>3829</v>
      </c>
      <c r="W1296" s="269"/>
      <c r="X1296" s="269"/>
      <c r="Y1296" s="269"/>
      <c r="Z1296" s="269"/>
      <c r="AA1296" s="269"/>
      <c r="AB1296" s="269"/>
      <c r="AC1296" s="269"/>
      <c r="AD1296" s="269"/>
      <c r="AE1296" s="269"/>
      <c r="AF1296" s="269"/>
      <c r="AG1296" s="269"/>
      <c r="AH1296" s="269"/>
      <c r="AI1296" s="269"/>
      <c r="AJ1296" s="269"/>
      <c r="AK1296" s="269"/>
      <c r="AL1296" s="269"/>
      <c r="AM1296" s="269"/>
      <c r="AN1296" s="269"/>
      <c r="AO1296" s="269"/>
      <c r="AP1296"/>
      <c r="AQ1296" t="s">
        <v>4162</v>
      </c>
      <c r="AR1296" s="288"/>
      <c r="AS1296" s="268"/>
      <c r="AT1296" s="256"/>
    </row>
    <row r="1297" spans="1:48" s="257" customFormat="1" ht="22.8" x14ac:dyDescent="0.4">
      <c r="A1297" s="349">
        <v>216298</v>
      </c>
      <c r="B1297" s="257" t="s">
        <v>484</v>
      </c>
      <c r="C1297" t="s">
        <v>212</v>
      </c>
      <c r="D1297" t="s">
        <v>212</v>
      </c>
      <c r="E1297" t="s">
        <v>212</v>
      </c>
      <c r="F1297" t="s">
        <v>212</v>
      </c>
      <c r="G1297" t="s">
        <v>214</v>
      </c>
      <c r="H1297" t="s">
        <v>214</v>
      </c>
      <c r="I1297" t="s">
        <v>214</v>
      </c>
      <c r="J1297" t="s">
        <v>214</v>
      </c>
      <c r="K1297" t="s">
        <v>214</v>
      </c>
      <c r="L1297" t="s">
        <v>214</v>
      </c>
      <c r="M1297" t="s">
        <v>214</v>
      </c>
      <c r="N1297" t="s">
        <v>214</v>
      </c>
      <c r="O1297" t="s">
        <v>214</v>
      </c>
      <c r="P1297" t="s">
        <v>212</v>
      </c>
      <c r="Q1297" t="s">
        <v>214</v>
      </c>
      <c r="R1297" t="s">
        <v>214</v>
      </c>
      <c r="S1297" t="s">
        <v>214</v>
      </c>
      <c r="T1297" t="s">
        <v>214</v>
      </c>
      <c r="U1297" t="s">
        <v>214</v>
      </c>
      <c r="V1297" t="s">
        <v>212</v>
      </c>
      <c r="W1297" t="s">
        <v>214</v>
      </c>
      <c r="X1297" t="s">
        <v>214</v>
      </c>
      <c r="Y1297" t="s">
        <v>212</v>
      </c>
      <c r="Z1297" t="s">
        <v>212</v>
      </c>
      <c r="AA1297" t="s">
        <v>212</v>
      </c>
      <c r="AB1297" t="s">
        <v>212</v>
      </c>
      <c r="AC1297" t="s">
        <v>214</v>
      </c>
      <c r="AD1297" t="s">
        <v>212</v>
      </c>
      <c r="AE1297" t="s">
        <v>213</v>
      </c>
      <c r="AF1297" t="s">
        <v>212</v>
      </c>
      <c r="AG1297"/>
      <c r="AH1297"/>
      <c r="AI1297"/>
      <c r="AJ1297"/>
      <c r="AK1297"/>
      <c r="AL1297"/>
      <c r="AM1297"/>
      <c r="AN1297"/>
      <c r="AO1297"/>
      <c r="AP1297"/>
      <c r="AQ1297" t="s">
        <v>3375</v>
      </c>
      <c r="AR1297" s="282"/>
      <c r="AS1297" s="268"/>
      <c r="AT1297" s="258"/>
    </row>
    <row r="1298" spans="1:48" s="257" customFormat="1" ht="22.8" x14ac:dyDescent="0.4">
      <c r="A1298" s="349">
        <v>216299</v>
      </c>
      <c r="B1298" s="257" t="s">
        <v>484</v>
      </c>
      <c r="C1298" t="s">
        <v>212</v>
      </c>
      <c r="D1298" t="s">
        <v>214</v>
      </c>
      <c r="E1298" t="s">
        <v>212</v>
      </c>
      <c r="F1298" t="s">
        <v>214</v>
      </c>
      <c r="G1298" t="s">
        <v>214</v>
      </c>
      <c r="H1298" t="s">
        <v>213</v>
      </c>
      <c r="I1298" t="s">
        <v>213</v>
      </c>
      <c r="J1298" t="s">
        <v>214</v>
      </c>
      <c r="K1298" t="s">
        <v>214</v>
      </c>
      <c r="L1298" t="s">
        <v>212</v>
      </c>
      <c r="M1298" t="s">
        <v>214</v>
      </c>
      <c r="N1298" t="s">
        <v>214</v>
      </c>
      <c r="O1298" t="s">
        <v>214</v>
      </c>
      <c r="P1298" t="s">
        <v>214</v>
      </c>
      <c r="Q1298" t="s">
        <v>214</v>
      </c>
      <c r="R1298" t="s">
        <v>214</v>
      </c>
      <c r="S1298" t="s">
        <v>214</v>
      </c>
      <c r="T1298" t="s">
        <v>214</v>
      </c>
      <c r="U1298" t="s">
        <v>214</v>
      </c>
      <c r="V1298" t="s">
        <v>214</v>
      </c>
      <c r="W1298" t="s">
        <v>214</v>
      </c>
      <c r="X1298" t="s">
        <v>214</v>
      </c>
      <c r="Y1298" t="s">
        <v>214</v>
      </c>
      <c r="Z1298" t="s">
        <v>214</v>
      </c>
      <c r="AA1298" t="s">
        <v>214</v>
      </c>
      <c r="AB1298" s="272" t="s">
        <v>213</v>
      </c>
      <c r="AC1298" s="272" t="s">
        <v>213</v>
      </c>
      <c r="AD1298" s="272" t="s">
        <v>213</v>
      </c>
      <c r="AE1298" s="272" t="s">
        <v>213</v>
      </c>
      <c r="AF1298" s="272" t="s">
        <v>213</v>
      </c>
      <c r="AG1298"/>
      <c r="AH1298"/>
      <c r="AI1298"/>
      <c r="AJ1298"/>
      <c r="AK1298"/>
      <c r="AL1298"/>
      <c r="AM1298"/>
      <c r="AN1298"/>
      <c r="AO1298"/>
      <c r="AP1298"/>
      <c r="AQ1298" t="s">
        <v>3375</v>
      </c>
      <c r="AR1298"/>
      <c r="AS1298" s="268"/>
      <c r="AT1298" s="256"/>
    </row>
    <row r="1299" spans="1:48" s="257" customFormat="1" ht="22.8" x14ac:dyDescent="0.4">
      <c r="A1299" s="349">
        <v>216300</v>
      </c>
      <c r="B1299" s="257" t="s">
        <v>59</v>
      </c>
      <c r="C1299" t="s">
        <v>214</v>
      </c>
      <c r="D1299" t="s">
        <v>214</v>
      </c>
      <c r="E1299" t="s">
        <v>214</v>
      </c>
      <c r="F1299" t="s">
        <v>214</v>
      </c>
      <c r="G1299" t="s">
        <v>212</v>
      </c>
      <c r="H1299" t="s">
        <v>212</v>
      </c>
      <c r="I1299" t="s">
        <v>212</v>
      </c>
      <c r="J1299" t="s">
        <v>214</v>
      </c>
      <c r="K1299" t="s">
        <v>214</v>
      </c>
      <c r="L1299" t="s">
        <v>212</v>
      </c>
      <c r="M1299" t="s">
        <v>214</v>
      </c>
      <c r="N1299" t="s">
        <v>212</v>
      </c>
      <c r="O1299" t="s">
        <v>214</v>
      </c>
      <c r="P1299" t="s">
        <v>212</v>
      </c>
      <c r="Q1299" t="s">
        <v>214</v>
      </c>
      <c r="R1299" t="s">
        <v>212</v>
      </c>
      <c r="S1299" t="s">
        <v>214</v>
      </c>
      <c r="T1299" t="s">
        <v>214</v>
      </c>
      <c r="U1299" t="s">
        <v>214</v>
      </c>
      <c r="V1299" t="s">
        <v>212</v>
      </c>
      <c r="W1299" t="s">
        <v>214</v>
      </c>
      <c r="X1299" t="s">
        <v>214</v>
      </c>
      <c r="Y1299" t="s">
        <v>214</v>
      </c>
      <c r="Z1299" t="s">
        <v>214</v>
      </c>
      <c r="AA1299" t="s">
        <v>212</v>
      </c>
      <c r="AB1299" t="s">
        <v>214</v>
      </c>
      <c r="AC1299" t="s">
        <v>214</v>
      </c>
      <c r="AD1299" t="s">
        <v>214</v>
      </c>
      <c r="AE1299" t="s">
        <v>212</v>
      </c>
      <c r="AF1299" t="s">
        <v>214</v>
      </c>
      <c r="AG1299" t="s">
        <v>214</v>
      </c>
      <c r="AH1299" t="s">
        <v>214</v>
      </c>
      <c r="AI1299" t="s">
        <v>214</v>
      </c>
      <c r="AJ1299" t="s">
        <v>212</v>
      </c>
      <c r="AK1299" t="s">
        <v>212</v>
      </c>
      <c r="AL1299" t="s">
        <v>213</v>
      </c>
      <c r="AM1299" t="s">
        <v>214</v>
      </c>
      <c r="AN1299" t="s">
        <v>213</v>
      </c>
      <c r="AO1299" t="s">
        <v>213</v>
      </c>
      <c r="AP1299" t="s">
        <v>213</v>
      </c>
      <c r="AQ1299" t="s">
        <v>3374</v>
      </c>
      <c r="AR1299" t="s">
        <v>731</v>
      </c>
      <c r="AS1299" s="268"/>
      <c r="AT1299" s="256"/>
    </row>
    <row r="1300" spans="1:48" s="257" customFormat="1" ht="22.8" x14ac:dyDescent="0.4">
      <c r="A1300" s="351">
        <v>216304</v>
      </c>
      <c r="B1300" s="257" t="s">
        <v>484</v>
      </c>
      <c r="C1300" s="269" t="s">
        <v>3830</v>
      </c>
      <c r="D1300" s="269" t="s">
        <v>3830</v>
      </c>
      <c r="E1300" s="269" t="s">
        <v>3830</v>
      </c>
      <c r="F1300" s="269" t="s">
        <v>3830</v>
      </c>
      <c r="G1300" s="269" t="s">
        <v>3830</v>
      </c>
      <c r="H1300" s="269" t="s">
        <v>3830</v>
      </c>
      <c r="I1300" s="269" t="s">
        <v>3830</v>
      </c>
      <c r="J1300" s="269" t="s">
        <v>3830</v>
      </c>
      <c r="K1300" s="269" t="s">
        <v>3830</v>
      </c>
      <c r="L1300" s="269" t="s">
        <v>3830</v>
      </c>
      <c r="M1300" s="269" t="s">
        <v>3830</v>
      </c>
      <c r="N1300" s="269" t="s">
        <v>3830</v>
      </c>
      <c r="O1300" s="269" t="s">
        <v>3830</v>
      </c>
      <c r="P1300" s="269" t="s">
        <v>3830</v>
      </c>
      <c r="Q1300" s="269" t="s">
        <v>3830</v>
      </c>
      <c r="R1300" s="269" t="s">
        <v>3830</v>
      </c>
      <c r="S1300" s="269" t="s">
        <v>3830</v>
      </c>
      <c r="T1300" s="269" t="s">
        <v>3830</v>
      </c>
      <c r="U1300" s="269" t="s">
        <v>3830</v>
      </c>
      <c r="V1300" s="269" t="s">
        <v>3830</v>
      </c>
      <c r="W1300" s="269" t="s">
        <v>3830</v>
      </c>
      <c r="X1300" s="269" t="s">
        <v>3830</v>
      </c>
      <c r="Y1300" s="269" t="s">
        <v>3830</v>
      </c>
      <c r="Z1300" s="269" t="s">
        <v>3830</v>
      </c>
      <c r="AA1300" s="269" t="s">
        <v>3830</v>
      </c>
      <c r="AB1300" s="269" t="s">
        <v>3830</v>
      </c>
      <c r="AC1300" s="269" t="s">
        <v>3830</v>
      </c>
      <c r="AD1300" s="269" t="s">
        <v>3830</v>
      </c>
      <c r="AE1300" s="269" t="s">
        <v>3830</v>
      </c>
      <c r="AF1300" s="269" t="s">
        <v>3830</v>
      </c>
      <c r="AG1300" s="269"/>
      <c r="AH1300" s="269"/>
      <c r="AI1300" s="269"/>
      <c r="AJ1300" s="269"/>
      <c r="AK1300" s="269"/>
      <c r="AL1300" s="269"/>
      <c r="AM1300" s="269"/>
      <c r="AN1300" s="269"/>
      <c r="AO1300" s="269"/>
      <c r="AP1300"/>
      <c r="AQ1300" t="s">
        <v>484</v>
      </c>
      <c r="AR1300" s="288"/>
      <c r="AS1300" s="268"/>
      <c r="AT1300" s="258"/>
    </row>
    <row r="1301" spans="1:48" s="257" customFormat="1" ht="22.8" x14ac:dyDescent="0.4">
      <c r="A1301" s="349">
        <v>216311</v>
      </c>
      <c r="B1301" s="257" t="s">
        <v>484</v>
      </c>
      <c r="C1301" t="s">
        <v>212</v>
      </c>
      <c r="D1301" t="s">
        <v>212</v>
      </c>
      <c r="E1301" t="s">
        <v>212</v>
      </c>
      <c r="F1301" t="s">
        <v>212</v>
      </c>
      <c r="G1301" t="s">
        <v>212</v>
      </c>
      <c r="H1301" t="s">
        <v>212</v>
      </c>
      <c r="I1301" t="s">
        <v>214</v>
      </c>
      <c r="J1301" t="s">
        <v>214</v>
      </c>
      <c r="K1301" t="s">
        <v>214</v>
      </c>
      <c r="L1301" t="s">
        <v>212</v>
      </c>
      <c r="M1301" t="s">
        <v>212</v>
      </c>
      <c r="N1301" t="s">
        <v>212</v>
      </c>
      <c r="O1301" t="s">
        <v>212</v>
      </c>
      <c r="P1301" t="s">
        <v>212</v>
      </c>
      <c r="Q1301" t="s">
        <v>212</v>
      </c>
      <c r="R1301" t="s">
        <v>214</v>
      </c>
      <c r="S1301" t="s">
        <v>212</v>
      </c>
      <c r="T1301" t="s">
        <v>212</v>
      </c>
      <c r="U1301" t="s">
        <v>214</v>
      </c>
      <c r="V1301" t="s">
        <v>212</v>
      </c>
      <c r="W1301" t="s">
        <v>214</v>
      </c>
      <c r="X1301" t="s">
        <v>214</v>
      </c>
      <c r="Y1301" t="s">
        <v>214</v>
      </c>
      <c r="Z1301" t="s">
        <v>214</v>
      </c>
      <c r="AA1301" t="s">
        <v>214</v>
      </c>
      <c r="AB1301" t="s">
        <v>212</v>
      </c>
      <c r="AC1301" t="s">
        <v>212</v>
      </c>
      <c r="AD1301" t="s">
        <v>214</v>
      </c>
      <c r="AE1301" t="s">
        <v>214</v>
      </c>
      <c r="AF1301" t="s">
        <v>212</v>
      </c>
      <c r="AG1301"/>
      <c r="AH1301"/>
      <c r="AI1301"/>
      <c r="AJ1301"/>
      <c r="AK1301"/>
      <c r="AL1301"/>
      <c r="AM1301"/>
      <c r="AN1301"/>
      <c r="AO1301"/>
      <c r="AP1301"/>
      <c r="AQ1301" t="s">
        <v>3375</v>
      </c>
      <c r="AR1301"/>
      <c r="AS1301" s="268"/>
      <c r="AT1301" s="258"/>
    </row>
    <row r="1302" spans="1:48" s="257" customFormat="1" ht="22.8" x14ac:dyDescent="0.4">
      <c r="A1302" s="351">
        <v>216312</v>
      </c>
      <c r="B1302" s="257" t="s">
        <v>486</v>
      </c>
      <c r="C1302" s="269" t="s">
        <v>3829</v>
      </c>
      <c r="D1302" s="269" t="s">
        <v>3829</v>
      </c>
      <c r="E1302" s="269" t="s">
        <v>3829</v>
      </c>
      <c r="F1302" s="269" t="s">
        <v>3829</v>
      </c>
      <c r="G1302" s="269" t="s">
        <v>3829</v>
      </c>
      <c r="H1302" s="269" t="s">
        <v>3829</v>
      </c>
      <c r="I1302" s="269" t="s">
        <v>3829</v>
      </c>
      <c r="J1302" s="269" t="s">
        <v>3829</v>
      </c>
      <c r="K1302" s="269" t="s">
        <v>3829</v>
      </c>
      <c r="L1302" s="269" t="s">
        <v>3829</v>
      </c>
      <c r="M1302" s="269" t="s">
        <v>3829</v>
      </c>
      <c r="N1302" s="269" t="s">
        <v>3829</v>
      </c>
      <c r="O1302" s="269" t="s">
        <v>3829</v>
      </c>
      <c r="P1302" s="269" t="s">
        <v>3829</v>
      </c>
      <c r="Q1302" s="269" t="s">
        <v>3829</v>
      </c>
      <c r="R1302" s="269" t="s">
        <v>3829</v>
      </c>
      <c r="S1302" s="269" t="s">
        <v>3829</v>
      </c>
      <c r="T1302" s="269" t="s">
        <v>3829</v>
      </c>
      <c r="U1302" s="269" t="s">
        <v>3829</v>
      </c>
      <c r="V1302" s="269" t="s">
        <v>3829</v>
      </c>
      <c r="W1302" s="269"/>
      <c r="X1302" s="269"/>
      <c r="Y1302" s="269"/>
      <c r="Z1302" s="269"/>
      <c r="AA1302" s="269"/>
      <c r="AB1302" s="269"/>
      <c r="AC1302" s="269"/>
      <c r="AD1302" s="269"/>
      <c r="AE1302" s="269"/>
      <c r="AF1302" s="269"/>
      <c r="AG1302" s="269"/>
      <c r="AH1302" s="269"/>
      <c r="AI1302" s="269"/>
      <c r="AJ1302" s="269"/>
      <c r="AK1302" s="269"/>
      <c r="AL1302" s="269"/>
      <c r="AM1302" s="269"/>
      <c r="AN1302" s="269"/>
      <c r="AO1302" s="269"/>
      <c r="AP1302"/>
      <c r="AQ1302" t="s">
        <v>4068</v>
      </c>
      <c r="AR1302" s="288"/>
      <c r="AS1302" s="268"/>
      <c r="AT1302" s="258"/>
      <c r="AV1302" s="258"/>
    </row>
    <row r="1303" spans="1:48" s="257" customFormat="1" ht="22.8" x14ac:dyDescent="0.4">
      <c r="A1303" s="351">
        <v>216317</v>
      </c>
      <c r="B1303" s="257" t="s">
        <v>484</v>
      </c>
      <c r="C1303" s="269" t="s">
        <v>214</v>
      </c>
      <c r="D1303" s="269" t="s">
        <v>214</v>
      </c>
      <c r="E1303" s="269" t="s">
        <v>214</v>
      </c>
      <c r="F1303" s="269" t="s">
        <v>214</v>
      </c>
      <c r="G1303" s="269" t="s">
        <v>214</v>
      </c>
      <c r="H1303" s="269" t="s">
        <v>214</v>
      </c>
      <c r="I1303" s="269" t="s">
        <v>212</v>
      </c>
      <c r="J1303" s="269" t="s">
        <v>214</v>
      </c>
      <c r="K1303" s="269" t="s">
        <v>214</v>
      </c>
      <c r="L1303" s="269" t="s">
        <v>212</v>
      </c>
      <c r="M1303" s="269" t="s">
        <v>214</v>
      </c>
      <c r="N1303" s="269" t="s">
        <v>214</v>
      </c>
      <c r="O1303" s="269" t="s">
        <v>214</v>
      </c>
      <c r="P1303" s="269" t="s">
        <v>214</v>
      </c>
      <c r="Q1303" s="269" t="s">
        <v>214</v>
      </c>
      <c r="R1303" s="269" t="s">
        <v>214</v>
      </c>
      <c r="S1303" s="269" t="s">
        <v>212</v>
      </c>
      <c r="T1303" s="269" t="s">
        <v>214</v>
      </c>
      <c r="U1303" s="269" t="s">
        <v>214</v>
      </c>
      <c r="V1303" s="269" t="s">
        <v>214</v>
      </c>
      <c r="W1303" s="269" t="s">
        <v>214</v>
      </c>
      <c r="X1303" s="269" t="s">
        <v>214</v>
      </c>
      <c r="Y1303" s="269" t="s">
        <v>214</v>
      </c>
      <c r="Z1303" s="269" t="s">
        <v>214</v>
      </c>
      <c r="AA1303" s="269" t="s">
        <v>214</v>
      </c>
      <c r="AB1303" s="269" t="s">
        <v>213</v>
      </c>
      <c r="AC1303" s="269" t="s">
        <v>213</v>
      </c>
      <c r="AD1303" s="269" t="s">
        <v>213</v>
      </c>
      <c r="AE1303" s="269" t="s">
        <v>213</v>
      </c>
      <c r="AF1303" s="269" t="s">
        <v>213</v>
      </c>
      <c r="AG1303" s="269"/>
      <c r="AH1303" s="269"/>
      <c r="AI1303" s="269"/>
      <c r="AJ1303" s="269"/>
      <c r="AK1303" s="269"/>
      <c r="AL1303" s="269"/>
      <c r="AM1303" s="269"/>
      <c r="AN1303" s="269"/>
      <c r="AO1303" s="269"/>
      <c r="AP1303"/>
      <c r="AQ1303" t="s">
        <v>3375</v>
      </c>
      <c r="AR1303" s="288"/>
      <c r="AS1303" s="268"/>
      <c r="AT1303" s="258"/>
    </row>
    <row r="1304" spans="1:48" s="257" customFormat="1" ht="22.8" x14ac:dyDescent="0.4">
      <c r="A1304" s="349">
        <v>216318</v>
      </c>
      <c r="B1304" s="257" t="s">
        <v>486</v>
      </c>
      <c r="C1304" t="s">
        <v>212</v>
      </c>
      <c r="D1304" t="s">
        <v>212</v>
      </c>
      <c r="E1304" t="s">
        <v>212</v>
      </c>
      <c r="F1304" t="s">
        <v>212</v>
      </c>
      <c r="G1304" t="s">
        <v>212</v>
      </c>
      <c r="H1304" t="s">
        <v>214</v>
      </c>
      <c r="I1304" t="s">
        <v>212</v>
      </c>
      <c r="J1304" t="s">
        <v>214</v>
      </c>
      <c r="K1304" t="s">
        <v>214</v>
      </c>
      <c r="L1304" t="s">
        <v>212</v>
      </c>
      <c r="M1304" t="s">
        <v>213</v>
      </c>
      <c r="N1304" t="s">
        <v>214</v>
      </c>
      <c r="O1304" t="s">
        <v>212</v>
      </c>
      <c r="P1304" t="s">
        <v>212</v>
      </c>
      <c r="Q1304" t="s">
        <v>214</v>
      </c>
      <c r="R1304" t="s">
        <v>214</v>
      </c>
      <c r="S1304" t="s">
        <v>212</v>
      </c>
      <c r="T1304" t="s">
        <v>212</v>
      </c>
      <c r="U1304" t="s">
        <v>214</v>
      </c>
      <c r="V1304" t="s">
        <v>212</v>
      </c>
      <c r="W1304"/>
      <c r="X1304"/>
      <c r="Y1304"/>
      <c r="Z1304"/>
      <c r="AA1304"/>
      <c r="AB1304"/>
      <c r="AC1304"/>
      <c r="AD1304"/>
      <c r="AE1304"/>
      <c r="AF1304"/>
      <c r="AG1304"/>
      <c r="AH1304"/>
      <c r="AI1304"/>
      <c r="AJ1304"/>
      <c r="AK1304"/>
      <c r="AL1304"/>
      <c r="AM1304"/>
      <c r="AN1304"/>
      <c r="AO1304"/>
      <c r="AP1304"/>
      <c r="AQ1304" t="s">
        <v>486</v>
      </c>
      <c r="AR1304"/>
      <c r="AS1304" s="268"/>
      <c r="AT1304" s="258"/>
    </row>
    <row r="1305" spans="1:48" s="257" customFormat="1" ht="24" x14ac:dyDescent="0.5">
      <c r="A1305" s="350">
        <v>216319</v>
      </c>
      <c r="B1305" s="257" t="s">
        <v>486</v>
      </c>
      <c r="C1305" s="256" t="s">
        <v>212</v>
      </c>
      <c r="D1305" s="256" t="s">
        <v>214</v>
      </c>
      <c r="E1305" s="256" t="s">
        <v>212</v>
      </c>
      <c r="F1305" s="256" t="s">
        <v>212</v>
      </c>
      <c r="G1305" s="256" t="s">
        <v>214</v>
      </c>
      <c r="H1305" s="256" t="s">
        <v>214</v>
      </c>
      <c r="I1305" s="256" t="s">
        <v>212</v>
      </c>
      <c r="J1305" s="256" t="s">
        <v>214</v>
      </c>
      <c r="K1305" s="256" t="s">
        <v>214</v>
      </c>
      <c r="L1305" s="256" t="s">
        <v>214</v>
      </c>
      <c r="M1305" s="256" t="s">
        <v>213</v>
      </c>
      <c r="N1305" s="256" t="s">
        <v>214</v>
      </c>
      <c r="O1305" s="256" t="s">
        <v>212</v>
      </c>
      <c r="P1305" s="256" t="s">
        <v>214</v>
      </c>
      <c r="Q1305" s="256" t="s">
        <v>214</v>
      </c>
      <c r="R1305" s="256" t="s">
        <v>214</v>
      </c>
      <c r="S1305" s="256" t="s">
        <v>214</v>
      </c>
      <c r="T1305" s="256" t="s">
        <v>214</v>
      </c>
      <c r="U1305" s="256" t="s">
        <v>214</v>
      </c>
      <c r="V1305" s="256" t="s">
        <v>214</v>
      </c>
      <c r="W1305" s="256"/>
      <c r="X1305" s="256"/>
      <c r="Y1305" s="256"/>
      <c r="Z1305" s="256"/>
      <c r="AA1305" s="256"/>
      <c r="AB1305" s="256"/>
      <c r="AC1305" s="256"/>
      <c r="AD1305" s="256"/>
      <c r="AE1305" s="256"/>
      <c r="AF1305" s="256"/>
      <c r="AG1305" s="256"/>
      <c r="AH1305" s="256"/>
      <c r="AI1305" s="256"/>
      <c r="AJ1305" s="256"/>
      <c r="AK1305" s="256"/>
      <c r="AL1305" s="256"/>
      <c r="AM1305" s="256"/>
      <c r="AN1305" s="256"/>
      <c r="AO1305" s="256"/>
      <c r="AP1305"/>
      <c r="AQ1305" t="s">
        <v>486</v>
      </c>
      <c r="AR1305" s="288"/>
      <c r="AS1305" s="268"/>
      <c r="AT1305" s="256"/>
    </row>
    <row r="1306" spans="1:48" s="257" customFormat="1" ht="22.8" x14ac:dyDescent="0.4">
      <c r="A1306" s="349">
        <v>216324</v>
      </c>
      <c r="B1306" s="257" t="s">
        <v>484</v>
      </c>
      <c r="C1306" t="s">
        <v>214</v>
      </c>
      <c r="D1306" t="s">
        <v>214</v>
      </c>
      <c r="E1306" t="s">
        <v>214</v>
      </c>
      <c r="F1306" t="s">
        <v>214</v>
      </c>
      <c r="G1306" t="s">
        <v>212</v>
      </c>
      <c r="H1306" t="s">
        <v>214</v>
      </c>
      <c r="I1306" t="s">
        <v>214</v>
      </c>
      <c r="J1306" t="s">
        <v>214</v>
      </c>
      <c r="K1306" t="s">
        <v>214</v>
      </c>
      <c r="L1306" t="s">
        <v>214</v>
      </c>
      <c r="M1306" t="s">
        <v>212</v>
      </c>
      <c r="N1306" t="s">
        <v>214</v>
      </c>
      <c r="O1306" t="s">
        <v>212</v>
      </c>
      <c r="P1306" t="s">
        <v>212</v>
      </c>
      <c r="Q1306" t="s">
        <v>214</v>
      </c>
      <c r="R1306" t="s">
        <v>212</v>
      </c>
      <c r="S1306" t="s">
        <v>212</v>
      </c>
      <c r="T1306" t="s">
        <v>214</v>
      </c>
      <c r="U1306" t="s">
        <v>214</v>
      </c>
      <c r="V1306" t="s">
        <v>212</v>
      </c>
      <c r="W1306" t="s">
        <v>212</v>
      </c>
      <c r="X1306" t="s">
        <v>214</v>
      </c>
      <c r="Y1306" t="s">
        <v>212</v>
      </c>
      <c r="Z1306" t="s">
        <v>214</v>
      </c>
      <c r="AA1306" t="s">
        <v>212</v>
      </c>
      <c r="AB1306" t="s">
        <v>214</v>
      </c>
      <c r="AC1306" t="s">
        <v>214</v>
      </c>
      <c r="AD1306" t="s">
        <v>213</v>
      </c>
      <c r="AE1306" t="s">
        <v>213</v>
      </c>
      <c r="AF1306" t="s">
        <v>213</v>
      </c>
      <c r="AG1306"/>
      <c r="AH1306"/>
      <c r="AI1306"/>
      <c r="AJ1306"/>
      <c r="AK1306"/>
      <c r="AL1306"/>
      <c r="AM1306"/>
      <c r="AN1306"/>
      <c r="AO1306"/>
      <c r="AP1306"/>
      <c r="AQ1306" t="s">
        <v>3375</v>
      </c>
      <c r="AR1306"/>
      <c r="AS1306" s="268"/>
      <c r="AT1306" s="256"/>
      <c r="AV1306" s="258"/>
    </row>
    <row r="1307" spans="1:48" s="257" customFormat="1" ht="22.8" x14ac:dyDescent="0.4">
      <c r="A1307" s="349">
        <v>216326</v>
      </c>
      <c r="B1307" s="257" t="s">
        <v>485</v>
      </c>
      <c r="C1307" t="s">
        <v>214</v>
      </c>
      <c r="D1307" t="s">
        <v>212</v>
      </c>
      <c r="E1307" t="s">
        <v>214</v>
      </c>
      <c r="F1307" t="s">
        <v>212</v>
      </c>
      <c r="G1307" t="s">
        <v>214</v>
      </c>
      <c r="H1307" t="s">
        <v>213</v>
      </c>
      <c r="I1307" t="s">
        <v>213</v>
      </c>
      <c r="J1307" t="s">
        <v>213</v>
      </c>
      <c r="K1307" t="s">
        <v>214</v>
      </c>
      <c r="L1307" t="s">
        <v>214</v>
      </c>
      <c r="M1307"/>
      <c r="N1307"/>
      <c r="O1307"/>
      <c r="P1307"/>
      <c r="Q1307"/>
      <c r="R1307"/>
      <c r="S1307"/>
      <c r="T1307"/>
      <c r="U1307"/>
      <c r="V1307"/>
      <c r="W1307"/>
      <c r="X1307"/>
      <c r="Y1307"/>
      <c r="Z1307"/>
      <c r="AA1307"/>
      <c r="AB1307"/>
      <c r="AC1307"/>
      <c r="AD1307"/>
      <c r="AE1307"/>
      <c r="AF1307"/>
      <c r="AG1307"/>
      <c r="AH1307"/>
      <c r="AI1307"/>
      <c r="AJ1307"/>
      <c r="AK1307"/>
      <c r="AL1307"/>
      <c r="AM1307"/>
      <c r="AN1307"/>
      <c r="AO1307"/>
      <c r="AP1307"/>
      <c r="AQ1307" t="s">
        <v>485</v>
      </c>
      <c r="AR1307" s="288"/>
      <c r="AS1307" s="268"/>
      <c r="AT1307" s="256"/>
      <c r="AV1307" s="258"/>
    </row>
    <row r="1308" spans="1:48" s="257" customFormat="1" ht="22.8" x14ac:dyDescent="0.4">
      <c r="A1308" s="349">
        <v>216331</v>
      </c>
      <c r="B1308" s="257" t="s">
        <v>486</v>
      </c>
      <c r="C1308" t="s">
        <v>212</v>
      </c>
      <c r="D1308" t="s">
        <v>212</v>
      </c>
      <c r="E1308" t="s">
        <v>212</v>
      </c>
      <c r="F1308" t="s">
        <v>212</v>
      </c>
      <c r="G1308" t="s">
        <v>214</v>
      </c>
      <c r="H1308" t="s">
        <v>212</v>
      </c>
      <c r="I1308" t="s">
        <v>212</v>
      </c>
      <c r="J1308" t="s">
        <v>212</v>
      </c>
      <c r="K1308" t="s">
        <v>214</v>
      </c>
      <c r="L1308" t="s">
        <v>212</v>
      </c>
      <c r="M1308" t="s">
        <v>214</v>
      </c>
      <c r="N1308" t="s">
        <v>212</v>
      </c>
      <c r="O1308" t="s">
        <v>212</v>
      </c>
      <c r="P1308" t="s">
        <v>212</v>
      </c>
      <c r="Q1308" t="s">
        <v>214</v>
      </c>
      <c r="R1308" t="s">
        <v>212</v>
      </c>
      <c r="S1308" t="s">
        <v>214</v>
      </c>
      <c r="T1308" t="s">
        <v>212</v>
      </c>
      <c r="U1308" t="s">
        <v>214</v>
      </c>
      <c r="V1308" t="s">
        <v>212</v>
      </c>
      <c r="W1308"/>
      <c r="X1308"/>
      <c r="Y1308"/>
      <c r="Z1308"/>
      <c r="AA1308"/>
      <c r="AB1308"/>
      <c r="AC1308"/>
      <c r="AD1308"/>
      <c r="AE1308"/>
      <c r="AF1308"/>
      <c r="AG1308"/>
      <c r="AH1308"/>
      <c r="AI1308"/>
      <c r="AJ1308"/>
      <c r="AK1308"/>
      <c r="AL1308"/>
      <c r="AM1308"/>
      <c r="AN1308"/>
      <c r="AO1308"/>
      <c r="AP1308"/>
      <c r="AQ1308" t="s">
        <v>486</v>
      </c>
      <c r="AR1308" s="288"/>
      <c r="AS1308" s="268"/>
      <c r="AT1308" s="256"/>
    </row>
    <row r="1309" spans="1:48" s="257" customFormat="1" ht="22.8" x14ac:dyDescent="0.4">
      <c r="A1309" s="349">
        <v>216333</v>
      </c>
      <c r="B1309" s="257" t="s">
        <v>59</v>
      </c>
      <c r="C1309" t="s">
        <v>214</v>
      </c>
      <c r="D1309" t="s">
        <v>214</v>
      </c>
      <c r="E1309" t="s">
        <v>212</v>
      </c>
      <c r="F1309" t="s">
        <v>212</v>
      </c>
      <c r="G1309" t="s">
        <v>212</v>
      </c>
      <c r="H1309" t="s">
        <v>212</v>
      </c>
      <c r="I1309" t="s">
        <v>212</v>
      </c>
      <c r="J1309" t="s">
        <v>212</v>
      </c>
      <c r="K1309" t="s">
        <v>212</v>
      </c>
      <c r="L1309" t="s">
        <v>212</v>
      </c>
      <c r="M1309" t="s">
        <v>214</v>
      </c>
      <c r="N1309" t="s">
        <v>214</v>
      </c>
      <c r="O1309" t="s">
        <v>214</v>
      </c>
      <c r="P1309" t="s">
        <v>214</v>
      </c>
      <c r="Q1309" t="s">
        <v>214</v>
      </c>
      <c r="R1309" t="s">
        <v>214</v>
      </c>
      <c r="S1309" t="s">
        <v>214</v>
      </c>
      <c r="T1309" t="s">
        <v>214</v>
      </c>
      <c r="U1309" t="s">
        <v>214</v>
      </c>
      <c r="V1309" t="s">
        <v>214</v>
      </c>
      <c r="W1309" t="s">
        <v>214</v>
      </c>
      <c r="X1309" t="s">
        <v>214</v>
      </c>
      <c r="Y1309" t="s">
        <v>214</v>
      </c>
      <c r="Z1309" t="s">
        <v>214</v>
      </c>
      <c r="AA1309" t="s">
        <v>212</v>
      </c>
      <c r="AB1309" t="s">
        <v>214</v>
      </c>
      <c r="AC1309" t="s">
        <v>214</v>
      </c>
      <c r="AD1309" t="s">
        <v>214</v>
      </c>
      <c r="AE1309" t="s">
        <v>212</v>
      </c>
      <c r="AF1309" t="s">
        <v>214</v>
      </c>
      <c r="AG1309" t="s">
        <v>214</v>
      </c>
      <c r="AH1309" t="s">
        <v>214</v>
      </c>
      <c r="AI1309" t="s">
        <v>214</v>
      </c>
      <c r="AJ1309" t="s">
        <v>214</v>
      </c>
      <c r="AK1309" t="s">
        <v>214</v>
      </c>
      <c r="AL1309" t="s">
        <v>213</v>
      </c>
      <c r="AM1309" t="s">
        <v>213</v>
      </c>
      <c r="AN1309" t="s">
        <v>213</v>
      </c>
      <c r="AO1309" t="s">
        <v>213</v>
      </c>
      <c r="AP1309" t="s">
        <v>213</v>
      </c>
      <c r="AQ1309" t="s">
        <v>59</v>
      </c>
      <c r="AR1309"/>
      <c r="AS1309" s="268"/>
      <c r="AT1309" s="258"/>
      <c r="AV1309" s="258"/>
    </row>
    <row r="1310" spans="1:48" s="257" customFormat="1" ht="22.8" x14ac:dyDescent="0.4">
      <c r="A1310" s="349">
        <v>216336</v>
      </c>
      <c r="B1310" s="257" t="s">
        <v>484</v>
      </c>
      <c r="C1310" t="s">
        <v>214</v>
      </c>
      <c r="D1310" t="s">
        <v>214</v>
      </c>
      <c r="E1310" t="s">
        <v>214</v>
      </c>
      <c r="F1310" t="s">
        <v>212</v>
      </c>
      <c r="G1310" t="s">
        <v>212</v>
      </c>
      <c r="H1310" t="s">
        <v>214</v>
      </c>
      <c r="I1310" t="s">
        <v>214</v>
      </c>
      <c r="J1310" t="s">
        <v>214</v>
      </c>
      <c r="K1310" t="s">
        <v>214</v>
      </c>
      <c r="L1310" t="s">
        <v>212</v>
      </c>
      <c r="M1310" t="s">
        <v>212</v>
      </c>
      <c r="N1310" t="s">
        <v>212</v>
      </c>
      <c r="O1310" t="s">
        <v>214</v>
      </c>
      <c r="P1310" t="s">
        <v>212</v>
      </c>
      <c r="Q1310" t="s">
        <v>214</v>
      </c>
      <c r="R1310" t="s">
        <v>214</v>
      </c>
      <c r="S1310" t="s">
        <v>212</v>
      </c>
      <c r="T1310" t="s">
        <v>214</v>
      </c>
      <c r="U1310" t="s">
        <v>213</v>
      </c>
      <c r="V1310" t="s">
        <v>212</v>
      </c>
      <c r="W1310" t="s">
        <v>214</v>
      </c>
      <c r="X1310" t="s">
        <v>214</v>
      </c>
      <c r="Y1310" t="s">
        <v>212</v>
      </c>
      <c r="Z1310" t="s">
        <v>212</v>
      </c>
      <c r="AA1310" t="s">
        <v>212</v>
      </c>
      <c r="AB1310" t="s">
        <v>214</v>
      </c>
      <c r="AC1310" t="s">
        <v>214</v>
      </c>
      <c r="AD1310" t="s">
        <v>214</v>
      </c>
      <c r="AE1310" t="s">
        <v>214</v>
      </c>
      <c r="AF1310" t="s">
        <v>214</v>
      </c>
      <c r="AG1310"/>
      <c r="AH1310"/>
      <c r="AI1310"/>
      <c r="AJ1310"/>
      <c r="AK1310"/>
      <c r="AL1310"/>
      <c r="AM1310"/>
      <c r="AN1310"/>
      <c r="AO1310"/>
      <c r="AP1310"/>
      <c r="AQ1310" t="s">
        <v>3375</v>
      </c>
      <c r="AR1310" s="288"/>
      <c r="AS1310" s="268"/>
      <c r="AT1310" s="258"/>
    </row>
    <row r="1311" spans="1:48" s="257" customFormat="1" ht="22.8" x14ac:dyDescent="0.4">
      <c r="A1311" s="349">
        <v>216338</v>
      </c>
      <c r="B1311" s="257" t="s">
        <v>59</v>
      </c>
      <c r="C1311" t="s">
        <v>214</v>
      </c>
      <c r="D1311" t="s">
        <v>214</v>
      </c>
      <c r="E1311" t="s">
        <v>214</v>
      </c>
      <c r="F1311" t="s">
        <v>212</v>
      </c>
      <c r="G1311" t="s">
        <v>212</v>
      </c>
      <c r="H1311" t="s">
        <v>214</v>
      </c>
      <c r="I1311" t="s">
        <v>212</v>
      </c>
      <c r="J1311" t="s">
        <v>212</v>
      </c>
      <c r="K1311" t="s">
        <v>214</v>
      </c>
      <c r="L1311" t="s">
        <v>214</v>
      </c>
      <c r="M1311" t="s">
        <v>212</v>
      </c>
      <c r="N1311" t="s">
        <v>214</v>
      </c>
      <c r="O1311" t="s">
        <v>214</v>
      </c>
      <c r="P1311" t="s">
        <v>212</v>
      </c>
      <c r="Q1311" t="s">
        <v>214</v>
      </c>
      <c r="R1311" t="s">
        <v>214</v>
      </c>
      <c r="S1311" t="s">
        <v>214</v>
      </c>
      <c r="T1311" t="s">
        <v>214</v>
      </c>
      <c r="U1311" t="s">
        <v>214</v>
      </c>
      <c r="V1311" t="s">
        <v>214</v>
      </c>
      <c r="W1311" t="s">
        <v>212</v>
      </c>
      <c r="X1311" t="s">
        <v>212</v>
      </c>
      <c r="Y1311" t="s">
        <v>212</v>
      </c>
      <c r="Z1311" t="s">
        <v>214</v>
      </c>
      <c r="AA1311" t="s">
        <v>214</v>
      </c>
      <c r="AB1311" t="s">
        <v>212</v>
      </c>
      <c r="AC1311" t="s">
        <v>212</v>
      </c>
      <c r="AD1311" t="s">
        <v>214</v>
      </c>
      <c r="AE1311" t="s">
        <v>212</v>
      </c>
      <c r="AF1311" t="s">
        <v>214</v>
      </c>
      <c r="AG1311" t="s">
        <v>212</v>
      </c>
      <c r="AH1311" t="s">
        <v>214</v>
      </c>
      <c r="AI1311" t="s">
        <v>212</v>
      </c>
      <c r="AJ1311" t="s">
        <v>214</v>
      </c>
      <c r="AK1311" t="s">
        <v>214</v>
      </c>
      <c r="AL1311" t="s">
        <v>212</v>
      </c>
      <c r="AM1311" t="s">
        <v>212</v>
      </c>
      <c r="AN1311" t="s">
        <v>212</v>
      </c>
      <c r="AO1311" t="s">
        <v>212</v>
      </c>
      <c r="AP1311" t="s">
        <v>214</v>
      </c>
      <c r="AQ1311" t="s">
        <v>3374</v>
      </c>
      <c r="AR1311"/>
      <c r="AS1311" s="268"/>
      <c r="AT1311" s="256"/>
    </row>
    <row r="1312" spans="1:48" s="257" customFormat="1" ht="22.8" x14ac:dyDescent="0.4">
      <c r="A1312" s="351">
        <v>216340</v>
      </c>
      <c r="B1312" s="257" t="s">
        <v>486</v>
      </c>
      <c r="C1312" s="269" t="s">
        <v>3829</v>
      </c>
      <c r="D1312" s="269" t="s">
        <v>3829</v>
      </c>
      <c r="E1312" s="269" t="s">
        <v>3829</v>
      </c>
      <c r="F1312" s="269" t="s">
        <v>3829</v>
      </c>
      <c r="G1312" s="269" t="s">
        <v>3829</v>
      </c>
      <c r="H1312" s="269" t="s">
        <v>3829</v>
      </c>
      <c r="I1312" s="269" t="s">
        <v>3829</v>
      </c>
      <c r="J1312" s="269" t="s">
        <v>3829</v>
      </c>
      <c r="K1312" s="269" t="s">
        <v>3829</v>
      </c>
      <c r="L1312" s="269" t="s">
        <v>3829</v>
      </c>
      <c r="M1312" s="269" t="s">
        <v>3829</v>
      </c>
      <c r="N1312" s="269" t="s">
        <v>3829</v>
      </c>
      <c r="O1312" s="269" t="s">
        <v>3829</v>
      </c>
      <c r="P1312" s="269" t="s">
        <v>3829</v>
      </c>
      <c r="Q1312" s="269" t="s">
        <v>3829</v>
      </c>
      <c r="R1312" s="269" t="s">
        <v>3829</v>
      </c>
      <c r="S1312" s="269" t="s">
        <v>3829</v>
      </c>
      <c r="T1312" s="269" t="s">
        <v>3829</v>
      </c>
      <c r="U1312" s="269" t="s">
        <v>3829</v>
      </c>
      <c r="V1312" s="269" t="s">
        <v>3829</v>
      </c>
      <c r="W1312" s="269"/>
      <c r="X1312" s="269"/>
      <c r="Y1312" s="269"/>
      <c r="Z1312" s="269"/>
      <c r="AA1312" s="269"/>
      <c r="AB1312" s="269"/>
      <c r="AC1312" s="269"/>
      <c r="AD1312" s="269"/>
      <c r="AE1312" s="269"/>
      <c r="AF1312" s="269"/>
      <c r="AG1312" s="269"/>
      <c r="AH1312" s="269"/>
      <c r="AI1312" s="269"/>
      <c r="AJ1312" s="269"/>
      <c r="AK1312" s="269"/>
      <c r="AL1312" s="269"/>
      <c r="AM1312" s="269"/>
      <c r="AN1312" s="269"/>
      <c r="AO1312" s="269"/>
      <c r="AP1312"/>
      <c r="AQ1312" t="s">
        <v>4068</v>
      </c>
      <c r="AR1312" s="288"/>
      <c r="AS1312" s="268"/>
      <c r="AT1312" s="256"/>
    </row>
    <row r="1313" spans="1:48" s="257" customFormat="1" ht="22.8" x14ac:dyDescent="0.4">
      <c r="A1313" s="351">
        <v>216343</v>
      </c>
      <c r="B1313" s="257" t="s">
        <v>486</v>
      </c>
      <c r="C1313" s="269" t="s">
        <v>214</v>
      </c>
      <c r="D1313" s="269" t="s">
        <v>212</v>
      </c>
      <c r="E1313" s="269" t="s">
        <v>212</v>
      </c>
      <c r="F1313" s="269" t="s">
        <v>212</v>
      </c>
      <c r="G1313" s="269" t="s">
        <v>214</v>
      </c>
      <c r="H1313" s="269" t="s">
        <v>214</v>
      </c>
      <c r="I1313" s="269" t="s">
        <v>214</v>
      </c>
      <c r="J1313" s="269" t="s">
        <v>214</v>
      </c>
      <c r="K1313" s="269" t="s">
        <v>214</v>
      </c>
      <c r="L1313" s="269" t="s">
        <v>213</v>
      </c>
      <c r="M1313" s="269" t="s">
        <v>213</v>
      </c>
      <c r="N1313" s="269" t="s">
        <v>213</v>
      </c>
      <c r="O1313" s="269" t="s">
        <v>213</v>
      </c>
      <c r="P1313" s="269" t="s">
        <v>213</v>
      </c>
      <c r="Q1313" s="269" t="s">
        <v>213</v>
      </c>
      <c r="R1313" s="269" t="s">
        <v>213</v>
      </c>
      <c r="S1313" s="269" t="s">
        <v>213</v>
      </c>
      <c r="T1313" s="269" t="s">
        <v>213</v>
      </c>
      <c r="U1313" s="269" t="s">
        <v>213</v>
      </c>
      <c r="V1313" s="269" t="s">
        <v>213</v>
      </c>
      <c r="W1313" s="269"/>
      <c r="X1313" s="269"/>
      <c r="Y1313" s="269"/>
      <c r="Z1313" s="269"/>
      <c r="AA1313" s="269"/>
      <c r="AB1313" s="269"/>
      <c r="AC1313" s="269"/>
      <c r="AD1313" s="269"/>
      <c r="AE1313" s="269"/>
      <c r="AF1313" s="269"/>
      <c r="AG1313" s="269"/>
      <c r="AH1313" s="269"/>
      <c r="AI1313" s="269"/>
      <c r="AJ1313" s="269"/>
      <c r="AK1313" s="269"/>
      <c r="AL1313" s="269"/>
      <c r="AM1313" s="269"/>
      <c r="AN1313" s="269"/>
      <c r="AO1313" s="269"/>
      <c r="AP1313"/>
      <c r="AQ1313" t="s">
        <v>486</v>
      </c>
      <c r="AR1313" s="288"/>
      <c r="AS1313" s="268"/>
      <c r="AT1313" s="258"/>
    </row>
    <row r="1314" spans="1:48" s="257" customFormat="1" ht="22.8" x14ac:dyDescent="0.4">
      <c r="A1314" s="349">
        <v>216344</v>
      </c>
      <c r="B1314" s="257" t="s">
        <v>484</v>
      </c>
      <c r="C1314" t="s">
        <v>212</v>
      </c>
      <c r="D1314" t="s">
        <v>214</v>
      </c>
      <c r="E1314" t="s">
        <v>214</v>
      </c>
      <c r="F1314" t="s">
        <v>212</v>
      </c>
      <c r="G1314" t="s">
        <v>214</v>
      </c>
      <c r="H1314" t="s">
        <v>214</v>
      </c>
      <c r="I1314" t="s">
        <v>214</v>
      </c>
      <c r="J1314" t="s">
        <v>214</v>
      </c>
      <c r="K1314" t="s">
        <v>214</v>
      </c>
      <c r="L1314" t="s">
        <v>214</v>
      </c>
      <c r="M1314" t="s">
        <v>212</v>
      </c>
      <c r="N1314" t="s">
        <v>212</v>
      </c>
      <c r="O1314" t="s">
        <v>212</v>
      </c>
      <c r="P1314" t="s">
        <v>212</v>
      </c>
      <c r="Q1314" t="s">
        <v>212</v>
      </c>
      <c r="R1314" t="s">
        <v>212</v>
      </c>
      <c r="S1314" t="s">
        <v>212</v>
      </c>
      <c r="T1314" t="s">
        <v>214</v>
      </c>
      <c r="U1314" t="s">
        <v>214</v>
      </c>
      <c r="V1314" t="s">
        <v>214</v>
      </c>
      <c r="W1314" t="s">
        <v>214</v>
      </c>
      <c r="X1314" t="s">
        <v>214</v>
      </c>
      <c r="Y1314" t="s">
        <v>212</v>
      </c>
      <c r="Z1314" t="s">
        <v>214</v>
      </c>
      <c r="AA1314" t="s">
        <v>212</v>
      </c>
      <c r="AB1314" t="s">
        <v>214</v>
      </c>
      <c r="AC1314" t="s">
        <v>214</v>
      </c>
      <c r="AD1314" t="s">
        <v>213</v>
      </c>
      <c r="AE1314" t="s">
        <v>213</v>
      </c>
      <c r="AF1314" t="s">
        <v>212</v>
      </c>
      <c r="AG1314"/>
      <c r="AH1314"/>
      <c r="AI1314"/>
      <c r="AJ1314"/>
      <c r="AK1314"/>
      <c r="AL1314"/>
      <c r="AM1314"/>
      <c r="AN1314"/>
      <c r="AO1314"/>
      <c r="AP1314"/>
      <c r="AQ1314" t="s">
        <v>3375</v>
      </c>
      <c r="AR1314"/>
      <c r="AS1314" s="268"/>
      <c r="AT1314" s="256"/>
    </row>
    <row r="1315" spans="1:48" s="257" customFormat="1" ht="22.8" x14ac:dyDescent="0.4">
      <c r="A1315" s="349">
        <v>216345</v>
      </c>
      <c r="B1315" s="257" t="s">
        <v>59</v>
      </c>
      <c r="C1315" t="s">
        <v>212</v>
      </c>
      <c r="D1315" t="s">
        <v>212</v>
      </c>
      <c r="E1315" t="s">
        <v>214</v>
      </c>
      <c r="F1315" t="s">
        <v>214</v>
      </c>
      <c r="G1315" t="s">
        <v>214</v>
      </c>
      <c r="H1315" t="s">
        <v>214</v>
      </c>
      <c r="I1315" t="s">
        <v>212</v>
      </c>
      <c r="J1315" t="s">
        <v>214</v>
      </c>
      <c r="K1315" t="s">
        <v>214</v>
      </c>
      <c r="L1315" t="s">
        <v>212</v>
      </c>
      <c r="M1315" t="s">
        <v>212</v>
      </c>
      <c r="N1315" t="s">
        <v>214</v>
      </c>
      <c r="O1315" t="s">
        <v>214</v>
      </c>
      <c r="P1315" t="s">
        <v>214</v>
      </c>
      <c r="Q1315" t="s">
        <v>212</v>
      </c>
      <c r="R1315" t="s">
        <v>214</v>
      </c>
      <c r="S1315" t="s">
        <v>214</v>
      </c>
      <c r="T1315" t="s">
        <v>214</v>
      </c>
      <c r="U1315" t="s">
        <v>214</v>
      </c>
      <c r="V1315" t="s">
        <v>212</v>
      </c>
      <c r="W1315" t="s">
        <v>212</v>
      </c>
      <c r="X1315" t="s">
        <v>214</v>
      </c>
      <c r="Y1315" t="s">
        <v>212</v>
      </c>
      <c r="Z1315" t="s">
        <v>214</v>
      </c>
      <c r="AA1315" t="s">
        <v>214</v>
      </c>
      <c r="AB1315" t="s">
        <v>214</v>
      </c>
      <c r="AC1315" t="s">
        <v>214</v>
      </c>
      <c r="AD1315" t="s">
        <v>212</v>
      </c>
      <c r="AE1315" t="s">
        <v>212</v>
      </c>
      <c r="AF1315" t="s">
        <v>212</v>
      </c>
      <c r="AG1315" t="s">
        <v>212</v>
      </c>
      <c r="AH1315" t="s">
        <v>214</v>
      </c>
      <c r="AI1315" t="s">
        <v>214</v>
      </c>
      <c r="AJ1315" t="s">
        <v>214</v>
      </c>
      <c r="AK1315" t="s">
        <v>212</v>
      </c>
      <c r="AL1315" t="s">
        <v>214</v>
      </c>
      <c r="AM1315" t="s">
        <v>214</v>
      </c>
      <c r="AN1315" t="s">
        <v>214</v>
      </c>
      <c r="AO1315" t="s">
        <v>214</v>
      </c>
      <c r="AP1315" t="s">
        <v>214</v>
      </c>
      <c r="AQ1315" t="s">
        <v>3374</v>
      </c>
      <c r="AR1315"/>
      <c r="AS1315" s="268"/>
      <c r="AT1315" s="256"/>
    </row>
    <row r="1316" spans="1:48" s="257" customFormat="1" ht="25.8" x14ac:dyDescent="0.65">
      <c r="A1316" s="349">
        <v>216346</v>
      </c>
      <c r="B1316" s="257" t="s">
        <v>59</v>
      </c>
      <c r="C1316" t="s">
        <v>214</v>
      </c>
      <c r="D1316" t="s">
        <v>214</v>
      </c>
      <c r="E1316" t="s">
        <v>214</v>
      </c>
      <c r="F1316" t="s">
        <v>214</v>
      </c>
      <c r="G1316" t="s">
        <v>214</v>
      </c>
      <c r="H1316" t="s">
        <v>214</v>
      </c>
      <c r="I1316" t="s">
        <v>214</v>
      </c>
      <c r="J1316" t="s">
        <v>214</v>
      </c>
      <c r="K1316" t="s">
        <v>214</v>
      </c>
      <c r="L1316" t="s">
        <v>214</v>
      </c>
      <c r="M1316" t="s">
        <v>212</v>
      </c>
      <c r="N1316" t="s">
        <v>214</v>
      </c>
      <c r="O1316" t="s">
        <v>214</v>
      </c>
      <c r="P1316" t="s">
        <v>214</v>
      </c>
      <c r="Q1316" t="s">
        <v>214</v>
      </c>
      <c r="R1316" t="s">
        <v>214</v>
      </c>
      <c r="S1316" t="s">
        <v>214</v>
      </c>
      <c r="T1316" t="s">
        <v>214</v>
      </c>
      <c r="U1316" t="s">
        <v>214</v>
      </c>
      <c r="V1316" t="s">
        <v>214</v>
      </c>
      <c r="W1316" t="s">
        <v>214</v>
      </c>
      <c r="X1316" t="s">
        <v>214</v>
      </c>
      <c r="Y1316" t="s">
        <v>214</v>
      </c>
      <c r="Z1316" t="s">
        <v>214</v>
      </c>
      <c r="AA1316" t="s">
        <v>214</v>
      </c>
      <c r="AB1316" t="s">
        <v>214</v>
      </c>
      <c r="AC1316" t="s">
        <v>214</v>
      </c>
      <c r="AD1316" t="s">
        <v>214</v>
      </c>
      <c r="AE1316" t="s">
        <v>214</v>
      </c>
      <c r="AF1316" t="s">
        <v>214</v>
      </c>
      <c r="AG1316" t="s">
        <v>213</v>
      </c>
      <c r="AH1316" t="s">
        <v>213</v>
      </c>
      <c r="AI1316" t="s">
        <v>213</v>
      </c>
      <c r="AJ1316" t="s">
        <v>213</v>
      </c>
      <c r="AK1316" t="s">
        <v>213</v>
      </c>
      <c r="AL1316" t="s">
        <v>214</v>
      </c>
      <c r="AM1316" t="s">
        <v>214</v>
      </c>
      <c r="AN1316" t="s">
        <v>214</v>
      </c>
      <c r="AO1316" t="s">
        <v>214</v>
      </c>
      <c r="AQ1316" t="s">
        <v>3374</v>
      </c>
      <c r="AR1316" s="288" t="s">
        <v>3832</v>
      </c>
      <c r="AS1316" s="286"/>
      <c r="AT1316" s="256"/>
      <c r="AV1316" s="258"/>
    </row>
    <row r="1317" spans="1:48" s="257" customFormat="1" ht="22.8" x14ac:dyDescent="0.4">
      <c r="A1317" s="349">
        <v>216347</v>
      </c>
      <c r="B1317" s="257" t="s">
        <v>59</v>
      </c>
      <c r="C1317" t="s">
        <v>214</v>
      </c>
      <c r="D1317" t="s">
        <v>214</v>
      </c>
      <c r="E1317" t="s">
        <v>214</v>
      </c>
      <c r="F1317" t="s">
        <v>212</v>
      </c>
      <c r="G1317" t="s">
        <v>212</v>
      </c>
      <c r="H1317" t="s">
        <v>212</v>
      </c>
      <c r="I1317" t="s">
        <v>214</v>
      </c>
      <c r="J1317" t="s">
        <v>214</v>
      </c>
      <c r="K1317" t="s">
        <v>214</v>
      </c>
      <c r="L1317" t="s">
        <v>214</v>
      </c>
      <c r="M1317" t="s">
        <v>212</v>
      </c>
      <c r="N1317" t="s">
        <v>212</v>
      </c>
      <c r="O1317" t="s">
        <v>214</v>
      </c>
      <c r="P1317" t="s">
        <v>212</v>
      </c>
      <c r="Q1317" t="s">
        <v>212</v>
      </c>
      <c r="R1317" t="s">
        <v>214</v>
      </c>
      <c r="S1317" t="s">
        <v>214</v>
      </c>
      <c r="T1317" t="s">
        <v>214</v>
      </c>
      <c r="U1317" t="s">
        <v>214</v>
      </c>
      <c r="V1317" t="s">
        <v>214</v>
      </c>
      <c r="W1317" t="s">
        <v>212</v>
      </c>
      <c r="X1317" t="s">
        <v>214</v>
      </c>
      <c r="Y1317" t="s">
        <v>212</v>
      </c>
      <c r="Z1317" t="s">
        <v>212</v>
      </c>
      <c r="AA1317" t="s">
        <v>214</v>
      </c>
      <c r="AB1317" t="s">
        <v>214</v>
      </c>
      <c r="AC1317" t="s">
        <v>214</v>
      </c>
      <c r="AD1317" t="s">
        <v>214</v>
      </c>
      <c r="AE1317" t="s">
        <v>212</v>
      </c>
      <c r="AF1317" t="s">
        <v>214</v>
      </c>
      <c r="AG1317" t="s">
        <v>213</v>
      </c>
      <c r="AH1317" t="s">
        <v>213</v>
      </c>
      <c r="AI1317" t="s">
        <v>213</v>
      </c>
      <c r="AJ1317" t="s">
        <v>213</v>
      </c>
      <c r="AK1317" t="s">
        <v>213</v>
      </c>
      <c r="AL1317" t="s">
        <v>213</v>
      </c>
      <c r="AM1317" t="s">
        <v>213</v>
      </c>
      <c r="AN1317" t="s">
        <v>213</v>
      </c>
      <c r="AO1317" t="s">
        <v>213</v>
      </c>
      <c r="AQ1317" t="s">
        <v>3374</v>
      </c>
      <c r="AR1317" s="288"/>
      <c r="AS1317" s="268"/>
      <c r="AT1317" s="256"/>
    </row>
    <row r="1318" spans="1:48" s="257" customFormat="1" ht="22.8" x14ac:dyDescent="0.4">
      <c r="A1318" s="349">
        <v>216353</v>
      </c>
      <c r="B1318" s="257" t="s">
        <v>59</v>
      </c>
      <c r="C1318" t="s">
        <v>214</v>
      </c>
      <c r="D1318" t="s">
        <v>214</v>
      </c>
      <c r="E1318" t="s">
        <v>214</v>
      </c>
      <c r="F1318" t="s">
        <v>214</v>
      </c>
      <c r="G1318" t="s">
        <v>214</v>
      </c>
      <c r="H1318" t="s">
        <v>214</v>
      </c>
      <c r="I1318" t="s">
        <v>214</v>
      </c>
      <c r="J1318" t="s">
        <v>214</v>
      </c>
      <c r="K1318" t="s">
        <v>214</v>
      </c>
      <c r="L1318" t="s">
        <v>214</v>
      </c>
      <c r="M1318" t="s">
        <v>214</v>
      </c>
      <c r="N1318" t="s">
        <v>214</v>
      </c>
      <c r="O1318" t="s">
        <v>214</v>
      </c>
      <c r="P1318" t="s">
        <v>212</v>
      </c>
      <c r="Q1318" t="s">
        <v>214</v>
      </c>
      <c r="R1318" t="s">
        <v>212</v>
      </c>
      <c r="S1318" t="s">
        <v>212</v>
      </c>
      <c r="T1318" t="s">
        <v>214</v>
      </c>
      <c r="U1318" t="s">
        <v>214</v>
      </c>
      <c r="V1318" t="s">
        <v>214</v>
      </c>
      <c r="W1318" t="s">
        <v>214</v>
      </c>
      <c r="X1318" t="s">
        <v>214</v>
      </c>
      <c r="Y1318" t="s">
        <v>214</v>
      </c>
      <c r="Z1318" t="s">
        <v>212</v>
      </c>
      <c r="AA1318" t="s">
        <v>214</v>
      </c>
      <c r="AB1318" t="s">
        <v>214</v>
      </c>
      <c r="AC1318" t="s">
        <v>214</v>
      </c>
      <c r="AD1318" t="s">
        <v>214</v>
      </c>
      <c r="AE1318" t="s">
        <v>214</v>
      </c>
      <c r="AF1318" t="s">
        <v>212</v>
      </c>
      <c r="AG1318" t="s">
        <v>212</v>
      </c>
      <c r="AH1318" t="s">
        <v>214</v>
      </c>
      <c r="AI1318" t="s">
        <v>212</v>
      </c>
      <c r="AJ1318" t="s">
        <v>214</v>
      </c>
      <c r="AK1318" t="s">
        <v>214</v>
      </c>
      <c r="AL1318" t="s">
        <v>214</v>
      </c>
      <c r="AM1318" t="s">
        <v>214</v>
      </c>
      <c r="AN1318" t="s">
        <v>212</v>
      </c>
      <c r="AO1318" t="s">
        <v>212</v>
      </c>
      <c r="AP1318" t="s">
        <v>214</v>
      </c>
      <c r="AQ1318" t="s">
        <v>3374</v>
      </c>
      <c r="AR1318" t="s">
        <v>731</v>
      </c>
      <c r="AS1318" s="268"/>
      <c r="AT1318" s="258"/>
      <c r="AV1318" s="258"/>
    </row>
    <row r="1319" spans="1:48" s="257" customFormat="1" ht="22.8" x14ac:dyDescent="0.4">
      <c r="A1319" s="349">
        <v>216356</v>
      </c>
      <c r="B1319" s="257" t="s">
        <v>484</v>
      </c>
      <c r="C1319" t="s">
        <v>214</v>
      </c>
      <c r="D1319" t="s">
        <v>214</v>
      </c>
      <c r="E1319" t="s">
        <v>214</v>
      </c>
      <c r="F1319" t="s">
        <v>214</v>
      </c>
      <c r="G1319" t="s">
        <v>212</v>
      </c>
      <c r="H1319" t="s">
        <v>214</v>
      </c>
      <c r="I1319" t="s">
        <v>214</v>
      </c>
      <c r="J1319" t="s">
        <v>214</v>
      </c>
      <c r="K1319" t="s">
        <v>214</v>
      </c>
      <c r="L1319" t="s">
        <v>214</v>
      </c>
      <c r="M1319"/>
      <c r="N1319" t="s">
        <v>214</v>
      </c>
      <c r="O1319" t="s">
        <v>212</v>
      </c>
      <c r="P1319" t="s">
        <v>214</v>
      </c>
      <c r="Q1319" t="s">
        <v>212</v>
      </c>
      <c r="R1319" t="s">
        <v>212</v>
      </c>
      <c r="S1319" t="s">
        <v>212</v>
      </c>
      <c r="T1319" t="s">
        <v>212</v>
      </c>
      <c r="U1319" t="s">
        <v>214</v>
      </c>
      <c r="V1319" t="s">
        <v>212</v>
      </c>
      <c r="W1319" t="s">
        <v>214</v>
      </c>
      <c r="X1319" t="s">
        <v>214</v>
      </c>
      <c r="Y1319" t="s">
        <v>212</v>
      </c>
      <c r="Z1319" t="s">
        <v>212</v>
      </c>
      <c r="AA1319" t="s">
        <v>214</v>
      </c>
      <c r="AB1319" t="s">
        <v>214</v>
      </c>
      <c r="AC1319" t="s">
        <v>214</v>
      </c>
      <c r="AD1319" t="s">
        <v>214</v>
      </c>
      <c r="AE1319" t="s">
        <v>214</v>
      </c>
      <c r="AF1319" t="s">
        <v>214</v>
      </c>
      <c r="AG1319"/>
      <c r="AH1319"/>
      <c r="AI1319"/>
      <c r="AJ1319"/>
      <c r="AK1319"/>
      <c r="AL1319"/>
      <c r="AM1319"/>
      <c r="AN1319"/>
      <c r="AO1319"/>
      <c r="AP1319"/>
      <c r="AQ1319" t="s">
        <v>3375</v>
      </c>
      <c r="AR1319" s="288"/>
      <c r="AS1319" s="268"/>
      <c r="AT1319" s="258"/>
    </row>
    <row r="1320" spans="1:48" s="257" customFormat="1" ht="22.8" x14ac:dyDescent="0.4">
      <c r="A1320" s="349">
        <v>216358</v>
      </c>
      <c r="B1320" s="257" t="s">
        <v>65</v>
      </c>
      <c r="C1320" t="s">
        <v>212</v>
      </c>
      <c r="D1320" t="s">
        <v>214</v>
      </c>
      <c r="E1320" t="s">
        <v>214</v>
      </c>
      <c r="F1320" t="s">
        <v>212</v>
      </c>
      <c r="G1320" t="s">
        <v>214</v>
      </c>
      <c r="H1320" t="s">
        <v>214</v>
      </c>
      <c r="I1320" t="s">
        <v>214</v>
      </c>
      <c r="J1320" t="s">
        <v>214</v>
      </c>
      <c r="K1320" t="s">
        <v>214</v>
      </c>
      <c r="L1320" t="s">
        <v>212</v>
      </c>
      <c r="M1320" t="s">
        <v>212</v>
      </c>
      <c r="N1320" t="s">
        <v>212</v>
      </c>
      <c r="O1320" t="s">
        <v>212</v>
      </c>
      <c r="P1320" t="s">
        <v>212</v>
      </c>
      <c r="Q1320" t="s">
        <v>212</v>
      </c>
      <c r="R1320" t="s">
        <v>212</v>
      </c>
      <c r="S1320" t="s">
        <v>214</v>
      </c>
      <c r="T1320" t="s">
        <v>214</v>
      </c>
      <c r="U1320" t="s">
        <v>214</v>
      </c>
      <c r="V1320" t="s">
        <v>214</v>
      </c>
      <c r="W1320" t="s">
        <v>212</v>
      </c>
      <c r="X1320" t="s">
        <v>212</v>
      </c>
      <c r="Y1320" t="s">
        <v>212</v>
      </c>
      <c r="Z1320" t="s">
        <v>212</v>
      </c>
      <c r="AA1320" t="s">
        <v>212</v>
      </c>
      <c r="AB1320" t="s">
        <v>212</v>
      </c>
      <c r="AC1320" t="s">
        <v>212</v>
      </c>
      <c r="AD1320" t="s">
        <v>212</v>
      </c>
      <c r="AE1320" t="s">
        <v>212</v>
      </c>
      <c r="AF1320" t="s">
        <v>212</v>
      </c>
      <c r="AG1320" t="s">
        <v>213</v>
      </c>
      <c r="AH1320" t="s">
        <v>213</v>
      </c>
      <c r="AI1320" t="s">
        <v>213</v>
      </c>
      <c r="AJ1320" t="s">
        <v>213</v>
      </c>
      <c r="AK1320" t="s">
        <v>213</v>
      </c>
      <c r="AL1320"/>
      <c r="AM1320"/>
      <c r="AN1320"/>
      <c r="AO1320"/>
      <c r="AP1320"/>
      <c r="AQ1320" t="s">
        <v>4055</v>
      </c>
      <c r="AR1320"/>
      <c r="AS1320" s="268"/>
      <c r="AT1320" s="258"/>
    </row>
    <row r="1321" spans="1:48" s="257" customFormat="1" ht="22.8" x14ac:dyDescent="0.4">
      <c r="A1321" s="351">
        <v>216361</v>
      </c>
      <c r="B1321" s="257" t="s">
        <v>485</v>
      </c>
      <c r="C1321" s="269" t="s">
        <v>3829</v>
      </c>
      <c r="D1321" s="269" t="s">
        <v>3829</v>
      </c>
      <c r="E1321" s="269" t="s">
        <v>3829</v>
      </c>
      <c r="F1321" s="269" t="s">
        <v>3829</v>
      </c>
      <c r="G1321" s="269" t="s">
        <v>3829</v>
      </c>
      <c r="H1321" s="269" t="s">
        <v>3829</v>
      </c>
      <c r="I1321" s="269" t="s">
        <v>3829</v>
      </c>
      <c r="J1321" s="269" t="s">
        <v>3829</v>
      </c>
      <c r="K1321" s="269" t="s">
        <v>3829</v>
      </c>
      <c r="L1321" s="269" t="s">
        <v>3829</v>
      </c>
      <c r="M1321" s="269"/>
      <c r="N1321" s="269"/>
      <c r="O1321" s="269"/>
      <c r="P1321" s="269"/>
      <c r="Q1321" s="269"/>
      <c r="R1321" s="269"/>
      <c r="S1321" s="269"/>
      <c r="T1321" s="269"/>
      <c r="U1321" s="269"/>
      <c r="V1321" s="269"/>
      <c r="W1321" s="269"/>
      <c r="X1321" s="269"/>
      <c r="Y1321" s="269"/>
      <c r="Z1321" s="269"/>
      <c r="AA1321" s="269"/>
      <c r="AB1321" s="269"/>
      <c r="AC1321" s="269"/>
      <c r="AD1321" s="269"/>
      <c r="AE1321" s="269"/>
      <c r="AF1321" s="269"/>
      <c r="AG1321" s="269"/>
      <c r="AH1321" s="269"/>
      <c r="AI1321" s="269"/>
      <c r="AJ1321" s="269"/>
      <c r="AK1321" s="269"/>
      <c r="AL1321" s="269"/>
      <c r="AM1321" s="269"/>
      <c r="AN1321" s="269"/>
      <c r="AO1321" s="269"/>
      <c r="AP1321"/>
      <c r="AQ1321" t="s">
        <v>4205</v>
      </c>
      <c r="AR1321" s="288"/>
      <c r="AS1321" s="268"/>
      <c r="AT1321" s="258"/>
      <c r="AV1321" s="258"/>
    </row>
    <row r="1322" spans="1:48" s="257" customFormat="1" ht="22.8" x14ac:dyDescent="0.4">
      <c r="A1322" s="349">
        <v>216362</v>
      </c>
      <c r="B1322" s="257" t="s">
        <v>486</v>
      </c>
      <c r="C1322" t="s">
        <v>212</v>
      </c>
      <c r="D1322" t="s">
        <v>214</v>
      </c>
      <c r="E1322" t="s">
        <v>212</v>
      </c>
      <c r="F1322" t="s">
        <v>212</v>
      </c>
      <c r="G1322" t="s">
        <v>212</v>
      </c>
      <c r="H1322" t="s">
        <v>213</v>
      </c>
      <c r="I1322" t="s">
        <v>214</v>
      </c>
      <c r="J1322" t="s">
        <v>214</v>
      </c>
      <c r="K1322" t="s">
        <v>212</v>
      </c>
      <c r="L1322" t="s">
        <v>212</v>
      </c>
      <c r="M1322" t="s">
        <v>214</v>
      </c>
      <c r="N1322" t="s">
        <v>212</v>
      </c>
      <c r="O1322" t="s">
        <v>214</v>
      </c>
      <c r="P1322" t="s">
        <v>213</v>
      </c>
      <c r="Q1322" t="s">
        <v>214</v>
      </c>
      <c r="R1322" t="s">
        <v>214</v>
      </c>
      <c r="S1322" t="s">
        <v>214</v>
      </c>
      <c r="T1322" t="s">
        <v>214</v>
      </c>
      <c r="U1322" t="s">
        <v>214</v>
      </c>
      <c r="V1322" t="s">
        <v>214</v>
      </c>
      <c r="W1322"/>
      <c r="X1322"/>
      <c r="Y1322"/>
      <c r="Z1322"/>
      <c r="AA1322"/>
      <c r="AB1322"/>
      <c r="AC1322"/>
      <c r="AD1322"/>
      <c r="AE1322"/>
      <c r="AF1322"/>
      <c r="AG1322"/>
      <c r="AH1322"/>
      <c r="AI1322"/>
      <c r="AJ1322"/>
      <c r="AK1322"/>
      <c r="AL1322"/>
      <c r="AM1322"/>
      <c r="AN1322"/>
      <c r="AO1322"/>
      <c r="AP1322"/>
      <c r="AQ1322" t="s">
        <v>3377</v>
      </c>
      <c r="AR1322"/>
      <c r="AS1322" s="268"/>
      <c r="AT1322" s="256"/>
    </row>
    <row r="1323" spans="1:48" s="257" customFormat="1" ht="22.8" x14ac:dyDescent="0.4">
      <c r="A1323" s="349">
        <v>216363</v>
      </c>
      <c r="B1323" s="257" t="s">
        <v>484</v>
      </c>
      <c r="C1323" t="s">
        <v>214</v>
      </c>
      <c r="D1323" t="s">
        <v>214</v>
      </c>
      <c r="E1323" t="s">
        <v>212</v>
      </c>
      <c r="F1323" t="s">
        <v>214</v>
      </c>
      <c r="G1323" t="s">
        <v>214</v>
      </c>
      <c r="H1323" t="s">
        <v>214</v>
      </c>
      <c r="I1323" t="s">
        <v>212</v>
      </c>
      <c r="J1323" t="s">
        <v>214</v>
      </c>
      <c r="K1323" t="s">
        <v>214</v>
      </c>
      <c r="L1323" t="s">
        <v>212</v>
      </c>
      <c r="M1323" t="s">
        <v>212</v>
      </c>
      <c r="N1323" t="s">
        <v>214</v>
      </c>
      <c r="O1323" t="s">
        <v>214</v>
      </c>
      <c r="P1323" t="s">
        <v>214</v>
      </c>
      <c r="Q1323" t="s">
        <v>214</v>
      </c>
      <c r="R1323" t="s">
        <v>214</v>
      </c>
      <c r="S1323" t="s">
        <v>214</v>
      </c>
      <c r="T1323" t="s">
        <v>214</v>
      </c>
      <c r="U1323" t="s">
        <v>214</v>
      </c>
      <c r="V1323" t="s">
        <v>212</v>
      </c>
      <c r="W1323" t="s">
        <v>214</v>
      </c>
      <c r="X1323" t="s">
        <v>212</v>
      </c>
      <c r="Y1323" t="s">
        <v>212</v>
      </c>
      <c r="Z1323" t="s">
        <v>214</v>
      </c>
      <c r="AA1323" t="s">
        <v>214</v>
      </c>
      <c r="AB1323" t="s">
        <v>214</v>
      </c>
      <c r="AC1323" t="s">
        <v>212</v>
      </c>
      <c r="AD1323" t="s">
        <v>213</v>
      </c>
      <c r="AE1323" t="s">
        <v>213</v>
      </c>
      <c r="AF1323" t="s">
        <v>214</v>
      </c>
      <c r="AG1323"/>
      <c r="AH1323"/>
      <c r="AI1323"/>
      <c r="AJ1323"/>
      <c r="AK1323"/>
      <c r="AL1323"/>
      <c r="AM1323"/>
      <c r="AN1323"/>
      <c r="AO1323"/>
      <c r="AP1323"/>
      <c r="AQ1323" t="s">
        <v>484</v>
      </c>
      <c r="AR1323" s="288"/>
      <c r="AS1323" s="268"/>
      <c r="AT1323" s="256"/>
    </row>
    <row r="1324" spans="1:48" s="257" customFormat="1" ht="22.8" x14ac:dyDescent="0.4">
      <c r="A1324" s="349">
        <v>216364</v>
      </c>
      <c r="B1324" s="257" t="s">
        <v>486</v>
      </c>
      <c r="C1324" t="s">
        <v>212</v>
      </c>
      <c r="D1324" t="s">
        <v>212</v>
      </c>
      <c r="E1324" t="s">
        <v>214</v>
      </c>
      <c r="F1324" t="s">
        <v>212</v>
      </c>
      <c r="G1324" t="s">
        <v>214</v>
      </c>
      <c r="H1324" t="s">
        <v>213</v>
      </c>
      <c r="I1324" t="s">
        <v>212</v>
      </c>
      <c r="J1324" t="s">
        <v>214</v>
      </c>
      <c r="K1324" t="s">
        <v>214</v>
      </c>
      <c r="L1324" t="s">
        <v>214</v>
      </c>
      <c r="M1324" t="s">
        <v>214</v>
      </c>
      <c r="N1324" t="s">
        <v>214</v>
      </c>
      <c r="O1324" t="s">
        <v>212</v>
      </c>
      <c r="P1324" t="s">
        <v>213</v>
      </c>
      <c r="Q1324" t="s">
        <v>212</v>
      </c>
      <c r="R1324" t="s">
        <v>213</v>
      </c>
      <c r="S1324" t="s">
        <v>212</v>
      </c>
      <c r="T1324" t="s">
        <v>214</v>
      </c>
      <c r="U1324" t="s">
        <v>212</v>
      </c>
      <c r="V1324" t="s">
        <v>212</v>
      </c>
      <c r="W1324"/>
      <c r="X1324"/>
      <c r="Y1324"/>
      <c r="Z1324"/>
      <c r="AA1324"/>
      <c r="AB1324"/>
      <c r="AC1324"/>
      <c r="AD1324"/>
      <c r="AE1324"/>
      <c r="AF1324"/>
      <c r="AG1324"/>
      <c r="AH1324"/>
      <c r="AI1324"/>
      <c r="AJ1324"/>
      <c r="AK1324"/>
      <c r="AL1324"/>
      <c r="AM1324"/>
      <c r="AN1324"/>
      <c r="AO1324"/>
      <c r="AP1324"/>
      <c r="AQ1324" t="s">
        <v>486</v>
      </c>
      <c r="AR1324" s="288"/>
      <c r="AS1324" s="268"/>
      <c r="AT1324" s="256"/>
    </row>
    <row r="1325" spans="1:48" s="257" customFormat="1" ht="22.8" x14ac:dyDescent="0.4">
      <c r="A1325" s="351">
        <v>216366</v>
      </c>
      <c r="B1325" s="257" t="s">
        <v>486</v>
      </c>
      <c r="C1325" s="269" t="s">
        <v>3829</v>
      </c>
      <c r="D1325" s="269" t="s">
        <v>3829</v>
      </c>
      <c r="E1325" s="269" t="s">
        <v>3829</v>
      </c>
      <c r="F1325" s="269" t="s">
        <v>3829</v>
      </c>
      <c r="G1325" s="269" t="s">
        <v>3829</v>
      </c>
      <c r="H1325" s="269" t="s">
        <v>3829</v>
      </c>
      <c r="I1325" s="269" t="s">
        <v>3829</v>
      </c>
      <c r="J1325" s="269" t="s">
        <v>3829</v>
      </c>
      <c r="K1325" s="269" t="s">
        <v>3829</v>
      </c>
      <c r="L1325" s="269" t="s">
        <v>3829</v>
      </c>
      <c r="M1325" s="269" t="s">
        <v>3829</v>
      </c>
      <c r="N1325" s="269" t="s">
        <v>3829</v>
      </c>
      <c r="O1325" s="269" t="s">
        <v>3829</v>
      </c>
      <c r="P1325" s="269" t="s">
        <v>3829</v>
      </c>
      <c r="Q1325" s="269" t="s">
        <v>3829</v>
      </c>
      <c r="R1325" s="269" t="s">
        <v>3829</v>
      </c>
      <c r="S1325" s="269" t="s">
        <v>3829</v>
      </c>
      <c r="T1325" s="269" t="s">
        <v>3829</v>
      </c>
      <c r="U1325" s="269" t="s">
        <v>3829</v>
      </c>
      <c r="V1325" s="269" t="s">
        <v>3829</v>
      </c>
      <c r="W1325" s="269"/>
      <c r="X1325" s="269"/>
      <c r="Y1325" s="269"/>
      <c r="Z1325" s="269"/>
      <c r="AA1325" s="269"/>
      <c r="AB1325" s="269"/>
      <c r="AC1325" s="269"/>
      <c r="AD1325" s="269"/>
      <c r="AE1325" s="269"/>
      <c r="AF1325" s="269"/>
      <c r="AG1325" s="269"/>
      <c r="AH1325" s="269"/>
      <c r="AI1325" s="269"/>
      <c r="AJ1325" s="269"/>
      <c r="AK1325" s="269"/>
      <c r="AL1325" s="269"/>
      <c r="AM1325" s="269"/>
      <c r="AN1325" s="269"/>
      <c r="AO1325" s="269"/>
      <c r="AP1325"/>
      <c r="AQ1325" t="s">
        <v>4068</v>
      </c>
      <c r="AR1325" s="288"/>
      <c r="AS1325" s="268"/>
      <c r="AT1325" s="256"/>
    </row>
    <row r="1326" spans="1:48" s="257" customFormat="1" ht="22.8" x14ac:dyDescent="0.4">
      <c r="A1326" s="349">
        <v>216367</v>
      </c>
      <c r="B1326" s="257" t="s">
        <v>59</v>
      </c>
      <c r="C1326" t="s">
        <v>212</v>
      </c>
      <c r="D1326" t="s">
        <v>214</v>
      </c>
      <c r="E1326" t="s">
        <v>214</v>
      </c>
      <c r="F1326" t="s">
        <v>212</v>
      </c>
      <c r="G1326" t="s">
        <v>214</v>
      </c>
      <c r="H1326" t="s">
        <v>214</v>
      </c>
      <c r="I1326" t="s">
        <v>214</v>
      </c>
      <c r="J1326" t="s">
        <v>212</v>
      </c>
      <c r="K1326" t="s">
        <v>214</v>
      </c>
      <c r="L1326" t="s">
        <v>212</v>
      </c>
      <c r="M1326" t="s">
        <v>212</v>
      </c>
      <c r="N1326" t="s">
        <v>214</v>
      </c>
      <c r="O1326" t="s">
        <v>212</v>
      </c>
      <c r="P1326" t="s">
        <v>214</v>
      </c>
      <c r="Q1326" t="s">
        <v>214</v>
      </c>
      <c r="R1326" t="s">
        <v>214</v>
      </c>
      <c r="S1326" t="s">
        <v>214</v>
      </c>
      <c r="T1326" t="s">
        <v>214</v>
      </c>
      <c r="U1326" t="s">
        <v>212</v>
      </c>
      <c r="V1326" t="s">
        <v>212</v>
      </c>
      <c r="W1326" t="s">
        <v>212</v>
      </c>
      <c r="X1326" t="s">
        <v>214</v>
      </c>
      <c r="Y1326" t="s">
        <v>212</v>
      </c>
      <c r="Z1326" t="s">
        <v>214</v>
      </c>
      <c r="AA1326" t="s">
        <v>214</v>
      </c>
      <c r="AB1326" t="s">
        <v>214</v>
      </c>
      <c r="AC1326" t="s">
        <v>214</v>
      </c>
      <c r="AD1326" t="s">
        <v>214</v>
      </c>
      <c r="AE1326" t="s">
        <v>214</v>
      </c>
      <c r="AF1326" t="s">
        <v>214</v>
      </c>
      <c r="AG1326" t="s">
        <v>212</v>
      </c>
      <c r="AH1326" t="s">
        <v>214</v>
      </c>
      <c r="AI1326" t="s">
        <v>212</v>
      </c>
      <c r="AJ1326" t="s">
        <v>212</v>
      </c>
      <c r="AK1326" t="s">
        <v>212</v>
      </c>
      <c r="AL1326" t="s">
        <v>214</v>
      </c>
      <c r="AM1326" t="s">
        <v>214</v>
      </c>
      <c r="AN1326" t="s">
        <v>214</v>
      </c>
      <c r="AO1326" t="s">
        <v>214</v>
      </c>
      <c r="AP1326" t="s">
        <v>214</v>
      </c>
      <c r="AQ1326" t="s">
        <v>59</v>
      </c>
      <c r="AR1326"/>
      <c r="AS1326" s="268"/>
      <c r="AT1326" s="256"/>
    </row>
    <row r="1327" spans="1:48" s="257" customFormat="1" ht="22.8" x14ac:dyDescent="0.4">
      <c r="A1327" s="351">
        <v>216370</v>
      </c>
      <c r="B1327" s="257" t="s">
        <v>486</v>
      </c>
      <c r="C1327" s="269" t="s">
        <v>3829</v>
      </c>
      <c r="D1327" s="269" t="s">
        <v>3829</v>
      </c>
      <c r="E1327" s="269" t="s">
        <v>3829</v>
      </c>
      <c r="F1327" s="269" t="s">
        <v>3829</v>
      </c>
      <c r="G1327" s="269" t="s">
        <v>3829</v>
      </c>
      <c r="H1327" s="269" t="s">
        <v>3829</v>
      </c>
      <c r="I1327" s="269" t="s">
        <v>3829</v>
      </c>
      <c r="J1327" s="269" t="s">
        <v>3829</v>
      </c>
      <c r="K1327" s="269" t="s">
        <v>3829</v>
      </c>
      <c r="L1327" s="269" t="s">
        <v>3829</v>
      </c>
      <c r="M1327" s="269" t="s">
        <v>3829</v>
      </c>
      <c r="N1327" s="269" t="s">
        <v>3829</v>
      </c>
      <c r="O1327" s="269" t="s">
        <v>3829</v>
      </c>
      <c r="P1327" s="269" t="s">
        <v>3829</v>
      </c>
      <c r="Q1327" s="269" t="s">
        <v>3829</v>
      </c>
      <c r="R1327" s="269" t="s">
        <v>3829</v>
      </c>
      <c r="S1327" s="269" t="s">
        <v>3829</v>
      </c>
      <c r="T1327" s="269" t="s">
        <v>3829</v>
      </c>
      <c r="U1327" s="269" t="s">
        <v>3829</v>
      </c>
      <c r="V1327" s="269" t="s">
        <v>3829</v>
      </c>
      <c r="W1327" s="269"/>
      <c r="X1327" s="269"/>
      <c r="Y1327" s="269"/>
      <c r="Z1327" s="269"/>
      <c r="AA1327" s="269"/>
      <c r="AB1327" s="269"/>
      <c r="AC1327" s="269"/>
      <c r="AD1327" s="269"/>
      <c r="AE1327" s="269"/>
      <c r="AF1327" s="269"/>
      <c r="AG1327" s="269"/>
      <c r="AH1327" s="269"/>
      <c r="AI1327" s="269"/>
      <c r="AJ1327" s="269"/>
      <c r="AK1327" s="269"/>
      <c r="AL1327" s="269"/>
      <c r="AM1327" s="269"/>
      <c r="AN1327" s="269"/>
      <c r="AO1327" s="269"/>
      <c r="AP1327"/>
      <c r="AQ1327" t="s">
        <v>4022</v>
      </c>
      <c r="AR1327" s="288"/>
      <c r="AS1327" s="268"/>
      <c r="AT1327" s="256"/>
    </row>
    <row r="1328" spans="1:48" s="257" customFormat="1" ht="25.8" x14ac:dyDescent="0.65">
      <c r="A1328" s="351">
        <v>216371</v>
      </c>
      <c r="B1328" s="257" t="s">
        <v>486</v>
      </c>
      <c r="C1328" s="269" t="s">
        <v>3829</v>
      </c>
      <c r="D1328" s="269" t="s">
        <v>3829</v>
      </c>
      <c r="E1328" s="269" t="s">
        <v>3829</v>
      </c>
      <c r="F1328" s="269" t="s">
        <v>3829</v>
      </c>
      <c r="G1328" s="269" t="s">
        <v>3829</v>
      </c>
      <c r="H1328" s="269" t="s">
        <v>3829</v>
      </c>
      <c r="I1328" s="269" t="s">
        <v>3829</v>
      </c>
      <c r="J1328" s="269" t="s">
        <v>3829</v>
      </c>
      <c r="K1328" s="269" t="s">
        <v>3829</v>
      </c>
      <c r="L1328" s="269" t="s">
        <v>3829</v>
      </c>
      <c r="M1328" s="269" t="s">
        <v>3829</v>
      </c>
      <c r="N1328" s="269" t="s">
        <v>3829</v>
      </c>
      <c r="O1328" s="269" t="s">
        <v>3829</v>
      </c>
      <c r="P1328" s="269" t="s">
        <v>3829</v>
      </c>
      <c r="Q1328" s="269" t="s">
        <v>3829</v>
      </c>
      <c r="R1328" s="269" t="s">
        <v>3829</v>
      </c>
      <c r="S1328" s="269" t="s">
        <v>3829</v>
      </c>
      <c r="T1328" s="269" t="s">
        <v>3829</v>
      </c>
      <c r="U1328" s="269" t="s">
        <v>3829</v>
      </c>
      <c r="V1328" s="269" t="s">
        <v>3829</v>
      </c>
      <c r="W1328" s="269"/>
      <c r="X1328" s="269"/>
      <c r="Y1328" s="269"/>
      <c r="Z1328" s="269"/>
      <c r="AA1328" s="269"/>
      <c r="AB1328" s="269"/>
      <c r="AC1328" s="269"/>
      <c r="AD1328" s="269"/>
      <c r="AE1328" s="269"/>
      <c r="AF1328" s="269"/>
      <c r="AG1328" s="269"/>
      <c r="AH1328" s="269"/>
      <c r="AI1328" s="269"/>
      <c r="AJ1328" s="269"/>
      <c r="AK1328" s="269"/>
      <c r="AL1328" s="269"/>
      <c r="AM1328" s="269"/>
      <c r="AN1328" s="269"/>
      <c r="AO1328" s="269"/>
      <c r="AP1328"/>
      <c r="AQ1328" t="s">
        <v>4022</v>
      </c>
      <c r="AR1328" s="279"/>
      <c r="AS1328" s="268"/>
      <c r="AT1328" s="256"/>
    </row>
    <row r="1329" spans="1:48" s="257" customFormat="1" ht="22.8" x14ac:dyDescent="0.4">
      <c r="A1329" s="351">
        <v>216372</v>
      </c>
      <c r="B1329" s="257" t="s">
        <v>486</v>
      </c>
      <c r="C1329" s="269" t="s">
        <v>3829</v>
      </c>
      <c r="D1329" s="269" t="s">
        <v>3829</v>
      </c>
      <c r="E1329" s="269" t="s">
        <v>3829</v>
      </c>
      <c r="F1329" s="269" t="s">
        <v>3829</v>
      </c>
      <c r="G1329" s="269" t="s">
        <v>3829</v>
      </c>
      <c r="H1329" s="269" t="s">
        <v>3829</v>
      </c>
      <c r="I1329" s="269" t="s">
        <v>3829</v>
      </c>
      <c r="J1329" s="269" t="s">
        <v>3829</v>
      </c>
      <c r="K1329" s="269" t="s">
        <v>3829</v>
      </c>
      <c r="L1329" s="269" t="s">
        <v>3829</v>
      </c>
      <c r="M1329" s="269" t="s">
        <v>3829</v>
      </c>
      <c r="N1329" s="269" t="s">
        <v>3829</v>
      </c>
      <c r="O1329" s="269" t="s">
        <v>3829</v>
      </c>
      <c r="P1329" s="269" t="s">
        <v>3829</v>
      </c>
      <c r="Q1329" s="269" t="s">
        <v>3829</v>
      </c>
      <c r="R1329" s="269" t="s">
        <v>3829</v>
      </c>
      <c r="S1329" s="269" t="s">
        <v>3829</v>
      </c>
      <c r="T1329" s="269" t="s">
        <v>3829</v>
      </c>
      <c r="U1329" s="269" t="s">
        <v>3829</v>
      </c>
      <c r="V1329" s="269" t="s">
        <v>3829</v>
      </c>
      <c r="W1329" s="269"/>
      <c r="X1329" s="269"/>
      <c r="Y1329" s="269"/>
      <c r="Z1329" s="269"/>
      <c r="AA1329" s="269"/>
      <c r="AB1329" s="269"/>
      <c r="AC1329" s="269"/>
      <c r="AD1329" s="269"/>
      <c r="AE1329" s="269"/>
      <c r="AF1329" s="269"/>
      <c r="AG1329" s="269"/>
      <c r="AH1329" s="269"/>
      <c r="AI1329" s="269"/>
      <c r="AJ1329" s="269"/>
      <c r="AK1329" s="269"/>
      <c r="AL1329" s="269"/>
      <c r="AM1329" s="269"/>
      <c r="AN1329" s="269"/>
      <c r="AO1329" s="269"/>
      <c r="AP1329"/>
      <c r="AQ1329" t="s">
        <v>4068</v>
      </c>
      <c r="AR1329" s="280"/>
      <c r="AS1329" s="268"/>
      <c r="AT1329" s="258"/>
      <c r="AV1329" s="258"/>
    </row>
    <row r="1330" spans="1:48" s="257" customFormat="1" ht="22.8" x14ac:dyDescent="0.4">
      <c r="A1330" s="351">
        <v>216373</v>
      </c>
      <c r="B1330" s="257" t="s">
        <v>484</v>
      </c>
      <c r="C1330" s="269" t="s">
        <v>212</v>
      </c>
      <c r="D1330" s="269" t="s">
        <v>214</v>
      </c>
      <c r="E1330" s="269" t="s">
        <v>214</v>
      </c>
      <c r="F1330" s="269" t="s">
        <v>212</v>
      </c>
      <c r="G1330" s="269" t="s">
        <v>214</v>
      </c>
      <c r="H1330" s="269" t="s">
        <v>214</v>
      </c>
      <c r="I1330" s="269" t="s">
        <v>212</v>
      </c>
      <c r="J1330" s="269" t="s">
        <v>214</v>
      </c>
      <c r="K1330" s="269" t="s">
        <v>214</v>
      </c>
      <c r="L1330" s="269" t="s">
        <v>212</v>
      </c>
      <c r="M1330" s="269" t="s">
        <v>214</v>
      </c>
      <c r="N1330" s="269" t="s">
        <v>212</v>
      </c>
      <c r="O1330" s="269" t="s">
        <v>212</v>
      </c>
      <c r="P1330" s="269" t="s">
        <v>214</v>
      </c>
      <c r="Q1330" s="269" t="s">
        <v>214</v>
      </c>
      <c r="R1330" s="269" t="s">
        <v>214</v>
      </c>
      <c r="S1330" s="269" t="s">
        <v>214</v>
      </c>
      <c r="T1330" s="269" t="s">
        <v>214</v>
      </c>
      <c r="U1330" s="269" t="s">
        <v>214</v>
      </c>
      <c r="V1330" s="269" t="s">
        <v>214</v>
      </c>
      <c r="W1330" s="269" t="s">
        <v>213</v>
      </c>
      <c r="X1330" s="269" t="s">
        <v>213</v>
      </c>
      <c r="Y1330" s="269" t="s">
        <v>213</v>
      </c>
      <c r="Z1330" s="269" t="s">
        <v>213</v>
      </c>
      <c r="AA1330" s="269" t="s">
        <v>213</v>
      </c>
      <c r="AB1330" s="257" t="s">
        <v>213</v>
      </c>
      <c r="AC1330" s="257" t="s">
        <v>213</v>
      </c>
      <c r="AD1330" s="257" t="s">
        <v>213</v>
      </c>
      <c r="AE1330" s="257" t="s">
        <v>213</v>
      </c>
      <c r="AF1330" s="257" t="s">
        <v>213</v>
      </c>
      <c r="AG1330" s="269"/>
      <c r="AH1330" s="269"/>
      <c r="AI1330" s="269"/>
      <c r="AJ1330" s="269"/>
      <c r="AK1330" s="269"/>
      <c r="AL1330" s="269"/>
      <c r="AM1330" s="269"/>
      <c r="AN1330" s="269"/>
      <c r="AO1330" s="269"/>
      <c r="AP1330"/>
      <c r="AQ1330" t="s">
        <v>3375</v>
      </c>
      <c r="AR1330" s="288"/>
      <c r="AS1330" s="268"/>
      <c r="AT1330" s="256"/>
    </row>
    <row r="1331" spans="1:48" s="257" customFormat="1" ht="22.8" x14ac:dyDescent="0.4">
      <c r="A1331" s="351">
        <v>216382</v>
      </c>
      <c r="B1331" s="257" t="s">
        <v>486</v>
      </c>
      <c r="C1331" s="269" t="s">
        <v>214</v>
      </c>
      <c r="D1331" s="269" t="s">
        <v>212</v>
      </c>
      <c r="E1331" s="269" t="s">
        <v>214</v>
      </c>
      <c r="F1331" s="269" t="s">
        <v>212</v>
      </c>
      <c r="G1331" s="269" t="s">
        <v>212</v>
      </c>
      <c r="H1331" s="269" t="s">
        <v>212</v>
      </c>
      <c r="I1331" s="269" t="s">
        <v>212</v>
      </c>
      <c r="J1331" s="269" t="s">
        <v>214</v>
      </c>
      <c r="K1331" s="269" t="s">
        <v>212</v>
      </c>
      <c r="L1331" s="269" t="s">
        <v>212</v>
      </c>
      <c r="M1331" s="269" t="s">
        <v>213</v>
      </c>
      <c r="N1331" s="269" t="s">
        <v>213</v>
      </c>
      <c r="O1331" s="269" t="s">
        <v>213</v>
      </c>
      <c r="P1331" s="269" t="s">
        <v>213</v>
      </c>
      <c r="Q1331" s="269" t="s">
        <v>213</v>
      </c>
      <c r="R1331" s="269" t="s">
        <v>213</v>
      </c>
      <c r="S1331" s="269" t="s">
        <v>213</v>
      </c>
      <c r="T1331" s="269" t="s">
        <v>213</v>
      </c>
      <c r="U1331" s="269" t="s">
        <v>213</v>
      </c>
      <c r="V1331" s="269" t="s">
        <v>213</v>
      </c>
      <c r="W1331" s="269"/>
      <c r="X1331" s="269"/>
      <c r="Y1331" s="269"/>
      <c r="Z1331" s="269"/>
      <c r="AA1331" s="269"/>
      <c r="AB1331" s="269"/>
      <c r="AC1331" s="269"/>
      <c r="AD1331" s="269"/>
      <c r="AE1331" s="269"/>
      <c r="AF1331" s="269"/>
      <c r="AG1331" s="269"/>
      <c r="AH1331" s="269"/>
      <c r="AI1331" s="269"/>
      <c r="AJ1331" s="269"/>
      <c r="AK1331" s="269"/>
      <c r="AL1331" s="269"/>
      <c r="AM1331" s="269"/>
      <c r="AN1331" s="269"/>
      <c r="AO1331" s="269"/>
      <c r="AP1331"/>
      <c r="AQ1331" t="s">
        <v>486</v>
      </c>
      <c r="AR1331" s="288"/>
      <c r="AS1331" s="268"/>
      <c r="AT1331" s="258"/>
    </row>
    <row r="1332" spans="1:48" s="257" customFormat="1" ht="22.8" x14ac:dyDescent="0.4">
      <c r="A1332" s="349">
        <v>216389</v>
      </c>
      <c r="B1332" s="257" t="s">
        <v>59</v>
      </c>
      <c r="C1332" t="s">
        <v>212</v>
      </c>
      <c r="D1332" t="s">
        <v>212</v>
      </c>
      <c r="E1332" t="s">
        <v>212</v>
      </c>
      <c r="F1332" t="s">
        <v>214</v>
      </c>
      <c r="G1332" t="s">
        <v>214</v>
      </c>
      <c r="H1332" t="s">
        <v>214</v>
      </c>
      <c r="I1332" t="s">
        <v>214</v>
      </c>
      <c r="J1332" t="s">
        <v>212</v>
      </c>
      <c r="K1332" t="s">
        <v>214</v>
      </c>
      <c r="L1332" t="s">
        <v>214</v>
      </c>
      <c r="M1332" t="s">
        <v>214</v>
      </c>
      <c r="N1332" t="s">
        <v>212</v>
      </c>
      <c r="O1332" t="s">
        <v>214</v>
      </c>
      <c r="P1332" t="s">
        <v>214</v>
      </c>
      <c r="Q1332" t="s">
        <v>212</v>
      </c>
      <c r="R1332" t="s">
        <v>214</v>
      </c>
      <c r="S1332" t="s">
        <v>214</v>
      </c>
      <c r="T1332" t="s">
        <v>214</v>
      </c>
      <c r="U1332" t="s">
        <v>212</v>
      </c>
      <c r="V1332" t="s">
        <v>214</v>
      </c>
      <c r="W1332" t="s">
        <v>214</v>
      </c>
      <c r="X1332" t="s">
        <v>214</v>
      </c>
      <c r="Y1332" t="s">
        <v>214</v>
      </c>
      <c r="Z1332" t="s">
        <v>214</v>
      </c>
      <c r="AA1332" t="s">
        <v>212</v>
      </c>
      <c r="AB1332" t="s">
        <v>212</v>
      </c>
      <c r="AC1332" t="s">
        <v>214</v>
      </c>
      <c r="AD1332" t="s">
        <v>212</v>
      </c>
      <c r="AE1332" t="s">
        <v>213</v>
      </c>
      <c r="AF1332" t="s">
        <v>213</v>
      </c>
      <c r="AG1332" t="s">
        <v>212</v>
      </c>
      <c r="AH1332" t="s">
        <v>214</v>
      </c>
      <c r="AI1332" t="s">
        <v>214</v>
      </c>
      <c r="AJ1332" t="s">
        <v>214</v>
      </c>
      <c r="AK1332" t="s">
        <v>213</v>
      </c>
      <c r="AL1332" t="s">
        <v>214</v>
      </c>
      <c r="AM1332" t="s">
        <v>212</v>
      </c>
      <c r="AN1332" t="s">
        <v>213</v>
      </c>
      <c r="AO1332" t="s">
        <v>213</v>
      </c>
      <c r="AP1332" t="s">
        <v>214</v>
      </c>
      <c r="AQ1332" t="s">
        <v>3374</v>
      </c>
      <c r="AR1332"/>
      <c r="AS1332" s="268"/>
      <c r="AT1332" s="258"/>
    </row>
    <row r="1333" spans="1:48" s="257" customFormat="1" ht="22.8" x14ac:dyDescent="0.4">
      <c r="A1333" s="349">
        <v>216390</v>
      </c>
      <c r="B1333" s="257" t="s">
        <v>484</v>
      </c>
      <c r="C1333" t="s">
        <v>214</v>
      </c>
      <c r="D1333" t="s">
        <v>214</v>
      </c>
      <c r="E1333" t="s">
        <v>214</v>
      </c>
      <c r="F1333" t="s">
        <v>212</v>
      </c>
      <c r="G1333" t="s">
        <v>212</v>
      </c>
      <c r="H1333" t="s">
        <v>214</v>
      </c>
      <c r="I1333" t="s">
        <v>214</v>
      </c>
      <c r="J1333" t="s">
        <v>214</v>
      </c>
      <c r="K1333" t="s">
        <v>214</v>
      </c>
      <c r="L1333" t="s">
        <v>214</v>
      </c>
      <c r="M1333" t="s">
        <v>212</v>
      </c>
      <c r="N1333" t="s">
        <v>212</v>
      </c>
      <c r="O1333" t="s">
        <v>212</v>
      </c>
      <c r="P1333" t="s">
        <v>212</v>
      </c>
      <c r="Q1333" t="s">
        <v>212</v>
      </c>
      <c r="R1333" t="s">
        <v>212</v>
      </c>
      <c r="S1333" t="s">
        <v>214</v>
      </c>
      <c r="T1333" t="s">
        <v>212</v>
      </c>
      <c r="U1333" t="s">
        <v>214</v>
      </c>
      <c r="V1333" t="s">
        <v>214</v>
      </c>
      <c r="W1333" t="s">
        <v>214</v>
      </c>
      <c r="X1333" t="s">
        <v>212</v>
      </c>
      <c r="Y1333" t="s">
        <v>214</v>
      </c>
      <c r="Z1333" t="s">
        <v>214</v>
      </c>
      <c r="AA1333" t="s">
        <v>214</v>
      </c>
      <c r="AB1333" t="s">
        <v>213</v>
      </c>
      <c r="AC1333" t="s">
        <v>213</v>
      </c>
      <c r="AD1333" t="s">
        <v>213</v>
      </c>
      <c r="AE1333" t="s">
        <v>213</v>
      </c>
      <c r="AF1333" t="s">
        <v>213</v>
      </c>
      <c r="AG1333"/>
      <c r="AH1333"/>
      <c r="AI1333"/>
      <c r="AJ1333"/>
      <c r="AK1333"/>
      <c r="AL1333"/>
      <c r="AM1333"/>
      <c r="AN1333"/>
      <c r="AO1333"/>
      <c r="AP1333"/>
      <c r="AQ1333" t="s">
        <v>3375</v>
      </c>
      <c r="AR1333"/>
      <c r="AS1333" s="268"/>
      <c r="AT1333" s="256"/>
      <c r="AV1333" s="258"/>
    </row>
    <row r="1334" spans="1:48" s="257" customFormat="1" ht="22.8" x14ac:dyDescent="0.4">
      <c r="A1334" s="351">
        <v>216396</v>
      </c>
      <c r="B1334" s="257" t="s">
        <v>486</v>
      </c>
      <c r="C1334" s="269" t="s">
        <v>3829</v>
      </c>
      <c r="D1334" s="269" t="s">
        <v>3829</v>
      </c>
      <c r="E1334" s="269" t="s">
        <v>3829</v>
      </c>
      <c r="F1334" s="269" t="s">
        <v>3829</v>
      </c>
      <c r="G1334" s="269" t="s">
        <v>3829</v>
      </c>
      <c r="H1334" s="269" t="s">
        <v>3829</v>
      </c>
      <c r="I1334" s="269" t="s">
        <v>3829</v>
      </c>
      <c r="J1334" s="269" t="s">
        <v>3829</v>
      </c>
      <c r="K1334" s="269" t="s">
        <v>3829</v>
      </c>
      <c r="L1334" s="269" t="s">
        <v>3829</v>
      </c>
      <c r="M1334" s="269" t="s">
        <v>3829</v>
      </c>
      <c r="N1334" s="269" t="s">
        <v>3829</v>
      </c>
      <c r="O1334" s="269" t="s">
        <v>3829</v>
      </c>
      <c r="P1334" s="269" t="s">
        <v>3829</v>
      </c>
      <c r="Q1334" s="269" t="s">
        <v>3829</v>
      </c>
      <c r="R1334" s="269" t="s">
        <v>3829</v>
      </c>
      <c r="S1334" s="269" t="s">
        <v>3829</v>
      </c>
      <c r="T1334" s="269" t="s">
        <v>3829</v>
      </c>
      <c r="U1334" s="269" t="s">
        <v>3829</v>
      </c>
      <c r="V1334" s="269" t="s">
        <v>3829</v>
      </c>
      <c r="W1334" s="269"/>
      <c r="X1334" s="269"/>
      <c r="Y1334" s="269"/>
      <c r="Z1334" s="269"/>
      <c r="AA1334" s="269"/>
      <c r="AB1334" s="269"/>
      <c r="AC1334" s="269"/>
      <c r="AD1334" s="269"/>
      <c r="AE1334" s="269"/>
      <c r="AF1334" s="269"/>
      <c r="AG1334" s="269"/>
      <c r="AH1334" s="269"/>
      <c r="AI1334" s="269"/>
      <c r="AJ1334" s="269"/>
      <c r="AK1334" s="269"/>
      <c r="AL1334" s="269"/>
      <c r="AM1334" s="269"/>
      <c r="AN1334" s="269"/>
      <c r="AO1334" s="269"/>
      <c r="AP1334"/>
      <c r="AQ1334" t="s">
        <v>4068</v>
      </c>
      <c r="AR1334" s="288"/>
      <c r="AS1334" s="268"/>
      <c r="AT1334" s="258"/>
    </row>
    <row r="1335" spans="1:48" s="257" customFormat="1" ht="22.8" x14ac:dyDescent="0.4">
      <c r="A1335" s="351">
        <v>216403</v>
      </c>
      <c r="B1335" s="257" t="s">
        <v>484</v>
      </c>
      <c r="C1335" s="269" t="s">
        <v>213</v>
      </c>
      <c r="D1335" s="269" t="s">
        <v>214</v>
      </c>
      <c r="E1335" s="269" t="s">
        <v>214</v>
      </c>
      <c r="F1335" s="269" t="s">
        <v>212</v>
      </c>
      <c r="G1335" s="269" t="s">
        <v>214</v>
      </c>
      <c r="H1335" s="269" t="s">
        <v>214</v>
      </c>
      <c r="I1335" s="269" t="s">
        <v>212</v>
      </c>
      <c r="J1335" s="269" t="s">
        <v>214</v>
      </c>
      <c r="K1335" s="269" t="s">
        <v>214</v>
      </c>
      <c r="L1335" s="269" t="s">
        <v>212</v>
      </c>
      <c r="M1335" s="269" t="s">
        <v>212</v>
      </c>
      <c r="N1335" s="269" t="s">
        <v>212</v>
      </c>
      <c r="O1335" s="269" t="s">
        <v>212</v>
      </c>
      <c r="P1335" s="269" t="s">
        <v>212</v>
      </c>
      <c r="Q1335" s="269" t="s">
        <v>212</v>
      </c>
      <c r="R1335" s="269" t="s">
        <v>214</v>
      </c>
      <c r="S1335" s="269" t="s">
        <v>214</v>
      </c>
      <c r="T1335" s="269" t="s">
        <v>214</v>
      </c>
      <c r="U1335" s="269" t="s">
        <v>214</v>
      </c>
      <c r="V1335" s="269" t="s">
        <v>214</v>
      </c>
      <c r="W1335" s="269" t="s">
        <v>214</v>
      </c>
      <c r="X1335" s="269" t="s">
        <v>214</v>
      </c>
      <c r="Y1335" s="269" t="s">
        <v>214</v>
      </c>
      <c r="Z1335" s="269" t="s">
        <v>214</v>
      </c>
      <c r="AA1335" s="269" t="s">
        <v>214</v>
      </c>
      <c r="AB1335" s="269" t="s">
        <v>213</v>
      </c>
      <c r="AC1335" s="269" t="s">
        <v>213</v>
      </c>
      <c r="AD1335" s="269" t="s">
        <v>213</v>
      </c>
      <c r="AE1335" s="269" t="s">
        <v>213</v>
      </c>
      <c r="AF1335" s="269" t="s">
        <v>213</v>
      </c>
      <c r="AG1335" s="269"/>
      <c r="AH1335" s="269"/>
      <c r="AI1335" s="269"/>
      <c r="AJ1335" s="269"/>
      <c r="AK1335" s="269"/>
      <c r="AL1335" s="269"/>
      <c r="AM1335" s="269"/>
      <c r="AN1335" s="269"/>
      <c r="AO1335" s="269"/>
      <c r="AP1335"/>
      <c r="AQ1335" t="s">
        <v>484</v>
      </c>
      <c r="AR1335" s="288"/>
      <c r="AS1335" s="268"/>
      <c r="AT1335" s="258"/>
    </row>
    <row r="1336" spans="1:48" s="257" customFormat="1" ht="14.4" x14ac:dyDescent="0.3">
      <c r="A1336" s="349">
        <v>216408</v>
      </c>
      <c r="B1336" s="257" t="s">
        <v>486</v>
      </c>
      <c r="C1336" t="s">
        <v>214</v>
      </c>
      <c r="D1336" t="s">
        <v>212</v>
      </c>
      <c r="E1336" t="s">
        <v>212</v>
      </c>
      <c r="F1336" t="s">
        <v>212</v>
      </c>
      <c r="G1336" t="s">
        <v>212</v>
      </c>
      <c r="H1336" t="s">
        <v>214</v>
      </c>
      <c r="I1336" t="s">
        <v>212</v>
      </c>
      <c r="J1336" t="s">
        <v>212</v>
      </c>
      <c r="K1336" t="s">
        <v>212</v>
      </c>
      <c r="L1336" t="s">
        <v>212</v>
      </c>
      <c r="M1336" t="s">
        <v>214</v>
      </c>
      <c r="N1336" t="s">
        <v>212</v>
      </c>
      <c r="O1336" t="s">
        <v>212</v>
      </c>
      <c r="P1336" t="s">
        <v>212</v>
      </c>
      <c r="Q1336" t="s">
        <v>212</v>
      </c>
      <c r="R1336" t="s">
        <v>212</v>
      </c>
      <c r="S1336" t="s">
        <v>212</v>
      </c>
      <c r="T1336" t="s">
        <v>212</v>
      </c>
      <c r="U1336" t="s">
        <v>214</v>
      </c>
      <c r="V1336" t="s">
        <v>212</v>
      </c>
      <c r="W1336"/>
      <c r="X1336"/>
      <c r="Y1336"/>
      <c r="Z1336"/>
      <c r="AA1336"/>
      <c r="AB1336"/>
      <c r="AC1336"/>
      <c r="AD1336"/>
      <c r="AE1336"/>
      <c r="AF1336"/>
      <c r="AG1336"/>
      <c r="AH1336"/>
      <c r="AI1336"/>
      <c r="AJ1336"/>
      <c r="AK1336"/>
      <c r="AL1336"/>
      <c r="AM1336"/>
      <c r="AN1336"/>
      <c r="AO1336"/>
      <c r="AP1336"/>
      <c r="AQ1336" t="s">
        <v>3377</v>
      </c>
      <c r="AR1336"/>
      <c r="AS1336" s="283"/>
      <c r="AT1336" s="256"/>
    </row>
    <row r="1337" spans="1:48" s="257" customFormat="1" ht="22.8" x14ac:dyDescent="0.4">
      <c r="A1337" s="349">
        <v>216409</v>
      </c>
      <c r="B1337" s="257" t="s">
        <v>486</v>
      </c>
      <c r="C1337" t="s">
        <v>212</v>
      </c>
      <c r="D1337" t="s">
        <v>212</v>
      </c>
      <c r="E1337" t="s">
        <v>212</v>
      </c>
      <c r="F1337" t="s">
        <v>212</v>
      </c>
      <c r="G1337" t="s">
        <v>214</v>
      </c>
      <c r="H1337" t="s">
        <v>214</v>
      </c>
      <c r="I1337" t="s">
        <v>212</v>
      </c>
      <c r="J1337" t="s">
        <v>212</v>
      </c>
      <c r="K1337" t="s">
        <v>212</v>
      </c>
      <c r="L1337" t="s">
        <v>214</v>
      </c>
      <c r="M1337" t="s">
        <v>214</v>
      </c>
      <c r="N1337" t="s">
        <v>212</v>
      </c>
      <c r="O1337" t="s">
        <v>212</v>
      </c>
      <c r="P1337" t="s">
        <v>214</v>
      </c>
      <c r="Q1337" t="s">
        <v>214</v>
      </c>
      <c r="R1337" t="s">
        <v>214</v>
      </c>
      <c r="S1337" t="s">
        <v>214</v>
      </c>
      <c r="T1337" t="s">
        <v>214</v>
      </c>
      <c r="U1337" t="s">
        <v>214</v>
      </c>
      <c r="V1337" t="s">
        <v>214</v>
      </c>
      <c r="W1337"/>
      <c r="X1337"/>
      <c r="Y1337"/>
      <c r="Z1337"/>
      <c r="AA1337"/>
      <c r="AB1337"/>
      <c r="AC1337"/>
      <c r="AD1337"/>
      <c r="AE1337"/>
      <c r="AF1337"/>
      <c r="AG1337"/>
      <c r="AH1337"/>
      <c r="AI1337"/>
      <c r="AJ1337"/>
      <c r="AK1337"/>
      <c r="AL1337"/>
      <c r="AM1337"/>
      <c r="AN1337"/>
      <c r="AO1337"/>
      <c r="AP1337"/>
      <c r="AQ1337" t="s">
        <v>3377</v>
      </c>
      <c r="AR1337" s="288"/>
      <c r="AS1337" s="268"/>
      <c r="AT1337" s="256"/>
      <c r="AV1337" s="258"/>
    </row>
    <row r="1338" spans="1:48" s="257" customFormat="1" ht="21.6" x14ac:dyDescent="0.65">
      <c r="A1338" s="349">
        <v>216411</v>
      </c>
      <c r="B1338" s="257" t="s">
        <v>59</v>
      </c>
      <c r="C1338" t="s">
        <v>214</v>
      </c>
      <c r="D1338" t="s">
        <v>214</v>
      </c>
      <c r="E1338" t="s">
        <v>214</v>
      </c>
      <c r="F1338" t="s">
        <v>214</v>
      </c>
      <c r="G1338" t="s">
        <v>214</v>
      </c>
      <c r="H1338" t="s">
        <v>214</v>
      </c>
      <c r="I1338" t="s">
        <v>214</v>
      </c>
      <c r="J1338" t="s">
        <v>214</v>
      </c>
      <c r="K1338" t="s">
        <v>214</v>
      </c>
      <c r="L1338" t="s">
        <v>214</v>
      </c>
      <c r="M1338" t="s">
        <v>214</v>
      </c>
      <c r="N1338" t="s">
        <v>212</v>
      </c>
      <c r="O1338" t="s">
        <v>212</v>
      </c>
      <c r="P1338" t="s">
        <v>212</v>
      </c>
      <c r="Q1338" t="s">
        <v>214</v>
      </c>
      <c r="R1338" t="s">
        <v>214</v>
      </c>
      <c r="S1338" t="s">
        <v>214</v>
      </c>
      <c r="T1338" t="s">
        <v>214</v>
      </c>
      <c r="U1338" t="s">
        <v>214</v>
      </c>
      <c r="V1338" t="s">
        <v>214</v>
      </c>
      <c r="W1338" t="s">
        <v>214</v>
      </c>
      <c r="X1338" t="s">
        <v>214</v>
      </c>
      <c r="Y1338" t="s">
        <v>214</v>
      </c>
      <c r="Z1338" t="s">
        <v>214</v>
      </c>
      <c r="AA1338" t="s">
        <v>214</v>
      </c>
      <c r="AB1338" t="s">
        <v>214</v>
      </c>
      <c r="AC1338" t="s">
        <v>214</v>
      </c>
      <c r="AD1338" t="s">
        <v>214</v>
      </c>
      <c r="AE1338" t="s">
        <v>212</v>
      </c>
      <c r="AF1338" t="s">
        <v>214</v>
      </c>
      <c r="AG1338" t="s">
        <v>214</v>
      </c>
      <c r="AH1338" t="s">
        <v>214</v>
      </c>
      <c r="AI1338" t="s">
        <v>214</v>
      </c>
      <c r="AJ1338" t="s">
        <v>214</v>
      </c>
      <c r="AK1338" t="s">
        <v>214</v>
      </c>
      <c r="AL1338" t="s">
        <v>212</v>
      </c>
      <c r="AM1338" t="s">
        <v>212</v>
      </c>
      <c r="AN1338" t="s">
        <v>212</v>
      </c>
      <c r="AO1338" t="s">
        <v>212</v>
      </c>
      <c r="AP1338" t="s">
        <v>212</v>
      </c>
      <c r="AQ1338" t="s">
        <v>3374</v>
      </c>
      <c r="AR1338" t="s">
        <v>3829</v>
      </c>
      <c r="AS1338" s="286"/>
      <c r="AT1338" s="258"/>
      <c r="AV1338" s="258"/>
    </row>
    <row r="1339" spans="1:48" s="257" customFormat="1" ht="22.8" x14ac:dyDescent="0.4">
      <c r="A1339" s="349">
        <v>216414</v>
      </c>
      <c r="B1339" s="257" t="s">
        <v>484</v>
      </c>
      <c r="C1339" t="s">
        <v>214</v>
      </c>
      <c r="D1339" t="s">
        <v>214</v>
      </c>
      <c r="E1339" t="s">
        <v>212</v>
      </c>
      <c r="F1339" t="s">
        <v>214</v>
      </c>
      <c r="G1339" t="s">
        <v>212</v>
      </c>
      <c r="H1339" t="s">
        <v>214</v>
      </c>
      <c r="I1339" t="s">
        <v>214</v>
      </c>
      <c r="J1339" t="s">
        <v>214</v>
      </c>
      <c r="K1339" t="s">
        <v>212</v>
      </c>
      <c r="L1339" t="s">
        <v>212</v>
      </c>
      <c r="M1339" t="s">
        <v>212</v>
      </c>
      <c r="N1339" t="s">
        <v>212</v>
      </c>
      <c r="O1339" t="s">
        <v>212</v>
      </c>
      <c r="P1339" t="s">
        <v>214</v>
      </c>
      <c r="Q1339" t="s">
        <v>214</v>
      </c>
      <c r="R1339" t="s">
        <v>213</v>
      </c>
      <c r="S1339" t="s">
        <v>212</v>
      </c>
      <c r="T1339" t="s">
        <v>214</v>
      </c>
      <c r="U1339" t="s">
        <v>214</v>
      </c>
      <c r="V1339" t="s">
        <v>214</v>
      </c>
      <c r="W1339" t="s">
        <v>214</v>
      </c>
      <c r="X1339" t="s">
        <v>214</v>
      </c>
      <c r="Y1339" t="s">
        <v>214</v>
      </c>
      <c r="Z1339" t="s">
        <v>212</v>
      </c>
      <c r="AA1339" t="s">
        <v>214</v>
      </c>
      <c r="AB1339" t="s">
        <v>213</v>
      </c>
      <c r="AC1339" t="s">
        <v>214</v>
      </c>
      <c r="AD1339" t="s">
        <v>213</v>
      </c>
      <c r="AE1339" t="s">
        <v>213</v>
      </c>
      <c r="AF1339" t="s">
        <v>213</v>
      </c>
      <c r="AG1339"/>
      <c r="AH1339"/>
      <c r="AI1339"/>
      <c r="AJ1339"/>
      <c r="AK1339"/>
      <c r="AL1339"/>
      <c r="AM1339"/>
      <c r="AN1339"/>
      <c r="AO1339"/>
      <c r="AP1339"/>
      <c r="AQ1339" t="s">
        <v>3375</v>
      </c>
      <c r="AR1339"/>
      <c r="AS1339" s="268"/>
      <c r="AT1339" s="256"/>
    </row>
    <row r="1340" spans="1:48" s="257" customFormat="1" ht="22.8" x14ac:dyDescent="0.4">
      <c r="A1340" s="349">
        <v>216416</v>
      </c>
      <c r="B1340" s="257" t="s">
        <v>59</v>
      </c>
      <c r="C1340" t="s">
        <v>212</v>
      </c>
      <c r="D1340" t="s">
        <v>212</v>
      </c>
      <c r="E1340" t="s">
        <v>214</v>
      </c>
      <c r="F1340" t="s">
        <v>212</v>
      </c>
      <c r="G1340" t="s">
        <v>212</v>
      </c>
      <c r="H1340" t="s">
        <v>214</v>
      </c>
      <c r="I1340" t="s">
        <v>212</v>
      </c>
      <c r="J1340" t="s">
        <v>214</v>
      </c>
      <c r="K1340" t="s">
        <v>214</v>
      </c>
      <c r="L1340" t="s">
        <v>214</v>
      </c>
      <c r="M1340" t="s">
        <v>212</v>
      </c>
      <c r="N1340" t="s">
        <v>212</v>
      </c>
      <c r="O1340" t="s">
        <v>212</v>
      </c>
      <c r="P1340" t="s">
        <v>212</v>
      </c>
      <c r="Q1340" t="s">
        <v>212</v>
      </c>
      <c r="R1340" t="s">
        <v>214</v>
      </c>
      <c r="S1340" t="s">
        <v>214</v>
      </c>
      <c r="T1340" t="s">
        <v>214</v>
      </c>
      <c r="U1340" t="s">
        <v>214</v>
      </c>
      <c r="V1340" t="s">
        <v>214</v>
      </c>
      <c r="W1340" t="s">
        <v>214</v>
      </c>
      <c r="X1340" t="s">
        <v>214</v>
      </c>
      <c r="Y1340" t="s">
        <v>212</v>
      </c>
      <c r="Z1340" t="s">
        <v>214</v>
      </c>
      <c r="AA1340" t="s">
        <v>214</v>
      </c>
      <c r="AB1340" t="s">
        <v>212</v>
      </c>
      <c r="AC1340" t="s">
        <v>214</v>
      </c>
      <c r="AD1340" t="s">
        <v>214</v>
      </c>
      <c r="AE1340" t="s">
        <v>214</v>
      </c>
      <c r="AF1340" t="s">
        <v>214</v>
      </c>
      <c r="AG1340" t="s">
        <v>214</v>
      </c>
      <c r="AH1340" t="s">
        <v>214</v>
      </c>
      <c r="AI1340" t="s">
        <v>212</v>
      </c>
      <c r="AJ1340" t="s">
        <v>214</v>
      </c>
      <c r="AK1340" t="s">
        <v>212</v>
      </c>
      <c r="AL1340" t="s">
        <v>212</v>
      </c>
      <c r="AM1340" t="s">
        <v>214</v>
      </c>
      <c r="AN1340" t="s">
        <v>214</v>
      </c>
      <c r="AO1340" t="s">
        <v>214</v>
      </c>
      <c r="AP1340" t="s">
        <v>214</v>
      </c>
      <c r="AQ1340" t="s">
        <v>3374</v>
      </c>
      <c r="AR1340"/>
      <c r="AS1340" s="268"/>
      <c r="AT1340" s="256"/>
    </row>
    <row r="1341" spans="1:48" s="257" customFormat="1" ht="22.8" x14ac:dyDescent="0.4">
      <c r="A1341" s="351">
        <v>216417</v>
      </c>
      <c r="B1341" s="257" t="s">
        <v>486</v>
      </c>
      <c r="C1341" s="269" t="s">
        <v>3829</v>
      </c>
      <c r="D1341" s="269" t="s">
        <v>3829</v>
      </c>
      <c r="E1341" s="269" t="s">
        <v>3829</v>
      </c>
      <c r="F1341" s="269" t="s">
        <v>3829</v>
      </c>
      <c r="G1341" s="269" t="s">
        <v>3829</v>
      </c>
      <c r="H1341" s="269" t="s">
        <v>3829</v>
      </c>
      <c r="I1341" s="269" t="s">
        <v>3829</v>
      </c>
      <c r="J1341" s="269" t="s">
        <v>3829</v>
      </c>
      <c r="K1341" s="269" t="s">
        <v>3829</v>
      </c>
      <c r="L1341" s="269" t="s">
        <v>3829</v>
      </c>
      <c r="M1341" s="269" t="s">
        <v>3829</v>
      </c>
      <c r="N1341" s="269" t="s">
        <v>3829</v>
      </c>
      <c r="O1341" s="269" t="s">
        <v>3829</v>
      </c>
      <c r="P1341" s="269" t="s">
        <v>3829</v>
      </c>
      <c r="Q1341" s="269" t="s">
        <v>3829</v>
      </c>
      <c r="R1341" s="269" t="s">
        <v>3829</v>
      </c>
      <c r="S1341" s="269" t="s">
        <v>3829</v>
      </c>
      <c r="T1341" s="269" t="s">
        <v>3829</v>
      </c>
      <c r="U1341" s="269" t="s">
        <v>3829</v>
      </c>
      <c r="V1341" s="269" t="s">
        <v>3829</v>
      </c>
      <c r="W1341" s="269"/>
      <c r="X1341" s="269"/>
      <c r="Y1341" s="269"/>
      <c r="Z1341" s="269"/>
      <c r="AA1341" s="269"/>
      <c r="AB1341" s="269"/>
      <c r="AC1341" s="269"/>
      <c r="AD1341" s="269"/>
      <c r="AE1341" s="269"/>
      <c r="AF1341" s="269"/>
      <c r="AG1341" s="269"/>
      <c r="AH1341" s="269"/>
      <c r="AI1341" s="269"/>
      <c r="AJ1341" s="269"/>
      <c r="AK1341" s="269"/>
      <c r="AL1341" s="269"/>
      <c r="AM1341" s="269"/>
      <c r="AN1341" s="269"/>
      <c r="AO1341" s="269"/>
      <c r="AP1341"/>
      <c r="AQ1341" t="s">
        <v>4068</v>
      </c>
      <c r="AR1341" s="288"/>
      <c r="AS1341" s="268"/>
      <c r="AT1341" s="256"/>
    </row>
    <row r="1342" spans="1:48" s="257" customFormat="1" ht="22.8" x14ac:dyDescent="0.4">
      <c r="A1342" s="349">
        <v>216419</v>
      </c>
      <c r="B1342" s="257" t="s">
        <v>65</v>
      </c>
      <c r="C1342" t="s">
        <v>212</v>
      </c>
      <c r="D1342" t="s">
        <v>212</v>
      </c>
      <c r="E1342" t="s">
        <v>214</v>
      </c>
      <c r="F1342" t="s">
        <v>212</v>
      </c>
      <c r="G1342" t="s">
        <v>214</v>
      </c>
      <c r="H1342" t="s">
        <v>214</v>
      </c>
      <c r="I1342" t="s">
        <v>214</v>
      </c>
      <c r="J1342" t="s">
        <v>212</v>
      </c>
      <c r="K1342" t="s">
        <v>214</v>
      </c>
      <c r="L1342" t="s">
        <v>212</v>
      </c>
      <c r="M1342" t="s">
        <v>212</v>
      </c>
      <c r="N1342" t="s">
        <v>212</v>
      </c>
      <c r="O1342" t="s">
        <v>212</v>
      </c>
      <c r="P1342" t="s">
        <v>214</v>
      </c>
      <c r="Q1342" t="s">
        <v>214</v>
      </c>
      <c r="R1342" t="s">
        <v>214</v>
      </c>
      <c r="S1342" t="s">
        <v>212</v>
      </c>
      <c r="T1342" t="s">
        <v>214</v>
      </c>
      <c r="U1342" t="s">
        <v>214</v>
      </c>
      <c r="V1342" t="s">
        <v>212</v>
      </c>
      <c r="W1342" t="s">
        <v>212</v>
      </c>
      <c r="X1342" t="s">
        <v>214</v>
      </c>
      <c r="Y1342" t="s">
        <v>212</v>
      </c>
      <c r="Z1342" t="s">
        <v>212</v>
      </c>
      <c r="AA1342" t="s">
        <v>212</v>
      </c>
      <c r="AB1342" t="s">
        <v>212</v>
      </c>
      <c r="AC1342" t="s">
        <v>214</v>
      </c>
      <c r="AD1342" t="s">
        <v>214</v>
      </c>
      <c r="AE1342" t="s">
        <v>213</v>
      </c>
      <c r="AF1342" t="s">
        <v>214</v>
      </c>
      <c r="AG1342" t="s">
        <v>213</v>
      </c>
      <c r="AH1342" t="s">
        <v>213</v>
      </c>
      <c r="AI1342" t="s">
        <v>213</v>
      </c>
      <c r="AJ1342" t="s">
        <v>213</v>
      </c>
      <c r="AK1342" t="s">
        <v>213</v>
      </c>
      <c r="AL1342"/>
      <c r="AM1342"/>
      <c r="AN1342"/>
      <c r="AO1342"/>
      <c r="AP1342"/>
      <c r="AQ1342" t="s">
        <v>4083</v>
      </c>
      <c r="AR1342"/>
      <c r="AS1342" s="268"/>
      <c r="AT1342" s="256"/>
    </row>
    <row r="1343" spans="1:48" s="257" customFormat="1" ht="22.8" x14ac:dyDescent="0.4">
      <c r="A1343" s="351">
        <v>216421</v>
      </c>
      <c r="B1343" s="257" t="s">
        <v>486</v>
      </c>
      <c r="C1343" s="269" t="s">
        <v>212</v>
      </c>
      <c r="D1343" s="269" t="s">
        <v>212</v>
      </c>
      <c r="E1343" s="269" t="s">
        <v>212</v>
      </c>
      <c r="F1343" s="269" t="s">
        <v>212</v>
      </c>
      <c r="G1343" s="269" t="s">
        <v>212</v>
      </c>
      <c r="H1343" s="269" t="s">
        <v>214</v>
      </c>
      <c r="I1343" s="269" t="s">
        <v>214</v>
      </c>
      <c r="J1343" s="269" t="s">
        <v>214</v>
      </c>
      <c r="K1343" s="269" t="s">
        <v>214</v>
      </c>
      <c r="L1343" s="269" t="s">
        <v>214</v>
      </c>
      <c r="M1343" s="269" t="s">
        <v>214</v>
      </c>
      <c r="N1343" s="269" t="s">
        <v>214</v>
      </c>
      <c r="O1343" s="269" t="s">
        <v>214</v>
      </c>
      <c r="P1343" s="269" t="s">
        <v>214</v>
      </c>
      <c r="Q1343" s="269" t="s">
        <v>214</v>
      </c>
      <c r="R1343" s="269" t="s">
        <v>213</v>
      </c>
      <c r="S1343" s="269" t="s">
        <v>213</v>
      </c>
      <c r="T1343" s="269" t="s">
        <v>213</v>
      </c>
      <c r="U1343" s="269" t="s">
        <v>213</v>
      </c>
      <c r="V1343" s="269" t="s">
        <v>213</v>
      </c>
      <c r="W1343" s="269"/>
      <c r="X1343" s="269"/>
      <c r="Y1343" s="269"/>
      <c r="Z1343" s="269"/>
      <c r="AA1343" s="269"/>
      <c r="AB1343" s="269"/>
      <c r="AC1343" s="269"/>
      <c r="AD1343" s="269"/>
      <c r="AE1343" s="269"/>
      <c r="AF1343" s="269"/>
      <c r="AG1343" s="269"/>
      <c r="AH1343" s="269"/>
      <c r="AI1343" s="269"/>
      <c r="AJ1343" s="269"/>
      <c r="AK1343" s="269"/>
      <c r="AL1343" s="269"/>
      <c r="AM1343" s="269"/>
      <c r="AN1343" s="269"/>
      <c r="AO1343" s="269"/>
      <c r="AP1343"/>
      <c r="AQ1343" t="s">
        <v>486</v>
      </c>
      <c r="AR1343" s="288"/>
      <c r="AS1343" s="268"/>
      <c r="AT1343" s="256"/>
    </row>
    <row r="1344" spans="1:48" s="257" customFormat="1" ht="22.8" x14ac:dyDescent="0.4">
      <c r="A1344" s="351">
        <v>216423</v>
      </c>
      <c r="B1344" s="257" t="s">
        <v>484</v>
      </c>
      <c r="C1344" s="269" t="s">
        <v>214</v>
      </c>
      <c r="D1344" s="269" t="s">
        <v>214</v>
      </c>
      <c r="E1344" s="269" t="s">
        <v>214</v>
      </c>
      <c r="F1344" s="269" t="s">
        <v>214</v>
      </c>
      <c r="G1344" s="269" t="s">
        <v>214</v>
      </c>
      <c r="H1344" s="269" t="s">
        <v>214</v>
      </c>
      <c r="I1344" s="269" t="s">
        <v>214</v>
      </c>
      <c r="J1344" s="269" t="s">
        <v>214</v>
      </c>
      <c r="K1344" s="269" t="s">
        <v>214</v>
      </c>
      <c r="L1344" s="269" t="s">
        <v>214</v>
      </c>
      <c r="M1344" s="269" t="s">
        <v>214</v>
      </c>
      <c r="N1344" s="269" t="s">
        <v>214</v>
      </c>
      <c r="O1344" s="269" t="s">
        <v>214</v>
      </c>
      <c r="P1344" s="269" t="s">
        <v>212</v>
      </c>
      <c r="Q1344" s="269" t="s">
        <v>213</v>
      </c>
      <c r="R1344" s="269" t="s">
        <v>214</v>
      </c>
      <c r="S1344" s="269" t="s">
        <v>213</v>
      </c>
      <c r="T1344" s="269" t="s">
        <v>214</v>
      </c>
      <c r="U1344" s="269" t="s">
        <v>214</v>
      </c>
      <c r="V1344" s="269" t="s">
        <v>214</v>
      </c>
      <c r="W1344" s="269" t="s">
        <v>213</v>
      </c>
      <c r="X1344" s="269" t="s">
        <v>214</v>
      </c>
      <c r="Y1344" s="269" t="s">
        <v>213</v>
      </c>
      <c r="Z1344" s="269" t="s">
        <v>213</v>
      </c>
      <c r="AA1344" s="269" t="s">
        <v>214</v>
      </c>
      <c r="AB1344" s="269" t="s">
        <v>213</v>
      </c>
      <c r="AC1344" s="269" t="s">
        <v>213</v>
      </c>
      <c r="AD1344" s="269" t="s">
        <v>213</v>
      </c>
      <c r="AE1344" s="269" t="s">
        <v>213</v>
      </c>
      <c r="AF1344" s="269" t="s">
        <v>213</v>
      </c>
      <c r="AG1344" s="269"/>
      <c r="AH1344" s="269"/>
      <c r="AI1344" s="269"/>
      <c r="AJ1344" s="269"/>
      <c r="AK1344" s="269"/>
      <c r="AL1344" s="269"/>
      <c r="AM1344" s="269"/>
      <c r="AN1344" s="269"/>
      <c r="AO1344" s="269"/>
      <c r="AP1344"/>
      <c r="AQ1344" t="s">
        <v>484</v>
      </c>
      <c r="AR1344" s="288"/>
      <c r="AS1344" s="268"/>
      <c r="AT1344" s="256"/>
    </row>
    <row r="1345" spans="1:48" s="257" customFormat="1" ht="22.8" x14ac:dyDescent="0.4">
      <c r="A1345" s="349">
        <v>216424</v>
      </c>
      <c r="B1345" s="257" t="s">
        <v>484</v>
      </c>
      <c r="C1345" t="s">
        <v>214</v>
      </c>
      <c r="D1345" t="s">
        <v>214</v>
      </c>
      <c r="E1345" t="s">
        <v>214</v>
      </c>
      <c r="F1345" t="s">
        <v>214</v>
      </c>
      <c r="G1345" t="s">
        <v>214</v>
      </c>
      <c r="H1345" t="s">
        <v>214</v>
      </c>
      <c r="I1345" t="s">
        <v>214</v>
      </c>
      <c r="J1345" t="s">
        <v>214</v>
      </c>
      <c r="K1345" t="s">
        <v>214</v>
      </c>
      <c r="L1345" t="s">
        <v>214</v>
      </c>
      <c r="M1345" t="s">
        <v>214</v>
      </c>
      <c r="N1345" t="s">
        <v>214</v>
      </c>
      <c r="O1345" t="s">
        <v>214</v>
      </c>
      <c r="P1345" t="s">
        <v>214</v>
      </c>
      <c r="Q1345" t="s">
        <v>214</v>
      </c>
      <c r="R1345" t="s">
        <v>214</v>
      </c>
      <c r="S1345" t="s">
        <v>214</v>
      </c>
      <c r="T1345" t="s">
        <v>214</v>
      </c>
      <c r="U1345" t="s">
        <v>214</v>
      </c>
      <c r="V1345" t="s">
        <v>214</v>
      </c>
      <c r="W1345" t="s">
        <v>214</v>
      </c>
      <c r="X1345" t="s">
        <v>214</v>
      </c>
      <c r="Y1345" t="s">
        <v>214</v>
      </c>
      <c r="Z1345" t="s">
        <v>214</v>
      </c>
      <c r="AA1345" t="s">
        <v>214</v>
      </c>
      <c r="AB1345" t="s">
        <v>212</v>
      </c>
      <c r="AC1345" t="s">
        <v>212</v>
      </c>
      <c r="AD1345" t="s">
        <v>212</v>
      </c>
      <c r="AE1345" t="s">
        <v>212</v>
      </c>
      <c r="AF1345" t="s">
        <v>212</v>
      </c>
      <c r="AG1345"/>
      <c r="AH1345"/>
      <c r="AI1345"/>
      <c r="AJ1345"/>
      <c r="AK1345"/>
      <c r="AL1345"/>
      <c r="AM1345"/>
      <c r="AN1345"/>
      <c r="AO1345"/>
      <c r="AP1345"/>
      <c r="AQ1345" t="s">
        <v>484</v>
      </c>
      <c r="AR1345" s="288"/>
      <c r="AS1345" s="268"/>
      <c r="AT1345" s="258"/>
    </row>
    <row r="1346" spans="1:48" s="257" customFormat="1" ht="22.8" x14ac:dyDescent="0.4">
      <c r="A1346" s="349">
        <v>216425</v>
      </c>
      <c r="B1346" s="257" t="s">
        <v>484</v>
      </c>
      <c r="C1346" t="s">
        <v>212</v>
      </c>
      <c r="D1346" t="s">
        <v>214</v>
      </c>
      <c r="E1346" t="s">
        <v>212</v>
      </c>
      <c r="F1346" t="s">
        <v>212</v>
      </c>
      <c r="G1346" t="s">
        <v>212</v>
      </c>
      <c r="H1346" t="s">
        <v>214</v>
      </c>
      <c r="I1346" t="s">
        <v>212</v>
      </c>
      <c r="J1346" t="s">
        <v>212</v>
      </c>
      <c r="K1346" t="s">
        <v>214</v>
      </c>
      <c r="L1346" t="s">
        <v>212</v>
      </c>
      <c r="M1346" t="s">
        <v>214</v>
      </c>
      <c r="N1346" t="s">
        <v>212</v>
      </c>
      <c r="O1346" t="s">
        <v>214</v>
      </c>
      <c r="P1346" t="s">
        <v>214</v>
      </c>
      <c r="Q1346" t="s">
        <v>213</v>
      </c>
      <c r="R1346" t="s">
        <v>214</v>
      </c>
      <c r="S1346" t="s">
        <v>214</v>
      </c>
      <c r="T1346" t="s">
        <v>214</v>
      </c>
      <c r="U1346" t="s">
        <v>212</v>
      </c>
      <c r="V1346" t="s">
        <v>214</v>
      </c>
      <c r="W1346" t="s">
        <v>214</v>
      </c>
      <c r="X1346" t="s">
        <v>214</v>
      </c>
      <c r="Y1346" t="s">
        <v>214</v>
      </c>
      <c r="Z1346" t="s">
        <v>214</v>
      </c>
      <c r="AA1346" t="s">
        <v>214</v>
      </c>
      <c r="AB1346" t="s">
        <v>213</v>
      </c>
      <c r="AC1346" t="s">
        <v>213</v>
      </c>
      <c r="AD1346" t="s">
        <v>213</v>
      </c>
      <c r="AE1346" t="s">
        <v>213</v>
      </c>
      <c r="AF1346" t="s">
        <v>213</v>
      </c>
      <c r="AG1346"/>
      <c r="AH1346"/>
      <c r="AI1346"/>
      <c r="AJ1346"/>
      <c r="AK1346"/>
      <c r="AL1346"/>
      <c r="AM1346"/>
      <c r="AN1346"/>
      <c r="AO1346"/>
      <c r="AP1346"/>
      <c r="AQ1346" t="s">
        <v>484</v>
      </c>
      <c r="AR1346"/>
      <c r="AS1346" s="268"/>
      <c r="AT1346" s="256"/>
    </row>
    <row r="1347" spans="1:48" s="257" customFormat="1" ht="24" x14ac:dyDescent="0.5">
      <c r="A1347" s="353">
        <v>216434</v>
      </c>
      <c r="B1347" s="257" t="s">
        <v>484</v>
      </c>
      <c r="C1347" s="257" t="s">
        <v>213</v>
      </c>
      <c r="D1347" s="257" t="s">
        <v>214</v>
      </c>
      <c r="E1347" s="257" t="s">
        <v>214</v>
      </c>
      <c r="F1347" s="257" t="s">
        <v>212</v>
      </c>
      <c r="G1347" s="257" t="s">
        <v>214</v>
      </c>
      <c r="H1347" s="257" t="s">
        <v>214</v>
      </c>
      <c r="I1347" s="257" t="s">
        <v>212</v>
      </c>
      <c r="J1347" s="257" t="s">
        <v>214</v>
      </c>
      <c r="K1347" s="257" t="s">
        <v>214</v>
      </c>
      <c r="L1347" s="257" t="s">
        <v>212</v>
      </c>
      <c r="M1347" s="257" t="s">
        <v>214</v>
      </c>
      <c r="N1347" s="257" t="s">
        <v>214</v>
      </c>
      <c r="O1347" s="257" t="s">
        <v>214</v>
      </c>
      <c r="P1347" s="257" t="s">
        <v>212</v>
      </c>
      <c r="Q1347" s="257" t="s">
        <v>214</v>
      </c>
      <c r="R1347" s="257" t="s">
        <v>212</v>
      </c>
      <c r="S1347" s="257" t="s">
        <v>214</v>
      </c>
      <c r="T1347" s="257" t="s">
        <v>214</v>
      </c>
      <c r="U1347" s="257" t="s">
        <v>214</v>
      </c>
      <c r="V1347" s="257" t="s">
        <v>214</v>
      </c>
      <c r="W1347" s="257" t="s">
        <v>213</v>
      </c>
      <c r="X1347" s="257" t="s">
        <v>214</v>
      </c>
      <c r="Y1347" s="257" t="s">
        <v>213</v>
      </c>
      <c r="Z1347" s="257" t="s">
        <v>213</v>
      </c>
      <c r="AA1347" s="257" t="s">
        <v>214</v>
      </c>
      <c r="AB1347" s="257" t="s">
        <v>213</v>
      </c>
      <c r="AC1347" s="257" t="s">
        <v>213</v>
      </c>
      <c r="AD1347" s="257" t="s">
        <v>213</v>
      </c>
      <c r="AE1347" s="257" t="s">
        <v>213</v>
      </c>
      <c r="AF1347" s="257" t="s">
        <v>213</v>
      </c>
      <c r="AP1347"/>
      <c r="AQ1347" t="s">
        <v>484</v>
      </c>
      <c r="AR1347" s="288"/>
      <c r="AS1347" s="268"/>
      <c r="AT1347" s="258"/>
    </row>
    <row r="1348" spans="1:48" s="257" customFormat="1" ht="25.8" x14ac:dyDescent="0.65">
      <c r="A1348" s="354">
        <v>216435</v>
      </c>
      <c r="B1348" s="257" t="s">
        <v>486</v>
      </c>
      <c r="C1348" s="269" t="s">
        <v>3829</v>
      </c>
      <c r="D1348" s="269" t="s">
        <v>3829</v>
      </c>
      <c r="E1348" s="269" t="s">
        <v>3829</v>
      </c>
      <c r="F1348" s="269" t="s">
        <v>3829</v>
      </c>
      <c r="G1348" s="269" t="s">
        <v>3829</v>
      </c>
      <c r="H1348" s="269" t="s">
        <v>3829</v>
      </c>
      <c r="I1348" s="269" t="s">
        <v>3829</v>
      </c>
      <c r="J1348" s="269" t="s">
        <v>3829</v>
      </c>
      <c r="K1348" s="269" t="s">
        <v>3829</v>
      </c>
      <c r="L1348" s="269" t="s">
        <v>3829</v>
      </c>
      <c r="M1348" s="269" t="s">
        <v>3829</v>
      </c>
      <c r="N1348" s="269" t="s">
        <v>3829</v>
      </c>
      <c r="O1348" s="269" t="s">
        <v>3829</v>
      </c>
      <c r="P1348" s="269" t="s">
        <v>3829</v>
      </c>
      <c r="Q1348" s="269" t="s">
        <v>3829</v>
      </c>
      <c r="R1348" s="269" t="s">
        <v>3829</v>
      </c>
      <c r="S1348" s="269" t="s">
        <v>3829</v>
      </c>
      <c r="T1348" s="269" t="s">
        <v>3829</v>
      </c>
      <c r="U1348" s="269" t="s">
        <v>3829</v>
      </c>
      <c r="V1348" s="269" t="s">
        <v>3829</v>
      </c>
      <c r="W1348" s="269"/>
      <c r="X1348" s="269"/>
      <c r="Y1348" s="269"/>
      <c r="Z1348" s="269"/>
      <c r="AA1348" s="269"/>
      <c r="AB1348" s="269"/>
      <c r="AC1348" s="269"/>
      <c r="AD1348" s="269"/>
      <c r="AE1348" s="269"/>
      <c r="AF1348" s="269"/>
      <c r="AG1348" s="269"/>
      <c r="AH1348" s="269"/>
      <c r="AP1348"/>
      <c r="AQ1348" t="s">
        <v>4068</v>
      </c>
      <c r="AR1348" s="279"/>
      <c r="AS1348" s="268"/>
      <c r="AT1348" s="258"/>
    </row>
    <row r="1349" spans="1:48" s="257" customFormat="1" ht="22.8" x14ac:dyDescent="0.4">
      <c r="A1349" s="349">
        <v>216436</v>
      </c>
      <c r="B1349" s="257" t="s">
        <v>59</v>
      </c>
      <c r="C1349" t="s">
        <v>214</v>
      </c>
      <c r="D1349" t="s">
        <v>214</v>
      </c>
      <c r="E1349" t="s">
        <v>214</v>
      </c>
      <c r="F1349" t="s">
        <v>214</v>
      </c>
      <c r="G1349" t="s">
        <v>214</v>
      </c>
      <c r="H1349" t="s">
        <v>214</v>
      </c>
      <c r="I1349" t="s">
        <v>214</v>
      </c>
      <c r="J1349" t="s">
        <v>214</v>
      </c>
      <c r="K1349" t="s">
        <v>214</v>
      </c>
      <c r="L1349" t="s">
        <v>214</v>
      </c>
      <c r="M1349" t="s">
        <v>212</v>
      </c>
      <c r="N1349" t="s">
        <v>212</v>
      </c>
      <c r="O1349" t="s">
        <v>214</v>
      </c>
      <c r="P1349" t="s">
        <v>214</v>
      </c>
      <c r="Q1349" t="s">
        <v>214</v>
      </c>
      <c r="R1349" t="s">
        <v>214</v>
      </c>
      <c r="S1349" t="s">
        <v>214</v>
      </c>
      <c r="T1349" t="s">
        <v>214</v>
      </c>
      <c r="U1349" t="s">
        <v>214</v>
      </c>
      <c r="V1349" t="s">
        <v>214</v>
      </c>
      <c r="W1349" t="s">
        <v>214</v>
      </c>
      <c r="X1349" t="s">
        <v>214</v>
      </c>
      <c r="Y1349" t="s">
        <v>212</v>
      </c>
      <c r="Z1349" t="s">
        <v>214</v>
      </c>
      <c r="AA1349" t="s">
        <v>212</v>
      </c>
      <c r="AB1349" t="s">
        <v>214</v>
      </c>
      <c r="AC1349" t="s">
        <v>214</v>
      </c>
      <c r="AD1349" t="s">
        <v>212</v>
      </c>
      <c r="AE1349" t="s">
        <v>212</v>
      </c>
      <c r="AF1349" t="s">
        <v>212</v>
      </c>
      <c r="AG1349" t="s">
        <v>213</v>
      </c>
      <c r="AH1349" t="s">
        <v>212</v>
      </c>
      <c r="AI1349" t="s">
        <v>214</v>
      </c>
      <c r="AJ1349" t="s">
        <v>214</v>
      </c>
      <c r="AK1349" t="s">
        <v>214</v>
      </c>
      <c r="AL1349" t="s">
        <v>213</v>
      </c>
      <c r="AM1349" t="s">
        <v>214</v>
      </c>
      <c r="AN1349" t="s">
        <v>214</v>
      </c>
      <c r="AO1349" t="s">
        <v>213</v>
      </c>
      <c r="AP1349" t="s">
        <v>213</v>
      </c>
      <c r="AQ1349" t="s">
        <v>3374</v>
      </c>
      <c r="AR1349" t="s">
        <v>731</v>
      </c>
      <c r="AS1349" s="268"/>
      <c r="AT1349" s="258"/>
      <c r="AV1349" s="258"/>
    </row>
    <row r="1350" spans="1:48" s="257" customFormat="1" ht="24" x14ac:dyDescent="0.5">
      <c r="A1350" s="350">
        <v>216438</v>
      </c>
      <c r="B1350" s="257" t="s">
        <v>484</v>
      </c>
      <c r="C1350" s="257" t="s">
        <v>214</v>
      </c>
      <c r="D1350" s="257" t="s">
        <v>214</v>
      </c>
      <c r="E1350" s="257" t="s">
        <v>212</v>
      </c>
      <c r="F1350" s="257" t="s">
        <v>212</v>
      </c>
      <c r="G1350" s="257" t="s">
        <v>212</v>
      </c>
      <c r="H1350" s="257" t="s">
        <v>212</v>
      </c>
      <c r="I1350" s="257" t="s">
        <v>214</v>
      </c>
      <c r="J1350" s="257" t="s">
        <v>214</v>
      </c>
      <c r="K1350" s="257" t="s">
        <v>214</v>
      </c>
      <c r="L1350" s="257" t="s">
        <v>214</v>
      </c>
      <c r="M1350" s="257" t="s">
        <v>212</v>
      </c>
      <c r="N1350" s="257" t="s">
        <v>212</v>
      </c>
      <c r="O1350" s="257" t="s">
        <v>212</v>
      </c>
      <c r="P1350" s="257" t="s">
        <v>212</v>
      </c>
      <c r="Q1350" s="257" t="s">
        <v>212</v>
      </c>
      <c r="R1350" s="257" t="s">
        <v>212</v>
      </c>
      <c r="S1350" s="257" t="s">
        <v>214</v>
      </c>
      <c r="T1350" s="257" t="s">
        <v>214</v>
      </c>
      <c r="U1350" s="257" t="s">
        <v>214</v>
      </c>
      <c r="V1350" s="257" t="s">
        <v>214</v>
      </c>
      <c r="W1350" s="257" t="s">
        <v>214</v>
      </c>
      <c r="X1350" s="257" t="s">
        <v>214</v>
      </c>
      <c r="Y1350" s="257" t="s">
        <v>214</v>
      </c>
      <c r="Z1350" s="257" t="s">
        <v>214</v>
      </c>
      <c r="AA1350" s="257" t="s">
        <v>214</v>
      </c>
      <c r="AB1350" s="257" t="s">
        <v>213</v>
      </c>
      <c r="AC1350" s="257" t="s">
        <v>213</v>
      </c>
      <c r="AD1350" s="257" t="s">
        <v>213</v>
      </c>
      <c r="AE1350" s="257" t="s">
        <v>213</v>
      </c>
      <c r="AF1350" s="257" t="s">
        <v>213</v>
      </c>
      <c r="AP1350"/>
      <c r="AQ1350" t="s">
        <v>3375</v>
      </c>
      <c r="AR1350" s="288"/>
      <c r="AS1350" s="268"/>
      <c r="AT1350" s="258"/>
    </row>
    <row r="1351" spans="1:48" s="257" customFormat="1" ht="22.8" x14ac:dyDescent="0.4">
      <c r="A1351" s="351">
        <v>216444</v>
      </c>
      <c r="B1351" s="257" t="s">
        <v>486</v>
      </c>
      <c r="C1351" s="269" t="s">
        <v>3829</v>
      </c>
      <c r="D1351" s="269" t="s">
        <v>3829</v>
      </c>
      <c r="E1351" s="269" t="s">
        <v>3829</v>
      </c>
      <c r="F1351" s="269" t="s">
        <v>3829</v>
      </c>
      <c r="G1351" s="269" t="s">
        <v>3829</v>
      </c>
      <c r="H1351" s="269" t="s">
        <v>3829</v>
      </c>
      <c r="I1351" s="269" t="s">
        <v>3829</v>
      </c>
      <c r="J1351" s="269" t="s">
        <v>3829</v>
      </c>
      <c r="K1351" s="269" t="s">
        <v>3829</v>
      </c>
      <c r="L1351" s="269" t="s">
        <v>3829</v>
      </c>
      <c r="M1351" s="269" t="s">
        <v>3829</v>
      </c>
      <c r="N1351" s="269" t="s">
        <v>3829</v>
      </c>
      <c r="O1351" s="269" t="s">
        <v>3829</v>
      </c>
      <c r="P1351" s="269" t="s">
        <v>3829</v>
      </c>
      <c r="Q1351" s="269" t="s">
        <v>3829</v>
      </c>
      <c r="R1351" s="269" t="s">
        <v>3829</v>
      </c>
      <c r="S1351" s="269" t="s">
        <v>3829</v>
      </c>
      <c r="T1351" s="269" t="s">
        <v>3829</v>
      </c>
      <c r="U1351" s="269" t="s">
        <v>3829</v>
      </c>
      <c r="V1351" s="269" t="s">
        <v>3829</v>
      </c>
      <c r="W1351" s="269"/>
      <c r="X1351" s="269"/>
      <c r="Y1351" s="269"/>
      <c r="Z1351" s="269"/>
      <c r="AA1351" s="269"/>
      <c r="AB1351" s="269"/>
      <c r="AC1351" s="269"/>
      <c r="AD1351" s="269"/>
      <c r="AE1351" s="269"/>
      <c r="AF1351" s="269"/>
      <c r="AG1351" s="269"/>
      <c r="AH1351" s="269"/>
      <c r="AI1351" s="269"/>
      <c r="AJ1351" s="269"/>
      <c r="AK1351" s="269"/>
      <c r="AL1351" s="269"/>
      <c r="AM1351" s="269"/>
      <c r="AN1351" s="269"/>
      <c r="AO1351" s="269"/>
      <c r="AP1351"/>
      <c r="AQ1351" t="s">
        <v>4068</v>
      </c>
      <c r="AR1351" s="288"/>
      <c r="AS1351" s="268"/>
      <c r="AT1351" s="258"/>
      <c r="AV1351" s="258"/>
    </row>
    <row r="1352" spans="1:48" s="257" customFormat="1" ht="22.8" x14ac:dyDescent="0.4">
      <c r="A1352" s="351">
        <v>216448</v>
      </c>
      <c r="B1352" s="257" t="s">
        <v>484</v>
      </c>
      <c r="C1352" s="269" t="s">
        <v>214</v>
      </c>
      <c r="D1352" s="269" t="s">
        <v>214</v>
      </c>
      <c r="E1352" s="269" t="s">
        <v>212</v>
      </c>
      <c r="F1352" s="269" t="s">
        <v>214</v>
      </c>
      <c r="G1352" s="269" t="s">
        <v>214</v>
      </c>
      <c r="H1352" s="269" t="s">
        <v>212</v>
      </c>
      <c r="I1352" s="269" t="s">
        <v>212</v>
      </c>
      <c r="J1352" s="269" t="s">
        <v>214</v>
      </c>
      <c r="K1352" s="269" t="s">
        <v>214</v>
      </c>
      <c r="L1352" s="269" t="s">
        <v>214</v>
      </c>
      <c r="M1352" s="269" t="s">
        <v>212</v>
      </c>
      <c r="N1352" s="269" t="s">
        <v>212</v>
      </c>
      <c r="O1352" s="269" t="s">
        <v>214</v>
      </c>
      <c r="P1352" s="269" t="s">
        <v>212</v>
      </c>
      <c r="Q1352" s="269" t="s">
        <v>214</v>
      </c>
      <c r="R1352" s="269" t="s">
        <v>214</v>
      </c>
      <c r="S1352" s="269" t="s">
        <v>212</v>
      </c>
      <c r="T1352" s="269" t="s">
        <v>214</v>
      </c>
      <c r="U1352" s="269" t="s">
        <v>214</v>
      </c>
      <c r="V1352" s="269" t="s">
        <v>212</v>
      </c>
      <c r="W1352" s="269" t="s">
        <v>213</v>
      </c>
      <c r="X1352" s="269" t="s">
        <v>213</v>
      </c>
      <c r="Y1352" s="269" t="s">
        <v>213</v>
      </c>
      <c r="Z1352" s="269" t="s">
        <v>213</v>
      </c>
      <c r="AA1352" s="269" t="s">
        <v>213</v>
      </c>
      <c r="AB1352" s="257" t="s">
        <v>213</v>
      </c>
      <c r="AC1352" s="257" t="s">
        <v>213</v>
      </c>
      <c r="AD1352" s="257" t="s">
        <v>213</v>
      </c>
      <c r="AE1352" s="257" t="s">
        <v>213</v>
      </c>
      <c r="AF1352" s="257" t="s">
        <v>213</v>
      </c>
      <c r="AG1352" s="269"/>
      <c r="AH1352" s="269"/>
      <c r="AI1352" s="269"/>
      <c r="AJ1352" s="269"/>
      <c r="AK1352" s="269"/>
      <c r="AL1352" s="269"/>
      <c r="AM1352" s="269"/>
      <c r="AN1352" s="269"/>
      <c r="AO1352" s="269"/>
      <c r="AP1352"/>
      <c r="AQ1352" t="s">
        <v>3375</v>
      </c>
      <c r="AR1352" s="288"/>
      <c r="AS1352" s="268"/>
      <c r="AT1352" s="258"/>
    </row>
    <row r="1353" spans="1:48" s="257" customFormat="1" ht="22.8" x14ac:dyDescent="0.4">
      <c r="A1353" s="349">
        <v>216449</v>
      </c>
      <c r="B1353" s="257" t="s">
        <v>484</v>
      </c>
      <c r="C1353" t="s">
        <v>214</v>
      </c>
      <c r="D1353" t="s">
        <v>214</v>
      </c>
      <c r="E1353" t="s">
        <v>214</v>
      </c>
      <c r="F1353" t="s">
        <v>212</v>
      </c>
      <c r="G1353" t="s">
        <v>214</v>
      </c>
      <c r="H1353" t="s">
        <v>214</v>
      </c>
      <c r="I1353" t="s">
        <v>212</v>
      </c>
      <c r="J1353" t="s">
        <v>212</v>
      </c>
      <c r="K1353" t="s">
        <v>214</v>
      </c>
      <c r="L1353" t="s">
        <v>214</v>
      </c>
      <c r="M1353" t="s">
        <v>212</v>
      </c>
      <c r="N1353" t="s">
        <v>214</v>
      </c>
      <c r="O1353" t="s">
        <v>212</v>
      </c>
      <c r="P1353" t="s">
        <v>214</v>
      </c>
      <c r="Q1353" t="s">
        <v>212</v>
      </c>
      <c r="R1353" t="s">
        <v>212</v>
      </c>
      <c r="S1353" t="s">
        <v>214</v>
      </c>
      <c r="T1353" t="s">
        <v>214</v>
      </c>
      <c r="U1353" t="s">
        <v>212</v>
      </c>
      <c r="V1353" t="s">
        <v>212</v>
      </c>
      <c r="W1353" t="s">
        <v>214</v>
      </c>
      <c r="X1353" t="s">
        <v>214</v>
      </c>
      <c r="Y1353" t="s">
        <v>212</v>
      </c>
      <c r="Z1353" t="s">
        <v>212</v>
      </c>
      <c r="AA1353" t="s">
        <v>212</v>
      </c>
      <c r="AB1353" t="s">
        <v>212</v>
      </c>
      <c r="AC1353" t="s">
        <v>212</v>
      </c>
      <c r="AD1353" t="s">
        <v>213</v>
      </c>
      <c r="AE1353" t="s">
        <v>214</v>
      </c>
      <c r="AF1353" t="s">
        <v>214</v>
      </c>
      <c r="AG1353"/>
      <c r="AH1353"/>
      <c r="AI1353"/>
      <c r="AJ1353"/>
      <c r="AK1353"/>
      <c r="AL1353"/>
      <c r="AM1353"/>
      <c r="AN1353"/>
      <c r="AO1353"/>
      <c r="AP1353"/>
      <c r="AQ1353" t="s">
        <v>3375</v>
      </c>
      <c r="AR1353" s="288"/>
      <c r="AS1353" s="268"/>
      <c r="AT1353" s="256"/>
    </row>
    <row r="1354" spans="1:48" s="257" customFormat="1" ht="24" x14ac:dyDescent="0.5">
      <c r="A1354" s="350">
        <v>216451</v>
      </c>
      <c r="B1354" s="257" t="s">
        <v>484</v>
      </c>
      <c r="C1354" s="256" t="s">
        <v>212</v>
      </c>
      <c r="D1354" s="256" t="s">
        <v>214</v>
      </c>
      <c r="E1354" s="256" t="s">
        <v>214</v>
      </c>
      <c r="F1354" s="256" t="s">
        <v>214</v>
      </c>
      <c r="G1354" s="256" t="s">
        <v>214</v>
      </c>
      <c r="H1354" s="256" t="s">
        <v>214</v>
      </c>
      <c r="I1354" s="256" t="s">
        <v>214</v>
      </c>
      <c r="J1354" s="256" t="s">
        <v>214</v>
      </c>
      <c r="K1354" s="256" t="s">
        <v>214</v>
      </c>
      <c r="L1354" s="256" t="s">
        <v>212</v>
      </c>
      <c r="M1354" s="256" t="s">
        <v>212</v>
      </c>
      <c r="N1354" s="256" t="s">
        <v>212</v>
      </c>
      <c r="O1354" s="256" t="s">
        <v>212</v>
      </c>
      <c r="P1354" s="256" t="s">
        <v>212</v>
      </c>
      <c r="Q1354" s="256" t="s">
        <v>214</v>
      </c>
      <c r="R1354" s="256" t="s">
        <v>214</v>
      </c>
      <c r="S1354" s="256" t="s">
        <v>212</v>
      </c>
      <c r="T1354" s="256" t="s">
        <v>214</v>
      </c>
      <c r="U1354" s="256" t="s">
        <v>214</v>
      </c>
      <c r="V1354" s="256" t="s">
        <v>214</v>
      </c>
      <c r="W1354" s="256" t="s">
        <v>214</v>
      </c>
      <c r="X1354" s="256" t="s">
        <v>214</v>
      </c>
      <c r="Y1354" s="256" t="s">
        <v>214</v>
      </c>
      <c r="Z1354" s="256" t="s">
        <v>214</v>
      </c>
      <c r="AA1354" s="256" t="s">
        <v>214</v>
      </c>
      <c r="AB1354" s="256" t="s">
        <v>213</v>
      </c>
      <c r="AC1354" s="256" t="s">
        <v>213</v>
      </c>
      <c r="AD1354" s="256" t="s">
        <v>213</v>
      </c>
      <c r="AE1354" s="256" t="s">
        <v>213</v>
      </c>
      <c r="AF1354" s="256" t="s">
        <v>213</v>
      </c>
      <c r="AG1354" s="256"/>
      <c r="AH1354" s="256"/>
      <c r="AI1354" s="256"/>
      <c r="AJ1354" s="256"/>
      <c r="AK1354" s="256"/>
      <c r="AL1354" s="256"/>
      <c r="AM1354" s="256"/>
      <c r="AN1354" s="256"/>
      <c r="AO1354" s="256"/>
      <c r="AP1354"/>
      <c r="AQ1354" t="s">
        <v>3375</v>
      </c>
      <c r="AR1354" s="288"/>
      <c r="AS1354" s="268"/>
      <c r="AT1354" s="256"/>
    </row>
    <row r="1355" spans="1:48" s="257" customFormat="1" ht="22.8" x14ac:dyDescent="0.4">
      <c r="A1355" s="351">
        <v>216457</v>
      </c>
      <c r="B1355" s="257" t="s">
        <v>486</v>
      </c>
      <c r="C1355" s="269" t="s">
        <v>214</v>
      </c>
      <c r="D1355" s="269" t="s">
        <v>212</v>
      </c>
      <c r="E1355" s="269" t="s">
        <v>214</v>
      </c>
      <c r="F1355" s="269" t="s">
        <v>212</v>
      </c>
      <c r="G1355" s="269" t="s">
        <v>212</v>
      </c>
      <c r="H1355" s="269" t="s">
        <v>212</v>
      </c>
      <c r="I1355" s="269" t="s">
        <v>212</v>
      </c>
      <c r="J1355" s="269" t="s">
        <v>212</v>
      </c>
      <c r="K1355" s="269" t="s">
        <v>212</v>
      </c>
      <c r="L1355" s="269" t="s">
        <v>212</v>
      </c>
      <c r="M1355" s="269" t="s">
        <v>213</v>
      </c>
      <c r="N1355" s="269" t="s">
        <v>213</v>
      </c>
      <c r="O1355" s="269" t="s">
        <v>213</v>
      </c>
      <c r="P1355" s="269" t="s">
        <v>213</v>
      </c>
      <c r="Q1355" s="269" t="s">
        <v>213</v>
      </c>
      <c r="R1355" s="269" t="s">
        <v>213</v>
      </c>
      <c r="S1355" s="269" t="s">
        <v>213</v>
      </c>
      <c r="T1355" s="269" t="s">
        <v>213</v>
      </c>
      <c r="U1355" s="269" t="s">
        <v>213</v>
      </c>
      <c r="V1355" s="269" t="s">
        <v>213</v>
      </c>
      <c r="W1355" s="269"/>
      <c r="X1355" s="269"/>
      <c r="Y1355" s="269"/>
      <c r="Z1355" s="269"/>
      <c r="AA1355" s="269"/>
      <c r="AB1355" s="269"/>
      <c r="AC1355" s="269"/>
      <c r="AD1355" s="269"/>
      <c r="AE1355" s="269"/>
      <c r="AF1355" s="269"/>
      <c r="AG1355" s="269"/>
      <c r="AH1355" s="269"/>
      <c r="AI1355" s="269"/>
      <c r="AJ1355" s="269"/>
      <c r="AK1355" s="269"/>
      <c r="AL1355" s="269"/>
      <c r="AM1355" s="269"/>
      <c r="AN1355" s="269"/>
      <c r="AO1355" s="269"/>
      <c r="AP1355"/>
      <c r="AQ1355" t="s">
        <v>3377</v>
      </c>
      <c r="AR1355" s="288"/>
      <c r="AS1355" s="268"/>
      <c r="AT1355" s="256"/>
      <c r="AV1355" s="258"/>
    </row>
    <row r="1356" spans="1:48" s="257" customFormat="1" ht="22.8" x14ac:dyDescent="0.4">
      <c r="A1356" s="349">
        <v>216459</v>
      </c>
      <c r="B1356" s="257" t="s">
        <v>59</v>
      </c>
      <c r="C1356" t="s">
        <v>214</v>
      </c>
      <c r="D1356" t="s">
        <v>214</v>
      </c>
      <c r="E1356" t="s">
        <v>214</v>
      </c>
      <c r="F1356" t="s">
        <v>214</v>
      </c>
      <c r="G1356" t="s">
        <v>212</v>
      </c>
      <c r="H1356" t="s">
        <v>214</v>
      </c>
      <c r="I1356" t="s">
        <v>214</v>
      </c>
      <c r="J1356" t="s">
        <v>214</v>
      </c>
      <c r="K1356" t="s">
        <v>212</v>
      </c>
      <c r="L1356" t="s">
        <v>214</v>
      </c>
      <c r="M1356" t="s">
        <v>214</v>
      </c>
      <c r="N1356" t="s">
        <v>214</v>
      </c>
      <c r="O1356" t="s">
        <v>214</v>
      </c>
      <c r="P1356" t="s">
        <v>214</v>
      </c>
      <c r="Q1356" t="s">
        <v>214</v>
      </c>
      <c r="R1356" t="s">
        <v>212</v>
      </c>
      <c r="S1356" t="s">
        <v>214</v>
      </c>
      <c r="T1356" t="s">
        <v>212</v>
      </c>
      <c r="U1356" t="s">
        <v>214</v>
      </c>
      <c r="V1356" t="s">
        <v>214</v>
      </c>
      <c r="W1356" t="s">
        <v>214</v>
      </c>
      <c r="X1356" t="s">
        <v>214</v>
      </c>
      <c r="Y1356" t="s">
        <v>214</v>
      </c>
      <c r="Z1356" t="s">
        <v>214</v>
      </c>
      <c r="AA1356" t="s">
        <v>214</v>
      </c>
      <c r="AB1356" t="s">
        <v>214</v>
      </c>
      <c r="AC1356" t="s">
        <v>212</v>
      </c>
      <c r="AD1356" t="s">
        <v>214</v>
      </c>
      <c r="AE1356" t="s">
        <v>212</v>
      </c>
      <c r="AF1356" t="s">
        <v>212</v>
      </c>
      <c r="AG1356" t="s">
        <v>212</v>
      </c>
      <c r="AH1356" t="s">
        <v>214</v>
      </c>
      <c r="AI1356" t="s">
        <v>214</v>
      </c>
      <c r="AJ1356" t="s">
        <v>212</v>
      </c>
      <c r="AK1356" t="s">
        <v>212</v>
      </c>
      <c r="AL1356" t="s">
        <v>214</v>
      </c>
      <c r="AM1356" t="s">
        <v>214</v>
      </c>
      <c r="AN1356" t="s">
        <v>214</v>
      </c>
      <c r="AO1356" t="s">
        <v>214</v>
      </c>
      <c r="AP1356" t="s">
        <v>214</v>
      </c>
      <c r="AQ1356" t="s">
        <v>3374</v>
      </c>
      <c r="AR1356" t="s">
        <v>731</v>
      </c>
      <c r="AS1356" s="268"/>
      <c r="AT1356" s="256"/>
      <c r="AV1356" s="258"/>
    </row>
    <row r="1357" spans="1:48" s="257" customFormat="1" ht="22.8" x14ac:dyDescent="0.4">
      <c r="A1357" s="349">
        <v>216461</v>
      </c>
      <c r="B1357" s="257" t="s">
        <v>59</v>
      </c>
      <c r="C1357" t="s">
        <v>212</v>
      </c>
      <c r="D1357" t="s">
        <v>212</v>
      </c>
      <c r="E1357" t="s">
        <v>212</v>
      </c>
      <c r="F1357" t="s">
        <v>212</v>
      </c>
      <c r="G1357" t="s">
        <v>214</v>
      </c>
      <c r="H1357" t="s">
        <v>214</v>
      </c>
      <c r="I1357" t="s">
        <v>212</v>
      </c>
      <c r="J1357" t="s">
        <v>212</v>
      </c>
      <c r="K1357" t="s">
        <v>212</v>
      </c>
      <c r="L1357" t="s">
        <v>212</v>
      </c>
      <c r="M1357" t="s">
        <v>212</v>
      </c>
      <c r="N1357" t="s">
        <v>214</v>
      </c>
      <c r="O1357" t="s">
        <v>214</v>
      </c>
      <c r="P1357" t="s">
        <v>214</v>
      </c>
      <c r="Q1357" t="s">
        <v>214</v>
      </c>
      <c r="R1357" t="s">
        <v>214</v>
      </c>
      <c r="S1357" t="s">
        <v>214</v>
      </c>
      <c r="T1357" t="s">
        <v>214</v>
      </c>
      <c r="U1357" t="s">
        <v>214</v>
      </c>
      <c r="V1357" t="s">
        <v>214</v>
      </c>
      <c r="W1357" t="s">
        <v>212</v>
      </c>
      <c r="X1357" t="s">
        <v>214</v>
      </c>
      <c r="Y1357" t="s">
        <v>212</v>
      </c>
      <c r="Z1357" t="s">
        <v>214</v>
      </c>
      <c r="AA1357" t="s">
        <v>212</v>
      </c>
      <c r="AB1357" t="s">
        <v>214</v>
      </c>
      <c r="AC1357" t="s">
        <v>214</v>
      </c>
      <c r="AD1357" t="s">
        <v>214</v>
      </c>
      <c r="AE1357" t="s">
        <v>213</v>
      </c>
      <c r="AF1357" t="s">
        <v>214</v>
      </c>
      <c r="AG1357" t="s">
        <v>214</v>
      </c>
      <c r="AH1357" t="s">
        <v>214</v>
      </c>
      <c r="AI1357" t="s">
        <v>213</v>
      </c>
      <c r="AJ1357" t="s">
        <v>214</v>
      </c>
      <c r="AK1357" t="s">
        <v>214</v>
      </c>
      <c r="AL1357" t="s">
        <v>213</v>
      </c>
      <c r="AM1357" t="s">
        <v>213</v>
      </c>
      <c r="AN1357" t="s">
        <v>213</v>
      </c>
      <c r="AO1357" t="s">
        <v>213</v>
      </c>
      <c r="AP1357" t="s">
        <v>213</v>
      </c>
      <c r="AQ1357" t="s">
        <v>3374</v>
      </c>
      <c r="AR1357"/>
      <c r="AS1357" s="268"/>
      <c r="AT1357" s="256"/>
    </row>
    <row r="1358" spans="1:48" s="257" customFormat="1" ht="22.8" x14ac:dyDescent="0.4">
      <c r="A1358" s="349">
        <v>216463</v>
      </c>
      <c r="B1358" s="257" t="s">
        <v>486</v>
      </c>
      <c r="C1358" t="s">
        <v>214</v>
      </c>
      <c r="D1358" t="s">
        <v>212</v>
      </c>
      <c r="E1358" t="s">
        <v>214</v>
      </c>
      <c r="F1358" t="s">
        <v>212</v>
      </c>
      <c r="G1358" t="s">
        <v>212</v>
      </c>
      <c r="H1358" t="s">
        <v>214</v>
      </c>
      <c r="I1358" t="s">
        <v>212</v>
      </c>
      <c r="J1358" t="s">
        <v>214</v>
      </c>
      <c r="K1358" t="s">
        <v>214</v>
      </c>
      <c r="L1358" t="s">
        <v>212</v>
      </c>
      <c r="M1358" t="s">
        <v>214</v>
      </c>
      <c r="N1358" t="s">
        <v>214</v>
      </c>
      <c r="O1358" t="s">
        <v>212</v>
      </c>
      <c r="P1358" t="s">
        <v>212</v>
      </c>
      <c r="Q1358" t="s">
        <v>212</v>
      </c>
      <c r="R1358" t="s">
        <v>214</v>
      </c>
      <c r="S1358" t="s">
        <v>214</v>
      </c>
      <c r="T1358" t="s">
        <v>214</v>
      </c>
      <c r="U1358" t="s">
        <v>214</v>
      </c>
      <c r="V1358" t="s">
        <v>214</v>
      </c>
      <c r="W1358"/>
      <c r="X1358"/>
      <c r="Y1358"/>
      <c r="Z1358"/>
      <c r="AA1358"/>
      <c r="AB1358"/>
      <c r="AC1358"/>
      <c r="AD1358"/>
      <c r="AE1358"/>
      <c r="AF1358"/>
      <c r="AG1358"/>
      <c r="AH1358"/>
      <c r="AI1358"/>
      <c r="AJ1358"/>
      <c r="AK1358"/>
      <c r="AL1358"/>
      <c r="AM1358"/>
      <c r="AN1358"/>
      <c r="AO1358"/>
      <c r="AP1358"/>
      <c r="AQ1358" t="s">
        <v>486</v>
      </c>
      <c r="AR1358"/>
      <c r="AS1358" s="268"/>
      <c r="AT1358" s="256"/>
    </row>
    <row r="1359" spans="1:48" s="257" customFormat="1" ht="22.8" x14ac:dyDescent="0.4">
      <c r="A1359" s="349">
        <v>216464</v>
      </c>
      <c r="B1359" s="257" t="s">
        <v>486</v>
      </c>
      <c r="C1359" t="s">
        <v>212</v>
      </c>
      <c r="D1359" t="s">
        <v>212</v>
      </c>
      <c r="E1359" t="s">
        <v>212</v>
      </c>
      <c r="F1359" t="s">
        <v>212</v>
      </c>
      <c r="G1359" t="s">
        <v>212</v>
      </c>
      <c r="H1359" t="s">
        <v>214</v>
      </c>
      <c r="I1359" t="s">
        <v>212</v>
      </c>
      <c r="J1359" t="s">
        <v>212</v>
      </c>
      <c r="K1359" t="s">
        <v>212</v>
      </c>
      <c r="L1359" t="s">
        <v>212</v>
      </c>
      <c r="M1359" t="s">
        <v>212</v>
      </c>
      <c r="N1359" t="s">
        <v>212</v>
      </c>
      <c r="O1359" t="s">
        <v>214</v>
      </c>
      <c r="P1359" t="s">
        <v>214</v>
      </c>
      <c r="Q1359" t="s">
        <v>214</v>
      </c>
      <c r="R1359" t="s">
        <v>212</v>
      </c>
      <c r="S1359" t="s">
        <v>214</v>
      </c>
      <c r="T1359" t="s">
        <v>214</v>
      </c>
      <c r="U1359" t="s">
        <v>213</v>
      </c>
      <c r="V1359" t="s">
        <v>214</v>
      </c>
      <c r="W1359"/>
      <c r="X1359"/>
      <c r="Y1359"/>
      <c r="Z1359"/>
      <c r="AA1359"/>
      <c r="AB1359"/>
      <c r="AC1359"/>
      <c r="AD1359"/>
      <c r="AE1359"/>
      <c r="AF1359"/>
      <c r="AG1359"/>
      <c r="AH1359"/>
      <c r="AI1359"/>
      <c r="AJ1359"/>
      <c r="AK1359"/>
      <c r="AL1359"/>
      <c r="AM1359"/>
      <c r="AN1359"/>
      <c r="AO1359"/>
      <c r="AP1359"/>
      <c r="AQ1359" t="s">
        <v>3377</v>
      </c>
      <c r="AR1359" s="282"/>
      <c r="AS1359" s="268"/>
      <c r="AT1359" s="258"/>
    </row>
    <row r="1360" spans="1:48" s="257" customFormat="1" ht="22.8" x14ac:dyDescent="0.4">
      <c r="A1360" s="349">
        <v>216465</v>
      </c>
      <c r="B1360" s="257" t="s">
        <v>486</v>
      </c>
      <c r="C1360" t="s">
        <v>212</v>
      </c>
      <c r="D1360" t="s">
        <v>212</v>
      </c>
      <c r="E1360" t="s">
        <v>212</v>
      </c>
      <c r="F1360" t="s">
        <v>212</v>
      </c>
      <c r="G1360" t="s">
        <v>212</v>
      </c>
      <c r="H1360" t="s">
        <v>214</v>
      </c>
      <c r="I1360" t="s">
        <v>212</v>
      </c>
      <c r="J1360" t="s">
        <v>212</v>
      </c>
      <c r="K1360" t="s">
        <v>212</v>
      </c>
      <c r="L1360" t="s">
        <v>212</v>
      </c>
      <c r="M1360" t="s">
        <v>214</v>
      </c>
      <c r="N1360" t="s">
        <v>213</v>
      </c>
      <c r="O1360" t="s">
        <v>212</v>
      </c>
      <c r="P1360" t="s">
        <v>214</v>
      </c>
      <c r="Q1360" t="s">
        <v>213</v>
      </c>
      <c r="R1360" t="s">
        <v>213</v>
      </c>
      <c r="S1360" t="s">
        <v>213</v>
      </c>
      <c r="T1360" t="s">
        <v>214</v>
      </c>
      <c r="U1360" t="s">
        <v>213</v>
      </c>
      <c r="V1360" t="s">
        <v>214</v>
      </c>
      <c r="W1360"/>
      <c r="X1360"/>
      <c r="Y1360"/>
      <c r="Z1360"/>
      <c r="AA1360"/>
      <c r="AB1360"/>
      <c r="AC1360"/>
      <c r="AD1360"/>
      <c r="AE1360"/>
      <c r="AF1360"/>
      <c r="AG1360"/>
      <c r="AH1360"/>
      <c r="AI1360"/>
      <c r="AJ1360"/>
      <c r="AK1360"/>
      <c r="AL1360"/>
      <c r="AM1360"/>
      <c r="AN1360"/>
      <c r="AO1360"/>
      <c r="AP1360"/>
      <c r="AQ1360" t="s">
        <v>3377</v>
      </c>
      <c r="AR1360" s="280"/>
      <c r="AS1360" s="268"/>
      <c r="AT1360" s="256"/>
      <c r="AV1360" s="258"/>
    </row>
    <row r="1361" spans="1:48" s="257" customFormat="1" ht="25.8" x14ac:dyDescent="0.65">
      <c r="A1361" s="349">
        <v>216466</v>
      </c>
      <c r="B1361" s="257" t="s">
        <v>59</v>
      </c>
      <c r="C1361" t="s">
        <v>214</v>
      </c>
      <c r="D1361" t="s">
        <v>214</v>
      </c>
      <c r="E1361" t="s">
        <v>214</v>
      </c>
      <c r="F1361" t="s">
        <v>214</v>
      </c>
      <c r="G1361" t="s">
        <v>214</v>
      </c>
      <c r="H1361" t="s">
        <v>214</v>
      </c>
      <c r="I1361" t="s">
        <v>214</v>
      </c>
      <c r="J1361" t="s">
        <v>214</v>
      </c>
      <c r="K1361" t="s">
        <v>212</v>
      </c>
      <c r="L1361" t="s">
        <v>214</v>
      </c>
      <c r="M1361" t="s">
        <v>212</v>
      </c>
      <c r="N1361" t="s">
        <v>212</v>
      </c>
      <c r="O1361" t="s">
        <v>214</v>
      </c>
      <c r="P1361" t="s">
        <v>212</v>
      </c>
      <c r="Q1361" t="s">
        <v>214</v>
      </c>
      <c r="R1361" t="s">
        <v>214</v>
      </c>
      <c r="S1361" t="s">
        <v>214</v>
      </c>
      <c r="T1361" t="s">
        <v>214</v>
      </c>
      <c r="U1361" t="s">
        <v>214</v>
      </c>
      <c r="V1361" t="s">
        <v>214</v>
      </c>
      <c r="W1361" t="s">
        <v>214</v>
      </c>
      <c r="X1361" t="s">
        <v>214</v>
      </c>
      <c r="Y1361" t="s">
        <v>214</v>
      </c>
      <c r="Z1361" t="s">
        <v>214</v>
      </c>
      <c r="AA1361" t="s">
        <v>214</v>
      </c>
      <c r="AB1361" t="s">
        <v>214</v>
      </c>
      <c r="AC1361" t="s">
        <v>214</v>
      </c>
      <c r="AD1361" t="s">
        <v>214</v>
      </c>
      <c r="AE1361" t="s">
        <v>214</v>
      </c>
      <c r="AF1361" t="s">
        <v>213</v>
      </c>
      <c r="AG1361" t="s">
        <v>214</v>
      </c>
      <c r="AH1361" t="s">
        <v>214</v>
      </c>
      <c r="AI1361" t="s">
        <v>214</v>
      </c>
      <c r="AJ1361" t="s">
        <v>213</v>
      </c>
      <c r="AK1361" t="s">
        <v>213</v>
      </c>
      <c r="AL1361" t="s">
        <v>213</v>
      </c>
      <c r="AM1361" t="s">
        <v>213</v>
      </c>
      <c r="AN1361" t="s">
        <v>213</v>
      </c>
      <c r="AO1361" t="s">
        <v>213</v>
      </c>
      <c r="AP1361"/>
      <c r="AQ1361" t="s">
        <v>59</v>
      </c>
      <c r="AR1361" s="288" t="s">
        <v>3832</v>
      </c>
      <c r="AS1361" s="286"/>
      <c r="AT1361" s="258"/>
      <c r="AV1361" s="258"/>
    </row>
    <row r="1362" spans="1:48" s="257" customFormat="1" ht="22.8" x14ac:dyDescent="0.4">
      <c r="A1362" s="349">
        <v>216467</v>
      </c>
      <c r="B1362" s="257" t="s">
        <v>59</v>
      </c>
      <c r="C1362" t="s">
        <v>212</v>
      </c>
      <c r="D1362" t="s">
        <v>214</v>
      </c>
      <c r="E1362" t="s">
        <v>214</v>
      </c>
      <c r="F1362" t="s">
        <v>214</v>
      </c>
      <c r="G1362" t="s">
        <v>214</v>
      </c>
      <c r="H1362" t="s">
        <v>214</v>
      </c>
      <c r="I1362" t="s">
        <v>214</v>
      </c>
      <c r="J1362" t="s">
        <v>214</v>
      </c>
      <c r="K1362" t="s">
        <v>214</v>
      </c>
      <c r="L1362" t="s">
        <v>212</v>
      </c>
      <c r="M1362" t="s">
        <v>214</v>
      </c>
      <c r="N1362" t="s">
        <v>212</v>
      </c>
      <c r="O1362" t="s">
        <v>214</v>
      </c>
      <c r="P1362" t="s">
        <v>214</v>
      </c>
      <c r="Q1362" t="s">
        <v>214</v>
      </c>
      <c r="R1362" t="s">
        <v>212</v>
      </c>
      <c r="S1362" t="s">
        <v>214</v>
      </c>
      <c r="T1362" t="s">
        <v>214</v>
      </c>
      <c r="U1362" t="s">
        <v>214</v>
      </c>
      <c r="V1362" t="s">
        <v>212</v>
      </c>
      <c r="W1362" t="s">
        <v>214</v>
      </c>
      <c r="X1362" t="s">
        <v>214</v>
      </c>
      <c r="Y1362" t="s">
        <v>214</v>
      </c>
      <c r="Z1362" t="s">
        <v>212</v>
      </c>
      <c r="AA1362" t="s">
        <v>212</v>
      </c>
      <c r="AB1362" t="s">
        <v>214</v>
      </c>
      <c r="AC1362" t="s">
        <v>214</v>
      </c>
      <c r="AD1362" t="s">
        <v>214</v>
      </c>
      <c r="AE1362" t="s">
        <v>212</v>
      </c>
      <c r="AF1362" t="s">
        <v>214</v>
      </c>
      <c r="AG1362" t="s">
        <v>212</v>
      </c>
      <c r="AH1362" t="s">
        <v>214</v>
      </c>
      <c r="AI1362" t="s">
        <v>212</v>
      </c>
      <c r="AJ1362" t="s">
        <v>214</v>
      </c>
      <c r="AK1362" t="s">
        <v>212</v>
      </c>
      <c r="AL1362" t="s">
        <v>214</v>
      </c>
      <c r="AM1362" t="s">
        <v>214</v>
      </c>
      <c r="AN1362" t="s">
        <v>214</v>
      </c>
      <c r="AO1362" t="s">
        <v>214</v>
      </c>
      <c r="AP1362" t="s">
        <v>214</v>
      </c>
      <c r="AQ1362" t="s">
        <v>3374</v>
      </c>
      <c r="AR1362"/>
      <c r="AS1362" s="268"/>
      <c r="AT1362" s="258"/>
    </row>
    <row r="1363" spans="1:48" s="257" customFormat="1" ht="22.8" x14ac:dyDescent="0.4">
      <c r="A1363" s="349">
        <v>216468</v>
      </c>
      <c r="B1363" s="257" t="s">
        <v>484</v>
      </c>
      <c r="C1363" t="s">
        <v>212</v>
      </c>
      <c r="D1363" t="s">
        <v>214</v>
      </c>
      <c r="E1363" t="s">
        <v>212</v>
      </c>
      <c r="F1363" t="s">
        <v>214</v>
      </c>
      <c r="G1363" t="s">
        <v>214</v>
      </c>
      <c r="H1363" t="s">
        <v>214</v>
      </c>
      <c r="I1363" t="s">
        <v>212</v>
      </c>
      <c r="J1363" t="s">
        <v>212</v>
      </c>
      <c r="K1363" t="s">
        <v>212</v>
      </c>
      <c r="L1363" t="s">
        <v>212</v>
      </c>
      <c r="M1363" t="s">
        <v>213</v>
      </c>
      <c r="N1363" t="s">
        <v>214</v>
      </c>
      <c r="O1363" t="s">
        <v>212</v>
      </c>
      <c r="P1363" t="s">
        <v>214</v>
      </c>
      <c r="Q1363" t="s">
        <v>213</v>
      </c>
      <c r="R1363" t="s">
        <v>214</v>
      </c>
      <c r="S1363" t="s">
        <v>213</v>
      </c>
      <c r="T1363" t="s">
        <v>214</v>
      </c>
      <c r="U1363" t="s">
        <v>214</v>
      </c>
      <c r="V1363" t="s">
        <v>214</v>
      </c>
      <c r="W1363" t="s">
        <v>213</v>
      </c>
      <c r="X1363" t="s">
        <v>214</v>
      </c>
      <c r="Y1363" t="s">
        <v>213</v>
      </c>
      <c r="Z1363" t="s">
        <v>214</v>
      </c>
      <c r="AA1363" t="s">
        <v>213</v>
      </c>
      <c r="AB1363" t="s">
        <v>213</v>
      </c>
      <c r="AC1363" t="s">
        <v>213</v>
      </c>
      <c r="AD1363" t="s">
        <v>213</v>
      </c>
      <c r="AE1363" t="s">
        <v>213</v>
      </c>
      <c r="AF1363" t="s">
        <v>213</v>
      </c>
      <c r="AG1363"/>
      <c r="AH1363"/>
      <c r="AI1363"/>
      <c r="AJ1363"/>
      <c r="AK1363"/>
      <c r="AL1363"/>
      <c r="AM1363"/>
      <c r="AN1363"/>
      <c r="AO1363"/>
      <c r="AP1363"/>
      <c r="AQ1363" t="s">
        <v>3375</v>
      </c>
      <c r="AR1363"/>
      <c r="AS1363" s="268"/>
      <c r="AT1363" s="256"/>
    </row>
    <row r="1364" spans="1:48" s="257" customFormat="1" ht="22.8" x14ac:dyDescent="0.4">
      <c r="A1364" s="349">
        <v>216471</v>
      </c>
      <c r="B1364" s="257" t="s">
        <v>486</v>
      </c>
      <c r="C1364" t="s">
        <v>214</v>
      </c>
      <c r="D1364" t="s">
        <v>212</v>
      </c>
      <c r="E1364" t="s">
        <v>212</v>
      </c>
      <c r="F1364" t="s">
        <v>212</v>
      </c>
      <c r="G1364" t="s">
        <v>212</v>
      </c>
      <c r="H1364" t="s">
        <v>212</v>
      </c>
      <c r="I1364" t="s">
        <v>214</v>
      </c>
      <c r="J1364" t="s">
        <v>212</v>
      </c>
      <c r="K1364" t="s">
        <v>212</v>
      </c>
      <c r="L1364" t="s">
        <v>212</v>
      </c>
      <c r="M1364" t="s">
        <v>212</v>
      </c>
      <c r="N1364" t="s">
        <v>212</v>
      </c>
      <c r="O1364" t="s">
        <v>212</v>
      </c>
      <c r="P1364" t="s">
        <v>212</v>
      </c>
      <c r="Q1364" t="s">
        <v>212</v>
      </c>
      <c r="R1364" t="s">
        <v>212</v>
      </c>
      <c r="S1364" t="s">
        <v>214</v>
      </c>
      <c r="T1364" t="s">
        <v>212</v>
      </c>
      <c r="U1364" t="s">
        <v>214</v>
      </c>
      <c r="V1364" t="s">
        <v>214</v>
      </c>
      <c r="W1364"/>
      <c r="X1364"/>
      <c r="Y1364"/>
      <c r="Z1364"/>
      <c r="AA1364"/>
      <c r="AB1364"/>
      <c r="AC1364"/>
      <c r="AD1364"/>
      <c r="AE1364"/>
      <c r="AF1364"/>
      <c r="AG1364"/>
      <c r="AH1364"/>
      <c r="AI1364"/>
      <c r="AJ1364"/>
      <c r="AK1364"/>
      <c r="AL1364"/>
      <c r="AM1364"/>
      <c r="AN1364"/>
      <c r="AO1364"/>
      <c r="AP1364"/>
      <c r="AQ1364" t="s">
        <v>486</v>
      </c>
      <c r="AR1364" s="288"/>
      <c r="AS1364" s="268"/>
      <c r="AT1364" s="258"/>
    </row>
    <row r="1365" spans="1:48" s="257" customFormat="1" ht="22.8" x14ac:dyDescent="0.4">
      <c r="A1365" s="349">
        <v>216472</v>
      </c>
      <c r="B1365" s="257" t="s">
        <v>484</v>
      </c>
      <c r="C1365" t="s">
        <v>212</v>
      </c>
      <c r="D1365" t="s">
        <v>212</v>
      </c>
      <c r="E1365" t="s">
        <v>212</v>
      </c>
      <c r="F1365" t="s">
        <v>212</v>
      </c>
      <c r="G1365" t="s">
        <v>212</v>
      </c>
      <c r="H1365" t="s">
        <v>214</v>
      </c>
      <c r="I1365" t="s">
        <v>212</v>
      </c>
      <c r="J1365" t="s">
        <v>214</v>
      </c>
      <c r="K1365" t="s">
        <v>214</v>
      </c>
      <c r="L1365" t="s">
        <v>212</v>
      </c>
      <c r="M1365" t="s">
        <v>214</v>
      </c>
      <c r="N1365" t="s">
        <v>214</v>
      </c>
      <c r="O1365" t="s">
        <v>212</v>
      </c>
      <c r="P1365" t="s">
        <v>212</v>
      </c>
      <c r="Q1365" t="s">
        <v>214</v>
      </c>
      <c r="R1365" t="s">
        <v>214</v>
      </c>
      <c r="S1365" t="s">
        <v>214</v>
      </c>
      <c r="T1365" t="s">
        <v>214</v>
      </c>
      <c r="U1365" t="s">
        <v>214</v>
      </c>
      <c r="V1365" t="s">
        <v>214</v>
      </c>
      <c r="W1365" t="s">
        <v>212</v>
      </c>
      <c r="X1365" t="s">
        <v>212</v>
      </c>
      <c r="Y1365" t="s">
        <v>212</v>
      </c>
      <c r="Z1365" t="s">
        <v>212</v>
      </c>
      <c r="AA1365" t="s">
        <v>212</v>
      </c>
      <c r="AB1365" t="s">
        <v>214</v>
      </c>
      <c r="AC1365" t="s">
        <v>214</v>
      </c>
      <c r="AD1365" t="s">
        <v>214</v>
      </c>
      <c r="AE1365" t="s">
        <v>214</v>
      </c>
      <c r="AF1365" t="s">
        <v>214</v>
      </c>
      <c r="AG1365"/>
      <c r="AH1365"/>
      <c r="AI1365"/>
      <c r="AJ1365"/>
      <c r="AK1365"/>
      <c r="AL1365"/>
      <c r="AM1365"/>
      <c r="AN1365"/>
      <c r="AO1365"/>
      <c r="AP1365"/>
      <c r="AQ1365" t="s">
        <v>3375</v>
      </c>
      <c r="AR1365" s="288"/>
      <c r="AS1365" s="268"/>
      <c r="AT1365" s="258"/>
    </row>
    <row r="1366" spans="1:48" s="257" customFormat="1" ht="22.8" x14ac:dyDescent="0.4">
      <c r="A1366" s="349">
        <v>216477</v>
      </c>
      <c r="B1366" s="257" t="s">
        <v>484</v>
      </c>
      <c r="C1366" t="s">
        <v>214</v>
      </c>
      <c r="D1366" t="s">
        <v>214</v>
      </c>
      <c r="E1366" t="s">
        <v>214</v>
      </c>
      <c r="F1366" t="s">
        <v>212</v>
      </c>
      <c r="G1366" t="s">
        <v>214</v>
      </c>
      <c r="H1366" t="s">
        <v>214</v>
      </c>
      <c r="I1366" t="s">
        <v>212</v>
      </c>
      <c r="J1366" t="s">
        <v>214</v>
      </c>
      <c r="K1366" t="s">
        <v>214</v>
      </c>
      <c r="L1366" t="s">
        <v>212</v>
      </c>
      <c r="M1366" t="s">
        <v>214</v>
      </c>
      <c r="N1366" t="s">
        <v>212</v>
      </c>
      <c r="O1366" t="s">
        <v>214</v>
      </c>
      <c r="P1366" t="s">
        <v>214</v>
      </c>
      <c r="Q1366" t="s">
        <v>214</v>
      </c>
      <c r="R1366" t="s">
        <v>214</v>
      </c>
      <c r="S1366" t="s">
        <v>213</v>
      </c>
      <c r="T1366" t="s">
        <v>214</v>
      </c>
      <c r="U1366" t="s">
        <v>212</v>
      </c>
      <c r="V1366" t="s">
        <v>213</v>
      </c>
      <c r="W1366" t="s">
        <v>212</v>
      </c>
      <c r="X1366" t="s">
        <v>214</v>
      </c>
      <c r="Y1366" t="s">
        <v>214</v>
      </c>
      <c r="Z1366" t="s">
        <v>214</v>
      </c>
      <c r="AA1366" t="s">
        <v>214</v>
      </c>
      <c r="AB1366" t="s">
        <v>214</v>
      </c>
      <c r="AC1366" t="s">
        <v>214</v>
      </c>
      <c r="AD1366" t="s">
        <v>213</v>
      </c>
      <c r="AE1366" t="s">
        <v>213</v>
      </c>
      <c r="AF1366" t="s">
        <v>214</v>
      </c>
      <c r="AG1366"/>
      <c r="AH1366"/>
      <c r="AI1366"/>
      <c r="AJ1366"/>
      <c r="AK1366"/>
      <c r="AL1366"/>
      <c r="AM1366"/>
      <c r="AN1366"/>
      <c r="AO1366"/>
      <c r="AP1366"/>
      <c r="AQ1366" t="s">
        <v>3375</v>
      </c>
      <c r="AR1366"/>
      <c r="AS1366" s="268"/>
      <c r="AT1366" s="256"/>
      <c r="AV1366" s="258"/>
    </row>
    <row r="1367" spans="1:48" s="257" customFormat="1" ht="24" x14ac:dyDescent="0.5">
      <c r="A1367" s="350">
        <v>216480</v>
      </c>
      <c r="B1367" s="257" t="s">
        <v>485</v>
      </c>
      <c r="C1367" s="269" t="s">
        <v>213</v>
      </c>
      <c r="D1367" s="269" t="s">
        <v>213</v>
      </c>
      <c r="E1367" s="269" t="s">
        <v>213</v>
      </c>
      <c r="F1367" s="269" t="s">
        <v>213</v>
      </c>
      <c r="G1367" s="269" t="s">
        <v>213</v>
      </c>
      <c r="H1367" s="269" t="s">
        <v>213</v>
      </c>
      <c r="I1367" s="269" t="s">
        <v>213</v>
      </c>
      <c r="J1367" s="269" t="s">
        <v>213</v>
      </c>
      <c r="K1367" s="269" t="s">
        <v>213</v>
      </c>
      <c r="L1367" s="269" t="s">
        <v>213</v>
      </c>
      <c r="M1367" s="256"/>
      <c r="N1367" s="256"/>
      <c r="O1367" s="256"/>
      <c r="P1367" s="256"/>
      <c r="Q1367" s="256"/>
      <c r="R1367" s="256"/>
      <c r="S1367" s="256"/>
      <c r="T1367" s="256"/>
      <c r="U1367" s="256"/>
      <c r="V1367" s="256"/>
      <c r="W1367" s="256"/>
      <c r="X1367" s="256"/>
      <c r="Y1367" s="256"/>
      <c r="Z1367" s="256"/>
      <c r="AA1367" s="256"/>
      <c r="AB1367" s="256"/>
      <c r="AC1367" s="256"/>
      <c r="AD1367" s="256"/>
      <c r="AE1367" s="256"/>
      <c r="AF1367" s="256"/>
      <c r="AG1367" s="256"/>
      <c r="AH1367" s="256"/>
      <c r="AI1367" s="256"/>
      <c r="AJ1367" s="256"/>
      <c r="AK1367" s="256"/>
      <c r="AL1367" s="256"/>
      <c r="AM1367" s="256"/>
      <c r="AN1367" s="256"/>
      <c r="AO1367" s="256"/>
      <c r="AP1367"/>
      <c r="AQ1367" t="s">
        <v>3981</v>
      </c>
      <c r="AR1367" s="288"/>
      <c r="AS1367" s="268"/>
      <c r="AT1367" s="256"/>
    </row>
    <row r="1368" spans="1:48" s="257" customFormat="1" ht="22.8" x14ac:dyDescent="0.4">
      <c r="A1368" s="349">
        <v>216493</v>
      </c>
      <c r="B1368" s="257" t="s">
        <v>486</v>
      </c>
      <c r="C1368" t="s">
        <v>214</v>
      </c>
      <c r="D1368" t="s">
        <v>214</v>
      </c>
      <c r="E1368" t="s">
        <v>212</v>
      </c>
      <c r="F1368" t="s">
        <v>212</v>
      </c>
      <c r="G1368" t="s">
        <v>214</v>
      </c>
      <c r="H1368" t="s">
        <v>214</v>
      </c>
      <c r="I1368" t="s">
        <v>212</v>
      </c>
      <c r="J1368" t="s">
        <v>212</v>
      </c>
      <c r="K1368" t="s">
        <v>212</v>
      </c>
      <c r="L1368" t="s">
        <v>212</v>
      </c>
      <c r="M1368" t="s">
        <v>214</v>
      </c>
      <c r="N1368" t="s">
        <v>214</v>
      </c>
      <c r="O1368" t="s">
        <v>212</v>
      </c>
      <c r="P1368" t="s">
        <v>213</v>
      </c>
      <c r="Q1368" t="s">
        <v>213</v>
      </c>
      <c r="R1368" t="s">
        <v>213</v>
      </c>
      <c r="S1368" t="s">
        <v>213</v>
      </c>
      <c r="T1368" t="s">
        <v>214</v>
      </c>
      <c r="U1368" t="s">
        <v>214</v>
      </c>
      <c r="V1368" t="s">
        <v>214</v>
      </c>
      <c r="W1368"/>
      <c r="X1368"/>
      <c r="Y1368"/>
      <c r="Z1368"/>
      <c r="AA1368"/>
      <c r="AB1368"/>
      <c r="AC1368"/>
      <c r="AD1368"/>
      <c r="AE1368"/>
      <c r="AF1368"/>
      <c r="AG1368"/>
      <c r="AH1368"/>
      <c r="AI1368"/>
      <c r="AJ1368"/>
      <c r="AK1368"/>
      <c r="AL1368"/>
      <c r="AM1368"/>
      <c r="AN1368"/>
      <c r="AO1368"/>
      <c r="AP1368"/>
      <c r="AQ1368" t="s">
        <v>3377</v>
      </c>
      <c r="AR1368" s="288"/>
      <c r="AS1368" s="268"/>
      <c r="AT1368" s="258"/>
      <c r="AV1368" s="258"/>
    </row>
    <row r="1369" spans="1:48" s="257" customFormat="1" ht="22.8" x14ac:dyDescent="0.4">
      <c r="A1369" s="351">
        <v>216501</v>
      </c>
      <c r="B1369" s="257" t="s">
        <v>485</v>
      </c>
      <c r="C1369" s="269" t="s">
        <v>3829</v>
      </c>
      <c r="D1369" s="269" t="s">
        <v>3829</v>
      </c>
      <c r="E1369" s="269" t="s">
        <v>3829</v>
      </c>
      <c r="F1369" s="269" t="s">
        <v>3829</v>
      </c>
      <c r="G1369" s="269" t="s">
        <v>3829</v>
      </c>
      <c r="H1369" s="269" t="s">
        <v>3829</v>
      </c>
      <c r="I1369" s="269" t="s">
        <v>3829</v>
      </c>
      <c r="J1369" s="269" t="s">
        <v>3829</v>
      </c>
      <c r="K1369" s="269" t="s">
        <v>3829</v>
      </c>
      <c r="L1369" s="269" t="s">
        <v>3829</v>
      </c>
      <c r="M1369" s="269"/>
      <c r="N1369" s="269"/>
      <c r="O1369" s="269"/>
      <c r="P1369" s="269"/>
      <c r="Q1369" s="269"/>
      <c r="R1369" s="269"/>
      <c r="S1369" s="269"/>
      <c r="T1369" s="269"/>
      <c r="U1369" s="269"/>
      <c r="V1369" s="269"/>
      <c r="W1369" s="269"/>
      <c r="X1369" s="269"/>
      <c r="Y1369" s="269"/>
      <c r="Z1369" s="269"/>
      <c r="AA1369" s="269"/>
      <c r="AB1369" s="269"/>
      <c r="AC1369" s="269"/>
      <c r="AD1369" s="269"/>
      <c r="AE1369" s="269"/>
      <c r="AF1369" s="269"/>
      <c r="AG1369" s="269"/>
      <c r="AH1369" s="269"/>
      <c r="AI1369" s="269"/>
      <c r="AJ1369" s="269"/>
      <c r="AK1369" s="269"/>
      <c r="AL1369" s="269"/>
      <c r="AM1369" s="269"/>
      <c r="AN1369" s="269"/>
      <c r="AO1369" s="269"/>
      <c r="AP1369"/>
      <c r="AQ1369" t="s">
        <v>4211</v>
      </c>
      <c r="AR1369" s="288"/>
      <c r="AS1369" s="268"/>
      <c r="AT1369" s="256"/>
      <c r="AV1369" s="258"/>
    </row>
    <row r="1370" spans="1:48" s="257" customFormat="1" ht="22.8" x14ac:dyDescent="0.4">
      <c r="A1370" s="355">
        <v>216505</v>
      </c>
      <c r="B1370" t="s">
        <v>4029</v>
      </c>
      <c r="C1370" t="s">
        <v>213</v>
      </c>
      <c r="D1370" t="s">
        <v>213</v>
      </c>
      <c r="E1370" t="s">
        <v>213</v>
      </c>
      <c r="F1370" t="s">
        <v>213</v>
      </c>
      <c r="G1370" t="s">
        <v>213</v>
      </c>
      <c r="H1370" t="s">
        <v>213</v>
      </c>
      <c r="I1370" t="s">
        <v>213</v>
      </c>
      <c r="J1370" t="s">
        <v>213</v>
      </c>
      <c r="K1370" t="s">
        <v>213</v>
      </c>
      <c r="L1370" t="s">
        <v>213</v>
      </c>
      <c r="M1370" s="280"/>
      <c r="N1370" s="280"/>
      <c r="O1370" s="280"/>
      <c r="P1370" s="280"/>
      <c r="Q1370" s="280"/>
      <c r="R1370" s="280"/>
      <c r="S1370" s="280"/>
      <c r="T1370" s="280"/>
      <c r="U1370" s="280"/>
      <c r="V1370" s="280"/>
      <c r="W1370" s="280"/>
      <c r="X1370" s="280"/>
      <c r="Y1370" s="280"/>
      <c r="Z1370" s="280"/>
      <c r="AA1370" s="280"/>
      <c r="AB1370" s="280"/>
      <c r="AC1370" s="280"/>
      <c r="AD1370" s="280"/>
      <c r="AE1370" s="280"/>
      <c r="AF1370" s="280"/>
      <c r="AG1370" s="280"/>
      <c r="AH1370" s="280"/>
      <c r="AI1370" s="280"/>
      <c r="AJ1370" s="280"/>
      <c r="AK1370" s="280"/>
      <c r="AL1370" s="280"/>
      <c r="AM1370" s="280"/>
      <c r="AN1370" s="280"/>
      <c r="AO1370" s="280"/>
      <c r="AP1370" s="280"/>
      <c r="AQ1370" s="280"/>
      <c r="AR1370" s="282"/>
      <c r="AS1370" s="283"/>
      <c r="AT1370" s="256"/>
    </row>
    <row r="1371" spans="1:48" s="257" customFormat="1" ht="22.8" x14ac:dyDescent="0.4">
      <c r="A1371" s="349">
        <v>216506</v>
      </c>
      <c r="B1371" s="257" t="s">
        <v>59</v>
      </c>
      <c r="C1371" t="s">
        <v>214</v>
      </c>
      <c r="D1371" t="s">
        <v>214</v>
      </c>
      <c r="E1371" t="s">
        <v>214</v>
      </c>
      <c r="F1371" t="s">
        <v>214</v>
      </c>
      <c r="G1371" t="s">
        <v>214</v>
      </c>
      <c r="H1371" t="s">
        <v>212</v>
      </c>
      <c r="I1371" t="s">
        <v>214</v>
      </c>
      <c r="J1371" t="s">
        <v>214</v>
      </c>
      <c r="K1371" t="s">
        <v>214</v>
      </c>
      <c r="L1371" t="s">
        <v>214</v>
      </c>
      <c r="M1371" t="s">
        <v>214</v>
      </c>
      <c r="N1371" t="s">
        <v>212</v>
      </c>
      <c r="O1371" t="s">
        <v>214</v>
      </c>
      <c r="P1371" t="s">
        <v>214</v>
      </c>
      <c r="Q1371" t="s">
        <v>214</v>
      </c>
      <c r="R1371" t="s">
        <v>214</v>
      </c>
      <c r="S1371" t="s">
        <v>214</v>
      </c>
      <c r="T1371" t="s">
        <v>214</v>
      </c>
      <c r="U1371" t="s">
        <v>214</v>
      </c>
      <c r="V1371" t="s">
        <v>214</v>
      </c>
      <c r="W1371" t="s">
        <v>214</v>
      </c>
      <c r="X1371" t="s">
        <v>214</v>
      </c>
      <c r="Y1371" t="s">
        <v>214</v>
      </c>
      <c r="Z1371" t="s">
        <v>212</v>
      </c>
      <c r="AA1371" t="s">
        <v>214</v>
      </c>
      <c r="AB1371" t="s">
        <v>214</v>
      </c>
      <c r="AC1371" t="s">
        <v>214</v>
      </c>
      <c r="AD1371" t="s">
        <v>214</v>
      </c>
      <c r="AE1371" t="s">
        <v>212</v>
      </c>
      <c r="AF1371" t="s">
        <v>212</v>
      </c>
      <c r="AG1371" t="s">
        <v>212</v>
      </c>
      <c r="AH1371" t="s">
        <v>214</v>
      </c>
      <c r="AI1371" t="s">
        <v>212</v>
      </c>
      <c r="AJ1371" t="s">
        <v>212</v>
      </c>
      <c r="AK1371" t="s">
        <v>214</v>
      </c>
      <c r="AL1371" t="s">
        <v>214</v>
      </c>
      <c r="AM1371" t="s">
        <v>214</v>
      </c>
      <c r="AN1371" t="s">
        <v>214</v>
      </c>
      <c r="AO1371" t="s">
        <v>214</v>
      </c>
      <c r="AP1371" t="s">
        <v>214</v>
      </c>
      <c r="AQ1371" t="s">
        <v>3374</v>
      </c>
      <c r="AR1371" t="s">
        <v>731</v>
      </c>
      <c r="AS1371" s="268"/>
      <c r="AT1371" s="258"/>
      <c r="AV1371" s="258"/>
    </row>
    <row r="1372" spans="1:48" s="257" customFormat="1" ht="24" x14ac:dyDescent="0.5">
      <c r="A1372" s="350">
        <v>216509</v>
      </c>
      <c r="B1372" s="257" t="s">
        <v>485</v>
      </c>
      <c r="C1372" s="257" t="s">
        <v>212</v>
      </c>
      <c r="D1372" s="257" t="s">
        <v>214</v>
      </c>
      <c r="E1372" s="257" t="s">
        <v>212</v>
      </c>
      <c r="F1372" s="257" t="s">
        <v>212</v>
      </c>
      <c r="G1372" s="257" t="s">
        <v>213</v>
      </c>
      <c r="H1372" s="257" t="s">
        <v>213</v>
      </c>
      <c r="I1372" s="257" t="s">
        <v>213</v>
      </c>
      <c r="J1372" s="257" t="s">
        <v>212</v>
      </c>
      <c r="K1372" s="257" t="s">
        <v>214</v>
      </c>
      <c r="L1372" s="257" t="s">
        <v>213</v>
      </c>
      <c r="AP1372"/>
      <c r="AQ1372" t="s">
        <v>485</v>
      </c>
      <c r="AR1372" s="288"/>
      <c r="AS1372" s="268"/>
      <c r="AT1372" s="258"/>
      <c r="AV1372" s="258"/>
    </row>
    <row r="1373" spans="1:48" s="257" customFormat="1" ht="22.8" x14ac:dyDescent="0.4">
      <c r="A1373" s="349">
        <v>216513</v>
      </c>
      <c r="B1373" s="257" t="s">
        <v>484</v>
      </c>
      <c r="C1373" t="s">
        <v>212</v>
      </c>
      <c r="D1373" t="s">
        <v>214</v>
      </c>
      <c r="E1373" t="s">
        <v>214</v>
      </c>
      <c r="F1373" t="s">
        <v>212</v>
      </c>
      <c r="G1373" t="s">
        <v>212</v>
      </c>
      <c r="H1373" t="s">
        <v>214</v>
      </c>
      <c r="I1373" t="s">
        <v>212</v>
      </c>
      <c r="J1373" t="s">
        <v>214</v>
      </c>
      <c r="K1373" t="s">
        <v>212</v>
      </c>
      <c r="L1373" t="s">
        <v>214</v>
      </c>
      <c r="M1373" t="s">
        <v>214</v>
      </c>
      <c r="N1373" t="s">
        <v>212</v>
      </c>
      <c r="O1373" t="s">
        <v>214</v>
      </c>
      <c r="P1373" t="s">
        <v>212</v>
      </c>
      <c r="Q1373" t="s">
        <v>214</v>
      </c>
      <c r="R1373" t="s">
        <v>213</v>
      </c>
      <c r="S1373" t="s">
        <v>214</v>
      </c>
      <c r="T1373" t="s">
        <v>214</v>
      </c>
      <c r="U1373" t="s">
        <v>214</v>
      </c>
      <c r="V1373" t="s">
        <v>214</v>
      </c>
      <c r="W1373" t="s">
        <v>214</v>
      </c>
      <c r="X1373" t="s">
        <v>214</v>
      </c>
      <c r="Y1373" t="s">
        <v>212</v>
      </c>
      <c r="Z1373" t="s">
        <v>212</v>
      </c>
      <c r="AA1373" t="s">
        <v>212</v>
      </c>
      <c r="AB1373" t="s">
        <v>214</v>
      </c>
      <c r="AC1373" t="s">
        <v>214</v>
      </c>
      <c r="AD1373" t="s">
        <v>212</v>
      </c>
      <c r="AE1373" t="s">
        <v>212</v>
      </c>
      <c r="AF1373" t="s">
        <v>214</v>
      </c>
      <c r="AG1373"/>
      <c r="AH1373"/>
      <c r="AI1373"/>
      <c r="AJ1373"/>
      <c r="AK1373"/>
      <c r="AL1373"/>
      <c r="AM1373"/>
      <c r="AN1373"/>
      <c r="AO1373"/>
      <c r="AP1373"/>
      <c r="AQ1373" t="s">
        <v>3375</v>
      </c>
      <c r="AR1373"/>
      <c r="AS1373" s="268"/>
      <c r="AT1373" s="258"/>
    </row>
    <row r="1374" spans="1:48" s="257" customFormat="1" ht="22.8" x14ac:dyDescent="0.4">
      <c r="A1374" s="349">
        <v>216518</v>
      </c>
      <c r="B1374" s="257" t="s">
        <v>484</v>
      </c>
      <c r="C1374" t="s">
        <v>214</v>
      </c>
      <c r="D1374" t="s">
        <v>214</v>
      </c>
      <c r="E1374" t="s">
        <v>214</v>
      </c>
      <c r="F1374" t="s">
        <v>214</v>
      </c>
      <c r="G1374" t="s">
        <v>212</v>
      </c>
      <c r="H1374" t="s">
        <v>212</v>
      </c>
      <c r="I1374" t="s">
        <v>214</v>
      </c>
      <c r="J1374" t="s">
        <v>214</v>
      </c>
      <c r="K1374" t="s">
        <v>214</v>
      </c>
      <c r="L1374" t="s">
        <v>214</v>
      </c>
      <c r="M1374" t="s">
        <v>212</v>
      </c>
      <c r="N1374" t="s">
        <v>214</v>
      </c>
      <c r="O1374" t="s">
        <v>214</v>
      </c>
      <c r="P1374" t="s">
        <v>212</v>
      </c>
      <c r="Q1374" t="s">
        <v>214</v>
      </c>
      <c r="R1374" t="s">
        <v>212</v>
      </c>
      <c r="S1374" t="s">
        <v>214</v>
      </c>
      <c r="T1374" t="s">
        <v>214</v>
      </c>
      <c r="U1374" t="s">
        <v>214</v>
      </c>
      <c r="V1374" t="s">
        <v>212</v>
      </c>
      <c r="W1374" t="s">
        <v>212</v>
      </c>
      <c r="X1374" t="s">
        <v>214</v>
      </c>
      <c r="Y1374" t="s">
        <v>212</v>
      </c>
      <c r="Z1374" t="s">
        <v>212</v>
      </c>
      <c r="AA1374" t="s">
        <v>212</v>
      </c>
      <c r="AB1374" t="s">
        <v>212</v>
      </c>
      <c r="AC1374" t="s">
        <v>214</v>
      </c>
      <c r="AD1374" t="s">
        <v>214</v>
      </c>
      <c r="AE1374" t="s">
        <v>214</v>
      </c>
      <c r="AF1374" t="s">
        <v>214</v>
      </c>
      <c r="AG1374"/>
      <c r="AH1374"/>
      <c r="AI1374"/>
      <c r="AJ1374"/>
      <c r="AK1374"/>
      <c r="AL1374"/>
      <c r="AM1374"/>
      <c r="AN1374"/>
      <c r="AO1374"/>
      <c r="AP1374"/>
      <c r="AQ1374" t="s">
        <v>3375</v>
      </c>
      <c r="AR1374"/>
      <c r="AS1374" s="268"/>
      <c r="AT1374" s="258"/>
      <c r="AV1374" s="258"/>
    </row>
    <row r="1375" spans="1:48" s="257" customFormat="1" ht="22.8" x14ac:dyDescent="0.4">
      <c r="A1375" s="349">
        <v>216521</v>
      </c>
      <c r="B1375" s="257" t="s">
        <v>486</v>
      </c>
      <c r="C1375" s="269" t="s">
        <v>3829</v>
      </c>
      <c r="D1375" s="269" t="s">
        <v>3829</v>
      </c>
      <c r="E1375" s="269" t="s">
        <v>3829</v>
      </c>
      <c r="F1375" s="269" t="s">
        <v>3829</v>
      </c>
      <c r="G1375" s="269" t="s">
        <v>3829</v>
      </c>
      <c r="H1375" s="269" t="s">
        <v>3829</v>
      </c>
      <c r="I1375" s="269" t="s">
        <v>3829</v>
      </c>
      <c r="J1375" s="269" t="s">
        <v>3829</v>
      </c>
      <c r="K1375" s="269" t="s">
        <v>3829</v>
      </c>
      <c r="L1375" s="269" t="s">
        <v>3829</v>
      </c>
      <c r="M1375" s="269" t="s">
        <v>3829</v>
      </c>
      <c r="N1375" s="269" t="s">
        <v>3829</v>
      </c>
      <c r="O1375" s="269" t="s">
        <v>3829</v>
      </c>
      <c r="P1375" s="269" t="s">
        <v>3829</v>
      </c>
      <c r="Q1375" s="269" t="s">
        <v>3829</v>
      </c>
      <c r="R1375" s="269" t="s">
        <v>3829</v>
      </c>
      <c r="S1375" s="269" t="s">
        <v>3829</v>
      </c>
      <c r="T1375" s="269" t="s">
        <v>3829</v>
      </c>
      <c r="U1375" s="269" t="s">
        <v>3829</v>
      </c>
      <c r="V1375" s="269" t="s">
        <v>3829</v>
      </c>
      <c r="W1375"/>
      <c r="X1375"/>
      <c r="Y1375"/>
      <c r="Z1375"/>
      <c r="AA1375"/>
      <c r="AB1375"/>
      <c r="AC1375"/>
      <c r="AD1375"/>
      <c r="AE1375"/>
      <c r="AF1375"/>
      <c r="AG1375"/>
      <c r="AH1375"/>
      <c r="AI1375"/>
      <c r="AJ1375"/>
      <c r="AK1375"/>
      <c r="AL1375"/>
      <c r="AM1375"/>
      <c r="AN1375"/>
      <c r="AO1375"/>
      <c r="AP1375"/>
      <c r="AQ1375" t="s">
        <v>4022</v>
      </c>
      <c r="AR1375" s="288"/>
      <c r="AS1375" s="268"/>
      <c r="AT1375" s="256"/>
      <c r="AV1375" s="258"/>
    </row>
    <row r="1376" spans="1:48" s="257" customFormat="1" ht="22.8" x14ac:dyDescent="0.4">
      <c r="A1376" s="349">
        <v>216522</v>
      </c>
      <c r="B1376" s="257" t="s">
        <v>65</v>
      </c>
      <c r="C1376" t="s">
        <v>212</v>
      </c>
      <c r="D1376" t="s">
        <v>212</v>
      </c>
      <c r="E1376" t="s">
        <v>212</v>
      </c>
      <c r="F1376" t="s">
        <v>212</v>
      </c>
      <c r="G1376" t="s">
        <v>212</v>
      </c>
      <c r="H1376" t="s">
        <v>214</v>
      </c>
      <c r="I1376" t="s">
        <v>212</v>
      </c>
      <c r="J1376" t="s">
        <v>214</v>
      </c>
      <c r="K1376" t="s">
        <v>214</v>
      </c>
      <c r="L1376" t="s">
        <v>214</v>
      </c>
      <c r="M1376" t="s">
        <v>212</v>
      </c>
      <c r="N1376" t="s">
        <v>212</v>
      </c>
      <c r="O1376" t="s">
        <v>212</v>
      </c>
      <c r="P1376" t="s">
        <v>214</v>
      </c>
      <c r="Q1376" t="s">
        <v>213</v>
      </c>
      <c r="R1376" t="s">
        <v>212</v>
      </c>
      <c r="S1376" t="s">
        <v>212</v>
      </c>
      <c r="T1376" t="s">
        <v>214</v>
      </c>
      <c r="U1376" t="s">
        <v>214</v>
      </c>
      <c r="V1376" t="s">
        <v>214</v>
      </c>
      <c r="W1376" t="s">
        <v>212</v>
      </c>
      <c r="X1376" t="s">
        <v>214</v>
      </c>
      <c r="Y1376" t="s">
        <v>214</v>
      </c>
      <c r="Z1376" t="s">
        <v>212</v>
      </c>
      <c r="AA1376" t="s">
        <v>212</v>
      </c>
      <c r="AB1376" t="s">
        <v>214</v>
      </c>
      <c r="AC1376" t="s">
        <v>214</v>
      </c>
      <c r="AD1376" t="s">
        <v>214</v>
      </c>
      <c r="AE1376" t="s">
        <v>214</v>
      </c>
      <c r="AF1376" t="s">
        <v>214</v>
      </c>
      <c r="AG1376" t="s">
        <v>213</v>
      </c>
      <c r="AH1376" t="s">
        <v>213</v>
      </c>
      <c r="AI1376" t="s">
        <v>213</v>
      </c>
      <c r="AJ1376" t="s">
        <v>213</v>
      </c>
      <c r="AK1376" t="s">
        <v>213</v>
      </c>
      <c r="AL1376"/>
      <c r="AM1376"/>
      <c r="AN1376"/>
      <c r="AO1376"/>
      <c r="AP1376"/>
      <c r="AQ1376" t="s">
        <v>4083</v>
      </c>
      <c r="AR1376" s="282"/>
      <c r="AS1376" s="268"/>
      <c r="AT1376" s="256"/>
    </row>
    <row r="1377" spans="1:48" s="257" customFormat="1" ht="24" x14ac:dyDescent="0.5">
      <c r="A1377" s="350">
        <v>216524</v>
      </c>
      <c r="B1377" s="257" t="s">
        <v>486</v>
      </c>
      <c r="C1377" s="257" t="s">
        <v>212</v>
      </c>
      <c r="D1377" s="257" t="s">
        <v>212</v>
      </c>
      <c r="E1377" s="257" t="s">
        <v>212</v>
      </c>
      <c r="F1377" s="257" t="s">
        <v>212</v>
      </c>
      <c r="G1377" s="257" t="s">
        <v>212</v>
      </c>
      <c r="H1377" s="257" t="s">
        <v>212</v>
      </c>
      <c r="I1377" s="257" t="s">
        <v>214</v>
      </c>
      <c r="J1377" s="257" t="s">
        <v>214</v>
      </c>
      <c r="K1377" s="257" t="s">
        <v>214</v>
      </c>
      <c r="L1377" s="257" t="s">
        <v>212</v>
      </c>
      <c r="M1377" s="257" t="s">
        <v>213</v>
      </c>
      <c r="N1377" s="257" t="s">
        <v>213</v>
      </c>
      <c r="O1377" s="257" t="s">
        <v>213</v>
      </c>
      <c r="P1377" s="257" t="s">
        <v>213</v>
      </c>
      <c r="Q1377" s="257" t="s">
        <v>213</v>
      </c>
      <c r="R1377" s="257" t="s">
        <v>213</v>
      </c>
      <c r="S1377" s="257" t="s">
        <v>213</v>
      </c>
      <c r="T1377" s="257" t="s">
        <v>213</v>
      </c>
      <c r="U1377" s="257" t="s">
        <v>213</v>
      </c>
      <c r="V1377" s="257" t="s">
        <v>213</v>
      </c>
      <c r="AP1377"/>
      <c r="AQ1377" t="s">
        <v>3377</v>
      </c>
      <c r="AR1377" s="288"/>
      <c r="AS1377" s="268"/>
      <c r="AT1377" s="258"/>
      <c r="AV1377" s="258"/>
    </row>
    <row r="1378" spans="1:48" s="257" customFormat="1" ht="22.8" x14ac:dyDescent="0.4">
      <c r="A1378" s="349">
        <v>216527</v>
      </c>
      <c r="B1378" s="257" t="s">
        <v>59</v>
      </c>
      <c r="C1378" t="s">
        <v>212</v>
      </c>
      <c r="D1378" t="s">
        <v>214</v>
      </c>
      <c r="E1378" t="s">
        <v>214</v>
      </c>
      <c r="F1378" t="s">
        <v>214</v>
      </c>
      <c r="G1378" t="s">
        <v>214</v>
      </c>
      <c r="H1378" t="s">
        <v>214</v>
      </c>
      <c r="I1378" t="s">
        <v>214</v>
      </c>
      <c r="J1378" t="s">
        <v>214</v>
      </c>
      <c r="K1378" t="s">
        <v>214</v>
      </c>
      <c r="L1378" t="s">
        <v>214</v>
      </c>
      <c r="M1378" t="s">
        <v>212</v>
      </c>
      <c r="N1378" t="s">
        <v>212</v>
      </c>
      <c r="O1378" t="s">
        <v>212</v>
      </c>
      <c r="P1378" t="s">
        <v>214</v>
      </c>
      <c r="Q1378" t="s">
        <v>214</v>
      </c>
      <c r="R1378" t="s">
        <v>214</v>
      </c>
      <c r="S1378" t="s">
        <v>214</v>
      </c>
      <c r="T1378" t="s">
        <v>214</v>
      </c>
      <c r="U1378" t="s">
        <v>214</v>
      </c>
      <c r="V1378" t="s">
        <v>214</v>
      </c>
      <c r="W1378" t="s">
        <v>212</v>
      </c>
      <c r="X1378" t="s">
        <v>214</v>
      </c>
      <c r="Y1378" t="s">
        <v>213</v>
      </c>
      <c r="Z1378" t="s">
        <v>214</v>
      </c>
      <c r="AA1378" t="s">
        <v>214</v>
      </c>
      <c r="AB1378" t="s">
        <v>214</v>
      </c>
      <c r="AC1378" t="s">
        <v>214</v>
      </c>
      <c r="AD1378" t="s">
        <v>214</v>
      </c>
      <c r="AE1378" t="s">
        <v>213</v>
      </c>
      <c r="AF1378" t="s">
        <v>214</v>
      </c>
      <c r="AG1378" t="s">
        <v>212</v>
      </c>
      <c r="AH1378" t="s">
        <v>214</v>
      </c>
      <c r="AI1378" t="s">
        <v>214</v>
      </c>
      <c r="AJ1378" t="s">
        <v>214</v>
      </c>
      <c r="AK1378" t="s">
        <v>212</v>
      </c>
      <c r="AL1378" t="s">
        <v>214</v>
      </c>
      <c r="AM1378" t="s">
        <v>213</v>
      </c>
      <c r="AN1378" t="s">
        <v>213</v>
      </c>
      <c r="AO1378" t="s">
        <v>213</v>
      </c>
      <c r="AP1378" t="s">
        <v>214</v>
      </c>
      <c r="AQ1378" t="s">
        <v>3374</v>
      </c>
      <c r="AR1378"/>
      <c r="AS1378" s="268"/>
      <c r="AT1378" s="256"/>
    </row>
    <row r="1379" spans="1:48" s="257" customFormat="1" ht="22.8" x14ac:dyDescent="0.4">
      <c r="A1379" s="349">
        <v>216528</v>
      </c>
      <c r="B1379" s="257" t="s">
        <v>65</v>
      </c>
      <c r="C1379" t="s">
        <v>214</v>
      </c>
      <c r="D1379" t="s">
        <v>214</v>
      </c>
      <c r="E1379" t="s">
        <v>214</v>
      </c>
      <c r="F1379" t="s">
        <v>214</v>
      </c>
      <c r="G1379" t="s">
        <v>214</v>
      </c>
      <c r="H1379" t="s">
        <v>214</v>
      </c>
      <c r="I1379" t="s">
        <v>212</v>
      </c>
      <c r="J1379" t="s">
        <v>214</v>
      </c>
      <c r="K1379" t="s">
        <v>214</v>
      </c>
      <c r="L1379" t="s">
        <v>214</v>
      </c>
      <c r="M1379" t="s">
        <v>214</v>
      </c>
      <c r="N1379" t="s">
        <v>212</v>
      </c>
      <c r="O1379" t="s">
        <v>214</v>
      </c>
      <c r="P1379" t="s">
        <v>212</v>
      </c>
      <c r="Q1379" t="s">
        <v>212</v>
      </c>
      <c r="R1379" t="s">
        <v>214</v>
      </c>
      <c r="S1379" t="s">
        <v>212</v>
      </c>
      <c r="T1379" t="s">
        <v>214</v>
      </c>
      <c r="U1379" t="s">
        <v>214</v>
      </c>
      <c r="V1379" t="s">
        <v>214</v>
      </c>
      <c r="W1379" t="s">
        <v>212</v>
      </c>
      <c r="X1379" t="s">
        <v>212</v>
      </c>
      <c r="Y1379" t="s">
        <v>212</v>
      </c>
      <c r="Z1379" t="s">
        <v>214</v>
      </c>
      <c r="AA1379" t="s">
        <v>212</v>
      </c>
      <c r="AB1379" t="s">
        <v>214</v>
      </c>
      <c r="AC1379" t="s">
        <v>214</v>
      </c>
      <c r="AD1379" t="s">
        <v>212</v>
      </c>
      <c r="AE1379" t="s">
        <v>212</v>
      </c>
      <c r="AF1379" t="s">
        <v>212</v>
      </c>
      <c r="AG1379" t="s">
        <v>213</v>
      </c>
      <c r="AH1379" t="s">
        <v>213</v>
      </c>
      <c r="AI1379" t="s">
        <v>213</v>
      </c>
      <c r="AJ1379" t="s">
        <v>213</v>
      </c>
      <c r="AK1379" t="s">
        <v>213</v>
      </c>
      <c r="AL1379"/>
      <c r="AM1379"/>
      <c r="AN1379"/>
      <c r="AO1379"/>
      <c r="AP1379"/>
      <c r="AQ1379" t="s">
        <v>4055</v>
      </c>
      <c r="AR1379"/>
      <c r="AS1379" s="268"/>
      <c r="AT1379" s="256"/>
      <c r="AV1379" s="258"/>
    </row>
    <row r="1380" spans="1:48" s="257" customFormat="1" ht="22.8" x14ac:dyDescent="0.4">
      <c r="A1380" s="349">
        <v>216530</v>
      </c>
      <c r="B1380" s="257" t="s">
        <v>65</v>
      </c>
      <c r="C1380" t="s">
        <v>212</v>
      </c>
      <c r="D1380" t="s">
        <v>214</v>
      </c>
      <c r="E1380" t="s">
        <v>214</v>
      </c>
      <c r="F1380" t="s">
        <v>212</v>
      </c>
      <c r="G1380" t="s">
        <v>214</v>
      </c>
      <c r="H1380" t="s">
        <v>214</v>
      </c>
      <c r="I1380" t="s">
        <v>212</v>
      </c>
      <c r="J1380" t="s">
        <v>212</v>
      </c>
      <c r="K1380" t="s">
        <v>212</v>
      </c>
      <c r="L1380" t="s">
        <v>212</v>
      </c>
      <c r="M1380" t="s">
        <v>214</v>
      </c>
      <c r="N1380" t="s">
        <v>212</v>
      </c>
      <c r="O1380" t="s">
        <v>212</v>
      </c>
      <c r="P1380" t="s">
        <v>214</v>
      </c>
      <c r="Q1380" t="s">
        <v>214</v>
      </c>
      <c r="R1380" t="s">
        <v>214</v>
      </c>
      <c r="S1380" t="s">
        <v>212</v>
      </c>
      <c r="T1380" t="s">
        <v>214</v>
      </c>
      <c r="U1380" t="s">
        <v>214</v>
      </c>
      <c r="V1380" t="s">
        <v>212</v>
      </c>
      <c r="W1380" t="s">
        <v>212</v>
      </c>
      <c r="X1380" t="s">
        <v>214</v>
      </c>
      <c r="Y1380" t="s">
        <v>212</v>
      </c>
      <c r="Z1380" t="s">
        <v>214</v>
      </c>
      <c r="AA1380" t="s">
        <v>212</v>
      </c>
      <c r="AB1380" t="s">
        <v>214</v>
      </c>
      <c r="AC1380" t="s">
        <v>214</v>
      </c>
      <c r="AD1380" t="s">
        <v>212</v>
      </c>
      <c r="AE1380" t="s">
        <v>212</v>
      </c>
      <c r="AF1380" t="s">
        <v>212</v>
      </c>
      <c r="AG1380" t="s">
        <v>213</v>
      </c>
      <c r="AH1380" t="s">
        <v>213</v>
      </c>
      <c r="AI1380" t="s">
        <v>213</v>
      </c>
      <c r="AJ1380" t="s">
        <v>213</v>
      </c>
      <c r="AK1380" t="s">
        <v>213</v>
      </c>
      <c r="AL1380"/>
      <c r="AM1380"/>
      <c r="AN1380"/>
      <c r="AO1380"/>
      <c r="AP1380"/>
      <c r="AQ1380" t="s">
        <v>4083</v>
      </c>
      <c r="AR1380"/>
      <c r="AS1380" s="268"/>
      <c r="AT1380" s="256"/>
    </row>
    <row r="1381" spans="1:48" s="257" customFormat="1" ht="22.8" x14ac:dyDescent="0.4">
      <c r="A1381" s="349">
        <v>216531</v>
      </c>
      <c r="B1381" s="257" t="s">
        <v>65</v>
      </c>
      <c r="C1381" t="s">
        <v>212</v>
      </c>
      <c r="D1381" t="s">
        <v>214</v>
      </c>
      <c r="E1381" t="s">
        <v>214</v>
      </c>
      <c r="F1381" t="s">
        <v>212</v>
      </c>
      <c r="G1381" t="s">
        <v>212</v>
      </c>
      <c r="H1381" t="s">
        <v>214</v>
      </c>
      <c r="I1381" t="s">
        <v>214</v>
      </c>
      <c r="J1381" t="s">
        <v>214</v>
      </c>
      <c r="K1381" t="s">
        <v>214</v>
      </c>
      <c r="L1381" t="s">
        <v>212</v>
      </c>
      <c r="M1381" t="s">
        <v>212</v>
      </c>
      <c r="N1381" t="s">
        <v>212</v>
      </c>
      <c r="O1381" t="s">
        <v>214</v>
      </c>
      <c r="P1381" t="s">
        <v>214</v>
      </c>
      <c r="Q1381" t="s">
        <v>214</v>
      </c>
      <c r="R1381" t="s">
        <v>214</v>
      </c>
      <c r="S1381" t="s">
        <v>212</v>
      </c>
      <c r="T1381" t="s">
        <v>214</v>
      </c>
      <c r="U1381" t="s">
        <v>214</v>
      </c>
      <c r="V1381" t="s">
        <v>214</v>
      </c>
      <c r="W1381" t="s">
        <v>214</v>
      </c>
      <c r="X1381" t="s">
        <v>214</v>
      </c>
      <c r="Y1381" t="s">
        <v>212</v>
      </c>
      <c r="Z1381" t="s">
        <v>212</v>
      </c>
      <c r="AA1381" t="s">
        <v>214</v>
      </c>
      <c r="AB1381" t="s">
        <v>212</v>
      </c>
      <c r="AC1381" t="s">
        <v>212</v>
      </c>
      <c r="AD1381" t="s">
        <v>214</v>
      </c>
      <c r="AE1381" t="s">
        <v>212</v>
      </c>
      <c r="AF1381" t="s">
        <v>212</v>
      </c>
      <c r="AG1381" t="s">
        <v>213</v>
      </c>
      <c r="AH1381" t="s">
        <v>213</v>
      </c>
      <c r="AI1381" t="s">
        <v>213</v>
      </c>
      <c r="AJ1381" t="s">
        <v>213</v>
      </c>
      <c r="AK1381" t="s">
        <v>213</v>
      </c>
      <c r="AL1381"/>
      <c r="AM1381"/>
      <c r="AN1381"/>
      <c r="AO1381"/>
      <c r="AP1381"/>
      <c r="AQ1381" t="s">
        <v>4083</v>
      </c>
      <c r="AR1381"/>
      <c r="AS1381" s="268"/>
      <c r="AT1381" s="256"/>
    </row>
    <row r="1382" spans="1:48" s="257" customFormat="1" ht="22.8" x14ac:dyDescent="0.4">
      <c r="A1382" s="349">
        <v>216532</v>
      </c>
      <c r="B1382" s="257" t="s">
        <v>484</v>
      </c>
      <c r="C1382" t="s">
        <v>212</v>
      </c>
      <c r="D1382" t="s">
        <v>214</v>
      </c>
      <c r="E1382" t="s">
        <v>214</v>
      </c>
      <c r="F1382" t="s">
        <v>212</v>
      </c>
      <c r="G1382" t="s">
        <v>214</v>
      </c>
      <c r="H1382" t="s">
        <v>214</v>
      </c>
      <c r="I1382" t="s">
        <v>214</v>
      </c>
      <c r="J1382" t="s">
        <v>212</v>
      </c>
      <c r="K1382" t="s">
        <v>214</v>
      </c>
      <c r="L1382" t="s">
        <v>214</v>
      </c>
      <c r="M1382" t="s">
        <v>212</v>
      </c>
      <c r="N1382" t="s">
        <v>212</v>
      </c>
      <c r="O1382" t="s">
        <v>214</v>
      </c>
      <c r="P1382" t="s">
        <v>214</v>
      </c>
      <c r="Q1382" t="s">
        <v>214</v>
      </c>
      <c r="R1382" t="s">
        <v>214</v>
      </c>
      <c r="S1382" t="s">
        <v>214</v>
      </c>
      <c r="T1382" t="s">
        <v>214</v>
      </c>
      <c r="U1382" t="s">
        <v>212</v>
      </c>
      <c r="V1382" t="s">
        <v>212</v>
      </c>
      <c r="W1382" t="s">
        <v>212</v>
      </c>
      <c r="X1382" t="s">
        <v>214</v>
      </c>
      <c r="Y1382" t="s">
        <v>212</v>
      </c>
      <c r="Z1382" t="s">
        <v>214</v>
      </c>
      <c r="AA1382" t="s">
        <v>212</v>
      </c>
      <c r="AB1382" t="s">
        <v>212</v>
      </c>
      <c r="AC1382" t="s">
        <v>214</v>
      </c>
      <c r="AD1382" t="s">
        <v>212</v>
      </c>
      <c r="AE1382" t="s">
        <v>212</v>
      </c>
      <c r="AF1382" t="s">
        <v>212</v>
      </c>
      <c r="AG1382"/>
      <c r="AH1382"/>
      <c r="AI1382"/>
      <c r="AJ1382"/>
      <c r="AK1382"/>
      <c r="AL1382"/>
      <c r="AM1382"/>
      <c r="AN1382"/>
      <c r="AO1382"/>
      <c r="AP1382"/>
      <c r="AQ1382" t="s">
        <v>3375</v>
      </c>
      <c r="AR1382"/>
      <c r="AS1382" s="268"/>
      <c r="AT1382" s="256"/>
    </row>
    <row r="1383" spans="1:48" s="257" customFormat="1" ht="22.8" x14ac:dyDescent="0.4">
      <c r="A1383" s="349">
        <v>216534</v>
      </c>
      <c r="B1383" s="257" t="s">
        <v>486</v>
      </c>
      <c r="C1383" t="s">
        <v>212</v>
      </c>
      <c r="D1383" t="s">
        <v>214</v>
      </c>
      <c r="E1383" t="s">
        <v>212</v>
      </c>
      <c r="F1383" t="s">
        <v>212</v>
      </c>
      <c r="G1383" t="s">
        <v>214</v>
      </c>
      <c r="H1383" t="s">
        <v>214</v>
      </c>
      <c r="I1383" t="s">
        <v>212</v>
      </c>
      <c r="J1383" t="s">
        <v>212</v>
      </c>
      <c r="K1383" t="s">
        <v>212</v>
      </c>
      <c r="L1383" t="s">
        <v>212</v>
      </c>
      <c r="M1383" t="s">
        <v>214</v>
      </c>
      <c r="N1383" t="s">
        <v>212</v>
      </c>
      <c r="O1383" t="s">
        <v>214</v>
      </c>
      <c r="P1383" t="s">
        <v>212</v>
      </c>
      <c r="Q1383" t="s">
        <v>214</v>
      </c>
      <c r="R1383" t="s">
        <v>214</v>
      </c>
      <c r="S1383" t="s">
        <v>212</v>
      </c>
      <c r="T1383" t="s">
        <v>214</v>
      </c>
      <c r="U1383" t="s">
        <v>214</v>
      </c>
      <c r="V1383" t="s">
        <v>214</v>
      </c>
      <c r="W1383"/>
      <c r="X1383"/>
      <c r="Y1383"/>
      <c r="Z1383"/>
      <c r="AA1383"/>
      <c r="AB1383"/>
      <c r="AC1383"/>
      <c r="AD1383"/>
      <c r="AE1383"/>
      <c r="AF1383"/>
      <c r="AG1383"/>
      <c r="AH1383"/>
      <c r="AI1383"/>
      <c r="AJ1383"/>
      <c r="AK1383"/>
      <c r="AL1383"/>
      <c r="AM1383"/>
      <c r="AN1383"/>
      <c r="AO1383"/>
      <c r="AP1383"/>
      <c r="AQ1383" t="s">
        <v>486</v>
      </c>
      <c r="AR1383"/>
      <c r="AS1383" s="268"/>
      <c r="AT1383" s="258"/>
    </row>
    <row r="1384" spans="1:48" s="257" customFormat="1" ht="22.8" x14ac:dyDescent="0.4">
      <c r="A1384" s="349">
        <v>216535</v>
      </c>
      <c r="B1384" s="257" t="s">
        <v>59</v>
      </c>
      <c r="C1384" t="s">
        <v>4473</v>
      </c>
      <c r="D1384" t="s">
        <v>4473</v>
      </c>
      <c r="E1384" t="s">
        <v>212</v>
      </c>
      <c r="F1384" t="s">
        <v>4473</v>
      </c>
      <c r="G1384" t="s">
        <v>4473</v>
      </c>
      <c r="H1384" t="s">
        <v>4473</v>
      </c>
      <c r="I1384" t="s">
        <v>212</v>
      </c>
      <c r="J1384" t="s">
        <v>4473</v>
      </c>
      <c r="K1384" t="s">
        <v>212</v>
      </c>
      <c r="L1384" t="s">
        <v>212</v>
      </c>
      <c r="M1384" t="s">
        <v>214</v>
      </c>
      <c r="N1384" t="s">
        <v>4473</v>
      </c>
      <c r="O1384" t="s">
        <v>212</v>
      </c>
      <c r="P1384" t="s">
        <v>212</v>
      </c>
      <c r="Q1384" t="s">
        <v>212</v>
      </c>
      <c r="R1384" t="s">
        <v>4473</v>
      </c>
      <c r="S1384" t="s">
        <v>214</v>
      </c>
      <c r="T1384" t="s">
        <v>214</v>
      </c>
      <c r="U1384" t="s">
        <v>214</v>
      </c>
      <c r="V1384" t="s">
        <v>4473</v>
      </c>
      <c r="W1384" t="s">
        <v>212</v>
      </c>
      <c r="X1384" t="s">
        <v>214</v>
      </c>
      <c r="Y1384" t="s">
        <v>213</v>
      </c>
      <c r="Z1384" t="s">
        <v>212</v>
      </c>
      <c r="AA1384" t="s">
        <v>214</v>
      </c>
      <c r="AB1384" t="s">
        <v>212</v>
      </c>
      <c r="AC1384" t="s">
        <v>212</v>
      </c>
      <c r="AD1384" t="s">
        <v>214</v>
      </c>
      <c r="AE1384" t="s">
        <v>213</v>
      </c>
      <c r="AF1384" t="s">
        <v>212</v>
      </c>
      <c r="AG1384" t="s">
        <v>213</v>
      </c>
      <c r="AH1384" t="s">
        <v>213</v>
      </c>
      <c r="AI1384" t="s">
        <v>213</v>
      </c>
      <c r="AJ1384" t="s">
        <v>213</v>
      </c>
      <c r="AK1384" t="s">
        <v>213</v>
      </c>
      <c r="AL1384" t="s">
        <v>213</v>
      </c>
      <c r="AM1384" t="s">
        <v>213</v>
      </c>
      <c r="AN1384" t="s">
        <v>213</v>
      </c>
      <c r="AO1384" t="s">
        <v>213</v>
      </c>
      <c r="AQ1384" t="s">
        <v>3374</v>
      </c>
      <c r="AR1384" s="288" t="s">
        <v>3832</v>
      </c>
      <c r="AS1384" s="268"/>
      <c r="AT1384" s="258"/>
    </row>
    <row r="1385" spans="1:48" s="257" customFormat="1" ht="22.8" x14ac:dyDescent="0.4">
      <c r="A1385" s="349">
        <v>216537</v>
      </c>
      <c r="B1385" s="257" t="s">
        <v>59</v>
      </c>
      <c r="C1385" t="s">
        <v>214</v>
      </c>
      <c r="D1385" t="s">
        <v>212</v>
      </c>
      <c r="E1385" t="s">
        <v>214</v>
      </c>
      <c r="F1385" t="s">
        <v>212</v>
      </c>
      <c r="G1385" t="s">
        <v>212</v>
      </c>
      <c r="H1385" t="s">
        <v>212</v>
      </c>
      <c r="I1385" t="s">
        <v>214</v>
      </c>
      <c r="J1385" t="s">
        <v>212</v>
      </c>
      <c r="K1385" t="s">
        <v>214</v>
      </c>
      <c r="L1385" t="s">
        <v>212</v>
      </c>
      <c r="M1385" t="s">
        <v>214</v>
      </c>
      <c r="N1385" t="s">
        <v>212</v>
      </c>
      <c r="O1385" t="s">
        <v>212</v>
      </c>
      <c r="P1385" t="s">
        <v>214</v>
      </c>
      <c r="Q1385" t="s">
        <v>214</v>
      </c>
      <c r="R1385" t="s">
        <v>214</v>
      </c>
      <c r="S1385" t="s">
        <v>214</v>
      </c>
      <c r="T1385" t="s">
        <v>214</v>
      </c>
      <c r="U1385" t="s">
        <v>214</v>
      </c>
      <c r="V1385" t="s">
        <v>214</v>
      </c>
      <c r="W1385" t="s">
        <v>214</v>
      </c>
      <c r="X1385" t="s">
        <v>214</v>
      </c>
      <c r="Y1385" t="s">
        <v>212</v>
      </c>
      <c r="Z1385" t="s">
        <v>214</v>
      </c>
      <c r="AA1385" t="s">
        <v>214</v>
      </c>
      <c r="AB1385" t="s">
        <v>212</v>
      </c>
      <c r="AC1385" t="s">
        <v>214</v>
      </c>
      <c r="AD1385" t="s">
        <v>214</v>
      </c>
      <c r="AE1385" t="s">
        <v>212</v>
      </c>
      <c r="AF1385" t="s">
        <v>212</v>
      </c>
      <c r="AG1385" t="s">
        <v>214</v>
      </c>
      <c r="AH1385" t="s">
        <v>212</v>
      </c>
      <c r="AI1385" t="s">
        <v>214</v>
      </c>
      <c r="AJ1385" t="s">
        <v>214</v>
      </c>
      <c r="AK1385" t="s">
        <v>212</v>
      </c>
      <c r="AL1385" t="s">
        <v>214</v>
      </c>
      <c r="AM1385" t="s">
        <v>214</v>
      </c>
      <c r="AN1385" t="s">
        <v>214</v>
      </c>
      <c r="AO1385" t="s">
        <v>214</v>
      </c>
      <c r="AP1385" t="s">
        <v>214</v>
      </c>
      <c r="AQ1385" t="s">
        <v>59</v>
      </c>
      <c r="AR1385"/>
      <c r="AS1385" s="268"/>
      <c r="AT1385" s="256"/>
      <c r="AV1385" s="258"/>
    </row>
    <row r="1386" spans="1:48" s="257" customFormat="1" ht="22.8" x14ac:dyDescent="0.4">
      <c r="A1386" s="349">
        <v>216542</v>
      </c>
      <c r="B1386" s="257" t="s">
        <v>486</v>
      </c>
      <c r="C1386" t="s">
        <v>212</v>
      </c>
      <c r="D1386" t="s">
        <v>214</v>
      </c>
      <c r="E1386" t="s">
        <v>214</v>
      </c>
      <c r="F1386" t="s">
        <v>212</v>
      </c>
      <c r="G1386" t="s">
        <v>214</v>
      </c>
      <c r="H1386" t="s">
        <v>214</v>
      </c>
      <c r="I1386" t="s">
        <v>212</v>
      </c>
      <c r="J1386" t="s">
        <v>214</v>
      </c>
      <c r="K1386" t="s">
        <v>212</v>
      </c>
      <c r="L1386" t="s">
        <v>212</v>
      </c>
      <c r="M1386" t="s">
        <v>212</v>
      </c>
      <c r="N1386" t="s">
        <v>212</v>
      </c>
      <c r="O1386" t="s">
        <v>212</v>
      </c>
      <c r="P1386" t="s">
        <v>214</v>
      </c>
      <c r="Q1386" t="s">
        <v>214</v>
      </c>
      <c r="R1386" t="s">
        <v>214</v>
      </c>
      <c r="S1386" t="s">
        <v>214</v>
      </c>
      <c r="T1386" t="s">
        <v>214</v>
      </c>
      <c r="U1386" t="s">
        <v>214</v>
      </c>
      <c r="V1386" t="s">
        <v>214</v>
      </c>
      <c r="W1386"/>
      <c r="X1386"/>
      <c r="Y1386"/>
      <c r="Z1386"/>
      <c r="AA1386"/>
      <c r="AB1386"/>
      <c r="AC1386"/>
      <c r="AD1386"/>
      <c r="AE1386"/>
      <c r="AF1386"/>
      <c r="AG1386"/>
      <c r="AH1386"/>
      <c r="AI1386"/>
      <c r="AJ1386"/>
      <c r="AK1386"/>
      <c r="AL1386"/>
      <c r="AM1386"/>
      <c r="AN1386"/>
      <c r="AO1386"/>
      <c r="AP1386"/>
      <c r="AQ1386" t="s">
        <v>486</v>
      </c>
      <c r="AR1386" s="282"/>
      <c r="AS1386" s="268"/>
      <c r="AT1386" s="256"/>
    </row>
    <row r="1387" spans="1:48" s="257" customFormat="1" ht="25.8" x14ac:dyDescent="0.65">
      <c r="A1387" s="349">
        <v>216544</v>
      </c>
      <c r="B1387" s="257" t="s">
        <v>486</v>
      </c>
      <c r="C1387" s="269" t="s">
        <v>3829</v>
      </c>
      <c r="D1387" s="269" t="s">
        <v>3829</v>
      </c>
      <c r="E1387" s="269" t="s">
        <v>3829</v>
      </c>
      <c r="F1387" s="269" t="s">
        <v>3829</v>
      </c>
      <c r="G1387" s="269" t="s">
        <v>3829</v>
      </c>
      <c r="H1387" s="269" t="s">
        <v>3829</v>
      </c>
      <c r="I1387" s="269" t="s">
        <v>3829</v>
      </c>
      <c r="J1387" s="269" t="s">
        <v>3829</v>
      </c>
      <c r="K1387" s="269" t="s">
        <v>3829</v>
      </c>
      <c r="L1387" s="269" t="s">
        <v>3829</v>
      </c>
      <c r="M1387" s="269" t="s">
        <v>3829</v>
      </c>
      <c r="N1387" s="269" t="s">
        <v>3829</v>
      </c>
      <c r="O1387" s="269" t="s">
        <v>3829</v>
      </c>
      <c r="P1387" s="269" t="s">
        <v>3829</v>
      </c>
      <c r="Q1387" s="269" t="s">
        <v>3829</v>
      </c>
      <c r="R1387" s="269" t="s">
        <v>3829</v>
      </c>
      <c r="S1387" s="269" t="s">
        <v>3829</v>
      </c>
      <c r="T1387" s="269" t="s">
        <v>3829</v>
      </c>
      <c r="U1387" s="269" t="s">
        <v>3829</v>
      </c>
      <c r="V1387" s="269" t="s">
        <v>3829</v>
      </c>
      <c r="W1387" s="269"/>
      <c r="X1387" s="269"/>
      <c r="Y1387" s="269"/>
      <c r="Z1387" s="269"/>
      <c r="AA1387" s="269"/>
      <c r="AB1387" s="269"/>
      <c r="AC1387" s="269"/>
      <c r="AD1387" s="269"/>
      <c r="AE1387" s="269"/>
      <c r="AF1387" s="269"/>
      <c r="AG1387" s="269"/>
      <c r="AH1387" s="269"/>
      <c r="AI1387" s="269"/>
      <c r="AJ1387" s="269"/>
      <c r="AK1387" s="269"/>
      <c r="AL1387" s="269"/>
      <c r="AM1387" s="269"/>
      <c r="AN1387" s="269"/>
      <c r="AO1387" s="269"/>
      <c r="AP1387"/>
      <c r="AQ1387" t="s">
        <v>4022</v>
      </c>
      <c r="AR1387" s="279"/>
      <c r="AS1387" s="268"/>
      <c r="AT1387" s="256"/>
    </row>
    <row r="1388" spans="1:48" s="257" customFormat="1" ht="22.8" x14ac:dyDescent="0.4">
      <c r="A1388" s="351">
        <v>216545</v>
      </c>
      <c r="B1388" s="257" t="s">
        <v>486</v>
      </c>
      <c r="C1388" s="269" t="s">
        <v>212</v>
      </c>
      <c r="D1388" s="269" t="s">
        <v>212</v>
      </c>
      <c r="E1388" s="269" t="s">
        <v>212</v>
      </c>
      <c r="F1388" s="269" t="s">
        <v>212</v>
      </c>
      <c r="G1388" s="269" t="s">
        <v>214</v>
      </c>
      <c r="H1388" s="269" t="s">
        <v>214</v>
      </c>
      <c r="I1388" s="269" t="s">
        <v>212</v>
      </c>
      <c r="J1388" s="269" t="s">
        <v>212</v>
      </c>
      <c r="K1388" s="269" t="s">
        <v>212</v>
      </c>
      <c r="L1388" s="269" t="s">
        <v>212</v>
      </c>
      <c r="M1388" s="269" t="s">
        <v>213</v>
      </c>
      <c r="N1388" s="269" t="s">
        <v>213</v>
      </c>
      <c r="O1388" s="269" t="s">
        <v>213</v>
      </c>
      <c r="P1388" s="269" t="s">
        <v>213</v>
      </c>
      <c r="Q1388" s="269" t="s">
        <v>213</v>
      </c>
      <c r="R1388" s="269" t="s">
        <v>213</v>
      </c>
      <c r="S1388" s="269" t="s">
        <v>213</v>
      </c>
      <c r="T1388" s="269" t="s">
        <v>213</v>
      </c>
      <c r="U1388" s="269" t="s">
        <v>213</v>
      </c>
      <c r="V1388" s="269" t="s">
        <v>213</v>
      </c>
      <c r="W1388" s="269"/>
      <c r="X1388" s="269"/>
      <c r="Y1388" s="269"/>
      <c r="Z1388" s="269"/>
      <c r="AA1388" s="269"/>
      <c r="AB1388" s="269"/>
      <c r="AC1388" s="269"/>
      <c r="AD1388" s="269"/>
      <c r="AE1388" s="269"/>
      <c r="AF1388" s="269"/>
      <c r="AG1388" s="269"/>
      <c r="AH1388" s="269"/>
      <c r="AI1388" s="269"/>
      <c r="AJ1388" s="269"/>
      <c r="AK1388" s="269"/>
      <c r="AL1388" s="269"/>
      <c r="AM1388" s="269"/>
      <c r="AN1388" s="269"/>
      <c r="AO1388" s="269"/>
      <c r="AP1388"/>
      <c r="AQ1388" t="s">
        <v>3377</v>
      </c>
      <c r="AR1388" s="288"/>
      <c r="AS1388" s="268"/>
      <c r="AT1388" s="256"/>
    </row>
    <row r="1389" spans="1:48" s="257" customFormat="1" ht="22.8" x14ac:dyDescent="0.4">
      <c r="A1389" s="349">
        <v>216546</v>
      </c>
      <c r="B1389" s="257" t="s">
        <v>59</v>
      </c>
      <c r="C1389" t="s">
        <v>214</v>
      </c>
      <c r="D1389" t="s">
        <v>214</v>
      </c>
      <c r="E1389" t="s">
        <v>214</v>
      </c>
      <c r="F1389" t="s">
        <v>212</v>
      </c>
      <c r="G1389" t="s">
        <v>214</v>
      </c>
      <c r="H1389" t="s">
        <v>214</v>
      </c>
      <c r="I1389" t="s">
        <v>212</v>
      </c>
      <c r="J1389" t="s">
        <v>214</v>
      </c>
      <c r="K1389" t="s">
        <v>212</v>
      </c>
      <c r="L1389" t="s">
        <v>212</v>
      </c>
      <c r="M1389" t="s">
        <v>212</v>
      </c>
      <c r="N1389" t="s">
        <v>212</v>
      </c>
      <c r="O1389" t="s">
        <v>214</v>
      </c>
      <c r="P1389" t="s">
        <v>214</v>
      </c>
      <c r="Q1389" t="s">
        <v>214</v>
      </c>
      <c r="R1389" t="s">
        <v>214</v>
      </c>
      <c r="S1389" t="s">
        <v>214</v>
      </c>
      <c r="T1389" t="s">
        <v>214</v>
      </c>
      <c r="U1389" t="s">
        <v>214</v>
      </c>
      <c r="V1389" t="s">
        <v>214</v>
      </c>
      <c r="W1389" t="s">
        <v>212</v>
      </c>
      <c r="X1389" t="s">
        <v>214</v>
      </c>
      <c r="Y1389" t="s">
        <v>212</v>
      </c>
      <c r="Z1389" t="s">
        <v>214</v>
      </c>
      <c r="AA1389" t="s">
        <v>214</v>
      </c>
      <c r="AB1389" t="s">
        <v>212</v>
      </c>
      <c r="AC1389" t="s">
        <v>214</v>
      </c>
      <c r="AD1389" t="s">
        <v>212</v>
      </c>
      <c r="AE1389" t="s">
        <v>214</v>
      </c>
      <c r="AF1389" t="s">
        <v>212</v>
      </c>
      <c r="AG1389" t="s">
        <v>214</v>
      </c>
      <c r="AH1389" t="s">
        <v>212</v>
      </c>
      <c r="AI1389" t="s">
        <v>214</v>
      </c>
      <c r="AJ1389" t="s">
        <v>214</v>
      </c>
      <c r="AK1389" t="s">
        <v>213</v>
      </c>
      <c r="AL1389" t="s">
        <v>214</v>
      </c>
      <c r="AM1389" t="s">
        <v>213</v>
      </c>
      <c r="AN1389" t="s">
        <v>213</v>
      </c>
      <c r="AO1389" t="s">
        <v>214</v>
      </c>
      <c r="AQ1389" t="s">
        <v>3374</v>
      </c>
      <c r="AR1389" s="288" t="s">
        <v>3832</v>
      </c>
      <c r="AS1389" s="283"/>
      <c r="AT1389" s="258"/>
      <c r="AV1389" s="258"/>
    </row>
    <row r="1390" spans="1:48" s="257" customFormat="1" ht="22.8" x14ac:dyDescent="0.4">
      <c r="A1390" s="349">
        <v>216549</v>
      </c>
      <c r="B1390" s="257" t="s">
        <v>59</v>
      </c>
      <c r="C1390" t="s">
        <v>214</v>
      </c>
      <c r="D1390" t="s">
        <v>214</v>
      </c>
      <c r="E1390" t="s">
        <v>214</v>
      </c>
      <c r="F1390" t="s">
        <v>214</v>
      </c>
      <c r="G1390" t="s">
        <v>214</v>
      </c>
      <c r="H1390" t="s">
        <v>212</v>
      </c>
      <c r="I1390" t="s">
        <v>214</v>
      </c>
      <c r="J1390" t="s">
        <v>214</v>
      </c>
      <c r="K1390" t="s">
        <v>214</v>
      </c>
      <c r="L1390" t="s">
        <v>214</v>
      </c>
      <c r="M1390" t="s">
        <v>212</v>
      </c>
      <c r="N1390" t="s">
        <v>214</v>
      </c>
      <c r="O1390" t="s">
        <v>214</v>
      </c>
      <c r="P1390" t="s">
        <v>214</v>
      </c>
      <c r="Q1390" t="s">
        <v>212</v>
      </c>
      <c r="R1390" t="s">
        <v>214</v>
      </c>
      <c r="S1390" t="s">
        <v>214</v>
      </c>
      <c r="T1390" t="s">
        <v>214</v>
      </c>
      <c r="U1390" t="s">
        <v>214</v>
      </c>
      <c r="V1390" t="s">
        <v>214</v>
      </c>
      <c r="W1390" t="s">
        <v>212</v>
      </c>
      <c r="X1390" t="s">
        <v>214</v>
      </c>
      <c r="Y1390" t="s">
        <v>214</v>
      </c>
      <c r="Z1390" t="s">
        <v>214</v>
      </c>
      <c r="AA1390" t="s">
        <v>214</v>
      </c>
      <c r="AB1390" t="s">
        <v>212</v>
      </c>
      <c r="AC1390" t="s">
        <v>214</v>
      </c>
      <c r="AD1390" t="s">
        <v>214</v>
      </c>
      <c r="AE1390" t="s">
        <v>212</v>
      </c>
      <c r="AF1390" t="s">
        <v>214</v>
      </c>
      <c r="AG1390" t="s">
        <v>212</v>
      </c>
      <c r="AH1390" t="s">
        <v>214</v>
      </c>
      <c r="AI1390" t="s">
        <v>212</v>
      </c>
      <c r="AJ1390" t="s">
        <v>214</v>
      </c>
      <c r="AK1390" t="s">
        <v>214</v>
      </c>
      <c r="AL1390" t="s">
        <v>212</v>
      </c>
      <c r="AM1390" t="s">
        <v>212</v>
      </c>
      <c r="AN1390" t="s">
        <v>212</v>
      </c>
      <c r="AO1390" t="s">
        <v>212</v>
      </c>
      <c r="AP1390" t="s">
        <v>214</v>
      </c>
      <c r="AQ1390" t="s">
        <v>3374</v>
      </c>
      <c r="AR1390"/>
      <c r="AS1390" s="268"/>
      <c r="AT1390" s="256"/>
      <c r="AV1390" s="258"/>
    </row>
    <row r="1391" spans="1:48" s="257" customFormat="1" ht="22.8" x14ac:dyDescent="0.4">
      <c r="A1391" s="349">
        <v>216551</v>
      </c>
      <c r="B1391" s="257" t="s">
        <v>486</v>
      </c>
      <c r="C1391" t="s">
        <v>212</v>
      </c>
      <c r="D1391" t="s">
        <v>214</v>
      </c>
      <c r="E1391" t="s">
        <v>213</v>
      </c>
      <c r="F1391" t="s">
        <v>214</v>
      </c>
      <c r="G1391" t="s">
        <v>212</v>
      </c>
      <c r="H1391" t="s">
        <v>214</v>
      </c>
      <c r="I1391" t="s">
        <v>212</v>
      </c>
      <c r="J1391" t="s">
        <v>214</v>
      </c>
      <c r="K1391" t="s">
        <v>214</v>
      </c>
      <c r="L1391" t="s">
        <v>212</v>
      </c>
      <c r="M1391" t="s">
        <v>213</v>
      </c>
      <c r="N1391" t="s">
        <v>214</v>
      </c>
      <c r="O1391" t="s">
        <v>214</v>
      </c>
      <c r="P1391" t="s">
        <v>212</v>
      </c>
      <c r="Q1391" t="s">
        <v>213</v>
      </c>
      <c r="R1391" t="s">
        <v>213</v>
      </c>
      <c r="S1391" t="s">
        <v>213</v>
      </c>
      <c r="T1391" t="s">
        <v>212</v>
      </c>
      <c r="U1391" t="s">
        <v>212</v>
      </c>
      <c r="V1391" t="s">
        <v>212</v>
      </c>
      <c r="W1391"/>
      <c r="X1391"/>
      <c r="Y1391"/>
      <c r="Z1391"/>
      <c r="AA1391"/>
      <c r="AB1391"/>
      <c r="AC1391"/>
      <c r="AD1391"/>
      <c r="AE1391"/>
      <c r="AF1391"/>
      <c r="AG1391"/>
      <c r="AH1391"/>
      <c r="AI1391"/>
      <c r="AJ1391"/>
      <c r="AK1391"/>
      <c r="AL1391"/>
      <c r="AM1391"/>
      <c r="AN1391"/>
      <c r="AO1391"/>
      <c r="AP1391"/>
      <c r="AQ1391" t="s">
        <v>486</v>
      </c>
      <c r="AR1391"/>
      <c r="AS1391" s="268"/>
      <c r="AT1391" s="256"/>
    </row>
    <row r="1392" spans="1:48" s="257" customFormat="1" ht="22.8" x14ac:dyDescent="0.4">
      <c r="A1392" s="349">
        <v>216553</v>
      </c>
      <c r="B1392" s="257" t="s">
        <v>485</v>
      </c>
      <c r="C1392" t="s">
        <v>3829</v>
      </c>
      <c r="D1392" t="s">
        <v>3829</v>
      </c>
      <c r="E1392" t="s">
        <v>3829</v>
      </c>
      <c r="F1392" t="s">
        <v>3829</v>
      </c>
      <c r="G1392" t="s">
        <v>3829</v>
      </c>
      <c r="H1392" t="s">
        <v>3829</v>
      </c>
      <c r="I1392" t="s">
        <v>3829</v>
      </c>
      <c r="J1392" t="s">
        <v>3829</v>
      </c>
      <c r="K1392" t="s">
        <v>3829</v>
      </c>
      <c r="L1392" t="s">
        <v>3829</v>
      </c>
      <c r="M1392"/>
      <c r="N1392"/>
      <c r="O1392"/>
      <c r="P1392"/>
      <c r="Q1392"/>
      <c r="R1392"/>
      <c r="S1392"/>
      <c r="T1392"/>
      <c r="U1392"/>
      <c r="V1392"/>
      <c r="W1392"/>
      <c r="X1392"/>
      <c r="Y1392"/>
      <c r="Z1392"/>
      <c r="AA1392"/>
      <c r="AB1392"/>
      <c r="AC1392"/>
      <c r="AD1392"/>
      <c r="AE1392"/>
      <c r="AF1392"/>
      <c r="AG1392"/>
      <c r="AH1392"/>
      <c r="AI1392"/>
      <c r="AJ1392"/>
      <c r="AK1392"/>
      <c r="AL1392"/>
      <c r="AM1392"/>
      <c r="AN1392"/>
      <c r="AO1392"/>
      <c r="AP1392"/>
      <c r="AQ1392" t="s">
        <v>3981</v>
      </c>
      <c r="AR1392"/>
      <c r="AS1392" s="268"/>
      <c r="AT1392" s="258"/>
      <c r="AV1392" s="258"/>
    </row>
    <row r="1393" spans="1:48" s="257" customFormat="1" ht="22.8" x14ac:dyDescent="0.4">
      <c r="A1393" s="349">
        <v>216554</v>
      </c>
      <c r="B1393" s="257" t="s">
        <v>486</v>
      </c>
      <c r="C1393" t="s">
        <v>3829</v>
      </c>
      <c r="D1393" t="s">
        <v>3829</v>
      </c>
      <c r="E1393" t="s">
        <v>3829</v>
      </c>
      <c r="F1393" t="s">
        <v>3829</v>
      </c>
      <c r="G1393" t="s">
        <v>3829</v>
      </c>
      <c r="H1393" t="s">
        <v>3829</v>
      </c>
      <c r="I1393" t="s">
        <v>3829</v>
      </c>
      <c r="J1393" t="s">
        <v>3829</v>
      </c>
      <c r="K1393" t="s">
        <v>3829</v>
      </c>
      <c r="L1393" t="s">
        <v>3829</v>
      </c>
      <c r="M1393" t="s">
        <v>3829</v>
      </c>
      <c r="N1393" t="s">
        <v>3829</v>
      </c>
      <c r="O1393" t="s">
        <v>3829</v>
      </c>
      <c r="P1393" t="s">
        <v>3829</v>
      </c>
      <c r="Q1393" t="s">
        <v>3829</v>
      </c>
      <c r="R1393" t="s">
        <v>3829</v>
      </c>
      <c r="S1393" t="s">
        <v>3829</v>
      </c>
      <c r="T1393" t="s">
        <v>3829</v>
      </c>
      <c r="U1393" t="s">
        <v>3829</v>
      </c>
      <c r="V1393" t="s">
        <v>3829</v>
      </c>
      <c r="W1393"/>
      <c r="X1393"/>
      <c r="Y1393"/>
      <c r="Z1393"/>
      <c r="AA1393"/>
      <c r="AB1393"/>
      <c r="AC1393"/>
      <c r="AD1393"/>
      <c r="AE1393"/>
      <c r="AF1393"/>
      <c r="AG1393"/>
      <c r="AH1393"/>
      <c r="AI1393"/>
      <c r="AJ1393"/>
      <c r="AK1393"/>
      <c r="AL1393"/>
      <c r="AM1393"/>
      <c r="AN1393"/>
      <c r="AO1393"/>
      <c r="AP1393"/>
      <c r="AQ1393" t="s">
        <v>4022</v>
      </c>
      <c r="AR1393"/>
      <c r="AS1393" s="268"/>
      <c r="AT1393" s="256"/>
    </row>
    <row r="1394" spans="1:48" s="257" customFormat="1" ht="24" x14ac:dyDescent="0.5">
      <c r="A1394" s="350">
        <v>216556</v>
      </c>
      <c r="B1394" s="257" t="s">
        <v>485</v>
      </c>
      <c r="C1394" s="269" t="s">
        <v>213</v>
      </c>
      <c r="D1394" s="269" t="s">
        <v>213</v>
      </c>
      <c r="E1394" s="269" t="s">
        <v>213</v>
      </c>
      <c r="F1394" s="269" t="s">
        <v>213</v>
      </c>
      <c r="G1394" s="269" t="s">
        <v>213</v>
      </c>
      <c r="H1394" s="269" t="s">
        <v>213</v>
      </c>
      <c r="I1394" s="269" t="s">
        <v>213</v>
      </c>
      <c r="J1394" s="269" t="s">
        <v>213</v>
      </c>
      <c r="K1394" s="269" t="s">
        <v>213</v>
      </c>
      <c r="L1394" s="269" t="s">
        <v>213</v>
      </c>
      <c r="AP1394"/>
      <c r="AQ1394" t="s">
        <v>3981</v>
      </c>
      <c r="AR1394" s="288"/>
      <c r="AS1394" s="268"/>
      <c r="AT1394" s="258"/>
      <c r="AV1394" s="258"/>
    </row>
    <row r="1395" spans="1:48" s="257" customFormat="1" ht="22.8" x14ac:dyDescent="0.4">
      <c r="A1395" s="351">
        <v>216557</v>
      </c>
      <c r="B1395" s="257" t="s">
        <v>486</v>
      </c>
      <c r="C1395" s="269" t="s">
        <v>3829</v>
      </c>
      <c r="D1395" s="269" t="s">
        <v>3829</v>
      </c>
      <c r="E1395" s="269" t="s">
        <v>3829</v>
      </c>
      <c r="F1395" s="269" t="s">
        <v>3829</v>
      </c>
      <c r="G1395" s="269" t="s">
        <v>3829</v>
      </c>
      <c r="H1395" s="269" t="s">
        <v>3829</v>
      </c>
      <c r="I1395" s="269" t="s">
        <v>3829</v>
      </c>
      <c r="J1395" s="269" t="s">
        <v>3829</v>
      </c>
      <c r="K1395" s="269" t="s">
        <v>3829</v>
      </c>
      <c r="L1395" s="269" t="s">
        <v>3829</v>
      </c>
      <c r="M1395" s="269" t="s">
        <v>3829</v>
      </c>
      <c r="N1395" s="269" t="s">
        <v>3829</v>
      </c>
      <c r="O1395" s="269" t="s">
        <v>3829</v>
      </c>
      <c r="P1395" s="269" t="s">
        <v>3829</v>
      </c>
      <c r="Q1395" s="269" t="s">
        <v>3829</v>
      </c>
      <c r="R1395" s="269" t="s">
        <v>3829</v>
      </c>
      <c r="S1395" s="269" t="s">
        <v>3829</v>
      </c>
      <c r="T1395" s="269" t="s">
        <v>3829</v>
      </c>
      <c r="U1395" s="269" t="s">
        <v>3829</v>
      </c>
      <c r="V1395" s="269" t="s">
        <v>3829</v>
      </c>
      <c r="W1395" s="269"/>
      <c r="X1395" s="269"/>
      <c r="Y1395" s="269"/>
      <c r="Z1395" s="269"/>
      <c r="AA1395" s="269"/>
      <c r="AB1395" s="269"/>
      <c r="AC1395" s="269"/>
      <c r="AD1395" s="269"/>
      <c r="AE1395" s="269"/>
      <c r="AF1395" s="269"/>
      <c r="AG1395" s="269"/>
      <c r="AH1395" s="269"/>
      <c r="AI1395" s="269"/>
      <c r="AJ1395" s="269"/>
      <c r="AK1395" s="269"/>
      <c r="AL1395" s="269"/>
      <c r="AM1395" s="269"/>
      <c r="AN1395" s="269"/>
      <c r="AO1395" s="269"/>
      <c r="AP1395"/>
      <c r="AQ1395" t="s">
        <v>4068</v>
      </c>
      <c r="AR1395" s="288"/>
      <c r="AS1395" s="268"/>
      <c r="AT1395" s="256"/>
      <c r="AV1395" s="258"/>
    </row>
    <row r="1396" spans="1:48" s="257" customFormat="1" ht="22.8" x14ac:dyDescent="0.4">
      <c r="A1396" s="349">
        <v>216561</v>
      </c>
      <c r="B1396" s="257" t="s">
        <v>484</v>
      </c>
      <c r="C1396" t="s">
        <v>212</v>
      </c>
      <c r="D1396" t="s">
        <v>214</v>
      </c>
      <c r="E1396" t="s">
        <v>214</v>
      </c>
      <c r="F1396" t="s">
        <v>212</v>
      </c>
      <c r="G1396" t="s">
        <v>214</v>
      </c>
      <c r="H1396" t="s">
        <v>214</v>
      </c>
      <c r="I1396" t="s">
        <v>214</v>
      </c>
      <c r="J1396" t="s">
        <v>214</v>
      </c>
      <c r="K1396" t="s">
        <v>214</v>
      </c>
      <c r="L1396" t="s">
        <v>214</v>
      </c>
      <c r="M1396" t="s">
        <v>212</v>
      </c>
      <c r="N1396" t="s">
        <v>212</v>
      </c>
      <c r="O1396" t="s">
        <v>214</v>
      </c>
      <c r="P1396" t="s">
        <v>212</v>
      </c>
      <c r="Q1396" t="s">
        <v>212</v>
      </c>
      <c r="R1396" t="s">
        <v>214</v>
      </c>
      <c r="S1396" t="s">
        <v>212</v>
      </c>
      <c r="T1396" t="s">
        <v>214</v>
      </c>
      <c r="U1396" t="s">
        <v>214</v>
      </c>
      <c r="V1396" t="s">
        <v>214</v>
      </c>
      <c r="W1396" t="s">
        <v>214</v>
      </c>
      <c r="X1396" t="s">
        <v>214</v>
      </c>
      <c r="Y1396" t="s">
        <v>214</v>
      </c>
      <c r="Z1396" t="s">
        <v>214</v>
      </c>
      <c r="AA1396" t="s">
        <v>212</v>
      </c>
      <c r="AB1396" t="s">
        <v>214</v>
      </c>
      <c r="AC1396" t="s">
        <v>214</v>
      </c>
      <c r="AD1396" t="s">
        <v>214</v>
      </c>
      <c r="AE1396" t="s">
        <v>214</v>
      </c>
      <c r="AF1396" t="s">
        <v>214</v>
      </c>
      <c r="AG1396"/>
      <c r="AH1396"/>
      <c r="AI1396"/>
      <c r="AJ1396"/>
      <c r="AK1396"/>
      <c r="AL1396"/>
      <c r="AM1396"/>
      <c r="AN1396"/>
      <c r="AO1396"/>
      <c r="AP1396"/>
      <c r="AQ1396" t="s">
        <v>3375</v>
      </c>
      <c r="AR1396" s="288"/>
      <c r="AS1396" s="268"/>
      <c r="AT1396" s="256"/>
    </row>
    <row r="1397" spans="1:48" s="257" customFormat="1" ht="22.8" x14ac:dyDescent="0.4">
      <c r="A1397" s="349">
        <v>216562</v>
      </c>
      <c r="B1397" s="257" t="s">
        <v>484</v>
      </c>
      <c r="C1397" t="s">
        <v>212</v>
      </c>
      <c r="D1397" t="s">
        <v>212</v>
      </c>
      <c r="E1397" t="s">
        <v>214</v>
      </c>
      <c r="F1397" t="s">
        <v>212</v>
      </c>
      <c r="G1397" t="s">
        <v>214</v>
      </c>
      <c r="H1397" t="s">
        <v>214</v>
      </c>
      <c r="I1397" t="s">
        <v>212</v>
      </c>
      <c r="J1397" t="s">
        <v>214</v>
      </c>
      <c r="K1397" t="s">
        <v>214</v>
      </c>
      <c r="L1397" t="s">
        <v>212</v>
      </c>
      <c r="M1397" t="s">
        <v>214</v>
      </c>
      <c r="N1397" t="s">
        <v>212</v>
      </c>
      <c r="O1397" t="s">
        <v>212</v>
      </c>
      <c r="P1397" t="s">
        <v>212</v>
      </c>
      <c r="Q1397" t="s">
        <v>212</v>
      </c>
      <c r="R1397" t="s">
        <v>214</v>
      </c>
      <c r="S1397" t="s">
        <v>214</v>
      </c>
      <c r="T1397" t="s">
        <v>212</v>
      </c>
      <c r="U1397" t="s">
        <v>214</v>
      </c>
      <c r="V1397" t="s">
        <v>212</v>
      </c>
      <c r="W1397" t="s">
        <v>214</v>
      </c>
      <c r="X1397" t="s">
        <v>214</v>
      </c>
      <c r="Y1397" t="s">
        <v>214</v>
      </c>
      <c r="Z1397" t="s">
        <v>212</v>
      </c>
      <c r="AA1397" t="s">
        <v>212</v>
      </c>
      <c r="AB1397" t="s">
        <v>214</v>
      </c>
      <c r="AC1397" t="s">
        <v>214</v>
      </c>
      <c r="AD1397" t="s">
        <v>214</v>
      </c>
      <c r="AE1397" t="s">
        <v>214</v>
      </c>
      <c r="AF1397" t="s">
        <v>214</v>
      </c>
      <c r="AG1397"/>
      <c r="AH1397"/>
      <c r="AI1397"/>
      <c r="AJ1397"/>
      <c r="AK1397"/>
      <c r="AL1397"/>
      <c r="AM1397"/>
      <c r="AN1397"/>
      <c r="AO1397"/>
      <c r="AP1397"/>
      <c r="AQ1397" t="s">
        <v>3375</v>
      </c>
      <c r="AR1397" s="288"/>
      <c r="AS1397" s="268"/>
      <c r="AT1397" s="258"/>
    </row>
    <row r="1398" spans="1:48" s="257" customFormat="1" ht="22.8" x14ac:dyDescent="0.4">
      <c r="A1398" s="349">
        <v>216563</v>
      </c>
      <c r="B1398" s="257" t="s">
        <v>485</v>
      </c>
      <c r="C1398" t="s">
        <v>3829</v>
      </c>
      <c r="D1398" t="s">
        <v>3829</v>
      </c>
      <c r="E1398" t="s">
        <v>3829</v>
      </c>
      <c r="F1398" t="s">
        <v>3829</v>
      </c>
      <c r="G1398" t="s">
        <v>3829</v>
      </c>
      <c r="H1398" t="s">
        <v>3829</v>
      </c>
      <c r="I1398" t="s">
        <v>3829</v>
      </c>
      <c r="J1398" t="s">
        <v>3829</v>
      </c>
      <c r="K1398" t="s">
        <v>3829</v>
      </c>
      <c r="L1398" t="s">
        <v>3829</v>
      </c>
      <c r="M1398"/>
      <c r="N1398"/>
      <c r="O1398"/>
      <c r="P1398"/>
      <c r="Q1398"/>
      <c r="R1398"/>
      <c r="S1398"/>
      <c r="T1398"/>
      <c r="U1398"/>
      <c r="V1398"/>
      <c r="W1398"/>
      <c r="X1398"/>
      <c r="Y1398"/>
      <c r="Z1398"/>
      <c r="AA1398"/>
      <c r="AB1398"/>
      <c r="AC1398"/>
      <c r="AD1398"/>
      <c r="AE1398"/>
      <c r="AF1398"/>
      <c r="AG1398"/>
      <c r="AH1398"/>
      <c r="AI1398"/>
      <c r="AJ1398"/>
      <c r="AK1398"/>
      <c r="AL1398"/>
      <c r="AM1398"/>
      <c r="AN1398"/>
      <c r="AO1398"/>
      <c r="AP1398"/>
      <c r="AQ1398" t="s">
        <v>4154</v>
      </c>
      <c r="AR1398" s="288"/>
      <c r="AS1398" s="268"/>
      <c r="AT1398" s="256"/>
      <c r="AV1398" s="258"/>
    </row>
    <row r="1399" spans="1:48" s="257" customFormat="1" ht="22.8" x14ac:dyDescent="0.4">
      <c r="A1399" s="351">
        <v>216564</v>
      </c>
      <c r="B1399" s="257" t="s">
        <v>486</v>
      </c>
      <c r="C1399" s="269" t="s">
        <v>212</v>
      </c>
      <c r="D1399" s="269" t="s">
        <v>212</v>
      </c>
      <c r="E1399" s="269" t="s">
        <v>212</v>
      </c>
      <c r="F1399" s="269" t="s">
        <v>212</v>
      </c>
      <c r="G1399" s="269" t="s">
        <v>212</v>
      </c>
      <c r="H1399" s="269" t="s">
        <v>212</v>
      </c>
      <c r="I1399" s="269" t="s">
        <v>212</v>
      </c>
      <c r="J1399" s="269" t="s">
        <v>212</v>
      </c>
      <c r="K1399" s="269" t="s">
        <v>212</v>
      </c>
      <c r="L1399" s="269" t="s">
        <v>212</v>
      </c>
      <c r="M1399" s="269" t="s">
        <v>214</v>
      </c>
      <c r="N1399" s="269" t="s">
        <v>214</v>
      </c>
      <c r="O1399" s="269" t="s">
        <v>214</v>
      </c>
      <c r="P1399" s="269" t="s">
        <v>214</v>
      </c>
      <c r="Q1399" s="269" t="s">
        <v>214</v>
      </c>
      <c r="R1399" s="269" t="s">
        <v>214</v>
      </c>
      <c r="S1399" s="269" t="s">
        <v>214</v>
      </c>
      <c r="T1399" s="269" t="s">
        <v>214</v>
      </c>
      <c r="U1399" s="269" t="s">
        <v>214</v>
      </c>
      <c r="V1399" s="269" t="s">
        <v>214</v>
      </c>
      <c r="W1399" s="269"/>
      <c r="X1399" s="269"/>
      <c r="Y1399" s="269"/>
      <c r="Z1399" s="269"/>
      <c r="AA1399" s="269"/>
      <c r="AB1399" s="269"/>
      <c r="AC1399" s="269"/>
      <c r="AD1399" s="269"/>
      <c r="AE1399" s="269"/>
      <c r="AF1399" s="269"/>
      <c r="AG1399" s="269"/>
      <c r="AH1399" s="269"/>
      <c r="AI1399" s="269"/>
      <c r="AJ1399" s="269"/>
      <c r="AK1399" s="269"/>
      <c r="AL1399" s="269"/>
      <c r="AM1399" s="269"/>
      <c r="AN1399" s="269"/>
      <c r="AO1399" s="269"/>
      <c r="AP1399"/>
      <c r="AQ1399" t="s">
        <v>486</v>
      </c>
      <c r="AR1399" s="288"/>
      <c r="AS1399" s="268"/>
      <c r="AT1399" s="258"/>
    </row>
    <row r="1400" spans="1:48" s="257" customFormat="1" ht="22.8" x14ac:dyDescent="0.4">
      <c r="A1400" s="349">
        <v>216566</v>
      </c>
      <c r="B1400" s="257" t="s">
        <v>59</v>
      </c>
      <c r="C1400" t="s">
        <v>214</v>
      </c>
      <c r="D1400" t="s">
        <v>214</v>
      </c>
      <c r="E1400" t="s">
        <v>214</v>
      </c>
      <c r="F1400" t="s">
        <v>214</v>
      </c>
      <c r="G1400" t="s">
        <v>214</v>
      </c>
      <c r="H1400" t="s">
        <v>214</v>
      </c>
      <c r="I1400" t="s">
        <v>214</v>
      </c>
      <c r="J1400" t="s">
        <v>214</v>
      </c>
      <c r="K1400" t="s">
        <v>214</v>
      </c>
      <c r="L1400" t="s">
        <v>214</v>
      </c>
      <c r="M1400" t="s">
        <v>214</v>
      </c>
      <c r="N1400" t="s">
        <v>214</v>
      </c>
      <c r="O1400" t="s">
        <v>214</v>
      </c>
      <c r="P1400" t="s">
        <v>214</v>
      </c>
      <c r="Q1400" t="s">
        <v>214</v>
      </c>
      <c r="R1400" t="s">
        <v>214</v>
      </c>
      <c r="S1400" t="s">
        <v>214</v>
      </c>
      <c r="T1400" t="s">
        <v>214</v>
      </c>
      <c r="U1400" t="s">
        <v>214</v>
      </c>
      <c r="V1400" t="s">
        <v>214</v>
      </c>
      <c r="W1400" t="s">
        <v>212</v>
      </c>
      <c r="X1400" t="s">
        <v>214</v>
      </c>
      <c r="Y1400" t="s">
        <v>212</v>
      </c>
      <c r="Z1400" t="s">
        <v>214</v>
      </c>
      <c r="AA1400" t="s">
        <v>214</v>
      </c>
      <c r="AB1400" t="s">
        <v>214</v>
      </c>
      <c r="AC1400" t="s">
        <v>212</v>
      </c>
      <c r="AD1400" t="s">
        <v>212</v>
      </c>
      <c r="AE1400" t="s">
        <v>212</v>
      </c>
      <c r="AF1400" t="s">
        <v>214</v>
      </c>
      <c r="AG1400" t="s">
        <v>214</v>
      </c>
      <c r="AH1400" t="s">
        <v>214</v>
      </c>
      <c r="AI1400" t="s">
        <v>212</v>
      </c>
      <c r="AJ1400" t="s">
        <v>214</v>
      </c>
      <c r="AK1400" t="s">
        <v>214</v>
      </c>
      <c r="AL1400" t="s">
        <v>212</v>
      </c>
      <c r="AM1400" t="s">
        <v>212</v>
      </c>
      <c r="AN1400" t="s">
        <v>212</v>
      </c>
      <c r="AO1400" t="s">
        <v>212</v>
      </c>
      <c r="AP1400" t="s">
        <v>214</v>
      </c>
      <c r="AQ1400" t="s">
        <v>3374</v>
      </c>
      <c r="AR1400" t="s">
        <v>731</v>
      </c>
      <c r="AS1400" s="268"/>
      <c r="AT1400" s="258"/>
      <c r="AV1400" s="258"/>
    </row>
    <row r="1401" spans="1:48" s="257" customFormat="1" ht="22.8" x14ac:dyDescent="0.4">
      <c r="A1401" s="349">
        <v>216573</v>
      </c>
      <c r="B1401" s="257" t="s">
        <v>484</v>
      </c>
      <c r="C1401" t="s">
        <v>212</v>
      </c>
      <c r="D1401" t="s">
        <v>214</v>
      </c>
      <c r="E1401" t="s">
        <v>214</v>
      </c>
      <c r="F1401" t="s">
        <v>212</v>
      </c>
      <c r="G1401" t="s">
        <v>212</v>
      </c>
      <c r="H1401" t="s">
        <v>212</v>
      </c>
      <c r="I1401" t="s">
        <v>212</v>
      </c>
      <c r="J1401" t="s">
        <v>212</v>
      </c>
      <c r="K1401" t="s">
        <v>212</v>
      </c>
      <c r="L1401" t="s">
        <v>212</v>
      </c>
      <c r="M1401" t="s">
        <v>214</v>
      </c>
      <c r="N1401" t="s">
        <v>212</v>
      </c>
      <c r="O1401" t="s">
        <v>212</v>
      </c>
      <c r="P1401" t="s">
        <v>214</v>
      </c>
      <c r="Q1401" t="s">
        <v>214</v>
      </c>
      <c r="R1401" t="s">
        <v>214</v>
      </c>
      <c r="S1401" t="s">
        <v>213</v>
      </c>
      <c r="T1401" t="s">
        <v>212</v>
      </c>
      <c r="U1401" t="s">
        <v>212</v>
      </c>
      <c r="V1401" t="s">
        <v>214</v>
      </c>
      <c r="W1401" t="s">
        <v>214</v>
      </c>
      <c r="X1401" t="s">
        <v>213</v>
      </c>
      <c r="Y1401" t="s">
        <v>213</v>
      </c>
      <c r="Z1401" t="s">
        <v>214</v>
      </c>
      <c r="AA1401" t="s">
        <v>214</v>
      </c>
      <c r="AB1401" t="s">
        <v>213</v>
      </c>
      <c r="AC1401" t="s">
        <v>213</v>
      </c>
      <c r="AD1401" t="s">
        <v>213</v>
      </c>
      <c r="AE1401" t="s">
        <v>213</v>
      </c>
      <c r="AF1401" t="s">
        <v>213</v>
      </c>
      <c r="AG1401"/>
      <c r="AH1401"/>
      <c r="AI1401"/>
      <c r="AJ1401"/>
      <c r="AK1401"/>
      <c r="AL1401"/>
      <c r="AM1401"/>
      <c r="AN1401"/>
      <c r="AO1401"/>
      <c r="AP1401"/>
      <c r="AQ1401" t="s">
        <v>3375</v>
      </c>
      <c r="AR1401"/>
      <c r="AS1401" s="268"/>
      <c r="AT1401" s="258"/>
    </row>
    <row r="1402" spans="1:48" s="257" customFormat="1" ht="22.8" x14ac:dyDescent="0.4">
      <c r="A1402" s="349">
        <v>216574</v>
      </c>
      <c r="B1402" s="257" t="s">
        <v>59</v>
      </c>
      <c r="C1402" t="s">
        <v>214</v>
      </c>
      <c r="D1402" t="s">
        <v>214</v>
      </c>
      <c r="E1402" t="s">
        <v>212</v>
      </c>
      <c r="F1402" t="s">
        <v>212</v>
      </c>
      <c r="G1402" t="s">
        <v>214</v>
      </c>
      <c r="H1402" t="s">
        <v>214</v>
      </c>
      <c r="I1402" t="s">
        <v>214</v>
      </c>
      <c r="J1402" t="s">
        <v>212</v>
      </c>
      <c r="K1402" t="s">
        <v>214</v>
      </c>
      <c r="L1402" t="s">
        <v>214</v>
      </c>
      <c r="M1402" t="s">
        <v>214</v>
      </c>
      <c r="N1402" t="s">
        <v>214</v>
      </c>
      <c r="O1402" t="s">
        <v>214</v>
      </c>
      <c r="P1402" t="s">
        <v>214</v>
      </c>
      <c r="Q1402" t="s">
        <v>214</v>
      </c>
      <c r="R1402" t="s">
        <v>214</v>
      </c>
      <c r="S1402" t="s">
        <v>214</v>
      </c>
      <c r="T1402" t="s">
        <v>214</v>
      </c>
      <c r="U1402" t="s">
        <v>214</v>
      </c>
      <c r="V1402" t="s">
        <v>214</v>
      </c>
      <c r="W1402" t="s">
        <v>214</v>
      </c>
      <c r="X1402" t="s">
        <v>214</v>
      </c>
      <c r="Y1402" t="s">
        <v>214</v>
      </c>
      <c r="Z1402" t="s">
        <v>212</v>
      </c>
      <c r="AA1402" t="s">
        <v>214</v>
      </c>
      <c r="AB1402" t="s">
        <v>214</v>
      </c>
      <c r="AC1402" t="s">
        <v>212</v>
      </c>
      <c r="AD1402" t="s">
        <v>212</v>
      </c>
      <c r="AE1402" t="s">
        <v>212</v>
      </c>
      <c r="AF1402" t="s">
        <v>214</v>
      </c>
      <c r="AG1402" t="s">
        <v>214</v>
      </c>
      <c r="AH1402" t="s">
        <v>214</v>
      </c>
      <c r="AI1402" t="s">
        <v>214</v>
      </c>
      <c r="AJ1402" t="s">
        <v>214</v>
      </c>
      <c r="AK1402" t="s">
        <v>214</v>
      </c>
      <c r="AL1402" t="s">
        <v>213</v>
      </c>
      <c r="AM1402" t="s">
        <v>213</v>
      </c>
      <c r="AN1402" t="s">
        <v>213</v>
      </c>
      <c r="AO1402" t="s">
        <v>213</v>
      </c>
      <c r="AP1402" t="s">
        <v>213</v>
      </c>
      <c r="AQ1402" t="s">
        <v>3374</v>
      </c>
      <c r="AR1402"/>
      <c r="AS1402" s="268"/>
      <c r="AT1402" s="256"/>
    </row>
    <row r="1403" spans="1:48" s="257" customFormat="1" ht="22.8" x14ac:dyDescent="0.4">
      <c r="A1403" s="349">
        <v>216577</v>
      </c>
      <c r="B1403" s="257" t="s">
        <v>486</v>
      </c>
      <c r="C1403" t="s">
        <v>213</v>
      </c>
      <c r="D1403" t="s">
        <v>214</v>
      </c>
      <c r="E1403" t="s">
        <v>212</v>
      </c>
      <c r="F1403" t="s">
        <v>212</v>
      </c>
      <c r="G1403" t="s">
        <v>212</v>
      </c>
      <c r="H1403" t="s">
        <v>212</v>
      </c>
      <c r="I1403" t="s">
        <v>212</v>
      </c>
      <c r="J1403" t="s">
        <v>212</v>
      </c>
      <c r="K1403" t="s">
        <v>212</v>
      </c>
      <c r="L1403" t="s">
        <v>212</v>
      </c>
      <c r="M1403" t="s">
        <v>214</v>
      </c>
      <c r="N1403" t="s">
        <v>214</v>
      </c>
      <c r="O1403" t="s">
        <v>212</v>
      </c>
      <c r="P1403" t="s">
        <v>214</v>
      </c>
      <c r="Q1403" t="s">
        <v>212</v>
      </c>
      <c r="R1403" t="s">
        <v>213</v>
      </c>
      <c r="S1403" t="s">
        <v>214</v>
      </c>
      <c r="T1403" t="s">
        <v>212</v>
      </c>
      <c r="U1403" t="s">
        <v>212</v>
      </c>
      <c r="V1403" t="s">
        <v>212</v>
      </c>
      <c r="W1403"/>
      <c r="X1403"/>
      <c r="Y1403"/>
      <c r="Z1403"/>
      <c r="AA1403"/>
      <c r="AB1403"/>
      <c r="AC1403"/>
      <c r="AD1403"/>
      <c r="AE1403"/>
      <c r="AF1403"/>
      <c r="AG1403"/>
      <c r="AH1403"/>
      <c r="AI1403"/>
      <c r="AJ1403"/>
      <c r="AK1403"/>
      <c r="AL1403"/>
      <c r="AM1403"/>
      <c r="AN1403"/>
      <c r="AO1403"/>
      <c r="AP1403"/>
      <c r="AQ1403" t="s">
        <v>3377</v>
      </c>
      <c r="AR1403"/>
      <c r="AS1403" s="268"/>
      <c r="AT1403" s="256"/>
    </row>
    <row r="1404" spans="1:48" s="257" customFormat="1" ht="22.8" x14ac:dyDescent="0.4">
      <c r="A1404" s="349">
        <v>216580</v>
      </c>
      <c r="B1404" s="257" t="s">
        <v>484</v>
      </c>
      <c r="C1404" t="s">
        <v>214</v>
      </c>
      <c r="D1404" t="s">
        <v>214</v>
      </c>
      <c r="E1404" t="s">
        <v>214</v>
      </c>
      <c r="F1404" t="s">
        <v>214</v>
      </c>
      <c r="G1404" t="s">
        <v>214</v>
      </c>
      <c r="H1404" t="s">
        <v>214</v>
      </c>
      <c r="I1404" t="s">
        <v>214</v>
      </c>
      <c r="J1404" t="s">
        <v>214</v>
      </c>
      <c r="K1404" t="s">
        <v>214</v>
      </c>
      <c r="L1404" t="s">
        <v>214</v>
      </c>
      <c r="M1404" t="s">
        <v>212</v>
      </c>
      <c r="N1404" t="s">
        <v>212</v>
      </c>
      <c r="O1404" t="s">
        <v>212</v>
      </c>
      <c r="P1404" t="s">
        <v>212</v>
      </c>
      <c r="Q1404" t="s">
        <v>214</v>
      </c>
      <c r="R1404" t="s">
        <v>214</v>
      </c>
      <c r="S1404" t="s">
        <v>214</v>
      </c>
      <c r="T1404" t="s">
        <v>214</v>
      </c>
      <c r="U1404" t="s">
        <v>214</v>
      </c>
      <c r="V1404" t="s">
        <v>214</v>
      </c>
      <c r="W1404" t="s">
        <v>213</v>
      </c>
      <c r="X1404" t="s">
        <v>212</v>
      </c>
      <c r="Y1404" t="s">
        <v>214</v>
      </c>
      <c r="Z1404" t="s">
        <v>214</v>
      </c>
      <c r="AA1404" t="s">
        <v>214</v>
      </c>
      <c r="AB1404" t="s">
        <v>214</v>
      </c>
      <c r="AC1404" t="s">
        <v>212</v>
      </c>
      <c r="AD1404" t="s">
        <v>213</v>
      </c>
      <c r="AE1404" t="s">
        <v>213</v>
      </c>
      <c r="AF1404" t="s">
        <v>212</v>
      </c>
      <c r="AG1404"/>
      <c r="AH1404"/>
      <c r="AI1404"/>
      <c r="AJ1404"/>
      <c r="AK1404"/>
      <c r="AL1404"/>
      <c r="AM1404"/>
      <c r="AN1404"/>
      <c r="AO1404"/>
      <c r="AP1404"/>
      <c r="AQ1404" t="s">
        <v>3375</v>
      </c>
      <c r="AR1404"/>
      <c r="AS1404" s="268"/>
      <c r="AT1404" s="256"/>
    </row>
    <row r="1405" spans="1:48" s="257" customFormat="1" ht="22.8" x14ac:dyDescent="0.4">
      <c r="A1405" s="349">
        <v>216583</v>
      </c>
      <c r="B1405" s="257" t="s">
        <v>486</v>
      </c>
      <c r="C1405" t="s">
        <v>3829</v>
      </c>
      <c r="D1405" t="s">
        <v>3829</v>
      </c>
      <c r="E1405" t="s">
        <v>3829</v>
      </c>
      <c r="F1405" t="s">
        <v>3829</v>
      </c>
      <c r="G1405" t="s">
        <v>3829</v>
      </c>
      <c r="H1405" t="s">
        <v>3829</v>
      </c>
      <c r="I1405" t="s">
        <v>3829</v>
      </c>
      <c r="J1405" t="s">
        <v>3829</v>
      </c>
      <c r="K1405" t="s">
        <v>3829</v>
      </c>
      <c r="L1405" t="s">
        <v>3829</v>
      </c>
      <c r="M1405" t="s">
        <v>3829</v>
      </c>
      <c r="N1405" t="s">
        <v>3829</v>
      </c>
      <c r="O1405" t="s">
        <v>3829</v>
      </c>
      <c r="P1405" t="s">
        <v>3829</v>
      </c>
      <c r="Q1405" t="s">
        <v>3829</v>
      </c>
      <c r="R1405" t="s">
        <v>3829</v>
      </c>
      <c r="S1405" t="s">
        <v>3829</v>
      </c>
      <c r="T1405" t="s">
        <v>3829</v>
      </c>
      <c r="U1405" t="s">
        <v>3829</v>
      </c>
      <c r="V1405" t="s">
        <v>3829</v>
      </c>
      <c r="W1405"/>
      <c r="X1405"/>
      <c r="Y1405"/>
      <c r="Z1405"/>
      <c r="AA1405"/>
      <c r="AB1405"/>
      <c r="AC1405"/>
      <c r="AD1405"/>
      <c r="AE1405"/>
      <c r="AF1405"/>
      <c r="AG1405"/>
      <c r="AH1405"/>
      <c r="AI1405"/>
      <c r="AJ1405"/>
      <c r="AK1405"/>
      <c r="AL1405"/>
      <c r="AM1405"/>
      <c r="AN1405"/>
      <c r="AO1405"/>
      <c r="AP1405"/>
      <c r="AQ1405" t="s">
        <v>4022</v>
      </c>
      <c r="AR1405"/>
      <c r="AS1405" s="268"/>
      <c r="AT1405" s="256"/>
    </row>
    <row r="1406" spans="1:48" s="257" customFormat="1" ht="22.8" x14ac:dyDescent="0.4">
      <c r="A1406" s="349">
        <v>216586</v>
      </c>
      <c r="B1406" s="257" t="s">
        <v>486</v>
      </c>
      <c r="C1406" t="s">
        <v>212</v>
      </c>
      <c r="D1406" t="s">
        <v>214</v>
      </c>
      <c r="E1406" t="s">
        <v>212</v>
      </c>
      <c r="F1406" t="s">
        <v>212</v>
      </c>
      <c r="G1406" t="s">
        <v>212</v>
      </c>
      <c r="H1406" t="s">
        <v>214</v>
      </c>
      <c r="I1406" t="s">
        <v>212</v>
      </c>
      <c r="J1406" t="s">
        <v>212</v>
      </c>
      <c r="K1406" t="s">
        <v>212</v>
      </c>
      <c r="L1406" t="s">
        <v>212</v>
      </c>
      <c r="M1406" t="s">
        <v>214</v>
      </c>
      <c r="N1406" t="s">
        <v>214</v>
      </c>
      <c r="O1406" t="s">
        <v>212</v>
      </c>
      <c r="P1406" t="s">
        <v>212</v>
      </c>
      <c r="Q1406" t="s">
        <v>214</v>
      </c>
      <c r="R1406" t="s">
        <v>214</v>
      </c>
      <c r="S1406" t="s">
        <v>212</v>
      </c>
      <c r="T1406" t="s">
        <v>212</v>
      </c>
      <c r="U1406" t="s">
        <v>214</v>
      </c>
      <c r="V1406" t="s">
        <v>212</v>
      </c>
      <c r="W1406"/>
      <c r="X1406"/>
      <c r="Y1406"/>
      <c r="Z1406"/>
      <c r="AA1406"/>
      <c r="AB1406"/>
      <c r="AC1406"/>
      <c r="AD1406"/>
      <c r="AE1406"/>
      <c r="AF1406"/>
      <c r="AG1406"/>
      <c r="AH1406"/>
      <c r="AI1406"/>
      <c r="AJ1406"/>
      <c r="AK1406"/>
      <c r="AL1406"/>
      <c r="AM1406"/>
      <c r="AN1406"/>
      <c r="AO1406"/>
      <c r="AP1406"/>
      <c r="AQ1406" t="s">
        <v>486</v>
      </c>
      <c r="AR1406" s="288"/>
      <c r="AS1406" s="268"/>
      <c r="AT1406" s="256"/>
    </row>
    <row r="1407" spans="1:48" s="257" customFormat="1" ht="22.8" x14ac:dyDescent="0.4">
      <c r="A1407" s="349">
        <v>216587</v>
      </c>
      <c r="B1407" s="257" t="s">
        <v>486</v>
      </c>
      <c r="C1407" t="s">
        <v>212</v>
      </c>
      <c r="D1407" t="s">
        <v>212</v>
      </c>
      <c r="E1407" t="s">
        <v>212</v>
      </c>
      <c r="F1407" t="s">
        <v>214</v>
      </c>
      <c r="G1407" t="s">
        <v>214</v>
      </c>
      <c r="H1407" t="s">
        <v>213</v>
      </c>
      <c r="I1407" t="s">
        <v>212</v>
      </c>
      <c r="J1407" t="s">
        <v>212</v>
      </c>
      <c r="K1407" t="s">
        <v>212</v>
      </c>
      <c r="L1407" t="s">
        <v>214</v>
      </c>
      <c r="M1407" t="s">
        <v>213</v>
      </c>
      <c r="N1407" t="s">
        <v>213</v>
      </c>
      <c r="O1407" t="s">
        <v>214</v>
      </c>
      <c r="P1407" t="s">
        <v>213</v>
      </c>
      <c r="Q1407" t="s">
        <v>214</v>
      </c>
      <c r="R1407" t="s">
        <v>213</v>
      </c>
      <c r="S1407" t="s">
        <v>214</v>
      </c>
      <c r="T1407" t="s">
        <v>213</v>
      </c>
      <c r="U1407" t="s">
        <v>213</v>
      </c>
      <c r="V1407" t="s">
        <v>214</v>
      </c>
      <c r="W1407"/>
      <c r="X1407"/>
      <c r="Y1407"/>
      <c r="Z1407"/>
      <c r="AA1407"/>
      <c r="AB1407"/>
      <c r="AC1407"/>
      <c r="AD1407"/>
      <c r="AE1407"/>
      <c r="AF1407"/>
      <c r="AG1407"/>
      <c r="AH1407"/>
      <c r="AI1407"/>
      <c r="AJ1407"/>
      <c r="AK1407"/>
      <c r="AL1407"/>
      <c r="AM1407"/>
      <c r="AN1407"/>
      <c r="AO1407"/>
      <c r="AP1407"/>
      <c r="AQ1407" t="s">
        <v>486</v>
      </c>
      <c r="AR1407" s="282"/>
      <c r="AS1407" s="268"/>
      <c r="AT1407" s="256"/>
    </row>
    <row r="1408" spans="1:48" s="257" customFormat="1" ht="22.8" x14ac:dyDescent="0.4">
      <c r="A1408" s="349">
        <v>216589</v>
      </c>
      <c r="B1408" s="257" t="s">
        <v>485</v>
      </c>
      <c r="C1408" t="s">
        <v>3829</v>
      </c>
      <c r="D1408" t="s">
        <v>3829</v>
      </c>
      <c r="E1408" t="s">
        <v>3829</v>
      </c>
      <c r="F1408" t="s">
        <v>3829</v>
      </c>
      <c r="G1408" t="s">
        <v>3829</v>
      </c>
      <c r="H1408" t="s">
        <v>3829</v>
      </c>
      <c r="I1408" t="s">
        <v>3829</v>
      </c>
      <c r="J1408" t="s">
        <v>3829</v>
      </c>
      <c r="K1408" t="s">
        <v>3829</v>
      </c>
      <c r="L1408" t="s">
        <v>3829</v>
      </c>
      <c r="M1408"/>
      <c r="N1408"/>
      <c r="O1408"/>
      <c r="P1408"/>
      <c r="Q1408"/>
      <c r="R1408"/>
      <c r="S1408"/>
      <c r="T1408"/>
      <c r="U1408"/>
      <c r="V1408"/>
      <c r="W1408"/>
      <c r="X1408"/>
      <c r="Y1408"/>
      <c r="Z1408"/>
      <c r="AA1408"/>
      <c r="AB1408"/>
      <c r="AC1408"/>
      <c r="AD1408"/>
      <c r="AE1408"/>
      <c r="AF1408"/>
      <c r="AG1408"/>
      <c r="AH1408"/>
      <c r="AI1408"/>
      <c r="AJ1408"/>
      <c r="AK1408"/>
      <c r="AL1408"/>
      <c r="AM1408"/>
      <c r="AN1408"/>
      <c r="AO1408"/>
      <c r="AP1408"/>
      <c r="AQ1408" t="s">
        <v>3981</v>
      </c>
      <c r="AR1408"/>
      <c r="AS1408" s="268"/>
      <c r="AT1408" s="256"/>
      <c r="AV1408" s="258"/>
    </row>
    <row r="1409" spans="1:48" s="257" customFormat="1" ht="22.8" x14ac:dyDescent="0.4">
      <c r="A1409" s="351">
        <v>216591</v>
      </c>
      <c r="B1409" s="257" t="s">
        <v>486</v>
      </c>
      <c r="C1409" s="269" t="s">
        <v>212</v>
      </c>
      <c r="D1409" s="269" t="s">
        <v>212</v>
      </c>
      <c r="E1409" s="269" t="s">
        <v>212</v>
      </c>
      <c r="F1409" s="269" t="s">
        <v>212</v>
      </c>
      <c r="G1409" s="269" t="s">
        <v>212</v>
      </c>
      <c r="H1409" s="269" t="s">
        <v>214</v>
      </c>
      <c r="I1409" s="269" t="s">
        <v>213</v>
      </c>
      <c r="J1409" s="269" t="s">
        <v>214</v>
      </c>
      <c r="K1409" s="269" t="s">
        <v>214</v>
      </c>
      <c r="L1409" s="269" t="s">
        <v>213</v>
      </c>
      <c r="M1409" s="269" t="s">
        <v>3830</v>
      </c>
      <c r="N1409" s="269" t="s">
        <v>213</v>
      </c>
      <c r="O1409" s="269" t="s">
        <v>214</v>
      </c>
      <c r="P1409" s="269" t="s">
        <v>214</v>
      </c>
      <c r="Q1409" s="269" t="s">
        <v>213</v>
      </c>
      <c r="R1409" s="269" t="s">
        <v>213</v>
      </c>
      <c r="S1409" s="269" t="s">
        <v>213</v>
      </c>
      <c r="T1409" s="269" t="s">
        <v>213</v>
      </c>
      <c r="U1409" s="269" t="s">
        <v>213</v>
      </c>
      <c r="V1409" s="269" t="s">
        <v>213</v>
      </c>
      <c r="W1409" s="269"/>
      <c r="X1409" s="269"/>
      <c r="Y1409" s="269"/>
      <c r="Z1409" s="269"/>
      <c r="AA1409" s="269"/>
      <c r="AB1409" s="269"/>
      <c r="AC1409" s="269"/>
      <c r="AD1409" s="269"/>
      <c r="AE1409" s="269"/>
      <c r="AF1409" s="269"/>
      <c r="AG1409" s="269"/>
      <c r="AH1409" s="269"/>
      <c r="AI1409" s="269"/>
      <c r="AJ1409" s="269"/>
      <c r="AK1409" s="269"/>
      <c r="AL1409" s="269"/>
      <c r="AM1409" s="269"/>
      <c r="AN1409" s="269"/>
      <c r="AO1409" s="269"/>
      <c r="AP1409"/>
      <c r="AQ1409" t="s">
        <v>486</v>
      </c>
      <c r="AR1409" s="280"/>
      <c r="AS1409" s="268"/>
      <c r="AT1409" s="256"/>
    </row>
    <row r="1410" spans="1:48" s="257" customFormat="1" ht="22.8" x14ac:dyDescent="0.4">
      <c r="A1410" s="351">
        <v>216593</v>
      </c>
      <c r="B1410" s="257" t="s">
        <v>485</v>
      </c>
      <c r="C1410" t="s">
        <v>3829</v>
      </c>
      <c r="D1410" t="s">
        <v>3829</v>
      </c>
      <c r="E1410" t="s">
        <v>3829</v>
      </c>
      <c r="F1410" t="s">
        <v>3829</v>
      </c>
      <c r="G1410" t="s">
        <v>3829</v>
      </c>
      <c r="H1410" t="s">
        <v>3829</v>
      </c>
      <c r="I1410" t="s">
        <v>3829</v>
      </c>
      <c r="J1410" t="s">
        <v>3829</v>
      </c>
      <c r="K1410" t="s">
        <v>3829</v>
      </c>
      <c r="L1410" t="s">
        <v>3829</v>
      </c>
      <c r="M1410" s="272"/>
      <c r="N1410" s="272"/>
      <c r="O1410" s="272"/>
      <c r="P1410" s="272"/>
      <c r="Q1410" s="272"/>
      <c r="R1410" s="272"/>
      <c r="S1410" s="272"/>
      <c r="T1410" s="272"/>
      <c r="U1410" s="272"/>
      <c r="V1410" s="272"/>
      <c r="W1410" s="272"/>
      <c r="X1410" s="272"/>
      <c r="Y1410" s="272"/>
      <c r="Z1410" s="272"/>
      <c r="AA1410" s="272"/>
      <c r="AB1410" s="272"/>
      <c r="AC1410" s="272"/>
      <c r="AD1410" s="272"/>
      <c r="AE1410" s="272"/>
      <c r="AF1410" s="272"/>
      <c r="AG1410" s="272"/>
      <c r="AH1410" s="272"/>
      <c r="AI1410" s="272"/>
      <c r="AJ1410" s="272"/>
      <c r="AK1410" s="272"/>
      <c r="AL1410" s="272"/>
      <c r="AM1410" s="272"/>
      <c r="AN1410" s="272"/>
      <c r="AO1410" s="272"/>
      <c r="AP1410"/>
      <c r="AQ1410" t="s">
        <v>4115</v>
      </c>
      <c r="AR1410" s="288"/>
      <c r="AS1410" s="268"/>
      <c r="AT1410" s="258"/>
      <c r="AV1410" s="258"/>
    </row>
    <row r="1411" spans="1:48" s="257" customFormat="1" ht="22.8" x14ac:dyDescent="0.4">
      <c r="A1411" s="349">
        <v>216598</v>
      </c>
      <c r="B1411" s="257" t="s">
        <v>488</v>
      </c>
      <c r="C1411" t="s">
        <v>212</v>
      </c>
      <c r="D1411" t="s">
        <v>214</v>
      </c>
      <c r="E1411" t="s">
        <v>212</v>
      </c>
      <c r="F1411" t="s">
        <v>214</v>
      </c>
      <c r="G1411" t="s">
        <v>212</v>
      </c>
      <c r="H1411" t="s">
        <v>214</v>
      </c>
      <c r="I1411" t="s">
        <v>212</v>
      </c>
      <c r="J1411" t="s">
        <v>212</v>
      </c>
      <c r="K1411" t="s">
        <v>214</v>
      </c>
      <c r="L1411" t="s">
        <v>214</v>
      </c>
      <c r="M1411" t="s">
        <v>213</v>
      </c>
      <c r="N1411" t="s">
        <v>213</v>
      </c>
      <c r="O1411" t="s">
        <v>213</v>
      </c>
      <c r="P1411" t="s">
        <v>213</v>
      </c>
      <c r="Q1411" t="s">
        <v>213</v>
      </c>
      <c r="R1411"/>
      <c r="S1411"/>
      <c r="T1411"/>
      <c r="U1411"/>
      <c r="V1411"/>
      <c r="W1411"/>
      <c r="X1411"/>
      <c r="Y1411"/>
      <c r="Z1411"/>
      <c r="AA1411"/>
      <c r="AB1411"/>
      <c r="AC1411"/>
      <c r="AD1411"/>
      <c r="AE1411"/>
      <c r="AF1411"/>
      <c r="AG1411"/>
      <c r="AH1411"/>
      <c r="AI1411"/>
      <c r="AJ1411"/>
      <c r="AK1411"/>
      <c r="AL1411"/>
      <c r="AM1411"/>
      <c r="AN1411"/>
      <c r="AO1411"/>
      <c r="AP1411"/>
      <c r="AQ1411" t="s">
        <v>4215</v>
      </c>
      <c r="AR1411"/>
      <c r="AS1411" s="268"/>
      <c r="AT1411" s="258"/>
    </row>
    <row r="1412" spans="1:48" s="257" customFormat="1" ht="22.8" x14ac:dyDescent="0.4">
      <c r="A1412" s="351">
        <v>216599</v>
      </c>
      <c r="B1412" s="257" t="s">
        <v>485</v>
      </c>
      <c r="C1412" s="269" t="s">
        <v>3829</v>
      </c>
      <c r="D1412" s="269" t="s">
        <v>3829</v>
      </c>
      <c r="E1412" s="269" t="s">
        <v>3829</v>
      </c>
      <c r="F1412" s="269" t="s">
        <v>3829</v>
      </c>
      <c r="G1412" s="269" t="s">
        <v>3829</v>
      </c>
      <c r="H1412" s="269" t="s">
        <v>3829</v>
      </c>
      <c r="I1412" s="269" t="s">
        <v>3829</v>
      </c>
      <c r="J1412" s="269" t="s">
        <v>3829</v>
      </c>
      <c r="K1412" s="269" t="s">
        <v>3829</v>
      </c>
      <c r="L1412" s="269" t="s">
        <v>3829</v>
      </c>
      <c r="M1412" s="269"/>
      <c r="N1412" s="269"/>
      <c r="O1412" s="269"/>
      <c r="P1412" s="269"/>
      <c r="Q1412" s="269"/>
      <c r="R1412" s="269"/>
      <c r="S1412" s="269"/>
      <c r="T1412" s="269"/>
      <c r="U1412" s="269"/>
      <c r="V1412" s="269"/>
      <c r="W1412" s="269"/>
      <c r="X1412" s="269"/>
      <c r="Y1412" s="269"/>
      <c r="Z1412" s="269"/>
      <c r="AA1412" s="269"/>
      <c r="AB1412" s="269"/>
      <c r="AC1412" s="269"/>
      <c r="AD1412" s="269"/>
      <c r="AE1412" s="269"/>
      <c r="AF1412" s="269"/>
      <c r="AG1412" s="269"/>
      <c r="AH1412" s="269"/>
      <c r="AI1412" s="269"/>
      <c r="AJ1412" s="269"/>
      <c r="AK1412" s="269"/>
      <c r="AL1412" s="269"/>
      <c r="AM1412" s="269"/>
      <c r="AN1412" s="269"/>
      <c r="AO1412" s="269"/>
      <c r="AP1412"/>
      <c r="AQ1412" t="s">
        <v>4216</v>
      </c>
      <c r="AR1412" s="288"/>
      <c r="AS1412" s="268"/>
      <c r="AT1412" s="256"/>
      <c r="AV1412" s="258"/>
    </row>
    <row r="1413" spans="1:48" s="257" customFormat="1" ht="22.8" x14ac:dyDescent="0.4">
      <c r="A1413" s="351">
        <v>216600</v>
      </c>
      <c r="B1413" s="257" t="s">
        <v>486</v>
      </c>
      <c r="C1413" s="269" t="s">
        <v>214</v>
      </c>
      <c r="D1413" s="269" t="s">
        <v>212</v>
      </c>
      <c r="E1413" s="269" t="s">
        <v>212</v>
      </c>
      <c r="F1413" s="269" t="s">
        <v>212</v>
      </c>
      <c r="G1413" s="269" t="s">
        <v>213</v>
      </c>
      <c r="H1413" s="269" t="s">
        <v>213</v>
      </c>
      <c r="I1413" s="269" t="s">
        <v>214</v>
      </c>
      <c r="J1413" s="269" t="s">
        <v>214</v>
      </c>
      <c r="K1413" s="269" t="s">
        <v>214</v>
      </c>
      <c r="L1413" s="269" t="s">
        <v>214</v>
      </c>
      <c r="M1413" s="269" t="s">
        <v>212</v>
      </c>
      <c r="N1413" s="269" t="s">
        <v>214</v>
      </c>
      <c r="O1413" s="269" t="s">
        <v>214</v>
      </c>
      <c r="P1413" s="269" t="s">
        <v>213</v>
      </c>
      <c r="Q1413" s="269" t="s">
        <v>214</v>
      </c>
      <c r="R1413" s="269" t="s">
        <v>213</v>
      </c>
      <c r="S1413" s="269" t="s">
        <v>213</v>
      </c>
      <c r="T1413" s="269" t="s">
        <v>213</v>
      </c>
      <c r="U1413" s="269" t="s">
        <v>213</v>
      </c>
      <c r="V1413" s="269" t="s">
        <v>213</v>
      </c>
      <c r="W1413" s="269"/>
      <c r="X1413" s="269"/>
      <c r="Y1413" s="269"/>
      <c r="Z1413" s="269"/>
      <c r="AA1413" s="269"/>
      <c r="AB1413" s="269"/>
      <c r="AC1413" s="269"/>
      <c r="AD1413" s="269"/>
      <c r="AE1413" s="269"/>
      <c r="AF1413" s="269"/>
      <c r="AG1413" s="269"/>
      <c r="AH1413" s="269"/>
      <c r="AI1413" s="269"/>
      <c r="AJ1413" s="269"/>
      <c r="AK1413" s="269"/>
      <c r="AL1413" s="269"/>
      <c r="AM1413" s="269"/>
      <c r="AN1413" s="269"/>
      <c r="AO1413" s="269"/>
      <c r="AP1413"/>
      <c r="AQ1413" t="s">
        <v>486</v>
      </c>
      <c r="AR1413" s="288"/>
      <c r="AS1413" s="268"/>
      <c r="AT1413" s="258"/>
    </row>
    <row r="1414" spans="1:48" s="257" customFormat="1" ht="22.8" x14ac:dyDescent="0.4">
      <c r="A1414" s="349">
        <v>216601</v>
      </c>
      <c r="B1414" s="257" t="s">
        <v>484</v>
      </c>
      <c r="C1414" t="s">
        <v>212</v>
      </c>
      <c r="D1414" t="s">
        <v>214</v>
      </c>
      <c r="E1414" t="s">
        <v>214</v>
      </c>
      <c r="F1414" t="s">
        <v>212</v>
      </c>
      <c r="G1414" t="s">
        <v>214</v>
      </c>
      <c r="H1414" t="s">
        <v>214</v>
      </c>
      <c r="I1414" t="s">
        <v>212</v>
      </c>
      <c r="J1414" t="s">
        <v>212</v>
      </c>
      <c r="K1414" t="s">
        <v>214</v>
      </c>
      <c r="L1414" t="s">
        <v>214</v>
      </c>
      <c r="M1414" t="s">
        <v>213</v>
      </c>
      <c r="N1414" t="s">
        <v>214</v>
      </c>
      <c r="O1414" t="s">
        <v>214</v>
      </c>
      <c r="P1414" t="s">
        <v>214</v>
      </c>
      <c r="Q1414" t="s">
        <v>212</v>
      </c>
      <c r="R1414" t="s">
        <v>214</v>
      </c>
      <c r="S1414" t="s">
        <v>212</v>
      </c>
      <c r="T1414" t="s">
        <v>214</v>
      </c>
      <c r="U1414" t="s">
        <v>214</v>
      </c>
      <c r="V1414" t="s">
        <v>212</v>
      </c>
      <c r="W1414" t="s">
        <v>214</v>
      </c>
      <c r="X1414" t="s">
        <v>214</v>
      </c>
      <c r="Y1414" t="s">
        <v>212</v>
      </c>
      <c r="Z1414" t="s">
        <v>214</v>
      </c>
      <c r="AA1414" t="s">
        <v>214</v>
      </c>
      <c r="AB1414" t="s">
        <v>214</v>
      </c>
      <c r="AC1414" t="s">
        <v>214</v>
      </c>
      <c r="AD1414" t="s">
        <v>214</v>
      </c>
      <c r="AE1414" t="s">
        <v>214</v>
      </c>
      <c r="AF1414" t="s">
        <v>212</v>
      </c>
      <c r="AG1414"/>
      <c r="AH1414"/>
      <c r="AI1414"/>
      <c r="AJ1414"/>
      <c r="AK1414"/>
      <c r="AL1414"/>
      <c r="AM1414"/>
      <c r="AN1414"/>
      <c r="AO1414"/>
      <c r="AP1414"/>
      <c r="AQ1414" t="s">
        <v>3375</v>
      </c>
      <c r="AR1414"/>
      <c r="AS1414" s="268"/>
      <c r="AT1414" s="258"/>
    </row>
    <row r="1415" spans="1:48" s="257" customFormat="1" ht="22.8" x14ac:dyDescent="0.4">
      <c r="A1415" s="351">
        <v>216602</v>
      </c>
      <c r="B1415" s="257" t="s">
        <v>485</v>
      </c>
      <c r="C1415" s="269" t="s">
        <v>3829</v>
      </c>
      <c r="D1415" s="269" t="s">
        <v>3829</v>
      </c>
      <c r="E1415" s="269" t="s">
        <v>3829</v>
      </c>
      <c r="F1415" s="269" t="s">
        <v>3829</v>
      </c>
      <c r="G1415" s="269" t="s">
        <v>3829</v>
      </c>
      <c r="H1415" s="269" t="s">
        <v>3829</v>
      </c>
      <c r="I1415" s="269" t="s">
        <v>3829</v>
      </c>
      <c r="J1415" s="269" t="s">
        <v>3829</v>
      </c>
      <c r="K1415" s="269" t="s">
        <v>3829</v>
      </c>
      <c r="L1415" s="269" t="s">
        <v>3829</v>
      </c>
      <c r="M1415" s="269"/>
      <c r="N1415" s="269"/>
      <c r="O1415" s="269"/>
      <c r="P1415" s="269"/>
      <c r="Q1415" s="269"/>
      <c r="R1415" s="269"/>
      <c r="S1415" s="269"/>
      <c r="T1415" s="269"/>
      <c r="U1415" s="269"/>
      <c r="V1415" s="269"/>
      <c r="W1415" s="269"/>
      <c r="X1415" s="269"/>
      <c r="Y1415" s="269"/>
      <c r="Z1415" s="269"/>
      <c r="AA1415" s="269"/>
      <c r="AB1415" s="269"/>
      <c r="AC1415" s="269"/>
      <c r="AD1415" s="269"/>
      <c r="AE1415" s="269"/>
      <c r="AF1415" s="269"/>
      <c r="AG1415" s="269"/>
      <c r="AH1415" s="269"/>
      <c r="AI1415" s="269"/>
      <c r="AJ1415" s="269"/>
      <c r="AK1415" s="269"/>
      <c r="AL1415" s="269"/>
      <c r="AM1415" s="269"/>
      <c r="AN1415" s="269"/>
      <c r="AO1415" s="269"/>
      <c r="AP1415"/>
      <c r="AQ1415" t="s">
        <v>4217</v>
      </c>
      <c r="AR1415"/>
      <c r="AS1415" s="268"/>
      <c r="AT1415" s="258"/>
      <c r="AV1415" s="258"/>
    </row>
    <row r="1416" spans="1:48" s="257" customFormat="1" ht="24" x14ac:dyDescent="0.5">
      <c r="A1416" s="351">
        <v>216603</v>
      </c>
      <c r="B1416" s="257" t="s">
        <v>485</v>
      </c>
      <c r="C1416" s="269" t="s">
        <v>3829</v>
      </c>
      <c r="D1416" s="269" t="s">
        <v>3829</v>
      </c>
      <c r="E1416" s="269" t="s">
        <v>3829</v>
      </c>
      <c r="F1416" s="269" t="s">
        <v>3829</v>
      </c>
      <c r="G1416" s="269" t="s">
        <v>3829</v>
      </c>
      <c r="H1416" s="269" t="s">
        <v>3829</v>
      </c>
      <c r="I1416" s="269" t="s">
        <v>3829</v>
      </c>
      <c r="J1416" s="269" t="s">
        <v>3829</v>
      </c>
      <c r="K1416" s="269" t="s">
        <v>3829</v>
      </c>
      <c r="L1416" s="269" t="s">
        <v>3829</v>
      </c>
      <c r="M1416" s="269"/>
      <c r="N1416" s="269"/>
      <c r="O1416" s="269"/>
      <c r="P1416" s="269"/>
      <c r="Q1416" s="269"/>
      <c r="R1416" s="269"/>
      <c r="S1416" s="269"/>
      <c r="T1416" s="269"/>
      <c r="U1416" s="269"/>
      <c r="V1416" s="269"/>
      <c r="W1416" s="269"/>
      <c r="X1416" s="269"/>
      <c r="Y1416" s="269"/>
      <c r="Z1416" s="269"/>
      <c r="AA1416" s="269"/>
      <c r="AB1416" s="269"/>
      <c r="AC1416" s="269"/>
      <c r="AD1416" s="269"/>
      <c r="AE1416" s="269"/>
      <c r="AF1416" s="269"/>
      <c r="AG1416" s="269"/>
      <c r="AH1416" s="269"/>
      <c r="AI1416" s="269"/>
      <c r="AJ1416" s="269"/>
      <c r="AK1416" s="269"/>
      <c r="AL1416" s="269"/>
      <c r="AM1416" s="269"/>
      <c r="AN1416" s="269"/>
      <c r="AO1416" s="269"/>
      <c r="AP1416"/>
      <c r="AQ1416" t="s">
        <v>4218</v>
      </c>
      <c r="AR1416" s="292"/>
      <c r="AS1416" s="268"/>
      <c r="AT1416" s="256"/>
    </row>
    <row r="1417" spans="1:48" s="257" customFormat="1" ht="22.8" x14ac:dyDescent="0.4">
      <c r="A1417" s="349">
        <v>216604</v>
      </c>
      <c r="B1417" s="257" t="s">
        <v>487</v>
      </c>
      <c r="C1417" t="s">
        <v>214</v>
      </c>
      <c r="D1417" t="s">
        <v>212</v>
      </c>
      <c r="E1417" t="s">
        <v>214</v>
      </c>
      <c r="F1417" t="s">
        <v>214</v>
      </c>
      <c r="G1417" t="s">
        <v>214</v>
      </c>
      <c r="H1417" t="s">
        <v>214</v>
      </c>
      <c r="I1417" t="s">
        <v>214</v>
      </c>
      <c r="J1417" t="s">
        <v>214</v>
      </c>
      <c r="K1417" t="s">
        <v>214</v>
      </c>
      <c r="L1417" t="s">
        <v>212</v>
      </c>
      <c r="M1417" t="s">
        <v>212</v>
      </c>
      <c r="N1417" t="s">
        <v>212</v>
      </c>
      <c r="O1417" t="s">
        <v>212</v>
      </c>
      <c r="P1417" t="s">
        <v>213</v>
      </c>
      <c r="Q1417" t="s">
        <v>212</v>
      </c>
      <c r="R1417" t="s">
        <v>214</v>
      </c>
      <c r="S1417" t="s">
        <v>212</v>
      </c>
      <c r="T1417" t="s">
        <v>212</v>
      </c>
      <c r="U1417" t="s">
        <v>214</v>
      </c>
      <c r="V1417" t="s">
        <v>214</v>
      </c>
      <c r="W1417" t="s">
        <v>213</v>
      </c>
      <c r="X1417" t="s">
        <v>213</v>
      </c>
      <c r="Y1417" t="s">
        <v>213</v>
      </c>
      <c r="Z1417" t="s">
        <v>213</v>
      </c>
      <c r="AA1417" t="s">
        <v>213</v>
      </c>
      <c r="AB1417"/>
      <c r="AC1417"/>
      <c r="AD1417"/>
      <c r="AE1417"/>
      <c r="AF1417"/>
      <c r="AG1417"/>
      <c r="AH1417"/>
      <c r="AI1417"/>
      <c r="AJ1417"/>
      <c r="AK1417"/>
      <c r="AL1417"/>
      <c r="AM1417"/>
      <c r="AN1417"/>
      <c r="AO1417"/>
      <c r="AP1417"/>
      <c r="AQ1417" t="s">
        <v>4194</v>
      </c>
      <c r="AR1417"/>
      <c r="AS1417" s="268"/>
      <c r="AT1417" s="258"/>
      <c r="AV1417" s="258"/>
    </row>
    <row r="1418" spans="1:48" s="257" customFormat="1" ht="22.8" x14ac:dyDescent="0.4">
      <c r="A1418" s="351">
        <v>216605</v>
      </c>
      <c r="B1418" s="257" t="s">
        <v>485</v>
      </c>
      <c r="C1418" s="269" t="s">
        <v>3829</v>
      </c>
      <c r="D1418" s="269" t="s">
        <v>3829</v>
      </c>
      <c r="E1418" s="269" t="s">
        <v>3829</v>
      </c>
      <c r="F1418" s="269" t="s">
        <v>3829</v>
      </c>
      <c r="G1418" s="269" t="s">
        <v>3829</v>
      </c>
      <c r="H1418" s="269" t="s">
        <v>3829</v>
      </c>
      <c r="I1418" s="269" t="s">
        <v>3829</v>
      </c>
      <c r="J1418" s="269" t="s">
        <v>3829</v>
      </c>
      <c r="K1418" s="269" t="s">
        <v>3829</v>
      </c>
      <c r="L1418" s="269" t="s">
        <v>3829</v>
      </c>
      <c r="M1418" s="269"/>
      <c r="N1418" s="269"/>
      <c r="O1418" s="269"/>
      <c r="P1418" s="269"/>
      <c r="Q1418" s="269"/>
      <c r="R1418" s="269"/>
      <c r="S1418" s="269"/>
      <c r="T1418" s="269"/>
      <c r="U1418" s="269"/>
      <c r="V1418" s="269"/>
      <c r="W1418" s="269"/>
      <c r="X1418" s="269"/>
      <c r="Y1418" s="269"/>
      <c r="Z1418" s="269"/>
      <c r="AA1418" s="269"/>
      <c r="AB1418" s="269"/>
      <c r="AC1418" s="269"/>
      <c r="AD1418" s="269"/>
      <c r="AE1418" s="269"/>
      <c r="AF1418" s="269"/>
      <c r="AG1418" s="269"/>
      <c r="AH1418" s="269"/>
      <c r="AI1418" s="269"/>
      <c r="AJ1418" s="269"/>
      <c r="AK1418" s="269"/>
      <c r="AL1418" s="269"/>
      <c r="AM1418" s="269"/>
      <c r="AN1418" s="269"/>
      <c r="AO1418" s="269"/>
      <c r="AP1418"/>
      <c r="AQ1418" t="s">
        <v>4205</v>
      </c>
      <c r="AR1418" s="288"/>
      <c r="AS1418" s="268"/>
      <c r="AT1418" s="256"/>
      <c r="AV1418" s="258"/>
    </row>
    <row r="1419" spans="1:48" s="257" customFormat="1" ht="22.8" x14ac:dyDescent="0.4">
      <c r="A1419" s="351">
        <v>216606</v>
      </c>
      <c r="B1419" s="257" t="s">
        <v>485</v>
      </c>
      <c r="C1419" s="269" t="s">
        <v>3829</v>
      </c>
      <c r="D1419" s="269" t="s">
        <v>3829</v>
      </c>
      <c r="E1419" s="269" t="s">
        <v>3829</v>
      </c>
      <c r="F1419" s="269" t="s">
        <v>3829</v>
      </c>
      <c r="G1419" s="269" t="s">
        <v>3829</v>
      </c>
      <c r="H1419" s="269" t="s">
        <v>3829</v>
      </c>
      <c r="I1419" s="269" t="s">
        <v>3829</v>
      </c>
      <c r="J1419" s="269" t="s">
        <v>3829</v>
      </c>
      <c r="K1419" s="269" t="s">
        <v>3829</v>
      </c>
      <c r="L1419" s="269" t="s">
        <v>3829</v>
      </c>
      <c r="M1419" s="269"/>
      <c r="N1419" s="269"/>
      <c r="O1419" s="269"/>
      <c r="P1419" s="269"/>
      <c r="Q1419" s="269"/>
      <c r="R1419" s="269"/>
      <c r="S1419" s="269"/>
      <c r="T1419" s="269"/>
      <c r="U1419" s="269"/>
      <c r="V1419" s="269"/>
      <c r="W1419" s="269"/>
      <c r="X1419" s="269"/>
      <c r="Y1419" s="269"/>
      <c r="Z1419" s="269"/>
      <c r="AA1419" s="269"/>
      <c r="AB1419" s="269"/>
      <c r="AC1419" s="269"/>
      <c r="AD1419" s="269"/>
      <c r="AE1419" s="269"/>
      <c r="AF1419" s="269"/>
      <c r="AG1419" s="269"/>
      <c r="AH1419" s="269"/>
      <c r="AI1419" s="269"/>
      <c r="AJ1419" s="269"/>
      <c r="AK1419" s="269"/>
      <c r="AL1419" s="269"/>
      <c r="AM1419" s="269"/>
      <c r="AN1419" s="269"/>
      <c r="AO1419" s="269"/>
      <c r="AP1419"/>
      <c r="AQ1419" t="s">
        <v>4205</v>
      </c>
      <c r="AR1419" s="288"/>
      <c r="AS1419" s="268"/>
      <c r="AT1419" s="258"/>
      <c r="AV1419" s="258"/>
    </row>
    <row r="1420" spans="1:48" s="257" customFormat="1" ht="22.8" x14ac:dyDescent="0.4">
      <c r="A1420" s="351">
        <v>216607</v>
      </c>
      <c r="B1420" s="257" t="s">
        <v>485</v>
      </c>
      <c r="C1420" s="269" t="s">
        <v>3829</v>
      </c>
      <c r="D1420" s="269" t="s">
        <v>3829</v>
      </c>
      <c r="E1420" s="269" t="s">
        <v>3829</v>
      </c>
      <c r="F1420" s="269" t="s">
        <v>3829</v>
      </c>
      <c r="G1420" s="269" t="s">
        <v>3829</v>
      </c>
      <c r="H1420" s="269" t="s">
        <v>3829</v>
      </c>
      <c r="I1420" s="269" t="s">
        <v>3829</v>
      </c>
      <c r="J1420" s="269" t="s">
        <v>3829</v>
      </c>
      <c r="K1420" s="269" t="s">
        <v>3829</v>
      </c>
      <c r="L1420" s="269" t="s">
        <v>3829</v>
      </c>
      <c r="M1420" s="269"/>
      <c r="N1420" s="269"/>
      <c r="O1420" s="269"/>
      <c r="P1420" s="269"/>
      <c r="Q1420" s="269"/>
      <c r="R1420" s="269"/>
      <c r="S1420" s="269"/>
      <c r="T1420" s="269"/>
      <c r="U1420" s="269"/>
      <c r="V1420" s="269"/>
      <c r="W1420" s="269"/>
      <c r="X1420" s="269"/>
      <c r="Y1420" s="269"/>
      <c r="Z1420" s="269"/>
      <c r="AA1420" s="269"/>
      <c r="AB1420" s="269"/>
      <c r="AC1420" s="269"/>
      <c r="AD1420" s="269"/>
      <c r="AE1420" s="269"/>
      <c r="AF1420" s="269"/>
      <c r="AG1420" s="269"/>
      <c r="AH1420" s="269"/>
      <c r="AI1420" s="269"/>
      <c r="AJ1420" s="269"/>
      <c r="AK1420" s="269"/>
      <c r="AL1420" s="269"/>
      <c r="AM1420" s="269"/>
      <c r="AN1420" s="269"/>
      <c r="AO1420" s="269"/>
      <c r="AP1420"/>
      <c r="AQ1420" t="s">
        <v>4205</v>
      </c>
      <c r="AR1420" s="288"/>
      <c r="AS1420" s="268"/>
      <c r="AT1420" s="258"/>
      <c r="AV1420" s="258"/>
    </row>
    <row r="1421" spans="1:48" s="257" customFormat="1" ht="22.8" x14ac:dyDescent="0.4">
      <c r="A1421" s="349">
        <v>216608</v>
      </c>
      <c r="B1421" s="257" t="s">
        <v>484</v>
      </c>
      <c r="C1421" t="s">
        <v>212</v>
      </c>
      <c r="D1421" t="s">
        <v>214</v>
      </c>
      <c r="E1421" t="s">
        <v>214</v>
      </c>
      <c r="F1421" t="s">
        <v>214</v>
      </c>
      <c r="G1421" t="s">
        <v>214</v>
      </c>
      <c r="H1421" t="s">
        <v>214</v>
      </c>
      <c r="I1421" t="s">
        <v>214</v>
      </c>
      <c r="J1421" t="s">
        <v>214</v>
      </c>
      <c r="K1421" t="s">
        <v>214</v>
      </c>
      <c r="L1421" t="s">
        <v>214</v>
      </c>
      <c r="M1421" t="s">
        <v>214</v>
      </c>
      <c r="N1421" t="s">
        <v>214</v>
      </c>
      <c r="O1421" t="s">
        <v>214</v>
      </c>
      <c r="P1421" t="s">
        <v>214</v>
      </c>
      <c r="Q1421" t="s">
        <v>214</v>
      </c>
      <c r="R1421" t="s">
        <v>213</v>
      </c>
      <c r="S1421" t="s">
        <v>214</v>
      </c>
      <c r="T1421" t="s">
        <v>214</v>
      </c>
      <c r="U1421" t="s">
        <v>214</v>
      </c>
      <c r="V1421" t="s">
        <v>214</v>
      </c>
      <c r="W1421" t="s">
        <v>214</v>
      </c>
      <c r="X1421" t="s">
        <v>214</v>
      </c>
      <c r="Y1421" t="s">
        <v>214</v>
      </c>
      <c r="Z1421" t="s">
        <v>214</v>
      </c>
      <c r="AA1421" t="s">
        <v>212</v>
      </c>
      <c r="AB1421" t="s">
        <v>214</v>
      </c>
      <c r="AC1421" t="s">
        <v>214</v>
      </c>
      <c r="AD1421" t="s">
        <v>214</v>
      </c>
      <c r="AE1421" t="s">
        <v>213</v>
      </c>
      <c r="AF1421" t="s">
        <v>214</v>
      </c>
      <c r="AG1421"/>
      <c r="AH1421"/>
      <c r="AI1421"/>
      <c r="AJ1421"/>
      <c r="AK1421"/>
      <c r="AL1421"/>
      <c r="AM1421"/>
      <c r="AN1421"/>
      <c r="AO1421"/>
      <c r="AP1421"/>
      <c r="AQ1421" t="s">
        <v>3375</v>
      </c>
      <c r="AR1421" s="288"/>
      <c r="AS1421" s="268"/>
      <c r="AT1421" s="258"/>
    </row>
    <row r="1422" spans="1:48" s="257" customFormat="1" ht="22.8" x14ac:dyDescent="0.4">
      <c r="A1422" s="351">
        <v>216609</v>
      </c>
      <c r="B1422" s="257" t="s">
        <v>485</v>
      </c>
      <c r="C1422" s="269" t="s">
        <v>3829</v>
      </c>
      <c r="D1422" s="269" t="s">
        <v>3829</v>
      </c>
      <c r="E1422" s="269" t="s">
        <v>3829</v>
      </c>
      <c r="F1422" s="269" t="s">
        <v>3829</v>
      </c>
      <c r="G1422" s="269" t="s">
        <v>3829</v>
      </c>
      <c r="H1422" s="269" t="s">
        <v>3829</v>
      </c>
      <c r="I1422" s="269" t="s">
        <v>3829</v>
      </c>
      <c r="J1422" s="269" t="s">
        <v>3829</v>
      </c>
      <c r="K1422" s="269" t="s">
        <v>3829</v>
      </c>
      <c r="L1422" s="269" t="s">
        <v>3829</v>
      </c>
      <c r="M1422" s="272"/>
      <c r="N1422" s="272"/>
      <c r="O1422" s="272"/>
      <c r="P1422" s="272"/>
      <c r="Q1422" s="272"/>
      <c r="R1422" s="272"/>
      <c r="S1422" s="272"/>
      <c r="T1422" s="272"/>
      <c r="U1422" s="272"/>
      <c r="V1422" s="272"/>
      <c r="W1422" s="272"/>
      <c r="X1422" s="272"/>
      <c r="Y1422" s="272"/>
      <c r="Z1422" s="272"/>
      <c r="AA1422" s="272"/>
      <c r="AB1422" s="272"/>
      <c r="AC1422" s="272"/>
      <c r="AD1422" s="272"/>
      <c r="AE1422" s="272"/>
      <c r="AF1422" s="272"/>
      <c r="AG1422" s="272"/>
      <c r="AH1422" s="272"/>
      <c r="AI1422" s="272"/>
      <c r="AJ1422" s="272"/>
      <c r="AK1422" s="272"/>
      <c r="AL1422" s="272"/>
      <c r="AM1422" s="272"/>
      <c r="AN1422" s="272"/>
      <c r="AO1422" s="272"/>
      <c r="AP1422"/>
      <c r="AQ1422" t="s">
        <v>4219</v>
      </c>
      <c r="AR1422" s="288"/>
      <c r="AS1422" s="268"/>
      <c r="AT1422" s="258"/>
      <c r="AV1422" s="258"/>
    </row>
    <row r="1423" spans="1:48" s="257" customFormat="1" ht="22.8" x14ac:dyDescent="0.4">
      <c r="A1423" s="349">
        <v>216610</v>
      </c>
      <c r="B1423" s="257" t="s">
        <v>486</v>
      </c>
      <c r="C1423" t="s">
        <v>212</v>
      </c>
      <c r="D1423" t="s">
        <v>212</v>
      </c>
      <c r="E1423" t="s">
        <v>213</v>
      </c>
      <c r="F1423" t="s">
        <v>213</v>
      </c>
      <c r="G1423" t="s">
        <v>212</v>
      </c>
      <c r="H1423" t="s">
        <v>213</v>
      </c>
      <c r="I1423" t="s">
        <v>213</v>
      </c>
      <c r="J1423" t="s">
        <v>213</v>
      </c>
      <c r="K1423" t="s">
        <v>213</v>
      </c>
      <c r="L1423" t="s">
        <v>214</v>
      </c>
      <c r="M1423" t="s">
        <v>213</v>
      </c>
      <c r="N1423" t="s">
        <v>213</v>
      </c>
      <c r="O1423" t="s">
        <v>213</v>
      </c>
      <c r="P1423" t="s">
        <v>213</v>
      </c>
      <c r="Q1423" t="s">
        <v>213</v>
      </c>
      <c r="R1423" t="s">
        <v>213</v>
      </c>
      <c r="S1423" t="s">
        <v>213</v>
      </c>
      <c r="T1423" t="s">
        <v>213</v>
      </c>
      <c r="U1423" t="s">
        <v>213</v>
      </c>
      <c r="V1423" t="s">
        <v>213</v>
      </c>
      <c r="W1423"/>
      <c r="X1423"/>
      <c r="Y1423"/>
      <c r="Z1423"/>
      <c r="AA1423"/>
      <c r="AB1423"/>
      <c r="AC1423"/>
      <c r="AD1423"/>
      <c r="AE1423"/>
      <c r="AF1423"/>
      <c r="AG1423"/>
      <c r="AH1423"/>
      <c r="AI1423"/>
      <c r="AJ1423"/>
      <c r="AK1423"/>
      <c r="AL1423"/>
      <c r="AM1423"/>
      <c r="AN1423"/>
      <c r="AO1423"/>
      <c r="AP1423"/>
      <c r="AQ1423" t="s">
        <v>486</v>
      </c>
      <c r="AR1423"/>
      <c r="AS1423" s="268"/>
      <c r="AT1423" s="258"/>
    </row>
    <row r="1424" spans="1:48" s="257" customFormat="1" ht="22.8" x14ac:dyDescent="0.4">
      <c r="A1424" s="349">
        <v>216611</v>
      </c>
      <c r="B1424" s="257" t="s">
        <v>486</v>
      </c>
      <c r="C1424" t="s">
        <v>213</v>
      </c>
      <c r="D1424" t="s">
        <v>214</v>
      </c>
      <c r="E1424" t="s">
        <v>212</v>
      </c>
      <c r="F1424" t="s">
        <v>213</v>
      </c>
      <c r="G1424" t="s">
        <v>214</v>
      </c>
      <c r="H1424" t="s">
        <v>213</v>
      </c>
      <c r="I1424" t="s">
        <v>214</v>
      </c>
      <c r="J1424" t="s">
        <v>214</v>
      </c>
      <c r="K1424" t="s">
        <v>214</v>
      </c>
      <c r="L1424" t="s">
        <v>214</v>
      </c>
      <c r="M1424" t="s">
        <v>212</v>
      </c>
      <c r="N1424" t="s">
        <v>212</v>
      </c>
      <c r="O1424" t="s">
        <v>212</v>
      </c>
      <c r="P1424" t="s">
        <v>212</v>
      </c>
      <c r="Q1424" t="s">
        <v>212</v>
      </c>
      <c r="R1424" t="s">
        <v>213</v>
      </c>
      <c r="S1424" t="s">
        <v>214</v>
      </c>
      <c r="T1424" t="s">
        <v>214</v>
      </c>
      <c r="U1424" t="s">
        <v>212</v>
      </c>
      <c r="V1424" t="s">
        <v>214</v>
      </c>
      <c r="W1424"/>
      <c r="X1424"/>
      <c r="Y1424"/>
      <c r="Z1424"/>
      <c r="AA1424"/>
      <c r="AB1424"/>
      <c r="AC1424"/>
      <c r="AD1424"/>
      <c r="AE1424"/>
      <c r="AF1424"/>
      <c r="AG1424"/>
      <c r="AH1424"/>
      <c r="AI1424"/>
      <c r="AJ1424"/>
      <c r="AK1424"/>
      <c r="AL1424"/>
      <c r="AM1424"/>
      <c r="AN1424"/>
      <c r="AO1424"/>
      <c r="AP1424"/>
      <c r="AQ1424" t="s">
        <v>3377</v>
      </c>
      <c r="AR1424" s="282"/>
      <c r="AS1424" s="268"/>
      <c r="AT1424" s="256"/>
    </row>
    <row r="1425" spans="1:48" s="257" customFormat="1" ht="22.8" x14ac:dyDescent="0.4">
      <c r="A1425" s="349">
        <v>216612</v>
      </c>
      <c r="B1425" s="257" t="s">
        <v>484</v>
      </c>
      <c r="C1425" t="s">
        <v>212</v>
      </c>
      <c r="D1425" t="s">
        <v>214</v>
      </c>
      <c r="E1425" t="s">
        <v>214</v>
      </c>
      <c r="F1425" t="s">
        <v>212</v>
      </c>
      <c r="G1425" t="s">
        <v>212</v>
      </c>
      <c r="H1425" t="s">
        <v>212</v>
      </c>
      <c r="I1425" t="s">
        <v>214</v>
      </c>
      <c r="J1425" t="s">
        <v>214</v>
      </c>
      <c r="K1425" t="s">
        <v>214</v>
      </c>
      <c r="L1425" t="s">
        <v>214</v>
      </c>
      <c r="M1425" t="s">
        <v>213</v>
      </c>
      <c r="N1425" t="s">
        <v>214</v>
      </c>
      <c r="O1425" t="s">
        <v>214</v>
      </c>
      <c r="P1425" t="s">
        <v>212</v>
      </c>
      <c r="Q1425" t="s">
        <v>214</v>
      </c>
      <c r="R1425" t="s">
        <v>212</v>
      </c>
      <c r="S1425" t="s">
        <v>214</v>
      </c>
      <c r="T1425" t="s">
        <v>214</v>
      </c>
      <c r="U1425" t="s">
        <v>214</v>
      </c>
      <c r="V1425" t="s">
        <v>214</v>
      </c>
      <c r="W1425" t="s">
        <v>212</v>
      </c>
      <c r="X1425" t="s">
        <v>212</v>
      </c>
      <c r="Y1425" t="s">
        <v>214</v>
      </c>
      <c r="Z1425" t="s">
        <v>214</v>
      </c>
      <c r="AA1425" t="s">
        <v>212</v>
      </c>
      <c r="AB1425" t="s">
        <v>214</v>
      </c>
      <c r="AC1425" t="s">
        <v>214</v>
      </c>
      <c r="AD1425" t="s">
        <v>212</v>
      </c>
      <c r="AE1425" t="s">
        <v>213</v>
      </c>
      <c r="AF1425" t="s">
        <v>213</v>
      </c>
      <c r="AG1425"/>
      <c r="AH1425"/>
      <c r="AI1425"/>
      <c r="AJ1425"/>
      <c r="AK1425"/>
      <c r="AL1425"/>
      <c r="AM1425"/>
      <c r="AN1425"/>
      <c r="AO1425"/>
      <c r="AP1425"/>
      <c r="AQ1425" t="s">
        <v>3375</v>
      </c>
      <c r="AR1425"/>
      <c r="AS1425" s="268"/>
      <c r="AT1425" s="258"/>
    </row>
    <row r="1426" spans="1:48" s="257" customFormat="1" ht="24" x14ac:dyDescent="0.5">
      <c r="A1426" s="350">
        <v>216613</v>
      </c>
      <c r="B1426" s="257" t="s">
        <v>486</v>
      </c>
      <c r="C1426" s="256" t="s">
        <v>214</v>
      </c>
      <c r="D1426" s="256" t="s">
        <v>214</v>
      </c>
      <c r="E1426" s="256" t="s">
        <v>212</v>
      </c>
      <c r="F1426" s="256" t="s">
        <v>212</v>
      </c>
      <c r="G1426" s="256" t="s">
        <v>212</v>
      </c>
      <c r="H1426" s="256" t="s">
        <v>213</v>
      </c>
      <c r="I1426" s="256" t="s">
        <v>214</v>
      </c>
      <c r="J1426" s="256" t="s">
        <v>214</v>
      </c>
      <c r="K1426" s="256" t="s">
        <v>212</v>
      </c>
      <c r="L1426" s="256" t="s">
        <v>213</v>
      </c>
      <c r="M1426" s="256" t="s">
        <v>213</v>
      </c>
      <c r="N1426" s="256" t="s">
        <v>213</v>
      </c>
      <c r="O1426" s="256" t="s">
        <v>213</v>
      </c>
      <c r="P1426" s="256" t="s">
        <v>213</v>
      </c>
      <c r="Q1426" s="256" t="s">
        <v>213</v>
      </c>
      <c r="R1426" s="256" t="s">
        <v>213</v>
      </c>
      <c r="S1426" s="256" t="s">
        <v>213</v>
      </c>
      <c r="T1426" s="256" t="s">
        <v>213</v>
      </c>
      <c r="U1426" s="256" t="s">
        <v>213</v>
      </c>
      <c r="V1426" s="256" t="s">
        <v>213</v>
      </c>
      <c r="W1426" s="256"/>
      <c r="X1426" s="256"/>
      <c r="Y1426" s="256"/>
      <c r="Z1426" s="256"/>
      <c r="AA1426" s="256"/>
      <c r="AB1426" s="256"/>
      <c r="AC1426" s="256"/>
      <c r="AD1426" s="256"/>
      <c r="AE1426" s="256"/>
      <c r="AF1426" s="256"/>
      <c r="AG1426" s="256"/>
      <c r="AH1426" s="256"/>
      <c r="AI1426" s="256"/>
      <c r="AJ1426" s="256"/>
      <c r="AK1426" s="256"/>
      <c r="AL1426" s="256"/>
      <c r="AM1426" s="256"/>
      <c r="AN1426" s="256"/>
      <c r="AO1426" s="256"/>
      <c r="AP1426"/>
      <c r="AQ1426" t="s">
        <v>3377</v>
      </c>
      <c r="AR1426" s="288"/>
      <c r="AS1426" s="268"/>
      <c r="AT1426" s="258"/>
      <c r="AV1426" s="258"/>
    </row>
    <row r="1427" spans="1:48" s="257" customFormat="1" ht="22.8" x14ac:dyDescent="0.4">
      <c r="A1427" s="351">
        <v>216614</v>
      </c>
      <c r="B1427" s="257" t="s">
        <v>485</v>
      </c>
      <c r="C1427" s="269" t="s">
        <v>3829</v>
      </c>
      <c r="D1427" s="269" t="s">
        <v>3829</v>
      </c>
      <c r="E1427" s="269" t="s">
        <v>3829</v>
      </c>
      <c r="F1427" s="269" t="s">
        <v>3829</v>
      </c>
      <c r="G1427" s="269" t="s">
        <v>3829</v>
      </c>
      <c r="H1427" s="269" t="s">
        <v>3829</v>
      </c>
      <c r="I1427" s="269" t="s">
        <v>3829</v>
      </c>
      <c r="J1427" s="269" t="s">
        <v>3829</v>
      </c>
      <c r="K1427" s="269" t="s">
        <v>3829</v>
      </c>
      <c r="L1427" s="269" t="s">
        <v>3829</v>
      </c>
      <c r="M1427" s="269"/>
      <c r="N1427" s="269"/>
      <c r="O1427" s="269"/>
      <c r="P1427" s="269"/>
      <c r="Q1427" s="269"/>
      <c r="R1427" s="269"/>
      <c r="S1427" s="269"/>
      <c r="T1427" s="269"/>
      <c r="U1427" s="269"/>
      <c r="V1427" s="269"/>
      <c r="W1427" s="269"/>
      <c r="X1427" s="269"/>
      <c r="Y1427" s="269"/>
      <c r="Z1427" s="269"/>
      <c r="AA1427" s="269"/>
      <c r="AB1427" s="269"/>
      <c r="AC1427" s="269"/>
      <c r="AD1427" s="269"/>
      <c r="AE1427" s="269"/>
      <c r="AF1427" s="269"/>
      <c r="AG1427" s="269"/>
      <c r="AH1427" s="269"/>
      <c r="AI1427" s="269"/>
      <c r="AJ1427" s="269"/>
      <c r="AK1427" s="269"/>
      <c r="AL1427" s="269"/>
      <c r="AM1427" s="269"/>
      <c r="AN1427" s="269"/>
      <c r="AO1427" s="269"/>
      <c r="AP1427"/>
      <c r="AQ1427" t="s">
        <v>4205</v>
      </c>
      <c r="AR1427" s="288"/>
      <c r="AS1427" s="268"/>
      <c r="AT1427" s="258"/>
      <c r="AV1427" s="258"/>
    </row>
    <row r="1428" spans="1:48" s="257" customFormat="1" ht="22.8" x14ac:dyDescent="0.4">
      <c r="A1428" s="351">
        <v>216615</v>
      </c>
      <c r="B1428" s="257" t="s">
        <v>485</v>
      </c>
      <c r="C1428" s="269" t="s">
        <v>3829</v>
      </c>
      <c r="D1428" s="269" t="s">
        <v>3829</v>
      </c>
      <c r="E1428" s="269" t="s">
        <v>3829</v>
      </c>
      <c r="F1428" s="269" t="s">
        <v>3829</v>
      </c>
      <c r="G1428" s="269" t="s">
        <v>3829</v>
      </c>
      <c r="H1428" s="269" t="s">
        <v>3829</v>
      </c>
      <c r="I1428" s="269" t="s">
        <v>3829</v>
      </c>
      <c r="J1428" s="269" t="s">
        <v>3829</v>
      </c>
      <c r="K1428" s="269" t="s">
        <v>3829</v>
      </c>
      <c r="L1428" s="269" t="s">
        <v>3829</v>
      </c>
      <c r="M1428" s="269"/>
      <c r="N1428" s="269"/>
      <c r="O1428" s="269"/>
      <c r="P1428" s="269"/>
      <c r="Q1428" s="269"/>
      <c r="R1428" s="269"/>
      <c r="S1428" s="269"/>
      <c r="T1428" s="269"/>
      <c r="U1428" s="269"/>
      <c r="V1428" s="269"/>
      <c r="W1428" s="269"/>
      <c r="X1428" s="269"/>
      <c r="Y1428" s="269"/>
      <c r="Z1428" s="269"/>
      <c r="AA1428" s="269"/>
      <c r="AB1428" s="269"/>
      <c r="AC1428" s="269"/>
      <c r="AD1428" s="269"/>
      <c r="AE1428" s="269"/>
      <c r="AF1428" s="269"/>
      <c r="AG1428" s="269"/>
      <c r="AH1428" s="269"/>
      <c r="AI1428" s="269"/>
      <c r="AJ1428" s="269"/>
      <c r="AK1428" s="269"/>
      <c r="AL1428" s="269"/>
      <c r="AM1428" s="269"/>
      <c r="AN1428" s="269"/>
      <c r="AO1428" s="269"/>
      <c r="AP1428"/>
      <c r="AQ1428" t="s">
        <v>4205</v>
      </c>
      <c r="AR1428" s="288"/>
      <c r="AS1428" s="283"/>
      <c r="AT1428" s="256"/>
    </row>
    <row r="1429" spans="1:48" s="257" customFormat="1" ht="22.8" x14ac:dyDescent="0.4">
      <c r="A1429" s="349">
        <v>216616</v>
      </c>
      <c r="B1429" s="257" t="s">
        <v>484</v>
      </c>
      <c r="C1429" t="s">
        <v>212</v>
      </c>
      <c r="D1429" t="s">
        <v>214</v>
      </c>
      <c r="E1429" t="s">
        <v>214</v>
      </c>
      <c r="F1429" t="s">
        <v>214</v>
      </c>
      <c r="G1429" t="s">
        <v>214</v>
      </c>
      <c r="H1429" t="s">
        <v>212</v>
      </c>
      <c r="I1429" t="s">
        <v>214</v>
      </c>
      <c r="J1429" t="s">
        <v>214</v>
      </c>
      <c r="K1429" t="s">
        <v>214</v>
      </c>
      <c r="L1429" t="s">
        <v>214</v>
      </c>
      <c r="M1429" t="s">
        <v>214</v>
      </c>
      <c r="N1429" t="s">
        <v>213</v>
      </c>
      <c r="O1429" t="s">
        <v>213</v>
      </c>
      <c r="P1429" t="s">
        <v>214</v>
      </c>
      <c r="Q1429" t="s">
        <v>213</v>
      </c>
      <c r="R1429" t="s">
        <v>213</v>
      </c>
      <c r="S1429" t="s">
        <v>212</v>
      </c>
      <c r="T1429" t="s">
        <v>214</v>
      </c>
      <c r="U1429" t="s">
        <v>214</v>
      </c>
      <c r="V1429" t="s">
        <v>212</v>
      </c>
      <c r="W1429" t="s">
        <v>214</v>
      </c>
      <c r="X1429" t="s">
        <v>214</v>
      </c>
      <c r="Y1429" t="s">
        <v>214</v>
      </c>
      <c r="Z1429" t="s">
        <v>214</v>
      </c>
      <c r="AA1429" t="s">
        <v>214</v>
      </c>
      <c r="AB1429" t="s">
        <v>214</v>
      </c>
      <c r="AC1429" t="s">
        <v>214</v>
      </c>
      <c r="AD1429" t="s">
        <v>213</v>
      </c>
      <c r="AE1429" t="s">
        <v>213</v>
      </c>
      <c r="AF1429" t="s">
        <v>214</v>
      </c>
      <c r="AG1429"/>
      <c r="AH1429"/>
      <c r="AI1429"/>
      <c r="AJ1429"/>
      <c r="AK1429"/>
      <c r="AL1429"/>
      <c r="AM1429"/>
      <c r="AN1429"/>
      <c r="AO1429"/>
      <c r="AP1429"/>
      <c r="AQ1429" t="s">
        <v>3375</v>
      </c>
      <c r="AR1429"/>
      <c r="AS1429" s="268"/>
      <c r="AT1429" s="256"/>
    </row>
    <row r="1430" spans="1:48" s="257" customFormat="1" ht="22.8" x14ac:dyDescent="0.4">
      <c r="A1430" s="349">
        <v>216617</v>
      </c>
      <c r="B1430" s="257" t="s">
        <v>487</v>
      </c>
      <c r="C1430" t="s">
        <v>212</v>
      </c>
      <c r="D1430" t="s">
        <v>214</v>
      </c>
      <c r="E1430" t="s">
        <v>212</v>
      </c>
      <c r="F1430" t="s">
        <v>212</v>
      </c>
      <c r="G1430" t="s">
        <v>212</v>
      </c>
      <c r="H1430" t="s">
        <v>212</v>
      </c>
      <c r="I1430" t="s">
        <v>214</v>
      </c>
      <c r="J1430" t="s">
        <v>212</v>
      </c>
      <c r="K1430" t="s">
        <v>214</v>
      </c>
      <c r="L1430" t="s">
        <v>212</v>
      </c>
      <c r="M1430" t="s">
        <v>212</v>
      </c>
      <c r="N1430" t="s">
        <v>212</v>
      </c>
      <c r="O1430" t="s">
        <v>212</v>
      </c>
      <c r="P1430" t="s">
        <v>214</v>
      </c>
      <c r="Q1430" t="s">
        <v>212</v>
      </c>
      <c r="R1430" t="s">
        <v>214</v>
      </c>
      <c r="S1430" t="s">
        <v>214</v>
      </c>
      <c r="T1430" t="s">
        <v>212</v>
      </c>
      <c r="U1430" t="s">
        <v>212</v>
      </c>
      <c r="V1430" t="s">
        <v>212</v>
      </c>
      <c r="W1430" t="s">
        <v>213</v>
      </c>
      <c r="X1430" t="s">
        <v>213</v>
      </c>
      <c r="Y1430" t="s">
        <v>213</v>
      </c>
      <c r="Z1430" t="s">
        <v>213</v>
      </c>
      <c r="AA1430" t="s">
        <v>213</v>
      </c>
      <c r="AB1430"/>
      <c r="AC1430"/>
      <c r="AD1430"/>
      <c r="AE1430"/>
      <c r="AF1430"/>
      <c r="AG1430"/>
      <c r="AH1430"/>
      <c r="AI1430"/>
      <c r="AJ1430"/>
      <c r="AK1430"/>
      <c r="AL1430"/>
      <c r="AM1430"/>
      <c r="AN1430"/>
      <c r="AO1430"/>
      <c r="AP1430"/>
      <c r="AQ1430" t="s">
        <v>4194</v>
      </c>
      <c r="AR1430"/>
      <c r="AS1430" s="268"/>
      <c r="AT1430" s="258"/>
    </row>
    <row r="1431" spans="1:48" s="257" customFormat="1" ht="22.8" x14ac:dyDescent="0.4">
      <c r="A1431" s="351">
        <v>216618</v>
      </c>
      <c r="B1431" s="257" t="s">
        <v>485</v>
      </c>
      <c r="C1431" s="269" t="s">
        <v>3829</v>
      </c>
      <c r="D1431" s="269" t="s">
        <v>3829</v>
      </c>
      <c r="E1431" s="269" t="s">
        <v>3829</v>
      </c>
      <c r="F1431" s="269" t="s">
        <v>3829</v>
      </c>
      <c r="G1431" s="269" t="s">
        <v>3829</v>
      </c>
      <c r="H1431" s="269" t="s">
        <v>3829</v>
      </c>
      <c r="I1431" s="269" t="s">
        <v>3829</v>
      </c>
      <c r="J1431" s="269" t="s">
        <v>3829</v>
      </c>
      <c r="K1431" s="269" t="s">
        <v>3829</v>
      </c>
      <c r="L1431" s="269" t="s">
        <v>3829</v>
      </c>
      <c r="N1431" s="269"/>
      <c r="O1431" s="269"/>
      <c r="P1431" s="269"/>
      <c r="Q1431" s="269"/>
      <c r="R1431" s="269"/>
      <c r="S1431" s="269"/>
      <c r="T1431" s="269"/>
      <c r="U1431" s="269"/>
      <c r="V1431" s="269"/>
      <c r="W1431" s="269"/>
      <c r="X1431" s="269"/>
      <c r="Y1431" s="269"/>
      <c r="Z1431" s="269"/>
      <c r="AA1431" s="269"/>
      <c r="AB1431" s="269"/>
      <c r="AC1431" s="269"/>
      <c r="AD1431" s="269"/>
      <c r="AE1431" s="269"/>
      <c r="AF1431" s="269"/>
      <c r="AG1431" s="269"/>
      <c r="AH1431" s="269"/>
      <c r="AI1431" s="269"/>
      <c r="AJ1431" s="269"/>
      <c r="AK1431" s="269"/>
      <c r="AL1431" s="269"/>
      <c r="AM1431" s="269"/>
      <c r="AN1431" s="269"/>
      <c r="AO1431" s="269"/>
      <c r="AP1431" s="269"/>
      <c r="AQ1431" t="s">
        <v>4205</v>
      </c>
      <c r="AR1431"/>
      <c r="AS1431" s="268"/>
      <c r="AT1431" s="258"/>
      <c r="AV1431" s="258"/>
    </row>
    <row r="1432" spans="1:48" s="257" customFormat="1" ht="22.8" x14ac:dyDescent="0.4">
      <c r="A1432" s="349">
        <v>216619</v>
      </c>
      <c r="B1432" s="257" t="s">
        <v>59</v>
      </c>
      <c r="C1432" t="s">
        <v>214</v>
      </c>
      <c r="D1432" t="s">
        <v>214</v>
      </c>
      <c r="E1432" t="s">
        <v>214</v>
      </c>
      <c r="F1432" t="s">
        <v>214</v>
      </c>
      <c r="G1432" t="s">
        <v>214</v>
      </c>
      <c r="H1432" t="s">
        <v>214</v>
      </c>
      <c r="I1432" t="s">
        <v>214</v>
      </c>
      <c r="J1432" t="s">
        <v>214</v>
      </c>
      <c r="K1432" t="s">
        <v>214</v>
      </c>
      <c r="L1432" t="s">
        <v>214</v>
      </c>
      <c r="M1432" t="s">
        <v>213</v>
      </c>
      <c r="N1432" t="s">
        <v>214</v>
      </c>
      <c r="O1432" t="s">
        <v>214</v>
      </c>
      <c r="P1432" t="s">
        <v>214</v>
      </c>
      <c r="Q1432" t="s">
        <v>214</v>
      </c>
      <c r="R1432" t="s">
        <v>214</v>
      </c>
      <c r="S1432" t="s">
        <v>214</v>
      </c>
      <c r="T1432" t="s">
        <v>214</v>
      </c>
      <c r="U1432" t="s">
        <v>214</v>
      </c>
      <c r="V1432" t="s">
        <v>214</v>
      </c>
      <c r="W1432" t="s">
        <v>212</v>
      </c>
      <c r="X1432" t="s">
        <v>214</v>
      </c>
      <c r="Y1432" t="s">
        <v>214</v>
      </c>
      <c r="Z1432" t="s">
        <v>214</v>
      </c>
      <c r="AA1432" t="s">
        <v>212</v>
      </c>
      <c r="AB1432" t="s">
        <v>214</v>
      </c>
      <c r="AC1432" t="s">
        <v>214</v>
      </c>
      <c r="AD1432" t="s">
        <v>214</v>
      </c>
      <c r="AE1432" t="s">
        <v>212</v>
      </c>
      <c r="AF1432" t="s">
        <v>214</v>
      </c>
      <c r="AG1432" t="s">
        <v>214</v>
      </c>
      <c r="AH1432" t="s">
        <v>214</v>
      </c>
      <c r="AI1432" t="s">
        <v>214</v>
      </c>
      <c r="AJ1432" t="s">
        <v>214</v>
      </c>
      <c r="AK1432" t="s">
        <v>214</v>
      </c>
      <c r="AL1432" t="s">
        <v>213</v>
      </c>
      <c r="AM1432" t="s">
        <v>213</v>
      </c>
      <c r="AN1432" t="s">
        <v>213</v>
      </c>
      <c r="AO1432" t="s">
        <v>213</v>
      </c>
      <c r="AP1432" t="s">
        <v>213</v>
      </c>
      <c r="AQ1432" t="s">
        <v>3374</v>
      </c>
      <c r="AR1432"/>
      <c r="AS1432" s="268"/>
      <c r="AT1432" s="258"/>
      <c r="AV1432" s="258"/>
    </row>
    <row r="1433" spans="1:48" s="257" customFormat="1" ht="22.8" x14ac:dyDescent="0.4">
      <c r="A1433" s="351">
        <v>216620</v>
      </c>
      <c r="B1433" s="257" t="s">
        <v>485</v>
      </c>
      <c r="C1433" s="269" t="s">
        <v>3829</v>
      </c>
      <c r="D1433" s="269" t="s">
        <v>3829</v>
      </c>
      <c r="E1433" s="269" t="s">
        <v>3829</v>
      </c>
      <c r="F1433" s="269" t="s">
        <v>3829</v>
      </c>
      <c r="G1433" s="269" t="s">
        <v>3829</v>
      </c>
      <c r="H1433" s="269" t="s">
        <v>3829</v>
      </c>
      <c r="I1433" s="269" t="s">
        <v>3829</v>
      </c>
      <c r="J1433" s="269" t="s">
        <v>3829</v>
      </c>
      <c r="K1433" s="269" t="s">
        <v>3829</v>
      </c>
      <c r="L1433" s="269" t="s">
        <v>3829</v>
      </c>
      <c r="M1433" s="269"/>
      <c r="N1433" s="269"/>
      <c r="O1433" s="269"/>
      <c r="P1433" s="269"/>
      <c r="Q1433" s="269"/>
      <c r="R1433" s="269"/>
      <c r="S1433" s="269"/>
      <c r="T1433" s="269"/>
      <c r="U1433" s="269"/>
      <c r="V1433" s="269"/>
      <c r="W1433" s="269"/>
      <c r="X1433" s="269"/>
      <c r="Y1433" s="269"/>
      <c r="Z1433" s="269"/>
      <c r="AA1433" s="269"/>
      <c r="AB1433" s="269"/>
      <c r="AC1433" s="269"/>
      <c r="AD1433" s="269"/>
      <c r="AE1433" s="269"/>
      <c r="AF1433" s="269"/>
      <c r="AG1433" s="269"/>
      <c r="AH1433" s="269"/>
      <c r="AI1433" s="269"/>
      <c r="AJ1433" s="269"/>
      <c r="AK1433" s="269"/>
      <c r="AL1433" s="269"/>
      <c r="AM1433" s="269"/>
      <c r="AN1433" s="269"/>
      <c r="AO1433" s="269"/>
      <c r="AP1433"/>
      <c r="AQ1433" t="s">
        <v>4205</v>
      </c>
      <c r="AR1433" s="288"/>
      <c r="AS1433" s="268"/>
      <c r="AT1433" s="258"/>
      <c r="AV1433" s="258"/>
    </row>
    <row r="1434" spans="1:48" s="257" customFormat="1" ht="22.8" x14ac:dyDescent="0.4">
      <c r="A1434" s="349">
        <v>216621</v>
      </c>
      <c r="B1434" s="257" t="s">
        <v>484</v>
      </c>
      <c r="C1434" t="s">
        <v>214</v>
      </c>
      <c r="D1434" t="s">
        <v>214</v>
      </c>
      <c r="E1434" t="s">
        <v>214</v>
      </c>
      <c r="F1434" t="s">
        <v>214</v>
      </c>
      <c r="G1434" t="s">
        <v>214</v>
      </c>
      <c r="H1434" t="s">
        <v>214</v>
      </c>
      <c r="I1434" t="s">
        <v>214</v>
      </c>
      <c r="J1434" t="s">
        <v>214</v>
      </c>
      <c r="K1434" t="s">
        <v>214</v>
      </c>
      <c r="L1434" t="s">
        <v>212</v>
      </c>
      <c r="M1434" t="s">
        <v>213</v>
      </c>
      <c r="N1434" t="s">
        <v>214</v>
      </c>
      <c r="O1434" t="s">
        <v>214</v>
      </c>
      <c r="P1434" t="s">
        <v>214</v>
      </c>
      <c r="Q1434" t="s">
        <v>214</v>
      </c>
      <c r="R1434" t="s">
        <v>214</v>
      </c>
      <c r="S1434" t="s">
        <v>214</v>
      </c>
      <c r="T1434" t="s">
        <v>214</v>
      </c>
      <c r="U1434" t="s">
        <v>214</v>
      </c>
      <c r="V1434" t="s">
        <v>214</v>
      </c>
      <c r="W1434" t="s">
        <v>214</v>
      </c>
      <c r="X1434" t="s">
        <v>214</v>
      </c>
      <c r="Y1434" t="s">
        <v>212</v>
      </c>
      <c r="Z1434" t="s">
        <v>212</v>
      </c>
      <c r="AA1434" t="s">
        <v>212</v>
      </c>
      <c r="AB1434" t="s">
        <v>214</v>
      </c>
      <c r="AC1434" t="s">
        <v>214</v>
      </c>
      <c r="AD1434" t="s">
        <v>214</v>
      </c>
      <c r="AE1434" t="s">
        <v>212</v>
      </c>
      <c r="AF1434" t="s">
        <v>214</v>
      </c>
      <c r="AG1434"/>
      <c r="AH1434"/>
      <c r="AI1434"/>
      <c r="AJ1434"/>
      <c r="AK1434"/>
      <c r="AL1434"/>
      <c r="AM1434"/>
      <c r="AN1434"/>
      <c r="AO1434"/>
      <c r="AP1434"/>
      <c r="AQ1434" t="s">
        <v>3375</v>
      </c>
      <c r="AR1434"/>
      <c r="AS1434" s="268"/>
      <c r="AT1434" s="258"/>
      <c r="AV1434" s="258"/>
    </row>
    <row r="1435" spans="1:48" s="257" customFormat="1" ht="22.8" x14ac:dyDescent="0.4">
      <c r="A1435" s="349">
        <v>216622</v>
      </c>
      <c r="B1435" s="257" t="s">
        <v>484</v>
      </c>
      <c r="C1435" t="s">
        <v>212</v>
      </c>
      <c r="D1435" t="s">
        <v>214</v>
      </c>
      <c r="E1435" t="s">
        <v>214</v>
      </c>
      <c r="F1435" t="s">
        <v>212</v>
      </c>
      <c r="G1435" t="s">
        <v>212</v>
      </c>
      <c r="H1435" t="s">
        <v>214</v>
      </c>
      <c r="I1435" t="s">
        <v>212</v>
      </c>
      <c r="J1435" t="s">
        <v>214</v>
      </c>
      <c r="K1435" t="s">
        <v>214</v>
      </c>
      <c r="L1435" t="s">
        <v>212</v>
      </c>
      <c r="M1435" t="s">
        <v>212</v>
      </c>
      <c r="N1435" t="s">
        <v>212</v>
      </c>
      <c r="O1435" t="s">
        <v>212</v>
      </c>
      <c r="P1435" t="s">
        <v>214</v>
      </c>
      <c r="Q1435" t="s">
        <v>212</v>
      </c>
      <c r="R1435" t="s">
        <v>214</v>
      </c>
      <c r="S1435" t="s">
        <v>213</v>
      </c>
      <c r="T1435" t="s">
        <v>214</v>
      </c>
      <c r="U1435" t="s">
        <v>212</v>
      </c>
      <c r="V1435" t="s">
        <v>212</v>
      </c>
      <c r="W1435" t="s">
        <v>214</v>
      </c>
      <c r="X1435" t="s">
        <v>214</v>
      </c>
      <c r="Y1435" t="s">
        <v>213</v>
      </c>
      <c r="Z1435" t="s">
        <v>214</v>
      </c>
      <c r="AA1435" t="s">
        <v>214</v>
      </c>
      <c r="AB1435" t="s">
        <v>213</v>
      </c>
      <c r="AC1435" t="s">
        <v>213</v>
      </c>
      <c r="AD1435" t="s">
        <v>213</v>
      </c>
      <c r="AE1435" t="s">
        <v>213</v>
      </c>
      <c r="AF1435" t="s">
        <v>213</v>
      </c>
      <c r="AG1435"/>
      <c r="AH1435"/>
      <c r="AI1435"/>
      <c r="AJ1435"/>
      <c r="AK1435"/>
      <c r="AL1435"/>
      <c r="AM1435"/>
      <c r="AN1435"/>
      <c r="AO1435"/>
      <c r="AP1435"/>
      <c r="AQ1435" t="s">
        <v>3375</v>
      </c>
      <c r="AR1435" s="282"/>
      <c r="AS1435" s="268"/>
      <c r="AT1435" s="258"/>
    </row>
    <row r="1436" spans="1:48" s="257" customFormat="1" x14ac:dyDescent="0.25">
      <c r="A1436" s="349">
        <v>216623</v>
      </c>
      <c r="B1436" s="257" t="s">
        <v>486</v>
      </c>
      <c r="C1436" t="s">
        <v>214</v>
      </c>
      <c r="D1436" t="s">
        <v>214</v>
      </c>
      <c r="E1436" t="s">
        <v>212</v>
      </c>
      <c r="F1436" t="s">
        <v>212</v>
      </c>
      <c r="G1436" t="s">
        <v>214</v>
      </c>
      <c r="H1436" t="s">
        <v>213</v>
      </c>
      <c r="I1436" t="s">
        <v>212</v>
      </c>
      <c r="J1436" t="s">
        <v>212</v>
      </c>
      <c r="K1436" t="s">
        <v>214</v>
      </c>
      <c r="L1436" t="s">
        <v>214</v>
      </c>
      <c r="M1436" t="s">
        <v>214</v>
      </c>
      <c r="N1436" t="s">
        <v>214</v>
      </c>
      <c r="O1436" t="s">
        <v>212</v>
      </c>
      <c r="P1436" t="s">
        <v>214</v>
      </c>
      <c r="Q1436" t="s">
        <v>212</v>
      </c>
      <c r="R1436" t="s">
        <v>213</v>
      </c>
      <c r="S1436" t="s">
        <v>212</v>
      </c>
      <c r="T1436" t="s">
        <v>212</v>
      </c>
      <c r="U1436" t="s">
        <v>214</v>
      </c>
      <c r="V1436" t="s">
        <v>212</v>
      </c>
      <c r="W1436"/>
      <c r="X1436"/>
      <c r="Y1436"/>
      <c r="Z1436"/>
      <c r="AA1436"/>
      <c r="AB1436"/>
      <c r="AC1436"/>
      <c r="AD1436"/>
      <c r="AE1436"/>
      <c r="AF1436"/>
      <c r="AG1436"/>
      <c r="AH1436"/>
      <c r="AI1436"/>
      <c r="AJ1436"/>
      <c r="AK1436"/>
      <c r="AL1436"/>
      <c r="AM1436"/>
      <c r="AN1436"/>
      <c r="AO1436"/>
      <c r="AP1436"/>
      <c r="AQ1436" t="s">
        <v>486</v>
      </c>
      <c r="AR1436"/>
      <c r="AS1436" s="304"/>
    </row>
    <row r="1437" spans="1:48" s="257" customFormat="1" ht="22.8" x14ac:dyDescent="0.4">
      <c r="A1437" s="349">
        <v>216624</v>
      </c>
      <c r="B1437" s="257" t="s">
        <v>59</v>
      </c>
      <c r="C1437" t="s">
        <v>212</v>
      </c>
      <c r="D1437" t="s">
        <v>212</v>
      </c>
      <c r="E1437" t="s">
        <v>214</v>
      </c>
      <c r="F1437" t="s">
        <v>214</v>
      </c>
      <c r="G1437" t="s">
        <v>214</v>
      </c>
      <c r="H1437" t="s">
        <v>214</v>
      </c>
      <c r="I1437" t="s">
        <v>214</v>
      </c>
      <c r="J1437" t="s">
        <v>214</v>
      </c>
      <c r="K1437" t="s">
        <v>214</v>
      </c>
      <c r="L1437" t="s">
        <v>214</v>
      </c>
      <c r="M1437" t="s">
        <v>213</v>
      </c>
      <c r="N1437" t="s">
        <v>214</v>
      </c>
      <c r="O1437" t="s">
        <v>214</v>
      </c>
      <c r="P1437" t="s">
        <v>214</v>
      </c>
      <c r="Q1437" t="s">
        <v>214</v>
      </c>
      <c r="R1437" t="s">
        <v>214</v>
      </c>
      <c r="S1437" t="s">
        <v>214</v>
      </c>
      <c r="T1437" t="s">
        <v>214</v>
      </c>
      <c r="U1437" t="s">
        <v>214</v>
      </c>
      <c r="V1437" t="s">
        <v>214</v>
      </c>
      <c r="W1437" t="s">
        <v>214</v>
      </c>
      <c r="X1437" t="s">
        <v>214</v>
      </c>
      <c r="Y1437" t="s">
        <v>212</v>
      </c>
      <c r="Z1437" t="s">
        <v>214</v>
      </c>
      <c r="AA1437" t="s">
        <v>214</v>
      </c>
      <c r="AB1437" t="s">
        <v>212</v>
      </c>
      <c r="AC1437" t="s">
        <v>214</v>
      </c>
      <c r="AD1437" t="s">
        <v>214</v>
      </c>
      <c r="AE1437" t="s">
        <v>212</v>
      </c>
      <c r="AF1437" t="s">
        <v>214</v>
      </c>
      <c r="AG1437" t="s">
        <v>214</v>
      </c>
      <c r="AH1437" t="s">
        <v>214</v>
      </c>
      <c r="AI1437" t="s">
        <v>214</v>
      </c>
      <c r="AJ1437" t="s">
        <v>214</v>
      </c>
      <c r="AK1437" t="s">
        <v>214</v>
      </c>
      <c r="AL1437" t="s">
        <v>213</v>
      </c>
      <c r="AM1437" t="s">
        <v>213</v>
      </c>
      <c r="AN1437" t="s">
        <v>213</v>
      </c>
      <c r="AO1437" t="s">
        <v>213</v>
      </c>
      <c r="AP1437" t="s">
        <v>213</v>
      </c>
      <c r="AQ1437" t="s">
        <v>3374</v>
      </c>
      <c r="AR1437"/>
      <c r="AS1437" s="268"/>
      <c r="AT1437" s="256"/>
    </row>
    <row r="1438" spans="1:48" s="257" customFormat="1" ht="22.8" x14ac:dyDescent="0.4">
      <c r="A1438" s="349">
        <v>216625</v>
      </c>
      <c r="B1438" s="257" t="s">
        <v>65</v>
      </c>
      <c r="C1438" t="s">
        <v>214</v>
      </c>
      <c r="D1438" t="s">
        <v>214</v>
      </c>
      <c r="E1438" t="s">
        <v>214</v>
      </c>
      <c r="F1438" t="s">
        <v>214</v>
      </c>
      <c r="G1438" t="s">
        <v>214</v>
      </c>
      <c r="H1438" t="s">
        <v>212</v>
      </c>
      <c r="I1438" t="s">
        <v>214</v>
      </c>
      <c r="J1438" t="s">
        <v>214</v>
      </c>
      <c r="K1438" t="s">
        <v>214</v>
      </c>
      <c r="L1438" t="s">
        <v>214</v>
      </c>
      <c r="M1438" t="s">
        <v>213</v>
      </c>
      <c r="N1438" t="s">
        <v>214</v>
      </c>
      <c r="O1438" t="s">
        <v>214</v>
      </c>
      <c r="P1438" t="s">
        <v>212</v>
      </c>
      <c r="Q1438" t="s">
        <v>214</v>
      </c>
      <c r="R1438" t="s">
        <v>212</v>
      </c>
      <c r="S1438" t="s">
        <v>212</v>
      </c>
      <c r="T1438" t="s">
        <v>214</v>
      </c>
      <c r="U1438" t="s">
        <v>214</v>
      </c>
      <c r="V1438" t="s">
        <v>214</v>
      </c>
      <c r="W1438" t="s">
        <v>212</v>
      </c>
      <c r="X1438" t="s">
        <v>214</v>
      </c>
      <c r="Y1438" t="s">
        <v>212</v>
      </c>
      <c r="Z1438" t="s">
        <v>214</v>
      </c>
      <c r="AA1438" t="s">
        <v>212</v>
      </c>
      <c r="AB1438" t="s">
        <v>214</v>
      </c>
      <c r="AC1438" t="s">
        <v>214</v>
      </c>
      <c r="AD1438" t="s">
        <v>214</v>
      </c>
      <c r="AE1438" t="s">
        <v>212</v>
      </c>
      <c r="AF1438" t="s">
        <v>214</v>
      </c>
      <c r="AG1438" t="s">
        <v>213</v>
      </c>
      <c r="AH1438" t="s">
        <v>213</v>
      </c>
      <c r="AI1438" t="s">
        <v>213</v>
      </c>
      <c r="AJ1438" t="s">
        <v>213</v>
      </c>
      <c r="AK1438" t="s">
        <v>213</v>
      </c>
      <c r="AL1438"/>
      <c r="AM1438"/>
      <c r="AN1438"/>
      <c r="AO1438"/>
      <c r="AP1438"/>
      <c r="AQ1438" t="s">
        <v>4083</v>
      </c>
      <c r="AR1438"/>
      <c r="AS1438" s="268"/>
      <c r="AT1438" s="258"/>
      <c r="AV1438" s="258"/>
    </row>
    <row r="1439" spans="1:48" s="257" customFormat="1" ht="22.8" x14ac:dyDescent="0.4">
      <c r="A1439" s="351">
        <v>216626</v>
      </c>
      <c r="B1439" s="257" t="s">
        <v>485</v>
      </c>
      <c r="C1439" s="269" t="s">
        <v>3829</v>
      </c>
      <c r="D1439" s="269" t="s">
        <v>3829</v>
      </c>
      <c r="E1439" s="269" t="s">
        <v>3829</v>
      </c>
      <c r="F1439" s="269" t="s">
        <v>3829</v>
      </c>
      <c r="G1439" s="269" t="s">
        <v>3829</v>
      </c>
      <c r="H1439" s="269" t="s">
        <v>3829</v>
      </c>
      <c r="I1439" s="269" t="s">
        <v>3829</v>
      </c>
      <c r="J1439" s="269" t="s">
        <v>3829</v>
      </c>
      <c r="K1439" s="269" t="s">
        <v>3829</v>
      </c>
      <c r="L1439" s="269" t="s">
        <v>3829</v>
      </c>
      <c r="M1439" s="269"/>
      <c r="N1439" s="269"/>
      <c r="O1439" s="269"/>
      <c r="P1439" s="269"/>
      <c r="Q1439" s="269"/>
      <c r="R1439" s="269"/>
      <c r="S1439" s="269"/>
      <c r="T1439" s="269"/>
      <c r="U1439" s="269"/>
      <c r="V1439" s="269"/>
      <c r="W1439" s="269"/>
      <c r="X1439" s="269"/>
      <c r="Y1439" s="269"/>
      <c r="Z1439" s="269"/>
      <c r="AA1439" s="269"/>
      <c r="AB1439" s="269"/>
      <c r="AC1439" s="269"/>
      <c r="AD1439" s="269"/>
      <c r="AE1439" s="269"/>
      <c r="AF1439" s="269"/>
      <c r="AG1439" s="269"/>
      <c r="AH1439" s="269"/>
      <c r="AI1439" s="269"/>
      <c r="AJ1439" s="269"/>
      <c r="AK1439" s="269"/>
      <c r="AL1439" s="269"/>
      <c r="AM1439" s="269"/>
      <c r="AN1439" s="269"/>
      <c r="AO1439" s="269"/>
      <c r="AP1439"/>
      <c r="AQ1439" t="s">
        <v>4205</v>
      </c>
      <c r="AR1439" s="288"/>
      <c r="AS1439" s="268"/>
      <c r="AT1439" s="258"/>
      <c r="AV1439" s="258"/>
    </row>
    <row r="1440" spans="1:48" s="257" customFormat="1" ht="22.8" x14ac:dyDescent="0.4">
      <c r="A1440" s="351">
        <v>216627</v>
      </c>
      <c r="B1440" s="257" t="s">
        <v>485</v>
      </c>
      <c r="C1440" s="269" t="s">
        <v>3829</v>
      </c>
      <c r="D1440" s="269" t="s">
        <v>3829</v>
      </c>
      <c r="E1440" s="269" t="s">
        <v>3829</v>
      </c>
      <c r="F1440" s="269" t="s">
        <v>3829</v>
      </c>
      <c r="G1440" s="269" t="s">
        <v>3829</v>
      </c>
      <c r="H1440" s="269" t="s">
        <v>3829</v>
      </c>
      <c r="I1440" s="269" t="s">
        <v>3829</v>
      </c>
      <c r="J1440" s="269" t="s">
        <v>3829</v>
      </c>
      <c r="K1440" s="269" t="s">
        <v>3829</v>
      </c>
      <c r="L1440" s="269" t="s">
        <v>3829</v>
      </c>
      <c r="M1440" s="269"/>
      <c r="N1440" s="269"/>
      <c r="O1440" s="269"/>
      <c r="P1440" s="269"/>
      <c r="Q1440" s="269"/>
      <c r="R1440" s="269"/>
      <c r="S1440" s="269"/>
      <c r="T1440" s="269"/>
      <c r="U1440" s="269"/>
      <c r="V1440" s="269"/>
      <c r="W1440" s="269"/>
      <c r="X1440" s="269"/>
      <c r="Y1440" s="269"/>
      <c r="Z1440" s="269"/>
      <c r="AA1440" s="269"/>
      <c r="AB1440" s="269"/>
      <c r="AC1440" s="269"/>
      <c r="AD1440" s="269"/>
      <c r="AE1440" s="269"/>
      <c r="AF1440" s="269"/>
      <c r="AG1440" s="269"/>
      <c r="AH1440" s="269"/>
      <c r="AI1440" s="269"/>
      <c r="AJ1440" s="269"/>
      <c r="AK1440" s="269"/>
      <c r="AL1440" s="269"/>
      <c r="AM1440" s="269"/>
      <c r="AN1440" s="269"/>
      <c r="AO1440" s="269"/>
      <c r="AP1440"/>
      <c r="AQ1440" t="s">
        <v>4205</v>
      </c>
      <c r="AR1440" s="288"/>
      <c r="AS1440" s="268"/>
      <c r="AT1440" s="258"/>
      <c r="AV1440" s="258"/>
    </row>
    <row r="1441" spans="1:48" s="257" customFormat="1" ht="22.8" x14ac:dyDescent="0.4">
      <c r="A1441" s="349">
        <v>216628</v>
      </c>
      <c r="B1441" s="257" t="s">
        <v>59</v>
      </c>
      <c r="C1441" t="s">
        <v>212</v>
      </c>
      <c r="D1441" t="s">
        <v>214</v>
      </c>
      <c r="E1441" t="s">
        <v>214</v>
      </c>
      <c r="F1441" t="s">
        <v>214</v>
      </c>
      <c r="G1441" t="s">
        <v>212</v>
      </c>
      <c r="H1441" t="s">
        <v>214</v>
      </c>
      <c r="I1441" t="s">
        <v>214</v>
      </c>
      <c r="J1441" t="s">
        <v>214</v>
      </c>
      <c r="K1441" t="s">
        <v>214</v>
      </c>
      <c r="L1441" t="s">
        <v>212</v>
      </c>
      <c r="M1441" t="s">
        <v>214</v>
      </c>
      <c r="N1441" t="s">
        <v>212</v>
      </c>
      <c r="O1441" t="s">
        <v>214</v>
      </c>
      <c r="P1441" t="s">
        <v>212</v>
      </c>
      <c r="Q1441" t="s">
        <v>212</v>
      </c>
      <c r="R1441" t="s">
        <v>214</v>
      </c>
      <c r="S1441" t="s">
        <v>212</v>
      </c>
      <c r="T1441" t="s">
        <v>214</v>
      </c>
      <c r="U1441" t="s">
        <v>214</v>
      </c>
      <c r="V1441" t="s">
        <v>214</v>
      </c>
      <c r="W1441" t="s">
        <v>212</v>
      </c>
      <c r="X1441" t="s">
        <v>214</v>
      </c>
      <c r="Y1441" t="s">
        <v>214</v>
      </c>
      <c r="Z1441" t="s">
        <v>214</v>
      </c>
      <c r="AA1441" t="s">
        <v>212</v>
      </c>
      <c r="AB1441" t="s">
        <v>214</v>
      </c>
      <c r="AC1441" t="s">
        <v>214</v>
      </c>
      <c r="AD1441" t="s">
        <v>214</v>
      </c>
      <c r="AE1441" t="s">
        <v>213</v>
      </c>
      <c r="AF1441" t="s">
        <v>212</v>
      </c>
      <c r="AG1441" t="s">
        <v>214</v>
      </c>
      <c r="AH1441" t="s">
        <v>214</v>
      </c>
      <c r="AI1441" t="s">
        <v>214</v>
      </c>
      <c r="AJ1441" t="s">
        <v>214</v>
      </c>
      <c r="AK1441" t="s">
        <v>214</v>
      </c>
      <c r="AL1441" t="s">
        <v>213</v>
      </c>
      <c r="AM1441" t="s">
        <v>213</v>
      </c>
      <c r="AN1441" t="s">
        <v>213</v>
      </c>
      <c r="AO1441" t="s">
        <v>213</v>
      </c>
      <c r="AP1441" t="s">
        <v>213</v>
      </c>
      <c r="AQ1441" t="s">
        <v>3374</v>
      </c>
      <c r="AR1441" s="282"/>
      <c r="AS1441" s="268"/>
      <c r="AT1441" s="258"/>
    </row>
    <row r="1442" spans="1:48" s="257" customFormat="1" ht="22.8" x14ac:dyDescent="0.4">
      <c r="A1442" s="351">
        <v>216629</v>
      </c>
      <c r="B1442" s="257" t="s">
        <v>485</v>
      </c>
      <c r="C1442" s="269" t="s">
        <v>3829</v>
      </c>
      <c r="D1442" s="269" t="s">
        <v>3829</v>
      </c>
      <c r="E1442" s="269" t="s">
        <v>3829</v>
      </c>
      <c r="F1442" s="269" t="s">
        <v>3829</v>
      </c>
      <c r="G1442" s="269" t="s">
        <v>3829</v>
      </c>
      <c r="H1442" s="269" t="s">
        <v>3829</v>
      </c>
      <c r="I1442" s="269" t="s">
        <v>3829</v>
      </c>
      <c r="J1442" s="269" t="s">
        <v>3829</v>
      </c>
      <c r="K1442" s="269" t="s">
        <v>3829</v>
      </c>
      <c r="L1442" s="269" t="s">
        <v>3829</v>
      </c>
      <c r="M1442" s="269"/>
      <c r="N1442" s="269"/>
      <c r="O1442" s="269"/>
      <c r="P1442" s="269"/>
      <c r="Q1442" s="269"/>
      <c r="R1442" s="269"/>
      <c r="S1442" s="269"/>
      <c r="T1442" s="269"/>
      <c r="U1442" s="269"/>
      <c r="V1442" s="269"/>
      <c r="W1442" s="269"/>
      <c r="X1442" s="269"/>
      <c r="Y1442" s="269"/>
      <c r="Z1442" s="269"/>
      <c r="AA1442" s="269"/>
      <c r="AB1442" s="269"/>
      <c r="AC1442" s="269"/>
      <c r="AD1442" s="269"/>
      <c r="AE1442" s="269"/>
      <c r="AF1442" s="269"/>
      <c r="AG1442" s="269"/>
      <c r="AH1442" s="269"/>
      <c r="AI1442" s="269"/>
      <c r="AJ1442" s="269"/>
      <c r="AK1442" s="269"/>
      <c r="AL1442" s="269"/>
      <c r="AM1442" s="269"/>
      <c r="AN1442" s="269"/>
      <c r="AO1442" s="269"/>
      <c r="AP1442"/>
      <c r="AQ1442" t="s">
        <v>4205</v>
      </c>
      <c r="AR1442" s="288"/>
      <c r="AS1442" s="268"/>
      <c r="AT1442" s="256"/>
    </row>
    <row r="1443" spans="1:48" s="257" customFormat="1" ht="22.8" x14ac:dyDescent="0.4">
      <c r="A1443" s="351">
        <v>216630</v>
      </c>
      <c r="B1443" s="257" t="s">
        <v>484</v>
      </c>
      <c r="C1443" s="269" t="s">
        <v>214</v>
      </c>
      <c r="D1443" s="269" t="s">
        <v>212</v>
      </c>
      <c r="E1443" s="269" t="s">
        <v>214</v>
      </c>
      <c r="F1443" s="269" t="s">
        <v>214</v>
      </c>
      <c r="G1443" s="269" t="s">
        <v>214</v>
      </c>
      <c r="H1443" s="269" t="s">
        <v>214</v>
      </c>
      <c r="I1443" s="269" t="s">
        <v>214</v>
      </c>
      <c r="J1443" s="269" t="s">
        <v>214</v>
      </c>
      <c r="K1443" s="269" t="s">
        <v>214</v>
      </c>
      <c r="L1443" s="269" t="s">
        <v>214</v>
      </c>
      <c r="M1443" s="269" t="s">
        <v>213</v>
      </c>
      <c r="N1443" s="269" t="s">
        <v>214</v>
      </c>
      <c r="O1443" s="269" t="s">
        <v>214</v>
      </c>
      <c r="P1443" s="269" t="s">
        <v>214</v>
      </c>
      <c r="Q1443" s="269" t="s">
        <v>214</v>
      </c>
      <c r="R1443" s="269" t="s">
        <v>213</v>
      </c>
      <c r="S1443" s="269" t="s">
        <v>213</v>
      </c>
      <c r="T1443" s="269" t="s">
        <v>213</v>
      </c>
      <c r="U1443" s="269" t="s">
        <v>213</v>
      </c>
      <c r="V1443" s="269" t="s">
        <v>213</v>
      </c>
      <c r="W1443" s="269" t="s">
        <v>213</v>
      </c>
      <c r="X1443" s="269" t="s">
        <v>213</v>
      </c>
      <c r="Y1443" s="269" t="s">
        <v>213</v>
      </c>
      <c r="Z1443" s="269" t="s">
        <v>213</v>
      </c>
      <c r="AA1443" s="269" t="s">
        <v>213</v>
      </c>
      <c r="AB1443" s="257" t="s">
        <v>213</v>
      </c>
      <c r="AC1443" s="257" t="s">
        <v>213</v>
      </c>
      <c r="AD1443" s="257" t="s">
        <v>213</v>
      </c>
      <c r="AE1443" s="257" t="s">
        <v>213</v>
      </c>
      <c r="AF1443" s="257" t="s">
        <v>213</v>
      </c>
      <c r="AG1443" s="269"/>
      <c r="AH1443" s="269"/>
      <c r="AI1443" s="269"/>
      <c r="AJ1443" s="269"/>
      <c r="AK1443" s="269"/>
      <c r="AL1443" s="269"/>
      <c r="AM1443" s="269"/>
      <c r="AN1443" s="269"/>
      <c r="AO1443" s="269"/>
      <c r="AP1443"/>
      <c r="AQ1443" t="s">
        <v>3375</v>
      </c>
      <c r="AR1443" s="288"/>
      <c r="AS1443" s="268"/>
      <c r="AT1443" s="258"/>
    </row>
    <row r="1444" spans="1:48" s="257" customFormat="1" ht="22.8" x14ac:dyDescent="0.4">
      <c r="A1444" s="349">
        <v>216631</v>
      </c>
      <c r="B1444" s="257" t="s">
        <v>59</v>
      </c>
      <c r="C1444" t="s">
        <v>214</v>
      </c>
      <c r="D1444" t="s">
        <v>214</v>
      </c>
      <c r="E1444" t="s">
        <v>214</v>
      </c>
      <c r="F1444" t="s">
        <v>214</v>
      </c>
      <c r="G1444" t="s">
        <v>214</v>
      </c>
      <c r="H1444" t="s">
        <v>214</v>
      </c>
      <c r="I1444" t="s">
        <v>214</v>
      </c>
      <c r="J1444" t="s">
        <v>214</v>
      </c>
      <c r="K1444" t="s">
        <v>214</v>
      </c>
      <c r="L1444" t="s">
        <v>214</v>
      </c>
      <c r="M1444" t="s">
        <v>214</v>
      </c>
      <c r="N1444" t="s">
        <v>214</v>
      </c>
      <c r="O1444" t="s">
        <v>214</v>
      </c>
      <c r="P1444" t="s">
        <v>214</v>
      </c>
      <c r="Q1444" t="s">
        <v>214</v>
      </c>
      <c r="R1444" t="s">
        <v>214</v>
      </c>
      <c r="S1444" t="s">
        <v>214</v>
      </c>
      <c r="T1444" t="s">
        <v>214</v>
      </c>
      <c r="U1444" t="s">
        <v>214</v>
      </c>
      <c r="V1444" t="s">
        <v>214</v>
      </c>
      <c r="W1444" t="s">
        <v>214</v>
      </c>
      <c r="X1444" t="s">
        <v>214</v>
      </c>
      <c r="Y1444" t="s">
        <v>214</v>
      </c>
      <c r="Z1444" t="s">
        <v>214</v>
      </c>
      <c r="AA1444" t="s">
        <v>212</v>
      </c>
      <c r="AB1444" t="s">
        <v>214</v>
      </c>
      <c r="AC1444" t="s">
        <v>214</v>
      </c>
      <c r="AD1444" t="s">
        <v>214</v>
      </c>
      <c r="AE1444" t="s">
        <v>214</v>
      </c>
      <c r="AF1444" t="s">
        <v>214</v>
      </c>
      <c r="AG1444" t="s">
        <v>213</v>
      </c>
      <c r="AH1444" t="s">
        <v>213</v>
      </c>
      <c r="AI1444" t="s">
        <v>213</v>
      </c>
      <c r="AJ1444" t="s">
        <v>213</v>
      </c>
      <c r="AK1444" t="s">
        <v>213</v>
      </c>
      <c r="AL1444" t="s">
        <v>213</v>
      </c>
      <c r="AM1444" t="s">
        <v>213</v>
      </c>
      <c r="AN1444" t="s">
        <v>213</v>
      </c>
      <c r="AO1444" t="s">
        <v>213</v>
      </c>
      <c r="AQ1444" t="s">
        <v>3374</v>
      </c>
      <c r="AR1444" s="288"/>
      <c r="AS1444" s="283"/>
      <c r="AT1444" s="256"/>
    </row>
    <row r="1445" spans="1:48" s="257" customFormat="1" ht="22.8" x14ac:dyDescent="0.4">
      <c r="A1445" s="349">
        <v>216632</v>
      </c>
      <c r="B1445" s="257" t="s">
        <v>486</v>
      </c>
      <c r="C1445" t="s">
        <v>213</v>
      </c>
      <c r="D1445" t="s">
        <v>212</v>
      </c>
      <c r="E1445" t="s">
        <v>212</v>
      </c>
      <c r="F1445" t="s">
        <v>212</v>
      </c>
      <c r="G1445" t="s">
        <v>212</v>
      </c>
      <c r="H1445" t="s">
        <v>214</v>
      </c>
      <c r="I1445" t="s">
        <v>214</v>
      </c>
      <c r="J1445" t="s">
        <v>212</v>
      </c>
      <c r="K1445" t="s">
        <v>212</v>
      </c>
      <c r="L1445" t="s">
        <v>212</v>
      </c>
      <c r="M1445" t="s">
        <v>214</v>
      </c>
      <c r="N1445" t="s">
        <v>214</v>
      </c>
      <c r="O1445" t="s">
        <v>214</v>
      </c>
      <c r="P1445" t="s">
        <v>214</v>
      </c>
      <c r="Q1445" t="s">
        <v>214</v>
      </c>
      <c r="R1445" t="s">
        <v>213</v>
      </c>
      <c r="S1445" t="s">
        <v>213</v>
      </c>
      <c r="T1445" t="s">
        <v>213</v>
      </c>
      <c r="U1445" t="s">
        <v>213</v>
      </c>
      <c r="V1445" t="s">
        <v>213</v>
      </c>
      <c r="W1445"/>
      <c r="X1445"/>
      <c r="Y1445"/>
      <c r="Z1445"/>
      <c r="AA1445"/>
      <c r="AB1445"/>
      <c r="AC1445"/>
      <c r="AD1445"/>
      <c r="AE1445"/>
      <c r="AF1445"/>
      <c r="AG1445"/>
      <c r="AH1445"/>
      <c r="AI1445"/>
      <c r="AJ1445"/>
      <c r="AK1445"/>
      <c r="AL1445"/>
      <c r="AM1445"/>
      <c r="AN1445"/>
      <c r="AO1445"/>
      <c r="AP1445"/>
      <c r="AQ1445" t="s">
        <v>3377</v>
      </c>
      <c r="AR1445"/>
      <c r="AS1445" s="268"/>
      <c r="AT1445" s="258"/>
    </row>
    <row r="1446" spans="1:48" s="257" customFormat="1" ht="22.8" x14ac:dyDescent="0.4">
      <c r="A1446" s="351">
        <v>216633</v>
      </c>
      <c r="B1446" s="257" t="s">
        <v>485</v>
      </c>
      <c r="C1446" s="269" t="s">
        <v>3829</v>
      </c>
      <c r="D1446" s="269" t="s">
        <v>3829</v>
      </c>
      <c r="E1446" s="269" t="s">
        <v>3829</v>
      </c>
      <c r="F1446" s="269" t="s">
        <v>3829</v>
      </c>
      <c r="G1446" s="269" t="s">
        <v>3829</v>
      </c>
      <c r="H1446" s="269" t="s">
        <v>3829</v>
      </c>
      <c r="I1446" s="269" t="s">
        <v>3829</v>
      </c>
      <c r="J1446" s="269" t="s">
        <v>3829</v>
      </c>
      <c r="K1446" s="269" t="s">
        <v>3829</v>
      </c>
      <c r="L1446" s="269" t="s">
        <v>3829</v>
      </c>
      <c r="M1446" s="269"/>
      <c r="N1446" s="269"/>
      <c r="O1446" s="269"/>
      <c r="P1446" s="269"/>
      <c r="Q1446" s="269"/>
      <c r="R1446" s="269"/>
      <c r="S1446" s="269"/>
      <c r="T1446" s="269"/>
      <c r="U1446" s="269"/>
      <c r="V1446" s="269"/>
      <c r="W1446" s="269"/>
      <c r="X1446" s="269"/>
      <c r="Y1446" s="269"/>
      <c r="Z1446" s="269"/>
      <c r="AA1446" s="269"/>
      <c r="AB1446" s="269"/>
      <c r="AC1446" s="269"/>
      <c r="AD1446" s="269"/>
      <c r="AE1446" s="269"/>
      <c r="AF1446" s="269"/>
      <c r="AG1446" s="269"/>
      <c r="AH1446" s="269"/>
      <c r="AI1446" s="269"/>
      <c r="AJ1446" s="269"/>
      <c r="AK1446" s="269"/>
      <c r="AL1446" s="269"/>
      <c r="AM1446" s="269"/>
      <c r="AN1446" s="269"/>
      <c r="AO1446" s="269"/>
      <c r="AP1446"/>
      <c r="AQ1446" t="s">
        <v>4205</v>
      </c>
      <c r="AR1446" s="288"/>
      <c r="AS1446" s="268"/>
      <c r="AT1446" s="256"/>
      <c r="AV1446" s="258"/>
    </row>
    <row r="1447" spans="1:48" s="257" customFormat="1" ht="22.8" x14ac:dyDescent="0.4">
      <c r="A1447" s="351">
        <v>216634</v>
      </c>
      <c r="B1447" s="257" t="s">
        <v>485</v>
      </c>
      <c r="C1447" s="269" t="s">
        <v>3829</v>
      </c>
      <c r="D1447" s="269" t="s">
        <v>3829</v>
      </c>
      <c r="E1447" s="269" t="s">
        <v>3829</v>
      </c>
      <c r="F1447" s="269" t="s">
        <v>3829</v>
      </c>
      <c r="G1447" s="269" t="s">
        <v>3829</v>
      </c>
      <c r="H1447" s="269" t="s">
        <v>3829</v>
      </c>
      <c r="I1447" s="269" t="s">
        <v>3829</v>
      </c>
      <c r="J1447" s="269" t="s">
        <v>3829</v>
      </c>
      <c r="K1447" s="269" t="s">
        <v>3829</v>
      </c>
      <c r="L1447" s="269" t="s">
        <v>3829</v>
      </c>
      <c r="M1447" s="269"/>
      <c r="N1447" s="269"/>
      <c r="O1447" s="269"/>
      <c r="P1447" s="269"/>
      <c r="Q1447" s="269"/>
      <c r="R1447" s="269"/>
      <c r="S1447" s="269"/>
      <c r="T1447" s="269"/>
      <c r="U1447" s="269"/>
      <c r="V1447" s="269"/>
      <c r="W1447" s="269"/>
      <c r="X1447" s="269"/>
      <c r="Y1447" s="269"/>
      <c r="Z1447" s="269"/>
      <c r="AA1447" s="269"/>
      <c r="AB1447" s="269"/>
      <c r="AC1447" s="269"/>
      <c r="AD1447" s="269"/>
      <c r="AE1447" s="269"/>
      <c r="AF1447" s="269"/>
      <c r="AG1447" s="269"/>
      <c r="AH1447" s="269"/>
      <c r="AI1447" s="269"/>
      <c r="AJ1447" s="269"/>
      <c r="AK1447" s="269"/>
      <c r="AL1447" s="269"/>
      <c r="AM1447" s="269"/>
      <c r="AN1447" s="269"/>
      <c r="AO1447" s="269"/>
      <c r="AP1447"/>
      <c r="AQ1447" t="s">
        <v>4211</v>
      </c>
      <c r="AR1447" s="288"/>
      <c r="AS1447" s="268"/>
      <c r="AT1447" s="256"/>
    </row>
    <row r="1448" spans="1:48" s="257" customFormat="1" ht="22.8" x14ac:dyDescent="0.4">
      <c r="A1448" s="349">
        <v>216635</v>
      </c>
      <c r="B1448" s="257" t="s">
        <v>486</v>
      </c>
      <c r="C1448" t="s">
        <v>212</v>
      </c>
      <c r="D1448" t="s">
        <v>212</v>
      </c>
      <c r="E1448" t="s">
        <v>212</v>
      </c>
      <c r="F1448" t="s">
        <v>212</v>
      </c>
      <c r="G1448" t="s">
        <v>212</v>
      </c>
      <c r="H1448" t="s">
        <v>214</v>
      </c>
      <c r="I1448" t="s">
        <v>212</v>
      </c>
      <c r="J1448" t="s">
        <v>212</v>
      </c>
      <c r="K1448" t="s">
        <v>214</v>
      </c>
      <c r="L1448" t="s">
        <v>214</v>
      </c>
      <c r="M1448" t="s">
        <v>213</v>
      </c>
      <c r="N1448" t="s">
        <v>213</v>
      </c>
      <c r="O1448" t="s">
        <v>213</v>
      </c>
      <c r="P1448" t="s">
        <v>213</v>
      </c>
      <c r="Q1448" t="s">
        <v>213</v>
      </c>
      <c r="R1448" t="s">
        <v>213</v>
      </c>
      <c r="S1448" t="s">
        <v>213</v>
      </c>
      <c r="T1448" t="s">
        <v>213</v>
      </c>
      <c r="U1448" t="s">
        <v>213</v>
      </c>
      <c r="V1448" t="s">
        <v>213</v>
      </c>
      <c r="W1448"/>
      <c r="X1448"/>
      <c r="Y1448"/>
      <c r="Z1448"/>
      <c r="AA1448"/>
      <c r="AB1448"/>
      <c r="AC1448"/>
      <c r="AD1448"/>
      <c r="AE1448"/>
      <c r="AF1448"/>
      <c r="AG1448"/>
      <c r="AH1448"/>
      <c r="AI1448"/>
      <c r="AJ1448"/>
      <c r="AK1448"/>
      <c r="AL1448"/>
      <c r="AM1448"/>
      <c r="AN1448"/>
      <c r="AO1448"/>
      <c r="AP1448"/>
      <c r="AQ1448" t="s">
        <v>3377</v>
      </c>
      <c r="AR1448" s="288"/>
      <c r="AS1448" s="268"/>
      <c r="AT1448" s="256"/>
      <c r="AV1448" s="258"/>
    </row>
    <row r="1449" spans="1:48" s="257" customFormat="1" ht="25.8" x14ac:dyDescent="0.65">
      <c r="A1449" s="350">
        <v>216636</v>
      </c>
      <c r="B1449" s="257" t="s">
        <v>486</v>
      </c>
      <c r="C1449" s="256" t="s">
        <v>212</v>
      </c>
      <c r="D1449" s="256" t="s">
        <v>212</v>
      </c>
      <c r="E1449" s="256" t="s">
        <v>212</v>
      </c>
      <c r="F1449" s="256" t="s">
        <v>212</v>
      </c>
      <c r="G1449" s="256" t="s">
        <v>214</v>
      </c>
      <c r="H1449" s="256" t="s">
        <v>212</v>
      </c>
      <c r="I1449" s="256" t="s">
        <v>212</v>
      </c>
      <c r="J1449" s="256" t="s">
        <v>212</v>
      </c>
      <c r="K1449" s="256" t="s">
        <v>212</v>
      </c>
      <c r="L1449" s="256" t="s">
        <v>212</v>
      </c>
      <c r="M1449" s="256" t="s">
        <v>214</v>
      </c>
      <c r="N1449" s="256" t="s">
        <v>213</v>
      </c>
      <c r="O1449" s="256" t="s">
        <v>213</v>
      </c>
      <c r="P1449" s="256" t="s">
        <v>214</v>
      </c>
      <c r="Q1449" s="256" t="s">
        <v>214</v>
      </c>
      <c r="R1449" s="256" t="s">
        <v>213</v>
      </c>
      <c r="S1449" s="256" t="s">
        <v>213</v>
      </c>
      <c r="T1449" s="256" t="s">
        <v>213</v>
      </c>
      <c r="U1449" s="256" t="s">
        <v>213</v>
      </c>
      <c r="V1449" s="256" t="s">
        <v>213</v>
      </c>
      <c r="W1449" s="256"/>
      <c r="X1449" s="256"/>
      <c r="Y1449" s="256"/>
      <c r="Z1449" s="256"/>
      <c r="AA1449" s="256"/>
      <c r="AB1449" s="256"/>
      <c r="AC1449" s="256"/>
      <c r="AD1449" s="256"/>
      <c r="AE1449" s="256"/>
      <c r="AF1449" s="256"/>
      <c r="AG1449" s="256"/>
      <c r="AH1449" s="256"/>
      <c r="AI1449" s="256"/>
      <c r="AJ1449" s="256"/>
      <c r="AK1449" s="256"/>
      <c r="AL1449" s="256"/>
      <c r="AM1449" s="256"/>
      <c r="AN1449" s="256"/>
      <c r="AO1449" s="256"/>
      <c r="AP1449"/>
      <c r="AQ1449" t="s">
        <v>3377</v>
      </c>
      <c r="AR1449" s="279"/>
      <c r="AS1449" s="268"/>
      <c r="AT1449" s="258"/>
      <c r="AV1449" s="258"/>
    </row>
    <row r="1450" spans="1:48" s="257" customFormat="1" ht="14.4" x14ac:dyDescent="0.3">
      <c r="A1450" s="349">
        <v>216637</v>
      </c>
      <c r="B1450" s="257" t="s">
        <v>59</v>
      </c>
      <c r="C1450" t="s">
        <v>214</v>
      </c>
      <c r="D1450" t="s">
        <v>214</v>
      </c>
      <c r="E1450" t="s">
        <v>212</v>
      </c>
      <c r="F1450" t="s">
        <v>214</v>
      </c>
      <c r="G1450" t="s">
        <v>214</v>
      </c>
      <c r="H1450" t="s">
        <v>214</v>
      </c>
      <c r="I1450" t="s">
        <v>212</v>
      </c>
      <c r="J1450" t="s">
        <v>214</v>
      </c>
      <c r="K1450" t="s">
        <v>214</v>
      </c>
      <c r="L1450" t="s">
        <v>214</v>
      </c>
      <c r="M1450" t="s">
        <v>214</v>
      </c>
      <c r="N1450" t="s">
        <v>214</v>
      </c>
      <c r="O1450" t="s">
        <v>212</v>
      </c>
      <c r="P1450" t="s">
        <v>214</v>
      </c>
      <c r="Q1450" t="s">
        <v>214</v>
      </c>
      <c r="R1450" t="s">
        <v>214</v>
      </c>
      <c r="S1450" t="s">
        <v>214</v>
      </c>
      <c r="T1450" t="s">
        <v>212</v>
      </c>
      <c r="U1450" t="s">
        <v>214</v>
      </c>
      <c r="V1450" t="s">
        <v>214</v>
      </c>
      <c r="W1450" t="s">
        <v>214</v>
      </c>
      <c r="X1450" t="s">
        <v>214</v>
      </c>
      <c r="Y1450" t="s">
        <v>212</v>
      </c>
      <c r="Z1450" t="s">
        <v>214</v>
      </c>
      <c r="AA1450" t="s">
        <v>212</v>
      </c>
      <c r="AB1450" t="s">
        <v>214</v>
      </c>
      <c r="AC1450" t="s">
        <v>214</v>
      </c>
      <c r="AD1450" t="s">
        <v>212</v>
      </c>
      <c r="AE1450" t="s">
        <v>212</v>
      </c>
      <c r="AF1450" t="s">
        <v>214</v>
      </c>
      <c r="AG1450" t="s">
        <v>214</v>
      </c>
      <c r="AH1450" t="s">
        <v>214</v>
      </c>
      <c r="AI1450" t="s">
        <v>214</v>
      </c>
      <c r="AJ1450" t="s">
        <v>214</v>
      </c>
      <c r="AK1450" t="s">
        <v>214</v>
      </c>
      <c r="AL1450" t="s">
        <v>213</v>
      </c>
      <c r="AM1450" t="s">
        <v>213</v>
      </c>
      <c r="AN1450" t="s">
        <v>213</v>
      </c>
      <c r="AO1450" t="s">
        <v>213</v>
      </c>
      <c r="AP1450" t="s">
        <v>213</v>
      </c>
      <c r="AQ1450" t="s">
        <v>3374</v>
      </c>
      <c r="AR1450"/>
      <c r="AS1450" s="283"/>
      <c r="AT1450" s="256"/>
    </row>
    <row r="1451" spans="1:48" s="257" customFormat="1" ht="24" x14ac:dyDescent="0.5">
      <c r="A1451" s="350">
        <v>216638</v>
      </c>
      <c r="B1451" s="257" t="s">
        <v>484</v>
      </c>
      <c r="C1451" s="257" t="s">
        <v>214</v>
      </c>
      <c r="D1451" s="257" t="s">
        <v>214</v>
      </c>
      <c r="E1451" s="257" t="s">
        <v>214</v>
      </c>
      <c r="F1451" s="257" t="s">
        <v>214</v>
      </c>
      <c r="G1451" s="257" t="s">
        <v>213</v>
      </c>
      <c r="H1451" s="257" t="s">
        <v>214</v>
      </c>
      <c r="I1451" s="257" t="s">
        <v>214</v>
      </c>
      <c r="J1451" s="257" t="s">
        <v>214</v>
      </c>
      <c r="K1451" s="257" t="s">
        <v>214</v>
      </c>
      <c r="L1451" s="257" t="s">
        <v>214</v>
      </c>
      <c r="M1451" s="257" t="s">
        <v>213</v>
      </c>
      <c r="N1451" s="257" t="s">
        <v>214</v>
      </c>
      <c r="O1451" s="257" t="s">
        <v>214</v>
      </c>
      <c r="P1451" s="257" t="s">
        <v>214</v>
      </c>
      <c r="Q1451" s="257" t="s">
        <v>214</v>
      </c>
      <c r="R1451" s="257" t="s">
        <v>214</v>
      </c>
      <c r="S1451" s="257" t="s">
        <v>214</v>
      </c>
      <c r="T1451" s="257" t="s">
        <v>214</v>
      </c>
      <c r="U1451" s="257" t="s">
        <v>214</v>
      </c>
      <c r="V1451" s="257" t="s">
        <v>214</v>
      </c>
      <c r="W1451" s="257" t="s">
        <v>214</v>
      </c>
      <c r="X1451" s="257" t="s">
        <v>214</v>
      </c>
      <c r="Y1451" s="257" t="s">
        <v>214</v>
      </c>
      <c r="Z1451" s="257" t="s">
        <v>214</v>
      </c>
      <c r="AA1451" s="257" t="s">
        <v>214</v>
      </c>
      <c r="AB1451" s="257" t="s">
        <v>213</v>
      </c>
      <c r="AC1451" s="257" t="s">
        <v>213</v>
      </c>
      <c r="AD1451" s="257" t="s">
        <v>213</v>
      </c>
      <c r="AE1451" s="257" t="s">
        <v>213</v>
      </c>
      <c r="AF1451" s="257" t="s">
        <v>213</v>
      </c>
      <c r="AP1451"/>
      <c r="AQ1451" t="s">
        <v>3375</v>
      </c>
      <c r="AR1451" s="288"/>
      <c r="AS1451" s="268"/>
      <c r="AT1451" s="256"/>
    </row>
    <row r="1452" spans="1:48" s="257" customFormat="1" ht="25.8" x14ac:dyDescent="0.65">
      <c r="A1452" s="349">
        <v>216639</v>
      </c>
      <c r="B1452" s="257" t="s">
        <v>484</v>
      </c>
      <c r="C1452" t="s">
        <v>212</v>
      </c>
      <c r="D1452" t="s">
        <v>214</v>
      </c>
      <c r="E1452" t="s">
        <v>212</v>
      </c>
      <c r="F1452" t="s">
        <v>214</v>
      </c>
      <c r="G1452" t="s">
        <v>212</v>
      </c>
      <c r="H1452" t="s">
        <v>214</v>
      </c>
      <c r="I1452" t="s">
        <v>212</v>
      </c>
      <c r="J1452" t="s">
        <v>214</v>
      </c>
      <c r="K1452" t="s">
        <v>214</v>
      </c>
      <c r="L1452" t="s">
        <v>214</v>
      </c>
      <c r="M1452" t="s">
        <v>212</v>
      </c>
      <c r="N1452" t="s">
        <v>212</v>
      </c>
      <c r="O1452" t="s">
        <v>212</v>
      </c>
      <c r="P1452" t="s">
        <v>212</v>
      </c>
      <c r="Q1452" t="s">
        <v>214</v>
      </c>
      <c r="R1452" t="s">
        <v>214</v>
      </c>
      <c r="S1452" t="s">
        <v>214</v>
      </c>
      <c r="T1452" t="s">
        <v>214</v>
      </c>
      <c r="U1452" t="s">
        <v>214</v>
      </c>
      <c r="V1452" t="s">
        <v>214</v>
      </c>
      <c r="W1452" t="s">
        <v>212</v>
      </c>
      <c r="X1452" t="s">
        <v>212</v>
      </c>
      <c r="Y1452" t="s">
        <v>212</v>
      </c>
      <c r="Z1452" t="s">
        <v>212</v>
      </c>
      <c r="AA1452" t="s">
        <v>212</v>
      </c>
      <c r="AB1452" t="s">
        <v>214</v>
      </c>
      <c r="AC1452" t="s">
        <v>214</v>
      </c>
      <c r="AD1452" t="s">
        <v>214</v>
      </c>
      <c r="AE1452" t="s">
        <v>214</v>
      </c>
      <c r="AF1452" t="s">
        <v>214</v>
      </c>
      <c r="AG1452"/>
      <c r="AH1452"/>
      <c r="AI1452"/>
      <c r="AJ1452"/>
      <c r="AK1452"/>
      <c r="AL1452"/>
      <c r="AM1452"/>
      <c r="AN1452"/>
      <c r="AO1452"/>
      <c r="AP1452"/>
      <c r="AQ1452" t="s">
        <v>3375</v>
      </c>
      <c r="AR1452" s="288"/>
      <c r="AS1452" s="286"/>
      <c r="AT1452" s="258"/>
      <c r="AV1452" s="258"/>
    </row>
    <row r="1453" spans="1:48" s="257" customFormat="1" ht="22.8" x14ac:dyDescent="0.4">
      <c r="A1453" s="351">
        <v>216640</v>
      </c>
      <c r="B1453" s="257" t="s">
        <v>485</v>
      </c>
      <c r="C1453" s="269" t="s">
        <v>3829</v>
      </c>
      <c r="D1453" s="269" t="s">
        <v>3829</v>
      </c>
      <c r="E1453" s="269" t="s">
        <v>3829</v>
      </c>
      <c r="F1453" s="269" t="s">
        <v>3829</v>
      </c>
      <c r="G1453" s="269" t="s">
        <v>3829</v>
      </c>
      <c r="H1453" s="269" t="s">
        <v>3829</v>
      </c>
      <c r="I1453" s="269" t="s">
        <v>3829</v>
      </c>
      <c r="J1453" s="269" t="s">
        <v>3829</v>
      </c>
      <c r="K1453" s="269" t="s">
        <v>3829</v>
      </c>
      <c r="L1453" s="269" t="s">
        <v>3829</v>
      </c>
      <c r="M1453" s="269"/>
      <c r="N1453" s="269"/>
      <c r="O1453" s="269"/>
      <c r="P1453" s="269"/>
      <c r="Q1453" s="269"/>
      <c r="R1453" s="269"/>
      <c r="S1453" s="269"/>
      <c r="T1453" s="269"/>
      <c r="U1453" s="269"/>
      <c r="V1453" s="269"/>
      <c r="W1453" s="269"/>
      <c r="X1453" s="269"/>
      <c r="Y1453" s="269"/>
      <c r="Z1453" s="269"/>
      <c r="AA1453" s="269"/>
      <c r="AB1453" s="269"/>
      <c r="AC1453" s="269"/>
      <c r="AD1453" s="269"/>
      <c r="AE1453" s="269"/>
      <c r="AF1453" s="269"/>
      <c r="AG1453" s="269"/>
      <c r="AH1453" s="269"/>
      <c r="AI1453" s="269"/>
      <c r="AJ1453" s="269"/>
      <c r="AK1453" s="269"/>
      <c r="AL1453" s="269"/>
      <c r="AM1453" s="269"/>
      <c r="AN1453" s="269"/>
      <c r="AO1453" s="269"/>
      <c r="AP1453"/>
      <c r="AQ1453" t="s">
        <v>485</v>
      </c>
      <c r="AR1453" s="288"/>
      <c r="AS1453" s="268"/>
      <c r="AT1453" s="256"/>
      <c r="AV1453" s="258"/>
    </row>
    <row r="1454" spans="1:48" s="257" customFormat="1" ht="22.8" x14ac:dyDescent="0.4">
      <c r="A1454" s="351">
        <v>216641</v>
      </c>
      <c r="B1454" s="257" t="s">
        <v>485</v>
      </c>
      <c r="C1454" s="269" t="s">
        <v>3829</v>
      </c>
      <c r="D1454" s="269" t="s">
        <v>3829</v>
      </c>
      <c r="E1454" s="269" t="s">
        <v>3829</v>
      </c>
      <c r="F1454" s="269" t="s">
        <v>3829</v>
      </c>
      <c r="G1454" s="269" t="s">
        <v>3829</v>
      </c>
      <c r="H1454" s="269" t="s">
        <v>3829</v>
      </c>
      <c r="I1454" s="269" t="s">
        <v>3829</v>
      </c>
      <c r="J1454" s="269" t="s">
        <v>3829</v>
      </c>
      <c r="K1454" s="269" t="s">
        <v>3829</v>
      </c>
      <c r="L1454" s="269" t="s">
        <v>3829</v>
      </c>
      <c r="M1454" s="269"/>
      <c r="N1454" s="269"/>
      <c r="O1454" s="269"/>
      <c r="P1454" s="269"/>
      <c r="Q1454" s="269"/>
      <c r="R1454" s="269"/>
      <c r="S1454" s="269"/>
      <c r="T1454" s="269"/>
      <c r="U1454" s="269"/>
      <c r="V1454" s="269"/>
      <c r="W1454" s="269"/>
      <c r="X1454" s="269"/>
      <c r="Y1454" s="269"/>
      <c r="Z1454" s="269"/>
      <c r="AA1454" s="269"/>
      <c r="AB1454" s="269"/>
      <c r="AC1454" s="269"/>
      <c r="AD1454" s="269"/>
      <c r="AE1454" s="269"/>
      <c r="AF1454" s="269"/>
      <c r="AG1454" s="269"/>
      <c r="AH1454" s="269"/>
      <c r="AI1454" s="269"/>
      <c r="AJ1454" s="269"/>
      <c r="AK1454" s="269"/>
      <c r="AL1454" s="269"/>
      <c r="AM1454" s="269"/>
      <c r="AN1454" s="269"/>
      <c r="AO1454" s="269"/>
      <c r="AP1454"/>
      <c r="AQ1454" t="s">
        <v>4205</v>
      </c>
      <c r="AR1454" s="288"/>
      <c r="AS1454" s="268"/>
      <c r="AT1454" s="256"/>
      <c r="AV1454" s="258"/>
    </row>
    <row r="1455" spans="1:48" s="257" customFormat="1" ht="22.8" x14ac:dyDescent="0.4">
      <c r="A1455" s="349">
        <v>216642</v>
      </c>
      <c r="B1455" s="257" t="s">
        <v>485</v>
      </c>
      <c r="C1455" t="s">
        <v>3829</v>
      </c>
      <c r="D1455" t="s">
        <v>3829</v>
      </c>
      <c r="E1455" t="s">
        <v>3829</v>
      </c>
      <c r="F1455" t="s">
        <v>3829</v>
      </c>
      <c r="G1455" t="s">
        <v>3829</v>
      </c>
      <c r="H1455" t="s">
        <v>3829</v>
      </c>
      <c r="I1455" t="s">
        <v>3829</v>
      </c>
      <c r="J1455" t="s">
        <v>3829</v>
      </c>
      <c r="K1455" t="s">
        <v>3829</v>
      </c>
      <c r="L1455" t="s">
        <v>3829</v>
      </c>
      <c r="M1455"/>
      <c r="N1455"/>
      <c r="O1455"/>
      <c r="P1455"/>
      <c r="Q1455"/>
      <c r="R1455"/>
      <c r="S1455"/>
      <c r="T1455"/>
      <c r="U1455"/>
      <c r="V1455"/>
      <c r="W1455"/>
      <c r="X1455"/>
      <c r="Y1455"/>
      <c r="Z1455"/>
      <c r="AA1455"/>
      <c r="AB1455"/>
      <c r="AC1455"/>
      <c r="AD1455"/>
      <c r="AE1455"/>
      <c r="AF1455"/>
      <c r="AG1455"/>
      <c r="AH1455"/>
      <c r="AI1455"/>
      <c r="AJ1455"/>
      <c r="AK1455"/>
      <c r="AL1455"/>
      <c r="AM1455"/>
      <c r="AN1455"/>
      <c r="AO1455"/>
      <c r="AP1455"/>
      <c r="AQ1455" t="s">
        <v>4205</v>
      </c>
      <c r="AR1455" s="288"/>
      <c r="AS1455" s="304"/>
      <c r="AT1455" s="258"/>
      <c r="AV1455" s="258"/>
    </row>
    <row r="1456" spans="1:48" s="257" customFormat="1" ht="22.8" x14ac:dyDescent="0.4">
      <c r="A1456" s="349">
        <v>216643</v>
      </c>
      <c r="B1456" s="257" t="s">
        <v>59</v>
      </c>
      <c r="C1456" t="s">
        <v>214</v>
      </c>
      <c r="D1456" t="s">
        <v>214</v>
      </c>
      <c r="E1456" t="s">
        <v>212</v>
      </c>
      <c r="F1456" t="s">
        <v>214</v>
      </c>
      <c r="G1456" t="s">
        <v>212</v>
      </c>
      <c r="H1456" t="s">
        <v>214</v>
      </c>
      <c r="I1456" t="s">
        <v>214</v>
      </c>
      <c r="J1456" t="s">
        <v>214</v>
      </c>
      <c r="K1456" t="s">
        <v>214</v>
      </c>
      <c r="L1456" t="s">
        <v>214</v>
      </c>
      <c r="M1456" t="s">
        <v>213</v>
      </c>
      <c r="N1456" t="s">
        <v>214</v>
      </c>
      <c r="O1456" t="s">
        <v>214</v>
      </c>
      <c r="P1456" t="s">
        <v>214</v>
      </c>
      <c r="Q1456" t="s">
        <v>214</v>
      </c>
      <c r="R1456" t="s">
        <v>214</v>
      </c>
      <c r="S1456" t="s">
        <v>214</v>
      </c>
      <c r="T1456" t="s">
        <v>214</v>
      </c>
      <c r="U1456" t="s">
        <v>214</v>
      </c>
      <c r="V1456" t="s">
        <v>214</v>
      </c>
      <c r="W1456" t="s">
        <v>214</v>
      </c>
      <c r="X1456" t="s">
        <v>214</v>
      </c>
      <c r="Y1456" t="s">
        <v>212</v>
      </c>
      <c r="Z1456" t="s">
        <v>214</v>
      </c>
      <c r="AA1456" t="s">
        <v>212</v>
      </c>
      <c r="AB1456" t="s">
        <v>214</v>
      </c>
      <c r="AC1456" t="s">
        <v>214</v>
      </c>
      <c r="AD1456" t="s">
        <v>214</v>
      </c>
      <c r="AE1456" t="s">
        <v>214</v>
      </c>
      <c r="AF1456" t="s">
        <v>214</v>
      </c>
      <c r="AG1456" t="s">
        <v>214</v>
      </c>
      <c r="AH1456" t="s">
        <v>214</v>
      </c>
      <c r="AI1456" t="s">
        <v>213</v>
      </c>
      <c r="AJ1456" t="s">
        <v>214</v>
      </c>
      <c r="AK1456" t="s">
        <v>214</v>
      </c>
      <c r="AL1456" t="s">
        <v>213</v>
      </c>
      <c r="AM1456" t="s">
        <v>213</v>
      </c>
      <c r="AN1456" t="s">
        <v>213</v>
      </c>
      <c r="AO1456" t="s">
        <v>213</v>
      </c>
      <c r="AP1456" t="s">
        <v>213</v>
      </c>
      <c r="AQ1456" t="s">
        <v>3374</v>
      </c>
      <c r="AR1456"/>
      <c r="AS1456" s="268"/>
      <c r="AT1456" s="256"/>
      <c r="AV1456" s="258"/>
    </row>
    <row r="1457" spans="1:48" s="257" customFormat="1" ht="22.8" x14ac:dyDescent="0.4">
      <c r="A1457" s="349">
        <v>216644</v>
      </c>
      <c r="B1457" s="257" t="s">
        <v>484</v>
      </c>
      <c r="C1457" t="s">
        <v>212</v>
      </c>
      <c r="D1457" t="s">
        <v>214</v>
      </c>
      <c r="E1457" t="s">
        <v>214</v>
      </c>
      <c r="F1457" t="s">
        <v>214</v>
      </c>
      <c r="G1457" t="s">
        <v>214</v>
      </c>
      <c r="H1457" t="s">
        <v>214</v>
      </c>
      <c r="I1457" t="s">
        <v>214</v>
      </c>
      <c r="J1457" t="s">
        <v>214</v>
      </c>
      <c r="K1457" t="s">
        <v>214</v>
      </c>
      <c r="L1457" t="s">
        <v>214</v>
      </c>
      <c r="M1457" t="s">
        <v>214</v>
      </c>
      <c r="N1457" t="s">
        <v>214</v>
      </c>
      <c r="O1457" t="s">
        <v>214</v>
      </c>
      <c r="P1457" t="s">
        <v>214</v>
      </c>
      <c r="Q1457" t="s">
        <v>214</v>
      </c>
      <c r="R1457" t="s">
        <v>214</v>
      </c>
      <c r="S1457" t="s">
        <v>214</v>
      </c>
      <c r="T1457" t="s">
        <v>214</v>
      </c>
      <c r="U1457" t="s">
        <v>214</v>
      </c>
      <c r="V1457" t="s">
        <v>214</v>
      </c>
      <c r="W1457" t="s">
        <v>214</v>
      </c>
      <c r="X1457" t="s">
        <v>214</v>
      </c>
      <c r="Y1457" t="s">
        <v>214</v>
      </c>
      <c r="Z1457" t="s">
        <v>214</v>
      </c>
      <c r="AA1457" t="s">
        <v>212</v>
      </c>
      <c r="AB1457" t="s">
        <v>214</v>
      </c>
      <c r="AC1457" t="s">
        <v>214</v>
      </c>
      <c r="AD1457" t="s">
        <v>214</v>
      </c>
      <c r="AE1457" t="s">
        <v>213</v>
      </c>
      <c r="AF1457" t="s">
        <v>214</v>
      </c>
      <c r="AG1457"/>
      <c r="AH1457"/>
      <c r="AI1457"/>
      <c r="AJ1457"/>
      <c r="AK1457"/>
      <c r="AL1457"/>
      <c r="AM1457"/>
      <c r="AN1457"/>
      <c r="AO1457"/>
      <c r="AP1457"/>
      <c r="AQ1457" t="s">
        <v>3375</v>
      </c>
      <c r="AR1457"/>
      <c r="AS1457" s="268"/>
      <c r="AT1457" s="258"/>
    </row>
    <row r="1458" spans="1:48" s="257" customFormat="1" ht="22.8" x14ac:dyDescent="0.4">
      <c r="A1458" s="351">
        <v>216645</v>
      </c>
      <c r="B1458" s="257" t="s">
        <v>485</v>
      </c>
      <c r="C1458" s="269" t="s">
        <v>3829</v>
      </c>
      <c r="D1458" s="269" t="s">
        <v>3829</v>
      </c>
      <c r="E1458" s="269" t="s">
        <v>3829</v>
      </c>
      <c r="F1458" s="269" t="s">
        <v>3829</v>
      </c>
      <c r="G1458" s="269" t="s">
        <v>3829</v>
      </c>
      <c r="H1458" s="269" t="s">
        <v>3829</v>
      </c>
      <c r="I1458" s="269" t="s">
        <v>3829</v>
      </c>
      <c r="J1458" s="269" t="s">
        <v>3829</v>
      </c>
      <c r="K1458" s="269" t="s">
        <v>3829</v>
      </c>
      <c r="L1458" s="269" t="s">
        <v>3829</v>
      </c>
      <c r="M1458" s="269"/>
      <c r="N1458" s="269"/>
      <c r="O1458" s="269"/>
      <c r="P1458" s="269"/>
      <c r="Q1458" s="269"/>
      <c r="R1458" s="269"/>
      <c r="S1458" s="269"/>
      <c r="T1458" s="269"/>
      <c r="U1458" s="269"/>
      <c r="V1458" s="269"/>
      <c r="W1458" s="269"/>
      <c r="X1458" s="269"/>
      <c r="Y1458" s="269"/>
      <c r="Z1458" s="269"/>
      <c r="AA1458" s="269"/>
      <c r="AB1458" s="269"/>
      <c r="AC1458" s="269"/>
      <c r="AD1458" s="269"/>
      <c r="AE1458" s="269"/>
      <c r="AF1458" s="269"/>
      <c r="AG1458" s="269"/>
      <c r="AH1458" s="269"/>
      <c r="AI1458" s="269"/>
      <c r="AJ1458" s="269"/>
      <c r="AK1458" s="269"/>
      <c r="AL1458" s="269"/>
      <c r="AM1458" s="269"/>
      <c r="AN1458" s="269"/>
      <c r="AO1458" s="269"/>
      <c r="AP1458"/>
      <c r="AQ1458" t="s">
        <v>4205</v>
      </c>
      <c r="AR1458"/>
      <c r="AS1458" s="268"/>
      <c r="AT1458" s="256"/>
    </row>
    <row r="1459" spans="1:48" s="257" customFormat="1" ht="22.8" x14ac:dyDescent="0.4">
      <c r="A1459" s="349">
        <v>216646</v>
      </c>
      <c r="B1459" s="257" t="s">
        <v>485</v>
      </c>
      <c r="C1459" t="s">
        <v>3829</v>
      </c>
      <c r="D1459" t="s">
        <v>3829</v>
      </c>
      <c r="E1459" t="s">
        <v>3829</v>
      </c>
      <c r="F1459" t="s">
        <v>3829</v>
      </c>
      <c r="G1459" t="s">
        <v>3829</v>
      </c>
      <c r="H1459" t="s">
        <v>3829</v>
      </c>
      <c r="I1459" t="s">
        <v>3829</v>
      </c>
      <c r="J1459" t="s">
        <v>3829</v>
      </c>
      <c r="K1459" t="s">
        <v>3829</v>
      </c>
      <c r="L1459" t="s">
        <v>3829</v>
      </c>
      <c r="M1459"/>
      <c r="N1459"/>
      <c r="O1459"/>
      <c r="P1459"/>
      <c r="Q1459"/>
      <c r="R1459"/>
      <c r="S1459"/>
      <c r="T1459"/>
      <c r="U1459"/>
      <c r="V1459"/>
      <c r="W1459"/>
      <c r="X1459"/>
      <c r="Y1459"/>
      <c r="Z1459"/>
      <c r="AA1459"/>
      <c r="AB1459"/>
      <c r="AC1459"/>
      <c r="AD1459"/>
      <c r="AE1459"/>
      <c r="AF1459"/>
      <c r="AG1459"/>
      <c r="AH1459"/>
      <c r="AI1459"/>
      <c r="AJ1459"/>
      <c r="AK1459"/>
      <c r="AL1459"/>
      <c r="AM1459"/>
      <c r="AN1459"/>
      <c r="AO1459"/>
      <c r="AP1459"/>
      <c r="AQ1459" t="s">
        <v>4205</v>
      </c>
      <c r="AR1459"/>
      <c r="AS1459" s="268"/>
      <c r="AT1459" s="256"/>
      <c r="AV1459" s="258"/>
    </row>
    <row r="1460" spans="1:48" s="257" customFormat="1" ht="14.4" x14ac:dyDescent="0.3">
      <c r="A1460" s="349">
        <v>216647</v>
      </c>
      <c r="B1460" s="257" t="s">
        <v>59</v>
      </c>
      <c r="C1460" t="s">
        <v>214</v>
      </c>
      <c r="D1460" t="s">
        <v>214</v>
      </c>
      <c r="E1460" t="s">
        <v>214</v>
      </c>
      <c r="F1460" t="s">
        <v>214</v>
      </c>
      <c r="G1460" t="s">
        <v>214</v>
      </c>
      <c r="H1460" t="s">
        <v>214</v>
      </c>
      <c r="I1460" t="s">
        <v>214</v>
      </c>
      <c r="J1460" t="s">
        <v>214</v>
      </c>
      <c r="K1460" t="s">
        <v>214</v>
      </c>
      <c r="L1460" t="s">
        <v>214</v>
      </c>
      <c r="M1460" t="s">
        <v>213</v>
      </c>
      <c r="N1460" t="s">
        <v>214</v>
      </c>
      <c r="O1460" t="s">
        <v>212</v>
      </c>
      <c r="P1460" t="s">
        <v>214</v>
      </c>
      <c r="Q1460" t="s">
        <v>214</v>
      </c>
      <c r="R1460" t="s">
        <v>214</v>
      </c>
      <c r="S1460" t="s">
        <v>214</v>
      </c>
      <c r="T1460" t="s">
        <v>214</v>
      </c>
      <c r="U1460" t="s">
        <v>214</v>
      </c>
      <c r="V1460" t="s">
        <v>214</v>
      </c>
      <c r="W1460" t="s">
        <v>214</v>
      </c>
      <c r="X1460" t="s">
        <v>214</v>
      </c>
      <c r="Y1460" t="s">
        <v>212</v>
      </c>
      <c r="Z1460" t="s">
        <v>214</v>
      </c>
      <c r="AA1460" t="s">
        <v>212</v>
      </c>
      <c r="AB1460" t="s">
        <v>214</v>
      </c>
      <c r="AC1460" t="s">
        <v>214</v>
      </c>
      <c r="AD1460" t="s">
        <v>214</v>
      </c>
      <c r="AE1460" t="s">
        <v>212</v>
      </c>
      <c r="AF1460" t="s">
        <v>214</v>
      </c>
      <c r="AG1460" t="s">
        <v>214</v>
      </c>
      <c r="AH1460" t="s">
        <v>214</v>
      </c>
      <c r="AI1460" t="s">
        <v>214</v>
      </c>
      <c r="AJ1460" t="s">
        <v>214</v>
      </c>
      <c r="AK1460" t="s">
        <v>214</v>
      </c>
      <c r="AL1460" t="s">
        <v>213</v>
      </c>
      <c r="AM1460" t="s">
        <v>213</v>
      </c>
      <c r="AN1460" t="s">
        <v>213</v>
      </c>
      <c r="AO1460" t="s">
        <v>213</v>
      </c>
      <c r="AP1460" t="s">
        <v>213</v>
      </c>
      <c r="AQ1460" t="s">
        <v>59</v>
      </c>
      <c r="AR1460" s="282"/>
      <c r="AS1460" s="283"/>
      <c r="AT1460" s="256"/>
    </row>
    <row r="1461" spans="1:48" s="257" customFormat="1" ht="24" x14ac:dyDescent="0.5">
      <c r="A1461" s="350">
        <v>216648</v>
      </c>
      <c r="B1461" s="257" t="s">
        <v>486</v>
      </c>
      <c r="C1461" s="257" t="s">
        <v>214</v>
      </c>
      <c r="D1461" s="257" t="s">
        <v>212</v>
      </c>
      <c r="E1461" s="257" t="s">
        <v>214</v>
      </c>
      <c r="F1461" s="257" t="s">
        <v>214</v>
      </c>
      <c r="G1461" s="257" t="s">
        <v>212</v>
      </c>
      <c r="H1461" s="257" t="s">
        <v>214</v>
      </c>
      <c r="I1461" s="257" t="s">
        <v>214</v>
      </c>
      <c r="J1461" s="257" t="s">
        <v>214</v>
      </c>
      <c r="K1461" s="257" t="s">
        <v>214</v>
      </c>
      <c r="L1461" s="257" t="s">
        <v>214</v>
      </c>
      <c r="M1461" s="257" t="s">
        <v>213</v>
      </c>
      <c r="N1461" s="257" t="s">
        <v>214</v>
      </c>
      <c r="O1461" s="257" t="s">
        <v>214</v>
      </c>
      <c r="P1461" s="257" t="s">
        <v>214</v>
      </c>
      <c r="Q1461" s="257" t="s">
        <v>214</v>
      </c>
      <c r="R1461" s="257" t="s">
        <v>214</v>
      </c>
      <c r="S1461" s="257" t="s">
        <v>213</v>
      </c>
      <c r="T1461" s="257" t="s">
        <v>213</v>
      </c>
      <c r="U1461" s="257" t="s">
        <v>214</v>
      </c>
      <c r="V1461" s="257" t="s">
        <v>213</v>
      </c>
      <c r="AP1461"/>
      <c r="AQ1461" t="s">
        <v>486</v>
      </c>
      <c r="AR1461" s="288"/>
      <c r="AS1461" s="268"/>
      <c r="AT1461" s="256"/>
    </row>
    <row r="1462" spans="1:48" s="257" customFormat="1" ht="22.8" x14ac:dyDescent="0.4">
      <c r="A1462" s="349">
        <v>216649</v>
      </c>
      <c r="B1462" s="257" t="s">
        <v>59</v>
      </c>
      <c r="C1462" t="s">
        <v>214</v>
      </c>
      <c r="D1462" t="s">
        <v>214</v>
      </c>
      <c r="E1462" t="s">
        <v>214</v>
      </c>
      <c r="F1462" t="s">
        <v>214</v>
      </c>
      <c r="G1462" t="s">
        <v>212</v>
      </c>
      <c r="H1462" t="s">
        <v>214</v>
      </c>
      <c r="I1462" t="s">
        <v>214</v>
      </c>
      <c r="J1462" t="s">
        <v>214</v>
      </c>
      <c r="K1462" t="s">
        <v>214</v>
      </c>
      <c r="L1462" t="s">
        <v>214</v>
      </c>
      <c r="M1462" t="s">
        <v>213</v>
      </c>
      <c r="N1462" t="s">
        <v>214</v>
      </c>
      <c r="O1462" t="s">
        <v>214</v>
      </c>
      <c r="P1462" t="s">
        <v>214</v>
      </c>
      <c r="Q1462" t="s">
        <v>214</v>
      </c>
      <c r="R1462" t="s">
        <v>214</v>
      </c>
      <c r="S1462" t="s">
        <v>214</v>
      </c>
      <c r="T1462" t="s">
        <v>214</v>
      </c>
      <c r="U1462" t="s">
        <v>214</v>
      </c>
      <c r="V1462" t="s">
        <v>214</v>
      </c>
      <c r="W1462" t="s">
        <v>214</v>
      </c>
      <c r="X1462" t="s">
        <v>214</v>
      </c>
      <c r="Y1462" t="s">
        <v>214</v>
      </c>
      <c r="Z1462" t="s">
        <v>214</v>
      </c>
      <c r="AA1462" t="s">
        <v>212</v>
      </c>
      <c r="AB1462" t="s">
        <v>214</v>
      </c>
      <c r="AC1462" t="s">
        <v>214</v>
      </c>
      <c r="AD1462" t="s">
        <v>214</v>
      </c>
      <c r="AE1462" t="s">
        <v>214</v>
      </c>
      <c r="AF1462" t="s">
        <v>214</v>
      </c>
      <c r="AG1462" t="s">
        <v>214</v>
      </c>
      <c r="AH1462" t="s">
        <v>214</v>
      </c>
      <c r="AI1462" t="s">
        <v>214</v>
      </c>
      <c r="AJ1462" t="s">
        <v>214</v>
      </c>
      <c r="AK1462" t="s">
        <v>214</v>
      </c>
      <c r="AL1462" t="s">
        <v>213</v>
      </c>
      <c r="AM1462" t="s">
        <v>213</v>
      </c>
      <c r="AN1462" t="s">
        <v>213</v>
      </c>
      <c r="AO1462" t="s">
        <v>213</v>
      </c>
      <c r="AP1462" t="s">
        <v>213</v>
      </c>
      <c r="AQ1462" t="s">
        <v>3374</v>
      </c>
      <c r="AR1462"/>
      <c r="AS1462" s="268"/>
      <c r="AT1462" s="258"/>
      <c r="AV1462" s="258"/>
    </row>
    <row r="1463" spans="1:48" s="257" customFormat="1" ht="22.8" x14ac:dyDescent="0.4">
      <c r="A1463" s="349">
        <v>216650</v>
      </c>
      <c r="B1463" s="257" t="s">
        <v>486</v>
      </c>
      <c r="C1463" t="s">
        <v>212</v>
      </c>
      <c r="D1463" t="s">
        <v>214</v>
      </c>
      <c r="E1463" t="s">
        <v>214</v>
      </c>
      <c r="F1463" t="s">
        <v>212</v>
      </c>
      <c r="G1463" t="s">
        <v>214</v>
      </c>
      <c r="H1463" t="s">
        <v>214</v>
      </c>
      <c r="I1463" t="s">
        <v>214</v>
      </c>
      <c r="J1463" t="s">
        <v>214</v>
      </c>
      <c r="K1463" t="s">
        <v>214</v>
      </c>
      <c r="L1463" t="s">
        <v>214</v>
      </c>
      <c r="M1463" t="s">
        <v>214</v>
      </c>
      <c r="N1463" t="s">
        <v>214</v>
      </c>
      <c r="O1463" t="s">
        <v>212</v>
      </c>
      <c r="P1463" t="s">
        <v>213</v>
      </c>
      <c r="Q1463" t="s">
        <v>214</v>
      </c>
      <c r="R1463" t="s">
        <v>213</v>
      </c>
      <c r="S1463" t="s">
        <v>213</v>
      </c>
      <c r="T1463" t="s">
        <v>214</v>
      </c>
      <c r="U1463" t="s">
        <v>212</v>
      </c>
      <c r="V1463" t="s">
        <v>214</v>
      </c>
      <c r="W1463"/>
      <c r="X1463"/>
      <c r="Y1463"/>
      <c r="Z1463"/>
      <c r="AA1463"/>
      <c r="AB1463"/>
      <c r="AC1463"/>
      <c r="AD1463"/>
      <c r="AE1463"/>
      <c r="AF1463"/>
      <c r="AG1463"/>
      <c r="AH1463"/>
      <c r="AI1463"/>
      <c r="AJ1463"/>
      <c r="AK1463"/>
      <c r="AL1463"/>
      <c r="AM1463"/>
      <c r="AN1463"/>
      <c r="AO1463"/>
      <c r="AP1463"/>
      <c r="AQ1463" t="s">
        <v>486</v>
      </c>
      <c r="AR1463"/>
      <c r="AS1463" s="268"/>
      <c r="AT1463" s="258"/>
    </row>
    <row r="1464" spans="1:48" s="257" customFormat="1" ht="22.8" x14ac:dyDescent="0.4">
      <c r="A1464" s="349">
        <v>216651</v>
      </c>
      <c r="B1464" s="257" t="s">
        <v>65</v>
      </c>
      <c r="C1464" t="s">
        <v>214</v>
      </c>
      <c r="D1464" t="s">
        <v>214</v>
      </c>
      <c r="E1464" t="s">
        <v>214</v>
      </c>
      <c r="F1464" t="s">
        <v>214</v>
      </c>
      <c r="G1464" t="s">
        <v>212</v>
      </c>
      <c r="H1464" t="s">
        <v>214</v>
      </c>
      <c r="I1464" t="s">
        <v>214</v>
      </c>
      <c r="J1464" t="s">
        <v>214</v>
      </c>
      <c r="K1464" t="s">
        <v>214</v>
      </c>
      <c r="L1464" t="s">
        <v>214</v>
      </c>
      <c r="M1464" t="s">
        <v>212</v>
      </c>
      <c r="N1464" t="s">
        <v>214</v>
      </c>
      <c r="O1464" t="s">
        <v>214</v>
      </c>
      <c r="P1464" t="s">
        <v>214</v>
      </c>
      <c r="Q1464" t="s">
        <v>214</v>
      </c>
      <c r="R1464" t="s">
        <v>212</v>
      </c>
      <c r="S1464" t="s">
        <v>214</v>
      </c>
      <c r="T1464" t="s">
        <v>214</v>
      </c>
      <c r="U1464" t="s">
        <v>214</v>
      </c>
      <c r="V1464" t="s">
        <v>214</v>
      </c>
      <c r="W1464" t="s">
        <v>212</v>
      </c>
      <c r="X1464" t="s">
        <v>214</v>
      </c>
      <c r="Y1464" t="s">
        <v>212</v>
      </c>
      <c r="Z1464" t="s">
        <v>214</v>
      </c>
      <c r="AA1464" t="s">
        <v>212</v>
      </c>
      <c r="AB1464" t="s">
        <v>214</v>
      </c>
      <c r="AC1464" t="s">
        <v>214</v>
      </c>
      <c r="AD1464" t="s">
        <v>214</v>
      </c>
      <c r="AE1464" t="s">
        <v>212</v>
      </c>
      <c r="AF1464" t="s">
        <v>214</v>
      </c>
      <c r="AG1464" t="s">
        <v>213</v>
      </c>
      <c r="AH1464" t="s">
        <v>213</v>
      </c>
      <c r="AI1464" t="s">
        <v>213</v>
      </c>
      <c r="AJ1464" t="s">
        <v>213</v>
      </c>
      <c r="AK1464" t="s">
        <v>213</v>
      </c>
      <c r="AL1464"/>
      <c r="AM1464"/>
      <c r="AN1464"/>
      <c r="AO1464"/>
      <c r="AP1464"/>
      <c r="AQ1464" t="s">
        <v>4083</v>
      </c>
      <c r="AR1464"/>
      <c r="AS1464" s="268"/>
      <c r="AT1464" s="256"/>
      <c r="AV1464" s="258"/>
    </row>
    <row r="1465" spans="1:48" s="257" customFormat="1" ht="22.8" x14ac:dyDescent="0.4">
      <c r="A1465" s="349">
        <v>216652</v>
      </c>
      <c r="B1465" s="257" t="s">
        <v>484</v>
      </c>
      <c r="C1465" t="s">
        <v>212</v>
      </c>
      <c r="D1465" t="s">
        <v>214</v>
      </c>
      <c r="E1465" t="s">
        <v>214</v>
      </c>
      <c r="F1465" t="s">
        <v>212</v>
      </c>
      <c r="G1465" t="s">
        <v>214</v>
      </c>
      <c r="H1465" t="s">
        <v>214</v>
      </c>
      <c r="I1465" t="s">
        <v>214</v>
      </c>
      <c r="J1465" t="s">
        <v>214</v>
      </c>
      <c r="K1465" t="s">
        <v>214</v>
      </c>
      <c r="L1465" t="s">
        <v>212</v>
      </c>
      <c r="M1465" t="s">
        <v>214</v>
      </c>
      <c r="N1465" t="s">
        <v>212</v>
      </c>
      <c r="O1465" t="s">
        <v>212</v>
      </c>
      <c r="P1465" t="s">
        <v>214</v>
      </c>
      <c r="Q1465" t="s">
        <v>214</v>
      </c>
      <c r="R1465" t="s">
        <v>214</v>
      </c>
      <c r="S1465" t="s">
        <v>214</v>
      </c>
      <c r="T1465" t="s">
        <v>214</v>
      </c>
      <c r="U1465" t="s">
        <v>214</v>
      </c>
      <c r="V1465" t="s">
        <v>214</v>
      </c>
      <c r="W1465" t="s">
        <v>213</v>
      </c>
      <c r="X1465" t="s">
        <v>213</v>
      </c>
      <c r="Y1465" t="s">
        <v>213</v>
      </c>
      <c r="Z1465" t="s">
        <v>213</v>
      </c>
      <c r="AA1465" t="s">
        <v>213</v>
      </c>
      <c r="AB1465" t="s">
        <v>213</v>
      </c>
      <c r="AC1465" t="s">
        <v>213</v>
      </c>
      <c r="AD1465" t="s">
        <v>213</v>
      </c>
      <c r="AE1465" t="s">
        <v>213</v>
      </c>
      <c r="AF1465" t="s">
        <v>213</v>
      </c>
      <c r="AG1465"/>
      <c r="AH1465"/>
      <c r="AI1465"/>
      <c r="AJ1465"/>
      <c r="AK1465"/>
      <c r="AL1465"/>
      <c r="AM1465"/>
      <c r="AN1465"/>
      <c r="AO1465"/>
      <c r="AP1465"/>
      <c r="AQ1465" t="s">
        <v>3375</v>
      </c>
      <c r="AR1465" s="288"/>
      <c r="AS1465" s="283"/>
      <c r="AT1465" s="280"/>
      <c r="AU1465" s="280"/>
      <c r="AV1465" s="280"/>
    </row>
    <row r="1466" spans="1:48" s="257" customFormat="1" ht="22.8" x14ac:dyDescent="0.4">
      <c r="A1466" s="351">
        <v>216653</v>
      </c>
      <c r="B1466" s="257" t="s">
        <v>485</v>
      </c>
      <c r="C1466" s="269" t="s">
        <v>3829</v>
      </c>
      <c r="D1466" s="269" t="s">
        <v>3829</v>
      </c>
      <c r="E1466" s="269" t="s">
        <v>3829</v>
      </c>
      <c r="F1466" s="269" t="s">
        <v>3829</v>
      </c>
      <c r="G1466" s="269" t="s">
        <v>3829</v>
      </c>
      <c r="H1466" s="269" t="s">
        <v>3829</v>
      </c>
      <c r="I1466" s="269" t="s">
        <v>3829</v>
      </c>
      <c r="J1466" s="269" t="s">
        <v>3829</v>
      </c>
      <c r="K1466" s="269" t="s">
        <v>3829</v>
      </c>
      <c r="L1466" s="269" t="s">
        <v>3829</v>
      </c>
      <c r="M1466" s="269"/>
      <c r="N1466" s="269"/>
      <c r="O1466" s="269"/>
      <c r="P1466" s="269"/>
      <c r="Q1466" s="269"/>
      <c r="R1466" s="269"/>
      <c r="S1466" s="269"/>
      <c r="T1466" s="269"/>
      <c r="U1466" s="269"/>
      <c r="V1466" s="269"/>
      <c r="W1466" s="269"/>
      <c r="X1466" s="269"/>
      <c r="Y1466" s="269"/>
      <c r="Z1466" s="269"/>
      <c r="AA1466" s="269"/>
      <c r="AB1466" s="269"/>
      <c r="AC1466" s="269"/>
      <c r="AD1466" s="269"/>
      <c r="AE1466" s="269"/>
      <c r="AF1466" s="269"/>
      <c r="AG1466" s="269"/>
      <c r="AH1466" s="269"/>
      <c r="AI1466" s="269"/>
      <c r="AJ1466" s="269"/>
      <c r="AK1466" s="269"/>
      <c r="AL1466" s="269"/>
      <c r="AM1466" s="269"/>
      <c r="AN1466" s="269"/>
      <c r="AO1466" s="269"/>
      <c r="AP1466"/>
      <c r="AQ1466" t="s">
        <v>4205</v>
      </c>
      <c r="AR1466" s="288"/>
      <c r="AS1466" s="268"/>
      <c r="AT1466" s="258"/>
      <c r="AV1466" s="258"/>
    </row>
    <row r="1467" spans="1:48" s="257" customFormat="1" ht="22.8" x14ac:dyDescent="0.4">
      <c r="A1467" s="351">
        <v>216654</v>
      </c>
      <c r="B1467" s="257" t="s">
        <v>485</v>
      </c>
      <c r="C1467" s="269" t="s">
        <v>3829</v>
      </c>
      <c r="D1467" s="269" t="s">
        <v>3829</v>
      </c>
      <c r="E1467" s="269" t="s">
        <v>3829</v>
      </c>
      <c r="F1467" s="269" t="s">
        <v>3829</v>
      </c>
      <c r="G1467" s="269" t="s">
        <v>3829</v>
      </c>
      <c r="H1467" s="269" t="s">
        <v>3829</v>
      </c>
      <c r="I1467" s="269" t="s">
        <v>3829</v>
      </c>
      <c r="J1467" s="269" t="s">
        <v>3829</v>
      </c>
      <c r="K1467" s="269" t="s">
        <v>3829</v>
      </c>
      <c r="L1467" s="269" t="s">
        <v>3829</v>
      </c>
      <c r="M1467" s="269"/>
      <c r="N1467" s="269"/>
      <c r="O1467" s="269"/>
      <c r="P1467" s="269"/>
      <c r="Q1467" s="269"/>
      <c r="R1467" s="269"/>
      <c r="S1467" s="269"/>
      <c r="T1467" s="269"/>
      <c r="U1467" s="269"/>
      <c r="V1467" s="269"/>
      <c r="W1467" s="269"/>
      <c r="X1467" s="269"/>
      <c r="Y1467" s="269"/>
      <c r="Z1467" s="269"/>
      <c r="AA1467" s="269"/>
      <c r="AB1467" s="269"/>
      <c r="AC1467" s="269"/>
      <c r="AD1467" s="269"/>
      <c r="AE1467" s="269"/>
      <c r="AF1467" s="269"/>
      <c r="AG1467" s="269"/>
      <c r="AH1467" s="269"/>
      <c r="AI1467" s="269"/>
      <c r="AJ1467" s="269"/>
      <c r="AK1467" s="269"/>
      <c r="AL1467" s="269"/>
      <c r="AM1467" s="269"/>
      <c r="AN1467" s="269"/>
      <c r="AO1467" s="269"/>
      <c r="AP1467"/>
      <c r="AQ1467" t="s">
        <v>4115</v>
      </c>
      <c r="AR1467" s="288"/>
      <c r="AS1467" s="268"/>
      <c r="AT1467" s="256"/>
      <c r="AV1467" s="258"/>
    </row>
    <row r="1468" spans="1:48" s="257" customFormat="1" ht="22.8" x14ac:dyDescent="0.4">
      <c r="A1468" s="349">
        <v>216655</v>
      </c>
      <c r="B1468" s="257" t="s">
        <v>485</v>
      </c>
      <c r="C1468" t="s">
        <v>3829</v>
      </c>
      <c r="D1468" t="s">
        <v>3829</v>
      </c>
      <c r="E1468" t="s">
        <v>3829</v>
      </c>
      <c r="F1468" t="s">
        <v>3829</v>
      </c>
      <c r="G1468" t="s">
        <v>3829</v>
      </c>
      <c r="H1468" t="s">
        <v>3829</v>
      </c>
      <c r="I1468" t="s">
        <v>3829</v>
      </c>
      <c r="J1468" t="s">
        <v>3829</v>
      </c>
      <c r="K1468" t="s">
        <v>3829</v>
      </c>
      <c r="L1468" t="s">
        <v>3829</v>
      </c>
      <c r="M1468"/>
      <c r="N1468"/>
      <c r="O1468"/>
      <c r="P1468"/>
      <c r="Q1468"/>
      <c r="R1468"/>
      <c r="S1468"/>
      <c r="T1468"/>
      <c r="U1468"/>
      <c r="V1468"/>
      <c r="W1468"/>
      <c r="X1468"/>
      <c r="Y1468"/>
      <c r="Z1468"/>
      <c r="AA1468"/>
      <c r="AB1468"/>
      <c r="AC1468"/>
      <c r="AD1468"/>
      <c r="AE1468"/>
      <c r="AF1468"/>
      <c r="AG1468"/>
      <c r="AH1468"/>
      <c r="AI1468"/>
      <c r="AJ1468"/>
      <c r="AK1468"/>
      <c r="AL1468"/>
      <c r="AM1468"/>
      <c r="AN1468"/>
      <c r="AO1468"/>
      <c r="AP1468"/>
      <c r="AQ1468" t="s">
        <v>4205</v>
      </c>
      <c r="AR1468"/>
      <c r="AS1468" s="268"/>
      <c r="AT1468" s="256"/>
      <c r="AV1468" s="258"/>
    </row>
    <row r="1469" spans="1:48" s="257" customFormat="1" ht="22.8" x14ac:dyDescent="0.4">
      <c r="A1469" s="351">
        <v>216656</v>
      </c>
      <c r="B1469" s="257" t="s">
        <v>485</v>
      </c>
      <c r="C1469" s="269" t="s">
        <v>3829</v>
      </c>
      <c r="D1469" s="269" t="s">
        <v>3829</v>
      </c>
      <c r="E1469" s="269" t="s">
        <v>3829</v>
      </c>
      <c r="F1469" s="269" t="s">
        <v>3829</v>
      </c>
      <c r="G1469" s="269" t="s">
        <v>3829</v>
      </c>
      <c r="H1469" s="269" t="s">
        <v>3829</v>
      </c>
      <c r="I1469" s="269" t="s">
        <v>3829</v>
      </c>
      <c r="J1469" s="269" t="s">
        <v>3829</v>
      </c>
      <c r="K1469" s="269" t="s">
        <v>3829</v>
      </c>
      <c r="L1469" s="269" t="s">
        <v>3829</v>
      </c>
      <c r="M1469" s="269"/>
      <c r="N1469" s="269"/>
      <c r="O1469" s="269"/>
      <c r="P1469" s="269"/>
      <c r="Q1469" s="269"/>
      <c r="R1469" s="269"/>
      <c r="S1469" s="269"/>
      <c r="T1469" s="269"/>
      <c r="U1469" s="269"/>
      <c r="V1469" s="269"/>
      <c r="W1469" s="269"/>
      <c r="X1469" s="269"/>
      <c r="Y1469" s="269"/>
      <c r="Z1469" s="269"/>
      <c r="AA1469" s="269"/>
      <c r="AB1469" s="269"/>
      <c r="AC1469" s="269"/>
      <c r="AD1469" s="269"/>
      <c r="AE1469" s="269"/>
      <c r="AF1469" s="269"/>
      <c r="AG1469" s="269"/>
      <c r="AH1469" s="269"/>
      <c r="AI1469" s="269"/>
      <c r="AJ1469" s="269"/>
      <c r="AK1469" s="269"/>
      <c r="AL1469" s="269"/>
      <c r="AM1469" s="269"/>
      <c r="AN1469" s="269"/>
      <c r="AO1469" s="269"/>
      <c r="AP1469"/>
      <c r="AQ1469" t="s">
        <v>4205</v>
      </c>
      <c r="AR1469" s="288"/>
      <c r="AS1469" s="268"/>
      <c r="AT1469" s="256"/>
    </row>
    <row r="1470" spans="1:48" s="257" customFormat="1" ht="22.8" x14ac:dyDescent="0.4">
      <c r="A1470" s="349">
        <v>216657</v>
      </c>
      <c r="B1470" s="257" t="s">
        <v>484</v>
      </c>
      <c r="C1470" t="s">
        <v>214</v>
      </c>
      <c r="D1470" t="s">
        <v>214</v>
      </c>
      <c r="E1470" t="s">
        <v>214</v>
      </c>
      <c r="F1470" t="s">
        <v>212</v>
      </c>
      <c r="G1470" t="s">
        <v>212</v>
      </c>
      <c r="H1470" t="s">
        <v>214</v>
      </c>
      <c r="I1470" t="s">
        <v>214</v>
      </c>
      <c r="J1470" t="s">
        <v>214</v>
      </c>
      <c r="K1470" t="s">
        <v>214</v>
      </c>
      <c r="L1470" t="s">
        <v>214</v>
      </c>
      <c r="M1470" t="s">
        <v>213</v>
      </c>
      <c r="N1470" t="s">
        <v>214</v>
      </c>
      <c r="O1470" t="s">
        <v>214</v>
      </c>
      <c r="P1470" t="s">
        <v>212</v>
      </c>
      <c r="Q1470" t="s">
        <v>214</v>
      </c>
      <c r="R1470" t="s">
        <v>214</v>
      </c>
      <c r="S1470" t="s">
        <v>212</v>
      </c>
      <c r="T1470" t="s">
        <v>214</v>
      </c>
      <c r="U1470" t="s">
        <v>212</v>
      </c>
      <c r="V1470" t="s">
        <v>214</v>
      </c>
      <c r="W1470" t="s">
        <v>214</v>
      </c>
      <c r="X1470" t="s">
        <v>214</v>
      </c>
      <c r="Y1470" t="s">
        <v>214</v>
      </c>
      <c r="Z1470" t="s">
        <v>214</v>
      </c>
      <c r="AA1470" t="s">
        <v>214</v>
      </c>
      <c r="AB1470" t="s">
        <v>213</v>
      </c>
      <c r="AC1470" t="s">
        <v>213</v>
      </c>
      <c r="AD1470" t="s">
        <v>213</v>
      </c>
      <c r="AE1470" t="s">
        <v>213</v>
      </c>
      <c r="AF1470" t="s">
        <v>213</v>
      </c>
      <c r="AG1470"/>
      <c r="AH1470"/>
      <c r="AI1470"/>
      <c r="AJ1470"/>
      <c r="AK1470"/>
      <c r="AL1470"/>
      <c r="AM1470"/>
      <c r="AN1470"/>
      <c r="AO1470"/>
      <c r="AP1470"/>
      <c r="AQ1470" t="s">
        <v>3375</v>
      </c>
      <c r="AR1470"/>
      <c r="AS1470" s="268"/>
      <c r="AT1470" s="256"/>
      <c r="AV1470" s="258"/>
    </row>
    <row r="1471" spans="1:48" s="257" customFormat="1" ht="22.8" x14ac:dyDescent="0.4">
      <c r="A1471" s="349">
        <v>216658</v>
      </c>
      <c r="B1471" s="257" t="s">
        <v>486</v>
      </c>
      <c r="C1471" t="s">
        <v>212</v>
      </c>
      <c r="D1471" t="s">
        <v>214</v>
      </c>
      <c r="E1471" t="s">
        <v>212</v>
      </c>
      <c r="F1471" t="s">
        <v>212</v>
      </c>
      <c r="G1471" t="s">
        <v>212</v>
      </c>
      <c r="H1471" t="s">
        <v>213</v>
      </c>
      <c r="I1471" t="s">
        <v>212</v>
      </c>
      <c r="J1471" t="s">
        <v>212</v>
      </c>
      <c r="K1471" t="s">
        <v>212</v>
      </c>
      <c r="L1471" t="s">
        <v>214</v>
      </c>
      <c r="M1471" t="s">
        <v>213</v>
      </c>
      <c r="N1471" t="s">
        <v>213</v>
      </c>
      <c r="O1471" t="s">
        <v>214</v>
      </c>
      <c r="P1471" t="s">
        <v>213</v>
      </c>
      <c r="Q1471" t="s">
        <v>213</v>
      </c>
      <c r="R1471" t="s">
        <v>213</v>
      </c>
      <c r="S1471" t="s">
        <v>213</v>
      </c>
      <c r="T1471" t="s">
        <v>214</v>
      </c>
      <c r="U1471" t="s">
        <v>213</v>
      </c>
      <c r="V1471" t="s">
        <v>214</v>
      </c>
      <c r="W1471"/>
      <c r="X1471"/>
      <c r="Y1471"/>
      <c r="Z1471"/>
      <c r="AA1471"/>
      <c r="AB1471"/>
      <c r="AC1471"/>
      <c r="AD1471"/>
      <c r="AE1471"/>
      <c r="AF1471"/>
      <c r="AG1471"/>
      <c r="AH1471"/>
      <c r="AI1471"/>
      <c r="AJ1471"/>
      <c r="AK1471"/>
      <c r="AL1471"/>
      <c r="AM1471"/>
      <c r="AN1471"/>
      <c r="AO1471"/>
      <c r="AP1471"/>
      <c r="AQ1471" t="s">
        <v>3377</v>
      </c>
      <c r="AR1471"/>
      <c r="AS1471" s="268"/>
      <c r="AT1471" s="258"/>
    </row>
    <row r="1472" spans="1:48" s="257" customFormat="1" ht="24" x14ac:dyDescent="0.5">
      <c r="A1472" s="350">
        <v>216659</v>
      </c>
      <c r="B1472" s="257" t="s">
        <v>485</v>
      </c>
      <c r="C1472" s="257" t="s">
        <v>3829</v>
      </c>
      <c r="D1472" s="257" t="s">
        <v>3829</v>
      </c>
      <c r="E1472" s="257" t="s">
        <v>3829</v>
      </c>
      <c r="F1472" s="257" t="s">
        <v>3829</v>
      </c>
      <c r="G1472" s="257" t="s">
        <v>3829</v>
      </c>
      <c r="H1472" s="257" t="s">
        <v>3829</v>
      </c>
      <c r="I1472" s="257" t="s">
        <v>3829</v>
      </c>
      <c r="J1472" s="257" t="s">
        <v>3829</v>
      </c>
      <c r="K1472" s="257" t="s">
        <v>3829</v>
      </c>
      <c r="L1472" s="257" t="s">
        <v>3829</v>
      </c>
      <c r="AP1472"/>
      <c r="AQ1472" t="s">
        <v>4205</v>
      </c>
      <c r="AR1472" s="288"/>
      <c r="AS1472" s="268"/>
      <c r="AT1472" s="258"/>
      <c r="AV1472" s="258"/>
    </row>
    <row r="1473" spans="1:48" s="257" customFormat="1" ht="22.8" x14ac:dyDescent="0.4">
      <c r="A1473" s="349">
        <v>216660</v>
      </c>
      <c r="B1473" s="257" t="s">
        <v>59</v>
      </c>
      <c r="C1473" t="s">
        <v>214</v>
      </c>
      <c r="D1473" t="s">
        <v>214</v>
      </c>
      <c r="E1473" t="s">
        <v>214</v>
      </c>
      <c r="F1473" t="s">
        <v>214</v>
      </c>
      <c r="G1473" t="s">
        <v>214</v>
      </c>
      <c r="H1473" t="s">
        <v>214</v>
      </c>
      <c r="I1473" t="s">
        <v>214</v>
      </c>
      <c r="J1473" t="s">
        <v>214</v>
      </c>
      <c r="K1473" t="s">
        <v>214</v>
      </c>
      <c r="L1473" t="s">
        <v>214</v>
      </c>
      <c r="M1473" t="s">
        <v>213</v>
      </c>
      <c r="N1473" t="s">
        <v>213</v>
      </c>
      <c r="O1473" t="s">
        <v>214</v>
      </c>
      <c r="P1473" t="s">
        <v>213</v>
      </c>
      <c r="Q1473" t="s">
        <v>214</v>
      </c>
      <c r="R1473" t="s">
        <v>214</v>
      </c>
      <c r="S1473" t="s">
        <v>214</v>
      </c>
      <c r="T1473" t="s">
        <v>214</v>
      </c>
      <c r="U1473" t="s">
        <v>214</v>
      </c>
      <c r="V1473" t="s">
        <v>214</v>
      </c>
      <c r="W1473" t="s">
        <v>214</v>
      </c>
      <c r="X1473" t="s">
        <v>214</v>
      </c>
      <c r="Y1473" t="s">
        <v>214</v>
      </c>
      <c r="Z1473" t="s">
        <v>214</v>
      </c>
      <c r="AA1473" t="s">
        <v>212</v>
      </c>
      <c r="AB1473" t="s">
        <v>214</v>
      </c>
      <c r="AC1473" t="s">
        <v>214</v>
      </c>
      <c r="AD1473" t="s">
        <v>214</v>
      </c>
      <c r="AE1473" t="s">
        <v>214</v>
      </c>
      <c r="AF1473" t="s">
        <v>214</v>
      </c>
      <c r="AG1473" t="s">
        <v>214</v>
      </c>
      <c r="AH1473" t="s">
        <v>214</v>
      </c>
      <c r="AI1473" t="s">
        <v>214</v>
      </c>
      <c r="AJ1473" t="s">
        <v>214</v>
      </c>
      <c r="AK1473" t="s">
        <v>214</v>
      </c>
      <c r="AL1473" t="s">
        <v>213</v>
      </c>
      <c r="AM1473" t="s">
        <v>213</v>
      </c>
      <c r="AN1473" t="s">
        <v>213</v>
      </c>
      <c r="AO1473" t="s">
        <v>213</v>
      </c>
      <c r="AP1473" t="s">
        <v>213</v>
      </c>
      <c r="AQ1473" t="s">
        <v>3374</v>
      </c>
      <c r="AR1473" s="269"/>
      <c r="AS1473" s="268"/>
      <c r="AT1473" s="258"/>
      <c r="AV1473" s="258"/>
    </row>
    <row r="1474" spans="1:48" s="257" customFormat="1" ht="22.8" x14ac:dyDescent="0.4">
      <c r="A1474" s="351">
        <v>216661</v>
      </c>
      <c r="B1474" s="257" t="s">
        <v>486</v>
      </c>
      <c r="C1474" s="269" t="s">
        <v>213</v>
      </c>
      <c r="D1474" s="269" t="s">
        <v>214</v>
      </c>
      <c r="E1474" s="269" t="s">
        <v>214</v>
      </c>
      <c r="F1474" s="269" t="s">
        <v>213</v>
      </c>
      <c r="G1474" s="269" t="s">
        <v>214</v>
      </c>
      <c r="H1474" s="269" t="s">
        <v>214</v>
      </c>
      <c r="I1474" s="269" t="s">
        <v>214</v>
      </c>
      <c r="J1474" s="269" t="s">
        <v>214</v>
      </c>
      <c r="K1474" s="269" t="s">
        <v>214</v>
      </c>
      <c r="L1474" s="269" t="s">
        <v>213</v>
      </c>
      <c r="M1474" s="269" t="s">
        <v>3830</v>
      </c>
      <c r="N1474" s="269" t="s">
        <v>213</v>
      </c>
      <c r="O1474" s="269" t="s">
        <v>213</v>
      </c>
      <c r="P1474" s="269" t="s">
        <v>214</v>
      </c>
      <c r="Q1474" s="269" t="s">
        <v>213</v>
      </c>
      <c r="R1474" s="269" t="s">
        <v>213</v>
      </c>
      <c r="S1474" s="269" t="s">
        <v>213</v>
      </c>
      <c r="T1474" s="269" t="s">
        <v>213</v>
      </c>
      <c r="U1474" s="269" t="s">
        <v>213</v>
      </c>
      <c r="V1474" s="269" t="s">
        <v>213</v>
      </c>
      <c r="W1474" s="269"/>
      <c r="X1474" s="269"/>
      <c r="Y1474" s="269"/>
      <c r="Z1474" s="269"/>
      <c r="AA1474" s="269"/>
      <c r="AB1474" s="269"/>
      <c r="AC1474" s="269"/>
      <c r="AD1474" s="269"/>
      <c r="AE1474" s="269"/>
      <c r="AF1474" s="269"/>
      <c r="AG1474" s="269"/>
      <c r="AH1474" s="269"/>
      <c r="AI1474" s="269"/>
      <c r="AJ1474" s="269"/>
      <c r="AK1474" s="269"/>
      <c r="AL1474" s="269"/>
      <c r="AM1474" s="269"/>
      <c r="AN1474" s="269"/>
      <c r="AO1474" s="269"/>
      <c r="AP1474"/>
      <c r="AQ1474" t="s">
        <v>486</v>
      </c>
      <c r="AR1474" s="288"/>
      <c r="AS1474" s="268"/>
      <c r="AT1474" s="256"/>
    </row>
    <row r="1475" spans="1:48" s="257" customFormat="1" ht="25.8" x14ac:dyDescent="0.65">
      <c r="A1475" s="349">
        <v>216662</v>
      </c>
      <c r="B1475" s="257" t="s">
        <v>486</v>
      </c>
      <c r="C1475" t="s">
        <v>212</v>
      </c>
      <c r="D1475" t="s">
        <v>214</v>
      </c>
      <c r="E1475" t="s">
        <v>212</v>
      </c>
      <c r="F1475" t="s">
        <v>214</v>
      </c>
      <c r="G1475" t="s">
        <v>212</v>
      </c>
      <c r="H1475" t="s">
        <v>213</v>
      </c>
      <c r="I1475" t="s">
        <v>214</v>
      </c>
      <c r="J1475" t="s">
        <v>212</v>
      </c>
      <c r="K1475" t="s">
        <v>214</v>
      </c>
      <c r="L1475" t="s">
        <v>214</v>
      </c>
      <c r="M1475" t="s">
        <v>212</v>
      </c>
      <c r="N1475" t="s">
        <v>214</v>
      </c>
      <c r="O1475" t="s">
        <v>214</v>
      </c>
      <c r="P1475" t="s">
        <v>213</v>
      </c>
      <c r="Q1475" t="s">
        <v>214</v>
      </c>
      <c r="R1475" t="s">
        <v>213</v>
      </c>
      <c r="S1475" t="s">
        <v>213</v>
      </c>
      <c r="T1475" t="s">
        <v>214</v>
      </c>
      <c r="U1475" t="s">
        <v>214</v>
      </c>
      <c r="V1475" t="s">
        <v>214</v>
      </c>
      <c r="W1475"/>
      <c r="X1475"/>
      <c r="Y1475"/>
      <c r="Z1475"/>
      <c r="AA1475"/>
      <c r="AB1475"/>
      <c r="AC1475"/>
      <c r="AD1475"/>
      <c r="AE1475"/>
      <c r="AF1475"/>
      <c r="AG1475"/>
      <c r="AH1475"/>
      <c r="AI1475"/>
      <c r="AJ1475"/>
      <c r="AK1475"/>
      <c r="AL1475"/>
      <c r="AM1475"/>
      <c r="AN1475"/>
      <c r="AO1475"/>
      <c r="AP1475"/>
      <c r="AQ1475" t="s">
        <v>3377</v>
      </c>
      <c r="AR1475" s="279"/>
      <c r="AS1475" s="268"/>
      <c r="AT1475" s="258"/>
      <c r="AV1475" s="258"/>
    </row>
    <row r="1476" spans="1:48" s="257" customFormat="1" ht="22.8" x14ac:dyDescent="0.4">
      <c r="A1476" s="351">
        <v>216663</v>
      </c>
      <c r="B1476" s="257" t="s">
        <v>485</v>
      </c>
      <c r="C1476" s="269" t="s">
        <v>3829</v>
      </c>
      <c r="D1476" s="269" t="s">
        <v>3829</v>
      </c>
      <c r="E1476" s="269" t="s">
        <v>3829</v>
      </c>
      <c r="F1476" s="269" t="s">
        <v>3829</v>
      </c>
      <c r="G1476" s="269" t="s">
        <v>3829</v>
      </c>
      <c r="H1476" s="269" t="s">
        <v>3829</v>
      </c>
      <c r="I1476" s="269" t="s">
        <v>3829</v>
      </c>
      <c r="J1476" s="269" t="s">
        <v>3829</v>
      </c>
      <c r="K1476" s="269" t="s">
        <v>3829</v>
      </c>
      <c r="L1476" s="269" t="s">
        <v>3829</v>
      </c>
      <c r="M1476" s="269"/>
      <c r="N1476" s="269"/>
      <c r="O1476" s="269"/>
      <c r="P1476" s="269"/>
      <c r="Q1476" s="269"/>
      <c r="R1476" s="269"/>
      <c r="S1476" s="269"/>
      <c r="T1476" s="269"/>
      <c r="U1476" s="269"/>
      <c r="V1476" s="269"/>
      <c r="W1476" s="269"/>
      <c r="X1476" s="269"/>
      <c r="Y1476" s="269"/>
      <c r="Z1476" s="269"/>
      <c r="AA1476" s="269"/>
      <c r="AB1476" s="269"/>
      <c r="AC1476" s="269"/>
      <c r="AD1476" s="269"/>
      <c r="AE1476" s="269"/>
      <c r="AF1476" s="269"/>
      <c r="AG1476" s="269"/>
      <c r="AH1476" s="269"/>
      <c r="AI1476" s="269"/>
      <c r="AJ1476" s="269"/>
      <c r="AK1476" s="269"/>
      <c r="AL1476" s="269"/>
      <c r="AM1476" s="269"/>
      <c r="AN1476" s="269"/>
      <c r="AO1476" s="269"/>
      <c r="AP1476"/>
      <c r="AQ1476" t="s">
        <v>4205</v>
      </c>
      <c r="AR1476"/>
      <c r="AS1476" s="268"/>
      <c r="AT1476" s="256"/>
    </row>
    <row r="1477" spans="1:48" s="257" customFormat="1" ht="22.8" x14ac:dyDescent="0.4">
      <c r="A1477" s="349">
        <v>216664</v>
      </c>
      <c r="B1477" s="257" t="s">
        <v>59</v>
      </c>
      <c r="C1477" t="s">
        <v>212</v>
      </c>
      <c r="D1477" t="s">
        <v>214</v>
      </c>
      <c r="E1477" t="s">
        <v>214</v>
      </c>
      <c r="F1477" t="s">
        <v>212</v>
      </c>
      <c r="G1477" t="s">
        <v>214</v>
      </c>
      <c r="H1477" t="s">
        <v>214</v>
      </c>
      <c r="I1477" t="s">
        <v>214</v>
      </c>
      <c r="J1477" t="s">
        <v>214</v>
      </c>
      <c r="K1477" t="s">
        <v>212</v>
      </c>
      <c r="L1477" t="s">
        <v>214</v>
      </c>
      <c r="M1477" t="s">
        <v>213</v>
      </c>
      <c r="N1477" t="s">
        <v>214</v>
      </c>
      <c r="O1477" t="s">
        <v>212</v>
      </c>
      <c r="P1477" t="s">
        <v>214</v>
      </c>
      <c r="Q1477" t="s">
        <v>214</v>
      </c>
      <c r="R1477" t="s">
        <v>212</v>
      </c>
      <c r="S1477" t="s">
        <v>212</v>
      </c>
      <c r="T1477" t="s">
        <v>214</v>
      </c>
      <c r="U1477" t="s">
        <v>214</v>
      </c>
      <c r="V1477" t="s">
        <v>214</v>
      </c>
      <c r="W1477" t="s">
        <v>214</v>
      </c>
      <c r="X1477" t="s">
        <v>214</v>
      </c>
      <c r="Y1477" t="s">
        <v>212</v>
      </c>
      <c r="Z1477" t="s">
        <v>214</v>
      </c>
      <c r="AA1477" t="s">
        <v>212</v>
      </c>
      <c r="AB1477" t="s">
        <v>214</v>
      </c>
      <c r="AC1477" t="s">
        <v>214</v>
      </c>
      <c r="AD1477" t="s">
        <v>214</v>
      </c>
      <c r="AE1477" t="s">
        <v>212</v>
      </c>
      <c r="AF1477" t="s">
        <v>214</v>
      </c>
      <c r="AG1477" t="s">
        <v>214</v>
      </c>
      <c r="AH1477" t="s">
        <v>214</v>
      </c>
      <c r="AI1477" t="s">
        <v>214</v>
      </c>
      <c r="AJ1477" t="s">
        <v>213</v>
      </c>
      <c r="AK1477" t="s">
        <v>214</v>
      </c>
      <c r="AL1477" t="s">
        <v>213</v>
      </c>
      <c r="AM1477" t="s">
        <v>213</v>
      </c>
      <c r="AN1477" t="s">
        <v>213</v>
      </c>
      <c r="AO1477" t="s">
        <v>213</v>
      </c>
      <c r="AP1477" t="s">
        <v>213</v>
      </c>
      <c r="AQ1477" t="s">
        <v>59</v>
      </c>
      <c r="AR1477"/>
      <c r="AS1477" s="268"/>
      <c r="AT1477" s="256"/>
    </row>
    <row r="1478" spans="1:48" s="257" customFormat="1" ht="22.8" x14ac:dyDescent="0.4">
      <c r="A1478" s="349">
        <v>216665</v>
      </c>
      <c r="B1478" s="257" t="s">
        <v>484</v>
      </c>
      <c r="C1478" t="s">
        <v>212</v>
      </c>
      <c r="D1478" t="s">
        <v>214</v>
      </c>
      <c r="E1478" t="s">
        <v>214</v>
      </c>
      <c r="F1478" t="s">
        <v>214</v>
      </c>
      <c r="G1478" t="s">
        <v>214</v>
      </c>
      <c r="H1478" t="s">
        <v>212</v>
      </c>
      <c r="I1478" t="s">
        <v>214</v>
      </c>
      <c r="J1478" t="s">
        <v>214</v>
      </c>
      <c r="K1478" t="s">
        <v>214</v>
      </c>
      <c r="L1478" t="s">
        <v>214</v>
      </c>
      <c r="M1478" t="s">
        <v>213</v>
      </c>
      <c r="N1478" t="s">
        <v>214</v>
      </c>
      <c r="O1478" t="s">
        <v>214</v>
      </c>
      <c r="P1478" t="s">
        <v>212</v>
      </c>
      <c r="Q1478" t="s">
        <v>214</v>
      </c>
      <c r="R1478" t="s">
        <v>214</v>
      </c>
      <c r="S1478" t="s">
        <v>213</v>
      </c>
      <c r="T1478" t="s">
        <v>214</v>
      </c>
      <c r="U1478" t="s">
        <v>214</v>
      </c>
      <c r="V1478" t="s">
        <v>212</v>
      </c>
      <c r="W1478" t="s">
        <v>213</v>
      </c>
      <c r="X1478" t="s">
        <v>214</v>
      </c>
      <c r="Y1478" t="s">
        <v>213</v>
      </c>
      <c r="Z1478" t="s">
        <v>214</v>
      </c>
      <c r="AA1478" t="s">
        <v>214</v>
      </c>
      <c r="AB1478" t="s">
        <v>213</v>
      </c>
      <c r="AC1478" t="s">
        <v>213</v>
      </c>
      <c r="AD1478" t="s">
        <v>213</v>
      </c>
      <c r="AE1478" t="s">
        <v>213</v>
      </c>
      <c r="AF1478" t="s">
        <v>213</v>
      </c>
      <c r="AG1478"/>
      <c r="AH1478"/>
      <c r="AI1478"/>
      <c r="AJ1478"/>
      <c r="AK1478"/>
      <c r="AL1478"/>
      <c r="AM1478"/>
      <c r="AN1478"/>
      <c r="AO1478"/>
      <c r="AP1478"/>
      <c r="AQ1478" t="s">
        <v>484</v>
      </c>
      <c r="AR1478"/>
      <c r="AS1478" s="268"/>
      <c r="AT1478" s="256"/>
    </row>
    <row r="1479" spans="1:48" s="257" customFormat="1" ht="22.8" x14ac:dyDescent="0.4">
      <c r="A1479" s="349">
        <v>216666</v>
      </c>
      <c r="B1479" s="257" t="s">
        <v>484</v>
      </c>
      <c r="C1479" t="s">
        <v>214</v>
      </c>
      <c r="D1479" t="s">
        <v>214</v>
      </c>
      <c r="E1479" t="s">
        <v>214</v>
      </c>
      <c r="F1479" t="s">
        <v>212</v>
      </c>
      <c r="G1479" t="s">
        <v>214</v>
      </c>
      <c r="H1479" t="s">
        <v>213</v>
      </c>
      <c r="I1479" t="s">
        <v>214</v>
      </c>
      <c r="J1479" t="s">
        <v>214</v>
      </c>
      <c r="K1479" t="s">
        <v>214</v>
      </c>
      <c r="L1479" t="s">
        <v>214</v>
      </c>
      <c r="M1479" t="s">
        <v>213</v>
      </c>
      <c r="N1479" t="s">
        <v>214</v>
      </c>
      <c r="O1479" t="s">
        <v>214</v>
      </c>
      <c r="P1479" t="s">
        <v>214</v>
      </c>
      <c r="Q1479" t="s">
        <v>214</v>
      </c>
      <c r="R1479" t="s">
        <v>214</v>
      </c>
      <c r="S1479" t="s">
        <v>214</v>
      </c>
      <c r="T1479" t="s">
        <v>214</v>
      </c>
      <c r="U1479" t="s">
        <v>214</v>
      </c>
      <c r="V1479" t="s">
        <v>214</v>
      </c>
      <c r="W1479" t="s">
        <v>214</v>
      </c>
      <c r="X1479" t="s">
        <v>214</v>
      </c>
      <c r="Y1479" t="s">
        <v>212</v>
      </c>
      <c r="Z1479" t="s">
        <v>214</v>
      </c>
      <c r="AA1479" t="s">
        <v>214</v>
      </c>
      <c r="AB1479" t="s">
        <v>214</v>
      </c>
      <c r="AC1479" t="s">
        <v>214</v>
      </c>
      <c r="AD1479" t="s">
        <v>214</v>
      </c>
      <c r="AE1479" t="s">
        <v>214</v>
      </c>
      <c r="AF1479" t="s">
        <v>214</v>
      </c>
      <c r="AG1479"/>
      <c r="AH1479"/>
      <c r="AI1479"/>
      <c r="AJ1479"/>
      <c r="AK1479"/>
      <c r="AL1479"/>
      <c r="AM1479"/>
      <c r="AN1479"/>
      <c r="AO1479"/>
      <c r="AP1479"/>
      <c r="AQ1479" t="s">
        <v>3375</v>
      </c>
      <c r="AR1479" s="280"/>
      <c r="AS1479" s="268"/>
      <c r="AT1479" s="258"/>
    </row>
    <row r="1480" spans="1:48" s="257" customFormat="1" ht="22.8" x14ac:dyDescent="0.4">
      <c r="A1480" s="349">
        <v>216667</v>
      </c>
      <c r="B1480" s="257" t="s">
        <v>486</v>
      </c>
      <c r="C1480" t="s">
        <v>212</v>
      </c>
      <c r="D1480" t="s">
        <v>214</v>
      </c>
      <c r="E1480" t="s">
        <v>214</v>
      </c>
      <c r="F1480" t="s">
        <v>212</v>
      </c>
      <c r="G1480" t="s">
        <v>214</v>
      </c>
      <c r="H1480" t="s">
        <v>212</v>
      </c>
      <c r="I1480" t="s">
        <v>212</v>
      </c>
      <c r="J1480" t="s">
        <v>212</v>
      </c>
      <c r="K1480" t="s">
        <v>212</v>
      </c>
      <c r="L1480" t="s">
        <v>214</v>
      </c>
      <c r="M1480" t="s">
        <v>214</v>
      </c>
      <c r="N1480" t="s">
        <v>214</v>
      </c>
      <c r="O1480" t="s">
        <v>212</v>
      </c>
      <c r="P1480" t="s">
        <v>212</v>
      </c>
      <c r="Q1480" t="s">
        <v>214</v>
      </c>
      <c r="R1480" t="s">
        <v>212</v>
      </c>
      <c r="S1480" t="s">
        <v>214</v>
      </c>
      <c r="T1480" t="s">
        <v>212</v>
      </c>
      <c r="U1480" t="s">
        <v>212</v>
      </c>
      <c r="V1480" t="s">
        <v>212</v>
      </c>
      <c r="W1480"/>
      <c r="X1480"/>
      <c r="Y1480"/>
      <c r="Z1480"/>
      <c r="AA1480"/>
      <c r="AB1480"/>
      <c r="AC1480"/>
      <c r="AD1480"/>
      <c r="AE1480"/>
      <c r="AF1480"/>
      <c r="AG1480"/>
      <c r="AH1480"/>
      <c r="AI1480"/>
      <c r="AJ1480"/>
      <c r="AK1480"/>
      <c r="AL1480"/>
      <c r="AM1480"/>
      <c r="AN1480"/>
      <c r="AO1480"/>
      <c r="AP1480"/>
      <c r="AQ1480" t="s">
        <v>3377</v>
      </c>
      <c r="AR1480"/>
      <c r="AS1480" s="268"/>
      <c r="AT1480" s="258"/>
    </row>
    <row r="1481" spans="1:48" s="257" customFormat="1" ht="22.8" x14ac:dyDescent="0.4">
      <c r="A1481" s="349">
        <v>216668</v>
      </c>
      <c r="B1481" s="257" t="s">
        <v>486</v>
      </c>
      <c r="C1481" t="s">
        <v>212</v>
      </c>
      <c r="D1481" t="s">
        <v>212</v>
      </c>
      <c r="E1481" t="s">
        <v>212</v>
      </c>
      <c r="F1481" t="s">
        <v>212</v>
      </c>
      <c r="G1481" t="s">
        <v>214</v>
      </c>
      <c r="H1481" t="s">
        <v>212</v>
      </c>
      <c r="I1481" t="s">
        <v>212</v>
      </c>
      <c r="J1481" t="s">
        <v>212</v>
      </c>
      <c r="K1481" t="s">
        <v>212</v>
      </c>
      <c r="L1481" t="s">
        <v>212</v>
      </c>
      <c r="M1481" t="s">
        <v>214</v>
      </c>
      <c r="N1481" t="s">
        <v>214</v>
      </c>
      <c r="O1481" t="s">
        <v>212</v>
      </c>
      <c r="P1481" t="s">
        <v>213</v>
      </c>
      <c r="Q1481" t="s">
        <v>212</v>
      </c>
      <c r="R1481" t="s">
        <v>213</v>
      </c>
      <c r="S1481" t="s">
        <v>214</v>
      </c>
      <c r="T1481" t="s">
        <v>212</v>
      </c>
      <c r="U1481" t="s">
        <v>214</v>
      </c>
      <c r="V1481" t="s">
        <v>212</v>
      </c>
      <c r="W1481"/>
      <c r="X1481"/>
      <c r="Y1481"/>
      <c r="Z1481"/>
      <c r="AA1481"/>
      <c r="AB1481"/>
      <c r="AC1481"/>
      <c r="AD1481"/>
      <c r="AE1481"/>
      <c r="AF1481"/>
      <c r="AG1481"/>
      <c r="AH1481"/>
      <c r="AI1481"/>
      <c r="AJ1481"/>
      <c r="AK1481"/>
      <c r="AL1481"/>
      <c r="AM1481"/>
      <c r="AN1481"/>
      <c r="AO1481"/>
      <c r="AP1481"/>
      <c r="AQ1481" t="s">
        <v>3377</v>
      </c>
      <c r="AR1481"/>
      <c r="AS1481" s="268"/>
      <c r="AT1481" s="256"/>
    </row>
    <row r="1482" spans="1:48" s="257" customFormat="1" ht="22.8" x14ac:dyDescent="0.4">
      <c r="A1482" s="349">
        <v>216669</v>
      </c>
      <c r="B1482" s="257" t="s">
        <v>486</v>
      </c>
      <c r="C1482" t="s">
        <v>214</v>
      </c>
      <c r="D1482" t="s">
        <v>214</v>
      </c>
      <c r="E1482" t="s">
        <v>214</v>
      </c>
      <c r="F1482" t="s">
        <v>214</v>
      </c>
      <c r="G1482" t="s">
        <v>212</v>
      </c>
      <c r="H1482" t="s">
        <v>213</v>
      </c>
      <c r="I1482" t="s">
        <v>214</v>
      </c>
      <c r="J1482" t="s">
        <v>214</v>
      </c>
      <c r="K1482" t="s">
        <v>214</v>
      </c>
      <c r="L1482" t="s">
        <v>214</v>
      </c>
      <c r="M1482"/>
      <c r="N1482" t="s">
        <v>212</v>
      </c>
      <c r="O1482" t="s">
        <v>212</v>
      </c>
      <c r="P1482" t="s">
        <v>213</v>
      </c>
      <c r="Q1482" t="s">
        <v>214</v>
      </c>
      <c r="R1482" t="s">
        <v>214</v>
      </c>
      <c r="S1482" t="s">
        <v>214</v>
      </c>
      <c r="T1482" t="s">
        <v>214</v>
      </c>
      <c r="U1482" t="s">
        <v>214</v>
      </c>
      <c r="V1482" t="s">
        <v>214</v>
      </c>
      <c r="W1482"/>
      <c r="X1482"/>
      <c r="Y1482"/>
      <c r="Z1482"/>
      <c r="AA1482"/>
      <c r="AB1482"/>
      <c r="AC1482"/>
      <c r="AD1482"/>
      <c r="AE1482"/>
      <c r="AF1482"/>
      <c r="AG1482"/>
      <c r="AH1482"/>
      <c r="AI1482"/>
      <c r="AJ1482"/>
      <c r="AK1482"/>
      <c r="AL1482"/>
      <c r="AM1482"/>
      <c r="AN1482"/>
      <c r="AO1482"/>
      <c r="AP1482"/>
      <c r="AQ1482" t="s">
        <v>486</v>
      </c>
      <c r="AR1482" s="288"/>
      <c r="AS1482" s="268"/>
      <c r="AT1482" s="256"/>
      <c r="AV1482" s="258"/>
    </row>
    <row r="1483" spans="1:48" s="257" customFormat="1" ht="22.8" x14ac:dyDescent="0.4">
      <c r="A1483" s="349">
        <v>216670</v>
      </c>
      <c r="B1483" s="257" t="s">
        <v>59</v>
      </c>
      <c r="C1483" t="s">
        <v>212</v>
      </c>
      <c r="D1483" t="s">
        <v>214</v>
      </c>
      <c r="E1483" t="s">
        <v>214</v>
      </c>
      <c r="F1483" t="s">
        <v>212</v>
      </c>
      <c r="G1483" t="s">
        <v>214</v>
      </c>
      <c r="H1483" t="s">
        <v>214</v>
      </c>
      <c r="I1483" t="s">
        <v>212</v>
      </c>
      <c r="J1483" t="s">
        <v>214</v>
      </c>
      <c r="K1483" t="s">
        <v>214</v>
      </c>
      <c r="L1483" t="s">
        <v>214</v>
      </c>
      <c r="M1483" t="s">
        <v>214</v>
      </c>
      <c r="N1483" t="s">
        <v>214</v>
      </c>
      <c r="O1483" t="s">
        <v>212</v>
      </c>
      <c r="P1483" t="s">
        <v>214</v>
      </c>
      <c r="Q1483" t="s">
        <v>214</v>
      </c>
      <c r="R1483" t="s">
        <v>214</v>
      </c>
      <c r="S1483" t="s">
        <v>214</v>
      </c>
      <c r="T1483" t="s">
        <v>214</v>
      </c>
      <c r="U1483" t="s">
        <v>214</v>
      </c>
      <c r="V1483" t="s">
        <v>214</v>
      </c>
      <c r="W1483" t="s">
        <v>214</v>
      </c>
      <c r="X1483" t="s">
        <v>214</v>
      </c>
      <c r="Y1483" t="s">
        <v>214</v>
      </c>
      <c r="Z1483" t="s">
        <v>214</v>
      </c>
      <c r="AA1483" t="s">
        <v>212</v>
      </c>
      <c r="AB1483" t="s">
        <v>214</v>
      </c>
      <c r="AC1483" t="s">
        <v>214</v>
      </c>
      <c r="AD1483" t="s">
        <v>214</v>
      </c>
      <c r="AE1483" t="s">
        <v>214</v>
      </c>
      <c r="AF1483" t="s">
        <v>214</v>
      </c>
      <c r="AG1483" t="s">
        <v>214</v>
      </c>
      <c r="AH1483" t="s">
        <v>214</v>
      </c>
      <c r="AI1483" t="s">
        <v>213</v>
      </c>
      <c r="AJ1483" t="s">
        <v>214</v>
      </c>
      <c r="AK1483" t="s">
        <v>214</v>
      </c>
      <c r="AL1483" t="s">
        <v>213</v>
      </c>
      <c r="AM1483" t="s">
        <v>213</v>
      </c>
      <c r="AN1483" t="s">
        <v>213</v>
      </c>
      <c r="AO1483" t="s">
        <v>213</v>
      </c>
      <c r="AP1483" t="s">
        <v>213</v>
      </c>
      <c r="AQ1483" t="s">
        <v>3374</v>
      </c>
      <c r="AR1483" s="269"/>
      <c r="AS1483" s="268"/>
      <c r="AT1483" s="258"/>
    </row>
    <row r="1484" spans="1:48" s="257" customFormat="1" ht="22.8" x14ac:dyDescent="0.4">
      <c r="A1484" s="351">
        <v>216671</v>
      </c>
      <c r="B1484" s="257" t="s">
        <v>486</v>
      </c>
      <c r="C1484" s="269" t="s">
        <v>214</v>
      </c>
      <c r="D1484" s="269" t="s">
        <v>214</v>
      </c>
      <c r="E1484" s="269" t="s">
        <v>214</v>
      </c>
      <c r="F1484" s="269" t="s">
        <v>214</v>
      </c>
      <c r="G1484" s="269" t="s">
        <v>214</v>
      </c>
      <c r="H1484" s="269" t="s">
        <v>214</v>
      </c>
      <c r="I1484" s="269" t="s">
        <v>212</v>
      </c>
      <c r="J1484" s="269" t="s">
        <v>214</v>
      </c>
      <c r="K1484" s="269" t="s">
        <v>214</v>
      </c>
      <c r="L1484" s="269" t="s">
        <v>213</v>
      </c>
      <c r="M1484" s="269" t="s">
        <v>3830</v>
      </c>
      <c r="N1484" s="269" t="s">
        <v>214</v>
      </c>
      <c r="O1484" s="269" t="s">
        <v>214</v>
      </c>
      <c r="P1484" s="269" t="s">
        <v>214</v>
      </c>
      <c r="Q1484" s="269" t="s">
        <v>214</v>
      </c>
      <c r="R1484" s="269" t="s">
        <v>213</v>
      </c>
      <c r="S1484" s="269" t="s">
        <v>213</v>
      </c>
      <c r="T1484" s="269" t="s">
        <v>213</v>
      </c>
      <c r="U1484" s="269" t="s">
        <v>213</v>
      </c>
      <c r="V1484" s="269" t="s">
        <v>213</v>
      </c>
      <c r="W1484" s="269"/>
      <c r="X1484" s="269"/>
      <c r="Y1484" s="269"/>
      <c r="Z1484" s="269"/>
      <c r="AA1484" s="269"/>
      <c r="AB1484" s="269"/>
      <c r="AC1484" s="269"/>
      <c r="AD1484" s="269"/>
      <c r="AE1484" s="269"/>
      <c r="AF1484" s="269"/>
      <c r="AG1484" s="269"/>
      <c r="AH1484" s="269"/>
      <c r="AI1484" s="269"/>
      <c r="AJ1484" s="269"/>
      <c r="AK1484" s="269"/>
      <c r="AL1484" s="269"/>
      <c r="AM1484" s="269"/>
      <c r="AN1484" s="269"/>
      <c r="AO1484" s="269"/>
      <c r="AP1484"/>
      <c r="AQ1484" t="s">
        <v>486</v>
      </c>
      <c r="AR1484" s="288"/>
      <c r="AS1484" s="268"/>
      <c r="AT1484" s="256"/>
    </row>
    <row r="1485" spans="1:48" s="257" customFormat="1" ht="22.8" x14ac:dyDescent="0.4">
      <c r="A1485" s="349">
        <v>216672</v>
      </c>
      <c r="B1485" s="257" t="s">
        <v>484</v>
      </c>
      <c r="C1485" t="s">
        <v>214</v>
      </c>
      <c r="D1485" t="s">
        <v>214</v>
      </c>
      <c r="E1485" t="s">
        <v>214</v>
      </c>
      <c r="F1485" t="s">
        <v>212</v>
      </c>
      <c r="G1485" t="s">
        <v>214</v>
      </c>
      <c r="H1485" t="s">
        <v>214</v>
      </c>
      <c r="I1485" t="s">
        <v>214</v>
      </c>
      <c r="J1485" t="s">
        <v>212</v>
      </c>
      <c r="K1485" t="s">
        <v>214</v>
      </c>
      <c r="L1485" t="s">
        <v>214</v>
      </c>
      <c r="M1485" t="s">
        <v>212</v>
      </c>
      <c r="N1485" t="s">
        <v>214</v>
      </c>
      <c r="O1485" t="s">
        <v>212</v>
      </c>
      <c r="P1485" t="s">
        <v>214</v>
      </c>
      <c r="Q1485" t="s">
        <v>214</v>
      </c>
      <c r="R1485" t="s">
        <v>214</v>
      </c>
      <c r="S1485" t="s">
        <v>212</v>
      </c>
      <c r="T1485" t="s">
        <v>214</v>
      </c>
      <c r="U1485" t="s">
        <v>214</v>
      </c>
      <c r="V1485" t="s">
        <v>212</v>
      </c>
      <c r="W1485" t="s">
        <v>214</v>
      </c>
      <c r="X1485" t="s">
        <v>214</v>
      </c>
      <c r="Y1485" t="s">
        <v>212</v>
      </c>
      <c r="Z1485" t="s">
        <v>214</v>
      </c>
      <c r="AA1485" t="s">
        <v>212</v>
      </c>
      <c r="AB1485" t="s">
        <v>214</v>
      </c>
      <c r="AC1485" t="s">
        <v>214</v>
      </c>
      <c r="AD1485" t="s">
        <v>214</v>
      </c>
      <c r="AE1485" t="s">
        <v>213</v>
      </c>
      <c r="AF1485" t="s">
        <v>214</v>
      </c>
      <c r="AG1485"/>
      <c r="AH1485"/>
      <c r="AI1485"/>
      <c r="AJ1485"/>
      <c r="AK1485"/>
      <c r="AL1485"/>
      <c r="AM1485"/>
      <c r="AN1485"/>
      <c r="AO1485"/>
      <c r="AP1485"/>
      <c r="AQ1485" t="s">
        <v>3375</v>
      </c>
      <c r="AR1485" s="288"/>
      <c r="AS1485" s="268"/>
      <c r="AT1485" s="258"/>
    </row>
    <row r="1486" spans="1:48" s="257" customFormat="1" ht="24" x14ac:dyDescent="0.5">
      <c r="A1486" s="350">
        <v>216673</v>
      </c>
      <c r="B1486" s="257" t="s">
        <v>485</v>
      </c>
      <c r="C1486" s="256" t="s">
        <v>3829</v>
      </c>
      <c r="D1486" s="256" t="s">
        <v>3829</v>
      </c>
      <c r="E1486" s="256" t="s">
        <v>3829</v>
      </c>
      <c r="F1486" s="256" t="s">
        <v>3829</v>
      </c>
      <c r="G1486" s="256" t="s">
        <v>3829</v>
      </c>
      <c r="H1486" s="256" t="s">
        <v>3829</v>
      </c>
      <c r="I1486" s="256" t="s">
        <v>3829</v>
      </c>
      <c r="J1486" s="256" t="s">
        <v>3829</v>
      </c>
      <c r="K1486" s="256" t="s">
        <v>3829</v>
      </c>
      <c r="L1486" s="256" t="s">
        <v>3829</v>
      </c>
      <c r="M1486" s="256"/>
      <c r="N1486" s="256"/>
      <c r="O1486" s="256"/>
      <c r="P1486" s="256"/>
      <c r="Q1486" s="256"/>
      <c r="R1486" s="256"/>
      <c r="S1486" s="256"/>
      <c r="T1486" s="256"/>
      <c r="U1486" s="256"/>
      <c r="V1486" s="256"/>
      <c r="W1486" s="256"/>
      <c r="X1486" s="256"/>
      <c r="Y1486" s="256"/>
      <c r="Z1486" s="256"/>
      <c r="AA1486" s="256"/>
      <c r="AB1486" s="256"/>
      <c r="AC1486" s="256"/>
      <c r="AD1486" s="256"/>
      <c r="AE1486" s="256"/>
      <c r="AF1486" s="256"/>
      <c r="AG1486" s="256"/>
      <c r="AH1486" s="256"/>
      <c r="AI1486" s="256"/>
      <c r="AJ1486" s="256"/>
      <c r="AK1486" s="256"/>
      <c r="AL1486" s="256"/>
      <c r="AM1486" s="256"/>
      <c r="AN1486" s="256"/>
      <c r="AO1486" s="256"/>
      <c r="AP1486"/>
      <c r="AQ1486" t="s">
        <v>4205</v>
      </c>
      <c r="AR1486" s="288"/>
      <c r="AS1486" s="268"/>
      <c r="AT1486" s="256"/>
    </row>
    <row r="1487" spans="1:48" s="257" customFormat="1" ht="22.8" x14ac:dyDescent="0.4">
      <c r="A1487" s="349">
        <v>216674</v>
      </c>
      <c r="B1487" s="257" t="s">
        <v>65</v>
      </c>
      <c r="C1487" t="s">
        <v>212</v>
      </c>
      <c r="D1487" t="s">
        <v>214</v>
      </c>
      <c r="E1487" t="s">
        <v>214</v>
      </c>
      <c r="F1487" t="s">
        <v>212</v>
      </c>
      <c r="G1487" t="s">
        <v>214</v>
      </c>
      <c r="H1487" t="s">
        <v>212</v>
      </c>
      <c r="I1487" t="s">
        <v>214</v>
      </c>
      <c r="J1487" t="s">
        <v>214</v>
      </c>
      <c r="K1487" t="s">
        <v>214</v>
      </c>
      <c r="L1487" t="s">
        <v>214</v>
      </c>
      <c r="M1487" t="s">
        <v>212</v>
      </c>
      <c r="N1487" t="s">
        <v>214</v>
      </c>
      <c r="O1487" t="s">
        <v>212</v>
      </c>
      <c r="P1487" t="s">
        <v>212</v>
      </c>
      <c r="Q1487" t="s">
        <v>212</v>
      </c>
      <c r="R1487" t="s">
        <v>214</v>
      </c>
      <c r="S1487" t="s">
        <v>212</v>
      </c>
      <c r="T1487" t="s">
        <v>214</v>
      </c>
      <c r="U1487" t="s">
        <v>214</v>
      </c>
      <c r="V1487" t="s">
        <v>212</v>
      </c>
      <c r="W1487" t="s">
        <v>212</v>
      </c>
      <c r="X1487" t="s">
        <v>212</v>
      </c>
      <c r="Y1487" t="s">
        <v>212</v>
      </c>
      <c r="Z1487" t="s">
        <v>212</v>
      </c>
      <c r="AA1487" t="s">
        <v>212</v>
      </c>
      <c r="AB1487" t="s">
        <v>214</v>
      </c>
      <c r="AC1487" t="s">
        <v>212</v>
      </c>
      <c r="AD1487" t="s">
        <v>214</v>
      </c>
      <c r="AE1487" t="s">
        <v>212</v>
      </c>
      <c r="AF1487" t="s">
        <v>214</v>
      </c>
      <c r="AG1487" t="s">
        <v>213</v>
      </c>
      <c r="AH1487" t="s">
        <v>213</v>
      </c>
      <c r="AI1487" t="s">
        <v>213</v>
      </c>
      <c r="AJ1487" t="s">
        <v>213</v>
      </c>
      <c r="AK1487" t="s">
        <v>213</v>
      </c>
      <c r="AL1487"/>
      <c r="AM1487"/>
      <c r="AN1487"/>
      <c r="AO1487"/>
      <c r="AP1487"/>
      <c r="AQ1487" t="s">
        <v>4083</v>
      </c>
      <c r="AR1487"/>
      <c r="AS1487" s="268"/>
      <c r="AT1487" s="256"/>
    </row>
    <row r="1488" spans="1:48" s="257" customFormat="1" ht="22.8" x14ac:dyDescent="0.4">
      <c r="A1488" s="349">
        <v>216675</v>
      </c>
      <c r="B1488" s="257" t="s">
        <v>486</v>
      </c>
      <c r="C1488" t="s">
        <v>212</v>
      </c>
      <c r="D1488" t="s">
        <v>212</v>
      </c>
      <c r="E1488" t="s">
        <v>212</v>
      </c>
      <c r="F1488" t="s">
        <v>212</v>
      </c>
      <c r="G1488" t="s">
        <v>214</v>
      </c>
      <c r="H1488" t="s">
        <v>214</v>
      </c>
      <c r="I1488" t="s">
        <v>212</v>
      </c>
      <c r="J1488" t="s">
        <v>214</v>
      </c>
      <c r="K1488" t="s">
        <v>212</v>
      </c>
      <c r="L1488" t="s">
        <v>214</v>
      </c>
      <c r="M1488" t="s">
        <v>212</v>
      </c>
      <c r="N1488" t="s">
        <v>212</v>
      </c>
      <c r="O1488" t="s">
        <v>212</v>
      </c>
      <c r="P1488" t="s">
        <v>214</v>
      </c>
      <c r="Q1488" t="s">
        <v>212</v>
      </c>
      <c r="R1488" t="s">
        <v>214</v>
      </c>
      <c r="S1488" t="s">
        <v>212</v>
      </c>
      <c r="T1488" t="s">
        <v>214</v>
      </c>
      <c r="U1488" t="s">
        <v>212</v>
      </c>
      <c r="V1488" t="s">
        <v>212</v>
      </c>
      <c r="W1488"/>
      <c r="X1488"/>
      <c r="Y1488"/>
      <c r="Z1488"/>
      <c r="AA1488"/>
      <c r="AB1488"/>
      <c r="AC1488"/>
      <c r="AD1488"/>
      <c r="AE1488"/>
      <c r="AF1488"/>
      <c r="AG1488"/>
      <c r="AH1488"/>
      <c r="AI1488"/>
      <c r="AJ1488"/>
      <c r="AK1488"/>
      <c r="AL1488"/>
      <c r="AM1488"/>
      <c r="AN1488"/>
      <c r="AO1488"/>
      <c r="AP1488"/>
      <c r="AQ1488" t="s">
        <v>3377</v>
      </c>
      <c r="AR1488"/>
      <c r="AS1488" s="268"/>
      <c r="AT1488" s="256"/>
    </row>
    <row r="1489" spans="1:48" s="257" customFormat="1" ht="24" x14ac:dyDescent="0.5">
      <c r="A1489" s="350">
        <v>216676</v>
      </c>
      <c r="B1489" s="257" t="s">
        <v>484</v>
      </c>
      <c r="C1489" s="257" t="s">
        <v>213</v>
      </c>
      <c r="D1489" s="257" t="s">
        <v>214</v>
      </c>
      <c r="E1489" s="257" t="s">
        <v>214</v>
      </c>
      <c r="F1489" s="257" t="s">
        <v>212</v>
      </c>
      <c r="G1489" s="257" t="s">
        <v>212</v>
      </c>
      <c r="H1489" s="257" t="s">
        <v>214</v>
      </c>
      <c r="I1489" s="257" t="s">
        <v>214</v>
      </c>
      <c r="J1489" s="257" t="s">
        <v>214</v>
      </c>
      <c r="K1489" s="257" t="s">
        <v>214</v>
      </c>
      <c r="L1489" s="257" t="s">
        <v>214</v>
      </c>
      <c r="M1489" s="257" t="s">
        <v>212</v>
      </c>
      <c r="N1489" s="257" t="s">
        <v>214</v>
      </c>
      <c r="O1489" s="257" t="s">
        <v>214</v>
      </c>
      <c r="P1489" s="257" t="s">
        <v>214</v>
      </c>
      <c r="Q1489" s="257" t="s">
        <v>214</v>
      </c>
      <c r="R1489" s="257" t="s">
        <v>214</v>
      </c>
      <c r="S1489" s="257" t="s">
        <v>214</v>
      </c>
      <c r="T1489" s="257" t="s">
        <v>212</v>
      </c>
      <c r="U1489" s="257" t="s">
        <v>214</v>
      </c>
      <c r="V1489" s="257" t="s">
        <v>214</v>
      </c>
      <c r="W1489" s="257" t="s">
        <v>214</v>
      </c>
      <c r="X1489" s="257" t="s">
        <v>214</v>
      </c>
      <c r="Y1489" s="257" t="s">
        <v>213</v>
      </c>
      <c r="Z1489" s="257" t="s">
        <v>214</v>
      </c>
      <c r="AA1489" s="257" t="s">
        <v>214</v>
      </c>
      <c r="AB1489" s="257" t="s">
        <v>213</v>
      </c>
      <c r="AC1489" s="257" t="s">
        <v>213</v>
      </c>
      <c r="AD1489" s="257" t="s">
        <v>213</v>
      </c>
      <c r="AE1489" s="257" t="s">
        <v>213</v>
      </c>
      <c r="AF1489" s="257" t="s">
        <v>213</v>
      </c>
      <c r="AP1489"/>
      <c r="AQ1489" t="s">
        <v>3375</v>
      </c>
      <c r="AR1489" s="288"/>
      <c r="AS1489" s="268"/>
      <c r="AT1489" s="256"/>
    </row>
    <row r="1490" spans="1:48" s="257" customFormat="1" ht="22.8" x14ac:dyDescent="0.4">
      <c r="A1490" s="351">
        <v>216677</v>
      </c>
      <c r="B1490" s="257" t="s">
        <v>485</v>
      </c>
      <c r="C1490" s="269" t="s">
        <v>3829</v>
      </c>
      <c r="D1490" s="269" t="s">
        <v>3829</v>
      </c>
      <c r="E1490" s="269" t="s">
        <v>3829</v>
      </c>
      <c r="F1490" s="269" t="s">
        <v>3829</v>
      </c>
      <c r="G1490" s="269" t="s">
        <v>3829</v>
      </c>
      <c r="H1490" s="269" t="s">
        <v>3829</v>
      </c>
      <c r="I1490" s="269" t="s">
        <v>3829</v>
      </c>
      <c r="J1490" s="269" t="s">
        <v>3829</v>
      </c>
      <c r="K1490" s="269" t="s">
        <v>3829</v>
      </c>
      <c r="L1490" s="269" t="s">
        <v>3829</v>
      </c>
      <c r="M1490" s="269"/>
      <c r="N1490" s="269"/>
      <c r="O1490" s="269"/>
      <c r="P1490" s="269"/>
      <c r="Q1490" s="269"/>
      <c r="R1490" s="269"/>
      <c r="S1490" s="269"/>
      <c r="T1490" s="269"/>
      <c r="U1490" s="269"/>
      <c r="V1490" s="269"/>
      <c r="W1490" s="269"/>
      <c r="X1490" s="269"/>
      <c r="Y1490" s="269"/>
      <c r="Z1490" s="269"/>
      <c r="AA1490" s="269"/>
      <c r="AB1490" s="269"/>
      <c r="AC1490" s="269"/>
      <c r="AD1490" s="269"/>
      <c r="AE1490" s="269"/>
      <c r="AF1490" s="269"/>
      <c r="AG1490" s="269"/>
      <c r="AH1490" s="269"/>
      <c r="AI1490" s="269"/>
      <c r="AJ1490" s="269"/>
      <c r="AK1490" s="269"/>
      <c r="AL1490" s="269"/>
      <c r="AM1490" s="269"/>
      <c r="AN1490" s="269"/>
      <c r="AO1490" s="269"/>
      <c r="AP1490"/>
      <c r="AQ1490" t="s">
        <v>4205</v>
      </c>
      <c r="AR1490" s="288"/>
      <c r="AS1490" s="268"/>
      <c r="AT1490" s="258"/>
      <c r="AV1490" s="258"/>
    </row>
    <row r="1491" spans="1:48" s="257" customFormat="1" ht="22.8" x14ac:dyDescent="0.4">
      <c r="A1491" s="351">
        <v>216678</v>
      </c>
      <c r="B1491" s="257" t="s">
        <v>485</v>
      </c>
      <c r="C1491" s="269" t="s">
        <v>3829</v>
      </c>
      <c r="D1491" s="269" t="s">
        <v>3829</v>
      </c>
      <c r="E1491" s="269" t="s">
        <v>3829</v>
      </c>
      <c r="F1491" s="269" t="s">
        <v>3829</v>
      </c>
      <c r="G1491" s="269" t="s">
        <v>3829</v>
      </c>
      <c r="H1491" s="269" t="s">
        <v>3829</v>
      </c>
      <c r="I1491" s="269" t="s">
        <v>3829</v>
      </c>
      <c r="J1491" s="269" t="s">
        <v>3829</v>
      </c>
      <c r="K1491" s="269" t="s">
        <v>3829</v>
      </c>
      <c r="L1491" s="269" t="s">
        <v>3829</v>
      </c>
      <c r="M1491" s="269"/>
      <c r="N1491" s="269"/>
      <c r="O1491" s="269"/>
      <c r="P1491" s="269"/>
      <c r="Q1491" s="269"/>
      <c r="R1491" s="269"/>
      <c r="S1491" s="269"/>
      <c r="T1491" s="269"/>
      <c r="U1491" s="269"/>
      <c r="V1491" s="269"/>
      <c r="W1491" s="269"/>
      <c r="X1491" s="269"/>
      <c r="Y1491" s="269"/>
      <c r="Z1491" s="269"/>
      <c r="AA1491" s="269"/>
      <c r="AB1491" s="269"/>
      <c r="AC1491" s="269"/>
      <c r="AD1491" s="269"/>
      <c r="AE1491" s="269"/>
      <c r="AF1491" s="269"/>
      <c r="AG1491" s="269"/>
      <c r="AH1491" s="269"/>
      <c r="AI1491" s="269"/>
      <c r="AJ1491" s="269"/>
      <c r="AK1491" s="269"/>
      <c r="AL1491" s="269"/>
      <c r="AM1491" s="269"/>
      <c r="AN1491" s="269"/>
      <c r="AO1491" s="269"/>
      <c r="AP1491"/>
      <c r="AQ1491" t="s">
        <v>4205</v>
      </c>
      <c r="AR1491" s="288"/>
      <c r="AS1491" s="268"/>
      <c r="AT1491" s="258"/>
      <c r="AV1491" s="258"/>
    </row>
    <row r="1492" spans="1:48" s="257" customFormat="1" ht="22.8" x14ac:dyDescent="0.4">
      <c r="A1492" s="349">
        <v>216679</v>
      </c>
      <c r="B1492" s="257" t="s">
        <v>59</v>
      </c>
      <c r="C1492" t="s">
        <v>214</v>
      </c>
      <c r="D1492" t="s">
        <v>214</v>
      </c>
      <c r="E1492" t="s">
        <v>214</v>
      </c>
      <c r="F1492" t="s">
        <v>212</v>
      </c>
      <c r="G1492" t="s">
        <v>214</v>
      </c>
      <c r="H1492" t="s">
        <v>214</v>
      </c>
      <c r="I1492" t="s">
        <v>214</v>
      </c>
      <c r="J1492" t="s">
        <v>214</v>
      </c>
      <c r="K1492" t="s">
        <v>214</v>
      </c>
      <c r="L1492" t="s">
        <v>214</v>
      </c>
      <c r="M1492" t="s">
        <v>213</v>
      </c>
      <c r="N1492" t="s">
        <v>214</v>
      </c>
      <c r="O1492" t="s">
        <v>214</v>
      </c>
      <c r="P1492" t="s">
        <v>214</v>
      </c>
      <c r="Q1492" t="s">
        <v>214</v>
      </c>
      <c r="R1492" t="s">
        <v>214</v>
      </c>
      <c r="S1492" t="s">
        <v>214</v>
      </c>
      <c r="T1492" t="s">
        <v>214</v>
      </c>
      <c r="U1492" t="s">
        <v>214</v>
      </c>
      <c r="V1492" t="s">
        <v>214</v>
      </c>
      <c r="W1492" t="s">
        <v>214</v>
      </c>
      <c r="X1492" t="s">
        <v>214</v>
      </c>
      <c r="Y1492" t="s">
        <v>212</v>
      </c>
      <c r="Z1492" t="s">
        <v>214</v>
      </c>
      <c r="AA1492" t="s">
        <v>212</v>
      </c>
      <c r="AB1492" t="s">
        <v>214</v>
      </c>
      <c r="AC1492" t="s">
        <v>212</v>
      </c>
      <c r="AD1492" t="s">
        <v>214</v>
      </c>
      <c r="AE1492" t="s">
        <v>212</v>
      </c>
      <c r="AF1492" t="s">
        <v>214</v>
      </c>
      <c r="AG1492" t="s">
        <v>214</v>
      </c>
      <c r="AH1492" t="s">
        <v>214</v>
      </c>
      <c r="AI1492" t="s">
        <v>214</v>
      </c>
      <c r="AJ1492" t="s">
        <v>214</v>
      </c>
      <c r="AK1492" t="s">
        <v>214</v>
      </c>
      <c r="AL1492" t="s">
        <v>213</v>
      </c>
      <c r="AM1492" t="s">
        <v>213</v>
      </c>
      <c r="AN1492" t="s">
        <v>213</v>
      </c>
      <c r="AO1492" t="s">
        <v>213</v>
      </c>
      <c r="AP1492" t="s">
        <v>213</v>
      </c>
      <c r="AQ1492" t="s">
        <v>3374</v>
      </c>
      <c r="AR1492"/>
      <c r="AS1492" s="268"/>
      <c r="AT1492" s="256"/>
      <c r="AV1492" s="258"/>
    </row>
    <row r="1493" spans="1:48" s="257" customFormat="1" ht="22.8" x14ac:dyDescent="0.4">
      <c r="A1493" s="351">
        <v>216680</v>
      </c>
      <c r="B1493" s="257" t="s">
        <v>485</v>
      </c>
      <c r="C1493" s="269" t="s">
        <v>3829</v>
      </c>
      <c r="D1493" s="269" t="s">
        <v>3829</v>
      </c>
      <c r="E1493" s="269" t="s">
        <v>3829</v>
      </c>
      <c r="F1493" s="269" t="s">
        <v>3829</v>
      </c>
      <c r="G1493" s="269" t="s">
        <v>3829</v>
      </c>
      <c r="H1493" s="269" t="s">
        <v>3829</v>
      </c>
      <c r="I1493" s="269" t="s">
        <v>3829</v>
      </c>
      <c r="J1493" s="269" t="s">
        <v>3829</v>
      </c>
      <c r="K1493" s="269" t="s">
        <v>3829</v>
      </c>
      <c r="L1493" s="269" t="s">
        <v>3829</v>
      </c>
      <c r="M1493" s="269"/>
      <c r="N1493" s="269"/>
      <c r="O1493" s="269"/>
      <c r="P1493" s="269"/>
      <c r="Q1493" s="269"/>
      <c r="R1493" s="269"/>
      <c r="S1493" s="269"/>
      <c r="T1493" s="269"/>
      <c r="U1493" s="269"/>
      <c r="V1493" s="269"/>
      <c r="W1493" s="269"/>
      <c r="X1493" s="269"/>
      <c r="Y1493" s="269"/>
      <c r="Z1493" s="269"/>
      <c r="AA1493" s="269"/>
      <c r="AB1493" s="269"/>
      <c r="AC1493" s="269"/>
      <c r="AD1493" s="269"/>
      <c r="AE1493" s="269"/>
      <c r="AF1493" s="269"/>
      <c r="AG1493" s="269"/>
      <c r="AH1493" s="269"/>
      <c r="AI1493" s="269"/>
      <c r="AJ1493" s="269"/>
      <c r="AK1493" s="269"/>
      <c r="AL1493" s="269"/>
      <c r="AM1493" s="269"/>
      <c r="AN1493" s="269"/>
      <c r="AO1493" s="269"/>
      <c r="AP1493"/>
      <c r="AQ1493" t="s">
        <v>4205</v>
      </c>
      <c r="AR1493" s="288"/>
      <c r="AS1493" s="268"/>
      <c r="AT1493" s="258"/>
      <c r="AV1493" s="258"/>
    </row>
    <row r="1494" spans="1:48" s="257" customFormat="1" ht="22.8" x14ac:dyDescent="0.4">
      <c r="A1494" s="351">
        <v>216681</v>
      </c>
      <c r="B1494" s="257" t="s">
        <v>485</v>
      </c>
      <c r="C1494" s="269" t="s">
        <v>3829</v>
      </c>
      <c r="D1494" s="269" t="s">
        <v>3829</v>
      </c>
      <c r="E1494" s="269" t="s">
        <v>3829</v>
      </c>
      <c r="F1494" s="269" t="s">
        <v>3829</v>
      </c>
      <c r="G1494" s="269" t="s">
        <v>3829</v>
      </c>
      <c r="H1494" s="269" t="s">
        <v>3829</v>
      </c>
      <c r="I1494" s="269" t="s">
        <v>3829</v>
      </c>
      <c r="J1494" s="269" t="s">
        <v>3829</v>
      </c>
      <c r="K1494" s="269" t="s">
        <v>3829</v>
      </c>
      <c r="L1494" s="269" t="s">
        <v>3829</v>
      </c>
      <c r="M1494" s="269"/>
      <c r="N1494" s="269"/>
      <c r="O1494" s="269"/>
      <c r="P1494" s="269"/>
      <c r="Q1494" s="269"/>
      <c r="R1494" s="269"/>
      <c r="S1494" s="269"/>
      <c r="T1494" s="269"/>
      <c r="U1494" s="269"/>
      <c r="V1494" s="269"/>
      <c r="W1494" s="269"/>
      <c r="X1494" s="269"/>
      <c r="Y1494" s="269"/>
      <c r="Z1494" s="269"/>
      <c r="AA1494" s="269"/>
      <c r="AB1494" s="269"/>
      <c r="AC1494" s="269"/>
      <c r="AD1494" s="269"/>
      <c r="AE1494" s="269"/>
      <c r="AF1494" s="269"/>
      <c r="AG1494" s="269"/>
      <c r="AH1494" s="269"/>
      <c r="AI1494" s="269"/>
      <c r="AJ1494" s="269"/>
      <c r="AK1494" s="269"/>
      <c r="AL1494" s="269"/>
      <c r="AM1494" s="269"/>
      <c r="AN1494" s="269"/>
      <c r="AO1494" s="269"/>
      <c r="AP1494"/>
      <c r="AQ1494" t="s">
        <v>4205</v>
      </c>
      <c r="AR1494" s="288"/>
      <c r="AS1494" s="268"/>
      <c r="AT1494" s="258"/>
      <c r="AV1494" s="258"/>
    </row>
    <row r="1495" spans="1:48" s="257" customFormat="1" ht="22.8" x14ac:dyDescent="0.4">
      <c r="A1495" s="351">
        <v>216682</v>
      </c>
      <c r="B1495" s="257" t="s">
        <v>486</v>
      </c>
      <c r="C1495" s="269" t="s">
        <v>214</v>
      </c>
      <c r="D1495" s="269" t="s">
        <v>214</v>
      </c>
      <c r="E1495" s="269" t="s">
        <v>214</v>
      </c>
      <c r="F1495" s="269" t="s">
        <v>212</v>
      </c>
      <c r="G1495" s="269" t="s">
        <v>214</v>
      </c>
      <c r="H1495" s="269" t="s">
        <v>212</v>
      </c>
      <c r="I1495" s="269" t="s">
        <v>212</v>
      </c>
      <c r="J1495" s="269" t="s">
        <v>214</v>
      </c>
      <c r="K1495" s="269" t="s">
        <v>212</v>
      </c>
      <c r="L1495" s="269" t="s">
        <v>214</v>
      </c>
      <c r="M1495" s="269" t="s">
        <v>213</v>
      </c>
      <c r="N1495" s="269" t="s">
        <v>213</v>
      </c>
      <c r="O1495" s="269" t="s">
        <v>213</v>
      </c>
      <c r="P1495" s="269" t="s">
        <v>213</v>
      </c>
      <c r="Q1495" s="269" t="s">
        <v>213</v>
      </c>
      <c r="R1495" s="269" t="s">
        <v>213</v>
      </c>
      <c r="S1495" s="269" t="s">
        <v>213</v>
      </c>
      <c r="T1495" s="269" t="s">
        <v>213</v>
      </c>
      <c r="U1495" s="269" t="s">
        <v>213</v>
      </c>
      <c r="V1495" s="269" t="s">
        <v>213</v>
      </c>
      <c r="W1495" s="269"/>
      <c r="X1495" s="269"/>
      <c r="Y1495" s="269"/>
      <c r="Z1495" s="269"/>
      <c r="AA1495" s="269"/>
      <c r="AB1495" s="269"/>
      <c r="AC1495" s="269"/>
      <c r="AD1495" s="269"/>
      <c r="AE1495" s="269"/>
      <c r="AF1495" s="269"/>
      <c r="AG1495" s="269"/>
      <c r="AH1495" s="269"/>
      <c r="AI1495" s="269"/>
      <c r="AJ1495" s="269"/>
      <c r="AK1495" s="269"/>
      <c r="AL1495" s="269"/>
      <c r="AM1495" s="269"/>
      <c r="AN1495" s="269"/>
      <c r="AO1495" s="269"/>
      <c r="AP1495"/>
      <c r="AQ1495" t="s">
        <v>3377</v>
      </c>
      <c r="AR1495" s="288"/>
      <c r="AS1495" s="268"/>
      <c r="AT1495" s="256"/>
      <c r="AV1495" s="258"/>
    </row>
    <row r="1496" spans="1:48" s="257" customFormat="1" ht="22.8" x14ac:dyDescent="0.4">
      <c r="A1496" s="351">
        <v>216683</v>
      </c>
      <c r="B1496" s="257" t="s">
        <v>485</v>
      </c>
      <c r="C1496" s="269" t="s">
        <v>3829</v>
      </c>
      <c r="D1496" s="269" t="s">
        <v>3829</v>
      </c>
      <c r="E1496" s="269" t="s">
        <v>3829</v>
      </c>
      <c r="F1496" s="269" t="s">
        <v>3829</v>
      </c>
      <c r="G1496" s="269" t="s">
        <v>3829</v>
      </c>
      <c r="H1496" s="269" t="s">
        <v>3829</v>
      </c>
      <c r="I1496" s="269" t="s">
        <v>3829</v>
      </c>
      <c r="J1496" s="269" t="s">
        <v>3829</v>
      </c>
      <c r="K1496" s="269" t="s">
        <v>3829</v>
      </c>
      <c r="L1496" s="269" t="s">
        <v>3829</v>
      </c>
      <c r="M1496" s="269"/>
      <c r="N1496" s="269"/>
      <c r="O1496" s="269"/>
      <c r="P1496" s="269"/>
      <c r="Q1496" s="269"/>
      <c r="R1496" s="269"/>
      <c r="S1496" s="269"/>
      <c r="T1496" s="269"/>
      <c r="U1496" s="269"/>
      <c r="V1496" s="269"/>
      <c r="W1496" s="269"/>
      <c r="X1496" s="269"/>
      <c r="Y1496" s="269"/>
      <c r="Z1496" s="269"/>
      <c r="AA1496" s="269"/>
      <c r="AB1496" s="269"/>
      <c r="AC1496" s="269"/>
      <c r="AD1496" s="269"/>
      <c r="AE1496" s="269"/>
      <c r="AF1496" s="269"/>
      <c r="AG1496" s="269"/>
      <c r="AH1496" s="269"/>
      <c r="AI1496" s="269"/>
      <c r="AJ1496" s="269"/>
      <c r="AK1496" s="269"/>
      <c r="AL1496" s="269"/>
      <c r="AM1496" s="269"/>
      <c r="AN1496" s="269"/>
      <c r="AO1496" s="269"/>
      <c r="AP1496"/>
      <c r="AQ1496" t="s">
        <v>4205</v>
      </c>
      <c r="AR1496" s="288"/>
      <c r="AS1496" s="268"/>
      <c r="AT1496" s="256"/>
      <c r="AV1496" s="258"/>
    </row>
    <row r="1497" spans="1:48" s="257" customFormat="1" ht="22.8" x14ac:dyDescent="0.4">
      <c r="A1497" s="351">
        <v>216684</v>
      </c>
      <c r="B1497" s="257" t="s">
        <v>486</v>
      </c>
      <c r="C1497" s="269" t="s">
        <v>214</v>
      </c>
      <c r="D1497" s="269" t="s">
        <v>214</v>
      </c>
      <c r="E1497" s="269" t="s">
        <v>214</v>
      </c>
      <c r="F1497" s="269" t="s">
        <v>214</v>
      </c>
      <c r="G1497" s="269" t="s">
        <v>214</v>
      </c>
      <c r="H1497" s="269" t="s">
        <v>214</v>
      </c>
      <c r="I1497" s="269" t="s">
        <v>214</v>
      </c>
      <c r="J1497" s="269" t="s">
        <v>214</v>
      </c>
      <c r="K1497" s="269" t="s">
        <v>214</v>
      </c>
      <c r="L1497" s="269" t="s">
        <v>214</v>
      </c>
      <c r="M1497" s="269" t="s">
        <v>3830</v>
      </c>
      <c r="N1497" s="269" t="s">
        <v>214</v>
      </c>
      <c r="O1497" s="269" t="s">
        <v>214</v>
      </c>
      <c r="P1497" s="269" t="s">
        <v>214</v>
      </c>
      <c r="Q1497" s="269" t="s">
        <v>213</v>
      </c>
      <c r="R1497" s="269" t="s">
        <v>213</v>
      </c>
      <c r="S1497" s="269" t="s">
        <v>213</v>
      </c>
      <c r="T1497" s="269" t="s">
        <v>213</v>
      </c>
      <c r="U1497" s="269" t="s">
        <v>213</v>
      </c>
      <c r="V1497" s="269" t="s">
        <v>213</v>
      </c>
      <c r="W1497" s="269"/>
      <c r="X1497" s="269"/>
      <c r="Y1497" s="269"/>
      <c r="Z1497" s="269"/>
      <c r="AA1497" s="269"/>
      <c r="AB1497" s="269"/>
      <c r="AC1497" s="269"/>
      <c r="AD1497" s="269"/>
      <c r="AE1497" s="269"/>
      <c r="AF1497" s="269"/>
      <c r="AG1497" s="269"/>
      <c r="AH1497" s="269"/>
      <c r="AI1497" s="269"/>
      <c r="AJ1497" s="269"/>
      <c r="AK1497" s="269"/>
      <c r="AL1497" s="269"/>
      <c r="AM1497" s="269"/>
      <c r="AN1497" s="269"/>
      <c r="AO1497" s="269"/>
      <c r="AP1497"/>
      <c r="AQ1497" t="s">
        <v>486</v>
      </c>
      <c r="AR1497" s="288"/>
      <c r="AS1497" s="268"/>
      <c r="AT1497" s="256"/>
    </row>
    <row r="1498" spans="1:48" s="257" customFormat="1" ht="22.8" x14ac:dyDescent="0.4">
      <c r="A1498" s="351">
        <v>216685</v>
      </c>
      <c r="B1498" s="257" t="s">
        <v>485</v>
      </c>
      <c r="C1498" s="269" t="s">
        <v>3829</v>
      </c>
      <c r="D1498" s="269" t="s">
        <v>3829</v>
      </c>
      <c r="E1498" s="269" t="s">
        <v>3829</v>
      </c>
      <c r="F1498" s="269" t="s">
        <v>3829</v>
      </c>
      <c r="G1498" s="269" t="s">
        <v>3829</v>
      </c>
      <c r="H1498" s="269" t="s">
        <v>3829</v>
      </c>
      <c r="I1498" s="269" t="s">
        <v>3829</v>
      </c>
      <c r="J1498" s="269" t="s">
        <v>3829</v>
      </c>
      <c r="K1498" s="269" t="s">
        <v>3829</v>
      </c>
      <c r="L1498" s="269" t="s">
        <v>3829</v>
      </c>
      <c r="M1498" s="269"/>
      <c r="N1498" s="269"/>
      <c r="O1498" s="269"/>
      <c r="P1498" s="269"/>
      <c r="Q1498" s="269"/>
      <c r="R1498" s="269"/>
      <c r="S1498" s="269"/>
      <c r="T1498" s="269"/>
      <c r="U1498" s="269"/>
      <c r="V1498" s="269"/>
      <c r="W1498" s="269"/>
      <c r="X1498" s="269"/>
      <c r="Y1498" s="269"/>
      <c r="Z1498" s="269"/>
      <c r="AA1498" s="269"/>
      <c r="AB1498" s="269"/>
      <c r="AC1498" s="269"/>
      <c r="AD1498" s="269"/>
      <c r="AE1498" s="269"/>
      <c r="AF1498" s="269"/>
      <c r="AG1498" s="269"/>
      <c r="AH1498" s="269"/>
      <c r="AI1498" s="269"/>
      <c r="AJ1498" s="269"/>
      <c r="AK1498" s="269"/>
      <c r="AL1498" s="269"/>
      <c r="AM1498" s="269"/>
      <c r="AN1498" s="269"/>
      <c r="AO1498" s="269"/>
      <c r="AP1498"/>
      <c r="AQ1498" t="s">
        <v>4205</v>
      </c>
      <c r="AR1498" s="288"/>
      <c r="AS1498" s="268"/>
      <c r="AT1498" s="258"/>
      <c r="AV1498" s="258"/>
    </row>
    <row r="1499" spans="1:48" s="257" customFormat="1" x14ac:dyDescent="0.25">
      <c r="A1499" s="349">
        <v>216686</v>
      </c>
      <c r="B1499" s="257" t="s">
        <v>59</v>
      </c>
      <c r="C1499" t="s">
        <v>214</v>
      </c>
      <c r="D1499" t="s">
        <v>214</v>
      </c>
      <c r="E1499" t="s">
        <v>214</v>
      </c>
      <c r="F1499" t="s">
        <v>214</v>
      </c>
      <c r="G1499" t="s">
        <v>214</v>
      </c>
      <c r="H1499" t="s">
        <v>214</v>
      </c>
      <c r="I1499" t="s">
        <v>214</v>
      </c>
      <c r="J1499" t="s">
        <v>214</v>
      </c>
      <c r="K1499" t="s">
        <v>214</v>
      </c>
      <c r="L1499" t="s">
        <v>214</v>
      </c>
      <c r="M1499" t="s">
        <v>213</v>
      </c>
      <c r="N1499" t="s">
        <v>214</v>
      </c>
      <c r="O1499" t="s">
        <v>214</v>
      </c>
      <c r="P1499" t="s">
        <v>214</v>
      </c>
      <c r="Q1499" t="s">
        <v>214</v>
      </c>
      <c r="R1499" t="s">
        <v>214</v>
      </c>
      <c r="S1499" t="s">
        <v>212</v>
      </c>
      <c r="T1499" t="s">
        <v>214</v>
      </c>
      <c r="U1499" t="s">
        <v>214</v>
      </c>
      <c r="V1499" t="s">
        <v>214</v>
      </c>
      <c r="W1499" t="s">
        <v>212</v>
      </c>
      <c r="X1499" t="s">
        <v>214</v>
      </c>
      <c r="Y1499" t="s">
        <v>214</v>
      </c>
      <c r="Z1499" t="s">
        <v>214</v>
      </c>
      <c r="AA1499" t="s">
        <v>212</v>
      </c>
      <c r="AB1499" t="s">
        <v>214</v>
      </c>
      <c r="AC1499" t="s">
        <v>214</v>
      </c>
      <c r="AD1499" t="s">
        <v>214</v>
      </c>
      <c r="AE1499" t="s">
        <v>214</v>
      </c>
      <c r="AF1499" t="s">
        <v>214</v>
      </c>
      <c r="AG1499" t="s">
        <v>214</v>
      </c>
      <c r="AH1499" t="s">
        <v>214</v>
      </c>
      <c r="AI1499" t="s">
        <v>214</v>
      </c>
      <c r="AJ1499" t="s">
        <v>214</v>
      </c>
      <c r="AK1499" t="s">
        <v>214</v>
      </c>
      <c r="AL1499" t="s">
        <v>213</v>
      </c>
      <c r="AM1499" t="s">
        <v>213</v>
      </c>
      <c r="AN1499" t="s">
        <v>213</v>
      </c>
      <c r="AO1499" t="s">
        <v>213</v>
      </c>
      <c r="AP1499" t="s">
        <v>213</v>
      </c>
      <c r="AQ1499" t="s">
        <v>3374</v>
      </c>
      <c r="AR1499"/>
      <c r="AS1499" s="304"/>
    </row>
    <row r="1500" spans="1:48" s="257" customFormat="1" ht="22.8" x14ac:dyDescent="0.4">
      <c r="A1500" s="351">
        <v>216687</v>
      </c>
      <c r="B1500" s="257" t="s">
        <v>485</v>
      </c>
      <c r="C1500" s="269" t="s">
        <v>3829</v>
      </c>
      <c r="D1500" s="269" t="s">
        <v>3829</v>
      </c>
      <c r="E1500" s="269" t="s">
        <v>3829</v>
      </c>
      <c r="F1500" s="269" t="s">
        <v>3829</v>
      </c>
      <c r="G1500" s="269" t="s">
        <v>3829</v>
      </c>
      <c r="H1500" s="269" t="s">
        <v>3829</v>
      </c>
      <c r="I1500" s="269" t="s">
        <v>3829</v>
      </c>
      <c r="J1500" s="269" t="s">
        <v>3829</v>
      </c>
      <c r="K1500" s="269" t="s">
        <v>3829</v>
      </c>
      <c r="L1500" s="269" t="s">
        <v>3829</v>
      </c>
      <c r="M1500" s="269"/>
      <c r="N1500" s="269"/>
      <c r="O1500" s="269"/>
      <c r="P1500" s="269"/>
      <c r="Q1500" s="269"/>
      <c r="R1500" s="269"/>
      <c r="S1500" s="269"/>
      <c r="T1500" s="269"/>
      <c r="U1500" s="269"/>
      <c r="V1500" s="269"/>
      <c r="W1500" s="269"/>
      <c r="X1500" s="269"/>
      <c r="Y1500" s="269"/>
      <c r="Z1500" s="269"/>
      <c r="AA1500" s="269"/>
      <c r="AB1500" s="269"/>
      <c r="AC1500" s="269"/>
      <c r="AD1500" s="269"/>
      <c r="AE1500" s="269"/>
      <c r="AF1500" s="269"/>
      <c r="AG1500" s="269"/>
      <c r="AH1500" s="269"/>
      <c r="AI1500" s="269"/>
      <c r="AJ1500" s="269"/>
      <c r="AK1500" s="269"/>
      <c r="AL1500" s="269"/>
      <c r="AM1500" s="269"/>
      <c r="AN1500" s="269"/>
      <c r="AO1500" s="269"/>
      <c r="AP1500"/>
      <c r="AQ1500" t="s">
        <v>4205</v>
      </c>
      <c r="AR1500" s="288"/>
      <c r="AS1500" s="268"/>
      <c r="AT1500" s="258"/>
      <c r="AV1500" s="258"/>
    </row>
    <row r="1501" spans="1:48" s="257" customFormat="1" ht="22.8" x14ac:dyDescent="0.4">
      <c r="A1501" s="351">
        <v>216688</v>
      </c>
      <c r="B1501" s="257" t="s">
        <v>485</v>
      </c>
      <c r="C1501" s="269" t="s">
        <v>3829</v>
      </c>
      <c r="D1501" s="269" t="s">
        <v>3829</v>
      </c>
      <c r="E1501" s="269" t="s">
        <v>3829</v>
      </c>
      <c r="F1501" s="269" t="s">
        <v>3829</v>
      </c>
      <c r="G1501" s="269" t="s">
        <v>3829</v>
      </c>
      <c r="H1501" s="269" t="s">
        <v>3829</v>
      </c>
      <c r="I1501" s="269" t="s">
        <v>3829</v>
      </c>
      <c r="J1501" s="269" t="s">
        <v>3829</v>
      </c>
      <c r="K1501" s="269" t="s">
        <v>3829</v>
      </c>
      <c r="L1501" s="269" t="s">
        <v>3829</v>
      </c>
      <c r="M1501" s="269"/>
      <c r="N1501" s="269"/>
      <c r="O1501" s="269"/>
      <c r="P1501" s="269"/>
      <c r="Q1501" s="269"/>
      <c r="R1501" s="269"/>
      <c r="S1501" s="269"/>
      <c r="T1501" s="269"/>
      <c r="U1501" s="269"/>
      <c r="V1501" s="269"/>
      <c r="W1501" s="269"/>
      <c r="X1501" s="269"/>
      <c r="Y1501" s="269"/>
      <c r="Z1501" s="269"/>
      <c r="AA1501" s="269"/>
      <c r="AB1501" s="269"/>
      <c r="AC1501" s="269"/>
      <c r="AD1501" s="269"/>
      <c r="AE1501" s="269"/>
      <c r="AF1501" s="269"/>
      <c r="AG1501" s="269"/>
      <c r="AH1501" s="269"/>
      <c r="AI1501" s="269"/>
      <c r="AJ1501" s="269"/>
      <c r="AK1501" s="269"/>
      <c r="AL1501" s="269"/>
      <c r="AM1501" s="269"/>
      <c r="AN1501" s="269"/>
      <c r="AO1501" s="269"/>
      <c r="AP1501"/>
      <c r="AQ1501" t="s">
        <v>4205</v>
      </c>
      <c r="AR1501" s="288"/>
      <c r="AS1501" s="268"/>
      <c r="AT1501" s="258"/>
      <c r="AV1501" s="258"/>
    </row>
    <row r="1502" spans="1:48" s="257" customFormat="1" ht="22.8" x14ac:dyDescent="0.4">
      <c r="A1502" s="351">
        <v>216689</v>
      </c>
      <c r="B1502" s="257" t="s">
        <v>486</v>
      </c>
      <c r="C1502" s="269" t="s">
        <v>214</v>
      </c>
      <c r="D1502" s="269" t="s">
        <v>214</v>
      </c>
      <c r="E1502" s="269" t="s">
        <v>214</v>
      </c>
      <c r="F1502" s="269" t="s">
        <v>214</v>
      </c>
      <c r="G1502" s="269" t="s">
        <v>214</v>
      </c>
      <c r="H1502" s="269" t="s">
        <v>214</v>
      </c>
      <c r="I1502" s="269" t="s">
        <v>214</v>
      </c>
      <c r="J1502" s="269" t="s">
        <v>214</v>
      </c>
      <c r="K1502" s="269" t="s">
        <v>214</v>
      </c>
      <c r="L1502" s="269" t="s">
        <v>214</v>
      </c>
      <c r="M1502" s="269" t="s">
        <v>213</v>
      </c>
      <c r="N1502" s="269" t="s">
        <v>213</v>
      </c>
      <c r="O1502" s="269" t="s">
        <v>213</v>
      </c>
      <c r="P1502" s="269" t="s">
        <v>213</v>
      </c>
      <c r="Q1502" s="269" t="s">
        <v>213</v>
      </c>
      <c r="R1502" s="269" t="s">
        <v>213</v>
      </c>
      <c r="S1502" s="269" t="s">
        <v>213</v>
      </c>
      <c r="T1502" s="269" t="s">
        <v>213</v>
      </c>
      <c r="U1502" s="269" t="s">
        <v>213</v>
      </c>
      <c r="V1502" s="269" t="s">
        <v>213</v>
      </c>
      <c r="W1502" s="269"/>
      <c r="X1502" s="269"/>
      <c r="Y1502" s="269"/>
      <c r="Z1502" s="269"/>
      <c r="AA1502" s="269"/>
      <c r="AB1502" s="269"/>
      <c r="AC1502" s="269"/>
      <c r="AD1502" s="269"/>
      <c r="AE1502" s="269"/>
      <c r="AF1502" s="269"/>
      <c r="AG1502" s="269"/>
      <c r="AH1502" s="269"/>
      <c r="AI1502" s="269"/>
      <c r="AJ1502" s="269"/>
      <c r="AK1502" s="269"/>
      <c r="AL1502" s="269"/>
      <c r="AM1502" s="269"/>
      <c r="AN1502" s="269"/>
      <c r="AO1502" s="269"/>
      <c r="AP1502"/>
      <c r="AQ1502" t="s">
        <v>3377</v>
      </c>
      <c r="AR1502" s="288"/>
      <c r="AS1502" s="268"/>
      <c r="AT1502" s="258"/>
      <c r="AV1502" s="258"/>
    </row>
    <row r="1503" spans="1:48" s="257" customFormat="1" ht="22.8" x14ac:dyDescent="0.4">
      <c r="A1503" s="351">
        <v>216690</v>
      </c>
      <c r="B1503" s="257" t="s">
        <v>485</v>
      </c>
      <c r="C1503" s="269" t="s">
        <v>3829</v>
      </c>
      <c r="D1503" s="269" t="s">
        <v>3829</v>
      </c>
      <c r="E1503" s="269" t="s">
        <v>3829</v>
      </c>
      <c r="F1503" s="269" t="s">
        <v>3829</v>
      </c>
      <c r="G1503" s="269" t="s">
        <v>3829</v>
      </c>
      <c r="H1503" s="269" t="s">
        <v>3829</v>
      </c>
      <c r="I1503" s="269" t="s">
        <v>3829</v>
      </c>
      <c r="J1503" s="269" t="s">
        <v>3829</v>
      </c>
      <c r="K1503" s="269" t="s">
        <v>3829</v>
      </c>
      <c r="L1503" s="269" t="s">
        <v>3829</v>
      </c>
      <c r="M1503" s="269"/>
      <c r="N1503" s="269"/>
      <c r="O1503" s="269"/>
      <c r="P1503" s="269"/>
      <c r="Q1503" s="269"/>
      <c r="R1503" s="269"/>
      <c r="S1503" s="269"/>
      <c r="T1503" s="269"/>
      <c r="U1503" s="269"/>
      <c r="V1503" s="269"/>
      <c r="W1503" s="269"/>
      <c r="X1503" s="269"/>
      <c r="Y1503" s="269"/>
      <c r="Z1503" s="269"/>
      <c r="AA1503" s="269"/>
      <c r="AB1503" s="269"/>
      <c r="AC1503" s="269"/>
      <c r="AD1503" s="269"/>
      <c r="AE1503" s="269"/>
      <c r="AF1503" s="269"/>
      <c r="AG1503" s="269"/>
      <c r="AH1503" s="269"/>
      <c r="AI1503" s="269"/>
      <c r="AJ1503" s="269"/>
      <c r="AK1503" s="269"/>
      <c r="AL1503" s="269"/>
      <c r="AM1503" s="269"/>
      <c r="AN1503" s="269"/>
      <c r="AO1503" s="269"/>
      <c r="AP1503"/>
      <c r="AQ1503" t="s">
        <v>4205</v>
      </c>
      <c r="AR1503" s="288"/>
      <c r="AS1503" s="268"/>
      <c r="AT1503" s="256"/>
      <c r="AV1503" s="258"/>
    </row>
    <row r="1504" spans="1:48" s="257" customFormat="1" ht="22.8" x14ac:dyDescent="0.4">
      <c r="A1504" s="351">
        <v>216691</v>
      </c>
      <c r="B1504" s="257" t="s">
        <v>485</v>
      </c>
      <c r="C1504" s="269" t="s">
        <v>3829</v>
      </c>
      <c r="D1504" s="269" t="s">
        <v>3829</v>
      </c>
      <c r="E1504" s="269" t="s">
        <v>3829</v>
      </c>
      <c r="F1504" s="269" t="s">
        <v>3829</v>
      </c>
      <c r="G1504" s="269" t="s">
        <v>3829</v>
      </c>
      <c r="H1504" s="269" t="s">
        <v>3829</v>
      </c>
      <c r="I1504" s="269" t="s">
        <v>3829</v>
      </c>
      <c r="J1504" s="269" t="s">
        <v>3829</v>
      </c>
      <c r="K1504" s="269" t="s">
        <v>3829</v>
      </c>
      <c r="L1504" s="269" t="s">
        <v>3829</v>
      </c>
      <c r="M1504" s="269"/>
      <c r="N1504" s="269"/>
      <c r="O1504" s="269"/>
      <c r="P1504" s="269"/>
      <c r="Q1504" s="269"/>
      <c r="R1504" s="269"/>
      <c r="S1504" s="269"/>
      <c r="T1504" s="269"/>
      <c r="U1504" s="269"/>
      <c r="V1504" s="269"/>
      <c r="W1504" s="269"/>
      <c r="X1504" s="269"/>
      <c r="Y1504" s="269"/>
      <c r="Z1504" s="269"/>
      <c r="AA1504" s="269"/>
      <c r="AB1504" s="269"/>
      <c r="AC1504" s="269"/>
      <c r="AD1504" s="269"/>
      <c r="AE1504" s="269"/>
      <c r="AF1504" s="269"/>
      <c r="AG1504" s="269"/>
      <c r="AH1504" s="269"/>
      <c r="AI1504" s="269"/>
      <c r="AJ1504" s="269"/>
      <c r="AK1504" s="269"/>
      <c r="AL1504" s="269"/>
      <c r="AM1504" s="269"/>
      <c r="AN1504" s="269"/>
      <c r="AO1504" s="269"/>
      <c r="AP1504"/>
      <c r="AQ1504" t="s">
        <v>4205</v>
      </c>
      <c r="AR1504" s="288"/>
      <c r="AS1504" s="268"/>
      <c r="AT1504" s="258"/>
      <c r="AV1504" s="258"/>
    </row>
    <row r="1505" spans="1:48" s="257" customFormat="1" ht="22.8" x14ac:dyDescent="0.4">
      <c r="A1505" s="351">
        <v>216692</v>
      </c>
      <c r="B1505" s="257" t="s">
        <v>485</v>
      </c>
      <c r="C1505" s="269" t="s">
        <v>3829</v>
      </c>
      <c r="D1505" s="269" t="s">
        <v>3829</v>
      </c>
      <c r="E1505" s="269" t="s">
        <v>3829</v>
      </c>
      <c r="F1505" s="269" t="s">
        <v>3829</v>
      </c>
      <c r="G1505" s="269" t="s">
        <v>3829</v>
      </c>
      <c r="H1505" s="269" t="s">
        <v>3829</v>
      </c>
      <c r="I1505" s="269" t="s">
        <v>3829</v>
      </c>
      <c r="J1505" s="269" t="s">
        <v>3829</v>
      </c>
      <c r="K1505" s="269" t="s">
        <v>3829</v>
      </c>
      <c r="L1505" s="269" t="s">
        <v>3829</v>
      </c>
      <c r="M1505" s="269"/>
      <c r="N1505" s="269"/>
      <c r="O1505" s="269"/>
      <c r="P1505" s="269"/>
      <c r="Q1505" s="269"/>
      <c r="R1505" s="269"/>
      <c r="S1505" s="269"/>
      <c r="T1505" s="269"/>
      <c r="U1505" s="269"/>
      <c r="V1505" s="269"/>
      <c r="W1505" s="269"/>
      <c r="X1505" s="269"/>
      <c r="Y1505" s="269"/>
      <c r="Z1505" s="269"/>
      <c r="AA1505" s="269"/>
      <c r="AB1505" s="269"/>
      <c r="AC1505" s="269"/>
      <c r="AD1505" s="269"/>
      <c r="AE1505" s="269"/>
      <c r="AF1505" s="269"/>
      <c r="AG1505" s="269"/>
      <c r="AH1505" s="269"/>
      <c r="AI1505" s="269"/>
      <c r="AJ1505" s="269"/>
      <c r="AK1505" s="269"/>
      <c r="AL1505" s="269"/>
      <c r="AM1505" s="269"/>
      <c r="AN1505" s="269"/>
      <c r="AO1505" s="269"/>
      <c r="AP1505"/>
      <c r="AQ1505" t="s">
        <v>4205</v>
      </c>
      <c r="AR1505" s="288"/>
      <c r="AS1505" s="268"/>
      <c r="AT1505" s="256"/>
    </row>
    <row r="1506" spans="1:48" s="257" customFormat="1" ht="18" x14ac:dyDescent="0.5">
      <c r="A1506" s="349">
        <v>216693</v>
      </c>
      <c r="B1506" s="257" t="s">
        <v>484</v>
      </c>
      <c r="C1506" t="s">
        <v>214</v>
      </c>
      <c r="D1506" t="s">
        <v>214</v>
      </c>
      <c r="E1506" t="s">
        <v>214</v>
      </c>
      <c r="F1506" t="s">
        <v>214</v>
      </c>
      <c r="G1506" t="s">
        <v>214</v>
      </c>
      <c r="H1506" t="s">
        <v>214</v>
      </c>
      <c r="I1506" t="s">
        <v>214</v>
      </c>
      <c r="J1506" t="s">
        <v>214</v>
      </c>
      <c r="K1506" t="s">
        <v>214</v>
      </c>
      <c r="L1506" t="s">
        <v>212</v>
      </c>
      <c r="M1506" t="s">
        <v>213</v>
      </c>
      <c r="N1506" t="s">
        <v>214</v>
      </c>
      <c r="O1506" t="s">
        <v>214</v>
      </c>
      <c r="P1506" t="s">
        <v>212</v>
      </c>
      <c r="Q1506" t="s">
        <v>214</v>
      </c>
      <c r="R1506" t="s">
        <v>212</v>
      </c>
      <c r="S1506" t="s">
        <v>214</v>
      </c>
      <c r="T1506" t="s">
        <v>214</v>
      </c>
      <c r="U1506" t="s">
        <v>214</v>
      </c>
      <c r="V1506" t="s">
        <v>214</v>
      </c>
      <c r="W1506" t="s">
        <v>213</v>
      </c>
      <c r="X1506" t="s">
        <v>214</v>
      </c>
      <c r="Y1506" t="s">
        <v>213</v>
      </c>
      <c r="Z1506" t="s">
        <v>214</v>
      </c>
      <c r="AA1506" t="s">
        <v>214</v>
      </c>
      <c r="AB1506" t="s">
        <v>213</v>
      </c>
      <c r="AC1506" t="s">
        <v>213</v>
      </c>
      <c r="AD1506" t="s">
        <v>213</v>
      </c>
      <c r="AE1506" t="s">
        <v>213</v>
      </c>
      <c r="AF1506" t="s">
        <v>213</v>
      </c>
      <c r="AG1506"/>
      <c r="AH1506"/>
      <c r="AI1506"/>
      <c r="AJ1506"/>
      <c r="AK1506"/>
      <c r="AL1506"/>
      <c r="AM1506"/>
      <c r="AN1506"/>
      <c r="AO1506"/>
      <c r="AP1506"/>
      <c r="AQ1506" t="s">
        <v>3375</v>
      </c>
      <c r="AR1506"/>
      <c r="AS1506" s="289"/>
      <c r="AT1506" s="258"/>
    </row>
    <row r="1507" spans="1:48" s="257" customFormat="1" ht="22.8" x14ac:dyDescent="0.4">
      <c r="A1507" s="351">
        <v>216694</v>
      </c>
      <c r="B1507" s="257" t="s">
        <v>485</v>
      </c>
      <c r="C1507" s="269" t="s">
        <v>3829</v>
      </c>
      <c r="D1507" s="269" t="s">
        <v>3829</v>
      </c>
      <c r="E1507" s="269" t="s">
        <v>3829</v>
      </c>
      <c r="F1507" s="269" t="s">
        <v>3829</v>
      </c>
      <c r="G1507" s="269" t="s">
        <v>3829</v>
      </c>
      <c r="H1507" s="269" t="s">
        <v>3829</v>
      </c>
      <c r="I1507" s="269" t="s">
        <v>3829</v>
      </c>
      <c r="J1507" s="269" t="s">
        <v>3829</v>
      </c>
      <c r="K1507" s="269" t="s">
        <v>3829</v>
      </c>
      <c r="L1507" s="269" t="s">
        <v>3829</v>
      </c>
      <c r="M1507" s="269"/>
      <c r="N1507" s="269"/>
      <c r="O1507" s="269"/>
      <c r="P1507" s="269"/>
      <c r="Q1507" s="269"/>
      <c r="R1507" s="269"/>
      <c r="S1507" s="269"/>
      <c r="T1507" s="269"/>
      <c r="U1507" s="269"/>
      <c r="V1507" s="269"/>
      <c r="W1507" s="269"/>
      <c r="X1507" s="269"/>
      <c r="Y1507" s="269"/>
      <c r="Z1507" s="269"/>
      <c r="AA1507" s="269"/>
      <c r="AB1507" s="269"/>
      <c r="AC1507" s="269"/>
      <c r="AD1507" s="269"/>
      <c r="AE1507" s="269"/>
      <c r="AF1507" s="269"/>
      <c r="AG1507" s="269"/>
      <c r="AH1507" s="269"/>
      <c r="AI1507" s="269"/>
      <c r="AJ1507" s="269"/>
      <c r="AK1507" s="269"/>
      <c r="AL1507" s="269"/>
      <c r="AM1507" s="269"/>
      <c r="AN1507" s="269"/>
      <c r="AO1507" s="269"/>
      <c r="AP1507"/>
      <c r="AQ1507" t="s">
        <v>4205</v>
      </c>
      <c r="AR1507" s="288"/>
      <c r="AS1507" s="268"/>
      <c r="AT1507" s="344"/>
      <c r="AV1507" s="258"/>
    </row>
    <row r="1508" spans="1:48" s="257" customFormat="1" ht="22.8" x14ac:dyDescent="0.4">
      <c r="A1508" s="351">
        <v>216695</v>
      </c>
      <c r="B1508" s="257" t="s">
        <v>485</v>
      </c>
      <c r="C1508" s="269" t="s">
        <v>214</v>
      </c>
      <c r="D1508" s="269" t="s">
        <v>214</v>
      </c>
      <c r="E1508" s="269" t="s">
        <v>214</v>
      </c>
      <c r="F1508" s="269" t="s">
        <v>214</v>
      </c>
      <c r="G1508" s="269" t="s">
        <v>214</v>
      </c>
      <c r="H1508" s="269" t="s">
        <v>213</v>
      </c>
      <c r="I1508" s="269" t="s">
        <v>213</v>
      </c>
      <c r="J1508" s="269" t="s">
        <v>213</v>
      </c>
      <c r="K1508" s="269" t="s">
        <v>213</v>
      </c>
      <c r="L1508" s="269" t="s">
        <v>213</v>
      </c>
      <c r="M1508" s="269"/>
      <c r="N1508" s="269"/>
      <c r="O1508" s="269"/>
      <c r="P1508" s="269"/>
      <c r="Q1508" s="269"/>
      <c r="R1508" s="269"/>
      <c r="S1508" s="269"/>
      <c r="T1508" s="269"/>
      <c r="U1508" s="269"/>
      <c r="V1508" s="269"/>
      <c r="W1508" s="269"/>
      <c r="X1508" s="269"/>
      <c r="Y1508" s="269"/>
      <c r="Z1508" s="269"/>
      <c r="AA1508" s="269"/>
      <c r="AB1508" s="269"/>
      <c r="AC1508" s="269"/>
      <c r="AD1508" s="269"/>
      <c r="AE1508" s="269"/>
      <c r="AF1508" s="269"/>
      <c r="AG1508" s="269"/>
      <c r="AH1508" s="269"/>
      <c r="AI1508" s="269"/>
      <c r="AJ1508" s="269"/>
      <c r="AK1508" s="269"/>
      <c r="AL1508" s="269"/>
      <c r="AM1508" s="269"/>
      <c r="AN1508" s="269"/>
      <c r="AO1508" s="269"/>
      <c r="AP1508"/>
      <c r="AQ1508" t="s">
        <v>485</v>
      </c>
      <c r="AR1508" s="288"/>
      <c r="AS1508" s="268"/>
      <c r="AT1508" s="294"/>
      <c r="AV1508" s="258"/>
    </row>
    <row r="1509" spans="1:48" s="257" customFormat="1" ht="22.8" x14ac:dyDescent="0.4">
      <c r="A1509" s="349">
        <v>216696</v>
      </c>
      <c r="B1509" s="257" t="s">
        <v>485</v>
      </c>
      <c r="C1509" s="269" t="s">
        <v>3829</v>
      </c>
      <c r="D1509" s="269" t="s">
        <v>3829</v>
      </c>
      <c r="E1509" s="269" t="s">
        <v>3829</v>
      </c>
      <c r="F1509" s="269" t="s">
        <v>3829</v>
      </c>
      <c r="G1509" s="269" t="s">
        <v>3829</v>
      </c>
      <c r="H1509" s="269" t="s">
        <v>3829</v>
      </c>
      <c r="I1509" s="269" t="s">
        <v>3829</v>
      </c>
      <c r="J1509" s="269" t="s">
        <v>3829</v>
      </c>
      <c r="K1509" s="269" t="s">
        <v>3829</v>
      </c>
      <c r="L1509" s="269" t="s">
        <v>3829</v>
      </c>
      <c r="M1509"/>
      <c r="N1509"/>
      <c r="O1509"/>
      <c r="P1509"/>
      <c r="Q1509"/>
      <c r="R1509"/>
      <c r="S1509"/>
      <c r="T1509"/>
      <c r="U1509"/>
      <c r="V1509"/>
      <c r="W1509"/>
      <c r="X1509"/>
      <c r="Y1509"/>
      <c r="Z1509"/>
      <c r="AA1509"/>
      <c r="AB1509"/>
      <c r="AC1509"/>
      <c r="AD1509"/>
      <c r="AE1509"/>
      <c r="AF1509"/>
      <c r="AG1509"/>
      <c r="AH1509"/>
      <c r="AI1509"/>
      <c r="AJ1509"/>
      <c r="AK1509"/>
      <c r="AL1509"/>
      <c r="AM1509"/>
      <c r="AN1509"/>
      <c r="AO1509"/>
      <c r="AP1509"/>
      <c r="AQ1509" t="s">
        <v>4115</v>
      </c>
      <c r="AR1509" s="288"/>
      <c r="AS1509" s="268"/>
      <c r="AT1509" s="293"/>
      <c r="AV1509" s="258"/>
    </row>
    <row r="1510" spans="1:48" s="257" customFormat="1" ht="22.8" x14ac:dyDescent="0.4">
      <c r="A1510" s="349">
        <v>216697</v>
      </c>
      <c r="B1510" s="257" t="s">
        <v>486</v>
      </c>
      <c r="C1510" t="s">
        <v>212</v>
      </c>
      <c r="D1510" t="s">
        <v>214</v>
      </c>
      <c r="E1510" t="s">
        <v>212</v>
      </c>
      <c r="F1510" t="s">
        <v>212</v>
      </c>
      <c r="G1510" t="s">
        <v>212</v>
      </c>
      <c r="H1510" t="s">
        <v>212</v>
      </c>
      <c r="I1510" t="s">
        <v>212</v>
      </c>
      <c r="J1510" t="s">
        <v>214</v>
      </c>
      <c r="K1510" t="s">
        <v>214</v>
      </c>
      <c r="L1510" t="s">
        <v>214</v>
      </c>
      <c r="M1510" t="s">
        <v>212</v>
      </c>
      <c r="N1510" t="s">
        <v>214</v>
      </c>
      <c r="O1510" t="s">
        <v>212</v>
      </c>
      <c r="P1510" t="s">
        <v>212</v>
      </c>
      <c r="Q1510" t="s">
        <v>212</v>
      </c>
      <c r="R1510" t="s">
        <v>212</v>
      </c>
      <c r="S1510" t="s">
        <v>212</v>
      </c>
      <c r="T1510" t="s">
        <v>212</v>
      </c>
      <c r="U1510" t="s">
        <v>212</v>
      </c>
      <c r="V1510" t="s">
        <v>212</v>
      </c>
      <c r="W1510"/>
      <c r="X1510"/>
      <c r="Y1510"/>
      <c r="Z1510"/>
      <c r="AA1510"/>
      <c r="AB1510"/>
      <c r="AC1510"/>
      <c r="AD1510"/>
      <c r="AE1510"/>
      <c r="AF1510"/>
      <c r="AG1510"/>
      <c r="AH1510"/>
      <c r="AI1510"/>
      <c r="AJ1510"/>
      <c r="AK1510"/>
      <c r="AL1510"/>
      <c r="AM1510"/>
      <c r="AN1510"/>
      <c r="AO1510"/>
      <c r="AP1510"/>
      <c r="AQ1510" t="s">
        <v>3377</v>
      </c>
      <c r="AR1510"/>
      <c r="AS1510" s="268"/>
      <c r="AT1510" s="294"/>
    </row>
    <row r="1511" spans="1:48" s="257" customFormat="1" ht="24" x14ac:dyDescent="0.5">
      <c r="A1511" s="350">
        <v>216698</v>
      </c>
      <c r="B1511" s="257" t="s">
        <v>486</v>
      </c>
      <c r="C1511" s="256" t="s">
        <v>214</v>
      </c>
      <c r="D1511" s="256" t="s">
        <v>212</v>
      </c>
      <c r="E1511" s="256" t="s">
        <v>214</v>
      </c>
      <c r="F1511" s="256" t="s">
        <v>212</v>
      </c>
      <c r="G1511" s="256" t="s">
        <v>212</v>
      </c>
      <c r="H1511" s="256" t="s">
        <v>213</v>
      </c>
      <c r="I1511" s="256" t="s">
        <v>213</v>
      </c>
      <c r="J1511" s="256" t="s">
        <v>213</v>
      </c>
      <c r="K1511" s="256" t="s">
        <v>214</v>
      </c>
      <c r="L1511" s="256" t="s">
        <v>214</v>
      </c>
      <c r="M1511" s="256" t="s">
        <v>213</v>
      </c>
      <c r="N1511" s="256" t="s">
        <v>214</v>
      </c>
      <c r="O1511" s="256" t="s">
        <v>214</v>
      </c>
      <c r="P1511" s="256" t="s">
        <v>213</v>
      </c>
      <c r="Q1511" s="256" t="s">
        <v>213</v>
      </c>
      <c r="R1511" s="256" t="s">
        <v>213</v>
      </c>
      <c r="S1511" s="256" t="s">
        <v>213</v>
      </c>
      <c r="T1511" s="256" t="s">
        <v>213</v>
      </c>
      <c r="U1511" s="256" t="s">
        <v>213</v>
      </c>
      <c r="V1511" s="256" t="s">
        <v>213</v>
      </c>
      <c r="W1511" s="256"/>
      <c r="X1511" s="256"/>
      <c r="Y1511" s="256"/>
      <c r="Z1511" s="256"/>
      <c r="AA1511" s="256"/>
      <c r="AB1511" s="256"/>
      <c r="AC1511" s="256"/>
      <c r="AD1511" s="256"/>
      <c r="AE1511" s="256"/>
      <c r="AF1511" s="256"/>
      <c r="AG1511" s="256"/>
      <c r="AH1511" s="256"/>
      <c r="AI1511" s="256"/>
      <c r="AJ1511" s="256"/>
      <c r="AK1511" s="256"/>
      <c r="AL1511" s="256"/>
      <c r="AM1511" s="256"/>
      <c r="AN1511" s="256"/>
      <c r="AO1511" s="256"/>
      <c r="AP1511"/>
      <c r="AQ1511" t="s">
        <v>3377</v>
      </c>
      <c r="AR1511" s="288"/>
      <c r="AS1511" s="268"/>
      <c r="AT1511" s="293"/>
      <c r="AV1511" s="258"/>
    </row>
    <row r="1512" spans="1:48" s="257" customFormat="1" ht="22.8" x14ac:dyDescent="0.4">
      <c r="A1512" s="349">
        <v>216699</v>
      </c>
      <c r="B1512" s="257" t="s">
        <v>486</v>
      </c>
      <c r="C1512" t="s">
        <v>214</v>
      </c>
      <c r="D1512" t="s">
        <v>214</v>
      </c>
      <c r="E1512" t="s">
        <v>214</v>
      </c>
      <c r="F1512" t="s">
        <v>212</v>
      </c>
      <c r="G1512" t="s">
        <v>212</v>
      </c>
      <c r="H1512" t="s">
        <v>212</v>
      </c>
      <c r="I1512" t="s">
        <v>212</v>
      </c>
      <c r="J1512" t="s">
        <v>214</v>
      </c>
      <c r="K1512" t="s">
        <v>214</v>
      </c>
      <c r="L1512" t="s">
        <v>212</v>
      </c>
      <c r="M1512" t="s">
        <v>214</v>
      </c>
      <c r="N1512" t="s">
        <v>214</v>
      </c>
      <c r="O1512" t="s">
        <v>212</v>
      </c>
      <c r="P1512" t="s">
        <v>212</v>
      </c>
      <c r="Q1512" t="s">
        <v>212</v>
      </c>
      <c r="R1512" t="s">
        <v>212</v>
      </c>
      <c r="S1512" t="s">
        <v>212</v>
      </c>
      <c r="T1512" t="s">
        <v>214</v>
      </c>
      <c r="U1512" t="s">
        <v>212</v>
      </c>
      <c r="V1512" t="s">
        <v>212</v>
      </c>
      <c r="W1512"/>
      <c r="X1512"/>
      <c r="Y1512"/>
      <c r="Z1512"/>
      <c r="AA1512"/>
      <c r="AB1512"/>
      <c r="AC1512"/>
      <c r="AD1512"/>
      <c r="AE1512"/>
      <c r="AF1512"/>
      <c r="AG1512"/>
      <c r="AH1512"/>
      <c r="AI1512"/>
      <c r="AJ1512"/>
      <c r="AK1512"/>
      <c r="AL1512"/>
      <c r="AM1512"/>
      <c r="AN1512"/>
      <c r="AO1512"/>
      <c r="AP1512"/>
      <c r="AQ1512" t="s">
        <v>3377</v>
      </c>
      <c r="AR1512"/>
      <c r="AS1512" s="268"/>
      <c r="AT1512" s="293"/>
      <c r="AV1512" s="258"/>
    </row>
    <row r="1513" spans="1:48" s="257" customFormat="1" ht="22.8" x14ac:dyDescent="0.4">
      <c r="A1513" s="351">
        <v>216700</v>
      </c>
      <c r="B1513" s="257" t="s">
        <v>485</v>
      </c>
      <c r="C1513" s="269" t="s">
        <v>3829</v>
      </c>
      <c r="D1513" s="269" t="s">
        <v>3829</v>
      </c>
      <c r="E1513" s="269" t="s">
        <v>3829</v>
      </c>
      <c r="F1513" s="269" t="s">
        <v>3829</v>
      </c>
      <c r="G1513" s="269" t="s">
        <v>3829</v>
      </c>
      <c r="H1513" s="269" t="s">
        <v>3829</v>
      </c>
      <c r="I1513" s="269" t="s">
        <v>3829</v>
      </c>
      <c r="J1513" s="269" t="s">
        <v>3829</v>
      </c>
      <c r="K1513" s="269" t="s">
        <v>3829</v>
      </c>
      <c r="L1513" s="269" t="s">
        <v>3829</v>
      </c>
      <c r="M1513" s="269"/>
      <c r="N1513" s="269"/>
      <c r="O1513" s="269"/>
      <c r="P1513" s="269"/>
      <c r="Q1513" s="269"/>
      <c r="R1513" s="269"/>
      <c r="S1513" s="269"/>
      <c r="T1513" s="269"/>
      <c r="U1513" s="269"/>
      <c r="V1513" s="269"/>
      <c r="W1513" s="269"/>
      <c r="X1513" s="269"/>
      <c r="Y1513" s="269"/>
      <c r="Z1513" s="269"/>
      <c r="AA1513" s="269"/>
      <c r="AB1513" s="269"/>
      <c r="AC1513" s="269"/>
      <c r="AD1513" s="269"/>
      <c r="AE1513" s="269"/>
      <c r="AF1513" s="269"/>
      <c r="AG1513" s="269"/>
      <c r="AH1513" s="269"/>
      <c r="AI1513" s="269"/>
      <c r="AJ1513" s="269"/>
      <c r="AK1513" s="269"/>
      <c r="AL1513" s="269"/>
      <c r="AM1513" s="269"/>
      <c r="AN1513" s="269"/>
      <c r="AO1513" s="269"/>
      <c r="AP1513"/>
      <c r="AQ1513" t="s">
        <v>4205</v>
      </c>
      <c r="AR1513" s="288"/>
      <c r="AS1513" s="268"/>
      <c r="AT1513" s="293"/>
      <c r="AV1513" s="258"/>
    </row>
    <row r="1514" spans="1:48" s="257" customFormat="1" ht="22.8" x14ac:dyDescent="0.4">
      <c r="A1514" s="351">
        <v>216701</v>
      </c>
      <c r="B1514" s="257" t="s">
        <v>485</v>
      </c>
      <c r="C1514" s="269" t="s">
        <v>3829</v>
      </c>
      <c r="D1514" s="269" t="s">
        <v>3829</v>
      </c>
      <c r="E1514" s="269" t="s">
        <v>3829</v>
      </c>
      <c r="F1514" s="269" t="s">
        <v>3829</v>
      </c>
      <c r="G1514" s="269" t="s">
        <v>3829</v>
      </c>
      <c r="H1514" s="269" t="s">
        <v>3829</v>
      </c>
      <c r="I1514" s="269" t="s">
        <v>3829</v>
      </c>
      <c r="J1514" s="269" t="s">
        <v>3829</v>
      </c>
      <c r="K1514" s="269" t="s">
        <v>3829</v>
      </c>
      <c r="L1514" s="269" t="s">
        <v>3829</v>
      </c>
      <c r="M1514" s="269"/>
      <c r="N1514" s="269"/>
      <c r="O1514" s="269"/>
      <c r="P1514" s="269"/>
      <c r="Q1514" s="269"/>
      <c r="R1514" s="269"/>
      <c r="S1514" s="269"/>
      <c r="T1514" s="269"/>
      <c r="U1514" s="269"/>
      <c r="V1514" s="269"/>
      <c r="W1514" s="269"/>
      <c r="X1514" s="269"/>
      <c r="Y1514" s="269"/>
      <c r="Z1514" s="269"/>
      <c r="AA1514" s="269"/>
      <c r="AB1514" s="269"/>
      <c r="AC1514" s="269"/>
      <c r="AD1514" s="269"/>
      <c r="AE1514" s="269"/>
      <c r="AF1514" s="269"/>
      <c r="AG1514" s="269"/>
      <c r="AH1514" s="269"/>
      <c r="AI1514" s="269"/>
      <c r="AJ1514" s="269"/>
      <c r="AK1514" s="269"/>
      <c r="AL1514" s="269"/>
      <c r="AM1514" s="269"/>
      <c r="AN1514" s="269"/>
      <c r="AO1514" s="269"/>
      <c r="AP1514"/>
      <c r="AQ1514" t="s">
        <v>4205</v>
      </c>
      <c r="AR1514" s="288"/>
      <c r="AS1514" s="268"/>
      <c r="AT1514" s="293"/>
      <c r="AV1514" s="258"/>
    </row>
    <row r="1515" spans="1:48" s="257" customFormat="1" ht="24" x14ac:dyDescent="0.5">
      <c r="A1515" s="350">
        <v>216702</v>
      </c>
      <c r="B1515" s="257" t="s">
        <v>486</v>
      </c>
      <c r="C1515" s="257" t="s">
        <v>214</v>
      </c>
      <c r="D1515" s="257" t="s">
        <v>214</v>
      </c>
      <c r="E1515" s="257" t="s">
        <v>214</v>
      </c>
      <c r="F1515" s="257" t="s">
        <v>214</v>
      </c>
      <c r="G1515" s="257" t="s">
        <v>214</v>
      </c>
      <c r="H1515" s="257" t="s">
        <v>214</v>
      </c>
      <c r="I1515" s="257" t="s">
        <v>214</v>
      </c>
      <c r="J1515" s="257" t="s">
        <v>214</v>
      </c>
      <c r="K1515" s="257" t="s">
        <v>214</v>
      </c>
      <c r="L1515" s="257" t="s">
        <v>214</v>
      </c>
      <c r="M1515" s="257" t="s">
        <v>213</v>
      </c>
      <c r="N1515" s="257" t="s">
        <v>214</v>
      </c>
      <c r="O1515" s="257" t="s">
        <v>212</v>
      </c>
      <c r="P1515" s="257" t="s">
        <v>214</v>
      </c>
      <c r="Q1515" s="257" t="s">
        <v>214</v>
      </c>
      <c r="R1515" s="257" t="s">
        <v>214</v>
      </c>
      <c r="S1515" s="257" t="s">
        <v>214</v>
      </c>
      <c r="T1515" s="257" t="s">
        <v>212</v>
      </c>
      <c r="U1515" s="257" t="s">
        <v>212</v>
      </c>
      <c r="V1515" s="257" t="s">
        <v>212</v>
      </c>
      <c r="AP1515"/>
      <c r="AQ1515" t="s">
        <v>486</v>
      </c>
      <c r="AR1515" s="288"/>
      <c r="AS1515" s="268"/>
      <c r="AT1515" s="294"/>
    </row>
    <row r="1516" spans="1:48" s="257" customFormat="1" ht="22.8" x14ac:dyDescent="0.4">
      <c r="A1516" s="349">
        <v>216703</v>
      </c>
      <c r="B1516" s="257" t="s">
        <v>59</v>
      </c>
      <c r="C1516" t="s">
        <v>214</v>
      </c>
      <c r="D1516" t="s">
        <v>214</v>
      </c>
      <c r="E1516" t="s">
        <v>214</v>
      </c>
      <c r="F1516" t="s">
        <v>214</v>
      </c>
      <c r="G1516" t="s">
        <v>214</v>
      </c>
      <c r="H1516" t="s">
        <v>214</v>
      </c>
      <c r="I1516" t="s">
        <v>214</v>
      </c>
      <c r="J1516" t="s">
        <v>214</v>
      </c>
      <c r="K1516" t="s">
        <v>214</v>
      </c>
      <c r="L1516" t="s">
        <v>214</v>
      </c>
      <c r="M1516" t="s">
        <v>213</v>
      </c>
      <c r="N1516" t="s">
        <v>214</v>
      </c>
      <c r="O1516" t="s">
        <v>214</v>
      </c>
      <c r="P1516" t="s">
        <v>214</v>
      </c>
      <c r="Q1516" t="s">
        <v>214</v>
      </c>
      <c r="R1516" t="s">
        <v>214</v>
      </c>
      <c r="S1516" t="s">
        <v>214</v>
      </c>
      <c r="T1516" t="s">
        <v>214</v>
      </c>
      <c r="U1516" t="s">
        <v>214</v>
      </c>
      <c r="V1516" t="s">
        <v>214</v>
      </c>
      <c r="W1516" t="s">
        <v>214</v>
      </c>
      <c r="X1516" t="s">
        <v>214</v>
      </c>
      <c r="Y1516" t="s">
        <v>214</v>
      </c>
      <c r="Z1516" t="s">
        <v>214</v>
      </c>
      <c r="AA1516" t="s">
        <v>214</v>
      </c>
      <c r="AB1516" t="s">
        <v>214</v>
      </c>
      <c r="AC1516" t="s">
        <v>214</v>
      </c>
      <c r="AD1516" t="s">
        <v>214</v>
      </c>
      <c r="AE1516" t="s">
        <v>214</v>
      </c>
      <c r="AF1516" t="s">
        <v>214</v>
      </c>
      <c r="AG1516" t="s">
        <v>213</v>
      </c>
      <c r="AH1516" t="s">
        <v>213</v>
      </c>
      <c r="AI1516" t="s">
        <v>213</v>
      </c>
      <c r="AJ1516" t="s">
        <v>213</v>
      </c>
      <c r="AK1516" t="s">
        <v>213</v>
      </c>
      <c r="AL1516" t="s">
        <v>213</v>
      </c>
      <c r="AM1516" t="s">
        <v>213</v>
      </c>
      <c r="AN1516" t="s">
        <v>213</v>
      </c>
      <c r="AO1516" t="s">
        <v>213</v>
      </c>
      <c r="AQ1516" t="s">
        <v>59</v>
      </c>
      <c r="AR1516" s="288"/>
      <c r="AS1516" s="283"/>
      <c r="AT1516" s="294"/>
    </row>
    <row r="1517" spans="1:48" s="257" customFormat="1" ht="22.8" x14ac:dyDescent="0.4">
      <c r="A1517" s="349">
        <v>216704</v>
      </c>
      <c r="B1517" s="257" t="s">
        <v>59</v>
      </c>
      <c r="C1517" t="s">
        <v>214</v>
      </c>
      <c r="D1517" t="s">
        <v>214</v>
      </c>
      <c r="E1517" t="s">
        <v>214</v>
      </c>
      <c r="F1517" t="s">
        <v>214</v>
      </c>
      <c r="G1517" t="s">
        <v>214</v>
      </c>
      <c r="H1517" t="s">
        <v>214</v>
      </c>
      <c r="I1517" t="s">
        <v>214</v>
      </c>
      <c r="J1517" t="s">
        <v>214</v>
      </c>
      <c r="K1517" t="s">
        <v>214</v>
      </c>
      <c r="L1517" t="s">
        <v>214</v>
      </c>
      <c r="M1517" t="s">
        <v>214</v>
      </c>
      <c r="N1517" t="s">
        <v>214</v>
      </c>
      <c r="O1517" t="s">
        <v>214</v>
      </c>
      <c r="P1517" t="s">
        <v>214</v>
      </c>
      <c r="Q1517" t="s">
        <v>214</v>
      </c>
      <c r="R1517" t="s">
        <v>214</v>
      </c>
      <c r="S1517" t="s">
        <v>214</v>
      </c>
      <c r="T1517" t="s">
        <v>214</v>
      </c>
      <c r="U1517" t="s">
        <v>214</v>
      </c>
      <c r="V1517" t="s">
        <v>214</v>
      </c>
      <c r="W1517" t="s">
        <v>212</v>
      </c>
      <c r="X1517" t="s">
        <v>214</v>
      </c>
      <c r="Y1517" t="s">
        <v>214</v>
      </c>
      <c r="Z1517" t="s">
        <v>214</v>
      </c>
      <c r="AA1517" t="s">
        <v>214</v>
      </c>
      <c r="AB1517" t="s">
        <v>214</v>
      </c>
      <c r="AC1517" t="s">
        <v>214</v>
      </c>
      <c r="AD1517" t="s">
        <v>214</v>
      </c>
      <c r="AE1517" t="s">
        <v>214</v>
      </c>
      <c r="AF1517" t="s">
        <v>214</v>
      </c>
      <c r="AG1517" t="s">
        <v>213</v>
      </c>
      <c r="AH1517" t="s">
        <v>213</v>
      </c>
      <c r="AI1517" t="s">
        <v>213</v>
      </c>
      <c r="AJ1517" t="s">
        <v>213</v>
      </c>
      <c r="AK1517" t="s">
        <v>213</v>
      </c>
      <c r="AL1517" t="s">
        <v>213</v>
      </c>
      <c r="AM1517" t="s">
        <v>213</v>
      </c>
      <c r="AN1517" t="s">
        <v>213</v>
      </c>
      <c r="AO1517" t="s">
        <v>213</v>
      </c>
      <c r="AQ1517" t="s">
        <v>59</v>
      </c>
      <c r="AR1517" s="288" t="s">
        <v>3832</v>
      </c>
      <c r="AS1517" s="283"/>
      <c r="AT1517" s="300"/>
      <c r="AU1517" s="280"/>
    </row>
    <row r="1518" spans="1:48" s="257" customFormat="1" ht="22.8" x14ac:dyDescent="0.4">
      <c r="A1518" s="349">
        <v>216705</v>
      </c>
      <c r="B1518" s="257" t="s">
        <v>486</v>
      </c>
      <c r="C1518" t="s">
        <v>212</v>
      </c>
      <c r="D1518" t="s">
        <v>214</v>
      </c>
      <c r="E1518" t="s">
        <v>212</v>
      </c>
      <c r="F1518" t="s">
        <v>212</v>
      </c>
      <c r="G1518" t="s">
        <v>213</v>
      </c>
      <c r="H1518" t="s">
        <v>213</v>
      </c>
      <c r="I1518" t="s">
        <v>214</v>
      </c>
      <c r="J1518" t="s">
        <v>214</v>
      </c>
      <c r="K1518" t="s">
        <v>212</v>
      </c>
      <c r="L1518" t="s">
        <v>212</v>
      </c>
      <c r="M1518" t="s">
        <v>212</v>
      </c>
      <c r="N1518" t="s">
        <v>212</v>
      </c>
      <c r="O1518" t="s">
        <v>212</v>
      </c>
      <c r="P1518" t="s">
        <v>213</v>
      </c>
      <c r="Q1518" t="s">
        <v>214</v>
      </c>
      <c r="R1518" t="s">
        <v>213</v>
      </c>
      <c r="S1518" t="s">
        <v>214</v>
      </c>
      <c r="T1518" t="s">
        <v>214</v>
      </c>
      <c r="U1518" t="s">
        <v>214</v>
      </c>
      <c r="V1518" t="s">
        <v>214</v>
      </c>
      <c r="W1518"/>
      <c r="X1518"/>
      <c r="Y1518"/>
      <c r="Z1518"/>
      <c r="AA1518"/>
      <c r="AB1518"/>
      <c r="AC1518"/>
      <c r="AD1518"/>
      <c r="AE1518"/>
      <c r="AF1518"/>
      <c r="AG1518"/>
      <c r="AH1518"/>
      <c r="AI1518"/>
      <c r="AJ1518"/>
      <c r="AK1518"/>
      <c r="AL1518"/>
      <c r="AM1518"/>
      <c r="AN1518"/>
      <c r="AO1518"/>
      <c r="AP1518"/>
      <c r="AQ1518" t="s">
        <v>3377</v>
      </c>
      <c r="AR1518" s="288"/>
      <c r="AS1518" s="268"/>
      <c r="AT1518" s="294"/>
      <c r="AV1518" s="258"/>
    </row>
    <row r="1519" spans="1:48" s="257" customFormat="1" ht="22.8" x14ac:dyDescent="0.4">
      <c r="A1519" s="351">
        <v>216706</v>
      </c>
      <c r="B1519" s="257" t="s">
        <v>485</v>
      </c>
      <c r="C1519" s="269" t="s">
        <v>3829</v>
      </c>
      <c r="D1519" s="269" t="s">
        <v>3829</v>
      </c>
      <c r="E1519" s="269" t="s">
        <v>3829</v>
      </c>
      <c r="F1519" s="269" t="s">
        <v>3829</v>
      </c>
      <c r="G1519" s="269" t="s">
        <v>3829</v>
      </c>
      <c r="H1519" s="269" t="s">
        <v>3829</v>
      </c>
      <c r="I1519" s="269" t="s">
        <v>3829</v>
      </c>
      <c r="J1519" s="269" t="s">
        <v>3829</v>
      </c>
      <c r="K1519" s="269" t="s">
        <v>3829</v>
      </c>
      <c r="L1519" s="269" t="s">
        <v>3829</v>
      </c>
      <c r="M1519" s="269"/>
      <c r="N1519" s="269"/>
      <c r="O1519" s="269"/>
      <c r="P1519" s="269"/>
      <c r="Q1519" s="269"/>
      <c r="R1519" s="269"/>
      <c r="S1519" s="269"/>
      <c r="T1519" s="269"/>
      <c r="U1519" s="269"/>
      <c r="V1519" s="269"/>
      <c r="W1519" s="269"/>
      <c r="X1519" s="269"/>
      <c r="Y1519" s="269"/>
      <c r="Z1519" s="269"/>
      <c r="AA1519" s="269"/>
      <c r="AB1519" s="269"/>
      <c r="AC1519" s="269"/>
      <c r="AD1519" s="269"/>
      <c r="AE1519" s="269"/>
      <c r="AF1519" s="269"/>
      <c r="AG1519" s="269"/>
      <c r="AH1519" s="269"/>
      <c r="AI1519" s="269"/>
      <c r="AJ1519" s="269"/>
      <c r="AK1519" s="269"/>
      <c r="AL1519" s="269"/>
      <c r="AM1519" s="269"/>
      <c r="AN1519" s="269"/>
      <c r="AO1519" s="269"/>
      <c r="AP1519"/>
      <c r="AQ1519" t="s">
        <v>4205</v>
      </c>
      <c r="AR1519" s="288"/>
      <c r="AS1519" s="268"/>
      <c r="AT1519" s="293"/>
      <c r="AV1519" s="258"/>
    </row>
    <row r="1520" spans="1:48" s="257" customFormat="1" ht="22.8" x14ac:dyDescent="0.4">
      <c r="A1520" s="351">
        <v>216707</v>
      </c>
      <c r="B1520" s="257" t="s">
        <v>485</v>
      </c>
      <c r="C1520" s="269" t="s">
        <v>214</v>
      </c>
      <c r="D1520" s="269" t="s">
        <v>214</v>
      </c>
      <c r="E1520" s="269" t="s">
        <v>214</v>
      </c>
      <c r="F1520" s="269" t="s">
        <v>213</v>
      </c>
      <c r="G1520" s="269" t="s">
        <v>213</v>
      </c>
      <c r="H1520" s="269" t="s">
        <v>213</v>
      </c>
      <c r="I1520" s="269" t="s">
        <v>213</v>
      </c>
      <c r="J1520" s="269" t="s">
        <v>213</v>
      </c>
      <c r="K1520" s="269" t="s">
        <v>213</v>
      </c>
      <c r="L1520" s="269" t="s">
        <v>213</v>
      </c>
      <c r="M1520" s="269"/>
      <c r="N1520" s="269"/>
      <c r="O1520" s="269"/>
      <c r="P1520" s="269"/>
      <c r="Q1520" s="269"/>
      <c r="R1520" s="269"/>
      <c r="S1520" s="269"/>
      <c r="T1520" s="269"/>
      <c r="U1520" s="269"/>
      <c r="V1520" s="269"/>
      <c r="W1520" s="269"/>
      <c r="X1520" s="269"/>
      <c r="Y1520" s="269"/>
      <c r="Z1520" s="269"/>
      <c r="AA1520" s="269"/>
      <c r="AB1520" s="269"/>
      <c r="AC1520" s="269"/>
      <c r="AD1520" s="269"/>
      <c r="AE1520" s="269"/>
      <c r="AF1520" s="269"/>
      <c r="AG1520" s="269"/>
      <c r="AH1520" s="269"/>
      <c r="AI1520" s="269"/>
      <c r="AJ1520" s="269"/>
      <c r="AK1520" s="269"/>
      <c r="AL1520" s="269"/>
      <c r="AM1520" s="269"/>
      <c r="AN1520" s="269"/>
      <c r="AO1520" s="269"/>
      <c r="AP1520"/>
      <c r="AQ1520" t="s">
        <v>485</v>
      </c>
      <c r="AR1520" s="288"/>
      <c r="AS1520" s="268"/>
      <c r="AT1520" s="293"/>
      <c r="AV1520" s="258"/>
    </row>
    <row r="1521" spans="1:48" s="257" customFormat="1" ht="22.8" x14ac:dyDescent="0.4">
      <c r="A1521" s="349">
        <v>216708</v>
      </c>
      <c r="B1521" s="257" t="s">
        <v>485</v>
      </c>
      <c r="C1521" t="s">
        <v>212</v>
      </c>
      <c r="D1521" t="s">
        <v>214</v>
      </c>
      <c r="E1521" t="s">
        <v>212</v>
      </c>
      <c r="F1521" t="s">
        <v>212</v>
      </c>
      <c r="G1521" t="s">
        <v>214</v>
      </c>
      <c r="H1521" t="s">
        <v>213</v>
      </c>
      <c r="I1521" t="s">
        <v>213</v>
      </c>
      <c r="J1521" t="s">
        <v>213</v>
      </c>
      <c r="K1521" t="s">
        <v>213</v>
      </c>
      <c r="L1521" t="s">
        <v>213</v>
      </c>
      <c r="M1521"/>
      <c r="N1521"/>
      <c r="O1521"/>
      <c r="P1521"/>
      <c r="Q1521"/>
      <c r="R1521"/>
      <c r="S1521"/>
      <c r="T1521"/>
      <c r="U1521"/>
      <c r="V1521"/>
      <c r="W1521"/>
      <c r="X1521"/>
      <c r="Y1521"/>
      <c r="Z1521"/>
      <c r="AA1521"/>
      <c r="AB1521"/>
      <c r="AC1521"/>
      <c r="AD1521"/>
      <c r="AE1521"/>
      <c r="AF1521"/>
      <c r="AG1521"/>
      <c r="AH1521"/>
      <c r="AI1521"/>
      <c r="AJ1521"/>
      <c r="AK1521"/>
      <c r="AL1521"/>
      <c r="AM1521"/>
      <c r="AN1521"/>
      <c r="AO1521"/>
      <c r="AP1521"/>
      <c r="AQ1521" t="s">
        <v>485</v>
      </c>
      <c r="AR1521" s="288"/>
      <c r="AS1521" s="268"/>
      <c r="AT1521" s="294"/>
    </row>
    <row r="1522" spans="1:48" s="257" customFormat="1" ht="22.8" x14ac:dyDescent="0.4">
      <c r="A1522" s="349">
        <v>216709</v>
      </c>
      <c r="B1522" s="257" t="s">
        <v>59</v>
      </c>
      <c r="C1522" t="s">
        <v>212</v>
      </c>
      <c r="D1522" t="s">
        <v>214</v>
      </c>
      <c r="E1522" t="s">
        <v>214</v>
      </c>
      <c r="F1522" t="s">
        <v>212</v>
      </c>
      <c r="G1522" t="s">
        <v>214</v>
      </c>
      <c r="H1522" t="s">
        <v>212</v>
      </c>
      <c r="I1522" t="s">
        <v>212</v>
      </c>
      <c r="J1522" t="s">
        <v>212</v>
      </c>
      <c r="K1522" t="s">
        <v>214</v>
      </c>
      <c r="L1522" t="s">
        <v>214</v>
      </c>
      <c r="M1522" t="s">
        <v>213</v>
      </c>
      <c r="N1522" t="s">
        <v>214</v>
      </c>
      <c r="O1522" t="s">
        <v>214</v>
      </c>
      <c r="P1522" t="s">
        <v>214</v>
      </c>
      <c r="Q1522" t="s">
        <v>214</v>
      </c>
      <c r="R1522" t="s">
        <v>214</v>
      </c>
      <c r="S1522" t="s">
        <v>214</v>
      </c>
      <c r="T1522" t="s">
        <v>214</v>
      </c>
      <c r="U1522" t="s">
        <v>214</v>
      </c>
      <c r="V1522" t="s">
        <v>214</v>
      </c>
      <c r="W1522" t="s">
        <v>214</v>
      </c>
      <c r="X1522" t="s">
        <v>214</v>
      </c>
      <c r="Y1522" t="s">
        <v>212</v>
      </c>
      <c r="Z1522" t="s">
        <v>214</v>
      </c>
      <c r="AA1522" t="s">
        <v>214</v>
      </c>
      <c r="AB1522" t="s">
        <v>214</v>
      </c>
      <c r="AC1522" t="s">
        <v>214</v>
      </c>
      <c r="AD1522" t="s">
        <v>214</v>
      </c>
      <c r="AE1522" t="s">
        <v>214</v>
      </c>
      <c r="AF1522" t="s">
        <v>214</v>
      </c>
      <c r="AG1522" t="s">
        <v>213</v>
      </c>
      <c r="AH1522" t="s">
        <v>213</v>
      </c>
      <c r="AI1522" t="s">
        <v>213</v>
      </c>
      <c r="AJ1522" t="s">
        <v>213</v>
      </c>
      <c r="AK1522" t="s">
        <v>213</v>
      </c>
      <c r="AL1522" t="s">
        <v>213</v>
      </c>
      <c r="AM1522" t="s">
        <v>213</v>
      </c>
      <c r="AN1522" t="s">
        <v>213</v>
      </c>
      <c r="AO1522" t="s">
        <v>213</v>
      </c>
      <c r="AQ1522" t="s">
        <v>3374</v>
      </c>
      <c r="AR1522" s="288"/>
      <c r="AS1522" s="268"/>
      <c r="AT1522" s="293"/>
    </row>
    <row r="1523" spans="1:48" s="257" customFormat="1" ht="22.8" x14ac:dyDescent="0.4">
      <c r="A1523" s="351">
        <v>216710</v>
      </c>
      <c r="B1523" s="257" t="s">
        <v>486</v>
      </c>
      <c r="C1523" s="269" t="s">
        <v>212</v>
      </c>
      <c r="D1523" s="269" t="s">
        <v>214</v>
      </c>
      <c r="E1523" s="269" t="s">
        <v>214</v>
      </c>
      <c r="F1523" s="269" t="s">
        <v>212</v>
      </c>
      <c r="G1523" s="269" t="s">
        <v>214</v>
      </c>
      <c r="H1523" s="269" t="s">
        <v>212</v>
      </c>
      <c r="I1523" s="269" t="s">
        <v>212</v>
      </c>
      <c r="J1523" s="269" t="s">
        <v>214</v>
      </c>
      <c r="K1523" s="269" t="s">
        <v>214</v>
      </c>
      <c r="L1523" s="269" t="s">
        <v>212</v>
      </c>
      <c r="M1523" s="269" t="s">
        <v>3830</v>
      </c>
      <c r="N1523" s="269" t="s">
        <v>213</v>
      </c>
      <c r="O1523" s="269" t="s">
        <v>213</v>
      </c>
      <c r="P1523" s="269" t="s">
        <v>213</v>
      </c>
      <c r="Q1523" s="269" t="s">
        <v>213</v>
      </c>
      <c r="R1523" s="269" t="s">
        <v>213</v>
      </c>
      <c r="S1523" s="269" t="s">
        <v>213</v>
      </c>
      <c r="T1523" s="269" t="s">
        <v>213</v>
      </c>
      <c r="U1523" s="269" t="s">
        <v>213</v>
      </c>
      <c r="V1523" s="269" t="s">
        <v>213</v>
      </c>
      <c r="W1523" s="269"/>
      <c r="X1523" s="269"/>
      <c r="Y1523" s="269"/>
      <c r="Z1523" s="269"/>
      <c r="AA1523" s="269"/>
      <c r="AB1523" s="269"/>
      <c r="AC1523" s="269"/>
      <c r="AD1523" s="269"/>
      <c r="AE1523" s="269"/>
      <c r="AF1523" s="269"/>
      <c r="AG1523" s="269"/>
      <c r="AH1523" s="269"/>
      <c r="AI1523" s="269"/>
      <c r="AJ1523" s="269"/>
      <c r="AK1523" s="269"/>
      <c r="AL1523" s="269"/>
      <c r="AM1523" s="269"/>
      <c r="AN1523" s="269"/>
      <c r="AO1523" s="269"/>
      <c r="AP1523"/>
      <c r="AQ1523" t="s">
        <v>486</v>
      </c>
      <c r="AR1523" s="288"/>
      <c r="AS1523" s="268"/>
      <c r="AT1523" s="293"/>
      <c r="AV1523" s="258"/>
    </row>
    <row r="1524" spans="1:48" s="257" customFormat="1" ht="22.8" x14ac:dyDescent="0.4">
      <c r="A1524" s="351">
        <v>216711</v>
      </c>
      <c r="B1524" s="257" t="s">
        <v>485</v>
      </c>
      <c r="C1524" s="269" t="s">
        <v>3829</v>
      </c>
      <c r="D1524" s="269" t="s">
        <v>3829</v>
      </c>
      <c r="E1524" s="269" t="s">
        <v>3829</v>
      </c>
      <c r="F1524" s="269" t="s">
        <v>3829</v>
      </c>
      <c r="G1524" s="269" t="s">
        <v>3829</v>
      </c>
      <c r="H1524" s="269" t="s">
        <v>3829</v>
      </c>
      <c r="I1524" s="269" t="s">
        <v>3829</v>
      </c>
      <c r="J1524" s="269" t="s">
        <v>3829</v>
      </c>
      <c r="K1524" s="269" t="s">
        <v>3829</v>
      </c>
      <c r="L1524" s="269" t="s">
        <v>3829</v>
      </c>
      <c r="M1524" s="269"/>
      <c r="N1524" s="269"/>
      <c r="O1524" s="269"/>
      <c r="P1524" s="269"/>
      <c r="Q1524" s="269"/>
      <c r="R1524" s="269"/>
      <c r="S1524" s="269"/>
      <c r="T1524" s="269"/>
      <c r="U1524" s="269"/>
      <c r="V1524" s="269"/>
      <c r="W1524" s="269"/>
      <c r="X1524" s="269"/>
      <c r="Y1524" s="269"/>
      <c r="Z1524" s="269"/>
      <c r="AA1524" s="269"/>
      <c r="AB1524" s="269"/>
      <c r="AC1524" s="269"/>
      <c r="AD1524" s="269"/>
      <c r="AE1524" s="269"/>
      <c r="AF1524" s="269"/>
      <c r="AG1524" s="269"/>
      <c r="AH1524" s="269"/>
      <c r="AI1524" s="269"/>
      <c r="AJ1524" s="269"/>
      <c r="AK1524" s="269"/>
      <c r="AL1524" s="269"/>
      <c r="AM1524" s="269"/>
      <c r="AN1524" s="269"/>
      <c r="AO1524" s="269"/>
      <c r="AP1524"/>
      <c r="AQ1524" t="s">
        <v>4205</v>
      </c>
      <c r="AR1524" s="288"/>
      <c r="AS1524" s="268"/>
      <c r="AT1524" s="293"/>
      <c r="AV1524" s="258"/>
    </row>
    <row r="1525" spans="1:48" s="257" customFormat="1" ht="22.8" x14ac:dyDescent="0.4">
      <c r="A1525" s="349">
        <v>216712</v>
      </c>
      <c r="B1525" s="257" t="s">
        <v>59</v>
      </c>
      <c r="C1525" t="s">
        <v>214</v>
      </c>
      <c r="D1525" t="s">
        <v>214</v>
      </c>
      <c r="E1525" t="s">
        <v>214</v>
      </c>
      <c r="F1525" t="s">
        <v>214</v>
      </c>
      <c r="G1525" t="s">
        <v>214</v>
      </c>
      <c r="H1525" t="s">
        <v>214</v>
      </c>
      <c r="I1525" t="s">
        <v>214</v>
      </c>
      <c r="J1525" t="s">
        <v>214</v>
      </c>
      <c r="K1525" t="s">
        <v>214</v>
      </c>
      <c r="L1525" t="s">
        <v>214</v>
      </c>
      <c r="M1525" t="s">
        <v>214</v>
      </c>
      <c r="N1525" t="s">
        <v>214</v>
      </c>
      <c r="O1525" t="s">
        <v>214</v>
      </c>
      <c r="P1525" t="s">
        <v>214</v>
      </c>
      <c r="Q1525" t="s">
        <v>214</v>
      </c>
      <c r="R1525" t="s">
        <v>214</v>
      </c>
      <c r="S1525" t="s">
        <v>214</v>
      </c>
      <c r="T1525" t="s">
        <v>214</v>
      </c>
      <c r="U1525" t="s">
        <v>214</v>
      </c>
      <c r="V1525" t="s">
        <v>214</v>
      </c>
      <c r="W1525" t="s">
        <v>212</v>
      </c>
      <c r="X1525" t="s">
        <v>214</v>
      </c>
      <c r="Y1525" t="s">
        <v>214</v>
      </c>
      <c r="Z1525" t="s">
        <v>214</v>
      </c>
      <c r="AA1525" t="s">
        <v>212</v>
      </c>
      <c r="AB1525" t="s">
        <v>214</v>
      </c>
      <c r="AC1525" t="s">
        <v>214</v>
      </c>
      <c r="AD1525" t="s">
        <v>214</v>
      </c>
      <c r="AE1525" t="s">
        <v>212</v>
      </c>
      <c r="AF1525" t="s">
        <v>214</v>
      </c>
      <c r="AG1525" t="s">
        <v>213</v>
      </c>
      <c r="AH1525" t="s">
        <v>214</v>
      </c>
      <c r="AI1525" t="s">
        <v>213</v>
      </c>
      <c r="AJ1525" t="s">
        <v>213</v>
      </c>
      <c r="AK1525" t="s">
        <v>214</v>
      </c>
      <c r="AL1525" t="s">
        <v>213</v>
      </c>
      <c r="AM1525" t="s">
        <v>213</v>
      </c>
      <c r="AN1525" t="s">
        <v>213</v>
      </c>
      <c r="AO1525" t="s">
        <v>213</v>
      </c>
      <c r="AP1525" t="s">
        <v>213</v>
      </c>
      <c r="AQ1525" t="s">
        <v>59</v>
      </c>
      <c r="AR1525"/>
      <c r="AS1525" s="268"/>
      <c r="AT1525" s="293"/>
      <c r="AV1525" s="258"/>
    </row>
    <row r="1526" spans="1:48" s="257" customFormat="1" ht="22.8" x14ac:dyDescent="0.4">
      <c r="A1526" s="351">
        <v>216713</v>
      </c>
      <c r="B1526" s="257" t="s">
        <v>486</v>
      </c>
      <c r="C1526" s="269" t="s">
        <v>214</v>
      </c>
      <c r="D1526" s="269" t="s">
        <v>212</v>
      </c>
      <c r="E1526" s="269" t="s">
        <v>212</v>
      </c>
      <c r="F1526" s="269" t="s">
        <v>214</v>
      </c>
      <c r="G1526" s="269" t="s">
        <v>214</v>
      </c>
      <c r="H1526" s="269" t="s">
        <v>213</v>
      </c>
      <c r="I1526" s="269" t="s">
        <v>213</v>
      </c>
      <c r="J1526" s="269" t="s">
        <v>214</v>
      </c>
      <c r="K1526" s="269" t="s">
        <v>214</v>
      </c>
      <c r="L1526" s="269" t="s">
        <v>213</v>
      </c>
      <c r="M1526" s="269" t="s">
        <v>3830</v>
      </c>
      <c r="N1526" s="269" t="s">
        <v>213</v>
      </c>
      <c r="O1526" s="269" t="s">
        <v>213</v>
      </c>
      <c r="P1526" s="269" t="s">
        <v>213</v>
      </c>
      <c r="Q1526" s="269" t="s">
        <v>213</v>
      </c>
      <c r="R1526" s="269" t="s">
        <v>213</v>
      </c>
      <c r="S1526" s="269" t="s">
        <v>213</v>
      </c>
      <c r="T1526" s="269" t="s">
        <v>213</v>
      </c>
      <c r="U1526" s="269" t="s">
        <v>213</v>
      </c>
      <c r="V1526" s="269" t="s">
        <v>213</v>
      </c>
      <c r="W1526" s="269"/>
      <c r="X1526" s="269"/>
      <c r="Y1526" s="269"/>
      <c r="Z1526" s="269"/>
      <c r="AA1526" s="269"/>
      <c r="AB1526" s="269"/>
      <c r="AC1526" s="269"/>
      <c r="AD1526" s="269"/>
      <c r="AE1526" s="269"/>
      <c r="AF1526" s="269"/>
      <c r="AG1526" s="269"/>
      <c r="AH1526" s="269"/>
      <c r="AI1526" s="269"/>
      <c r="AJ1526" s="269"/>
      <c r="AK1526" s="269"/>
      <c r="AL1526" s="269"/>
      <c r="AM1526" s="269"/>
      <c r="AN1526" s="269"/>
      <c r="AO1526" s="269"/>
      <c r="AP1526"/>
      <c r="AQ1526" t="s">
        <v>486</v>
      </c>
      <c r="AR1526" s="288"/>
      <c r="AS1526" s="268"/>
      <c r="AT1526" s="294"/>
      <c r="AV1526" s="258"/>
    </row>
    <row r="1527" spans="1:48" s="257" customFormat="1" ht="22.8" x14ac:dyDescent="0.4">
      <c r="A1527" s="349">
        <v>216714</v>
      </c>
      <c r="B1527" s="257" t="s">
        <v>484</v>
      </c>
      <c r="C1527" t="s">
        <v>214</v>
      </c>
      <c r="D1527" t="s">
        <v>214</v>
      </c>
      <c r="E1527" t="s">
        <v>214</v>
      </c>
      <c r="F1527" t="s">
        <v>214</v>
      </c>
      <c r="G1527" t="s">
        <v>214</v>
      </c>
      <c r="H1527" t="s">
        <v>214</v>
      </c>
      <c r="I1527" t="s">
        <v>214</v>
      </c>
      <c r="J1527" t="s">
        <v>214</v>
      </c>
      <c r="K1527" t="s">
        <v>214</v>
      </c>
      <c r="L1527" t="s">
        <v>214</v>
      </c>
      <c r="M1527" t="s">
        <v>213</v>
      </c>
      <c r="N1527" t="s">
        <v>214</v>
      </c>
      <c r="O1527" t="s">
        <v>212</v>
      </c>
      <c r="P1527" t="s">
        <v>214</v>
      </c>
      <c r="Q1527" t="s">
        <v>214</v>
      </c>
      <c r="R1527" t="s">
        <v>214</v>
      </c>
      <c r="S1527" t="s">
        <v>214</v>
      </c>
      <c r="T1527" t="s">
        <v>214</v>
      </c>
      <c r="U1527" t="s">
        <v>214</v>
      </c>
      <c r="V1527" t="s">
        <v>214</v>
      </c>
      <c r="W1527" t="s">
        <v>214</v>
      </c>
      <c r="X1527" t="s">
        <v>214</v>
      </c>
      <c r="Y1527" t="s">
        <v>214</v>
      </c>
      <c r="Z1527" t="s">
        <v>214</v>
      </c>
      <c r="AA1527" t="s">
        <v>214</v>
      </c>
      <c r="AB1527" t="s">
        <v>214</v>
      </c>
      <c r="AC1527" t="s">
        <v>214</v>
      </c>
      <c r="AD1527" t="s">
        <v>213</v>
      </c>
      <c r="AE1527" t="s">
        <v>213</v>
      </c>
      <c r="AF1527" t="s">
        <v>213</v>
      </c>
      <c r="AG1527"/>
      <c r="AH1527"/>
      <c r="AI1527"/>
      <c r="AJ1527"/>
      <c r="AK1527"/>
      <c r="AL1527"/>
      <c r="AM1527"/>
      <c r="AN1527"/>
      <c r="AO1527"/>
      <c r="AP1527"/>
      <c r="AQ1527" t="s">
        <v>3375</v>
      </c>
      <c r="AR1527" s="288"/>
      <c r="AS1527" s="268"/>
      <c r="AT1527" s="294"/>
    </row>
    <row r="1528" spans="1:48" s="257" customFormat="1" ht="22.8" x14ac:dyDescent="0.4">
      <c r="A1528" s="349">
        <v>216715</v>
      </c>
      <c r="B1528" s="257" t="s">
        <v>59</v>
      </c>
      <c r="C1528" t="s">
        <v>214</v>
      </c>
      <c r="D1528" t="s">
        <v>214</v>
      </c>
      <c r="E1528" t="s">
        <v>214</v>
      </c>
      <c r="F1528" t="s">
        <v>212</v>
      </c>
      <c r="G1528" t="s">
        <v>212</v>
      </c>
      <c r="H1528" t="s">
        <v>214</v>
      </c>
      <c r="I1528" t="s">
        <v>212</v>
      </c>
      <c r="J1528" t="s">
        <v>214</v>
      </c>
      <c r="K1528" t="s">
        <v>214</v>
      </c>
      <c r="L1528" t="s">
        <v>214</v>
      </c>
      <c r="M1528" t="s">
        <v>213</v>
      </c>
      <c r="N1528" t="s">
        <v>214</v>
      </c>
      <c r="O1528" t="s">
        <v>214</v>
      </c>
      <c r="P1528" t="s">
        <v>214</v>
      </c>
      <c r="Q1528" t="s">
        <v>214</v>
      </c>
      <c r="R1528" t="s">
        <v>214</v>
      </c>
      <c r="S1528" t="s">
        <v>214</v>
      </c>
      <c r="T1528" t="s">
        <v>214</v>
      </c>
      <c r="U1528" t="s">
        <v>214</v>
      </c>
      <c r="V1528" t="s">
        <v>214</v>
      </c>
      <c r="W1528" t="s">
        <v>212</v>
      </c>
      <c r="X1528" t="s">
        <v>212</v>
      </c>
      <c r="Y1528" t="s">
        <v>214</v>
      </c>
      <c r="Z1528" t="s">
        <v>214</v>
      </c>
      <c r="AA1528" t="s">
        <v>214</v>
      </c>
      <c r="AB1528" t="s">
        <v>214</v>
      </c>
      <c r="AC1528" t="s">
        <v>214</v>
      </c>
      <c r="AD1528" t="s">
        <v>214</v>
      </c>
      <c r="AE1528" t="s">
        <v>213</v>
      </c>
      <c r="AF1528" t="s">
        <v>214</v>
      </c>
      <c r="AG1528" t="s">
        <v>213</v>
      </c>
      <c r="AH1528" t="s">
        <v>214</v>
      </c>
      <c r="AI1528" t="s">
        <v>214</v>
      </c>
      <c r="AJ1528" t="s">
        <v>214</v>
      </c>
      <c r="AK1528" t="s">
        <v>214</v>
      </c>
      <c r="AL1528" t="s">
        <v>213</v>
      </c>
      <c r="AM1528" t="s">
        <v>213</v>
      </c>
      <c r="AN1528" t="s">
        <v>213</v>
      </c>
      <c r="AO1528" t="s">
        <v>213</v>
      </c>
      <c r="AP1528" t="s">
        <v>213</v>
      </c>
      <c r="AQ1528" t="s">
        <v>3374</v>
      </c>
      <c r="AR1528"/>
      <c r="AS1528" s="268"/>
      <c r="AT1528" s="293"/>
      <c r="AV1528" s="258"/>
    </row>
    <row r="1529" spans="1:48" s="257" customFormat="1" ht="22.8" x14ac:dyDescent="0.4">
      <c r="A1529" s="349">
        <v>216716</v>
      </c>
      <c r="B1529" s="257" t="s">
        <v>486</v>
      </c>
      <c r="C1529" t="s">
        <v>214</v>
      </c>
      <c r="D1529" t="s">
        <v>212</v>
      </c>
      <c r="E1529" t="s">
        <v>212</v>
      </c>
      <c r="F1529" t="s">
        <v>214</v>
      </c>
      <c r="G1529" t="s">
        <v>212</v>
      </c>
      <c r="H1529" t="s">
        <v>212</v>
      </c>
      <c r="I1529" t="s">
        <v>212</v>
      </c>
      <c r="J1529" t="s">
        <v>212</v>
      </c>
      <c r="K1529" t="s">
        <v>212</v>
      </c>
      <c r="L1529" t="s">
        <v>212</v>
      </c>
      <c r="M1529" t="s">
        <v>214</v>
      </c>
      <c r="N1529" t="s">
        <v>213</v>
      </c>
      <c r="O1529" t="s">
        <v>214</v>
      </c>
      <c r="P1529" t="s">
        <v>214</v>
      </c>
      <c r="Q1529" t="s">
        <v>213</v>
      </c>
      <c r="R1529" s="269" t="s">
        <v>213</v>
      </c>
      <c r="S1529" s="269" t="s">
        <v>213</v>
      </c>
      <c r="T1529" s="269" t="s">
        <v>213</v>
      </c>
      <c r="U1529" s="269" t="s">
        <v>213</v>
      </c>
      <c r="V1529" s="269" t="s">
        <v>213</v>
      </c>
      <c r="W1529"/>
      <c r="X1529"/>
      <c r="Y1529"/>
      <c r="Z1529"/>
      <c r="AA1529"/>
      <c r="AB1529"/>
      <c r="AC1529"/>
      <c r="AD1529"/>
      <c r="AE1529"/>
      <c r="AF1529"/>
      <c r="AG1529"/>
      <c r="AH1529"/>
      <c r="AI1529"/>
      <c r="AJ1529"/>
      <c r="AK1529"/>
      <c r="AL1529"/>
      <c r="AM1529"/>
      <c r="AN1529"/>
      <c r="AO1529"/>
      <c r="AP1529"/>
      <c r="AQ1529" t="s">
        <v>486</v>
      </c>
      <c r="AR1529" s="288"/>
      <c r="AS1529" s="268"/>
      <c r="AT1529" s="294"/>
    </row>
    <row r="1530" spans="1:48" s="257" customFormat="1" ht="22.8" x14ac:dyDescent="0.4">
      <c r="A1530" s="351">
        <v>216717</v>
      </c>
      <c r="B1530" s="257" t="s">
        <v>485</v>
      </c>
      <c r="C1530" s="269" t="s">
        <v>3829</v>
      </c>
      <c r="D1530" s="269" t="s">
        <v>3829</v>
      </c>
      <c r="E1530" s="269" t="s">
        <v>3829</v>
      </c>
      <c r="F1530" s="269" t="s">
        <v>3829</v>
      </c>
      <c r="G1530" s="269" t="s">
        <v>3829</v>
      </c>
      <c r="H1530" s="269" t="s">
        <v>3829</v>
      </c>
      <c r="I1530" s="269" t="s">
        <v>3829</v>
      </c>
      <c r="J1530" s="269" t="s">
        <v>3829</v>
      </c>
      <c r="K1530" s="269" t="s">
        <v>3829</v>
      </c>
      <c r="L1530" s="269" t="s">
        <v>3829</v>
      </c>
      <c r="M1530" s="269"/>
      <c r="N1530" s="269"/>
      <c r="O1530" s="269"/>
      <c r="P1530" s="269"/>
      <c r="Q1530" s="269"/>
      <c r="R1530" s="269"/>
      <c r="S1530" s="269"/>
      <c r="T1530" s="269"/>
      <c r="U1530" s="269"/>
      <c r="V1530" s="269"/>
      <c r="W1530" s="269"/>
      <c r="X1530" s="269"/>
      <c r="Y1530" s="269"/>
      <c r="Z1530" s="269"/>
      <c r="AA1530" s="269"/>
      <c r="AB1530" s="269"/>
      <c r="AC1530" s="269"/>
      <c r="AD1530" s="269"/>
      <c r="AE1530" s="269"/>
      <c r="AF1530" s="269"/>
      <c r="AG1530" s="269"/>
      <c r="AH1530" s="269"/>
      <c r="AI1530" s="269"/>
      <c r="AJ1530" s="269"/>
      <c r="AK1530" s="269"/>
      <c r="AL1530" s="269"/>
      <c r="AM1530" s="269"/>
      <c r="AN1530" s="269"/>
      <c r="AO1530" s="269"/>
      <c r="AP1530"/>
      <c r="AQ1530" t="s">
        <v>4205</v>
      </c>
      <c r="AR1530" s="280"/>
      <c r="AS1530" s="268"/>
      <c r="AT1530" s="294"/>
    </row>
    <row r="1531" spans="1:48" s="257" customFormat="1" ht="22.8" x14ac:dyDescent="0.4">
      <c r="A1531" s="349">
        <v>216718</v>
      </c>
      <c r="B1531" s="257" t="s">
        <v>59</v>
      </c>
      <c r="C1531" t="s">
        <v>212</v>
      </c>
      <c r="D1531" t="s">
        <v>214</v>
      </c>
      <c r="E1531" t="s">
        <v>214</v>
      </c>
      <c r="F1531" t="s">
        <v>214</v>
      </c>
      <c r="G1531" t="s">
        <v>214</v>
      </c>
      <c r="H1531" t="s">
        <v>214</v>
      </c>
      <c r="I1531" t="s">
        <v>214</v>
      </c>
      <c r="J1531" t="s">
        <v>214</v>
      </c>
      <c r="K1531" t="s">
        <v>214</v>
      </c>
      <c r="L1531" t="s">
        <v>212</v>
      </c>
      <c r="M1531" t="s">
        <v>213</v>
      </c>
      <c r="N1531" t="s">
        <v>214</v>
      </c>
      <c r="O1531" t="s">
        <v>214</v>
      </c>
      <c r="P1531" t="s">
        <v>214</v>
      </c>
      <c r="Q1531" t="s">
        <v>214</v>
      </c>
      <c r="R1531" t="s">
        <v>214</v>
      </c>
      <c r="S1531" t="s">
        <v>214</v>
      </c>
      <c r="T1531" t="s">
        <v>214</v>
      </c>
      <c r="U1531" t="s">
        <v>214</v>
      </c>
      <c r="V1531" t="s">
        <v>214</v>
      </c>
      <c r="W1531" t="s">
        <v>214</v>
      </c>
      <c r="X1531" t="s">
        <v>214</v>
      </c>
      <c r="Y1531" t="s">
        <v>214</v>
      </c>
      <c r="Z1531" t="s">
        <v>214</v>
      </c>
      <c r="AA1531" t="s">
        <v>212</v>
      </c>
      <c r="AB1531" t="s">
        <v>214</v>
      </c>
      <c r="AC1531" t="s">
        <v>214</v>
      </c>
      <c r="AD1531" t="s">
        <v>214</v>
      </c>
      <c r="AE1531" t="s">
        <v>212</v>
      </c>
      <c r="AF1531" t="s">
        <v>214</v>
      </c>
      <c r="AG1531" t="s">
        <v>214</v>
      </c>
      <c r="AH1531" t="s">
        <v>214</v>
      </c>
      <c r="AI1531" t="s">
        <v>214</v>
      </c>
      <c r="AJ1531" t="s">
        <v>214</v>
      </c>
      <c r="AK1531" t="s">
        <v>214</v>
      </c>
      <c r="AL1531" t="s">
        <v>213</v>
      </c>
      <c r="AM1531" t="s">
        <v>213</v>
      </c>
      <c r="AN1531" t="s">
        <v>213</v>
      </c>
      <c r="AO1531" t="s">
        <v>213</v>
      </c>
      <c r="AP1531" t="s">
        <v>213</v>
      </c>
      <c r="AQ1531" t="s">
        <v>59</v>
      </c>
      <c r="AR1531"/>
      <c r="AS1531" s="268"/>
      <c r="AT1531" s="294"/>
    </row>
    <row r="1532" spans="1:48" s="257" customFormat="1" ht="25.8" x14ac:dyDescent="0.65">
      <c r="A1532" s="351">
        <v>216719</v>
      </c>
      <c r="B1532" s="257" t="s">
        <v>485</v>
      </c>
      <c r="C1532" s="269" t="s">
        <v>3829</v>
      </c>
      <c r="D1532" s="269" t="s">
        <v>3829</v>
      </c>
      <c r="E1532" s="269" t="s">
        <v>3829</v>
      </c>
      <c r="F1532" s="269" t="s">
        <v>3829</v>
      </c>
      <c r="G1532" s="269" t="s">
        <v>3829</v>
      </c>
      <c r="H1532" s="269" t="s">
        <v>3829</v>
      </c>
      <c r="I1532" s="269" t="s">
        <v>3829</v>
      </c>
      <c r="J1532" s="269" t="s">
        <v>3829</v>
      </c>
      <c r="K1532" s="269" t="s">
        <v>3829</v>
      </c>
      <c r="L1532" s="269" t="s">
        <v>3829</v>
      </c>
      <c r="M1532" s="269"/>
      <c r="N1532" s="269"/>
      <c r="O1532" s="269"/>
      <c r="P1532" s="269"/>
      <c r="Q1532" s="269"/>
      <c r="R1532" s="269"/>
      <c r="S1532" s="269"/>
      <c r="T1532" s="269"/>
      <c r="U1532" s="269"/>
      <c r="V1532" s="269"/>
      <c r="W1532" s="269"/>
      <c r="X1532" s="269"/>
      <c r="Y1532" s="269"/>
      <c r="Z1532" s="269"/>
      <c r="AA1532" s="269"/>
      <c r="AB1532" s="269"/>
      <c r="AC1532" s="269"/>
      <c r="AD1532" s="269"/>
      <c r="AE1532" s="269"/>
      <c r="AF1532" s="269"/>
      <c r="AG1532" s="269"/>
      <c r="AH1532" s="269"/>
      <c r="AI1532" s="269"/>
      <c r="AJ1532" s="269"/>
      <c r="AK1532" s="269"/>
      <c r="AL1532" s="269"/>
      <c r="AM1532" s="269"/>
      <c r="AN1532" s="269"/>
      <c r="AO1532" s="269"/>
      <c r="AP1532"/>
      <c r="AQ1532" t="s">
        <v>4205</v>
      </c>
      <c r="AR1532" s="288"/>
      <c r="AS1532" s="286"/>
      <c r="AT1532" s="293"/>
      <c r="AV1532" s="258"/>
    </row>
    <row r="1533" spans="1:48" s="257" customFormat="1" ht="22.8" x14ac:dyDescent="0.4">
      <c r="A1533" s="351">
        <v>216720</v>
      </c>
      <c r="B1533" s="257" t="s">
        <v>485</v>
      </c>
      <c r="C1533" s="269" t="s">
        <v>3829</v>
      </c>
      <c r="D1533" s="269" t="s">
        <v>3829</v>
      </c>
      <c r="E1533" s="269" t="s">
        <v>3829</v>
      </c>
      <c r="F1533" s="269" t="s">
        <v>3829</v>
      </c>
      <c r="G1533" s="269" t="s">
        <v>3829</v>
      </c>
      <c r="H1533" s="269" t="s">
        <v>3829</v>
      </c>
      <c r="I1533" s="269" t="s">
        <v>3829</v>
      </c>
      <c r="J1533" s="269" t="s">
        <v>3829</v>
      </c>
      <c r="K1533" s="269" t="s">
        <v>3829</v>
      </c>
      <c r="L1533" s="269" t="s">
        <v>3829</v>
      </c>
      <c r="M1533" s="269"/>
      <c r="N1533" s="269"/>
      <c r="O1533" s="269"/>
      <c r="P1533" s="269"/>
      <c r="Q1533" s="269"/>
      <c r="R1533" s="269"/>
      <c r="S1533" s="269"/>
      <c r="T1533" s="269"/>
      <c r="U1533" s="269"/>
      <c r="V1533" s="269"/>
      <c r="W1533" s="269"/>
      <c r="X1533" s="269"/>
      <c r="Y1533" s="269"/>
      <c r="Z1533" s="269"/>
      <c r="AA1533" s="269"/>
      <c r="AB1533" s="269"/>
      <c r="AC1533" s="269"/>
      <c r="AD1533" s="269"/>
      <c r="AE1533" s="269"/>
      <c r="AF1533" s="269"/>
      <c r="AG1533" s="269"/>
      <c r="AH1533" s="269"/>
      <c r="AI1533" s="269"/>
      <c r="AJ1533" s="269"/>
      <c r="AK1533" s="269"/>
      <c r="AL1533" s="269"/>
      <c r="AM1533" s="269"/>
      <c r="AN1533" s="269"/>
      <c r="AO1533" s="269"/>
      <c r="AP1533"/>
      <c r="AQ1533" t="s">
        <v>4205</v>
      </c>
      <c r="AR1533" s="288"/>
      <c r="AS1533" s="268"/>
      <c r="AT1533" s="293"/>
      <c r="AV1533" s="258"/>
    </row>
    <row r="1534" spans="1:48" s="257" customFormat="1" ht="22.8" x14ac:dyDescent="0.4">
      <c r="A1534" s="351">
        <v>216721</v>
      </c>
      <c r="B1534" s="257" t="s">
        <v>485</v>
      </c>
      <c r="C1534" s="269" t="s">
        <v>3829</v>
      </c>
      <c r="D1534" s="269" t="s">
        <v>3829</v>
      </c>
      <c r="E1534" s="269" t="s">
        <v>3829</v>
      </c>
      <c r="F1534" s="269" t="s">
        <v>3829</v>
      </c>
      <c r="G1534" s="269" t="s">
        <v>3829</v>
      </c>
      <c r="H1534" s="269" t="s">
        <v>3829</v>
      </c>
      <c r="I1534" s="269" t="s">
        <v>3829</v>
      </c>
      <c r="J1534" s="269" t="s">
        <v>3829</v>
      </c>
      <c r="K1534" s="269" t="s">
        <v>3829</v>
      </c>
      <c r="L1534" s="269" t="s">
        <v>3829</v>
      </c>
      <c r="M1534" s="269"/>
      <c r="N1534" s="269"/>
      <c r="O1534" s="269"/>
      <c r="P1534" s="269"/>
      <c r="Q1534" s="269"/>
      <c r="R1534" s="269"/>
      <c r="S1534" s="269"/>
      <c r="T1534" s="269"/>
      <c r="U1534" s="269"/>
      <c r="V1534" s="269"/>
      <c r="W1534" s="269"/>
      <c r="X1534" s="269"/>
      <c r="Y1534" s="269"/>
      <c r="Z1534" s="269"/>
      <c r="AA1534" s="269"/>
      <c r="AB1534" s="269"/>
      <c r="AC1534" s="269"/>
      <c r="AD1534" s="269"/>
      <c r="AE1534" s="269"/>
      <c r="AF1534" s="269"/>
      <c r="AG1534" s="269"/>
      <c r="AH1534" s="269"/>
      <c r="AI1534" s="269"/>
      <c r="AJ1534" s="269"/>
      <c r="AK1534" s="269"/>
      <c r="AL1534" s="269"/>
      <c r="AM1534" s="269"/>
      <c r="AN1534" s="269"/>
      <c r="AO1534" s="269"/>
      <c r="AP1534"/>
      <c r="AQ1534" t="s">
        <v>4205</v>
      </c>
      <c r="AR1534" s="288"/>
      <c r="AS1534" s="268"/>
      <c r="AT1534" s="293"/>
      <c r="AV1534" s="258"/>
    </row>
    <row r="1535" spans="1:48" s="257" customFormat="1" ht="22.8" x14ac:dyDescent="0.4">
      <c r="A1535" s="351">
        <v>216722</v>
      </c>
      <c r="B1535" s="257" t="s">
        <v>485</v>
      </c>
      <c r="C1535" s="269" t="s">
        <v>3829</v>
      </c>
      <c r="D1535" s="269" t="s">
        <v>3829</v>
      </c>
      <c r="E1535" s="269" t="s">
        <v>3829</v>
      </c>
      <c r="F1535" s="269" t="s">
        <v>3829</v>
      </c>
      <c r="G1535" s="269" t="s">
        <v>3829</v>
      </c>
      <c r="H1535" s="269" t="s">
        <v>3829</v>
      </c>
      <c r="I1535" s="269" t="s">
        <v>3829</v>
      </c>
      <c r="J1535" s="269" t="s">
        <v>3829</v>
      </c>
      <c r="K1535" s="269" t="s">
        <v>3829</v>
      </c>
      <c r="L1535" s="269" t="s">
        <v>3829</v>
      </c>
      <c r="M1535" s="269"/>
      <c r="N1535" s="269"/>
      <c r="O1535" s="269"/>
      <c r="P1535" s="269"/>
      <c r="Q1535" s="269"/>
      <c r="R1535" s="269"/>
      <c r="S1535" s="269"/>
      <c r="T1535" s="269"/>
      <c r="U1535" s="269"/>
      <c r="V1535" s="269"/>
      <c r="W1535" s="269"/>
      <c r="X1535" s="269"/>
      <c r="Y1535" s="269"/>
      <c r="Z1535" s="269"/>
      <c r="AA1535" s="269"/>
      <c r="AB1535" s="269"/>
      <c r="AC1535" s="269"/>
      <c r="AD1535" s="269"/>
      <c r="AE1535" s="269"/>
      <c r="AF1535" s="269"/>
      <c r="AG1535" s="269"/>
      <c r="AH1535" s="269"/>
      <c r="AI1535" s="269"/>
      <c r="AJ1535" s="269"/>
      <c r="AK1535" s="269"/>
      <c r="AL1535" s="269"/>
      <c r="AM1535" s="269"/>
      <c r="AN1535" s="269"/>
      <c r="AO1535" s="269"/>
      <c r="AP1535"/>
      <c r="AQ1535" t="s">
        <v>4205</v>
      </c>
      <c r="AR1535" s="288"/>
      <c r="AS1535" s="283"/>
      <c r="AT1535" s="294"/>
    </row>
    <row r="1536" spans="1:48" s="257" customFormat="1" ht="24" x14ac:dyDescent="0.5">
      <c r="A1536" s="350">
        <v>216723</v>
      </c>
      <c r="B1536" s="257" t="s">
        <v>485</v>
      </c>
      <c r="C1536" s="257" t="s">
        <v>3829</v>
      </c>
      <c r="D1536" s="257" t="s">
        <v>3829</v>
      </c>
      <c r="E1536" s="257" t="s">
        <v>3829</v>
      </c>
      <c r="F1536" s="257" t="s">
        <v>3829</v>
      </c>
      <c r="G1536" s="257" t="s">
        <v>3829</v>
      </c>
      <c r="H1536" s="257" t="s">
        <v>3829</v>
      </c>
      <c r="I1536" s="257" t="s">
        <v>3829</v>
      </c>
      <c r="J1536" s="257" t="s">
        <v>3829</v>
      </c>
      <c r="K1536" s="257" t="s">
        <v>3829</v>
      </c>
      <c r="L1536" s="257" t="s">
        <v>3829</v>
      </c>
      <c r="AP1536"/>
      <c r="AQ1536" t="s">
        <v>4205</v>
      </c>
      <c r="AR1536" s="288"/>
      <c r="AS1536" s="268"/>
      <c r="AT1536" s="293"/>
      <c r="AV1536" s="258"/>
    </row>
    <row r="1537" spans="1:48" s="257" customFormat="1" ht="22.8" x14ac:dyDescent="0.4">
      <c r="A1537" s="351">
        <v>216725</v>
      </c>
      <c r="B1537" s="257" t="s">
        <v>485</v>
      </c>
      <c r="C1537" s="269" t="s">
        <v>3829</v>
      </c>
      <c r="D1537" s="269" t="s">
        <v>3829</v>
      </c>
      <c r="E1537" s="269" t="s">
        <v>3829</v>
      </c>
      <c r="F1537" s="269" t="s">
        <v>3829</v>
      </c>
      <c r="G1537" s="269" t="s">
        <v>3829</v>
      </c>
      <c r="H1537" s="269" t="s">
        <v>3829</v>
      </c>
      <c r="I1537" s="269" t="s">
        <v>3829</v>
      </c>
      <c r="J1537" s="269" t="s">
        <v>3829</v>
      </c>
      <c r="K1537" s="269" t="s">
        <v>3829</v>
      </c>
      <c r="L1537" s="269" t="s">
        <v>3829</v>
      </c>
      <c r="M1537" s="269"/>
      <c r="N1537" s="269"/>
      <c r="O1537" s="269"/>
      <c r="P1537" s="269"/>
      <c r="Q1537" s="269"/>
      <c r="R1537" s="269"/>
      <c r="S1537" s="269"/>
      <c r="T1537" s="269"/>
      <c r="U1537" s="269"/>
      <c r="V1537" s="269"/>
      <c r="W1537" s="269"/>
      <c r="X1537" s="269"/>
      <c r="Y1537" s="269"/>
      <c r="Z1537" s="269"/>
      <c r="AA1537" s="269"/>
      <c r="AB1537" s="269"/>
      <c r="AC1537" s="269"/>
      <c r="AD1537" s="269"/>
      <c r="AE1537" s="269"/>
      <c r="AF1537" s="269"/>
      <c r="AG1537" s="269"/>
      <c r="AH1537" s="269"/>
      <c r="AI1537" s="269"/>
      <c r="AJ1537" s="269"/>
      <c r="AK1537" s="269"/>
      <c r="AL1537" s="269"/>
      <c r="AM1537" s="269"/>
      <c r="AN1537" s="269"/>
      <c r="AO1537" s="269"/>
      <c r="AP1537"/>
      <c r="AQ1537" t="s">
        <v>4205</v>
      </c>
      <c r="AR1537" s="288"/>
      <c r="AS1537" s="268"/>
      <c r="AT1537" s="293"/>
      <c r="AV1537" s="258"/>
    </row>
    <row r="1538" spans="1:48" s="257" customFormat="1" ht="22.8" x14ac:dyDescent="0.4">
      <c r="A1538" s="351">
        <v>216727</v>
      </c>
      <c r="B1538" s="257" t="s">
        <v>485</v>
      </c>
      <c r="C1538" s="269" t="s">
        <v>3829</v>
      </c>
      <c r="D1538" s="269" t="s">
        <v>3829</v>
      </c>
      <c r="E1538" s="269" t="s">
        <v>3829</v>
      </c>
      <c r="F1538" s="269" t="s">
        <v>3829</v>
      </c>
      <c r="G1538" s="269" t="s">
        <v>3829</v>
      </c>
      <c r="H1538" s="269" t="s">
        <v>3829</v>
      </c>
      <c r="I1538" s="269" t="s">
        <v>3829</v>
      </c>
      <c r="J1538" s="269" t="s">
        <v>3829</v>
      </c>
      <c r="K1538" s="269" t="s">
        <v>3829</v>
      </c>
      <c r="L1538" s="269" t="s">
        <v>3829</v>
      </c>
      <c r="M1538" s="269"/>
      <c r="N1538" s="269"/>
      <c r="O1538" s="269"/>
      <c r="P1538" s="269"/>
      <c r="Q1538" s="269"/>
      <c r="R1538" s="269"/>
      <c r="S1538" s="269"/>
      <c r="T1538" s="269"/>
      <c r="U1538" s="269"/>
      <c r="V1538" s="269"/>
      <c r="W1538" s="269"/>
      <c r="X1538" s="269"/>
      <c r="Y1538" s="269"/>
      <c r="Z1538" s="269"/>
      <c r="AA1538" s="269"/>
      <c r="AB1538" s="269"/>
      <c r="AC1538" s="269"/>
      <c r="AD1538" s="269"/>
      <c r="AE1538" s="269"/>
      <c r="AF1538" s="269"/>
      <c r="AG1538" s="269"/>
      <c r="AH1538" s="269"/>
      <c r="AI1538" s="269"/>
      <c r="AJ1538" s="269"/>
      <c r="AK1538" s="269"/>
      <c r="AL1538" s="269"/>
      <c r="AM1538" s="269"/>
      <c r="AN1538" s="269"/>
      <c r="AO1538" s="269"/>
      <c r="AP1538"/>
      <c r="AQ1538" t="s">
        <v>4211</v>
      </c>
      <c r="AR1538" s="288"/>
      <c r="AS1538" s="268"/>
      <c r="AT1538" s="293"/>
      <c r="AV1538" s="258"/>
    </row>
    <row r="1539" spans="1:48" s="257" customFormat="1" ht="22.8" x14ac:dyDescent="0.4">
      <c r="A1539" s="349">
        <v>216728</v>
      </c>
      <c r="B1539" s="257" t="s">
        <v>486</v>
      </c>
      <c r="C1539" t="s">
        <v>212</v>
      </c>
      <c r="D1539" t="s">
        <v>214</v>
      </c>
      <c r="E1539" t="s">
        <v>214</v>
      </c>
      <c r="F1539" t="s">
        <v>212</v>
      </c>
      <c r="G1539" t="s">
        <v>214</v>
      </c>
      <c r="H1539" t="s">
        <v>214</v>
      </c>
      <c r="I1539" t="s">
        <v>212</v>
      </c>
      <c r="J1539" t="s">
        <v>214</v>
      </c>
      <c r="K1539" t="s">
        <v>214</v>
      </c>
      <c r="L1539" t="s">
        <v>212</v>
      </c>
      <c r="M1539" t="s">
        <v>214</v>
      </c>
      <c r="N1539" t="s">
        <v>213</v>
      </c>
      <c r="O1539" t="s">
        <v>214</v>
      </c>
      <c r="P1539" t="s">
        <v>213</v>
      </c>
      <c r="Q1539" t="s">
        <v>213</v>
      </c>
      <c r="R1539" t="s">
        <v>213</v>
      </c>
      <c r="S1539" t="s">
        <v>213</v>
      </c>
      <c r="T1539" t="s">
        <v>214</v>
      </c>
      <c r="U1539" t="s">
        <v>213</v>
      </c>
      <c r="V1539" t="s">
        <v>214</v>
      </c>
      <c r="W1539"/>
      <c r="X1539"/>
      <c r="Y1539"/>
      <c r="Z1539"/>
      <c r="AA1539"/>
      <c r="AB1539"/>
      <c r="AC1539"/>
      <c r="AD1539"/>
      <c r="AE1539"/>
      <c r="AF1539"/>
      <c r="AG1539"/>
      <c r="AH1539"/>
      <c r="AI1539"/>
      <c r="AJ1539"/>
      <c r="AK1539"/>
      <c r="AL1539"/>
      <c r="AM1539"/>
      <c r="AN1539"/>
      <c r="AO1539"/>
      <c r="AP1539"/>
      <c r="AQ1539" t="s">
        <v>3377</v>
      </c>
      <c r="AR1539" s="288"/>
      <c r="AS1539" s="268"/>
      <c r="AT1539" s="293"/>
      <c r="AV1539" s="258"/>
    </row>
    <row r="1540" spans="1:48" s="257" customFormat="1" ht="24" x14ac:dyDescent="0.5">
      <c r="A1540" s="350">
        <v>216729</v>
      </c>
      <c r="B1540" s="257" t="s">
        <v>485</v>
      </c>
      <c r="C1540" s="269" t="s">
        <v>3829</v>
      </c>
      <c r="D1540" s="269" t="s">
        <v>3829</v>
      </c>
      <c r="E1540" s="269" t="s">
        <v>3829</v>
      </c>
      <c r="F1540" s="269" t="s">
        <v>3829</v>
      </c>
      <c r="G1540" s="269" t="s">
        <v>3829</v>
      </c>
      <c r="H1540" s="269" t="s">
        <v>3829</v>
      </c>
      <c r="I1540" s="269" t="s">
        <v>3829</v>
      </c>
      <c r="J1540" s="269" t="s">
        <v>3829</v>
      </c>
      <c r="K1540" s="269" t="s">
        <v>3829</v>
      </c>
      <c r="L1540" s="269" t="s">
        <v>3829</v>
      </c>
      <c r="M1540" s="256"/>
      <c r="N1540" s="256"/>
      <c r="O1540" s="256"/>
      <c r="P1540" s="256"/>
      <c r="Q1540" s="256"/>
      <c r="R1540" s="256"/>
      <c r="S1540" s="256"/>
      <c r="T1540" s="256"/>
      <c r="U1540" s="256"/>
      <c r="V1540" s="256"/>
      <c r="W1540" s="256"/>
      <c r="X1540" s="256"/>
      <c r="Y1540" s="256"/>
      <c r="Z1540" s="256"/>
      <c r="AA1540" s="256"/>
      <c r="AB1540" s="256"/>
      <c r="AC1540" s="256"/>
      <c r="AD1540" s="256"/>
      <c r="AE1540" s="256"/>
      <c r="AF1540" s="256"/>
      <c r="AG1540" s="256"/>
      <c r="AH1540" s="256"/>
      <c r="AI1540" s="256"/>
      <c r="AJ1540" s="256"/>
      <c r="AK1540" s="256"/>
      <c r="AL1540" s="256"/>
      <c r="AM1540" s="256"/>
      <c r="AN1540" s="256"/>
      <c r="AO1540" s="256"/>
      <c r="AP1540"/>
      <c r="AQ1540" t="s">
        <v>4115</v>
      </c>
      <c r="AR1540" s="288"/>
      <c r="AS1540" s="268"/>
      <c r="AT1540" s="293"/>
      <c r="AV1540" s="258"/>
    </row>
    <row r="1541" spans="1:48" s="257" customFormat="1" ht="22.8" x14ac:dyDescent="0.4">
      <c r="A1541" s="351">
        <v>216730</v>
      </c>
      <c r="B1541" s="257" t="s">
        <v>485</v>
      </c>
      <c r="C1541" s="269" t="s">
        <v>3829</v>
      </c>
      <c r="D1541" s="269" t="s">
        <v>3829</v>
      </c>
      <c r="E1541" s="269" t="s">
        <v>3829</v>
      </c>
      <c r="F1541" s="269" t="s">
        <v>3829</v>
      </c>
      <c r="G1541" s="269" t="s">
        <v>3829</v>
      </c>
      <c r="H1541" s="269" t="s">
        <v>3829</v>
      </c>
      <c r="I1541" s="269" t="s">
        <v>3829</v>
      </c>
      <c r="J1541" s="269" t="s">
        <v>3829</v>
      </c>
      <c r="K1541" s="269" t="s">
        <v>3829</v>
      </c>
      <c r="L1541" s="269" t="s">
        <v>3829</v>
      </c>
      <c r="M1541" s="269"/>
      <c r="N1541" s="269"/>
      <c r="O1541" s="269"/>
      <c r="P1541" s="269"/>
      <c r="Q1541" s="269"/>
      <c r="R1541" s="269"/>
      <c r="S1541" s="269"/>
      <c r="T1541" s="269"/>
      <c r="U1541" s="269"/>
      <c r="V1541" s="269"/>
      <c r="W1541" s="269"/>
      <c r="X1541" s="269"/>
      <c r="Y1541" s="269"/>
      <c r="Z1541" s="269"/>
      <c r="AA1541" s="269"/>
      <c r="AB1541" s="269"/>
      <c r="AC1541" s="269"/>
      <c r="AD1541" s="269"/>
      <c r="AE1541" s="269"/>
      <c r="AF1541" s="269"/>
      <c r="AG1541" s="269"/>
      <c r="AH1541" s="269"/>
      <c r="AI1541" s="269"/>
      <c r="AJ1541" s="269"/>
      <c r="AK1541" s="269"/>
      <c r="AL1541" s="269"/>
      <c r="AM1541" s="269"/>
      <c r="AN1541" s="269"/>
      <c r="AO1541" s="269"/>
      <c r="AP1541"/>
      <c r="AQ1541" t="s">
        <v>4205</v>
      </c>
      <c r="AR1541"/>
      <c r="AS1541" s="268"/>
      <c r="AT1541" s="294"/>
      <c r="AV1541" s="258"/>
    </row>
    <row r="1542" spans="1:48" s="257" customFormat="1" ht="22.8" x14ac:dyDescent="0.4">
      <c r="A1542" s="351">
        <v>216731</v>
      </c>
      <c r="B1542" s="257" t="s">
        <v>485</v>
      </c>
      <c r="C1542" s="269" t="s">
        <v>3829</v>
      </c>
      <c r="D1542" s="269" t="s">
        <v>3829</v>
      </c>
      <c r="E1542" s="269" t="s">
        <v>3829</v>
      </c>
      <c r="F1542" s="269" t="s">
        <v>3829</v>
      </c>
      <c r="G1542" s="269" t="s">
        <v>3829</v>
      </c>
      <c r="H1542" s="269" t="s">
        <v>3829</v>
      </c>
      <c r="I1542" s="269" t="s">
        <v>3829</v>
      </c>
      <c r="J1542" s="269" t="s">
        <v>3829</v>
      </c>
      <c r="K1542" s="269" t="s">
        <v>3829</v>
      </c>
      <c r="L1542" s="269" t="s">
        <v>3829</v>
      </c>
      <c r="M1542" s="269"/>
      <c r="N1542" s="269"/>
      <c r="O1542" s="269"/>
      <c r="P1542" s="269"/>
      <c r="Q1542" s="269"/>
      <c r="R1542" s="269"/>
      <c r="S1542" s="269"/>
      <c r="T1542" s="269"/>
      <c r="U1542" s="269"/>
      <c r="V1542" s="269"/>
      <c r="W1542" s="269"/>
      <c r="X1542" s="269"/>
      <c r="Y1542" s="269"/>
      <c r="Z1542" s="269"/>
      <c r="AA1542" s="269"/>
      <c r="AB1542" s="269"/>
      <c r="AC1542" s="269"/>
      <c r="AD1542" s="269"/>
      <c r="AE1542" s="269"/>
      <c r="AF1542" s="269"/>
      <c r="AG1542" s="269"/>
      <c r="AH1542" s="269"/>
      <c r="AI1542" s="269"/>
      <c r="AJ1542" s="269"/>
      <c r="AK1542" s="269"/>
      <c r="AL1542" s="269"/>
      <c r="AM1542" s="269"/>
      <c r="AN1542" s="269"/>
      <c r="AO1542" s="269"/>
      <c r="AP1542"/>
      <c r="AQ1542" t="s">
        <v>4205</v>
      </c>
      <c r="AR1542" s="288"/>
      <c r="AS1542" s="268"/>
      <c r="AT1542" s="294"/>
      <c r="AV1542" s="258"/>
    </row>
    <row r="1543" spans="1:48" s="257" customFormat="1" ht="22.8" x14ac:dyDescent="0.4">
      <c r="A1543" s="349">
        <v>216732</v>
      </c>
      <c r="B1543" s="257" t="s">
        <v>484</v>
      </c>
      <c r="C1543" t="s">
        <v>212</v>
      </c>
      <c r="D1543" t="s">
        <v>214</v>
      </c>
      <c r="E1543" t="s">
        <v>214</v>
      </c>
      <c r="F1543" t="s">
        <v>214</v>
      </c>
      <c r="G1543" t="s">
        <v>212</v>
      </c>
      <c r="H1543" t="s">
        <v>213</v>
      </c>
      <c r="I1543" t="s">
        <v>214</v>
      </c>
      <c r="J1543" t="s">
        <v>214</v>
      </c>
      <c r="K1543" t="s">
        <v>214</v>
      </c>
      <c r="L1543" t="s">
        <v>214</v>
      </c>
      <c r="M1543" t="s">
        <v>213</v>
      </c>
      <c r="N1543" t="s">
        <v>214</v>
      </c>
      <c r="O1543" t="s">
        <v>214</v>
      </c>
      <c r="P1543" t="s">
        <v>214</v>
      </c>
      <c r="Q1543" t="s">
        <v>214</v>
      </c>
      <c r="R1543" t="s">
        <v>213</v>
      </c>
      <c r="S1543" t="s">
        <v>214</v>
      </c>
      <c r="T1543" t="s">
        <v>214</v>
      </c>
      <c r="U1543" t="s">
        <v>214</v>
      </c>
      <c r="V1543" t="s">
        <v>214</v>
      </c>
      <c r="W1543" t="s">
        <v>212</v>
      </c>
      <c r="X1543" t="s">
        <v>214</v>
      </c>
      <c r="Y1543" t="s">
        <v>214</v>
      </c>
      <c r="Z1543" t="s">
        <v>214</v>
      </c>
      <c r="AA1543" t="s">
        <v>212</v>
      </c>
      <c r="AB1543" t="s">
        <v>214</v>
      </c>
      <c r="AC1543" t="s">
        <v>214</v>
      </c>
      <c r="AD1543" t="s">
        <v>214</v>
      </c>
      <c r="AE1543" t="s">
        <v>213</v>
      </c>
      <c r="AF1543" t="s">
        <v>213</v>
      </c>
      <c r="AG1543"/>
      <c r="AH1543"/>
      <c r="AI1543"/>
      <c r="AJ1543"/>
      <c r="AK1543"/>
      <c r="AL1543"/>
      <c r="AM1543"/>
      <c r="AN1543"/>
      <c r="AO1543"/>
      <c r="AP1543"/>
      <c r="AQ1543" t="s">
        <v>3375</v>
      </c>
      <c r="AR1543" s="288"/>
      <c r="AS1543" s="268"/>
      <c r="AT1543" s="294"/>
    </row>
    <row r="1544" spans="1:48" s="257" customFormat="1" ht="22.8" x14ac:dyDescent="0.4">
      <c r="A1544" s="351">
        <v>216733</v>
      </c>
      <c r="B1544" s="257" t="s">
        <v>485</v>
      </c>
      <c r="C1544" s="269" t="s">
        <v>3829</v>
      </c>
      <c r="D1544" s="269" t="s">
        <v>3829</v>
      </c>
      <c r="E1544" s="269" t="s">
        <v>3829</v>
      </c>
      <c r="F1544" s="269" t="s">
        <v>3829</v>
      </c>
      <c r="G1544" s="269" t="s">
        <v>3829</v>
      </c>
      <c r="H1544" s="269" t="s">
        <v>3829</v>
      </c>
      <c r="I1544" s="269" t="s">
        <v>3829</v>
      </c>
      <c r="J1544" s="269" t="s">
        <v>3829</v>
      </c>
      <c r="K1544" s="269" t="s">
        <v>3829</v>
      </c>
      <c r="L1544" s="269" t="s">
        <v>3829</v>
      </c>
      <c r="M1544" s="269"/>
      <c r="N1544" s="269"/>
      <c r="O1544" s="269"/>
      <c r="P1544" s="269"/>
      <c r="Q1544" s="269"/>
      <c r="R1544" s="269"/>
      <c r="S1544" s="269"/>
      <c r="T1544" s="269"/>
      <c r="U1544" s="269"/>
      <c r="V1544" s="269"/>
      <c r="W1544" s="269"/>
      <c r="X1544" s="269"/>
      <c r="Y1544" s="269"/>
      <c r="Z1544" s="269"/>
      <c r="AA1544" s="269"/>
      <c r="AB1544" s="269"/>
      <c r="AC1544" s="269"/>
      <c r="AD1544" s="269"/>
      <c r="AE1544" s="269"/>
      <c r="AF1544" s="269"/>
      <c r="AG1544" s="269"/>
      <c r="AH1544" s="269"/>
      <c r="AI1544" s="269"/>
      <c r="AJ1544" s="269"/>
      <c r="AK1544" s="269"/>
      <c r="AL1544" s="269"/>
      <c r="AM1544" s="269"/>
      <c r="AN1544" s="269"/>
      <c r="AO1544" s="269"/>
      <c r="AP1544"/>
      <c r="AQ1544" t="s">
        <v>4205</v>
      </c>
      <c r="AR1544" s="288"/>
      <c r="AS1544" s="268"/>
      <c r="AT1544" s="293"/>
      <c r="AV1544" s="258"/>
    </row>
    <row r="1545" spans="1:48" s="257" customFormat="1" ht="22.8" x14ac:dyDescent="0.4">
      <c r="A1545" s="349">
        <v>216734</v>
      </c>
      <c r="B1545" s="257" t="s">
        <v>484</v>
      </c>
      <c r="C1545" t="s">
        <v>214</v>
      </c>
      <c r="D1545" t="s">
        <v>214</v>
      </c>
      <c r="E1545" t="s">
        <v>214</v>
      </c>
      <c r="F1545" t="s">
        <v>212</v>
      </c>
      <c r="G1545" t="s">
        <v>212</v>
      </c>
      <c r="H1545" t="s">
        <v>212</v>
      </c>
      <c r="I1545" t="s">
        <v>214</v>
      </c>
      <c r="J1545" t="s">
        <v>214</v>
      </c>
      <c r="K1545" t="s">
        <v>212</v>
      </c>
      <c r="L1545" t="s">
        <v>214</v>
      </c>
      <c r="M1545" t="s">
        <v>214</v>
      </c>
      <c r="N1545" t="s">
        <v>214</v>
      </c>
      <c r="O1545" t="s">
        <v>212</v>
      </c>
      <c r="P1545" t="s">
        <v>214</v>
      </c>
      <c r="Q1545" t="s">
        <v>212</v>
      </c>
      <c r="R1545" t="s">
        <v>214</v>
      </c>
      <c r="S1545" t="s">
        <v>212</v>
      </c>
      <c r="T1545" t="s">
        <v>212</v>
      </c>
      <c r="U1545" t="s">
        <v>212</v>
      </c>
      <c r="V1545" t="s">
        <v>214</v>
      </c>
      <c r="W1545" t="s">
        <v>214</v>
      </c>
      <c r="X1545" t="s">
        <v>214</v>
      </c>
      <c r="Y1545" t="s">
        <v>214</v>
      </c>
      <c r="Z1545" t="s">
        <v>214</v>
      </c>
      <c r="AA1545" t="s">
        <v>214</v>
      </c>
      <c r="AB1545" t="s">
        <v>213</v>
      </c>
      <c r="AC1545" t="s">
        <v>213</v>
      </c>
      <c r="AD1545" t="s">
        <v>213</v>
      </c>
      <c r="AE1545" t="s">
        <v>213</v>
      </c>
      <c r="AF1545" t="s">
        <v>213</v>
      </c>
      <c r="AG1545"/>
      <c r="AH1545"/>
      <c r="AI1545"/>
      <c r="AJ1545"/>
      <c r="AK1545"/>
      <c r="AL1545"/>
      <c r="AM1545"/>
      <c r="AN1545"/>
      <c r="AO1545"/>
      <c r="AP1545"/>
      <c r="AQ1545" t="s">
        <v>3375</v>
      </c>
      <c r="AR1545" s="282"/>
      <c r="AS1545" s="268"/>
      <c r="AT1545" s="294"/>
    </row>
    <row r="1546" spans="1:48" s="257" customFormat="1" ht="22.8" x14ac:dyDescent="0.4">
      <c r="A1546" s="349">
        <v>216735</v>
      </c>
      <c r="B1546" s="257" t="s">
        <v>486</v>
      </c>
      <c r="C1546" t="s">
        <v>212</v>
      </c>
      <c r="D1546" t="s">
        <v>214</v>
      </c>
      <c r="E1546" t="s">
        <v>214</v>
      </c>
      <c r="F1546" t="s">
        <v>214</v>
      </c>
      <c r="G1546" t="s">
        <v>212</v>
      </c>
      <c r="H1546" t="s">
        <v>212</v>
      </c>
      <c r="I1546" t="s">
        <v>214</v>
      </c>
      <c r="J1546" t="s">
        <v>214</v>
      </c>
      <c r="K1546" t="s">
        <v>214</v>
      </c>
      <c r="L1546" t="s">
        <v>212</v>
      </c>
      <c r="M1546" t="s">
        <v>212</v>
      </c>
      <c r="N1546" t="s">
        <v>214</v>
      </c>
      <c r="O1546" t="s">
        <v>212</v>
      </c>
      <c r="P1546" t="s">
        <v>212</v>
      </c>
      <c r="Q1546" t="s">
        <v>214</v>
      </c>
      <c r="R1546" t="s">
        <v>212</v>
      </c>
      <c r="S1546" t="s">
        <v>214</v>
      </c>
      <c r="T1546" t="s">
        <v>214</v>
      </c>
      <c r="U1546" t="s">
        <v>214</v>
      </c>
      <c r="V1546" t="s">
        <v>214</v>
      </c>
      <c r="W1546"/>
      <c r="X1546"/>
      <c r="Y1546"/>
      <c r="Z1546"/>
      <c r="AA1546"/>
      <c r="AB1546"/>
      <c r="AC1546"/>
      <c r="AD1546"/>
      <c r="AE1546"/>
      <c r="AF1546"/>
      <c r="AG1546"/>
      <c r="AH1546"/>
      <c r="AI1546"/>
      <c r="AJ1546"/>
      <c r="AK1546"/>
      <c r="AL1546"/>
      <c r="AM1546"/>
      <c r="AN1546"/>
      <c r="AO1546"/>
      <c r="AP1546"/>
      <c r="AQ1546" t="s">
        <v>486</v>
      </c>
      <c r="AR1546" s="288"/>
      <c r="AS1546" s="268"/>
      <c r="AT1546" s="294"/>
    </row>
    <row r="1547" spans="1:48" s="257" customFormat="1" ht="22.8" x14ac:dyDescent="0.4">
      <c r="A1547" s="351">
        <v>216736</v>
      </c>
      <c r="B1547" s="257" t="s">
        <v>486</v>
      </c>
      <c r="C1547" s="269" t="s">
        <v>214</v>
      </c>
      <c r="D1547" s="269" t="s">
        <v>214</v>
      </c>
      <c r="E1547" s="269" t="s">
        <v>214</v>
      </c>
      <c r="F1547" s="269" t="s">
        <v>212</v>
      </c>
      <c r="G1547" s="269" t="s">
        <v>214</v>
      </c>
      <c r="H1547" s="269" t="s">
        <v>214</v>
      </c>
      <c r="I1547" s="269" t="s">
        <v>214</v>
      </c>
      <c r="J1547" s="269" t="s">
        <v>214</v>
      </c>
      <c r="K1547" s="269" t="s">
        <v>214</v>
      </c>
      <c r="L1547" s="269" t="s">
        <v>214</v>
      </c>
      <c r="M1547" s="269" t="s">
        <v>3830</v>
      </c>
      <c r="N1547" s="269" t="s">
        <v>214</v>
      </c>
      <c r="O1547" s="269" t="s">
        <v>214</v>
      </c>
      <c r="P1547" s="269" t="s">
        <v>214</v>
      </c>
      <c r="Q1547" s="269" t="s">
        <v>214</v>
      </c>
      <c r="R1547" s="269" t="s">
        <v>213</v>
      </c>
      <c r="S1547" s="269" t="s">
        <v>213</v>
      </c>
      <c r="T1547" s="269" t="s">
        <v>213</v>
      </c>
      <c r="U1547" s="269" t="s">
        <v>213</v>
      </c>
      <c r="V1547" s="269" t="s">
        <v>213</v>
      </c>
      <c r="W1547" s="269"/>
      <c r="X1547" s="269"/>
      <c r="Y1547" s="269"/>
      <c r="Z1547" s="269"/>
      <c r="AA1547" s="269"/>
      <c r="AB1547" s="269"/>
      <c r="AC1547" s="269"/>
      <c r="AD1547" s="269"/>
      <c r="AE1547" s="269"/>
      <c r="AF1547" s="269"/>
      <c r="AG1547" s="269"/>
      <c r="AH1547" s="269"/>
      <c r="AI1547" s="269"/>
      <c r="AJ1547" s="269"/>
      <c r="AK1547" s="269"/>
      <c r="AL1547" s="269"/>
      <c r="AM1547" s="269"/>
      <c r="AN1547" s="269"/>
      <c r="AO1547" s="269"/>
      <c r="AP1547"/>
      <c r="AQ1547" t="s">
        <v>486</v>
      </c>
      <c r="AR1547" s="288"/>
      <c r="AS1547" s="268"/>
      <c r="AT1547" s="294"/>
      <c r="AV1547" s="258"/>
    </row>
    <row r="1548" spans="1:48" s="257" customFormat="1" ht="25.8" x14ac:dyDescent="0.65">
      <c r="A1548" s="351">
        <v>216737</v>
      </c>
      <c r="B1548" s="257" t="s">
        <v>485</v>
      </c>
      <c r="C1548" s="269" t="s">
        <v>3829</v>
      </c>
      <c r="D1548" s="269" t="s">
        <v>3829</v>
      </c>
      <c r="E1548" s="269" t="s">
        <v>3829</v>
      </c>
      <c r="F1548" s="269" t="s">
        <v>3829</v>
      </c>
      <c r="G1548" s="269" t="s">
        <v>3829</v>
      </c>
      <c r="H1548" s="269" t="s">
        <v>3829</v>
      </c>
      <c r="I1548" s="269" t="s">
        <v>3829</v>
      </c>
      <c r="J1548" s="269" t="s">
        <v>3829</v>
      </c>
      <c r="K1548" s="269" t="s">
        <v>3829</v>
      </c>
      <c r="L1548" s="269" t="s">
        <v>3829</v>
      </c>
      <c r="M1548" s="269"/>
      <c r="N1548" s="269"/>
      <c r="O1548" s="269"/>
      <c r="P1548" s="269"/>
      <c r="Q1548" s="269"/>
      <c r="R1548" s="269"/>
      <c r="S1548" s="269"/>
      <c r="T1548" s="269"/>
      <c r="U1548" s="269"/>
      <c r="V1548" s="269"/>
      <c r="W1548" s="269"/>
      <c r="X1548" s="269"/>
      <c r="Y1548" s="269"/>
      <c r="Z1548" s="269"/>
      <c r="AA1548" s="269"/>
      <c r="AB1548" s="269"/>
      <c r="AC1548" s="269"/>
      <c r="AD1548" s="269"/>
      <c r="AE1548" s="269"/>
      <c r="AF1548" s="269"/>
      <c r="AG1548" s="269"/>
      <c r="AH1548" s="269"/>
      <c r="AI1548" s="269"/>
      <c r="AJ1548" s="269"/>
      <c r="AK1548" s="269"/>
      <c r="AL1548" s="269"/>
      <c r="AM1548" s="269"/>
      <c r="AN1548" s="269"/>
      <c r="AO1548" s="269"/>
      <c r="AP1548"/>
      <c r="AQ1548" t="s">
        <v>4115</v>
      </c>
      <c r="AR1548" s="279"/>
      <c r="AS1548" s="268"/>
      <c r="AT1548" s="293"/>
      <c r="AV1548" s="258"/>
    </row>
    <row r="1549" spans="1:48" s="257" customFormat="1" ht="24" x14ac:dyDescent="0.5">
      <c r="A1549" s="350">
        <v>216738</v>
      </c>
      <c r="B1549" s="257" t="s">
        <v>485</v>
      </c>
      <c r="C1549" s="257" t="s">
        <v>212</v>
      </c>
      <c r="D1549" s="257" t="s">
        <v>212</v>
      </c>
      <c r="E1549" s="257" t="s">
        <v>212</v>
      </c>
      <c r="F1549" s="257" t="s">
        <v>212</v>
      </c>
      <c r="G1549" s="257" t="s">
        <v>212</v>
      </c>
      <c r="H1549" s="257" t="s">
        <v>213</v>
      </c>
      <c r="I1549" s="257" t="s">
        <v>213</v>
      </c>
      <c r="J1549" s="257" t="s">
        <v>213</v>
      </c>
      <c r="K1549" s="257" t="s">
        <v>214</v>
      </c>
      <c r="L1549" s="257" t="s">
        <v>214</v>
      </c>
      <c r="AP1549"/>
      <c r="AQ1549" t="s">
        <v>485</v>
      </c>
      <c r="AR1549" s="288"/>
      <c r="AS1549" s="268"/>
      <c r="AT1549" s="294"/>
      <c r="AV1549" s="258"/>
    </row>
    <row r="1550" spans="1:48" s="257" customFormat="1" ht="22.8" x14ac:dyDescent="0.4">
      <c r="A1550" s="349">
        <v>216739</v>
      </c>
      <c r="B1550" s="257" t="s">
        <v>486</v>
      </c>
      <c r="C1550" t="s">
        <v>212</v>
      </c>
      <c r="D1550" t="s">
        <v>214</v>
      </c>
      <c r="E1550" t="s">
        <v>212</v>
      </c>
      <c r="F1550" t="s">
        <v>212</v>
      </c>
      <c r="G1550" t="s">
        <v>212</v>
      </c>
      <c r="H1550" t="s">
        <v>213</v>
      </c>
      <c r="I1550" t="s">
        <v>214</v>
      </c>
      <c r="J1550" t="s">
        <v>212</v>
      </c>
      <c r="K1550" t="s">
        <v>212</v>
      </c>
      <c r="L1550" t="s">
        <v>214</v>
      </c>
      <c r="M1550" t="s">
        <v>212</v>
      </c>
      <c r="N1550" t="s">
        <v>212</v>
      </c>
      <c r="O1550" t="s">
        <v>212</v>
      </c>
      <c r="P1550" t="s">
        <v>213</v>
      </c>
      <c r="Q1550" t="s">
        <v>212</v>
      </c>
      <c r="R1550" t="s">
        <v>213</v>
      </c>
      <c r="S1550" t="s">
        <v>213</v>
      </c>
      <c r="T1550" t="s">
        <v>213</v>
      </c>
      <c r="U1550" t="s">
        <v>214</v>
      </c>
      <c r="V1550" t="s">
        <v>213</v>
      </c>
      <c r="W1550"/>
      <c r="X1550"/>
      <c r="Y1550"/>
      <c r="Z1550"/>
      <c r="AA1550"/>
      <c r="AB1550"/>
      <c r="AC1550"/>
      <c r="AD1550"/>
      <c r="AE1550"/>
      <c r="AF1550"/>
      <c r="AG1550"/>
      <c r="AH1550"/>
      <c r="AI1550"/>
      <c r="AJ1550"/>
      <c r="AK1550"/>
      <c r="AL1550"/>
      <c r="AM1550"/>
      <c r="AN1550"/>
      <c r="AO1550"/>
      <c r="AP1550"/>
      <c r="AQ1550" t="s">
        <v>3377</v>
      </c>
      <c r="AR1550"/>
      <c r="AS1550" s="268"/>
      <c r="AT1550" s="293"/>
    </row>
    <row r="1551" spans="1:48" s="257" customFormat="1" ht="22.8" x14ac:dyDescent="0.4">
      <c r="A1551" s="349">
        <v>216740</v>
      </c>
      <c r="B1551" s="257" t="s">
        <v>485</v>
      </c>
      <c r="C1551" t="s">
        <v>3829</v>
      </c>
      <c r="D1551" t="s">
        <v>3829</v>
      </c>
      <c r="E1551" t="s">
        <v>3829</v>
      </c>
      <c r="F1551" t="s">
        <v>3829</v>
      </c>
      <c r="G1551" t="s">
        <v>3829</v>
      </c>
      <c r="H1551" t="s">
        <v>3829</v>
      </c>
      <c r="I1551" t="s">
        <v>3829</v>
      </c>
      <c r="J1551" t="s">
        <v>3829</v>
      </c>
      <c r="K1551" t="s">
        <v>3829</v>
      </c>
      <c r="L1551" t="s">
        <v>3829</v>
      </c>
      <c r="M1551"/>
      <c r="N1551"/>
      <c r="O1551"/>
      <c r="P1551"/>
      <c r="Q1551"/>
      <c r="R1551"/>
      <c r="S1551"/>
      <c r="T1551"/>
      <c r="U1551"/>
      <c r="V1551"/>
      <c r="W1551"/>
      <c r="X1551"/>
      <c r="Y1551"/>
      <c r="Z1551"/>
      <c r="AA1551"/>
      <c r="AB1551"/>
      <c r="AC1551"/>
      <c r="AD1551"/>
      <c r="AE1551"/>
      <c r="AF1551"/>
      <c r="AG1551"/>
      <c r="AH1551"/>
      <c r="AI1551"/>
      <c r="AJ1551"/>
      <c r="AK1551"/>
      <c r="AL1551"/>
      <c r="AM1551"/>
      <c r="AN1551"/>
      <c r="AO1551"/>
      <c r="AP1551"/>
      <c r="AQ1551" t="s">
        <v>4205</v>
      </c>
      <c r="AR1551" s="288"/>
      <c r="AS1551" s="268"/>
      <c r="AT1551" s="293"/>
      <c r="AV1551" s="258"/>
    </row>
    <row r="1552" spans="1:48" s="257" customFormat="1" ht="22.8" x14ac:dyDescent="0.4">
      <c r="A1552" s="349">
        <v>216741</v>
      </c>
      <c r="B1552" s="257" t="s">
        <v>484</v>
      </c>
      <c r="C1552" t="s">
        <v>212</v>
      </c>
      <c r="D1552" t="s">
        <v>214</v>
      </c>
      <c r="E1552" t="s">
        <v>214</v>
      </c>
      <c r="F1552" t="s">
        <v>212</v>
      </c>
      <c r="G1552" t="s">
        <v>214</v>
      </c>
      <c r="H1552" t="s">
        <v>214</v>
      </c>
      <c r="I1552" t="s">
        <v>212</v>
      </c>
      <c r="J1552" t="s">
        <v>214</v>
      </c>
      <c r="K1552" t="s">
        <v>214</v>
      </c>
      <c r="L1552" t="s">
        <v>214</v>
      </c>
      <c r="M1552" t="s">
        <v>214</v>
      </c>
      <c r="N1552" t="s">
        <v>214</v>
      </c>
      <c r="O1552" t="s">
        <v>212</v>
      </c>
      <c r="P1552" t="s">
        <v>214</v>
      </c>
      <c r="Q1552" t="s">
        <v>212</v>
      </c>
      <c r="R1552" t="s">
        <v>214</v>
      </c>
      <c r="S1552" t="s">
        <v>214</v>
      </c>
      <c r="T1552" t="s">
        <v>214</v>
      </c>
      <c r="U1552" t="s">
        <v>214</v>
      </c>
      <c r="V1552" t="s">
        <v>212</v>
      </c>
      <c r="W1552" t="s">
        <v>212</v>
      </c>
      <c r="X1552" t="s">
        <v>212</v>
      </c>
      <c r="Y1552" t="s">
        <v>212</v>
      </c>
      <c r="Z1552" t="s">
        <v>214</v>
      </c>
      <c r="AA1552" t="s">
        <v>212</v>
      </c>
      <c r="AB1552" t="s">
        <v>214</v>
      </c>
      <c r="AC1552" t="s">
        <v>214</v>
      </c>
      <c r="AD1552" t="s">
        <v>214</v>
      </c>
      <c r="AE1552" t="s">
        <v>214</v>
      </c>
      <c r="AF1552" t="s">
        <v>214</v>
      </c>
      <c r="AG1552"/>
      <c r="AH1552"/>
      <c r="AI1552"/>
      <c r="AJ1552"/>
      <c r="AK1552"/>
      <c r="AL1552"/>
      <c r="AM1552"/>
      <c r="AN1552"/>
      <c r="AO1552"/>
      <c r="AP1552"/>
      <c r="AQ1552" t="s">
        <v>3375</v>
      </c>
      <c r="AR1552" s="288"/>
      <c r="AS1552" s="268"/>
      <c r="AT1552" s="294"/>
    </row>
    <row r="1553" spans="1:48" s="257" customFormat="1" ht="22.8" x14ac:dyDescent="0.4">
      <c r="A1553" s="351">
        <v>216742</v>
      </c>
      <c r="B1553" s="257" t="s">
        <v>485</v>
      </c>
      <c r="C1553" s="269" t="s">
        <v>3829</v>
      </c>
      <c r="D1553" s="269" t="s">
        <v>3829</v>
      </c>
      <c r="E1553" s="269" t="s">
        <v>3829</v>
      </c>
      <c r="F1553" s="269" t="s">
        <v>3829</v>
      </c>
      <c r="G1553" s="269" t="s">
        <v>3829</v>
      </c>
      <c r="H1553" s="269" t="s">
        <v>3829</v>
      </c>
      <c r="I1553" s="269" t="s">
        <v>3829</v>
      </c>
      <c r="J1553" s="269" t="s">
        <v>3829</v>
      </c>
      <c r="K1553" s="269" t="s">
        <v>3829</v>
      </c>
      <c r="L1553" s="269" t="s">
        <v>3829</v>
      </c>
      <c r="M1553" s="269"/>
      <c r="N1553" s="269"/>
      <c r="O1553" s="269"/>
      <c r="P1553" s="269"/>
      <c r="Q1553" s="269"/>
      <c r="R1553" s="269"/>
      <c r="S1553" s="269"/>
      <c r="T1553" s="269"/>
      <c r="U1553" s="269"/>
      <c r="V1553" s="269"/>
      <c r="W1553" s="269"/>
      <c r="X1553" s="269"/>
      <c r="Y1553" s="269"/>
      <c r="Z1553" s="269"/>
      <c r="AA1553" s="269"/>
      <c r="AB1553" s="269"/>
      <c r="AC1553" s="269"/>
      <c r="AD1553" s="269"/>
      <c r="AE1553" s="269"/>
      <c r="AF1553" s="269"/>
      <c r="AG1553" s="269"/>
      <c r="AH1553" s="269"/>
      <c r="AI1553" s="269"/>
      <c r="AJ1553" s="269"/>
      <c r="AK1553" s="269"/>
      <c r="AL1553" s="269"/>
      <c r="AM1553" s="269"/>
      <c r="AN1553" s="269"/>
      <c r="AO1553" s="269"/>
      <c r="AP1553"/>
      <c r="AQ1553" t="s">
        <v>4205</v>
      </c>
      <c r="AR1553" s="288"/>
      <c r="AS1553" s="268"/>
      <c r="AT1553" s="293"/>
      <c r="AV1553" s="258"/>
    </row>
    <row r="1554" spans="1:48" s="257" customFormat="1" ht="24" x14ac:dyDescent="0.5">
      <c r="A1554" s="350">
        <v>216743</v>
      </c>
      <c r="B1554" s="257" t="s">
        <v>486</v>
      </c>
      <c r="C1554" s="256" t="s">
        <v>214</v>
      </c>
      <c r="D1554" s="256" t="s">
        <v>214</v>
      </c>
      <c r="E1554" s="256" t="s">
        <v>214</v>
      </c>
      <c r="F1554" s="256" t="s">
        <v>214</v>
      </c>
      <c r="G1554" s="256" t="s">
        <v>213</v>
      </c>
      <c r="H1554" s="256" t="s">
        <v>213</v>
      </c>
      <c r="I1554" s="256" t="s">
        <v>214</v>
      </c>
      <c r="J1554" s="256" t="s">
        <v>213</v>
      </c>
      <c r="K1554" s="256" t="s">
        <v>214</v>
      </c>
      <c r="L1554" s="256" t="s">
        <v>214</v>
      </c>
      <c r="M1554" s="256" t="s">
        <v>214</v>
      </c>
      <c r="N1554" s="256" t="s">
        <v>214</v>
      </c>
      <c r="O1554" s="256" t="s">
        <v>213</v>
      </c>
      <c r="P1554" s="256" t="s">
        <v>213</v>
      </c>
      <c r="Q1554" s="256" t="s">
        <v>213</v>
      </c>
      <c r="R1554" s="256" t="s">
        <v>213</v>
      </c>
      <c r="S1554" s="256" t="s">
        <v>213</v>
      </c>
      <c r="T1554" s="256" t="s">
        <v>214</v>
      </c>
      <c r="U1554" s="256" t="s">
        <v>213</v>
      </c>
      <c r="V1554" s="256" t="s">
        <v>214</v>
      </c>
      <c r="W1554" s="256"/>
      <c r="X1554" s="256"/>
      <c r="Y1554" s="256"/>
      <c r="Z1554" s="256"/>
      <c r="AA1554" s="256"/>
      <c r="AB1554" s="256"/>
      <c r="AC1554" s="256"/>
      <c r="AD1554" s="256"/>
      <c r="AE1554" s="256"/>
      <c r="AF1554" s="256"/>
      <c r="AG1554" s="256"/>
      <c r="AH1554" s="256"/>
      <c r="AI1554" s="256"/>
      <c r="AJ1554" s="256"/>
      <c r="AK1554" s="256"/>
      <c r="AL1554" s="256"/>
      <c r="AM1554" s="256"/>
      <c r="AN1554" s="256"/>
      <c r="AO1554" s="256"/>
      <c r="AP1554"/>
      <c r="AQ1554" t="s">
        <v>486</v>
      </c>
      <c r="AR1554" s="288"/>
      <c r="AS1554" s="268"/>
      <c r="AT1554" s="294"/>
      <c r="AV1554" s="258"/>
    </row>
    <row r="1555" spans="1:48" s="257" customFormat="1" ht="22.8" x14ac:dyDescent="0.4">
      <c r="A1555" s="349">
        <v>216744</v>
      </c>
      <c r="B1555" s="257" t="s">
        <v>484</v>
      </c>
      <c r="C1555" t="s">
        <v>214</v>
      </c>
      <c r="D1555" t="s">
        <v>214</v>
      </c>
      <c r="E1555" t="s">
        <v>214</v>
      </c>
      <c r="F1555" t="s">
        <v>212</v>
      </c>
      <c r="G1555" t="s">
        <v>214</v>
      </c>
      <c r="H1555" t="s">
        <v>212</v>
      </c>
      <c r="I1555" t="s">
        <v>214</v>
      </c>
      <c r="J1555" t="s">
        <v>214</v>
      </c>
      <c r="K1555" t="s">
        <v>214</v>
      </c>
      <c r="L1555" t="s">
        <v>214</v>
      </c>
      <c r="M1555" t="s">
        <v>214</v>
      </c>
      <c r="N1555" t="s">
        <v>214</v>
      </c>
      <c r="O1555" t="s">
        <v>214</v>
      </c>
      <c r="P1555" t="s">
        <v>214</v>
      </c>
      <c r="Q1555" t="s">
        <v>214</v>
      </c>
      <c r="R1555" t="s">
        <v>214</v>
      </c>
      <c r="S1555" t="s">
        <v>214</v>
      </c>
      <c r="T1555" t="s">
        <v>214</v>
      </c>
      <c r="U1555" t="s">
        <v>214</v>
      </c>
      <c r="V1555" t="s">
        <v>212</v>
      </c>
      <c r="W1555" t="s">
        <v>214</v>
      </c>
      <c r="X1555" t="s">
        <v>214</v>
      </c>
      <c r="Y1555" t="s">
        <v>212</v>
      </c>
      <c r="Z1555" t="s">
        <v>214</v>
      </c>
      <c r="AA1555" t="s">
        <v>212</v>
      </c>
      <c r="AB1555" t="s">
        <v>214</v>
      </c>
      <c r="AC1555" t="s">
        <v>214</v>
      </c>
      <c r="AD1555" t="s">
        <v>214</v>
      </c>
      <c r="AE1555" t="s">
        <v>213</v>
      </c>
      <c r="AF1555" t="s">
        <v>214</v>
      </c>
      <c r="AG1555"/>
      <c r="AH1555"/>
      <c r="AI1555"/>
      <c r="AJ1555"/>
      <c r="AK1555"/>
      <c r="AL1555"/>
      <c r="AM1555"/>
      <c r="AN1555"/>
      <c r="AO1555"/>
      <c r="AP1555"/>
      <c r="AQ1555" t="s">
        <v>3375</v>
      </c>
      <c r="AR1555"/>
      <c r="AS1555" s="268"/>
      <c r="AT1555" s="293"/>
      <c r="AV1555" s="258"/>
    </row>
    <row r="1556" spans="1:48" s="257" customFormat="1" ht="22.8" x14ac:dyDescent="0.4">
      <c r="A1556" s="351">
        <v>216745</v>
      </c>
      <c r="B1556" s="257" t="s">
        <v>485</v>
      </c>
      <c r="C1556" s="269" t="s">
        <v>3829</v>
      </c>
      <c r="D1556" s="269" t="s">
        <v>3829</v>
      </c>
      <c r="E1556" s="269" t="s">
        <v>3829</v>
      </c>
      <c r="F1556" s="269" t="s">
        <v>3829</v>
      </c>
      <c r="G1556" s="269" t="s">
        <v>3829</v>
      </c>
      <c r="H1556" s="269" t="s">
        <v>3829</v>
      </c>
      <c r="I1556" s="269" t="s">
        <v>3829</v>
      </c>
      <c r="J1556" s="269" t="s">
        <v>3829</v>
      </c>
      <c r="K1556" s="269" t="s">
        <v>3829</v>
      </c>
      <c r="L1556" s="269" t="s">
        <v>3829</v>
      </c>
      <c r="M1556" s="269"/>
      <c r="N1556" s="269"/>
      <c r="O1556" s="269"/>
      <c r="P1556" s="269"/>
      <c r="Q1556" s="269"/>
      <c r="R1556" s="269"/>
      <c r="S1556" s="269"/>
      <c r="T1556" s="269"/>
      <c r="U1556" s="269"/>
      <c r="V1556" s="269"/>
      <c r="W1556" s="269"/>
      <c r="X1556" s="269"/>
      <c r="Y1556" s="269"/>
      <c r="Z1556" s="269"/>
      <c r="AA1556" s="269"/>
      <c r="AB1556" s="269"/>
      <c r="AC1556" s="269"/>
      <c r="AD1556" s="269"/>
      <c r="AE1556" s="269"/>
      <c r="AF1556" s="269"/>
      <c r="AG1556" s="269"/>
      <c r="AH1556" s="269"/>
      <c r="AI1556" s="269"/>
      <c r="AJ1556" s="269"/>
      <c r="AK1556" s="269"/>
      <c r="AL1556" s="269"/>
      <c r="AM1556" s="269"/>
      <c r="AN1556" s="269"/>
      <c r="AO1556" s="269"/>
      <c r="AP1556"/>
      <c r="AQ1556" t="s">
        <v>4205</v>
      </c>
      <c r="AR1556" s="288"/>
      <c r="AS1556" s="268"/>
      <c r="AT1556" s="293"/>
      <c r="AV1556" s="258"/>
    </row>
    <row r="1557" spans="1:48" s="257" customFormat="1" ht="22.8" x14ac:dyDescent="0.4">
      <c r="A1557" s="349">
        <v>216746</v>
      </c>
      <c r="B1557" s="257" t="s">
        <v>59</v>
      </c>
      <c r="C1557" t="s">
        <v>212</v>
      </c>
      <c r="D1557" t="s">
        <v>214</v>
      </c>
      <c r="E1557" t="s">
        <v>214</v>
      </c>
      <c r="F1557" t="s">
        <v>214</v>
      </c>
      <c r="G1557" t="s">
        <v>212</v>
      </c>
      <c r="H1557" t="s">
        <v>212</v>
      </c>
      <c r="I1557" t="s">
        <v>214</v>
      </c>
      <c r="J1557" t="s">
        <v>212</v>
      </c>
      <c r="K1557" t="s">
        <v>214</v>
      </c>
      <c r="L1557" t="s">
        <v>214</v>
      </c>
      <c r="M1557" t="s">
        <v>213</v>
      </c>
      <c r="N1557" t="s">
        <v>214</v>
      </c>
      <c r="O1557" t="s">
        <v>214</v>
      </c>
      <c r="P1557" t="s">
        <v>214</v>
      </c>
      <c r="Q1557" t="s">
        <v>214</v>
      </c>
      <c r="R1557" t="s">
        <v>212</v>
      </c>
      <c r="S1557" t="s">
        <v>214</v>
      </c>
      <c r="T1557" t="s">
        <v>214</v>
      </c>
      <c r="U1557" t="s">
        <v>214</v>
      </c>
      <c r="V1557" t="s">
        <v>214</v>
      </c>
      <c r="W1557" t="s">
        <v>212</v>
      </c>
      <c r="X1557" t="s">
        <v>212</v>
      </c>
      <c r="Y1557" t="s">
        <v>212</v>
      </c>
      <c r="Z1557" t="s">
        <v>214</v>
      </c>
      <c r="AA1557" t="s">
        <v>212</v>
      </c>
      <c r="AB1557" t="s">
        <v>214</v>
      </c>
      <c r="AC1557" t="s">
        <v>214</v>
      </c>
      <c r="AD1557" t="s">
        <v>212</v>
      </c>
      <c r="AE1557" t="s">
        <v>214</v>
      </c>
      <c r="AF1557" t="s">
        <v>214</v>
      </c>
      <c r="AG1557" t="s">
        <v>214</v>
      </c>
      <c r="AH1557" t="s">
        <v>214</v>
      </c>
      <c r="AI1557" t="s">
        <v>214</v>
      </c>
      <c r="AJ1557" t="s">
        <v>214</v>
      </c>
      <c r="AK1557" t="s">
        <v>214</v>
      </c>
      <c r="AL1557" t="s">
        <v>213</v>
      </c>
      <c r="AM1557" t="s">
        <v>213</v>
      </c>
      <c r="AN1557" t="s">
        <v>213</v>
      </c>
      <c r="AO1557" t="s">
        <v>213</v>
      </c>
      <c r="AP1557" t="s">
        <v>213</v>
      </c>
      <c r="AQ1557" t="s">
        <v>3374</v>
      </c>
      <c r="AR1557"/>
      <c r="AS1557" s="268"/>
      <c r="AT1557" s="293"/>
    </row>
    <row r="1558" spans="1:48" s="257" customFormat="1" ht="22.8" x14ac:dyDescent="0.4">
      <c r="A1558" s="349">
        <v>216747</v>
      </c>
      <c r="B1558" s="257" t="s">
        <v>65</v>
      </c>
      <c r="C1558" t="s">
        <v>214</v>
      </c>
      <c r="D1558" t="s">
        <v>214</v>
      </c>
      <c r="E1558" t="s">
        <v>214</v>
      </c>
      <c r="F1558" t="s">
        <v>212</v>
      </c>
      <c r="G1558" t="s">
        <v>214</v>
      </c>
      <c r="H1558" t="s">
        <v>214</v>
      </c>
      <c r="I1558" t="s">
        <v>214</v>
      </c>
      <c r="J1558" t="s">
        <v>214</v>
      </c>
      <c r="K1558" t="s">
        <v>214</v>
      </c>
      <c r="L1558" t="s">
        <v>214</v>
      </c>
      <c r="M1558" t="s">
        <v>212</v>
      </c>
      <c r="N1558" t="s">
        <v>212</v>
      </c>
      <c r="O1558" t="s">
        <v>212</v>
      </c>
      <c r="P1558" t="s">
        <v>214</v>
      </c>
      <c r="Q1558" t="s">
        <v>214</v>
      </c>
      <c r="R1558" t="s">
        <v>214</v>
      </c>
      <c r="S1558" t="s">
        <v>214</v>
      </c>
      <c r="T1558" t="s">
        <v>214</v>
      </c>
      <c r="U1558" t="s">
        <v>214</v>
      </c>
      <c r="V1558" t="s">
        <v>214</v>
      </c>
      <c r="W1558" t="s">
        <v>212</v>
      </c>
      <c r="X1558" t="s">
        <v>214</v>
      </c>
      <c r="Y1558" t="s">
        <v>212</v>
      </c>
      <c r="Z1558" t="s">
        <v>214</v>
      </c>
      <c r="AA1558" t="s">
        <v>212</v>
      </c>
      <c r="AB1558" t="s">
        <v>214</v>
      </c>
      <c r="AC1558" t="s">
        <v>214</v>
      </c>
      <c r="AD1558" t="s">
        <v>212</v>
      </c>
      <c r="AE1558" t="s">
        <v>212</v>
      </c>
      <c r="AF1558" t="s">
        <v>212</v>
      </c>
      <c r="AG1558" t="s">
        <v>213</v>
      </c>
      <c r="AH1558" t="s">
        <v>213</v>
      </c>
      <c r="AI1558" t="s">
        <v>213</v>
      </c>
      <c r="AJ1558" t="s">
        <v>213</v>
      </c>
      <c r="AK1558" t="s">
        <v>213</v>
      </c>
      <c r="AL1558"/>
      <c r="AM1558"/>
      <c r="AN1558"/>
      <c r="AO1558"/>
      <c r="AP1558"/>
      <c r="AQ1558" t="s">
        <v>4083</v>
      </c>
      <c r="AR1558"/>
      <c r="AS1558" s="268"/>
      <c r="AT1558" s="294"/>
    </row>
    <row r="1559" spans="1:48" s="257" customFormat="1" ht="22.8" x14ac:dyDescent="0.4">
      <c r="A1559" s="351">
        <v>216748</v>
      </c>
      <c r="B1559" s="257" t="s">
        <v>485</v>
      </c>
      <c r="C1559" s="269" t="s">
        <v>3829</v>
      </c>
      <c r="D1559" s="269" t="s">
        <v>3829</v>
      </c>
      <c r="E1559" s="269" t="s">
        <v>3829</v>
      </c>
      <c r="F1559" s="269" t="s">
        <v>3829</v>
      </c>
      <c r="G1559" s="269" t="s">
        <v>3829</v>
      </c>
      <c r="H1559" s="269" t="s">
        <v>3829</v>
      </c>
      <c r="I1559" s="269" t="s">
        <v>3829</v>
      </c>
      <c r="J1559" s="269" t="s">
        <v>3829</v>
      </c>
      <c r="K1559" s="269" t="s">
        <v>3829</v>
      </c>
      <c r="L1559" s="269" t="s">
        <v>3829</v>
      </c>
      <c r="M1559" s="269"/>
      <c r="N1559" s="269"/>
      <c r="O1559" s="269"/>
      <c r="P1559" s="269"/>
      <c r="Q1559" s="269"/>
      <c r="R1559" s="269"/>
      <c r="S1559" s="269"/>
      <c r="T1559" s="269"/>
      <c r="U1559" s="269"/>
      <c r="V1559" s="269"/>
      <c r="W1559" s="269"/>
      <c r="X1559" s="269"/>
      <c r="Y1559" s="269"/>
      <c r="Z1559" s="269"/>
      <c r="AA1559" s="269"/>
      <c r="AB1559" s="269"/>
      <c r="AC1559" s="269"/>
      <c r="AD1559" s="269"/>
      <c r="AE1559" s="269"/>
      <c r="AF1559" s="269"/>
      <c r="AG1559" s="269"/>
      <c r="AH1559" s="269"/>
      <c r="AI1559" s="269"/>
      <c r="AJ1559" s="269"/>
      <c r="AK1559" s="269"/>
      <c r="AL1559" s="269"/>
      <c r="AM1559" s="269"/>
      <c r="AN1559" s="269"/>
      <c r="AO1559" s="269"/>
      <c r="AP1559"/>
      <c r="AQ1559" t="s">
        <v>4205</v>
      </c>
      <c r="AR1559" s="288"/>
      <c r="AS1559" s="268"/>
      <c r="AT1559" s="294"/>
    </row>
    <row r="1560" spans="1:48" s="257" customFormat="1" ht="22.8" x14ac:dyDescent="0.4">
      <c r="A1560" s="349">
        <v>216749</v>
      </c>
      <c r="B1560" s="257" t="s">
        <v>486</v>
      </c>
      <c r="C1560" t="s">
        <v>212</v>
      </c>
      <c r="D1560" t="s">
        <v>214</v>
      </c>
      <c r="E1560" t="s">
        <v>212</v>
      </c>
      <c r="F1560" t="s">
        <v>212</v>
      </c>
      <c r="G1560" t="s">
        <v>212</v>
      </c>
      <c r="H1560" t="s">
        <v>212</v>
      </c>
      <c r="I1560" t="s">
        <v>212</v>
      </c>
      <c r="J1560" t="s">
        <v>212</v>
      </c>
      <c r="K1560" t="s">
        <v>214</v>
      </c>
      <c r="L1560" t="s">
        <v>214</v>
      </c>
      <c r="M1560" t="s">
        <v>214</v>
      </c>
      <c r="N1560" t="s">
        <v>214</v>
      </c>
      <c r="O1560" t="s">
        <v>212</v>
      </c>
      <c r="P1560" t="s">
        <v>212</v>
      </c>
      <c r="Q1560" t="s">
        <v>214</v>
      </c>
      <c r="R1560" t="s">
        <v>212</v>
      </c>
      <c r="S1560" t="s">
        <v>213</v>
      </c>
      <c r="T1560" t="s">
        <v>214</v>
      </c>
      <c r="U1560" t="s">
        <v>214</v>
      </c>
      <c r="V1560" t="s">
        <v>214</v>
      </c>
      <c r="W1560"/>
      <c r="X1560"/>
      <c r="Y1560"/>
      <c r="Z1560"/>
      <c r="AA1560"/>
      <c r="AB1560"/>
      <c r="AC1560"/>
      <c r="AD1560"/>
      <c r="AE1560"/>
      <c r="AF1560"/>
      <c r="AG1560"/>
      <c r="AH1560"/>
      <c r="AI1560"/>
      <c r="AJ1560"/>
      <c r="AK1560"/>
      <c r="AL1560"/>
      <c r="AM1560"/>
      <c r="AN1560"/>
      <c r="AO1560"/>
      <c r="AP1560"/>
      <c r="AQ1560" t="s">
        <v>486</v>
      </c>
      <c r="AR1560"/>
      <c r="AS1560" s="268"/>
      <c r="AT1560" s="294"/>
    </row>
    <row r="1561" spans="1:48" s="257" customFormat="1" ht="22.8" x14ac:dyDescent="0.4">
      <c r="A1561" s="351">
        <v>216750</v>
      </c>
      <c r="B1561" s="257" t="s">
        <v>485</v>
      </c>
      <c r="C1561" s="269" t="s">
        <v>3829</v>
      </c>
      <c r="D1561" s="269" t="s">
        <v>3829</v>
      </c>
      <c r="E1561" s="269" t="s">
        <v>3829</v>
      </c>
      <c r="F1561" s="269" t="s">
        <v>3829</v>
      </c>
      <c r="G1561" s="269" t="s">
        <v>3829</v>
      </c>
      <c r="H1561" s="269" t="s">
        <v>3829</v>
      </c>
      <c r="I1561" s="269" t="s">
        <v>3829</v>
      </c>
      <c r="J1561" s="269" t="s">
        <v>3829</v>
      </c>
      <c r="K1561" s="269" t="s">
        <v>3829</v>
      </c>
      <c r="L1561" s="269" t="s">
        <v>3829</v>
      </c>
      <c r="M1561" s="269"/>
      <c r="N1561" s="269"/>
      <c r="O1561" s="269"/>
      <c r="P1561" s="269"/>
      <c r="Q1561" s="269"/>
      <c r="R1561" s="269"/>
      <c r="S1561" s="269"/>
      <c r="T1561" s="269"/>
      <c r="U1561" s="269"/>
      <c r="V1561" s="269"/>
      <c r="W1561" s="269"/>
      <c r="X1561" s="269"/>
      <c r="Y1561" s="269"/>
      <c r="Z1561" s="269"/>
      <c r="AA1561" s="269"/>
      <c r="AB1561" s="269"/>
      <c r="AC1561" s="269"/>
      <c r="AD1561" s="269"/>
      <c r="AE1561" s="269"/>
      <c r="AF1561" s="269"/>
      <c r="AG1561" s="269"/>
      <c r="AH1561" s="269"/>
      <c r="AI1561" s="269"/>
      <c r="AJ1561" s="269"/>
      <c r="AK1561" s="269"/>
      <c r="AL1561" s="269"/>
      <c r="AM1561" s="269"/>
      <c r="AN1561" s="269"/>
      <c r="AO1561" s="269"/>
      <c r="AP1561"/>
      <c r="AQ1561" t="s">
        <v>4205</v>
      </c>
      <c r="AR1561" s="288"/>
      <c r="AS1561" s="268"/>
      <c r="AT1561" s="293"/>
      <c r="AV1561" s="258"/>
    </row>
    <row r="1562" spans="1:48" s="257" customFormat="1" ht="22.8" x14ac:dyDescent="0.4">
      <c r="A1562" s="349">
        <v>216751</v>
      </c>
      <c r="B1562" s="257" t="s">
        <v>485</v>
      </c>
      <c r="C1562" t="s">
        <v>3829</v>
      </c>
      <c r="D1562" t="s">
        <v>3829</v>
      </c>
      <c r="E1562" t="s">
        <v>3829</v>
      </c>
      <c r="F1562" t="s">
        <v>3829</v>
      </c>
      <c r="G1562" t="s">
        <v>3829</v>
      </c>
      <c r="H1562" t="s">
        <v>3829</v>
      </c>
      <c r="I1562" t="s">
        <v>3829</v>
      </c>
      <c r="J1562" t="s">
        <v>3829</v>
      </c>
      <c r="K1562" t="s">
        <v>3829</v>
      </c>
      <c r="L1562" t="s">
        <v>3829</v>
      </c>
      <c r="M1562"/>
      <c r="N1562"/>
      <c r="O1562"/>
      <c r="P1562"/>
      <c r="Q1562"/>
      <c r="R1562"/>
      <c r="S1562"/>
      <c r="T1562"/>
      <c r="U1562"/>
      <c r="V1562"/>
      <c r="W1562"/>
      <c r="X1562"/>
      <c r="Y1562"/>
      <c r="Z1562"/>
      <c r="AA1562"/>
      <c r="AB1562"/>
      <c r="AC1562"/>
      <c r="AD1562"/>
      <c r="AE1562"/>
      <c r="AF1562"/>
      <c r="AG1562"/>
      <c r="AH1562"/>
      <c r="AI1562"/>
      <c r="AJ1562"/>
      <c r="AK1562"/>
      <c r="AL1562"/>
      <c r="AM1562"/>
      <c r="AN1562"/>
      <c r="AO1562"/>
      <c r="AP1562"/>
      <c r="AQ1562" t="s">
        <v>4205</v>
      </c>
      <c r="AR1562"/>
      <c r="AS1562" s="268"/>
      <c r="AT1562" s="294"/>
      <c r="AV1562" s="258"/>
    </row>
    <row r="1563" spans="1:48" s="257" customFormat="1" ht="22.8" x14ac:dyDescent="0.4">
      <c r="A1563" s="349">
        <v>216752</v>
      </c>
      <c r="B1563" s="257" t="s">
        <v>59</v>
      </c>
      <c r="C1563" t="s">
        <v>214</v>
      </c>
      <c r="D1563" t="s">
        <v>214</v>
      </c>
      <c r="E1563" t="s">
        <v>214</v>
      </c>
      <c r="F1563" t="s">
        <v>212</v>
      </c>
      <c r="G1563" t="s">
        <v>212</v>
      </c>
      <c r="H1563" t="s">
        <v>212</v>
      </c>
      <c r="I1563" t="s">
        <v>214</v>
      </c>
      <c r="J1563" t="s">
        <v>214</v>
      </c>
      <c r="K1563" t="s">
        <v>214</v>
      </c>
      <c r="L1563" t="s">
        <v>214</v>
      </c>
      <c r="M1563" t="s">
        <v>213</v>
      </c>
      <c r="N1563" t="s">
        <v>214</v>
      </c>
      <c r="O1563" t="s">
        <v>214</v>
      </c>
      <c r="P1563" t="s">
        <v>214</v>
      </c>
      <c r="Q1563" t="s">
        <v>214</v>
      </c>
      <c r="R1563" t="s">
        <v>214</v>
      </c>
      <c r="S1563" t="s">
        <v>214</v>
      </c>
      <c r="T1563" t="s">
        <v>214</v>
      </c>
      <c r="U1563" t="s">
        <v>214</v>
      </c>
      <c r="V1563" t="s">
        <v>214</v>
      </c>
      <c r="W1563" t="s">
        <v>214</v>
      </c>
      <c r="X1563" t="s">
        <v>214</v>
      </c>
      <c r="Y1563" t="s">
        <v>214</v>
      </c>
      <c r="Z1563" t="s">
        <v>214</v>
      </c>
      <c r="AA1563" t="s">
        <v>212</v>
      </c>
      <c r="AB1563" t="s">
        <v>214</v>
      </c>
      <c r="AC1563" t="s">
        <v>214</v>
      </c>
      <c r="AD1563" t="s">
        <v>214</v>
      </c>
      <c r="AE1563" t="s">
        <v>214</v>
      </c>
      <c r="AF1563" t="s">
        <v>214</v>
      </c>
      <c r="AG1563" t="s">
        <v>214</v>
      </c>
      <c r="AH1563" t="s">
        <v>214</v>
      </c>
      <c r="AI1563" t="s">
        <v>214</v>
      </c>
      <c r="AJ1563" t="s">
        <v>214</v>
      </c>
      <c r="AK1563" t="s">
        <v>214</v>
      </c>
      <c r="AL1563" t="s">
        <v>213</v>
      </c>
      <c r="AM1563" t="s">
        <v>213</v>
      </c>
      <c r="AN1563" t="s">
        <v>213</v>
      </c>
      <c r="AO1563" t="s">
        <v>213</v>
      </c>
      <c r="AP1563" t="s">
        <v>213</v>
      </c>
      <c r="AQ1563" t="s">
        <v>3374</v>
      </c>
      <c r="AR1563"/>
      <c r="AS1563" s="268"/>
      <c r="AT1563" s="294"/>
      <c r="AV1563" s="258"/>
    </row>
    <row r="1564" spans="1:48" s="257" customFormat="1" ht="22.8" x14ac:dyDescent="0.4">
      <c r="A1564" s="351">
        <v>216753</v>
      </c>
      <c r="B1564" s="257" t="s">
        <v>486</v>
      </c>
      <c r="C1564" s="269" t="s">
        <v>212</v>
      </c>
      <c r="D1564" s="269" t="s">
        <v>214</v>
      </c>
      <c r="E1564" s="269" t="s">
        <v>214</v>
      </c>
      <c r="F1564" s="269" t="s">
        <v>214</v>
      </c>
      <c r="G1564" s="269" t="s">
        <v>214</v>
      </c>
      <c r="H1564" s="269" t="s">
        <v>213</v>
      </c>
      <c r="I1564" s="269" t="s">
        <v>214</v>
      </c>
      <c r="J1564" s="269" t="s">
        <v>213</v>
      </c>
      <c r="K1564" s="269" t="s">
        <v>214</v>
      </c>
      <c r="L1564" s="269" t="s">
        <v>214</v>
      </c>
      <c r="M1564" s="269" t="s">
        <v>213</v>
      </c>
      <c r="N1564" s="269" t="s">
        <v>213</v>
      </c>
      <c r="O1564" s="269" t="s">
        <v>214</v>
      </c>
      <c r="P1564" s="269" t="s">
        <v>213</v>
      </c>
      <c r="Q1564" s="269" t="s">
        <v>213</v>
      </c>
      <c r="R1564" s="269" t="s">
        <v>213</v>
      </c>
      <c r="S1564" s="269" t="s">
        <v>213</v>
      </c>
      <c r="T1564" s="269" t="s">
        <v>214</v>
      </c>
      <c r="U1564" s="269" t="s">
        <v>213</v>
      </c>
      <c r="V1564" s="269" t="s">
        <v>213</v>
      </c>
      <c r="W1564" s="269"/>
      <c r="X1564" s="269"/>
      <c r="Y1564" s="269"/>
      <c r="Z1564" s="269"/>
      <c r="AA1564" s="269"/>
      <c r="AB1564" s="269"/>
      <c r="AC1564" s="269"/>
      <c r="AD1564" s="269"/>
      <c r="AE1564" s="269"/>
      <c r="AF1564" s="269"/>
      <c r="AG1564" s="269"/>
      <c r="AH1564" s="269"/>
      <c r="AI1564" s="269"/>
      <c r="AJ1564" s="269"/>
      <c r="AK1564" s="269"/>
      <c r="AL1564" s="269"/>
      <c r="AM1564" s="269"/>
      <c r="AN1564" s="269"/>
      <c r="AO1564" s="269"/>
      <c r="AP1564"/>
      <c r="AQ1564" t="s">
        <v>486</v>
      </c>
      <c r="AR1564" s="288"/>
      <c r="AS1564" s="268"/>
      <c r="AT1564" s="293"/>
      <c r="AV1564" s="258"/>
    </row>
    <row r="1565" spans="1:48" s="257" customFormat="1" ht="22.8" x14ac:dyDescent="0.4">
      <c r="A1565" s="351">
        <v>216754</v>
      </c>
      <c r="B1565" s="257" t="s">
        <v>485</v>
      </c>
      <c r="C1565" s="269" t="s">
        <v>3829</v>
      </c>
      <c r="D1565" s="269" t="s">
        <v>3829</v>
      </c>
      <c r="E1565" s="269" t="s">
        <v>3829</v>
      </c>
      <c r="F1565" s="269" t="s">
        <v>3829</v>
      </c>
      <c r="G1565" s="269" t="s">
        <v>3829</v>
      </c>
      <c r="H1565" s="269" t="s">
        <v>3829</v>
      </c>
      <c r="I1565" s="269" t="s">
        <v>3829</v>
      </c>
      <c r="J1565" s="269" t="s">
        <v>3829</v>
      </c>
      <c r="K1565" s="269" t="s">
        <v>3829</v>
      </c>
      <c r="L1565" s="269" t="s">
        <v>3829</v>
      </c>
      <c r="M1565" s="269"/>
      <c r="N1565" s="269"/>
      <c r="O1565" s="269"/>
      <c r="P1565" s="269"/>
      <c r="Q1565" s="269"/>
      <c r="R1565" s="269"/>
      <c r="S1565" s="269"/>
      <c r="T1565" s="269"/>
      <c r="U1565" s="269"/>
      <c r="V1565" s="269"/>
      <c r="W1565" s="269"/>
      <c r="X1565" s="269"/>
      <c r="Y1565" s="269"/>
      <c r="Z1565" s="269"/>
      <c r="AA1565" s="269"/>
      <c r="AB1565" s="269"/>
      <c r="AC1565" s="269"/>
      <c r="AD1565" s="269"/>
      <c r="AE1565" s="269"/>
      <c r="AF1565" s="269"/>
      <c r="AG1565" s="269"/>
      <c r="AH1565" s="269"/>
      <c r="AI1565" s="269"/>
      <c r="AJ1565" s="269"/>
      <c r="AK1565" s="269"/>
      <c r="AL1565" s="269"/>
      <c r="AM1565" s="269"/>
      <c r="AN1565" s="269"/>
      <c r="AO1565" s="269"/>
      <c r="AP1565"/>
      <c r="AQ1565" t="s">
        <v>4205</v>
      </c>
      <c r="AR1565" s="288"/>
      <c r="AS1565" s="268"/>
      <c r="AT1565" s="293"/>
      <c r="AV1565" s="258"/>
    </row>
    <row r="1566" spans="1:48" s="257" customFormat="1" ht="14.4" x14ac:dyDescent="0.3">
      <c r="A1566" s="349">
        <v>216755</v>
      </c>
      <c r="B1566" s="257" t="s">
        <v>59</v>
      </c>
      <c r="C1566" t="s">
        <v>214</v>
      </c>
      <c r="D1566" t="s">
        <v>214</v>
      </c>
      <c r="E1566" t="s">
        <v>214</v>
      </c>
      <c r="F1566" t="s">
        <v>214</v>
      </c>
      <c r="G1566" t="s">
        <v>214</v>
      </c>
      <c r="H1566" t="s">
        <v>214</v>
      </c>
      <c r="I1566" t="s">
        <v>214</v>
      </c>
      <c r="J1566" t="s">
        <v>214</v>
      </c>
      <c r="K1566" t="s">
        <v>214</v>
      </c>
      <c r="L1566" t="s">
        <v>214</v>
      </c>
      <c r="M1566" t="s">
        <v>213</v>
      </c>
      <c r="N1566" t="s">
        <v>214</v>
      </c>
      <c r="O1566" t="s">
        <v>214</v>
      </c>
      <c r="P1566" t="s">
        <v>214</v>
      </c>
      <c r="Q1566" t="s">
        <v>214</v>
      </c>
      <c r="R1566" t="s">
        <v>214</v>
      </c>
      <c r="S1566" t="s">
        <v>214</v>
      </c>
      <c r="T1566" t="s">
        <v>214</v>
      </c>
      <c r="U1566" t="s">
        <v>214</v>
      </c>
      <c r="V1566" t="s">
        <v>214</v>
      </c>
      <c r="W1566" t="s">
        <v>214</v>
      </c>
      <c r="X1566" t="s">
        <v>214</v>
      </c>
      <c r="Y1566" t="s">
        <v>214</v>
      </c>
      <c r="Z1566" t="s">
        <v>214</v>
      </c>
      <c r="AA1566" t="s">
        <v>212</v>
      </c>
      <c r="AB1566" t="s">
        <v>214</v>
      </c>
      <c r="AC1566" t="s">
        <v>214</v>
      </c>
      <c r="AD1566" t="s">
        <v>214</v>
      </c>
      <c r="AE1566" t="s">
        <v>214</v>
      </c>
      <c r="AF1566" t="s">
        <v>214</v>
      </c>
      <c r="AG1566" t="s">
        <v>213</v>
      </c>
      <c r="AH1566" t="s">
        <v>213</v>
      </c>
      <c r="AI1566" t="s">
        <v>213</v>
      </c>
      <c r="AJ1566" t="s">
        <v>213</v>
      </c>
      <c r="AK1566" t="s">
        <v>213</v>
      </c>
      <c r="AL1566" t="s">
        <v>213</v>
      </c>
      <c r="AM1566" t="s">
        <v>213</v>
      </c>
      <c r="AN1566" t="s">
        <v>213</v>
      </c>
      <c r="AO1566" t="s">
        <v>213</v>
      </c>
      <c r="AQ1566" t="s">
        <v>3374</v>
      </c>
      <c r="AR1566" s="280"/>
      <c r="AS1566" s="283"/>
      <c r="AT1566" s="294"/>
    </row>
    <row r="1567" spans="1:48" s="257" customFormat="1" ht="22.8" x14ac:dyDescent="0.4">
      <c r="A1567" s="349">
        <v>216756</v>
      </c>
      <c r="B1567" s="257" t="s">
        <v>486</v>
      </c>
      <c r="C1567" t="s">
        <v>212</v>
      </c>
      <c r="D1567" t="s">
        <v>214</v>
      </c>
      <c r="E1567" t="s">
        <v>212</v>
      </c>
      <c r="F1567" t="s">
        <v>214</v>
      </c>
      <c r="G1567" t="s">
        <v>214</v>
      </c>
      <c r="H1567" t="s">
        <v>213</v>
      </c>
      <c r="I1567" t="s">
        <v>212</v>
      </c>
      <c r="J1567" t="s">
        <v>212</v>
      </c>
      <c r="K1567" t="s">
        <v>212</v>
      </c>
      <c r="L1567" t="s">
        <v>212</v>
      </c>
      <c r="M1567" t="s">
        <v>213</v>
      </c>
      <c r="N1567" t="s">
        <v>212</v>
      </c>
      <c r="O1567" t="s">
        <v>214</v>
      </c>
      <c r="P1567" t="s">
        <v>213</v>
      </c>
      <c r="Q1567" t="s">
        <v>213</v>
      </c>
      <c r="R1567" t="s">
        <v>213</v>
      </c>
      <c r="S1567" t="s">
        <v>213</v>
      </c>
      <c r="T1567" t="s">
        <v>213</v>
      </c>
      <c r="U1567" t="s">
        <v>214</v>
      </c>
      <c r="V1567" t="s">
        <v>213</v>
      </c>
      <c r="W1567"/>
      <c r="X1567"/>
      <c r="Y1567"/>
      <c r="Z1567"/>
      <c r="AA1567"/>
      <c r="AB1567"/>
      <c r="AC1567"/>
      <c r="AD1567"/>
      <c r="AE1567"/>
      <c r="AF1567"/>
      <c r="AG1567"/>
      <c r="AH1567"/>
      <c r="AI1567"/>
      <c r="AJ1567"/>
      <c r="AK1567"/>
      <c r="AL1567"/>
      <c r="AM1567"/>
      <c r="AN1567"/>
      <c r="AO1567"/>
      <c r="AP1567"/>
      <c r="AQ1567" t="s">
        <v>3377</v>
      </c>
      <c r="AR1567"/>
      <c r="AS1567" s="268"/>
      <c r="AT1567" s="293"/>
    </row>
    <row r="1568" spans="1:48" s="257" customFormat="1" ht="22.8" x14ac:dyDescent="0.4">
      <c r="A1568" s="351">
        <v>216757</v>
      </c>
      <c r="B1568" s="257" t="s">
        <v>485</v>
      </c>
      <c r="C1568" s="269" t="s">
        <v>3829</v>
      </c>
      <c r="D1568" s="269" t="s">
        <v>3829</v>
      </c>
      <c r="E1568" s="269" t="s">
        <v>3829</v>
      </c>
      <c r="F1568" s="269" t="s">
        <v>3829</v>
      </c>
      <c r="G1568" s="269" t="s">
        <v>3829</v>
      </c>
      <c r="H1568" s="269" t="s">
        <v>3829</v>
      </c>
      <c r="I1568" s="269" t="s">
        <v>3829</v>
      </c>
      <c r="J1568" s="269" t="s">
        <v>3829</v>
      </c>
      <c r="K1568" s="269" t="s">
        <v>3829</v>
      </c>
      <c r="L1568" s="269" t="s">
        <v>3829</v>
      </c>
      <c r="M1568" s="269"/>
      <c r="N1568" s="269"/>
      <c r="O1568" s="269"/>
      <c r="P1568" s="269"/>
      <c r="Q1568" s="269"/>
      <c r="R1568" s="269"/>
      <c r="S1568" s="269"/>
      <c r="T1568" s="269"/>
      <c r="U1568" s="269"/>
      <c r="V1568" s="269"/>
      <c r="W1568" s="269"/>
      <c r="X1568" s="269"/>
      <c r="Y1568" s="269"/>
      <c r="Z1568" s="269"/>
      <c r="AA1568" s="269"/>
      <c r="AB1568" s="269"/>
      <c r="AC1568" s="269"/>
      <c r="AD1568" s="269"/>
      <c r="AE1568" s="269"/>
      <c r="AF1568" s="269"/>
      <c r="AG1568" s="269"/>
      <c r="AH1568" s="269"/>
      <c r="AI1568" s="269"/>
      <c r="AJ1568" s="269"/>
      <c r="AK1568" s="269"/>
      <c r="AL1568" s="269"/>
      <c r="AM1568" s="269"/>
      <c r="AN1568" s="269"/>
      <c r="AO1568" s="269"/>
      <c r="AP1568"/>
      <c r="AQ1568" t="s">
        <v>4205</v>
      </c>
      <c r="AR1568" s="288"/>
      <c r="AS1568" s="268"/>
      <c r="AT1568" s="293"/>
      <c r="AV1568" s="258"/>
    </row>
    <row r="1569" spans="1:48" s="257" customFormat="1" ht="22.8" x14ac:dyDescent="0.4">
      <c r="A1569" s="349">
        <v>216758</v>
      </c>
      <c r="B1569" s="257" t="s">
        <v>486</v>
      </c>
      <c r="C1569"/>
      <c r="D1569"/>
      <c r="E1569"/>
      <c r="F1569"/>
      <c r="G1569"/>
      <c r="H1569"/>
      <c r="I1569"/>
      <c r="J1569"/>
      <c r="K1569"/>
      <c r="L1569"/>
      <c r="M1569"/>
      <c r="N1569"/>
      <c r="O1569" t="s">
        <v>212</v>
      </c>
      <c r="P1569"/>
      <c r="Q1569"/>
      <c r="R1569" t="s">
        <v>213</v>
      </c>
      <c r="S1569" t="s">
        <v>213</v>
      </c>
      <c r="T1569" t="s">
        <v>214</v>
      </c>
      <c r="U1569" t="s">
        <v>214</v>
      </c>
      <c r="V1569" t="s">
        <v>212</v>
      </c>
      <c r="W1569"/>
      <c r="X1569"/>
      <c r="Y1569"/>
      <c r="Z1569"/>
      <c r="AA1569"/>
      <c r="AB1569"/>
      <c r="AC1569"/>
      <c r="AD1569"/>
      <c r="AE1569"/>
      <c r="AF1569"/>
      <c r="AG1569"/>
      <c r="AH1569"/>
      <c r="AI1569"/>
      <c r="AJ1569"/>
      <c r="AK1569"/>
      <c r="AL1569"/>
      <c r="AM1569"/>
      <c r="AN1569"/>
      <c r="AO1569"/>
      <c r="AP1569"/>
      <c r="AQ1569" t="s">
        <v>486</v>
      </c>
      <c r="AR1569" s="288"/>
      <c r="AS1569" s="268"/>
      <c r="AT1569" s="293"/>
      <c r="AV1569" s="258"/>
    </row>
    <row r="1570" spans="1:48" s="257" customFormat="1" ht="22.8" x14ac:dyDescent="0.4">
      <c r="A1570" s="349">
        <v>216759</v>
      </c>
      <c r="B1570" s="257" t="s">
        <v>486</v>
      </c>
      <c r="C1570" t="s">
        <v>212</v>
      </c>
      <c r="D1570" t="s">
        <v>214</v>
      </c>
      <c r="E1570" t="s">
        <v>212</v>
      </c>
      <c r="F1570" t="s">
        <v>212</v>
      </c>
      <c r="G1570" t="s">
        <v>212</v>
      </c>
      <c r="H1570" t="s">
        <v>214</v>
      </c>
      <c r="I1570" t="s">
        <v>214</v>
      </c>
      <c r="J1570" t="s">
        <v>212</v>
      </c>
      <c r="K1570" t="s">
        <v>212</v>
      </c>
      <c r="L1570" t="s">
        <v>212</v>
      </c>
      <c r="M1570" t="s">
        <v>213</v>
      </c>
      <c r="N1570" t="s">
        <v>214</v>
      </c>
      <c r="O1570" t="s">
        <v>212</v>
      </c>
      <c r="P1570" t="s">
        <v>213</v>
      </c>
      <c r="Q1570" t="s">
        <v>213</v>
      </c>
      <c r="R1570" t="s">
        <v>213</v>
      </c>
      <c r="S1570" t="s">
        <v>213</v>
      </c>
      <c r="T1570" t="s">
        <v>214</v>
      </c>
      <c r="U1570" t="s">
        <v>213</v>
      </c>
      <c r="V1570" t="s">
        <v>214</v>
      </c>
      <c r="W1570"/>
      <c r="X1570"/>
      <c r="Y1570"/>
      <c r="Z1570"/>
      <c r="AA1570"/>
      <c r="AB1570"/>
      <c r="AC1570"/>
      <c r="AD1570"/>
      <c r="AE1570"/>
      <c r="AF1570"/>
      <c r="AG1570"/>
      <c r="AH1570"/>
      <c r="AI1570"/>
      <c r="AJ1570"/>
      <c r="AK1570"/>
      <c r="AL1570"/>
      <c r="AM1570"/>
      <c r="AN1570"/>
      <c r="AO1570"/>
      <c r="AP1570"/>
      <c r="AQ1570" t="s">
        <v>3377</v>
      </c>
      <c r="AR1570"/>
      <c r="AS1570" s="268"/>
      <c r="AT1570" s="293"/>
    </row>
    <row r="1571" spans="1:48" s="257" customFormat="1" ht="22.8" x14ac:dyDescent="0.4">
      <c r="A1571" s="351">
        <v>216760</v>
      </c>
      <c r="B1571" s="257" t="s">
        <v>485</v>
      </c>
      <c r="C1571" s="269" t="s">
        <v>3829</v>
      </c>
      <c r="D1571" s="269" t="s">
        <v>3829</v>
      </c>
      <c r="E1571" s="269" t="s">
        <v>3829</v>
      </c>
      <c r="F1571" s="269" t="s">
        <v>3829</v>
      </c>
      <c r="G1571" s="269" t="s">
        <v>3829</v>
      </c>
      <c r="H1571" s="269" t="s">
        <v>3829</v>
      </c>
      <c r="I1571" s="269" t="s">
        <v>3829</v>
      </c>
      <c r="J1571" s="269" t="s">
        <v>3829</v>
      </c>
      <c r="K1571" s="269" t="s">
        <v>3829</v>
      </c>
      <c r="L1571" s="269" t="s">
        <v>3829</v>
      </c>
      <c r="M1571" s="269"/>
      <c r="N1571" s="269"/>
      <c r="O1571" s="269"/>
      <c r="P1571" s="269"/>
      <c r="Q1571" s="269"/>
      <c r="R1571" s="269"/>
      <c r="S1571" s="269"/>
      <c r="T1571" s="269"/>
      <c r="U1571" s="269"/>
      <c r="V1571" s="269"/>
      <c r="W1571" s="269"/>
      <c r="X1571" s="269"/>
      <c r="Y1571" s="269"/>
      <c r="Z1571" s="269"/>
      <c r="AA1571" s="269"/>
      <c r="AB1571" s="269"/>
      <c r="AC1571" s="269"/>
      <c r="AD1571" s="269"/>
      <c r="AE1571" s="269"/>
      <c r="AF1571" s="269"/>
      <c r="AG1571" s="269"/>
      <c r="AH1571" s="269"/>
      <c r="AI1571" s="269"/>
      <c r="AJ1571" s="269"/>
      <c r="AK1571" s="269"/>
      <c r="AL1571" s="269"/>
      <c r="AM1571" s="269"/>
      <c r="AN1571" s="269"/>
      <c r="AO1571" s="269"/>
      <c r="AP1571"/>
      <c r="AQ1571" t="s">
        <v>4205</v>
      </c>
      <c r="AR1571" s="288"/>
      <c r="AS1571" s="268"/>
      <c r="AT1571" s="294"/>
    </row>
    <row r="1572" spans="1:48" s="257" customFormat="1" ht="22.8" x14ac:dyDescent="0.4">
      <c r="A1572" s="349">
        <v>216761</v>
      </c>
      <c r="B1572" s="257" t="s">
        <v>486</v>
      </c>
      <c r="C1572" t="s">
        <v>214</v>
      </c>
      <c r="D1572" t="s">
        <v>214</v>
      </c>
      <c r="E1572" t="s">
        <v>212</v>
      </c>
      <c r="F1572" t="s">
        <v>212</v>
      </c>
      <c r="G1572" t="s">
        <v>214</v>
      </c>
      <c r="H1572" t="s">
        <v>214</v>
      </c>
      <c r="I1572" t="s">
        <v>212</v>
      </c>
      <c r="J1572" t="s">
        <v>214</v>
      </c>
      <c r="K1572" t="s">
        <v>214</v>
      </c>
      <c r="L1572" t="s">
        <v>212</v>
      </c>
      <c r="M1572" t="s">
        <v>214</v>
      </c>
      <c r="N1572" t="s">
        <v>213</v>
      </c>
      <c r="O1572" t="s">
        <v>213</v>
      </c>
      <c r="P1572" t="s">
        <v>214</v>
      </c>
      <c r="Q1572" t="s">
        <v>214</v>
      </c>
      <c r="R1572" t="s">
        <v>214</v>
      </c>
      <c r="S1572" t="s">
        <v>213</v>
      </c>
      <c r="T1572" t="s">
        <v>213</v>
      </c>
      <c r="U1572" t="s">
        <v>213</v>
      </c>
      <c r="V1572" t="s">
        <v>213</v>
      </c>
      <c r="W1572"/>
      <c r="X1572"/>
      <c r="Y1572"/>
      <c r="Z1572"/>
      <c r="AA1572"/>
      <c r="AB1572"/>
      <c r="AC1572"/>
      <c r="AD1572"/>
      <c r="AE1572"/>
      <c r="AF1572"/>
      <c r="AG1572"/>
      <c r="AH1572"/>
      <c r="AI1572"/>
      <c r="AJ1572"/>
      <c r="AK1572"/>
      <c r="AL1572"/>
      <c r="AM1572"/>
      <c r="AN1572"/>
      <c r="AO1572"/>
      <c r="AP1572"/>
      <c r="AQ1572" t="s">
        <v>3377</v>
      </c>
      <c r="AR1572" s="288"/>
      <c r="AS1572" s="268"/>
      <c r="AT1572" s="293"/>
      <c r="AV1572" s="258"/>
    </row>
    <row r="1573" spans="1:48" s="257" customFormat="1" ht="22.8" x14ac:dyDescent="0.4">
      <c r="A1573" s="349">
        <v>216762</v>
      </c>
      <c r="B1573" s="257" t="s">
        <v>59</v>
      </c>
      <c r="C1573" t="s">
        <v>212</v>
      </c>
      <c r="D1573" t="s">
        <v>214</v>
      </c>
      <c r="E1573" t="s">
        <v>212</v>
      </c>
      <c r="F1573" t="s">
        <v>214</v>
      </c>
      <c r="G1573" t="s">
        <v>214</v>
      </c>
      <c r="H1573" t="s">
        <v>212</v>
      </c>
      <c r="I1573" t="s">
        <v>214</v>
      </c>
      <c r="J1573" t="s">
        <v>214</v>
      </c>
      <c r="K1573" t="s">
        <v>214</v>
      </c>
      <c r="L1573" t="s">
        <v>214</v>
      </c>
      <c r="M1573" t="s">
        <v>213</v>
      </c>
      <c r="N1573" t="s">
        <v>214</v>
      </c>
      <c r="O1573" t="s">
        <v>214</v>
      </c>
      <c r="P1573" t="s">
        <v>214</v>
      </c>
      <c r="Q1573" t="s">
        <v>214</v>
      </c>
      <c r="R1573" t="s">
        <v>212</v>
      </c>
      <c r="S1573" t="s">
        <v>214</v>
      </c>
      <c r="T1573" t="s">
        <v>214</v>
      </c>
      <c r="U1573" t="s">
        <v>214</v>
      </c>
      <c r="V1573" t="s">
        <v>214</v>
      </c>
      <c r="W1573" t="s">
        <v>214</v>
      </c>
      <c r="X1573" t="s">
        <v>214</v>
      </c>
      <c r="Y1573" t="s">
        <v>214</v>
      </c>
      <c r="Z1573" t="s">
        <v>214</v>
      </c>
      <c r="AA1573" t="s">
        <v>212</v>
      </c>
      <c r="AB1573" t="s">
        <v>214</v>
      </c>
      <c r="AC1573" t="s">
        <v>212</v>
      </c>
      <c r="AD1573" t="s">
        <v>214</v>
      </c>
      <c r="AE1573" t="s">
        <v>212</v>
      </c>
      <c r="AF1573" t="s">
        <v>214</v>
      </c>
      <c r="AG1573" t="s">
        <v>214</v>
      </c>
      <c r="AH1573" t="s">
        <v>214</v>
      </c>
      <c r="AI1573" t="s">
        <v>214</v>
      </c>
      <c r="AJ1573" t="s">
        <v>214</v>
      </c>
      <c r="AK1573" t="s">
        <v>214</v>
      </c>
      <c r="AL1573" t="s">
        <v>213</v>
      </c>
      <c r="AM1573" t="s">
        <v>213</v>
      </c>
      <c r="AN1573" t="s">
        <v>213</v>
      </c>
      <c r="AO1573" t="s">
        <v>213</v>
      </c>
      <c r="AP1573" t="s">
        <v>213</v>
      </c>
      <c r="AQ1573" t="s">
        <v>3374</v>
      </c>
      <c r="AR1573"/>
      <c r="AS1573" s="268"/>
      <c r="AT1573" s="294"/>
    </row>
    <row r="1574" spans="1:48" s="257" customFormat="1" ht="14.4" x14ac:dyDescent="0.3">
      <c r="A1574" s="349">
        <v>216764</v>
      </c>
      <c r="B1574" s="257" t="s">
        <v>65</v>
      </c>
      <c r="C1574" t="s">
        <v>214</v>
      </c>
      <c r="D1574" t="s">
        <v>214</v>
      </c>
      <c r="E1574" t="s">
        <v>214</v>
      </c>
      <c r="F1574" t="s">
        <v>214</v>
      </c>
      <c r="G1574" t="s">
        <v>214</v>
      </c>
      <c r="H1574" t="s">
        <v>212</v>
      </c>
      <c r="I1574" t="s">
        <v>214</v>
      </c>
      <c r="J1574" t="s">
        <v>214</v>
      </c>
      <c r="K1574" t="s">
        <v>214</v>
      </c>
      <c r="L1574" t="s">
        <v>214</v>
      </c>
      <c r="M1574" t="s">
        <v>213</v>
      </c>
      <c r="N1574" t="s">
        <v>214</v>
      </c>
      <c r="O1574" t="s">
        <v>214</v>
      </c>
      <c r="P1574" t="s">
        <v>212</v>
      </c>
      <c r="Q1574" t="s">
        <v>214</v>
      </c>
      <c r="R1574" t="s">
        <v>212</v>
      </c>
      <c r="S1574" t="s">
        <v>214</v>
      </c>
      <c r="T1574" t="s">
        <v>214</v>
      </c>
      <c r="U1574" t="s">
        <v>214</v>
      </c>
      <c r="V1574" t="s">
        <v>214</v>
      </c>
      <c r="W1574" t="s">
        <v>214</v>
      </c>
      <c r="X1574" t="s">
        <v>212</v>
      </c>
      <c r="Y1574" t="s">
        <v>212</v>
      </c>
      <c r="Z1574" t="s">
        <v>212</v>
      </c>
      <c r="AA1574" t="s">
        <v>212</v>
      </c>
      <c r="AB1574" t="s">
        <v>214</v>
      </c>
      <c r="AC1574" t="s">
        <v>212</v>
      </c>
      <c r="AD1574" t="s">
        <v>214</v>
      </c>
      <c r="AE1574" t="s">
        <v>214</v>
      </c>
      <c r="AF1574" t="s">
        <v>212</v>
      </c>
      <c r="AG1574" t="s">
        <v>213</v>
      </c>
      <c r="AH1574" t="s">
        <v>213</v>
      </c>
      <c r="AI1574" t="s">
        <v>213</v>
      </c>
      <c r="AJ1574" t="s">
        <v>213</v>
      </c>
      <c r="AK1574" t="s">
        <v>213</v>
      </c>
      <c r="AL1574"/>
      <c r="AM1574"/>
      <c r="AN1574"/>
      <c r="AO1574"/>
      <c r="AP1574"/>
      <c r="AQ1574" t="s">
        <v>4083</v>
      </c>
      <c r="AR1574"/>
      <c r="AS1574" s="283"/>
      <c r="AT1574" s="294"/>
    </row>
    <row r="1575" spans="1:48" s="257" customFormat="1" ht="22.8" x14ac:dyDescent="0.4">
      <c r="A1575" s="349">
        <v>216765</v>
      </c>
      <c r="B1575" s="257" t="s">
        <v>59</v>
      </c>
      <c r="C1575" t="s">
        <v>214</v>
      </c>
      <c r="D1575" t="s">
        <v>212</v>
      </c>
      <c r="E1575" t="s">
        <v>214</v>
      </c>
      <c r="F1575" t="s">
        <v>214</v>
      </c>
      <c r="G1575" t="s">
        <v>212</v>
      </c>
      <c r="H1575" t="s">
        <v>214</v>
      </c>
      <c r="I1575" t="s">
        <v>214</v>
      </c>
      <c r="J1575" t="s">
        <v>214</v>
      </c>
      <c r="K1575" t="s">
        <v>214</v>
      </c>
      <c r="L1575" t="s">
        <v>214</v>
      </c>
      <c r="M1575" t="s">
        <v>214</v>
      </c>
      <c r="N1575" t="s">
        <v>214</v>
      </c>
      <c r="O1575" t="s">
        <v>214</v>
      </c>
      <c r="P1575" t="s">
        <v>214</v>
      </c>
      <c r="Q1575" t="s">
        <v>214</v>
      </c>
      <c r="R1575" t="s">
        <v>214</v>
      </c>
      <c r="S1575" t="s">
        <v>214</v>
      </c>
      <c r="T1575" t="s">
        <v>214</v>
      </c>
      <c r="U1575" t="s">
        <v>214</v>
      </c>
      <c r="V1575" t="s">
        <v>214</v>
      </c>
      <c r="W1575" t="s">
        <v>213</v>
      </c>
      <c r="X1575" t="s">
        <v>214</v>
      </c>
      <c r="Y1575" t="s">
        <v>214</v>
      </c>
      <c r="Z1575" t="s">
        <v>214</v>
      </c>
      <c r="AA1575" t="s">
        <v>212</v>
      </c>
      <c r="AB1575" t="s">
        <v>214</v>
      </c>
      <c r="AC1575" t="s">
        <v>214</v>
      </c>
      <c r="AD1575" t="s">
        <v>214</v>
      </c>
      <c r="AE1575" t="s">
        <v>214</v>
      </c>
      <c r="AF1575" t="s">
        <v>214</v>
      </c>
      <c r="AG1575" t="s">
        <v>214</v>
      </c>
      <c r="AH1575" t="s">
        <v>214</v>
      </c>
      <c r="AI1575" t="s">
        <v>214</v>
      </c>
      <c r="AJ1575" t="s">
        <v>214</v>
      </c>
      <c r="AK1575" t="s">
        <v>214</v>
      </c>
      <c r="AL1575" t="s">
        <v>213</v>
      </c>
      <c r="AM1575" t="s">
        <v>213</v>
      </c>
      <c r="AN1575" t="s">
        <v>213</v>
      </c>
      <c r="AO1575" t="s">
        <v>213</v>
      </c>
      <c r="AP1575" t="s">
        <v>213</v>
      </c>
      <c r="AQ1575" t="s">
        <v>59</v>
      </c>
      <c r="AR1575"/>
      <c r="AS1575" s="268"/>
      <c r="AT1575" s="294"/>
      <c r="AV1575" s="258"/>
    </row>
    <row r="1576" spans="1:48" s="257" customFormat="1" ht="22.8" x14ac:dyDescent="0.4">
      <c r="A1576" s="351">
        <v>216767</v>
      </c>
      <c r="B1576" s="257" t="s">
        <v>485</v>
      </c>
      <c r="C1576" s="269" t="s">
        <v>3829</v>
      </c>
      <c r="D1576" s="269" t="s">
        <v>3829</v>
      </c>
      <c r="E1576" s="269" t="s">
        <v>3829</v>
      </c>
      <c r="F1576" s="269" t="s">
        <v>3829</v>
      </c>
      <c r="G1576" s="269" t="s">
        <v>3829</v>
      </c>
      <c r="H1576" s="269" t="s">
        <v>3829</v>
      </c>
      <c r="I1576" s="269" t="s">
        <v>3829</v>
      </c>
      <c r="J1576" s="269" t="s">
        <v>3829</v>
      </c>
      <c r="K1576" s="269" t="s">
        <v>3829</v>
      </c>
      <c r="L1576" s="269" t="s">
        <v>3829</v>
      </c>
      <c r="M1576" s="269"/>
      <c r="N1576" s="269"/>
      <c r="O1576" s="269"/>
      <c r="P1576" s="269"/>
      <c r="Q1576" s="269"/>
      <c r="R1576" s="269"/>
      <c r="S1576" s="269"/>
      <c r="T1576" s="269"/>
      <c r="U1576" s="269"/>
      <c r="V1576" s="269"/>
      <c r="W1576" s="269"/>
      <c r="X1576" s="269"/>
      <c r="Y1576" s="269"/>
      <c r="Z1576" s="269"/>
      <c r="AA1576" s="269"/>
      <c r="AB1576" s="269"/>
      <c r="AC1576" s="269"/>
      <c r="AD1576" s="269"/>
      <c r="AE1576" s="269"/>
      <c r="AF1576" s="269"/>
      <c r="AG1576" s="269"/>
      <c r="AH1576" s="269"/>
      <c r="AI1576" s="269"/>
      <c r="AJ1576" s="269"/>
      <c r="AK1576" s="269"/>
      <c r="AL1576" s="269"/>
      <c r="AM1576" s="269"/>
      <c r="AN1576" s="269"/>
      <c r="AO1576" s="269"/>
      <c r="AP1576"/>
      <c r="AQ1576" t="s">
        <v>4205</v>
      </c>
      <c r="AR1576" s="288"/>
      <c r="AS1576" s="268"/>
      <c r="AT1576" s="293"/>
      <c r="AV1576" s="258"/>
    </row>
    <row r="1577" spans="1:48" s="257" customFormat="1" ht="22.8" x14ac:dyDescent="0.4">
      <c r="A1577" s="349">
        <v>216768</v>
      </c>
      <c r="B1577" s="257" t="s">
        <v>486</v>
      </c>
      <c r="C1577" t="s">
        <v>3829</v>
      </c>
      <c r="D1577" t="s">
        <v>3829</v>
      </c>
      <c r="E1577" t="s">
        <v>3829</v>
      </c>
      <c r="F1577" t="s">
        <v>3829</v>
      </c>
      <c r="G1577" t="s">
        <v>3829</v>
      </c>
      <c r="H1577" t="s">
        <v>3829</v>
      </c>
      <c r="I1577" t="s">
        <v>3829</v>
      </c>
      <c r="J1577" t="s">
        <v>3829</v>
      </c>
      <c r="K1577" t="s">
        <v>3829</v>
      </c>
      <c r="L1577" t="s">
        <v>3829</v>
      </c>
      <c r="M1577" t="s">
        <v>3829</v>
      </c>
      <c r="N1577" t="s">
        <v>3829</v>
      </c>
      <c r="O1577" t="s">
        <v>3829</v>
      </c>
      <c r="P1577" t="s">
        <v>3829</v>
      </c>
      <c r="Q1577" t="s">
        <v>3829</v>
      </c>
      <c r="R1577" t="s">
        <v>3829</v>
      </c>
      <c r="S1577" t="s">
        <v>3829</v>
      </c>
      <c r="T1577" t="s">
        <v>3829</v>
      </c>
      <c r="U1577" t="s">
        <v>3829</v>
      </c>
      <c r="V1577" t="s">
        <v>3829</v>
      </c>
      <c r="W1577"/>
      <c r="X1577"/>
      <c r="Y1577"/>
      <c r="Z1577"/>
      <c r="AA1577"/>
      <c r="AB1577"/>
      <c r="AC1577"/>
      <c r="AD1577"/>
      <c r="AE1577"/>
      <c r="AF1577"/>
      <c r="AG1577"/>
      <c r="AH1577"/>
      <c r="AI1577"/>
      <c r="AJ1577"/>
      <c r="AK1577"/>
      <c r="AL1577"/>
      <c r="AM1577"/>
      <c r="AN1577"/>
      <c r="AO1577"/>
      <c r="AP1577"/>
      <c r="AQ1577" t="s">
        <v>4077</v>
      </c>
      <c r="AR1577" s="288"/>
      <c r="AS1577" s="268"/>
      <c r="AT1577" s="293"/>
    </row>
    <row r="1578" spans="1:48" s="257" customFormat="1" ht="22.8" x14ac:dyDescent="0.4">
      <c r="A1578" s="349">
        <v>216769</v>
      </c>
      <c r="B1578" s="257" t="s">
        <v>484</v>
      </c>
      <c r="C1578" t="s">
        <v>212</v>
      </c>
      <c r="D1578" t="s">
        <v>214</v>
      </c>
      <c r="E1578" t="s">
        <v>214</v>
      </c>
      <c r="F1578" t="s">
        <v>214</v>
      </c>
      <c r="G1578" t="s">
        <v>214</v>
      </c>
      <c r="H1578" t="s">
        <v>212</v>
      </c>
      <c r="I1578" t="s">
        <v>214</v>
      </c>
      <c r="J1578" t="s">
        <v>214</v>
      </c>
      <c r="K1578" t="s">
        <v>212</v>
      </c>
      <c r="L1578" t="s">
        <v>214</v>
      </c>
      <c r="M1578" t="s">
        <v>214</v>
      </c>
      <c r="N1578" t="s">
        <v>214</v>
      </c>
      <c r="O1578" t="s">
        <v>212</v>
      </c>
      <c r="P1578" t="s">
        <v>212</v>
      </c>
      <c r="Q1578" t="s">
        <v>214</v>
      </c>
      <c r="R1578" t="s">
        <v>214</v>
      </c>
      <c r="S1578" t="s">
        <v>214</v>
      </c>
      <c r="T1578" t="s">
        <v>214</v>
      </c>
      <c r="U1578" t="s">
        <v>214</v>
      </c>
      <c r="V1578" t="s">
        <v>214</v>
      </c>
      <c r="W1578" t="s">
        <v>214</v>
      </c>
      <c r="X1578" t="s">
        <v>214</v>
      </c>
      <c r="Y1578" t="s">
        <v>214</v>
      </c>
      <c r="Z1578" t="s">
        <v>214</v>
      </c>
      <c r="AA1578" t="s">
        <v>214</v>
      </c>
      <c r="AB1578" t="s">
        <v>213</v>
      </c>
      <c r="AC1578" t="s">
        <v>213</v>
      </c>
      <c r="AD1578" t="s">
        <v>213</v>
      </c>
      <c r="AE1578" t="s">
        <v>213</v>
      </c>
      <c r="AF1578" t="s">
        <v>213</v>
      </c>
      <c r="AG1578"/>
      <c r="AH1578"/>
      <c r="AI1578"/>
      <c r="AJ1578"/>
      <c r="AK1578"/>
      <c r="AL1578"/>
      <c r="AM1578"/>
      <c r="AN1578"/>
      <c r="AO1578"/>
      <c r="AP1578"/>
      <c r="AQ1578" t="s">
        <v>484</v>
      </c>
      <c r="AR1578"/>
      <c r="AS1578" s="268"/>
      <c r="AT1578" s="294"/>
    </row>
    <row r="1579" spans="1:48" s="257" customFormat="1" ht="22.8" x14ac:dyDescent="0.4">
      <c r="A1579" s="351">
        <v>216770</v>
      </c>
      <c r="B1579" s="257" t="s">
        <v>485</v>
      </c>
      <c r="C1579" s="269" t="s">
        <v>212</v>
      </c>
      <c r="D1579" s="269" t="s">
        <v>214</v>
      </c>
      <c r="E1579" s="269" t="s">
        <v>214</v>
      </c>
      <c r="F1579" s="269" t="s">
        <v>212</v>
      </c>
      <c r="G1579" s="269" t="s">
        <v>214</v>
      </c>
      <c r="H1579" s="269" t="s">
        <v>214</v>
      </c>
      <c r="I1579" s="269" t="s">
        <v>214</v>
      </c>
      <c r="J1579" s="269" t="s">
        <v>214</v>
      </c>
      <c r="K1579" s="269" t="s">
        <v>214</v>
      </c>
      <c r="L1579" s="269" t="s">
        <v>214</v>
      </c>
      <c r="M1579" s="269"/>
      <c r="N1579" s="269"/>
      <c r="O1579" s="269"/>
      <c r="P1579" s="269"/>
      <c r="Q1579" s="269"/>
      <c r="R1579" s="269"/>
      <c r="S1579" s="269"/>
      <c r="T1579" s="269"/>
      <c r="U1579" s="269"/>
      <c r="V1579" s="269"/>
      <c r="W1579" s="269"/>
      <c r="X1579" s="269"/>
      <c r="Y1579" s="269"/>
      <c r="Z1579" s="269"/>
      <c r="AA1579" s="269"/>
      <c r="AB1579" s="269"/>
      <c r="AC1579" s="269"/>
      <c r="AD1579" s="269"/>
      <c r="AE1579" s="269"/>
      <c r="AF1579" s="269"/>
      <c r="AG1579" s="269"/>
      <c r="AH1579" s="269"/>
      <c r="AI1579" s="269"/>
      <c r="AJ1579" s="269"/>
      <c r="AK1579" s="269"/>
      <c r="AL1579" s="269"/>
      <c r="AM1579" s="269"/>
      <c r="AN1579" s="269"/>
      <c r="AO1579" s="269"/>
      <c r="AP1579"/>
      <c r="AQ1579" t="s">
        <v>485</v>
      </c>
      <c r="AR1579" s="288"/>
      <c r="AS1579" s="268"/>
      <c r="AT1579" s="293"/>
      <c r="AV1579" s="258"/>
    </row>
    <row r="1580" spans="1:48" s="257" customFormat="1" ht="22.8" x14ac:dyDescent="0.4">
      <c r="A1580" s="351">
        <v>216771</v>
      </c>
      <c r="B1580" s="257" t="s">
        <v>485</v>
      </c>
      <c r="C1580" s="269" t="s">
        <v>213</v>
      </c>
      <c r="D1580" s="269" t="s">
        <v>214</v>
      </c>
      <c r="E1580" s="269" t="s">
        <v>214</v>
      </c>
      <c r="F1580" s="269" t="s">
        <v>213</v>
      </c>
      <c r="G1580" s="269" t="s">
        <v>213</v>
      </c>
      <c r="H1580" s="269" t="s">
        <v>213</v>
      </c>
      <c r="I1580" s="269" t="s">
        <v>213</v>
      </c>
      <c r="J1580" s="269" t="s">
        <v>213</v>
      </c>
      <c r="K1580" s="269" t="s">
        <v>213</v>
      </c>
      <c r="L1580" s="269" t="s">
        <v>213</v>
      </c>
      <c r="M1580" s="269"/>
      <c r="N1580" s="269"/>
      <c r="O1580" s="269"/>
      <c r="P1580" s="269"/>
      <c r="Q1580" s="269"/>
      <c r="R1580" s="269"/>
      <c r="S1580" s="269"/>
      <c r="T1580" s="269"/>
      <c r="U1580" s="269"/>
      <c r="V1580" s="269"/>
      <c r="W1580" s="269"/>
      <c r="X1580" s="269"/>
      <c r="Y1580" s="269"/>
      <c r="Z1580" s="269"/>
      <c r="AA1580" s="269"/>
      <c r="AB1580" s="269"/>
      <c r="AC1580" s="269"/>
      <c r="AD1580" s="269"/>
      <c r="AE1580" s="269"/>
      <c r="AF1580" s="269"/>
      <c r="AG1580" s="269"/>
      <c r="AH1580" s="269"/>
      <c r="AI1580" s="269"/>
      <c r="AJ1580" s="269"/>
      <c r="AK1580" s="269"/>
      <c r="AL1580" s="269"/>
      <c r="AM1580" s="269"/>
      <c r="AN1580" s="269"/>
      <c r="AO1580" s="269"/>
      <c r="AP1580"/>
      <c r="AQ1580" t="s">
        <v>485</v>
      </c>
      <c r="AR1580" s="288"/>
      <c r="AS1580" s="268"/>
      <c r="AT1580" s="293"/>
      <c r="AV1580" s="258"/>
    </row>
    <row r="1581" spans="1:48" s="257" customFormat="1" ht="22.8" x14ac:dyDescent="0.4">
      <c r="A1581" s="351">
        <v>216772</v>
      </c>
      <c r="B1581" s="257" t="s">
        <v>485</v>
      </c>
      <c r="C1581" s="269" t="s">
        <v>214</v>
      </c>
      <c r="D1581" s="269" t="s">
        <v>214</v>
      </c>
      <c r="E1581" s="269" t="s">
        <v>214</v>
      </c>
      <c r="F1581" s="269" t="s">
        <v>214</v>
      </c>
      <c r="G1581" s="269" t="s">
        <v>213</v>
      </c>
      <c r="H1581" s="269" t="s">
        <v>213</v>
      </c>
      <c r="I1581" s="269" t="s">
        <v>213</v>
      </c>
      <c r="J1581" s="269" t="s">
        <v>213</v>
      </c>
      <c r="K1581" s="269" t="s">
        <v>213</v>
      </c>
      <c r="L1581" s="269" t="s">
        <v>213</v>
      </c>
      <c r="M1581" s="269"/>
      <c r="N1581" s="269"/>
      <c r="O1581" s="269"/>
      <c r="P1581" s="269"/>
      <c r="Q1581" s="269"/>
      <c r="R1581" s="269"/>
      <c r="S1581" s="269"/>
      <c r="T1581" s="269"/>
      <c r="U1581" s="269"/>
      <c r="V1581" s="269"/>
      <c r="W1581" s="269"/>
      <c r="X1581" s="269"/>
      <c r="Y1581" s="269"/>
      <c r="Z1581" s="269"/>
      <c r="AA1581" s="269"/>
      <c r="AB1581" s="269"/>
      <c r="AC1581" s="269"/>
      <c r="AD1581" s="269"/>
      <c r="AE1581" s="269"/>
      <c r="AF1581" s="269"/>
      <c r="AG1581" s="269"/>
      <c r="AH1581" s="269"/>
      <c r="AI1581" s="269"/>
      <c r="AJ1581" s="269"/>
      <c r="AK1581" s="269"/>
      <c r="AL1581" s="269"/>
      <c r="AM1581" s="269"/>
      <c r="AN1581" s="269"/>
      <c r="AO1581" s="269"/>
      <c r="AP1581"/>
      <c r="AQ1581" t="s">
        <v>485</v>
      </c>
      <c r="AR1581" s="288"/>
      <c r="AS1581" s="268"/>
      <c r="AT1581" s="293"/>
      <c r="AV1581" s="258"/>
    </row>
    <row r="1582" spans="1:48" s="257" customFormat="1" ht="22.8" x14ac:dyDescent="0.4">
      <c r="A1582" s="349">
        <v>216773</v>
      </c>
      <c r="B1582" s="257" t="s">
        <v>486</v>
      </c>
      <c r="C1582" t="s">
        <v>212</v>
      </c>
      <c r="D1582" t="s">
        <v>214</v>
      </c>
      <c r="E1582" t="s">
        <v>212</v>
      </c>
      <c r="F1582" t="s">
        <v>212</v>
      </c>
      <c r="G1582" t="s">
        <v>213</v>
      </c>
      <c r="H1582" t="s">
        <v>214</v>
      </c>
      <c r="I1582" t="s">
        <v>212</v>
      </c>
      <c r="J1582" t="s">
        <v>214</v>
      </c>
      <c r="K1582" t="s">
        <v>214</v>
      </c>
      <c r="L1582" t="s">
        <v>212</v>
      </c>
      <c r="M1582" t="s">
        <v>212</v>
      </c>
      <c r="N1582" t="s">
        <v>214</v>
      </c>
      <c r="O1582" t="s">
        <v>212</v>
      </c>
      <c r="P1582" t="s">
        <v>214</v>
      </c>
      <c r="Q1582" t="s">
        <v>214</v>
      </c>
      <c r="R1582" t="s">
        <v>213</v>
      </c>
      <c r="S1582" t="s">
        <v>213</v>
      </c>
      <c r="T1582" t="s">
        <v>214</v>
      </c>
      <c r="U1582" t="s">
        <v>214</v>
      </c>
      <c r="V1582" t="s">
        <v>212</v>
      </c>
      <c r="W1582"/>
      <c r="X1582"/>
      <c r="Y1582"/>
      <c r="Z1582"/>
      <c r="AA1582"/>
      <c r="AB1582"/>
      <c r="AC1582"/>
      <c r="AD1582"/>
      <c r="AE1582"/>
      <c r="AF1582"/>
      <c r="AG1582"/>
      <c r="AH1582"/>
      <c r="AI1582"/>
      <c r="AJ1582"/>
      <c r="AK1582"/>
      <c r="AL1582"/>
      <c r="AM1582"/>
      <c r="AN1582"/>
      <c r="AO1582"/>
      <c r="AP1582"/>
      <c r="AQ1582" t="s">
        <v>3377</v>
      </c>
      <c r="AR1582"/>
      <c r="AS1582" s="268"/>
      <c r="AT1582" s="294"/>
    </row>
    <row r="1583" spans="1:48" s="257" customFormat="1" ht="22.8" x14ac:dyDescent="0.4">
      <c r="A1583" s="351">
        <v>216774</v>
      </c>
      <c r="B1583" s="257" t="s">
        <v>485</v>
      </c>
      <c r="C1583" s="269" t="s">
        <v>213</v>
      </c>
      <c r="D1583" s="269" t="s">
        <v>214</v>
      </c>
      <c r="E1583" s="269" t="s">
        <v>214</v>
      </c>
      <c r="F1583" s="269" t="s">
        <v>214</v>
      </c>
      <c r="G1583" s="269" t="s">
        <v>213</v>
      </c>
      <c r="H1583" s="269" t="s">
        <v>213</v>
      </c>
      <c r="I1583" s="269" t="s">
        <v>213</v>
      </c>
      <c r="J1583" s="269" t="s">
        <v>213</v>
      </c>
      <c r="K1583" s="269" t="s">
        <v>213</v>
      </c>
      <c r="L1583" s="269" t="s">
        <v>213</v>
      </c>
      <c r="M1583" s="269"/>
      <c r="N1583" s="269"/>
      <c r="O1583" s="269"/>
      <c r="P1583" s="269"/>
      <c r="Q1583" s="269"/>
      <c r="R1583" s="269"/>
      <c r="S1583" s="269"/>
      <c r="T1583" s="269"/>
      <c r="U1583" s="269"/>
      <c r="V1583" s="269"/>
      <c r="W1583" s="269"/>
      <c r="X1583" s="269"/>
      <c r="Y1583" s="269"/>
      <c r="Z1583" s="269"/>
      <c r="AA1583" s="269"/>
      <c r="AB1583" s="269"/>
      <c r="AC1583" s="269"/>
      <c r="AD1583" s="269"/>
      <c r="AE1583" s="269"/>
      <c r="AF1583" s="269"/>
      <c r="AG1583" s="269"/>
      <c r="AH1583" s="269"/>
      <c r="AI1583" s="269"/>
      <c r="AJ1583" s="269"/>
      <c r="AK1583" s="269"/>
      <c r="AL1583" s="269"/>
      <c r="AM1583" s="269"/>
      <c r="AN1583" s="269"/>
      <c r="AO1583" s="269"/>
      <c r="AP1583"/>
      <c r="AQ1583" t="s">
        <v>485</v>
      </c>
      <c r="AR1583" s="288"/>
      <c r="AS1583" s="268"/>
      <c r="AT1583" s="293"/>
      <c r="AV1583" s="258"/>
    </row>
    <row r="1584" spans="1:48" s="257" customFormat="1" ht="22.8" x14ac:dyDescent="0.4">
      <c r="A1584" s="351">
        <v>216776</v>
      </c>
      <c r="B1584" s="257" t="s">
        <v>485</v>
      </c>
      <c r="C1584" s="269" t="s">
        <v>214</v>
      </c>
      <c r="D1584" s="269" t="s">
        <v>214</v>
      </c>
      <c r="E1584" s="269" t="s">
        <v>214</v>
      </c>
      <c r="F1584" s="269" t="s">
        <v>214</v>
      </c>
      <c r="G1584" s="269" t="s">
        <v>213</v>
      </c>
      <c r="H1584" s="269" t="s">
        <v>213</v>
      </c>
      <c r="I1584" s="269" t="s">
        <v>213</v>
      </c>
      <c r="J1584" s="269" t="s">
        <v>213</v>
      </c>
      <c r="K1584" s="269" t="s">
        <v>213</v>
      </c>
      <c r="L1584" s="269" t="s">
        <v>213</v>
      </c>
      <c r="M1584" s="269"/>
      <c r="N1584" s="269"/>
      <c r="O1584" s="269"/>
      <c r="P1584" s="269"/>
      <c r="Q1584" s="269"/>
      <c r="R1584" s="269"/>
      <c r="S1584" s="269"/>
      <c r="T1584" s="269"/>
      <c r="U1584" s="269"/>
      <c r="V1584" s="269"/>
      <c r="W1584" s="269"/>
      <c r="X1584" s="269"/>
      <c r="Y1584" s="269"/>
      <c r="Z1584" s="269"/>
      <c r="AA1584" s="269"/>
      <c r="AB1584" s="269"/>
      <c r="AC1584" s="269"/>
      <c r="AD1584" s="269"/>
      <c r="AE1584" s="269"/>
      <c r="AF1584" s="269"/>
      <c r="AG1584" s="269"/>
      <c r="AH1584" s="269"/>
      <c r="AI1584" s="269"/>
      <c r="AJ1584" s="269"/>
      <c r="AK1584" s="269"/>
      <c r="AL1584" s="269"/>
      <c r="AM1584" s="269"/>
      <c r="AN1584" s="269"/>
      <c r="AO1584" s="269"/>
      <c r="AP1584"/>
      <c r="AQ1584" t="s">
        <v>485</v>
      </c>
      <c r="AR1584" s="288"/>
      <c r="AS1584" s="268"/>
      <c r="AT1584" s="293"/>
      <c r="AV1584" s="258"/>
    </row>
    <row r="1585" spans="1:48" s="257" customFormat="1" ht="22.8" x14ac:dyDescent="0.4">
      <c r="A1585" s="351">
        <v>216777</v>
      </c>
      <c r="B1585" s="257" t="s">
        <v>485</v>
      </c>
      <c r="C1585" s="269" t="s">
        <v>3830</v>
      </c>
      <c r="D1585" s="269" t="s">
        <v>3830</v>
      </c>
      <c r="E1585" s="269" t="s">
        <v>3830</v>
      </c>
      <c r="F1585" s="269" t="s">
        <v>3830</v>
      </c>
      <c r="G1585" s="269" t="s">
        <v>3830</v>
      </c>
      <c r="H1585" s="269" t="s">
        <v>213</v>
      </c>
      <c r="I1585" s="269" t="s">
        <v>213</v>
      </c>
      <c r="J1585" s="269" t="s">
        <v>213</v>
      </c>
      <c r="K1585" s="269" t="s">
        <v>213</v>
      </c>
      <c r="L1585" s="269" t="s">
        <v>213</v>
      </c>
      <c r="M1585" s="269"/>
      <c r="N1585" s="269"/>
      <c r="O1585" s="269"/>
      <c r="P1585" s="269"/>
      <c r="Q1585" s="269"/>
      <c r="R1585" s="269"/>
      <c r="S1585" s="269"/>
      <c r="T1585" s="269"/>
      <c r="U1585" s="269"/>
      <c r="V1585" s="269"/>
      <c r="W1585" s="269"/>
      <c r="X1585" s="269"/>
      <c r="Y1585" s="269"/>
      <c r="Z1585" s="269"/>
      <c r="AA1585" s="269"/>
      <c r="AB1585" s="269"/>
      <c r="AC1585" s="269"/>
      <c r="AD1585" s="269"/>
      <c r="AE1585" s="269"/>
      <c r="AF1585" s="269"/>
      <c r="AG1585" s="269"/>
      <c r="AH1585" s="269"/>
      <c r="AI1585" s="269"/>
      <c r="AJ1585" s="269"/>
      <c r="AK1585" s="269"/>
      <c r="AL1585" s="269"/>
      <c r="AM1585" s="269"/>
      <c r="AN1585" s="269"/>
      <c r="AO1585" s="269"/>
      <c r="AP1585"/>
      <c r="AQ1585" t="s">
        <v>485</v>
      </c>
      <c r="AR1585" s="288"/>
      <c r="AS1585" s="268"/>
      <c r="AT1585" s="293"/>
      <c r="AV1585" s="258"/>
    </row>
    <row r="1586" spans="1:48" s="257" customFormat="1" ht="22.8" x14ac:dyDescent="0.4">
      <c r="A1586" s="349">
        <v>216778</v>
      </c>
      <c r="B1586" s="257" t="s">
        <v>485</v>
      </c>
      <c r="C1586" t="s">
        <v>214</v>
      </c>
      <c r="D1586" t="s">
        <v>214</v>
      </c>
      <c r="E1586" t="s">
        <v>214</v>
      </c>
      <c r="F1586" t="s">
        <v>214</v>
      </c>
      <c r="G1586" t="s">
        <v>214</v>
      </c>
      <c r="H1586" t="s">
        <v>214</v>
      </c>
      <c r="I1586" t="s">
        <v>214</v>
      </c>
      <c r="J1586" t="s">
        <v>214</v>
      </c>
      <c r="K1586" t="s">
        <v>214</v>
      </c>
      <c r="L1586" t="s">
        <v>214</v>
      </c>
      <c r="M1586"/>
      <c r="N1586"/>
      <c r="O1586"/>
      <c r="P1586"/>
      <c r="Q1586"/>
      <c r="R1586"/>
      <c r="S1586"/>
      <c r="T1586"/>
      <c r="U1586"/>
      <c r="V1586"/>
      <c r="W1586"/>
      <c r="X1586"/>
      <c r="Y1586"/>
      <c r="Z1586"/>
      <c r="AA1586"/>
      <c r="AB1586"/>
      <c r="AC1586"/>
      <c r="AD1586"/>
      <c r="AE1586"/>
      <c r="AF1586"/>
      <c r="AG1586"/>
      <c r="AH1586"/>
      <c r="AI1586"/>
      <c r="AJ1586"/>
      <c r="AK1586"/>
      <c r="AL1586"/>
      <c r="AM1586"/>
      <c r="AN1586"/>
      <c r="AO1586"/>
      <c r="AP1586"/>
      <c r="AQ1586" t="s">
        <v>485</v>
      </c>
      <c r="AR1586"/>
      <c r="AS1586" s="268"/>
      <c r="AT1586" s="294"/>
    </row>
    <row r="1587" spans="1:48" s="257" customFormat="1" ht="22.8" x14ac:dyDescent="0.4">
      <c r="A1587" s="349">
        <v>216779</v>
      </c>
      <c r="B1587" s="257" t="s">
        <v>486</v>
      </c>
      <c r="C1587" t="s">
        <v>214</v>
      </c>
      <c r="D1587" t="s">
        <v>214</v>
      </c>
      <c r="E1587" t="s">
        <v>214</v>
      </c>
      <c r="F1587" t="s">
        <v>212</v>
      </c>
      <c r="G1587" t="s">
        <v>213</v>
      </c>
      <c r="H1587" t="s">
        <v>214</v>
      </c>
      <c r="I1587" t="s">
        <v>214</v>
      </c>
      <c r="J1587" t="s">
        <v>214</v>
      </c>
      <c r="K1587" t="s">
        <v>214</v>
      </c>
      <c r="L1587" t="s">
        <v>214</v>
      </c>
      <c r="M1587" t="s">
        <v>212</v>
      </c>
      <c r="N1587" t="s">
        <v>212</v>
      </c>
      <c r="O1587" t="s">
        <v>212</v>
      </c>
      <c r="P1587" t="s">
        <v>212</v>
      </c>
      <c r="Q1587" t="s">
        <v>212</v>
      </c>
      <c r="R1587" t="s">
        <v>213</v>
      </c>
      <c r="S1587" t="s">
        <v>213</v>
      </c>
      <c r="T1587" t="s">
        <v>214</v>
      </c>
      <c r="U1587" t="s">
        <v>214</v>
      </c>
      <c r="V1587" t="s">
        <v>213</v>
      </c>
      <c r="W1587"/>
      <c r="X1587"/>
      <c r="Y1587"/>
      <c r="Z1587"/>
      <c r="AA1587"/>
      <c r="AB1587"/>
      <c r="AC1587"/>
      <c r="AD1587"/>
      <c r="AE1587"/>
      <c r="AF1587"/>
      <c r="AG1587"/>
      <c r="AH1587"/>
      <c r="AI1587"/>
      <c r="AJ1587"/>
      <c r="AK1587"/>
      <c r="AL1587"/>
      <c r="AM1587"/>
      <c r="AN1587"/>
      <c r="AO1587"/>
      <c r="AP1587"/>
      <c r="AQ1587" t="s">
        <v>3377</v>
      </c>
      <c r="AR1587" s="288"/>
      <c r="AS1587" s="268"/>
      <c r="AT1587" s="294"/>
      <c r="AV1587" s="258"/>
    </row>
    <row r="1588" spans="1:48" s="257" customFormat="1" ht="22.8" x14ac:dyDescent="0.4">
      <c r="A1588" s="349">
        <v>216780</v>
      </c>
      <c r="B1588" s="257" t="s">
        <v>486</v>
      </c>
      <c r="C1588" t="s">
        <v>214</v>
      </c>
      <c r="D1588" t="s">
        <v>214</v>
      </c>
      <c r="E1588" t="s">
        <v>212</v>
      </c>
      <c r="F1588" t="s">
        <v>212</v>
      </c>
      <c r="G1588" t="s">
        <v>213</v>
      </c>
      <c r="H1588" t="s">
        <v>214</v>
      </c>
      <c r="I1588" t="s">
        <v>212</v>
      </c>
      <c r="J1588" t="s">
        <v>214</v>
      </c>
      <c r="K1588" t="s">
        <v>214</v>
      </c>
      <c r="L1588" t="s">
        <v>214</v>
      </c>
      <c r="M1588" t="s">
        <v>213</v>
      </c>
      <c r="N1588" t="s">
        <v>212</v>
      </c>
      <c r="O1588" t="s">
        <v>212</v>
      </c>
      <c r="P1588" t="s">
        <v>214</v>
      </c>
      <c r="Q1588" t="s">
        <v>214</v>
      </c>
      <c r="R1588" t="s">
        <v>214</v>
      </c>
      <c r="S1588" t="s">
        <v>213</v>
      </c>
      <c r="T1588" t="s">
        <v>213</v>
      </c>
      <c r="U1588" t="s">
        <v>213</v>
      </c>
      <c r="V1588" t="s">
        <v>213</v>
      </c>
      <c r="W1588"/>
      <c r="X1588"/>
      <c r="Y1588"/>
      <c r="Z1588"/>
      <c r="AA1588"/>
      <c r="AB1588"/>
      <c r="AC1588"/>
      <c r="AD1588"/>
      <c r="AE1588"/>
      <c r="AF1588"/>
      <c r="AG1588"/>
      <c r="AH1588"/>
      <c r="AI1588"/>
      <c r="AJ1588"/>
      <c r="AK1588"/>
      <c r="AL1588"/>
      <c r="AM1588"/>
      <c r="AN1588"/>
      <c r="AO1588"/>
      <c r="AP1588"/>
      <c r="AQ1588" t="s">
        <v>3377</v>
      </c>
      <c r="AR1588" s="288"/>
      <c r="AS1588" s="268"/>
      <c r="AT1588" s="293"/>
      <c r="AV1588" s="258"/>
    </row>
    <row r="1589" spans="1:48" s="257" customFormat="1" ht="22.8" x14ac:dyDescent="0.4">
      <c r="A1589" s="349">
        <v>216782</v>
      </c>
      <c r="B1589" s="257" t="s">
        <v>486</v>
      </c>
      <c r="C1589" t="s">
        <v>212</v>
      </c>
      <c r="D1589" t="s">
        <v>212</v>
      </c>
      <c r="E1589" t="s">
        <v>214</v>
      </c>
      <c r="F1589" t="s">
        <v>212</v>
      </c>
      <c r="G1589" t="s">
        <v>213</v>
      </c>
      <c r="H1589" t="s">
        <v>214</v>
      </c>
      <c r="I1589" t="s">
        <v>212</v>
      </c>
      <c r="J1589" t="s">
        <v>214</v>
      </c>
      <c r="K1589" t="s">
        <v>214</v>
      </c>
      <c r="L1589" t="s">
        <v>214</v>
      </c>
      <c r="M1589" t="s">
        <v>212</v>
      </c>
      <c r="N1589" t="s">
        <v>214</v>
      </c>
      <c r="O1589" t="s">
        <v>214</v>
      </c>
      <c r="P1589" t="s">
        <v>214</v>
      </c>
      <c r="Q1589" t="s">
        <v>214</v>
      </c>
      <c r="R1589" t="s">
        <v>214</v>
      </c>
      <c r="S1589" t="s">
        <v>213</v>
      </c>
      <c r="T1589" t="s">
        <v>214</v>
      </c>
      <c r="U1589" t="s">
        <v>214</v>
      </c>
      <c r="V1589" t="s">
        <v>214</v>
      </c>
      <c r="W1589"/>
      <c r="X1589"/>
      <c r="Y1589"/>
      <c r="Z1589"/>
      <c r="AA1589"/>
      <c r="AB1589"/>
      <c r="AC1589"/>
      <c r="AD1589"/>
      <c r="AE1589"/>
      <c r="AF1589"/>
      <c r="AG1589"/>
      <c r="AH1589"/>
      <c r="AI1589"/>
      <c r="AJ1589"/>
      <c r="AK1589"/>
      <c r="AL1589"/>
      <c r="AM1589"/>
      <c r="AN1589"/>
      <c r="AO1589"/>
      <c r="AP1589"/>
      <c r="AQ1589" t="s">
        <v>3377</v>
      </c>
      <c r="AR1589"/>
      <c r="AS1589" s="268"/>
      <c r="AT1589" s="293"/>
    </row>
    <row r="1590" spans="1:48" s="257" customFormat="1" ht="22.8" x14ac:dyDescent="0.4">
      <c r="A1590" s="351">
        <v>216783</v>
      </c>
      <c r="B1590" s="257" t="s">
        <v>485</v>
      </c>
      <c r="C1590" s="269" t="s">
        <v>212</v>
      </c>
      <c r="D1590" s="269" t="s">
        <v>213</v>
      </c>
      <c r="E1590" s="269" t="s">
        <v>212</v>
      </c>
      <c r="F1590" s="269" t="s">
        <v>213</v>
      </c>
      <c r="G1590" s="269" t="s">
        <v>213</v>
      </c>
      <c r="H1590" s="269" t="s">
        <v>213</v>
      </c>
      <c r="I1590" s="269" t="s">
        <v>213</v>
      </c>
      <c r="J1590" s="269" t="s">
        <v>213</v>
      </c>
      <c r="K1590" s="269" t="s">
        <v>213</v>
      </c>
      <c r="L1590" s="269" t="s">
        <v>213</v>
      </c>
      <c r="M1590" s="269"/>
      <c r="N1590" s="269"/>
      <c r="O1590" s="269"/>
      <c r="P1590" s="269"/>
      <c r="Q1590" s="269"/>
      <c r="R1590" s="269"/>
      <c r="S1590" s="269"/>
      <c r="T1590" s="269"/>
      <c r="U1590" s="269"/>
      <c r="V1590" s="269"/>
      <c r="W1590" s="269"/>
      <c r="X1590" s="269"/>
      <c r="Y1590" s="269"/>
      <c r="Z1590" s="269"/>
      <c r="AA1590" s="269"/>
      <c r="AB1590" s="269"/>
      <c r="AC1590" s="269"/>
      <c r="AD1590" s="269"/>
      <c r="AE1590" s="269"/>
      <c r="AF1590" s="269"/>
      <c r="AG1590" s="269"/>
      <c r="AH1590" s="269"/>
      <c r="AI1590" s="269"/>
      <c r="AJ1590" s="269"/>
      <c r="AK1590" s="269"/>
      <c r="AL1590" s="269"/>
      <c r="AM1590" s="269"/>
      <c r="AN1590" s="269"/>
      <c r="AO1590" s="269"/>
      <c r="AP1590"/>
      <c r="AQ1590" t="s">
        <v>485</v>
      </c>
      <c r="AR1590" s="288"/>
      <c r="AS1590" s="268"/>
      <c r="AT1590" s="293"/>
      <c r="AV1590" s="258"/>
    </row>
    <row r="1591" spans="1:48" s="257" customFormat="1" ht="22.8" x14ac:dyDescent="0.4">
      <c r="A1591" s="349">
        <v>216784</v>
      </c>
      <c r="B1591" s="257" t="s">
        <v>484</v>
      </c>
      <c r="C1591" t="s">
        <v>214</v>
      </c>
      <c r="D1591" t="s">
        <v>214</v>
      </c>
      <c r="E1591" t="s">
        <v>212</v>
      </c>
      <c r="F1591" t="s">
        <v>212</v>
      </c>
      <c r="G1591" t="s">
        <v>212</v>
      </c>
      <c r="H1591" t="s">
        <v>214</v>
      </c>
      <c r="I1591" t="s">
        <v>212</v>
      </c>
      <c r="J1591" t="s">
        <v>212</v>
      </c>
      <c r="K1591" t="s">
        <v>214</v>
      </c>
      <c r="L1591" t="s">
        <v>214</v>
      </c>
      <c r="M1591" t="s">
        <v>212</v>
      </c>
      <c r="N1591" t="s">
        <v>212</v>
      </c>
      <c r="O1591" t="s">
        <v>212</v>
      </c>
      <c r="P1591" t="s">
        <v>212</v>
      </c>
      <c r="Q1591" t="s">
        <v>214</v>
      </c>
      <c r="R1591" t="s">
        <v>214</v>
      </c>
      <c r="S1591" t="s">
        <v>214</v>
      </c>
      <c r="T1591" t="s">
        <v>214</v>
      </c>
      <c r="U1591" t="s">
        <v>214</v>
      </c>
      <c r="V1591" t="s">
        <v>212</v>
      </c>
      <c r="W1591" t="s">
        <v>214</v>
      </c>
      <c r="X1591" t="s">
        <v>214</v>
      </c>
      <c r="Y1591" t="s">
        <v>214</v>
      </c>
      <c r="Z1591" t="s">
        <v>214</v>
      </c>
      <c r="AA1591" t="s">
        <v>214</v>
      </c>
      <c r="AB1591" t="s">
        <v>213</v>
      </c>
      <c r="AC1591" t="s">
        <v>213</v>
      </c>
      <c r="AD1591" t="s">
        <v>213</v>
      </c>
      <c r="AE1591" t="s">
        <v>213</v>
      </c>
      <c r="AF1591" t="s">
        <v>213</v>
      </c>
      <c r="AG1591"/>
      <c r="AH1591"/>
      <c r="AI1591"/>
      <c r="AJ1591"/>
      <c r="AK1591"/>
      <c r="AL1591"/>
      <c r="AM1591"/>
      <c r="AN1591"/>
      <c r="AO1591"/>
      <c r="AP1591"/>
      <c r="AQ1591" t="s">
        <v>484</v>
      </c>
      <c r="AR1591"/>
      <c r="AS1591" s="268"/>
      <c r="AT1591" s="293"/>
      <c r="AV1591" s="258"/>
    </row>
    <row r="1592" spans="1:48" s="257" customFormat="1" ht="22.8" x14ac:dyDescent="0.4">
      <c r="A1592" s="349">
        <v>216785</v>
      </c>
      <c r="B1592" s="257" t="s">
        <v>486</v>
      </c>
      <c r="C1592" t="s">
        <v>214</v>
      </c>
      <c r="D1592" t="s">
        <v>212</v>
      </c>
      <c r="E1592" t="s">
        <v>212</v>
      </c>
      <c r="F1592" t="s">
        <v>212</v>
      </c>
      <c r="G1592" t="s">
        <v>214</v>
      </c>
      <c r="H1592" t="s">
        <v>214</v>
      </c>
      <c r="I1592" t="s">
        <v>214</v>
      </c>
      <c r="J1592" t="s">
        <v>214</v>
      </c>
      <c r="K1592" t="s">
        <v>212</v>
      </c>
      <c r="L1592" t="s">
        <v>214</v>
      </c>
      <c r="M1592" t="s">
        <v>214</v>
      </c>
      <c r="N1592" t="s">
        <v>212</v>
      </c>
      <c r="O1592" t="s">
        <v>212</v>
      </c>
      <c r="P1592" t="s">
        <v>214</v>
      </c>
      <c r="Q1592" t="s">
        <v>214</v>
      </c>
      <c r="R1592" t="s">
        <v>214</v>
      </c>
      <c r="S1592" t="s">
        <v>213</v>
      </c>
      <c r="T1592" t="s">
        <v>214</v>
      </c>
      <c r="U1592" t="s">
        <v>214</v>
      </c>
      <c r="V1592" t="s">
        <v>213</v>
      </c>
      <c r="W1592"/>
      <c r="X1592"/>
      <c r="Y1592"/>
      <c r="Z1592"/>
      <c r="AA1592"/>
      <c r="AB1592"/>
      <c r="AC1592"/>
      <c r="AD1592"/>
      <c r="AE1592"/>
      <c r="AF1592"/>
      <c r="AG1592"/>
      <c r="AH1592"/>
      <c r="AI1592"/>
      <c r="AJ1592"/>
      <c r="AK1592"/>
      <c r="AL1592"/>
      <c r="AM1592"/>
      <c r="AN1592"/>
      <c r="AO1592"/>
      <c r="AP1592"/>
      <c r="AQ1592" t="s">
        <v>3377</v>
      </c>
      <c r="AR1592"/>
      <c r="AS1592" s="268"/>
      <c r="AT1592" s="294"/>
      <c r="AV1592" s="258"/>
    </row>
    <row r="1593" spans="1:48" s="257" customFormat="1" x14ac:dyDescent="0.25">
      <c r="A1593" s="349">
        <v>216786</v>
      </c>
      <c r="B1593" s="257" t="s">
        <v>486</v>
      </c>
      <c r="C1593" t="s">
        <v>213</v>
      </c>
      <c r="D1593" t="s">
        <v>214</v>
      </c>
      <c r="E1593" t="s">
        <v>214</v>
      </c>
      <c r="F1593" t="s">
        <v>212</v>
      </c>
      <c r="G1593" t="s">
        <v>213</v>
      </c>
      <c r="H1593" t="s">
        <v>213</v>
      </c>
      <c r="I1593" t="s">
        <v>214</v>
      </c>
      <c r="J1593" t="s">
        <v>212</v>
      </c>
      <c r="K1593" t="s">
        <v>214</v>
      </c>
      <c r="L1593" t="s">
        <v>212</v>
      </c>
      <c r="M1593" t="s">
        <v>214</v>
      </c>
      <c r="N1593" t="s">
        <v>213</v>
      </c>
      <c r="O1593" t="s">
        <v>214</v>
      </c>
      <c r="P1593" t="s">
        <v>214</v>
      </c>
      <c r="Q1593" t="s">
        <v>213</v>
      </c>
      <c r="R1593" t="s">
        <v>213</v>
      </c>
      <c r="S1593" t="s">
        <v>214</v>
      </c>
      <c r="T1593" t="s">
        <v>213</v>
      </c>
      <c r="U1593" t="s">
        <v>213</v>
      </c>
      <c r="V1593" t="s">
        <v>214</v>
      </c>
      <c r="W1593"/>
      <c r="X1593"/>
      <c r="Y1593"/>
      <c r="Z1593"/>
      <c r="AA1593"/>
      <c r="AB1593"/>
      <c r="AC1593"/>
      <c r="AD1593"/>
      <c r="AE1593"/>
      <c r="AF1593"/>
      <c r="AG1593"/>
      <c r="AH1593"/>
      <c r="AI1593"/>
      <c r="AJ1593"/>
      <c r="AK1593"/>
      <c r="AL1593"/>
      <c r="AM1593"/>
      <c r="AN1593"/>
      <c r="AO1593"/>
      <c r="AP1593"/>
      <c r="AQ1593" t="s">
        <v>3377</v>
      </c>
      <c r="AR1593"/>
      <c r="AS1593" s="304"/>
      <c r="AT1593" s="298"/>
    </row>
    <row r="1594" spans="1:48" s="257" customFormat="1" ht="22.8" x14ac:dyDescent="0.4">
      <c r="A1594" s="349">
        <v>216787</v>
      </c>
      <c r="B1594" s="257" t="s">
        <v>485</v>
      </c>
      <c r="C1594" t="s">
        <v>212</v>
      </c>
      <c r="D1594" t="s">
        <v>212</v>
      </c>
      <c r="E1594" t="s">
        <v>212</v>
      </c>
      <c r="F1594" t="s">
        <v>212</v>
      </c>
      <c r="G1594" t="s">
        <v>214</v>
      </c>
      <c r="H1594" t="s">
        <v>214</v>
      </c>
      <c r="I1594" t="s">
        <v>212</v>
      </c>
      <c r="J1594" t="s">
        <v>214</v>
      </c>
      <c r="K1594" t="s">
        <v>212</v>
      </c>
      <c r="L1594" t="s">
        <v>212</v>
      </c>
      <c r="M1594"/>
      <c r="N1594"/>
      <c r="O1594"/>
      <c r="P1594"/>
      <c r="Q1594"/>
      <c r="R1594"/>
      <c r="S1594"/>
      <c r="T1594"/>
      <c r="U1594"/>
      <c r="V1594"/>
      <c r="W1594"/>
      <c r="X1594"/>
      <c r="Y1594"/>
      <c r="Z1594"/>
      <c r="AA1594"/>
      <c r="AB1594"/>
      <c r="AC1594"/>
      <c r="AD1594"/>
      <c r="AE1594"/>
      <c r="AF1594"/>
      <c r="AG1594"/>
      <c r="AH1594"/>
      <c r="AI1594"/>
      <c r="AJ1594"/>
      <c r="AK1594"/>
      <c r="AL1594"/>
      <c r="AM1594"/>
      <c r="AN1594"/>
      <c r="AO1594"/>
      <c r="AP1594"/>
      <c r="AQ1594" t="s">
        <v>485</v>
      </c>
      <c r="AR1594" s="288"/>
      <c r="AS1594" s="268"/>
      <c r="AT1594" s="293"/>
      <c r="AV1594" s="258"/>
    </row>
    <row r="1595" spans="1:48" s="257" customFormat="1" ht="22.8" x14ac:dyDescent="0.4">
      <c r="A1595" s="349">
        <v>216788</v>
      </c>
      <c r="B1595" s="257" t="s">
        <v>486</v>
      </c>
      <c r="C1595" t="s">
        <v>214</v>
      </c>
      <c r="D1595" t="s">
        <v>214</v>
      </c>
      <c r="E1595" t="s">
        <v>214</v>
      </c>
      <c r="F1595" t="s">
        <v>214</v>
      </c>
      <c r="G1595" t="s">
        <v>214</v>
      </c>
      <c r="H1595" t="s">
        <v>214</v>
      </c>
      <c r="I1595" t="s">
        <v>213</v>
      </c>
      <c r="J1595" t="s">
        <v>214</v>
      </c>
      <c r="K1595" t="s">
        <v>214</v>
      </c>
      <c r="L1595" t="s">
        <v>214</v>
      </c>
      <c r="M1595" t="s">
        <v>213</v>
      </c>
      <c r="N1595" t="s">
        <v>213</v>
      </c>
      <c r="O1595" t="s">
        <v>214</v>
      </c>
      <c r="P1595" t="s">
        <v>214</v>
      </c>
      <c r="Q1595" t="s">
        <v>213</v>
      </c>
      <c r="R1595" t="s">
        <v>213</v>
      </c>
      <c r="S1595" t="s">
        <v>213</v>
      </c>
      <c r="T1595" t="s">
        <v>213</v>
      </c>
      <c r="U1595" t="s">
        <v>213</v>
      </c>
      <c r="V1595" t="s">
        <v>213</v>
      </c>
      <c r="W1595"/>
      <c r="X1595"/>
      <c r="Y1595"/>
      <c r="Z1595"/>
      <c r="AA1595"/>
      <c r="AB1595"/>
      <c r="AC1595"/>
      <c r="AD1595"/>
      <c r="AE1595"/>
      <c r="AF1595"/>
      <c r="AG1595"/>
      <c r="AH1595"/>
      <c r="AI1595"/>
      <c r="AJ1595"/>
      <c r="AK1595"/>
      <c r="AL1595"/>
      <c r="AM1595"/>
      <c r="AN1595"/>
      <c r="AO1595"/>
      <c r="AP1595"/>
      <c r="AQ1595" t="s">
        <v>3377</v>
      </c>
      <c r="AR1595" s="282"/>
      <c r="AS1595" s="268"/>
      <c r="AT1595" s="293"/>
      <c r="AV1595" s="258"/>
    </row>
    <row r="1596" spans="1:48" s="257" customFormat="1" ht="25.8" x14ac:dyDescent="0.65">
      <c r="A1596" s="351">
        <v>216789</v>
      </c>
      <c r="B1596" s="257" t="s">
        <v>485</v>
      </c>
      <c r="C1596" s="269" t="s">
        <v>214</v>
      </c>
      <c r="D1596" s="269" t="s">
        <v>214</v>
      </c>
      <c r="E1596" s="269" t="s">
        <v>214</v>
      </c>
      <c r="F1596" s="269" t="s">
        <v>214</v>
      </c>
      <c r="G1596" s="269" t="s">
        <v>213</v>
      </c>
      <c r="H1596" s="269" t="s">
        <v>213</v>
      </c>
      <c r="I1596" s="269" t="s">
        <v>213</v>
      </c>
      <c r="J1596" s="269" t="s">
        <v>213</v>
      </c>
      <c r="K1596" s="269" t="s">
        <v>213</v>
      </c>
      <c r="L1596" s="269" t="s">
        <v>213</v>
      </c>
      <c r="M1596" s="269"/>
      <c r="N1596" s="269"/>
      <c r="O1596" s="269"/>
      <c r="P1596" s="269"/>
      <c r="Q1596" s="269"/>
      <c r="R1596" s="269"/>
      <c r="S1596" s="269"/>
      <c r="T1596" s="269"/>
      <c r="U1596" s="269"/>
      <c r="V1596" s="269"/>
      <c r="W1596" s="269"/>
      <c r="X1596" s="269"/>
      <c r="Y1596" s="269"/>
      <c r="Z1596" s="269"/>
      <c r="AA1596" s="269"/>
      <c r="AB1596" s="269"/>
      <c r="AC1596" s="269"/>
      <c r="AD1596" s="269"/>
      <c r="AE1596" s="269"/>
      <c r="AF1596" s="269"/>
      <c r="AG1596" s="269"/>
      <c r="AH1596" s="269"/>
      <c r="AI1596" s="269"/>
      <c r="AJ1596" s="269"/>
      <c r="AK1596" s="269"/>
      <c r="AL1596" s="269"/>
      <c r="AM1596" s="269"/>
      <c r="AN1596" s="269"/>
      <c r="AO1596" s="269"/>
      <c r="AP1596"/>
      <c r="AQ1596" t="s">
        <v>485</v>
      </c>
      <c r="AR1596" s="279"/>
      <c r="AS1596" s="268"/>
      <c r="AT1596" s="293"/>
      <c r="AV1596" s="258"/>
    </row>
    <row r="1597" spans="1:48" s="257" customFormat="1" ht="22.8" x14ac:dyDescent="0.4">
      <c r="A1597" s="349">
        <v>216790</v>
      </c>
      <c r="B1597" s="257" t="s">
        <v>484</v>
      </c>
      <c r="C1597" t="s">
        <v>214</v>
      </c>
      <c r="D1597" t="s">
        <v>214</v>
      </c>
      <c r="E1597" t="s">
        <v>214</v>
      </c>
      <c r="F1597" t="s">
        <v>214</v>
      </c>
      <c r="G1597" t="s">
        <v>213</v>
      </c>
      <c r="H1597" t="s">
        <v>214</v>
      </c>
      <c r="I1597" t="s">
        <v>214</v>
      </c>
      <c r="J1597" t="s">
        <v>214</v>
      </c>
      <c r="K1597" t="s">
        <v>214</v>
      </c>
      <c r="L1597" t="s">
        <v>214</v>
      </c>
      <c r="M1597" t="s">
        <v>214</v>
      </c>
      <c r="N1597" t="s">
        <v>214</v>
      </c>
      <c r="O1597" t="s">
        <v>214</v>
      </c>
      <c r="P1597" t="s">
        <v>214</v>
      </c>
      <c r="Q1597" t="s">
        <v>214</v>
      </c>
      <c r="R1597" t="s">
        <v>214</v>
      </c>
      <c r="S1597" t="s">
        <v>214</v>
      </c>
      <c r="T1597" t="s">
        <v>214</v>
      </c>
      <c r="U1597" t="s">
        <v>214</v>
      </c>
      <c r="V1597" t="s">
        <v>214</v>
      </c>
      <c r="W1597" t="s">
        <v>214</v>
      </c>
      <c r="X1597" t="s">
        <v>214</v>
      </c>
      <c r="Y1597" t="s">
        <v>213</v>
      </c>
      <c r="Z1597" t="s">
        <v>214</v>
      </c>
      <c r="AA1597" t="s">
        <v>214</v>
      </c>
      <c r="AB1597" t="s">
        <v>213</v>
      </c>
      <c r="AC1597" t="s">
        <v>213</v>
      </c>
      <c r="AD1597" t="s">
        <v>213</v>
      </c>
      <c r="AE1597" t="s">
        <v>213</v>
      </c>
      <c r="AF1597" t="s">
        <v>213</v>
      </c>
      <c r="AG1597"/>
      <c r="AH1597"/>
      <c r="AI1597"/>
      <c r="AJ1597"/>
      <c r="AK1597"/>
      <c r="AL1597"/>
      <c r="AM1597"/>
      <c r="AN1597"/>
      <c r="AO1597"/>
      <c r="AP1597"/>
      <c r="AQ1597" t="s">
        <v>3375</v>
      </c>
      <c r="AR1597" s="282"/>
      <c r="AS1597" s="268"/>
      <c r="AT1597" s="293"/>
      <c r="AV1597" s="258"/>
    </row>
    <row r="1598" spans="1:48" s="257" customFormat="1" ht="22.8" x14ac:dyDescent="0.4">
      <c r="A1598" s="349">
        <v>216791</v>
      </c>
      <c r="B1598" s="257" t="s">
        <v>484</v>
      </c>
      <c r="C1598" t="s">
        <v>214</v>
      </c>
      <c r="D1598" t="s">
        <v>214</v>
      </c>
      <c r="E1598" t="s">
        <v>214</v>
      </c>
      <c r="F1598" t="s">
        <v>214</v>
      </c>
      <c r="G1598" t="s">
        <v>213</v>
      </c>
      <c r="H1598" t="s">
        <v>214</v>
      </c>
      <c r="I1598" t="s">
        <v>214</v>
      </c>
      <c r="J1598" t="s">
        <v>214</v>
      </c>
      <c r="K1598" t="s">
        <v>214</v>
      </c>
      <c r="L1598" t="s">
        <v>214</v>
      </c>
      <c r="M1598" t="s">
        <v>214</v>
      </c>
      <c r="N1598" t="s">
        <v>214</v>
      </c>
      <c r="O1598" t="s">
        <v>214</v>
      </c>
      <c r="P1598" t="s">
        <v>214</v>
      </c>
      <c r="Q1598" t="s">
        <v>214</v>
      </c>
      <c r="R1598" t="s">
        <v>214</v>
      </c>
      <c r="S1598" t="s">
        <v>214</v>
      </c>
      <c r="T1598" t="s">
        <v>214</v>
      </c>
      <c r="U1598" t="s">
        <v>214</v>
      </c>
      <c r="V1598" t="s">
        <v>214</v>
      </c>
      <c r="W1598" t="s">
        <v>214</v>
      </c>
      <c r="X1598" t="s">
        <v>214</v>
      </c>
      <c r="Y1598" t="s">
        <v>214</v>
      </c>
      <c r="Z1598" t="s">
        <v>214</v>
      </c>
      <c r="AA1598" t="s">
        <v>214</v>
      </c>
      <c r="AB1598" t="s">
        <v>213</v>
      </c>
      <c r="AC1598" t="s">
        <v>213</v>
      </c>
      <c r="AD1598" t="s">
        <v>213</v>
      </c>
      <c r="AE1598" t="s">
        <v>213</v>
      </c>
      <c r="AF1598" t="s">
        <v>213</v>
      </c>
      <c r="AG1598"/>
      <c r="AH1598"/>
      <c r="AI1598"/>
      <c r="AJ1598"/>
      <c r="AK1598"/>
      <c r="AL1598"/>
      <c r="AM1598"/>
      <c r="AN1598"/>
      <c r="AO1598"/>
      <c r="AP1598"/>
      <c r="AQ1598" t="s">
        <v>3375</v>
      </c>
      <c r="AR1598"/>
      <c r="AS1598" s="268"/>
      <c r="AT1598" s="298"/>
    </row>
    <row r="1599" spans="1:48" s="257" customFormat="1" ht="22.8" x14ac:dyDescent="0.4">
      <c r="A1599" s="351">
        <v>216792</v>
      </c>
      <c r="B1599" s="257" t="s">
        <v>485</v>
      </c>
      <c r="C1599" s="269" t="s">
        <v>213</v>
      </c>
      <c r="D1599" s="269" t="s">
        <v>214</v>
      </c>
      <c r="E1599" s="269" t="s">
        <v>213</v>
      </c>
      <c r="F1599" s="269" t="s">
        <v>214</v>
      </c>
      <c r="G1599" s="269" t="s">
        <v>213</v>
      </c>
      <c r="H1599" s="269" t="s">
        <v>213</v>
      </c>
      <c r="I1599" s="269" t="s">
        <v>213</v>
      </c>
      <c r="J1599" s="269" t="s">
        <v>213</v>
      </c>
      <c r="K1599" s="269" t="s">
        <v>213</v>
      </c>
      <c r="L1599" s="269" t="s">
        <v>213</v>
      </c>
      <c r="M1599" s="269"/>
      <c r="N1599" s="269"/>
      <c r="O1599" s="269"/>
      <c r="P1599" s="269"/>
      <c r="Q1599" s="269"/>
      <c r="R1599" s="269"/>
      <c r="S1599" s="269"/>
      <c r="T1599" s="269"/>
      <c r="U1599" s="269"/>
      <c r="V1599" s="269"/>
      <c r="W1599" s="269"/>
      <c r="X1599" s="269"/>
      <c r="Y1599" s="269"/>
      <c r="Z1599" s="269"/>
      <c r="AA1599" s="269"/>
      <c r="AB1599" s="269"/>
      <c r="AC1599" s="269"/>
      <c r="AD1599" s="269"/>
      <c r="AE1599" s="269"/>
      <c r="AF1599" s="269"/>
      <c r="AG1599" s="269"/>
      <c r="AH1599" s="269"/>
      <c r="AI1599" s="269"/>
      <c r="AJ1599" s="269"/>
      <c r="AK1599" s="269"/>
      <c r="AL1599" s="269"/>
      <c r="AM1599" s="269"/>
      <c r="AN1599" s="269"/>
      <c r="AO1599" s="269"/>
      <c r="AP1599"/>
      <c r="AQ1599" t="s">
        <v>485</v>
      </c>
      <c r="AR1599" s="288"/>
      <c r="AS1599" s="268"/>
      <c r="AT1599" s="293"/>
      <c r="AV1599" s="258"/>
    </row>
    <row r="1600" spans="1:48" s="257" customFormat="1" ht="22.8" x14ac:dyDescent="0.4">
      <c r="A1600" s="349">
        <v>216793</v>
      </c>
      <c r="B1600" s="257" t="s">
        <v>486</v>
      </c>
      <c r="C1600" t="s">
        <v>214</v>
      </c>
      <c r="D1600" t="s">
        <v>214</v>
      </c>
      <c r="E1600" t="s">
        <v>212</v>
      </c>
      <c r="F1600" t="s">
        <v>212</v>
      </c>
      <c r="G1600" t="s">
        <v>213</v>
      </c>
      <c r="H1600" t="s">
        <v>214</v>
      </c>
      <c r="I1600" t="s">
        <v>212</v>
      </c>
      <c r="J1600" t="s">
        <v>214</v>
      </c>
      <c r="K1600" t="s">
        <v>212</v>
      </c>
      <c r="L1600" t="s">
        <v>214</v>
      </c>
      <c r="M1600" t="s">
        <v>213</v>
      </c>
      <c r="N1600" t="s">
        <v>212</v>
      </c>
      <c r="O1600" t="s">
        <v>212</v>
      </c>
      <c r="P1600" t="s">
        <v>214</v>
      </c>
      <c r="Q1600" t="s">
        <v>214</v>
      </c>
      <c r="R1600" t="s">
        <v>214</v>
      </c>
      <c r="S1600" t="s">
        <v>213</v>
      </c>
      <c r="T1600" t="s">
        <v>214</v>
      </c>
      <c r="U1600" t="s">
        <v>214</v>
      </c>
      <c r="V1600" t="s">
        <v>213</v>
      </c>
      <c r="W1600"/>
      <c r="X1600"/>
      <c r="Y1600"/>
      <c r="Z1600"/>
      <c r="AA1600"/>
      <c r="AB1600"/>
      <c r="AC1600"/>
      <c r="AD1600"/>
      <c r="AE1600"/>
      <c r="AF1600"/>
      <c r="AG1600"/>
      <c r="AH1600"/>
      <c r="AI1600"/>
      <c r="AJ1600"/>
      <c r="AK1600"/>
      <c r="AL1600"/>
      <c r="AM1600"/>
      <c r="AN1600"/>
      <c r="AO1600"/>
      <c r="AP1600"/>
      <c r="AQ1600" t="s">
        <v>3377</v>
      </c>
      <c r="AR1600" s="288"/>
      <c r="AS1600" s="268"/>
      <c r="AT1600" s="293"/>
      <c r="AV1600" s="258"/>
    </row>
    <row r="1601" spans="1:48" s="257" customFormat="1" ht="24" x14ac:dyDescent="0.5">
      <c r="A1601" s="350">
        <v>216795</v>
      </c>
      <c r="B1601" s="257" t="s">
        <v>485</v>
      </c>
      <c r="C1601" s="257" t="s">
        <v>214</v>
      </c>
      <c r="D1601" s="257" t="s">
        <v>212</v>
      </c>
      <c r="E1601" s="257" t="s">
        <v>212</v>
      </c>
      <c r="F1601" s="257" t="s">
        <v>212</v>
      </c>
      <c r="G1601" s="257" t="s">
        <v>214</v>
      </c>
      <c r="H1601" s="257" t="s">
        <v>213</v>
      </c>
      <c r="I1601" s="257" t="s">
        <v>213</v>
      </c>
      <c r="J1601" s="257" t="s">
        <v>214</v>
      </c>
      <c r="K1601" s="257" t="s">
        <v>214</v>
      </c>
      <c r="L1601" s="257" t="s">
        <v>213</v>
      </c>
      <c r="AP1601"/>
      <c r="AQ1601" t="s">
        <v>485</v>
      </c>
      <c r="AR1601" s="288"/>
      <c r="AS1601" s="268"/>
      <c r="AT1601" s="293"/>
      <c r="AV1601" s="258"/>
    </row>
    <row r="1602" spans="1:48" s="257" customFormat="1" ht="22.8" x14ac:dyDescent="0.4">
      <c r="A1602" s="351">
        <v>216796</v>
      </c>
      <c r="B1602" s="257" t="s">
        <v>485</v>
      </c>
      <c r="C1602" s="269" t="s">
        <v>214</v>
      </c>
      <c r="D1602" s="269" t="s">
        <v>214</v>
      </c>
      <c r="E1602" s="269" t="s">
        <v>213</v>
      </c>
      <c r="F1602" s="269" t="s">
        <v>213</v>
      </c>
      <c r="G1602" s="269" t="s">
        <v>213</v>
      </c>
      <c r="H1602" s="269" t="s">
        <v>213</v>
      </c>
      <c r="I1602" s="269" t="s">
        <v>213</v>
      </c>
      <c r="J1602" s="269" t="s">
        <v>213</v>
      </c>
      <c r="K1602" s="269" t="s">
        <v>213</v>
      </c>
      <c r="L1602" s="269" t="s">
        <v>213</v>
      </c>
      <c r="M1602" s="269"/>
      <c r="N1602" s="269"/>
      <c r="O1602" s="269"/>
      <c r="P1602" s="269"/>
      <c r="Q1602" s="269"/>
      <c r="R1602" s="269"/>
      <c r="S1602" s="269"/>
      <c r="T1602" s="269"/>
      <c r="U1602" s="269"/>
      <c r="V1602" s="269"/>
      <c r="W1602" s="269"/>
      <c r="X1602" s="269"/>
      <c r="Y1602" s="269"/>
      <c r="Z1602" s="269"/>
      <c r="AA1602" s="269"/>
      <c r="AB1602" s="269"/>
      <c r="AC1602" s="269"/>
      <c r="AD1602" s="269"/>
      <c r="AE1602" s="269"/>
      <c r="AF1602" s="269"/>
      <c r="AG1602" s="269"/>
      <c r="AH1602" s="269"/>
      <c r="AI1602" s="269"/>
      <c r="AJ1602" s="269"/>
      <c r="AK1602" s="269"/>
      <c r="AL1602" s="269"/>
      <c r="AM1602" s="269"/>
      <c r="AN1602" s="269"/>
      <c r="AO1602" s="269"/>
      <c r="AP1602"/>
      <c r="AQ1602" t="s">
        <v>485</v>
      </c>
      <c r="AR1602" s="288"/>
      <c r="AS1602" s="268"/>
      <c r="AT1602" s="294"/>
    </row>
    <row r="1603" spans="1:48" s="257" customFormat="1" ht="22.8" x14ac:dyDescent="0.4">
      <c r="A1603" s="349">
        <v>216797</v>
      </c>
      <c r="B1603" s="257" t="s">
        <v>486</v>
      </c>
      <c r="C1603" t="s">
        <v>212</v>
      </c>
      <c r="D1603" t="s">
        <v>214</v>
      </c>
      <c r="E1603" t="s">
        <v>214</v>
      </c>
      <c r="F1603" t="s">
        <v>214</v>
      </c>
      <c r="G1603" t="s">
        <v>212</v>
      </c>
      <c r="H1603" t="s">
        <v>214</v>
      </c>
      <c r="I1603" t="s">
        <v>212</v>
      </c>
      <c r="J1603" t="s">
        <v>214</v>
      </c>
      <c r="K1603" t="s">
        <v>214</v>
      </c>
      <c r="L1603" t="s">
        <v>212</v>
      </c>
      <c r="M1603" t="s">
        <v>214</v>
      </c>
      <c r="N1603" t="s">
        <v>214</v>
      </c>
      <c r="O1603" t="s">
        <v>212</v>
      </c>
      <c r="P1603" t="s">
        <v>214</v>
      </c>
      <c r="Q1603" t="s">
        <v>212</v>
      </c>
      <c r="R1603" t="s">
        <v>214</v>
      </c>
      <c r="S1603" t="s">
        <v>214</v>
      </c>
      <c r="T1603" t="s">
        <v>214</v>
      </c>
      <c r="U1603" t="s">
        <v>214</v>
      </c>
      <c r="V1603" t="s">
        <v>214</v>
      </c>
      <c r="W1603"/>
      <c r="X1603"/>
      <c r="Y1603"/>
      <c r="Z1603"/>
      <c r="AA1603"/>
      <c r="AB1603"/>
      <c r="AC1603"/>
      <c r="AD1603"/>
      <c r="AE1603"/>
      <c r="AF1603"/>
      <c r="AG1603"/>
      <c r="AH1603"/>
      <c r="AI1603"/>
      <c r="AJ1603"/>
      <c r="AK1603"/>
      <c r="AL1603"/>
      <c r="AM1603"/>
      <c r="AN1603"/>
      <c r="AO1603"/>
      <c r="AP1603"/>
      <c r="AQ1603" t="s">
        <v>3377</v>
      </c>
      <c r="AR1603" s="288"/>
      <c r="AS1603" s="268"/>
      <c r="AT1603" s="294"/>
      <c r="AV1603" s="258"/>
    </row>
    <row r="1604" spans="1:48" s="257" customFormat="1" ht="22.8" x14ac:dyDescent="0.4">
      <c r="A1604" s="349">
        <v>216798</v>
      </c>
      <c r="B1604" s="257" t="s">
        <v>484</v>
      </c>
      <c r="C1604" t="s">
        <v>214</v>
      </c>
      <c r="D1604" t="s">
        <v>214</v>
      </c>
      <c r="E1604" t="s">
        <v>212</v>
      </c>
      <c r="F1604" t="s">
        <v>214</v>
      </c>
      <c r="G1604" t="s">
        <v>213</v>
      </c>
      <c r="H1604" t="s">
        <v>214</v>
      </c>
      <c r="I1604" t="s">
        <v>214</v>
      </c>
      <c r="J1604" t="s">
        <v>214</v>
      </c>
      <c r="K1604" t="s">
        <v>214</v>
      </c>
      <c r="L1604" t="s">
        <v>214</v>
      </c>
      <c r="M1604" t="s">
        <v>214</v>
      </c>
      <c r="N1604" t="s">
        <v>212</v>
      </c>
      <c r="O1604" t="s">
        <v>214</v>
      </c>
      <c r="P1604" t="s">
        <v>214</v>
      </c>
      <c r="Q1604" t="s">
        <v>214</v>
      </c>
      <c r="R1604" t="s">
        <v>214</v>
      </c>
      <c r="S1604" t="s">
        <v>214</v>
      </c>
      <c r="T1604" t="s">
        <v>214</v>
      </c>
      <c r="U1604" t="s">
        <v>214</v>
      </c>
      <c r="V1604" t="s">
        <v>214</v>
      </c>
      <c r="W1604" t="s">
        <v>213</v>
      </c>
      <c r="X1604" t="s">
        <v>213</v>
      </c>
      <c r="Y1604" t="s">
        <v>213</v>
      </c>
      <c r="Z1604" t="s">
        <v>213</v>
      </c>
      <c r="AA1604" t="s">
        <v>213</v>
      </c>
      <c r="AB1604" t="s">
        <v>213</v>
      </c>
      <c r="AC1604" t="s">
        <v>213</v>
      </c>
      <c r="AD1604" t="s">
        <v>213</v>
      </c>
      <c r="AE1604" t="s">
        <v>213</v>
      </c>
      <c r="AF1604" t="s">
        <v>213</v>
      </c>
      <c r="AG1604"/>
      <c r="AH1604"/>
      <c r="AI1604"/>
      <c r="AJ1604"/>
      <c r="AK1604"/>
      <c r="AL1604"/>
      <c r="AM1604"/>
      <c r="AN1604"/>
      <c r="AO1604"/>
      <c r="AP1604"/>
      <c r="AQ1604" t="s">
        <v>3375</v>
      </c>
      <c r="AR1604" s="288"/>
      <c r="AS1604" s="268"/>
      <c r="AT1604" s="294"/>
    </row>
    <row r="1605" spans="1:48" s="257" customFormat="1" ht="22.8" x14ac:dyDescent="0.4">
      <c r="A1605" s="349">
        <v>216800</v>
      </c>
      <c r="B1605" s="257" t="s">
        <v>484</v>
      </c>
      <c r="C1605" t="s">
        <v>214</v>
      </c>
      <c r="D1605" t="s">
        <v>214</v>
      </c>
      <c r="E1605" t="s">
        <v>214</v>
      </c>
      <c r="F1605" t="s">
        <v>214</v>
      </c>
      <c r="G1605" t="s">
        <v>213</v>
      </c>
      <c r="H1605" t="s">
        <v>214</v>
      </c>
      <c r="I1605" t="s">
        <v>214</v>
      </c>
      <c r="J1605" t="s">
        <v>214</v>
      </c>
      <c r="K1605" t="s">
        <v>214</v>
      </c>
      <c r="L1605" t="s">
        <v>214</v>
      </c>
      <c r="M1605" t="s">
        <v>214</v>
      </c>
      <c r="N1605" t="s">
        <v>214</v>
      </c>
      <c r="O1605" t="s">
        <v>214</v>
      </c>
      <c r="P1605" t="s">
        <v>214</v>
      </c>
      <c r="Q1605" t="s">
        <v>214</v>
      </c>
      <c r="R1605" t="s">
        <v>214</v>
      </c>
      <c r="S1605" t="s">
        <v>214</v>
      </c>
      <c r="T1605" t="s">
        <v>214</v>
      </c>
      <c r="U1605" t="s">
        <v>214</v>
      </c>
      <c r="V1605" t="s">
        <v>214</v>
      </c>
      <c r="W1605" t="s">
        <v>214</v>
      </c>
      <c r="X1605" t="s">
        <v>214</v>
      </c>
      <c r="Y1605" t="s">
        <v>214</v>
      </c>
      <c r="Z1605" t="s">
        <v>214</v>
      </c>
      <c r="AA1605" t="s">
        <v>214</v>
      </c>
      <c r="AB1605" t="s">
        <v>213</v>
      </c>
      <c r="AC1605" t="s">
        <v>213</v>
      </c>
      <c r="AD1605" t="s">
        <v>213</v>
      </c>
      <c r="AE1605" t="s">
        <v>213</v>
      </c>
      <c r="AF1605" t="s">
        <v>213</v>
      </c>
      <c r="AG1605"/>
      <c r="AH1605"/>
      <c r="AI1605"/>
      <c r="AJ1605"/>
      <c r="AK1605"/>
      <c r="AL1605"/>
      <c r="AM1605"/>
      <c r="AN1605"/>
      <c r="AO1605"/>
      <c r="AP1605"/>
      <c r="AQ1605" t="s">
        <v>3375</v>
      </c>
      <c r="AR1605"/>
      <c r="AS1605" s="268"/>
      <c r="AT1605" s="293"/>
      <c r="AV1605" s="258"/>
    </row>
    <row r="1606" spans="1:48" s="257" customFormat="1" ht="22.8" x14ac:dyDescent="0.4">
      <c r="A1606" s="349">
        <v>216801</v>
      </c>
      <c r="B1606" s="257" t="s">
        <v>487</v>
      </c>
      <c r="C1606" t="s">
        <v>212</v>
      </c>
      <c r="D1606" t="s">
        <v>214</v>
      </c>
      <c r="E1606" t="s">
        <v>214</v>
      </c>
      <c r="F1606" t="s">
        <v>212</v>
      </c>
      <c r="G1606" t="s">
        <v>214</v>
      </c>
      <c r="H1606" t="s">
        <v>212</v>
      </c>
      <c r="I1606" t="s">
        <v>212</v>
      </c>
      <c r="J1606" t="s">
        <v>214</v>
      </c>
      <c r="K1606" t="s">
        <v>214</v>
      </c>
      <c r="L1606" t="s">
        <v>212</v>
      </c>
      <c r="M1606" t="s">
        <v>214</v>
      </c>
      <c r="N1606" t="s">
        <v>214</v>
      </c>
      <c r="O1606" t="s">
        <v>212</v>
      </c>
      <c r="P1606" t="s">
        <v>212</v>
      </c>
      <c r="Q1606" t="s">
        <v>214</v>
      </c>
      <c r="R1606" t="s">
        <v>214</v>
      </c>
      <c r="S1606" t="s">
        <v>212</v>
      </c>
      <c r="T1606" t="s">
        <v>214</v>
      </c>
      <c r="U1606" t="s">
        <v>212</v>
      </c>
      <c r="V1606" t="s">
        <v>214</v>
      </c>
      <c r="W1606" t="s">
        <v>213</v>
      </c>
      <c r="X1606" t="s">
        <v>213</v>
      </c>
      <c r="Y1606" t="s">
        <v>213</v>
      </c>
      <c r="Z1606" t="s">
        <v>213</v>
      </c>
      <c r="AA1606" t="s">
        <v>213</v>
      </c>
      <c r="AB1606"/>
      <c r="AC1606"/>
      <c r="AD1606"/>
      <c r="AE1606"/>
      <c r="AF1606"/>
      <c r="AG1606"/>
      <c r="AH1606"/>
      <c r="AI1606"/>
      <c r="AJ1606"/>
      <c r="AK1606"/>
      <c r="AL1606"/>
      <c r="AM1606"/>
      <c r="AN1606"/>
      <c r="AO1606"/>
      <c r="AP1606"/>
      <c r="AQ1606" t="s">
        <v>4194</v>
      </c>
      <c r="AR1606"/>
      <c r="AS1606" s="268"/>
      <c r="AT1606" s="293"/>
    </row>
    <row r="1607" spans="1:48" s="257" customFormat="1" ht="22.8" x14ac:dyDescent="0.4">
      <c r="A1607" s="349">
        <v>216802</v>
      </c>
      <c r="B1607" s="257" t="s">
        <v>484</v>
      </c>
      <c r="C1607" t="s">
        <v>214</v>
      </c>
      <c r="D1607" t="s">
        <v>214</v>
      </c>
      <c r="E1607" t="s">
        <v>214</v>
      </c>
      <c r="F1607" t="s">
        <v>214</v>
      </c>
      <c r="G1607" t="s">
        <v>213</v>
      </c>
      <c r="H1607" t="s">
        <v>214</v>
      </c>
      <c r="I1607" t="s">
        <v>214</v>
      </c>
      <c r="J1607" t="s">
        <v>214</v>
      </c>
      <c r="K1607" t="s">
        <v>214</v>
      </c>
      <c r="L1607" t="s">
        <v>212</v>
      </c>
      <c r="M1607" t="s">
        <v>214</v>
      </c>
      <c r="N1607" t="s">
        <v>214</v>
      </c>
      <c r="O1607" t="s">
        <v>214</v>
      </c>
      <c r="P1607" t="s">
        <v>214</v>
      </c>
      <c r="Q1607" t="s">
        <v>212</v>
      </c>
      <c r="R1607" t="s">
        <v>214</v>
      </c>
      <c r="S1607" t="s">
        <v>214</v>
      </c>
      <c r="T1607" t="s">
        <v>214</v>
      </c>
      <c r="U1607" t="s">
        <v>214</v>
      </c>
      <c r="V1607" t="s">
        <v>212</v>
      </c>
      <c r="W1607" t="s">
        <v>214</v>
      </c>
      <c r="X1607" t="s">
        <v>214</v>
      </c>
      <c r="Y1607" t="s">
        <v>213</v>
      </c>
      <c r="Z1607" t="s">
        <v>213</v>
      </c>
      <c r="AA1607" t="s">
        <v>213</v>
      </c>
      <c r="AB1607" t="s">
        <v>213</v>
      </c>
      <c r="AC1607" t="s">
        <v>213</v>
      </c>
      <c r="AD1607" t="s">
        <v>213</v>
      </c>
      <c r="AE1607" t="s">
        <v>213</v>
      </c>
      <c r="AF1607" t="s">
        <v>213</v>
      </c>
      <c r="AG1607"/>
      <c r="AH1607"/>
      <c r="AI1607"/>
      <c r="AJ1607"/>
      <c r="AK1607"/>
      <c r="AL1607"/>
      <c r="AM1607"/>
      <c r="AN1607"/>
      <c r="AO1607"/>
      <c r="AP1607"/>
      <c r="AQ1607" t="s">
        <v>3375</v>
      </c>
      <c r="AR1607"/>
      <c r="AS1607" s="268"/>
      <c r="AT1607" s="293"/>
      <c r="AV1607" s="258"/>
    </row>
    <row r="1608" spans="1:48" s="257" customFormat="1" ht="22.8" x14ac:dyDescent="0.4">
      <c r="A1608" s="351">
        <v>216803</v>
      </c>
      <c r="B1608" s="257" t="s">
        <v>485</v>
      </c>
      <c r="C1608" s="269" t="s">
        <v>213</v>
      </c>
      <c r="D1608" s="269" t="s">
        <v>214</v>
      </c>
      <c r="E1608" s="269" t="s">
        <v>214</v>
      </c>
      <c r="F1608" s="269" t="s">
        <v>214</v>
      </c>
      <c r="G1608" s="269" t="s">
        <v>213</v>
      </c>
      <c r="H1608" s="269" t="s">
        <v>213</v>
      </c>
      <c r="I1608" s="269" t="s">
        <v>213</v>
      </c>
      <c r="J1608" s="269" t="s">
        <v>213</v>
      </c>
      <c r="K1608" s="269" t="s">
        <v>213</v>
      </c>
      <c r="L1608" s="269" t="s">
        <v>213</v>
      </c>
      <c r="M1608" s="269"/>
      <c r="N1608" s="269"/>
      <c r="O1608" s="269"/>
      <c r="P1608" s="269"/>
      <c r="Q1608" s="269"/>
      <c r="R1608" s="269"/>
      <c r="S1608" s="269"/>
      <c r="T1608" s="269"/>
      <c r="U1608" s="269"/>
      <c r="V1608" s="269"/>
      <c r="W1608" s="269"/>
      <c r="X1608" s="269"/>
      <c r="Y1608" s="269"/>
      <c r="Z1608" s="269"/>
      <c r="AA1608" s="269"/>
      <c r="AB1608" s="269"/>
      <c r="AC1608" s="269"/>
      <c r="AD1608" s="269"/>
      <c r="AE1608" s="269"/>
      <c r="AF1608" s="269"/>
      <c r="AG1608" s="269"/>
      <c r="AH1608" s="269"/>
      <c r="AI1608" s="269"/>
      <c r="AJ1608" s="269"/>
      <c r="AK1608" s="269"/>
      <c r="AL1608" s="269"/>
      <c r="AM1608" s="269"/>
      <c r="AN1608" s="269"/>
      <c r="AO1608" s="269"/>
      <c r="AP1608"/>
      <c r="AQ1608" t="s">
        <v>485</v>
      </c>
      <c r="AR1608" s="288"/>
      <c r="AS1608" s="268"/>
      <c r="AT1608" s="294"/>
      <c r="AV1608" s="258"/>
    </row>
    <row r="1609" spans="1:48" s="257" customFormat="1" ht="14.4" x14ac:dyDescent="0.3">
      <c r="A1609" s="349">
        <v>216804</v>
      </c>
      <c r="B1609" s="257" t="s">
        <v>486</v>
      </c>
      <c r="C1609" t="s">
        <v>213</v>
      </c>
      <c r="D1609" t="s">
        <v>214</v>
      </c>
      <c r="E1609" t="s">
        <v>214</v>
      </c>
      <c r="F1609" t="s">
        <v>214</v>
      </c>
      <c r="G1609" t="s">
        <v>214</v>
      </c>
      <c r="H1609" t="s">
        <v>214</v>
      </c>
      <c r="I1609" t="s">
        <v>212</v>
      </c>
      <c r="J1609" t="s">
        <v>214</v>
      </c>
      <c r="K1609" t="s">
        <v>214</v>
      </c>
      <c r="L1609" t="s">
        <v>214</v>
      </c>
      <c r="M1609" t="s">
        <v>214</v>
      </c>
      <c r="N1609" t="s">
        <v>214</v>
      </c>
      <c r="O1609" t="s">
        <v>214</v>
      </c>
      <c r="P1609" t="s">
        <v>214</v>
      </c>
      <c r="Q1609" t="s">
        <v>213</v>
      </c>
      <c r="R1609" t="s">
        <v>213</v>
      </c>
      <c r="S1609" t="s">
        <v>213</v>
      </c>
      <c r="T1609" t="s">
        <v>214</v>
      </c>
      <c r="U1609" t="s">
        <v>213</v>
      </c>
      <c r="V1609" t="s">
        <v>214</v>
      </c>
      <c r="W1609"/>
      <c r="X1609"/>
      <c r="Y1609"/>
      <c r="Z1609"/>
      <c r="AA1609"/>
      <c r="AB1609"/>
      <c r="AC1609"/>
      <c r="AD1609"/>
      <c r="AE1609"/>
      <c r="AF1609"/>
      <c r="AG1609"/>
      <c r="AH1609"/>
      <c r="AI1609"/>
      <c r="AJ1609"/>
      <c r="AK1609"/>
      <c r="AL1609"/>
      <c r="AM1609"/>
      <c r="AN1609"/>
      <c r="AO1609"/>
      <c r="AP1609"/>
      <c r="AQ1609" t="s">
        <v>3377</v>
      </c>
      <c r="AR1609"/>
      <c r="AS1609" s="283"/>
      <c r="AT1609" s="294"/>
    </row>
    <row r="1610" spans="1:48" s="257" customFormat="1" ht="24" x14ac:dyDescent="0.5">
      <c r="A1610" s="350">
        <v>216805</v>
      </c>
      <c r="B1610" s="257" t="s">
        <v>485</v>
      </c>
      <c r="C1610" s="257" t="s">
        <v>214</v>
      </c>
      <c r="D1610" s="257" t="s">
        <v>214</v>
      </c>
      <c r="E1610" s="257" t="s">
        <v>214</v>
      </c>
      <c r="F1610" s="257" t="s">
        <v>213</v>
      </c>
      <c r="G1610" s="257" t="s">
        <v>213</v>
      </c>
      <c r="H1610" s="257" t="s">
        <v>213</v>
      </c>
      <c r="I1610" s="257" t="s">
        <v>213</v>
      </c>
      <c r="J1610" s="257" t="s">
        <v>213</v>
      </c>
      <c r="K1610" s="257" t="s">
        <v>214</v>
      </c>
      <c r="L1610" s="257" t="s">
        <v>213</v>
      </c>
      <c r="AP1610"/>
      <c r="AQ1610" t="s">
        <v>485</v>
      </c>
      <c r="AR1610" s="288"/>
      <c r="AS1610" s="268"/>
      <c r="AT1610" s="293"/>
      <c r="AV1610" s="258"/>
    </row>
    <row r="1611" spans="1:48" s="257" customFormat="1" ht="22.8" x14ac:dyDescent="0.4">
      <c r="A1611" s="351">
        <v>216806</v>
      </c>
      <c r="B1611" s="257" t="s">
        <v>485</v>
      </c>
      <c r="C1611" s="269" t="s">
        <v>214</v>
      </c>
      <c r="D1611" s="269" t="s">
        <v>214</v>
      </c>
      <c r="E1611" s="269" t="s">
        <v>214</v>
      </c>
      <c r="F1611" s="269" t="s">
        <v>214</v>
      </c>
      <c r="G1611" s="269" t="s">
        <v>214</v>
      </c>
      <c r="H1611" s="269" t="s">
        <v>213</v>
      </c>
      <c r="I1611" s="269" t="s">
        <v>213</v>
      </c>
      <c r="J1611" s="269" t="s">
        <v>214</v>
      </c>
      <c r="K1611" s="269" t="s">
        <v>214</v>
      </c>
      <c r="L1611" s="269" t="s">
        <v>213</v>
      </c>
      <c r="M1611" s="269"/>
      <c r="N1611" s="269"/>
      <c r="O1611" s="269"/>
      <c r="P1611" s="269"/>
      <c r="Q1611" s="269"/>
      <c r="R1611" s="269"/>
      <c r="S1611" s="269"/>
      <c r="T1611" s="269"/>
      <c r="U1611" s="269"/>
      <c r="V1611" s="269"/>
      <c r="W1611" s="269"/>
      <c r="X1611" s="269"/>
      <c r="Y1611" s="269"/>
      <c r="Z1611" s="269"/>
      <c r="AA1611" s="269"/>
      <c r="AB1611" s="269"/>
      <c r="AC1611" s="269"/>
      <c r="AD1611" s="269"/>
      <c r="AE1611" s="269"/>
      <c r="AF1611" s="269"/>
      <c r="AG1611" s="269"/>
      <c r="AH1611" s="269"/>
      <c r="AI1611" s="269"/>
      <c r="AJ1611" s="269"/>
      <c r="AK1611" s="269"/>
      <c r="AL1611" s="269"/>
      <c r="AM1611" s="269"/>
      <c r="AN1611" s="269"/>
      <c r="AO1611" s="269"/>
      <c r="AP1611"/>
      <c r="AQ1611" t="s">
        <v>485</v>
      </c>
      <c r="AR1611" s="288"/>
      <c r="AS1611" s="268"/>
      <c r="AT1611" s="294"/>
      <c r="AV1611" s="258"/>
    </row>
    <row r="1612" spans="1:48" s="257" customFormat="1" ht="22.8" x14ac:dyDescent="0.4">
      <c r="A1612" s="351">
        <v>216807</v>
      </c>
      <c r="B1612" s="257" t="s">
        <v>485</v>
      </c>
      <c r="C1612" s="269" t="s">
        <v>214</v>
      </c>
      <c r="D1612" s="269" t="s">
        <v>214</v>
      </c>
      <c r="E1612" s="269" t="s">
        <v>214</v>
      </c>
      <c r="F1612" s="269" t="s">
        <v>214</v>
      </c>
      <c r="G1612" s="269" t="s">
        <v>213</v>
      </c>
      <c r="H1612" s="269" t="s">
        <v>213</v>
      </c>
      <c r="I1612" s="269" t="s">
        <v>213</v>
      </c>
      <c r="J1612" s="269" t="s">
        <v>213</v>
      </c>
      <c r="K1612" s="269" t="s">
        <v>213</v>
      </c>
      <c r="L1612" s="269" t="s">
        <v>213</v>
      </c>
      <c r="M1612" s="269"/>
      <c r="N1612" s="269"/>
      <c r="O1612" s="269"/>
      <c r="P1612" s="269"/>
      <c r="Q1612" s="269"/>
      <c r="R1612" s="269"/>
      <c r="S1612" s="269"/>
      <c r="T1612" s="269"/>
      <c r="U1612" s="269"/>
      <c r="V1612" s="269"/>
      <c r="W1612" s="269"/>
      <c r="X1612" s="269"/>
      <c r="Y1612" s="269"/>
      <c r="Z1612" s="269"/>
      <c r="AA1612" s="269"/>
      <c r="AB1612" s="269"/>
      <c r="AC1612" s="269"/>
      <c r="AD1612" s="269"/>
      <c r="AE1612" s="269"/>
      <c r="AF1612" s="269"/>
      <c r="AG1612" s="269"/>
      <c r="AH1612" s="269"/>
      <c r="AI1612" s="269"/>
      <c r="AJ1612" s="269"/>
      <c r="AK1612" s="269"/>
      <c r="AL1612" s="269"/>
      <c r="AM1612" s="269"/>
      <c r="AN1612" s="269"/>
      <c r="AO1612" s="269"/>
      <c r="AP1612"/>
      <c r="AQ1612" t="s">
        <v>485</v>
      </c>
      <c r="AR1612" s="288"/>
      <c r="AS1612" s="268"/>
      <c r="AT1612" s="293"/>
      <c r="AV1612" s="258"/>
    </row>
    <row r="1613" spans="1:48" s="257" customFormat="1" ht="22.8" x14ac:dyDescent="0.4">
      <c r="A1613" s="351">
        <v>216808</v>
      </c>
      <c r="B1613" s="257" t="s">
        <v>485</v>
      </c>
      <c r="C1613" s="269" t="s">
        <v>213</v>
      </c>
      <c r="D1613" s="269" t="s">
        <v>214</v>
      </c>
      <c r="E1613" s="269" t="s">
        <v>212</v>
      </c>
      <c r="F1613" s="269" t="s">
        <v>212</v>
      </c>
      <c r="G1613" s="269" t="s">
        <v>213</v>
      </c>
      <c r="H1613" s="269" t="s">
        <v>213</v>
      </c>
      <c r="I1613" s="269" t="s">
        <v>213</v>
      </c>
      <c r="J1613" s="269" t="s">
        <v>213</v>
      </c>
      <c r="K1613" s="269" t="s">
        <v>213</v>
      </c>
      <c r="L1613" s="269" t="s">
        <v>213</v>
      </c>
      <c r="M1613" s="269"/>
      <c r="N1613" s="269"/>
      <c r="O1613" s="269"/>
      <c r="P1613" s="269"/>
      <c r="Q1613" s="269"/>
      <c r="R1613" s="269"/>
      <c r="S1613" s="269"/>
      <c r="T1613" s="269"/>
      <c r="U1613" s="269"/>
      <c r="V1613" s="269"/>
      <c r="W1613" s="269"/>
      <c r="X1613" s="269"/>
      <c r="Y1613" s="269"/>
      <c r="Z1613" s="269"/>
      <c r="AA1613" s="269"/>
      <c r="AB1613" s="269"/>
      <c r="AC1613" s="269"/>
      <c r="AD1613" s="269"/>
      <c r="AE1613" s="269"/>
      <c r="AF1613" s="269"/>
      <c r="AG1613" s="269"/>
      <c r="AH1613" s="269"/>
      <c r="AI1613" s="269"/>
      <c r="AJ1613" s="269"/>
      <c r="AK1613" s="269"/>
      <c r="AL1613" s="269"/>
      <c r="AM1613" s="269"/>
      <c r="AN1613" s="269"/>
      <c r="AO1613" s="269"/>
      <c r="AP1613"/>
      <c r="AQ1613" t="s">
        <v>485</v>
      </c>
      <c r="AR1613" s="288"/>
      <c r="AS1613" s="268"/>
      <c r="AT1613" s="294"/>
    </row>
    <row r="1614" spans="1:48" s="257" customFormat="1" ht="22.8" x14ac:dyDescent="0.4">
      <c r="A1614" s="349">
        <v>216809</v>
      </c>
      <c r="B1614" s="257" t="s">
        <v>485</v>
      </c>
      <c r="C1614" t="s">
        <v>212</v>
      </c>
      <c r="D1614" t="s">
        <v>212</v>
      </c>
      <c r="E1614"/>
      <c r="F1614"/>
      <c r="G1614" t="s">
        <v>213</v>
      </c>
      <c r="H1614" t="s">
        <v>214</v>
      </c>
      <c r="I1614" t="s">
        <v>212</v>
      </c>
      <c r="J1614" t="s">
        <v>212</v>
      </c>
      <c r="K1614" t="s">
        <v>212</v>
      </c>
      <c r="L1614" t="s">
        <v>212</v>
      </c>
      <c r="M1614"/>
      <c r="N1614"/>
      <c r="O1614"/>
      <c r="P1614"/>
      <c r="Q1614"/>
      <c r="R1614"/>
      <c r="S1614"/>
      <c r="T1614"/>
      <c r="U1614"/>
      <c r="V1614"/>
      <c r="W1614"/>
      <c r="X1614"/>
      <c r="Y1614"/>
      <c r="Z1614"/>
      <c r="AA1614"/>
      <c r="AB1614"/>
      <c r="AC1614"/>
      <c r="AD1614"/>
      <c r="AE1614"/>
      <c r="AF1614"/>
      <c r="AG1614"/>
      <c r="AH1614"/>
      <c r="AI1614"/>
      <c r="AJ1614"/>
      <c r="AK1614"/>
      <c r="AL1614"/>
      <c r="AM1614"/>
      <c r="AN1614"/>
      <c r="AO1614"/>
      <c r="AP1614"/>
      <c r="AQ1614" t="s">
        <v>485</v>
      </c>
      <c r="AR1614" s="288"/>
      <c r="AS1614" s="268"/>
      <c r="AT1614" s="293"/>
      <c r="AV1614" s="258"/>
    </row>
    <row r="1615" spans="1:48" s="257" customFormat="1" ht="24" x14ac:dyDescent="0.5">
      <c r="A1615" s="350">
        <v>216810</v>
      </c>
      <c r="B1615" s="257" t="s">
        <v>485</v>
      </c>
      <c r="C1615" s="256" t="s">
        <v>214</v>
      </c>
      <c r="D1615" s="256" t="s">
        <v>212</v>
      </c>
      <c r="E1615" s="256" t="s">
        <v>212</v>
      </c>
      <c r="F1615" s="256" t="s">
        <v>214</v>
      </c>
      <c r="G1615" s="256" t="s">
        <v>214</v>
      </c>
      <c r="H1615" s="256" t="s">
        <v>214</v>
      </c>
      <c r="I1615" s="256" t="s">
        <v>212</v>
      </c>
      <c r="J1615" s="256" t="s">
        <v>212</v>
      </c>
      <c r="K1615" s="256" t="s">
        <v>212</v>
      </c>
      <c r="L1615" s="256" t="s">
        <v>212</v>
      </c>
      <c r="M1615" s="256"/>
      <c r="N1615" s="256"/>
      <c r="O1615" s="256"/>
      <c r="P1615" s="256"/>
      <c r="Q1615" s="256"/>
      <c r="R1615" s="256"/>
      <c r="S1615" s="256"/>
      <c r="T1615" s="256"/>
      <c r="U1615" s="256"/>
      <c r="V1615" s="256"/>
      <c r="W1615" s="256"/>
      <c r="X1615" s="256"/>
      <c r="Y1615" s="256"/>
      <c r="Z1615" s="256"/>
      <c r="AA1615" s="256"/>
      <c r="AB1615" s="256"/>
      <c r="AC1615" s="256"/>
      <c r="AD1615" s="256"/>
      <c r="AE1615" s="256"/>
      <c r="AF1615" s="256"/>
      <c r="AG1615" s="256"/>
      <c r="AH1615" s="256"/>
      <c r="AI1615" s="256"/>
      <c r="AJ1615" s="256"/>
      <c r="AK1615" s="256"/>
      <c r="AL1615" s="256"/>
      <c r="AM1615" s="256"/>
      <c r="AN1615" s="256"/>
      <c r="AO1615" s="256"/>
      <c r="AP1615"/>
      <c r="AQ1615" t="s">
        <v>485</v>
      </c>
      <c r="AR1615" s="288"/>
      <c r="AS1615" s="268"/>
      <c r="AT1615" s="293"/>
      <c r="AV1615" s="258"/>
    </row>
    <row r="1616" spans="1:48" s="257" customFormat="1" ht="22.8" x14ac:dyDescent="0.4">
      <c r="A1616" s="351">
        <v>216811</v>
      </c>
      <c r="B1616" s="257" t="s">
        <v>485</v>
      </c>
      <c r="C1616" s="269" t="s">
        <v>214</v>
      </c>
      <c r="D1616" s="269" t="s">
        <v>214</v>
      </c>
      <c r="E1616" s="269" t="s">
        <v>214</v>
      </c>
      <c r="F1616" s="269" t="s">
        <v>214</v>
      </c>
      <c r="G1616" s="269" t="s">
        <v>213</v>
      </c>
      <c r="H1616" s="269" t="s">
        <v>213</v>
      </c>
      <c r="I1616" s="269" t="s">
        <v>213</v>
      </c>
      <c r="J1616" s="269" t="s">
        <v>213</v>
      </c>
      <c r="K1616" s="269" t="s">
        <v>213</v>
      </c>
      <c r="L1616" s="269" t="s">
        <v>213</v>
      </c>
      <c r="M1616" s="269"/>
      <c r="N1616" s="269"/>
      <c r="O1616" s="269"/>
      <c r="P1616" s="269"/>
      <c r="Q1616" s="269"/>
      <c r="R1616" s="269"/>
      <c r="S1616" s="269"/>
      <c r="T1616" s="269"/>
      <c r="U1616" s="269"/>
      <c r="V1616" s="269"/>
      <c r="W1616" s="269"/>
      <c r="X1616" s="269"/>
      <c r="Y1616" s="269"/>
      <c r="Z1616" s="269"/>
      <c r="AA1616" s="269"/>
      <c r="AB1616" s="269"/>
      <c r="AC1616" s="269"/>
      <c r="AD1616" s="269"/>
      <c r="AE1616" s="269"/>
      <c r="AF1616" s="269"/>
      <c r="AG1616" s="269"/>
      <c r="AH1616" s="269"/>
      <c r="AI1616" s="269"/>
      <c r="AJ1616" s="269"/>
      <c r="AK1616" s="269"/>
      <c r="AL1616" s="269"/>
      <c r="AM1616" s="269"/>
      <c r="AN1616" s="269"/>
      <c r="AO1616" s="269"/>
      <c r="AP1616"/>
      <c r="AQ1616" t="s">
        <v>485</v>
      </c>
      <c r="AR1616" s="288"/>
      <c r="AS1616" s="268"/>
      <c r="AT1616" s="294"/>
      <c r="AV1616" s="258"/>
    </row>
    <row r="1617" spans="1:48" s="257" customFormat="1" ht="25.8" x14ac:dyDescent="0.65">
      <c r="A1617" s="349">
        <v>216812</v>
      </c>
      <c r="B1617" s="257" t="s">
        <v>486</v>
      </c>
      <c r="C1617" t="s">
        <v>214</v>
      </c>
      <c r="D1617" t="s">
        <v>214</v>
      </c>
      <c r="E1617" t="s">
        <v>212</v>
      </c>
      <c r="F1617" t="s">
        <v>212</v>
      </c>
      <c r="G1617" t="s">
        <v>212</v>
      </c>
      <c r="H1617" t="s">
        <v>212</v>
      </c>
      <c r="I1617" t="s">
        <v>212</v>
      </c>
      <c r="J1617" t="s">
        <v>212</v>
      </c>
      <c r="K1617" t="s">
        <v>212</v>
      </c>
      <c r="L1617" t="s">
        <v>212</v>
      </c>
      <c r="M1617" t="s">
        <v>213</v>
      </c>
      <c r="N1617" t="s">
        <v>213</v>
      </c>
      <c r="O1617" t="s">
        <v>213</v>
      </c>
      <c r="P1617" t="s">
        <v>213</v>
      </c>
      <c r="Q1617" t="s">
        <v>213</v>
      </c>
      <c r="R1617" t="s">
        <v>213</v>
      </c>
      <c r="S1617" t="s">
        <v>213</v>
      </c>
      <c r="T1617" t="s">
        <v>213</v>
      </c>
      <c r="U1617" t="s">
        <v>213</v>
      </c>
      <c r="V1617" t="s">
        <v>213</v>
      </c>
      <c r="W1617"/>
      <c r="X1617"/>
      <c r="Y1617"/>
      <c r="Z1617"/>
      <c r="AA1617"/>
      <c r="AB1617"/>
      <c r="AC1617"/>
      <c r="AD1617"/>
      <c r="AE1617"/>
      <c r="AF1617"/>
      <c r="AG1617"/>
      <c r="AH1617"/>
      <c r="AI1617"/>
      <c r="AJ1617"/>
      <c r="AK1617"/>
      <c r="AL1617"/>
      <c r="AM1617"/>
      <c r="AN1617"/>
      <c r="AO1617"/>
      <c r="AP1617"/>
      <c r="AQ1617" t="s">
        <v>3377</v>
      </c>
      <c r="AR1617" s="279"/>
      <c r="AS1617" s="268"/>
      <c r="AT1617" s="293"/>
      <c r="AV1617" s="258"/>
    </row>
    <row r="1618" spans="1:48" s="257" customFormat="1" ht="22.8" x14ac:dyDescent="0.4">
      <c r="A1618" s="349">
        <v>216813</v>
      </c>
      <c r="B1618" s="257" t="s">
        <v>485</v>
      </c>
      <c r="C1618" t="s">
        <v>212</v>
      </c>
      <c r="D1618" t="s">
        <v>212</v>
      </c>
      <c r="E1618" t="s">
        <v>212</v>
      </c>
      <c r="F1618" t="s">
        <v>212</v>
      </c>
      <c r="G1618" t="s">
        <v>214</v>
      </c>
      <c r="H1618" t="s">
        <v>213</v>
      </c>
      <c r="I1618" t="s">
        <v>213</v>
      </c>
      <c r="J1618" t="s">
        <v>213</v>
      </c>
      <c r="K1618" t="s">
        <v>213</v>
      </c>
      <c r="L1618" t="s">
        <v>213</v>
      </c>
      <c r="M1618"/>
      <c r="N1618"/>
      <c r="O1618"/>
      <c r="P1618"/>
      <c r="Q1618"/>
      <c r="R1618"/>
      <c r="S1618"/>
      <c r="T1618"/>
      <c r="U1618"/>
      <c r="V1618"/>
      <c r="W1618"/>
      <c r="X1618"/>
      <c r="Y1618"/>
      <c r="Z1618"/>
      <c r="AA1618"/>
      <c r="AB1618"/>
      <c r="AC1618"/>
      <c r="AD1618"/>
      <c r="AE1618"/>
      <c r="AF1618"/>
      <c r="AG1618"/>
      <c r="AH1618"/>
      <c r="AI1618"/>
      <c r="AJ1618"/>
      <c r="AK1618"/>
      <c r="AL1618"/>
      <c r="AM1618"/>
      <c r="AN1618"/>
      <c r="AO1618"/>
      <c r="AP1618"/>
      <c r="AQ1618" t="s">
        <v>485</v>
      </c>
      <c r="AR1618"/>
      <c r="AS1618" s="268"/>
      <c r="AT1618" s="294"/>
      <c r="AV1618" s="258"/>
    </row>
    <row r="1619" spans="1:48" s="257" customFormat="1" ht="22.8" x14ac:dyDescent="0.4">
      <c r="A1619" s="349">
        <v>216814</v>
      </c>
      <c r="B1619" s="257" t="s">
        <v>487</v>
      </c>
      <c r="C1619" t="s">
        <v>212</v>
      </c>
      <c r="D1619" t="s">
        <v>214</v>
      </c>
      <c r="E1619" t="s">
        <v>212</v>
      </c>
      <c r="F1619" t="s">
        <v>212</v>
      </c>
      <c r="G1619" t="s">
        <v>212</v>
      </c>
      <c r="H1619" t="s">
        <v>214</v>
      </c>
      <c r="I1619" t="s">
        <v>212</v>
      </c>
      <c r="J1619" t="s">
        <v>214</v>
      </c>
      <c r="K1619" t="s">
        <v>214</v>
      </c>
      <c r="L1619" t="s">
        <v>214</v>
      </c>
      <c r="M1619" t="s">
        <v>212</v>
      </c>
      <c r="N1619" t="s">
        <v>212</v>
      </c>
      <c r="O1619" t="s">
        <v>212</v>
      </c>
      <c r="P1619" t="s">
        <v>214</v>
      </c>
      <c r="Q1619" t="s">
        <v>212</v>
      </c>
      <c r="R1619" t="s">
        <v>214</v>
      </c>
      <c r="S1619" t="s">
        <v>212</v>
      </c>
      <c r="T1619" t="s">
        <v>214</v>
      </c>
      <c r="U1619" t="s">
        <v>214</v>
      </c>
      <c r="V1619" t="s">
        <v>212</v>
      </c>
      <c r="W1619" t="s">
        <v>213</v>
      </c>
      <c r="X1619" t="s">
        <v>213</v>
      </c>
      <c r="Y1619" t="s">
        <v>213</v>
      </c>
      <c r="Z1619" t="s">
        <v>213</v>
      </c>
      <c r="AA1619" t="s">
        <v>213</v>
      </c>
      <c r="AB1619"/>
      <c r="AC1619"/>
      <c r="AD1619"/>
      <c r="AE1619"/>
      <c r="AF1619"/>
      <c r="AG1619"/>
      <c r="AH1619"/>
      <c r="AI1619"/>
      <c r="AJ1619"/>
      <c r="AK1619"/>
      <c r="AL1619"/>
      <c r="AM1619"/>
      <c r="AN1619"/>
      <c r="AO1619"/>
      <c r="AP1619"/>
      <c r="AQ1619" t="s">
        <v>4194</v>
      </c>
      <c r="AR1619"/>
      <c r="AS1619" s="268"/>
      <c r="AT1619" s="293"/>
    </row>
    <row r="1620" spans="1:48" s="257" customFormat="1" ht="22.8" x14ac:dyDescent="0.4">
      <c r="A1620" s="349">
        <v>216815</v>
      </c>
      <c r="B1620" s="257" t="s">
        <v>485</v>
      </c>
      <c r="C1620" t="s">
        <v>214</v>
      </c>
      <c r="D1620" t="s">
        <v>214</v>
      </c>
      <c r="E1620" t="s">
        <v>214</v>
      </c>
      <c r="F1620" t="s">
        <v>214</v>
      </c>
      <c r="G1620" t="s">
        <v>213</v>
      </c>
      <c r="H1620" t="s">
        <v>213</v>
      </c>
      <c r="I1620" t="s">
        <v>213</v>
      </c>
      <c r="J1620" t="s">
        <v>214</v>
      </c>
      <c r="K1620" t="s">
        <v>212</v>
      </c>
      <c r="L1620" t="s">
        <v>213</v>
      </c>
      <c r="M1620"/>
      <c r="N1620"/>
      <c r="O1620"/>
      <c r="P1620"/>
      <c r="Q1620"/>
      <c r="R1620"/>
      <c r="S1620"/>
      <c r="T1620"/>
      <c r="U1620"/>
      <c r="V1620"/>
      <c r="W1620"/>
      <c r="X1620"/>
      <c r="Y1620"/>
      <c r="Z1620"/>
      <c r="AA1620"/>
      <c r="AB1620"/>
      <c r="AC1620"/>
      <c r="AD1620"/>
      <c r="AE1620"/>
      <c r="AF1620"/>
      <c r="AG1620"/>
      <c r="AH1620"/>
      <c r="AI1620"/>
      <c r="AJ1620"/>
      <c r="AK1620"/>
      <c r="AL1620"/>
      <c r="AM1620"/>
      <c r="AN1620"/>
      <c r="AO1620"/>
      <c r="AP1620"/>
      <c r="AQ1620" t="s">
        <v>485</v>
      </c>
      <c r="AR1620" s="288"/>
      <c r="AS1620" s="268"/>
      <c r="AT1620" s="294"/>
      <c r="AV1620" s="258"/>
    </row>
    <row r="1621" spans="1:48" s="257" customFormat="1" ht="22.8" x14ac:dyDescent="0.4">
      <c r="A1621" s="349">
        <v>216816</v>
      </c>
      <c r="B1621" s="257" t="s">
        <v>485</v>
      </c>
      <c r="C1621" t="s">
        <v>214</v>
      </c>
      <c r="D1621" t="s">
        <v>214</v>
      </c>
      <c r="E1621" t="s">
        <v>212</v>
      </c>
      <c r="F1621" t="s">
        <v>212</v>
      </c>
      <c r="G1621" t="s">
        <v>214</v>
      </c>
      <c r="H1621" t="s">
        <v>214</v>
      </c>
      <c r="I1621" t="s">
        <v>213</v>
      </c>
      <c r="J1621" t="s">
        <v>212</v>
      </c>
      <c r="K1621" t="s">
        <v>214</v>
      </c>
      <c r="L1621" t="s">
        <v>213</v>
      </c>
      <c r="M1621"/>
      <c r="N1621"/>
      <c r="O1621"/>
      <c r="P1621"/>
      <c r="Q1621"/>
      <c r="R1621"/>
      <c r="S1621"/>
      <c r="T1621"/>
      <c r="U1621"/>
      <c r="V1621"/>
      <c r="W1621"/>
      <c r="X1621"/>
      <c r="Y1621"/>
      <c r="Z1621"/>
      <c r="AA1621"/>
      <c r="AB1621"/>
      <c r="AC1621"/>
      <c r="AD1621"/>
      <c r="AE1621"/>
      <c r="AF1621"/>
      <c r="AG1621"/>
      <c r="AH1621"/>
      <c r="AI1621"/>
      <c r="AJ1621"/>
      <c r="AK1621"/>
      <c r="AL1621"/>
      <c r="AM1621"/>
      <c r="AN1621"/>
      <c r="AO1621"/>
      <c r="AP1621"/>
      <c r="AQ1621" t="s">
        <v>485</v>
      </c>
      <c r="AR1621"/>
      <c r="AS1621" s="268"/>
      <c r="AT1621" s="293"/>
      <c r="AV1621" s="258"/>
    </row>
    <row r="1622" spans="1:48" s="257" customFormat="1" ht="22.8" x14ac:dyDescent="0.4">
      <c r="A1622" s="349">
        <v>216817</v>
      </c>
      <c r="B1622" s="257" t="s">
        <v>484</v>
      </c>
      <c r="C1622" t="s">
        <v>212</v>
      </c>
      <c r="D1622" t="s">
        <v>212</v>
      </c>
      <c r="E1622" t="s">
        <v>214</v>
      </c>
      <c r="F1622" t="s">
        <v>214</v>
      </c>
      <c r="G1622" t="s">
        <v>214</v>
      </c>
      <c r="H1622" t="s">
        <v>214</v>
      </c>
      <c r="I1622" t="s">
        <v>214</v>
      </c>
      <c r="J1622" t="s">
        <v>214</v>
      </c>
      <c r="K1622" t="s">
        <v>214</v>
      </c>
      <c r="L1622" t="s">
        <v>212</v>
      </c>
      <c r="M1622" t="s">
        <v>214</v>
      </c>
      <c r="N1622" t="s">
        <v>214</v>
      </c>
      <c r="O1622" t="s">
        <v>214</v>
      </c>
      <c r="P1622" t="s">
        <v>214</v>
      </c>
      <c r="Q1622" t="s">
        <v>212</v>
      </c>
      <c r="R1622" t="s">
        <v>214</v>
      </c>
      <c r="S1622" t="s">
        <v>212</v>
      </c>
      <c r="T1622" t="s">
        <v>214</v>
      </c>
      <c r="U1622" t="s">
        <v>214</v>
      </c>
      <c r="V1622" t="s">
        <v>212</v>
      </c>
      <c r="W1622" t="s">
        <v>213</v>
      </c>
      <c r="X1622" t="s">
        <v>214</v>
      </c>
      <c r="Y1622" t="s">
        <v>213</v>
      </c>
      <c r="Z1622" t="s">
        <v>213</v>
      </c>
      <c r="AA1622" t="s">
        <v>214</v>
      </c>
      <c r="AB1622" t="s">
        <v>213</v>
      </c>
      <c r="AC1622" t="s">
        <v>213</v>
      </c>
      <c r="AD1622" t="s">
        <v>213</v>
      </c>
      <c r="AE1622" t="s">
        <v>213</v>
      </c>
      <c r="AF1622" t="s">
        <v>213</v>
      </c>
      <c r="AG1622"/>
      <c r="AH1622"/>
      <c r="AI1622"/>
      <c r="AJ1622"/>
      <c r="AK1622"/>
      <c r="AL1622"/>
      <c r="AM1622"/>
      <c r="AN1622"/>
      <c r="AO1622"/>
      <c r="AP1622"/>
      <c r="AQ1622" t="s">
        <v>484</v>
      </c>
      <c r="AR1622" s="282"/>
      <c r="AS1622" s="268"/>
      <c r="AT1622" s="294"/>
    </row>
    <row r="1623" spans="1:48" s="257" customFormat="1" ht="22.8" x14ac:dyDescent="0.4">
      <c r="A1623" s="351">
        <v>216818</v>
      </c>
      <c r="B1623" s="257" t="s">
        <v>485</v>
      </c>
      <c r="C1623" s="269" t="s">
        <v>213</v>
      </c>
      <c r="D1623" s="269" t="s">
        <v>214</v>
      </c>
      <c r="E1623" s="269" t="s">
        <v>214</v>
      </c>
      <c r="F1623" s="269" t="s">
        <v>213</v>
      </c>
      <c r="G1623" s="269" t="s">
        <v>213</v>
      </c>
      <c r="H1623" s="269" t="s">
        <v>213</v>
      </c>
      <c r="I1623" s="269" t="s">
        <v>213</v>
      </c>
      <c r="J1623" s="269" t="s">
        <v>213</v>
      </c>
      <c r="K1623" s="269" t="s">
        <v>213</v>
      </c>
      <c r="L1623" s="269" t="s">
        <v>213</v>
      </c>
      <c r="M1623" s="269"/>
      <c r="N1623" s="269"/>
      <c r="O1623" s="269"/>
      <c r="P1623" s="269"/>
      <c r="Q1623" s="269"/>
      <c r="R1623" s="269"/>
      <c r="S1623" s="269"/>
      <c r="T1623" s="269"/>
      <c r="U1623" s="269"/>
      <c r="V1623" s="269"/>
      <c r="W1623" s="269"/>
      <c r="X1623" s="269"/>
      <c r="Y1623" s="269"/>
      <c r="Z1623" s="269"/>
      <c r="AA1623" s="269"/>
      <c r="AB1623" s="269"/>
      <c r="AC1623" s="269"/>
      <c r="AD1623" s="269"/>
      <c r="AE1623" s="269"/>
      <c r="AF1623" s="269"/>
      <c r="AG1623" s="269"/>
      <c r="AH1623" s="269"/>
      <c r="AI1623" s="269"/>
      <c r="AJ1623" s="269"/>
      <c r="AK1623" s="269"/>
      <c r="AL1623" s="269"/>
      <c r="AM1623" s="269"/>
      <c r="AN1623" s="269"/>
      <c r="AO1623" s="269"/>
      <c r="AP1623"/>
      <c r="AQ1623" t="s">
        <v>485</v>
      </c>
      <c r="AR1623" s="288"/>
      <c r="AS1623" s="268"/>
      <c r="AT1623" s="293"/>
      <c r="AV1623" s="258"/>
    </row>
    <row r="1624" spans="1:48" s="257" customFormat="1" ht="22.8" x14ac:dyDescent="0.4">
      <c r="A1624" s="349">
        <v>216819</v>
      </c>
      <c r="B1624" s="257" t="s">
        <v>487</v>
      </c>
      <c r="C1624" t="s">
        <v>212</v>
      </c>
      <c r="D1624" t="s">
        <v>212</v>
      </c>
      <c r="E1624" t="s">
        <v>214</v>
      </c>
      <c r="F1624" t="s">
        <v>212</v>
      </c>
      <c r="G1624" t="s">
        <v>213</v>
      </c>
      <c r="H1624" t="s">
        <v>214</v>
      </c>
      <c r="I1624" t="s">
        <v>212</v>
      </c>
      <c r="J1624" t="s">
        <v>214</v>
      </c>
      <c r="K1624" t="s">
        <v>214</v>
      </c>
      <c r="L1624" t="s">
        <v>212</v>
      </c>
      <c r="M1624" t="s">
        <v>212</v>
      </c>
      <c r="N1624" t="s">
        <v>212</v>
      </c>
      <c r="O1624" t="s">
        <v>214</v>
      </c>
      <c r="P1624" t="s">
        <v>214</v>
      </c>
      <c r="Q1624" t="s">
        <v>212</v>
      </c>
      <c r="R1624" t="s">
        <v>214</v>
      </c>
      <c r="S1624" t="s">
        <v>214</v>
      </c>
      <c r="T1624" t="s">
        <v>214</v>
      </c>
      <c r="U1624" t="s">
        <v>214</v>
      </c>
      <c r="V1624" t="s">
        <v>212</v>
      </c>
      <c r="W1624" t="s">
        <v>213</v>
      </c>
      <c r="X1624" t="s">
        <v>213</v>
      </c>
      <c r="Y1624" t="s">
        <v>213</v>
      </c>
      <c r="Z1624" t="s">
        <v>213</v>
      </c>
      <c r="AA1624" t="s">
        <v>213</v>
      </c>
      <c r="AB1624"/>
      <c r="AC1624"/>
      <c r="AD1624"/>
      <c r="AE1624"/>
      <c r="AF1624"/>
      <c r="AG1624"/>
      <c r="AH1624"/>
      <c r="AI1624"/>
      <c r="AJ1624"/>
      <c r="AK1624"/>
      <c r="AL1624"/>
      <c r="AM1624"/>
      <c r="AN1624"/>
      <c r="AO1624"/>
      <c r="AP1624"/>
      <c r="AQ1624" t="s">
        <v>4194</v>
      </c>
      <c r="AR1624"/>
      <c r="AS1624" s="268"/>
      <c r="AT1624" s="294"/>
      <c r="AV1624" s="258"/>
    </row>
    <row r="1625" spans="1:48" s="257" customFormat="1" ht="22.8" x14ac:dyDescent="0.4">
      <c r="A1625" s="351">
        <v>216820</v>
      </c>
      <c r="B1625" s="257" t="s">
        <v>485</v>
      </c>
      <c r="C1625" s="269" t="s">
        <v>214</v>
      </c>
      <c r="D1625" s="269" t="s">
        <v>214</v>
      </c>
      <c r="E1625" s="269" t="s">
        <v>214</v>
      </c>
      <c r="F1625" s="269" t="s">
        <v>214</v>
      </c>
      <c r="G1625" s="269" t="s">
        <v>213</v>
      </c>
      <c r="H1625" s="269" t="s">
        <v>213</v>
      </c>
      <c r="I1625" s="269" t="s">
        <v>213</v>
      </c>
      <c r="J1625" s="269" t="s">
        <v>213</v>
      </c>
      <c r="K1625" s="269" t="s">
        <v>213</v>
      </c>
      <c r="L1625" s="269" t="s">
        <v>213</v>
      </c>
      <c r="M1625" s="269"/>
      <c r="N1625" s="269"/>
      <c r="O1625" s="269"/>
      <c r="P1625" s="269"/>
      <c r="Q1625" s="269"/>
      <c r="R1625" s="269"/>
      <c r="S1625" s="269"/>
      <c r="T1625" s="269"/>
      <c r="U1625" s="269"/>
      <c r="V1625" s="269"/>
      <c r="W1625" s="269"/>
      <c r="X1625" s="269"/>
      <c r="Y1625" s="269"/>
      <c r="Z1625" s="269"/>
      <c r="AA1625" s="269"/>
      <c r="AB1625" s="269"/>
      <c r="AC1625" s="269"/>
      <c r="AD1625" s="269"/>
      <c r="AE1625" s="269"/>
      <c r="AF1625" s="269"/>
      <c r="AG1625" s="269"/>
      <c r="AH1625" s="269"/>
      <c r="AI1625" s="269"/>
      <c r="AJ1625" s="269"/>
      <c r="AK1625" s="269"/>
      <c r="AL1625" s="269"/>
      <c r="AM1625" s="269"/>
      <c r="AN1625" s="269"/>
      <c r="AO1625" s="269"/>
      <c r="AP1625"/>
      <c r="AQ1625" t="s">
        <v>485</v>
      </c>
      <c r="AR1625" s="288"/>
      <c r="AS1625" s="268"/>
      <c r="AT1625" s="293"/>
      <c r="AV1625" s="258"/>
    </row>
    <row r="1626" spans="1:48" s="257" customFormat="1" ht="22.8" x14ac:dyDescent="0.4">
      <c r="A1626" s="351">
        <v>216821</v>
      </c>
      <c r="B1626" s="257" t="s">
        <v>485</v>
      </c>
      <c r="C1626" s="269" t="s">
        <v>213</v>
      </c>
      <c r="D1626" s="269" t="s">
        <v>214</v>
      </c>
      <c r="E1626" s="269" t="s">
        <v>214</v>
      </c>
      <c r="F1626" s="269" t="s">
        <v>213</v>
      </c>
      <c r="G1626" s="269" t="s">
        <v>213</v>
      </c>
      <c r="H1626" s="269" t="s">
        <v>213</v>
      </c>
      <c r="I1626" s="269" t="s">
        <v>213</v>
      </c>
      <c r="J1626" s="269" t="s">
        <v>213</v>
      </c>
      <c r="K1626" s="269" t="s">
        <v>213</v>
      </c>
      <c r="L1626" s="269" t="s">
        <v>213</v>
      </c>
      <c r="M1626" s="269"/>
      <c r="N1626" s="269"/>
      <c r="O1626" s="269"/>
      <c r="P1626" s="269"/>
      <c r="Q1626" s="269"/>
      <c r="R1626" s="269"/>
      <c r="S1626" s="269"/>
      <c r="T1626" s="269"/>
      <c r="U1626" s="269"/>
      <c r="V1626" s="269"/>
      <c r="W1626" s="269"/>
      <c r="X1626" s="269"/>
      <c r="Y1626" s="269"/>
      <c r="Z1626" s="269"/>
      <c r="AA1626" s="269"/>
      <c r="AB1626" s="269"/>
      <c r="AC1626" s="269"/>
      <c r="AD1626" s="269"/>
      <c r="AE1626" s="269"/>
      <c r="AF1626" s="269"/>
      <c r="AG1626" s="269"/>
      <c r="AH1626" s="269"/>
      <c r="AI1626" s="269"/>
      <c r="AJ1626" s="269"/>
      <c r="AK1626" s="269"/>
      <c r="AL1626" s="269"/>
      <c r="AM1626" s="269"/>
      <c r="AN1626" s="269"/>
      <c r="AO1626" s="269"/>
      <c r="AP1626"/>
      <c r="AQ1626" t="s">
        <v>485</v>
      </c>
      <c r="AR1626" s="288"/>
      <c r="AS1626" s="268"/>
      <c r="AT1626" s="294"/>
    </row>
    <row r="1627" spans="1:48" s="257" customFormat="1" ht="22.8" x14ac:dyDescent="0.4">
      <c r="A1627" s="351">
        <v>216822</v>
      </c>
      <c r="B1627" s="257" t="s">
        <v>485</v>
      </c>
      <c r="C1627" s="269" t="s">
        <v>213</v>
      </c>
      <c r="D1627" s="269" t="s">
        <v>214</v>
      </c>
      <c r="E1627" s="269" t="s">
        <v>214</v>
      </c>
      <c r="F1627" s="269" t="s">
        <v>213</v>
      </c>
      <c r="G1627" s="269" t="s">
        <v>213</v>
      </c>
      <c r="H1627" s="269" t="s">
        <v>213</v>
      </c>
      <c r="I1627" s="269" t="s">
        <v>213</v>
      </c>
      <c r="J1627" s="269" t="s">
        <v>213</v>
      </c>
      <c r="K1627" s="269" t="s">
        <v>213</v>
      </c>
      <c r="L1627" s="269" t="s">
        <v>213</v>
      </c>
      <c r="M1627" s="269"/>
      <c r="N1627" s="269"/>
      <c r="O1627" s="269"/>
      <c r="P1627" s="269"/>
      <c r="Q1627" s="269"/>
      <c r="R1627" s="269"/>
      <c r="S1627" s="269"/>
      <c r="T1627" s="269"/>
      <c r="U1627" s="269"/>
      <c r="V1627" s="269"/>
      <c r="W1627" s="269"/>
      <c r="X1627" s="269"/>
      <c r="Y1627" s="269"/>
      <c r="Z1627" s="269"/>
      <c r="AA1627" s="269"/>
      <c r="AB1627" s="269"/>
      <c r="AC1627" s="269"/>
      <c r="AD1627" s="269"/>
      <c r="AE1627" s="269"/>
      <c r="AF1627" s="269"/>
      <c r="AG1627" s="269"/>
      <c r="AH1627" s="269"/>
      <c r="AI1627" s="269"/>
      <c r="AJ1627" s="269"/>
      <c r="AK1627" s="269"/>
      <c r="AL1627" s="269"/>
      <c r="AM1627" s="269"/>
      <c r="AN1627" s="269"/>
      <c r="AO1627" s="269"/>
      <c r="AP1627"/>
      <c r="AQ1627" t="s">
        <v>485</v>
      </c>
      <c r="AR1627" s="288"/>
      <c r="AS1627" s="268"/>
      <c r="AT1627" s="294"/>
      <c r="AV1627" s="258"/>
    </row>
    <row r="1628" spans="1:48" s="257" customFormat="1" ht="14.4" x14ac:dyDescent="0.3">
      <c r="A1628" s="349">
        <v>216823</v>
      </c>
      <c r="B1628" s="257" t="s">
        <v>484</v>
      </c>
      <c r="C1628" t="s">
        <v>214</v>
      </c>
      <c r="D1628" t="s">
        <v>214</v>
      </c>
      <c r="E1628" t="s">
        <v>214</v>
      </c>
      <c r="F1628" t="s">
        <v>214</v>
      </c>
      <c r="G1628" t="s">
        <v>213</v>
      </c>
      <c r="H1628" t="s">
        <v>214</v>
      </c>
      <c r="I1628" t="s">
        <v>214</v>
      </c>
      <c r="J1628" t="s">
        <v>214</v>
      </c>
      <c r="K1628" t="s">
        <v>214</v>
      </c>
      <c r="L1628" t="s">
        <v>214</v>
      </c>
      <c r="M1628" t="s">
        <v>212</v>
      </c>
      <c r="N1628" t="s">
        <v>214</v>
      </c>
      <c r="O1628" t="s">
        <v>212</v>
      </c>
      <c r="P1628" t="s">
        <v>214</v>
      </c>
      <c r="Q1628" t="s">
        <v>214</v>
      </c>
      <c r="R1628" t="s">
        <v>214</v>
      </c>
      <c r="S1628" t="s">
        <v>214</v>
      </c>
      <c r="T1628" t="s">
        <v>214</v>
      </c>
      <c r="U1628" t="s">
        <v>214</v>
      </c>
      <c r="V1628" t="s">
        <v>212</v>
      </c>
      <c r="W1628" t="s">
        <v>214</v>
      </c>
      <c r="X1628" t="s">
        <v>214</v>
      </c>
      <c r="Y1628" t="s">
        <v>214</v>
      </c>
      <c r="Z1628" t="s">
        <v>214</v>
      </c>
      <c r="AA1628" t="s">
        <v>214</v>
      </c>
      <c r="AB1628" t="s">
        <v>213</v>
      </c>
      <c r="AC1628" t="s">
        <v>213</v>
      </c>
      <c r="AD1628" t="s">
        <v>213</v>
      </c>
      <c r="AE1628" t="s">
        <v>213</v>
      </c>
      <c r="AF1628" t="s">
        <v>213</v>
      </c>
      <c r="AG1628"/>
      <c r="AH1628"/>
      <c r="AI1628"/>
      <c r="AJ1628"/>
      <c r="AK1628"/>
      <c r="AL1628"/>
      <c r="AM1628"/>
      <c r="AN1628"/>
      <c r="AO1628"/>
      <c r="AP1628"/>
      <c r="AQ1628" t="s">
        <v>3375</v>
      </c>
      <c r="AR1628"/>
      <c r="AS1628" s="283"/>
      <c r="AT1628" s="294"/>
    </row>
    <row r="1629" spans="1:48" s="257" customFormat="1" ht="22.8" x14ac:dyDescent="0.4">
      <c r="A1629" s="351">
        <v>216824</v>
      </c>
      <c r="B1629" s="257" t="s">
        <v>485</v>
      </c>
      <c r="C1629" s="269" t="s">
        <v>214</v>
      </c>
      <c r="D1629" s="269" t="s">
        <v>214</v>
      </c>
      <c r="E1629" s="269" t="s">
        <v>214</v>
      </c>
      <c r="F1629" s="269" t="s">
        <v>214</v>
      </c>
      <c r="G1629" s="269" t="s">
        <v>213</v>
      </c>
      <c r="H1629" s="269" t="s">
        <v>213</v>
      </c>
      <c r="I1629" s="269" t="s">
        <v>213</v>
      </c>
      <c r="J1629" s="269" t="s">
        <v>213</v>
      </c>
      <c r="K1629" s="269" t="s">
        <v>213</v>
      </c>
      <c r="L1629" s="269" t="s">
        <v>213</v>
      </c>
      <c r="M1629" s="269"/>
      <c r="N1629" s="269"/>
      <c r="O1629" s="269"/>
      <c r="P1629" s="269"/>
      <c r="Q1629" s="269"/>
      <c r="R1629" s="269"/>
      <c r="S1629" s="269"/>
      <c r="T1629" s="269"/>
      <c r="U1629" s="269"/>
      <c r="V1629" s="269"/>
      <c r="W1629" s="269"/>
      <c r="X1629" s="269"/>
      <c r="Y1629" s="269"/>
      <c r="Z1629" s="269"/>
      <c r="AA1629" s="269"/>
      <c r="AB1629" s="269"/>
      <c r="AC1629" s="269"/>
      <c r="AD1629" s="269"/>
      <c r="AE1629" s="269"/>
      <c r="AF1629" s="269"/>
      <c r="AG1629" s="269"/>
      <c r="AH1629" s="269"/>
      <c r="AI1629" s="269"/>
      <c r="AJ1629" s="269"/>
      <c r="AK1629" s="269"/>
      <c r="AL1629" s="269"/>
      <c r="AM1629" s="269"/>
      <c r="AN1629" s="269"/>
      <c r="AO1629" s="269"/>
      <c r="AP1629"/>
      <c r="AQ1629" t="s">
        <v>485</v>
      </c>
      <c r="AR1629" s="288"/>
      <c r="AS1629" s="283"/>
      <c r="AT1629" s="294"/>
    </row>
    <row r="1630" spans="1:48" s="257" customFormat="1" ht="22.8" x14ac:dyDescent="0.4">
      <c r="A1630" s="349">
        <v>216825</v>
      </c>
      <c r="B1630" s="257" t="s">
        <v>484</v>
      </c>
      <c r="C1630" t="s">
        <v>212</v>
      </c>
      <c r="D1630" t="s">
        <v>214</v>
      </c>
      <c r="E1630" t="s">
        <v>214</v>
      </c>
      <c r="F1630" t="s">
        <v>214</v>
      </c>
      <c r="G1630" t="s">
        <v>213</v>
      </c>
      <c r="H1630" t="s">
        <v>214</v>
      </c>
      <c r="I1630" t="s">
        <v>212</v>
      </c>
      <c r="J1630" t="s">
        <v>214</v>
      </c>
      <c r="K1630" t="s">
        <v>214</v>
      </c>
      <c r="L1630" t="s">
        <v>212</v>
      </c>
      <c r="M1630" t="s">
        <v>214</v>
      </c>
      <c r="N1630" t="s">
        <v>212</v>
      </c>
      <c r="O1630" t="s">
        <v>214</v>
      </c>
      <c r="P1630" t="s">
        <v>214</v>
      </c>
      <c r="Q1630" t="s">
        <v>214</v>
      </c>
      <c r="R1630" t="s">
        <v>214</v>
      </c>
      <c r="S1630" t="s">
        <v>212</v>
      </c>
      <c r="T1630" t="s">
        <v>214</v>
      </c>
      <c r="U1630" t="s">
        <v>214</v>
      </c>
      <c r="V1630" t="s">
        <v>212</v>
      </c>
      <c r="W1630" t="s">
        <v>214</v>
      </c>
      <c r="X1630" t="s">
        <v>214</v>
      </c>
      <c r="Y1630" t="s">
        <v>214</v>
      </c>
      <c r="Z1630" t="s">
        <v>214</v>
      </c>
      <c r="AA1630" t="s">
        <v>213</v>
      </c>
      <c r="AB1630" t="s">
        <v>213</v>
      </c>
      <c r="AC1630" t="s">
        <v>213</v>
      </c>
      <c r="AD1630" t="s">
        <v>213</v>
      </c>
      <c r="AE1630" t="s">
        <v>213</v>
      </c>
      <c r="AF1630" t="s">
        <v>213</v>
      </c>
      <c r="AG1630"/>
      <c r="AH1630"/>
      <c r="AI1630"/>
      <c r="AJ1630"/>
      <c r="AK1630"/>
      <c r="AL1630"/>
      <c r="AM1630"/>
      <c r="AN1630"/>
      <c r="AO1630"/>
      <c r="AP1630"/>
      <c r="AQ1630" t="s">
        <v>3375</v>
      </c>
      <c r="AR1630"/>
      <c r="AS1630" s="268"/>
      <c r="AT1630" s="294"/>
      <c r="AV1630" s="258"/>
    </row>
    <row r="1631" spans="1:48" s="257" customFormat="1" x14ac:dyDescent="0.25">
      <c r="A1631" s="349">
        <v>216826</v>
      </c>
      <c r="B1631" s="257" t="s">
        <v>484</v>
      </c>
      <c r="C1631" t="s">
        <v>214</v>
      </c>
      <c r="D1631" t="s">
        <v>214</v>
      </c>
      <c r="E1631" t="s">
        <v>214</v>
      </c>
      <c r="F1631" t="s">
        <v>214</v>
      </c>
      <c r="G1631" t="s">
        <v>213</v>
      </c>
      <c r="H1631" t="s">
        <v>214</v>
      </c>
      <c r="I1631" t="s">
        <v>214</v>
      </c>
      <c r="J1631" t="s">
        <v>214</v>
      </c>
      <c r="K1631" t="s">
        <v>214</v>
      </c>
      <c r="L1631" t="s">
        <v>214</v>
      </c>
      <c r="M1631" t="s">
        <v>214</v>
      </c>
      <c r="N1631" t="s">
        <v>214</v>
      </c>
      <c r="O1631" t="s">
        <v>214</v>
      </c>
      <c r="P1631" t="s">
        <v>214</v>
      </c>
      <c r="Q1631" t="s">
        <v>214</v>
      </c>
      <c r="R1631" t="s">
        <v>214</v>
      </c>
      <c r="S1631" t="s">
        <v>214</v>
      </c>
      <c r="T1631" t="s">
        <v>214</v>
      </c>
      <c r="U1631" t="s">
        <v>214</v>
      </c>
      <c r="V1631" t="s">
        <v>214</v>
      </c>
      <c r="W1631" t="s">
        <v>213</v>
      </c>
      <c r="X1631" t="s">
        <v>214</v>
      </c>
      <c r="Y1631" t="s">
        <v>213</v>
      </c>
      <c r="Z1631" t="s">
        <v>213</v>
      </c>
      <c r="AA1631" t="s">
        <v>214</v>
      </c>
      <c r="AB1631" t="s">
        <v>213</v>
      </c>
      <c r="AC1631" t="s">
        <v>213</v>
      </c>
      <c r="AD1631" t="s">
        <v>213</v>
      </c>
      <c r="AE1631" t="s">
        <v>213</v>
      </c>
      <c r="AF1631" t="s">
        <v>213</v>
      </c>
      <c r="AG1631"/>
      <c r="AH1631"/>
      <c r="AI1631"/>
      <c r="AJ1631"/>
      <c r="AK1631"/>
      <c r="AL1631"/>
      <c r="AM1631"/>
      <c r="AN1631"/>
      <c r="AO1631"/>
      <c r="AP1631"/>
      <c r="AQ1631" t="s">
        <v>484</v>
      </c>
      <c r="AR1631"/>
      <c r="AS1631" s="304"/>
      <c r="AT1631" s="298"/>
    </row>
    <row r="1632" spans="1:48" s="257" customFormat="1" ht="22.8" x14ac:dyDescent="0.4">
      <c r="A1632" s="349">
        <v>216827</v>
      </c>
      <c r="B1632" s="257" t="s">
        <v>486</v>
      </c>
      <c r="C1632" t="s">
        <v>214</v>
      </c>
      <c r="D1632" t="s">
        <v>214</v>
      </c>
      <c r="E1632" t="s">
        <v>212</v>
      </c>
      <c r="F1632" t="s">
        <v>212</v>
      </c>
      <c r="G1632" t="s">
        <v>213</v>
      </c>
      <c r="H1632" t="s">
        <v>213</v>
      </c>
      <c r="I1632" t="s">
        <v>213</v>
      </c>
      <c r="J1632" t="s">
        <v>214</v>
      </c>
      <c r="K1632" t="s">
        <v>214</v>
      </c>
      <c r="L1632" t="s">
        <v>214</v>
      </c>
      <c r="M1632" t="s">
        <v>214</v>
      </c>
      <c r="N1632" t="s">
        <v>214</v>
      </c>
      <c r="O1632" t="s">
        <v>214</v>
      </c>
      <c r="P1632" t="s">
        <v>213</v>
      </c>
      <c r="Q1632" t="s">
        <v>214</v>
      </c>
      <c r="R1632" t="s">
        <v>213</v>
      </c>
      <c r="S1632" t="s">
        <v>213</v>
      </c>
      <c r="T1632" t="s">
        <v>213</v>
      </c>
      <c r="U1632" t="s">
        <v>213</v>
      </c>
      <c r="V1632" t="s">
        <v>213</v>
      </c>
      <c r="W1632"/>
      <c r="X1632"/>
      <c r="Y1632"/>
      <c r="Z1632"/>
      <c r="AA1632"/>
      <c r="AB1632"/>
      <c r="AC1632"/>
      <c r="AD1632"/>
      <c r="AE1632"/>
      <c r="AF1632"/>
      <c r="AG1632"/>
      <c r="AH1632"/>
      <c r="AI1632"/>
      <c r="AJ1632"/>
      <c r="AK1632"/>
      <c r="AL1632"/>
      <c r="AM1632"/>
      <c r="AN1632"/>
      <c r="AO1632"/>
      <c r="AP1632"/>
      <c r="AQ1632" t="s">
        <v>3377</v>
      </c>
      <c r="AR1632"/>
      <c r="AS1632" s="268"/>
      <c r="AT1632" s="294"/>
      <c r="AV1632" s="258"/>
    </row>
    <row r="1633" spans="1:48" s="257" customFormat="1" ht="24" x14ac:dyDescent="0.5">
      <c r="A1633" s="350">
        <v>216828</v>
      </c>
      <c r="B1633" s="257" t="s">
        <v>486</v>
      </c>
      <c r="C1633" s="257" t="s">
        <v>212</v>
      </c>
      <c r="D1633" s="257" t="s">
        <v>214</v>
      </c>
      <c r="E1633" s="257" t="s">
        <v>214</v>
      </c>
      <c r="F1633" s="257" t="s">
        <v>212</v>
      </c>
      <c r="G1633" s="257" t="s">
        <v>213</v>
      </c>
      <c r="H1633" s="257" t="s">
        <v>214</v>
      </c>
      <c r="I1633" s="257" t="s">
        <v>212</v>
      </c>
      <c r="J1633" s="257" t="s">
        <v>214</v>
      </c>
      <c r="K1633" s="257" t="s">
        <v>214</v>
      </c>
      <c r="L1633" s="257" t="s">
        <v>214</v>
      </c>
      <c r="M1633" s="257" t="s">
        <v>214</v>
      </c>
      <c r="N1633" s="257" t="s">
        <v>214</v>
      </c>
      <c r="O1633" s="257" t="s">
        <v>214</v>
      </c>
      <c r="P1633" s="257" t="s">
        <v>214</v>
      </c>
      <c r="Q1633" s="257" t="s">
        <v>213</v>
      </c>
      <c r="R1633" s="257" t="s">
        <v>213</v>
      </c>
      <c r="S1633" s="257" t="s">
        <v>213</v>
      </c>
      <c r="T1633" s="257" t="s">
        <v>213</v>
      </c>
      <c r="U1633" s="257" t="s">
        <v>213</v>
      </c>
      <c r="V1633" s="257" t="s">
        <v>213</v>
      </c>
      <c r="AP1633"/>
      <c r="AQ1633" t="s">
        <v>3377</v>
      </c>
      <c r="AR1633" s="288"/>
      <c r="AS1633" s="268"/>
      <c r="AT1633" s="294"/>
      <c r="AV1633" s="258"/>
    </row>
    <row r="1634" spans="1:48" s="257" customFormat="1" ht="22.8" x14ac:dyDescent="0.4">
      <c r="A1634" s="349">
        <v>216829</v>
      </c>
      <c r="B1634" s="257" t="s">
        <v>484</v>
      </c>
      <c r="C1634" t="s">
        <v>212</v>
      </c>
      <c r="D1634" t="s">
        <v>214</v>
      </c>
      <c r="E1634" t="s">
        <v>214</v>
      </c>
      <c r="F1634" t="s">
        <v>212</v>
      </c>
      <c r="G1634" t="s">
        <v>213</v>
      </c>
      <c r="H1634" t="s">
        <v>214</v>
      </c>
      <c r="I1634" t="s">
        <v>214</v>
      </c>
      <c r="J1634" t="s">
        <v>212</v>
      </c>
      <c r="K1634" t="s">
        <v>214</v>
      </c>
      <c r="L1634" t="s">
        <v>214</v>
      </c>
      <c r="M1634" t="s">
        <v>214</v>
      </c>
      <c r="N1634" t="s">
        <v>214</v>
      </c>
      <c r="O1634" t="s">
        <v>212</v>
      </c>
      <c r="P1634" t="s">
        <v>214</v>
      </c>
      <c r="Q1634" t="s">
        <v>214</v>
      </c>
      <c r="R1634" t="s">
        <v>214</v>
      </c>
      <c r="S1634" t="s">
        <v>212</v>
      </c>
      <c r="T1634" t="s">
        <v>212</v>
      </c>
      <c r="U1634" t="s">
        <v>214</v>
      </c>
      <c r="V1634" t="s">
        <v>212</v>
      </c>
      <c r="W1634"/>
      <c r="X1634"/>
      <c r="Y1634"/>
      <c r="Z1634"/>
      <c r="AA1634"/>
      <c r="AB1634" t="s">
        <v>213</v>
      </c>
      <c r="AC1634" t="s">
        <v>213</v>
      </c>
      <c r="AD1634" t="s">
        <v>213</v>
      </c>
      <c r="AE1634" t="s">
        <v>213</v>
      </c>
      <c r="AF1634" t="s">
        <v>213</v>
      </c>
      <c r="AG1634"/>
      <c r="AH1634"/>
      <c r="AI1634"/>
      <c r="AJ1634"/>
      <c r="AK1634"/>
      <c r="AL1634"/>
      <c r="AM1634"/>
      <c r="AN1634"/>
      <c r="AO1634"/>
      <c r="AP1634"/>
      <c r="AQ1634" t="s">
        <v>4252</v>
      </c>
      <c r="AR1634"/>
      <c r="AS1634" s="268"/>
      <c r="AT1634" s="294"/>
    </row>
    <row r="1635" spans="1:48" s="257" customFormat="1" ht="22.8" x14ac:dyDescent="0.4">
      <c r="A1635" s="257">
        <v>216830</v>
      </c>
      <c r="B1635" s="257" t="s">
        <v>484</v>
      </c>
      <c r="C1635" t="s">
        <v>214</v>
      </c>
      <c r="D1635" t="s">
        <v>214</v>
      </c>
      <c r="E1635" t="s">
        <v>214</v>
      </c>
      <c r="F1635" t="s">
        <v>212</v>
      </c>
      <c r="G1635" t="s">
        <v>213</v>
      </c>
      <c r="H1635" t="s">
        <v>214</v>
      </c>
      <c r="I1635" t="s">
        <v>214</v>
      </c>
      <c r="J1635" t="s">
        <v>214</v>
      </c>
      <c r="K1635" t="s">
        <v>214</v>
      </c>
      <c r="L1635" t="s">
        <v>214</v>
      </c>
      <c r="M1635" t="s">
        <v>214</v>
      </c>
      <c r="N1635" t="s">
        <v>214</v>
      </c>
      <c r="O1635" t="s">
        <v>212</v>
      </c>
      <c r="P1635" t="s">
        <v>214</v>
      </c>
      <c r="Q1635" t="s">
        <v>214</v>
      </c>
      <c r="R1635" t="s">
        <v>214</v>
      </c>
      <c r="S1635" t="s">
        <v>214</v>
      </c>
      <c r="T1635" t="s">
        <v>214</v>
      </c>
      <c r="U1635" t="s">
        <v>214</v>
      </c>
      <c r="V1635" t="s">
        <v>214</v>
      </c>
      <c r="W1635" t="s">
        <v>214</v>
      </c>
      <c r="X1635" t="s">
        <v>214</v>
      </c>
      <c r="Y1635" t="s">
        <v>214</v>
      </c>
      <c r="Z1635" t="s">
        <v>214</v>
      </c>
      <c r="AA1635" t="s">
        <v>214</v>
      </c>
      <c r="AB1635" t="s">
        <v>213</v>
      </c>
      <c r="AC1635" t="s">
        <v>213</v>
      </c>
      <c r="AD1635" t="s">
        <v>213</v>
      </c>
      <c r="AE1635" t="s">
        <v>213</v>
      </c>
      <c r="AF1635" t="s">
        <v>213</v>
      </c>
      <c r="AG1635"/>
      <c r="AH1635"/>
      <c r="AI1635"/>
      <c r="AJ1635"/>
      <c r="AK1635"/>
      <c r="AL1635"/>
      <c r="AM1635"/>
      <c r="AN1635"/>
      <c r="AO1635"/>
      <c r="AP1635"/>
      <c r="AQ1635" t="s">
        <v>3375</v>
      </c>
      <c r="AR1635"/>
      <c r="AS1635" s="268"/>
      <c r="AT1635" s="294"/>
      <c r="AV1635" s="258"/>
    </row>
    <row r="1636" spans="1:48" s="257" customFormat="1" ht="22.8" x14ac:dyDescent="0.4">
      <c r="A1636" s="257">
        <v>216831</v>
      </c>
      <c r="B1636" s="257" t="s">
        <v>486</v>
      </c>
      <c r="C1636" t="s">
        <v>214</v>
      </c>
      <c r="D1636" t="s">
        <v>214</v>
      </c>
      <c r="E1636" t="s">
        <v>214</v>
      </c>
      <c r="F1636" t="s">
        <v>214</v>
      </c>
      <c r="G1636" t="s">
        <v>214</v>
      </c>
      <c r="H1636" t="s">
        <v>214</v>
      </c>
      <c r="I1636" t="s">
        <v>214</v>
      </c>
      <c r="J1636" t="s">
        <v>214</v>
      </c>
      <c r="K1636" t="s">
        <v>214</v>
      </c>
      <c r="L1636" t="s">
        <v>214</v>
      </c>
      <c r="M1636" t="s">
        <v>214</v>
      </c>
      <c r="N1636" t="s">
        <v>212</v>
      </c>
      <c r="O1636" t="s">
        <v>214</v>
      </c>
      <c r="P1636" t="s">
        <v>214</v>
      </c>
      <c r="Q1636" t="s">
        <v>214</v>
      </c>
      <c r="R1636" t="s">
        <v>214</v>
      </c>
      <c r="S1636" t="s">
        <v>214</v>
      </c>
      <c r="T1636" t="s">
        <v>214</v>
      </c>
      <c r="U1636" t="s">
        <v>214</v>
      </c>
      <c r="V1636" t="s">
        <v>214</v>
      </c>
      <c r="W1636"/>
      <c r="X1636"/>
      <c r="Y1636"/>
      <c r="Z1636"/>
      <c r="AA1636"/>
      <c r="AB1636"/>
      <c r="AC1636"/>
      <c r="AD1636"/>
      <c r="AE1636"/>
      <c r="AF1636"/>
      <c r="AG1636"/>
      <c r="AH1636"/>
      <c r="AI1636"/>
      <c r="AJ1636"/>
      <c r="AK1636"/>
      <c r="AL1636"/>
      <c r="AM1636"/>
      <c r="AN1636"/>
      <c r="AO1636"/>
      <c r="AP1636"/>
      <c r="AQ1636" t="s">
        <v>3377</v>
      </c>
      <c r="AR1636" s="288"/>
      <c r="AS1636" s="268"/>
      <c r="AT1636" s="293"/>
      <c r="AV1636" s="258"/>
    </row>
    <row r="1637" spans="1:48" s="257" customFormat="1" ht="22.8" x14ac:dyDescent="0.4">
      <c r="A1637" s="257">
        <v>216832</v>
      </c>
      <c r="B1637" s="257" t="s">
        <v>484</v>
      </c>
      <c r="C1637" t="s">
        <v>214</v>
      </c>
      <c r="D1637" t="s">
        <v>212</v>
      </c>
      <c r="E1637" t="s">
        <v>214</v>
      </c>
      <c r="F1637" t="s">
        <v>212</v>
      </c>
      <c r="G1637" t="s">
        <v>213</v>
      </c>
      <c r="H1637" t="s">
        <v>214</v>
      </c>
      <c r="I1637" t="s">
        <v>212</v>
      </c>
      <c r="J1637" t="s">
        <v>214</v>
      </c>
      <c r="K1637" t="s">
        <v>214</v>
      </c>
      <c r="L1637" t="s">
        <v>212</v>
      </c>
      <c r="M1637" t="s">
        <v>214</v>
      </c>
      <c r="N1637" t="s">
        <v>214</v>
      </c>
      <c r="O1637" t="s">
        <v>212</v>
      </c>
      <c r="P1637" t="s">
        <v>214</v>
      </c>
      <c r="Q1637" t="s">
        <v>214</v>
      </c>
      <c r="R1637" t="s">
        <v>214</v>
      </c>
      <c r="S1637" t="s">
        <v>212</v>
      </c>
      <c r="T1637" t="s">
        <v>214</v>
      </c>
      <c r="U1637" t="s">
        <v>214</v>
      </c>
      <c r="V1637" t="s">
        <v>214</v>
      </c>
      <c r="W1637" t="s">
        <v>214</v>
      </c>
      <c r="X1637" t="s">
        <v>214</v>
      </c>
      <c r="Y1637" t="s">
        <v>214</v>
      </c>
      <c r="Z1637" t="s">
        <v>214</v>
      </c>
      <c r="AA1637" t="s">
        <v>214</v>
      </c>
      <c r="AB1637" t="s">
        <v>213</v>
      </c>
      <c r="AC1637" t="s">
        <v>213</v>
      </c>
      <c r="AD1637" t="s">
        <v>213</v>
      </c>
      <c r="AE1637" t="s">
        <v>213</v>
      </c>
      <c r="AF1637" t="s">
        <v>213</v>
      </c>
      <c r="AG1637"/>
      <c r="AH1637"/>
      <c r="AI1637"/>
      <c r="AJ1637"/>
      <c r="AK1637"/>
      <c r="AL1637"/>
      <c r="AM1637"/>
      <c r="AN1637"/>
      <c r="AO1637"/>
      <c r="AP1637"/>
      <c r="AQ1637" t="s">
        <v>484</v>
      </c>
      <c r="AR1637"/>
      <c r="AS1637" s="268"/>
      <c r="AT1637" s="294"/>
      <c r="AV1637" s="258"/>
    </row>
    <row r="1638" spans="1:48" s="257" customFormat="1" ht="22.8" x14ac:dyDescent="0.4">
      <c r="A1638" s="345">
        <v>216833</v>
      </c>
      <c r="B1638" s="257" t="s">
        <v>485</v>
      </c>
      <c r="C1638" s="269" t="s">
        <v>214</v>
      </c>
      <c r="D1638" s="269" t="s">
        <v>214</v>
      </c>
      <c r="E1638" s="269" t="s">
        <v>212</v>
      </c>
      <c r="F1638" s="269" t="s">
        <v>213</v>
      </c>
      <c r="G1638" s="269" t="s">
        <v>213</v>
      </c>
      <c r="H1638" s="269" t="s">
        <v>213</v>
      </c>
      <c r="I1638" s="269" t="s">
        <v>214</v>
      </c>
      <c r="J1638" s="269" t="s">
        <v>214</v>
      </c>
      <c r="K1638" s="269" t="s">
        <v>214</v>
      </c>
      <c r="L1638" s="269" t="s">
        <v>214</v>
      </c>
      <c r="M1638" s="269"/>
      <c r="N1638" s="269"/>
      <c r="O1638" s="269"/>
      <c r="P1638" s="269"/>
      <c r="Q1638" s="269"/>
      <c r="R1638" s="269"/>
      <c r="S1638" s="269"/>
      <c r="T1638" s="269"/>
      <c r="U1638" s="269"/>
      <c r="V1638" s="269"/>
      <c r="W1638" s="269"/>
      <c r="X1638" s="269"/>
      <c r="Y1638" s="269"/>
      <c r="Z1638" s="269"/>
      <c r="AA1638" s="269"/>
      <c r="AB1638" s="269"/>
      <c r="AC1638" s="269"/>
      <c r="AD1638" s="269"/>
      <c r="AE1638" s="269"/>
      <c r="AF1638" s="269"/>
      <c r="AG1638" s="269"/>
      <c r="AH1638" s="269"/>
      <c r="AI1638" s="269"/>
      <c r="AJ1638" s="269"/>
      <c r="AK1638" s="269"/>
      <c r="AL1638" s="269"/>
      <c r="AM1638" s="269"/>
      <c r="AN1638" s="269"/>
      <c r="AO1638" s="269"/>
      <c r="AP1638"/>
      <c r="AQ1638" t="s">
        <v>485</v>
      </c>
      <c r="AR1638" s="288"/>
      <c r="AS1638" s="268"/>
      <c r="AT1638" s="293"/>
      <c r="AV1638" s="258"/>
    </row>
    <row r="1639" spans="1:48" s="257" customFormat="1" ht="22.8" x14ac:dyDescent="0.4">
      <c r="A1639" s="257">
        <v>216834</v>
      </c>
      <c r="B1639" s="257" t="s">
        <v>485</v>
      </c>
      <c r="C1639" t="s">
        <v>214</v>
      </c>
      <c r="D1639" t="s">
        <v>214</v>
      </c>
      <c r="E1639" t="s">
        <v>214</v>
      </c>
      <c r="F1639" t="s">
        <v>214</v>
      </c>
      <c r="G1639" t="s">
        <v>214</v>
      </c>
      <c r="H1639" t="s">
        <v>213</v>
      </c>
      <c r="I1639" t="s">
        <v>213</v>
      </c>
      <c r="J1639" t="s">
        <v>213</v>
      </c>
      <c r="K1639" t="s">
        <v>213</v>
      </c>
      <c r="L1639" t="s">
        <v>213</v>
      </c>
      <c r="M1639"/>
      <c r="N1639"/>
      <c r="O1639"/>
      <c r="P1639"/>
      <c r="Q1639"/>
      <c r="R1639"/>
      <c r="S1639"/>
      <c r="T1639"/>
      <c r="U1639"/>
      <c r="V1639"/>
      <c r="W1639"/>
      <c r="X1639"/>
      <c r="Y1639"/>
      <c r="Z1639"/>
      <c r="AA1639"/>
      <c r="AB1639"/>
      <c r="AC1639"/>
      <c r="AD1639"/>
      <c r="AE1639"/>
      <c r="AF1639"/>
      <c r="AG1639"/>
      <c r="AH1639"/>
      <c r="AI1639"/>
      <c r="AJ1639"/>
      <c r="AK1639"/>
      <c r="AL1639"/>
      <c r="AM1639"/>
      <c r="AN1639"/>
      <c r="AO1639"/>
      <c r="AP1639"/>
      <c r="AQ1639" t="s">
        <v>485</v>
      </c>
      <c r="AR1639"/>
      <c r="AS1639" s="268"/>
      <c r="AT1639" s="294"/>
    </row>
    <row r="1640" spans="1:48" s="257" customFormat="1" ht="24" x14ac:dyDescent="0.5">
      <c r="A1640" s="292">
        <v>216835</v>
      </c>
      <c r="B1640" s="257" t="s">
        <v>485</v>
      </c>
      <c r="C1640" s="257" t="s">
        <v>212</v>
      </c>
      <c r="D1640" s="257" t="s">
        <v>213</v>
      </c>
      <c r="E1640" s="257" t="s">
        <v>212</v>
      </c>
      <c r="F1640" s="257" t="s">
        <v>212</v>
      </c>
      <c r="G1640" s="257" t="s">
        <v>213</v>
      </c>
      <c r="H1640" s="257" t="s">
        <v>213</v>
      </c>
      <c r="I1640" s="257" t="s">
        <v>213</v>
      </c>
      <c r="J1640" s="257" t="s">
        <v>213</v>
      </c>
      <c r="K1640" s="257" t="s">
        <v>213</v>
      </c>
      <c r="L1640" s="257" t="s">
        <v>213</v>
      </c>
      <c r="AP1640"/>
      <c r="AQ1640" t="s">
        <v>485</v>
      </c>
      <c r="AR1640" s="288"/>
      <c r="AS1640" s="268"/>
      <c r="AT1640" s="293"/>
      <c r="AV1640" s="258"/>
    </row>
    <row r="1641" spans="1:48" s="257" customFormat="1" ht="22.8" x14ac:dyDescent="0.4">
      <c r="A1641" s="345">
        <v>216836</v>
      </c>
      <c r="B1641" s="257" t="s">
        <v>485</v>
      </c>
      <c r="C1641" s="269" t="s">
        <v>214</v>
      </c>
      <c r="D1641" s="269" t="s">
        <v>213</v>
      </c>
      <c r="E1641" s="269" t="s">
        <v>214</v>
      </c>
      <c r="F1641" s="269" t="s">
        <v>214</v>
      </c>
      <c r="G1641" s="269" t="s">
        <v>213</v>
      </c>
      <c r="H1641" s="269" t="s">
        <v>213</v>
      </c>
      <c r="I1641" s="269" t="s">
        <v>213</v>
      </c>
      <c r="J1641" s="269" t="s">
        <v>213</v>
      </c>
      <c r="K1641" s="269" t="s">
        <v>213</v>
      </c>
      <c r="L1641" s="269" t="s">
        <v>213</v>
      </c>
      <c r="M1641" s="269"/>
      <c r="N1641" s="269"/>
      <c r="O1641" s="269"/>
      <c r="P1641" s="269"/>
      <c r="Q1641" s="269"/>
      <c r="R1641" s="269"/>
      <c r="S1641" s="269"/>
      <c r="T1641" s="269"/>
      <c r="U1641" s="269"/>
      <c r="V1641" s="269"/>
      <c r="W1641" s="269"/>
      <c r="X1641" s="269"/>
      <c r="Y1641" s="269"/>
      <c r="Z1641" s="269"/>
      <c r="AA1641" s="269"/>
      <c r="AB1641" s="269"/>
      <c r="AC1641" s="269"/>
      <c r="AD1641" s="269"/>
      <c r="AE1641" s="269"/>
      <c r="AF1641" s="269"/>
      <c r="AG1641" s="269"/>
      <c r="AH1641" s="269"/>
      <c r="AI1641" s="269"/>
      <c r="AJ1641" s="269"/>
      <c r="AK1641" s="269"/>
      <c r="AL1641" s="269"/>
      <c r="AM1641" s="269"/>
      <c r="AN1641" s="269"/>
      <c r="AO1641" s="269"/>
      <c r="AP1641"/>
      <c r="AQ1641" t="s">
        <v>485</v>
      </c>
      <c r="AR1641" s="288"/>
      <c r="AS1641" s="268"/>
      <c r="AT1641" s="293"/>
      <c r="AV1641" s="258"/>
    </row>
    <row r="1642" spans="1:48" s="257" customFormat="1" ht="22.8" x14ac:dyDescent="0.4">
      <c r="A1642" s="345">
        <v>216837</v>
      </c>
      <c r="B1642" s="257" t="s">
        <v>485</v>
      </c>
      <c r="C1642" s="269" t="s">
        <v>214</v>
      </c>
      <c r="D1642" s="269" t="s">
        <v>214</v>
      </c>
      <c r="E1642" s="269" t="s">
        <v>214</v>
      </c>
      <c r="F1642" s="269" t="s">
        <v>213</v>
      </c>
      <c r="G1642" s="269" t="s">
        <v>213</v>
      </c>
      <c r="H1642" s="269" t="s">
        <v>213</v>
      </c>
      <c r="I1642" s="269" t="s">
        <v>213</v>
      </c>
      <c r="J1642" s="269" t="s">
        <v>213</v>
      </c>
      <c r="K1642" s="269" t="s">
        <v>213</v>
      </c>
      <c r="L1642" s="269" t="s">
        <v>213</v>
      </c>
      <c r="M1642" s="269"/>
      <c r="N1642" s="269"/>
      <c r="O1642" s="269"/>
      <c r="P1642" s="269"/>
      <c r="Q1642" s="269"/>
      <c r="R1642" s="269"/>
      <c r="S1642" s="269"/>
      <c r="T1642" s="269"/>
      <c r="U1642" s="269"/>
      <c r="V1642" s="269"/>
      <c r="W1642" s="269"/>
      <c r="X1642" s="269"/>
      <c r="Y1642" s="269"/>
      <c r="Z1642" s="269"/>
      <c r="AA1642" s="269"/>
      <c r="AB1642" s="269"/>
      <c r="AC1642" s="269"/>
      <c r="AD1642" s="269"/>
      <c r="AE1642" s="269"/>
      <c r="AF1642" s="269"/>
      <c r="AG1642" s="269"/>
      <c r="AH1642" s="269"/>
      <c r="AI1642" s="269"/>
      <c r="AJ1642" s="269"/>
      <c r="AK1642" s="269"/>
      <c r="AL1642" s="269"/>
      <c r="AM1642" s="269"/>
      <c r="AN1642" s="269"/>
      <c r="AO1642" s="269"/>
      <c r="AP1642"/>
      <c r="AQ1642" t="s">
        <v>485</v>
      </c>
      <c r="AR1642" s="288"/>
      <c r="AS1642" s="268"/>
      <c r="AT1642" s="293"/>
      <c r="AV1642" s="258"/>
    </row>
    <row r="1643" spans="1:48" s="257" customFormat="1" ht="22.8" x14ac:dyDescent="0.4">
      <c r="A1643" s="345">
        <v>216838</v>
      </c>
      <c r="B1643" s="257" t="s">
        <v>485</v>
      </c>
      <c r="C1643" s="269" t="s">
        <v>214</v>
      </c>
      <c r="D1643" s="269" t="s">
        <v>214</v>
      </c>
      <c r="E1643" s="269" t="s">
        <v>214</v>
      </c>
      <c r="F1643" s="269" t="s">
        <v>214</v>
      </c>
      <c r="G1643" s="269" t="s">
        <v>213</v>
      </c>
      <c r="H1643" s="269" t="s">
        <v>213</v>
      </c>
      <c r="I1643" s="269" t="s">
        <v>213</v>
      </c>
      <c r="J1643" s="269" t="s">
        <v>214</v>
      </c>
      <c r="K1643" s="269" t="s">
        <v>214</v>
      </c>
      <c r="L1643" s="269" t="s">
        <v>213</v>
      </c>
      <c r="M1643" s="269"/>
      <c r="N1643" s="269"/>
      <c r="O1643" s="269"/>
      <c r="P1643" s="269"/>
      <c r="Q1643" s="269"/>
      <c r="R1643" s="269"/>
      <c r="S1643" s="269"/>
      <c r="T1643" s="269"/>
      <c r="U1643" s="269"/>
      <c r="V1643" s="269"/>
      <c r="W1643" s="269"/>
      <c r="X1643" s="269"/>
      <c r="Y1643" s="269"/>
      <c r="Z1643" s="269"/>
      <c r="AA1643" s="269"/>
      <c r="AB1643" s="269"/>
      <c r="AC1643" s="269"/>
      <c r="AD1643" s="269"/>
      <c r="AE1643" s="269"/>
      <c r="AF1643" s="269"/>
      <c r="AG1643" s="269"/>
      <c r="AH1643" s="269"/>
      <c r="AI1643" s="269"/>
      <c r="AJ1643" s="269"/>
      <c r="AK1643" s="269"/>
      <c r="AL1643" s="269"/>
      <c r="AM1643" s="269"/>
      <c r="AN1643" s="269"/>
      <c r="AO1643" s="269"/>
      <c r="AP1643"/>
      <c r="AQ1643" t="s">
        <v>485</v>
      </c>
      <c r="AR1643" s="288"/>
      <c r="AS1643" s="268"/>
      <c r="AT1643" s="294"/>
      <c r="AV1643" s="258"/>
    </row>
    <row r="1644" spans="1:48" s="257" customFormat="1" ht="14.4" x14ac:dyDescent="0.3">
      <c r="A1644" s="257">
        <v>216839</v>
      </c>
      <c r="B1644" s="257" t="s">
        <v>486</v>
      </c>
      <c r="C1644" t="s">
        <v>214</v>
      </c>
      <c r="D1644" t="s">
        <v>214</v>
      </c>
      <c r="E1644" t="s">
        <v>214</v>
      </c>
      <c r="F1644" t="s">
        <v>212</v>
      </c>
      <c r="G1644" t="s">
        <v>214</v>
      </c>
      <c r="H1644" t="s">
        <v>214</v>
      </c>
      <c r="I1644" t="s">
        <v>214</v>
      </c>
      <c r="J1644" t="s">
        <v>214</v>
      </c>
      <c r="K1644" t="s">
        <v>214</v>
      </c>
      <c r="L1644" t="s">
        <v>212</v>
      </c>
      <c r="M1644" t="s">
        <v>212</v>
      </c>
      <c r="N1644" t="s">
        <v>212</v>
      </c>
      <c r="O1644" t="s">
        <v>212</v>
      </c>
      <c r="P1644" t="s">
        <v>214</v>
      </c>
      <c r="Q1644" t="s">
        <v>214</v>
      </c>
      <c r="R1644" t="s">
        <v>214</v>
      </c>
      <c r="S1644" t="s">
        <v>214</v>
      </c>
      <c r="T1644" t="s">
        <v>212</v>
      </c>
      <c r="U1644" t="s">
        <v>212</v>
      </c>
      <c r="V1644" t="s">
        <v>212</v>
      </c>
      <c r="W1644"/>
      <c r="X1644"/>
      <c r="Y1644"/>
      <c r="Z1644"/>
      <c r="AA1644"/>
      <c r="AB1644"/>
      <c r="AC1644"/>
      <c r="AD1644"/>
      <c r="AE1644"/>
      <c r="AF1644"/>
      <c r="AG1644"/>
      <c r="AH1644"/>
      <c r="AI1644"/>
      <c r="AJ1644"/>
      <c r="AK1644"/>
      <c r="AL1644"/>
      <c r="AM1644"/>
      <c r="AN1644"/>
      <c r="AO1644"/>
      <c r="AP1644"/>
      <c r="AQ1644" t="s">
        <v>3377</v>
      </c>
      <c r="AR1644"/>
      <c r="AS1644" s="283"/>
      <c r="AT1644" s="294"/>
    </row>
    <row r="1645" spans="1:48" s="257" customFormat="1" ht="22.8" x14ac:dyDescent="0.4">
      <c r="A1645" s="257">
        <v>216840</v>
      </c>
      <c r="B1645" s="257" t="s">
        <v>484</v>
      </c>
      <c r="C1645" t="s">
        <v>212</v>
      </c>
      <c r="D1645" t="s">
        <v>214</v>
      </c>
      <c r="E1645" t="s">
        <v>214</v>
      </c>
      <c r="F1645" t="s">
        <v>212</v>
      </c>
      <c r="G1645" t="s">
        <v>213</v>
      </c>
      <c r="H1645" t="s">
        <v>214</v>
      </c>
      <c r="I1645" t="s">
        <v>214</v>
      </c>
      <c r="J1645" t="s">
        <v>214</v>
      </c>
      <c r="K1645" t="s">
        <v>214</v>
      </c>
      <c r="L1645" t="s">
        <v>214</v>
      </c>
      <c r="M1645" t="s">
        <v>214</v>
      </c>
      <c r="N1645" t="s">
        <v>212</v>
      </c>
      <c r="O1645" t="s">
        <v>212</v>
      </c>
      <c r="P1645" t="s">
        <v>214</v>
      </c>
      <c r="Q1645" t="s">
        <v>213</v>
      </c>
      <c r="R1645" t="s">
        <v>214</v>
      </c>
      <c r="S1645" t="s">
        <v>213</v>
      </c>
      <c r="T1645" t="s">
        <v>214</v>
      </c>
      <c r="U1645" t="s">
        <v>214</v>
      </c>
      <c r="V1645" t="s">
        <v>212</v>
      </c>
      <c r="W1645" t="s">
        <v>214</v>
      </c>
      <c r="X1645" t="s">
        <v>214</v>
      </c>
      <c r="Y1645" t="s">
        <v>214</v>
      </c>
      <c r="Z1645" t="s">
        <v>214</v>
      </c>
      <c r="AA1645" t="s">
        <v>214</v>
      </c>
      <c r="AB1645" t="s">
        <v>213</v>
      </c>
      <c r="AC1645" t="s">
        <v>213</v>
      </c>
      <c r="AD1645" t="s">
        <v>213</v>
      </c>
      <c r="AE1645" t="s">
        <v>213</v>
      </c>
      <c r="AF1645" t="s">
        <v>213</v>
      </c>
      <c r="AG1645"/>
      <c r="AH1645"/>
      <c r="AI1645"/>
      <c r="AJ1645"/>
      <c r="AK1645"/>
      <c r="AL1645"/>
      <c r="AM1645"/>
      <c r="AN1645"/>
      <c r="AO1645"/>
      <c r="AP1645"/>
      <c r="AQ1645" t="s">
        <v>3375</v>
      </c>
      <c r="AR1645"/>
      <c r="AS1645" s="268"/>
      <c r="AT1645" s="294"/>
    </row>
    <row r="1646" spans="1:48" s="257" customFormat="1" ht="22.8" x14ac:dyDescent="0.4">
      <c r="A1646" s="257">
        <v>216841</v>
      </c>
      <c r="B1646" s="257" t="s">
        <v>484</v>
      </c>
      <c r="C1646" t="s">
        <v>214</v>
      </c>
      <c r="D1646" t="s">
        <v>214</v>
      </c>
      <c r="E1646" t="s">
        <v>212</v>
      </c>
      <c r="F1646" t="s">
        <v>212</v>
      </c>
      <c r="G1646" t="s">
        <v>212</v>
      </c>
      <c r="H1646" t="s">
        <v>214</v>
      </c>
      <c r="I1646" t="s">
        <v>214</v>
      </c>
      <c r="J1646" t="s">
        <v>214</v>
      </c>
      <c r="K1646" t="s">
        <v>214</v>
      </c>
      <c r="L1646" t="s">
        <v>213</v>
      </c>
      <c r="M1646" t="s">
        <v>214</v>
      </c>
      <c r="N1646" t="s">
        <v>214</v>
      </c>
      <c r="O1646" t="s">
        <v>214</v>
      </c>
      <c r="P1646" t="s">
        <v>214</v>
      </c>
      <c r="Q1646" t="s">
        <v>214</v>
      </c>
      <c r="R1646" t="s">
        <v>214</v>
      </c>
      <c r="S1646" t="s">
        <v>213</v>
      </c>
      <c r="T1646" t="s">
        <v>214</v>
      </c>
      <c r="U1646" t="s">
        <v>214</v>
      </c>
      <c r="V1646" t="s">
        <v>214</v>
      </c>
      <c r="W1646" t="s">
        <v>214</v>
      </c>
      <c r="X1646" t="s">
        <v>214</v>
      </c>
      <c r="Y1646" t="s">
        <v>214</v>
      </c>
      <c r="Z1646" t="s">
        <v>213</v>
      </c>
      <c r="AA1646" t="s">
        <v>213</v>
      </c>
      <c r="AB1646" t="s">
        <v>213</v>
      </c>
      <c r="AC1646" t="s">
        <v>213</v>
      </c>
      <c r="AD1646" t="s">
        <v>213</v>
      </c>
      <c r="AE1646" t="s">
        <v>213</v>
      </c>
      <c r="AF1646" t="s">
        <v>213</v>
      </c>
      <c r="AG1646"/>
      <c r="AH1646"/>
      <c r="AI1646"/>
      <c r="AJ1646"/>
      <c r="AK1646"/>
      <c r="AL1646"/>
      <c r="AM1646"/>
      <c r="AN1646"/>
      <c r="AO1646"/>
      <c r="AP1646"/>
      <c r="AQ1646" t="s">
        <v>3375</v>
      </c>
      <c r="AR1646"/>
      <c r="AS1646" s="268"/>
      <c r="AT1646" s="293"/>
      <c r="AV1646" s="258"/>
    </row>
    <row r="1647" spans="1:48" s="257" customFormat="1" ht="22.8" x14ac:dyDescent="0.4">
      <c r="A1647" s="257">
        <v>216842</v>
      </c>
      <c r="B1647" s="257" t="s">
        <v>487</v>
      </c>
      <c r="C1647" t="s">
        <v>212</v>
      </c>
      <c r="D1647" t="s">
        <v>214</v>
      </c>
      <c r="E1647" t="s">
        <v>214</v>
      </c>
      <c r="F1647" t="s">
        <v>212</v>
      </c>
      <c r="G1647" t="s">
        <v>214</v>
      </c>
      <c r="H1647" t="s">
        <v>214</v>
      </c>
      <c r="I1647" t="s">
        <v>214</v>
      </c>
      <c r="J1647" t="s">
        <v>213</v>
      </c>
      <c r="K1647" t="s">
        <v>214</v>
      </c>
      <c r="L1647" t="s">
        <v>214</v>
      </c>
      <c r="M1647" t="s">
        <v>212</v>
      </c>
      <c r="N1647" t="s">
        <v>214</v>
      </c>
      <c r="O1647" t="s">
        <v>212</v>
      </c>
      <c r="P1647" t="s">
        <v>214</v>
      </c>
      <c r="Q1647" t="s">
        <v>214</v>
      </c>
      <c r="R1647" t="s">
        <v>213</v>
      </c>
      <c r="S1647" t="s">
        <v>214</v>
      </c>
      <c r="T1647" t="s">
        <v>213</v>
      </c>
      <c r="U1647" t="s">
        <v>213</v>
      </c>
      <c r="V1647" t="s">
        <v>213</v>
      </c>
      <c r="W1647" t="s">
        <v>213</v>
      </c>
      <c r="X1647" t="s">
        <v>213</v>
      </c>
      <c r="Y1647" t="s">
        <v>213</v>
      </c>
      <c r="Z1647" t="s">
        <v>213</v>
      </c>
      <c r="AA1647" t="s">
        <v>213</v>
      </c>
      <c r="AB1647"/>
      <c r="AC1647"/>
      <c r="AD1647"/>
      <c r="AE1647"/>
      <c r="AF1647"/>
      <c r="AG1647"/>
      <c r="AH1647"/>
      <c r="AI1647"/>
      <c r="AJ1647"/>
      <c r="AK1647"/>
      <c r="AL1647"/>
      <c r="AM1647"/>
      <c r="AN1647"/>
      <c r="AO1647"/>
      <c r="AP1647"/>
      <c r="AQ1647" t="s">
        <v>4194</v>
      </c>
      <c r="AR1647"/>
      <c r="AS1647" s="268"/>
      <c r="AT1647" s="293"/>
      <c r="AV1647" s="258"/>
    </row>
    <row r="1648" spans="1:48" s="257" customFormat="1" ht="22.8" x14ac:dyDescent="0.4">
      <c r="A1648" s="257">
        <v>216843</v>
      </c>
      <c r="B1648" s="257" t="s">
        <v>486</v>
      </c>
      <c r="C1648" t="s">
        <v>212</v>
      </c>
      <c r="D1648" t="s">
        <v>214</v>
      </c>
      <c r="E1648" t="s">
        <v>212</v>
      </c>
      <c r="F1648" t="s">
        <v>212</v>
      </c>
      <c r="G1648" t="s">
        <v>212</v>
      </c>
      <c r="H1648" t="s">
        <v>214</v>
      </c>
      <c r="I1648" t="s">
        <v>214</v>
      </c>
      <c r="J1648" t="s">
        <v>214</v>
      </c>
      <c r="K1648" t="s">
        <v>212</v>
      </c>
      <c r="L1648" t="s">
        <v>212</v>
      </c>
      <c r="M1648" t="s">
        <v>214</v>
      </c>
      <c r="N1648" t="s">
        <v>214</v>
      </c>
      <c r="O1648" t="s">
        <v>214</v>
      </c>
      <c r="P1648" t="s">
        <v>214</v>
      </c>
      <c r="Q1648" t="s">
        <v>214</v>
      </c>
      <c r="R1648" t="s">
        <v>213</v>
      </c>
      <c r="S1648" t="s">
        <v>213</v>
      </c>
      <c r="T1648" t="s">
        <v>213</v>
      </c>
      <c r="U1648" t="s">
        <v>213</v>
      </c>
      <c r="V1648" t="s">
        <v>213</v>
      </c>
      <c r="W1648"/>
      <c r="X1648"/>
      <c r="Y1648"/>
      <c r="Z1648"/>
      <c r="AA1648"/>
      <c r="AB1648"/>
      <c r="AC1648"/>
      <c r="AD1648"/>
      <c r="AE1648"/>
      <c r="AF1648"/>
      <c r="AG1648"/>
      <c r="AH1648"/>
      <c r="AI1648"/>
      <c r="AJ1648"/>
      <c r="AK1648"/>
      <c r="AL1648"/>
      <c r="AM1648"/>
      <c r="AN1648"/>
      <c r="AO1648"/>
      <c r="AP1648"/>
      <c r="AQ1648" t="s">
        <v>3377</v>
      </c>
      <c r="AR1648"/>
      <c r="AS1648" s="268"/>
      <c r="AT1648" s="293"/>
      <c r="AV1648" s="258"/>
    </row>
    <row r="1649" spans="1:48" s="257" customFormat="1" ht="22.8" x14ac:dyDescent="0.4">
      <c r="A1649" s="345">
        <v>216845</v>
      </c>
      <c r="B1649" s="257" t="s">
        <v>485</v>
      </c>
      <c r="C1649" s="269" t="s">
        <v>213</v>
      </c>
      <c r="D1649" s="269" t="s">
        <v>214</v>
      </c>
      <c r="E1649" s="269" t="s">
        <v>214</v>
      </c>
      <c r="F1649" s="269" t="s">
        <v>213</v>
      </c>
      <c r="G1649" s="269" t="s">
        <v>213</v>
      </c>
      <c r="H1649" s="269" t="s">
        <v>213</v>
      </c>
      <c r="I1649" s="269" t="s">
        <v>213</v>
      </c>
      <c r="J1649" s="269" t="s">
        <v>213</v>
      </c>
      <c r="K1649" s="269" t="s">
        <v>213</v>
      </c>
      <c r="L1649" s="269" t="s">
        <v>213</v>
      </c>
      <c r="M1649" s="269"/>
      <c r="N1649" s="269"/>
      <c r="O1649" s="269"/>
      <c r="P1649" s="269"/>
      <c r="Q1649" s="269"/>
      <c r="R1649" s="269"/>
      <c r="S1649" s="269"/>
      <c r="T1649" s="269"/>
      <c r="U1649" s="269"/>
      <c r="V1649" s="269"/>
      <c r="W1649" s="269"/>
      <c r="X1649" s="269"/>
      <c r="Y1649" s="269"/>
      <c r="Z1649" s="269"/>
      <c r="AA1649" s="269"/>
      <c r="AB1649" s="269"/>
      <c r="AC1649" s="269"/>
      <c r="AD1649" s="269"/>
      <c r="AE1649" s="269"/>
      <c r="AF1649" s="269"/>
      <c r="AG1649" s="269"/>
      <c r="AH1649" s="269"/>
      <c r="AI1649" s="269"/>
      <c r="AJ1649" s="269"/>
      <c r="AK1649" s="269"/>
      <c r="AL1649" s="269"/>
      <c r="AM1649" s="269"/>
      <c r="AN1649" s="269"/>
      <c r="AO1649" s="269"/>
      <c r="AP1649"/>
      <c r="AQ1649" t="s">
        <v>485</v>
      </c>
      <c r="AR1649" s="288"/>
      <c r="AS1649" s="268"/>
      <c r="AT1649" s="293"/>
      <c r="AV1649" s="258"/>
    </row>
    <row r="1650" spans="1:48" s="257" customFormat="1" ht="22.8" x14ac:dyDescent="0.4">
      <c r="A1650" s="345">
        <v>216846</v>
      </c>
      <c r="B1650" s="257" t="s">
        <v>485</v>
      </c>
      <c r="C1650" s="269" t="s">
        <v>214</v>
      </c>
      <c r="D1650" s="269" t="s">
        <v>214</v>
      </c>
      <c r="E1650" s="269" t="s">
        <v>213</v>
      </c>
      <c r="F1650" s="269" t="s">
        <v>213</v>
      </c>
      <c r="G1650" s="269" t="s">
        <v>213</v>
      </c>
      <c r="H1650" s="269" t="s">
        <v>213</v>
      </c>
      <c r="I1650" s="269" t="s">
        <v>213</v>
      </c>
      <c r="J1650" s="269" t="s">
        <v>213</v>
      </c>
      <c r="K1650" s="269" t="s">
        <v>213</v>
      </c>
      <c r="L1650" s="269" t="s">
        <v>213</v>
      </c>
      <c r="M1650" s="269"/>
      <c r="N1650" s="269"/>
      <c r="O1650" s="269"/>
      <c r="P1650" s="269"/>
      <c r="Q1650" s="269"/>
      <c r="R1650" s="269"/>
      <c r="S1650" s="269"/>
      <c r="T1650" s="269"/>
      <c r="U1650" s="269"/>
      <c r="V1650" s="269"/>
      <c r="W1650" s="269"/>
      <c r="X1650" s="269"/>
      <c r="Y1650" s="269"/>
      <c r="Z1650" s="269"/>
      <c r="AA1650" s="269"/>
      <c r="AB1650" s="269"/>
      <c r="AC1650" s="269"/>
      <c r="AD1650" s="269"/>
      <c r="AE1650" s="269"/>
      <c r="AF1650" s="269"/>
      <c r="AG1650" s="269"/>
      <c r="AH1650" s="269"/>
      <c r="AI1650" s="269"/>
      <c r="AJ1650" s="269"/>
      <c r="AK1650" s="269"/>
      <c r="AL1650" s="269"/>
      <c r="AM1650" s="269"/>
      <c r="AN1650" s="269"/>
      <c r="AO1650" s="269"/>
      <c r="AP1650"/>
      <c r="AQ1650" t="s">
        <v>485</v>
      </c>
      <c r="AR1650" s="288"/>
      <c r="AS1650" s="268"/>
      <c r="AT1650" s="293"/>
      <c r="AV1650" s="258"/>
    </row>
    <row r="1651" spans="1:48" s="257" customFormat="1" ht="22.8" x14ac:dyDescent="0.4">
      <c r="A1651" s="345">
        <v>216847</v>
      </c>
      <c r="B1651" s="257" t="s">
        <v>485</v>
      </c>
      <c r="C1651" s="269" t="s">
        <v>214</v>
      </c>
      <c r="D1651" s="269" t="s">
        <v>214</v>
      </c>
      <c r="E1651" s="269" t="s">
        <v>214</v>
      </c>
      <c r="F1651" s="269" t="s">
        <v>214</v>
      </c>
      <c r="G1651" s="269" t="s">
        <v>213</v>
      </c>
      <c r="H1651" s="269" t="s">
        <v>213</v>
      </c>
      <c r="I1651" s="269" t="s">
        <v>213</v>
      </c>
      <c r="J1651" s="269" t="s">
        <v>213</v>
      </c>
      <c r="K1651" s="269" t="s">
        <v>213</v>
      </c>
      <c r="L1651" s="269" t="s">
        <v>213</v>
      </c>
      <c r="M1651" s="269"/>
      <c r="N1651" s="269"/>
      <c r="O1651" s="269"/>
      <c r="P1651" s="269"/>
      <c r="Q1651" s="269"/>
      <c r="R1651" s="269"/>
      <c r="S1651" s="269"/>
      <c r="T1651" s="269"/>
      <c r="U1651" s="269"/>
      <c r="V1651" s="269"/>
      <c r="W1651" s="269"/>
      <c r="X1651" s="269"/>
      <c r="Y1651" s="269"/>
      <c r="Z1651" s="269"/>
      <c r="AA1651" s="269"/>
      <c r="AB1651" s="269"/>
      <c r="AC1651" s="269"/>
      <c r="AD1651" s="269"/>
      <c r="AE1651" s="269"/>
      <c r="AF1651" s="269"/>
      <c r="AG1651" s="269"/>
      <c r="AH1651" s="269"/>
      <c r="AI1651" s="269"/>
      <c r="AJ1651" s="269"/>
      <c r="AK1651" s="269"/>
      <c r="AL1651" s="269"/>
      <c r="AM1651" s="269"/>
      <c r="AN1651" s="269"/>
      <c r="AO1651" s="269"/>
      <c r="AP1651"/>
      <c r="AQ1651" t="s">
        <v>485</v>
      </c>
      <c r="AR1651" s="288"/>
      <c r="AS1651" s="268"/>
      <c r="AT1651" s="294"/>
      <c r="AV1651" s="258"/>
    </row>
    <row r="1652" spans="1:48" s="257" customFormat="1" ht="22.8" x14ac:dyDescent="0.4">
      <c r="A1652" s="257">
        <v>216848</v>
      </c>
      <c r="B1652" s="257" t="s">
        <v>485</v>
      </c>
      <c r="C1652" t="s">
        <v>214</v>
      </c>
      <c r="D1652" t="s">
        <v>214</v>
      </c>
      <c r="E1652" t="s">
        <v>214</v>
      </c>
      <c r="F1652" t="s">
        <v>214</v>
      </c>
      <c r="G1652" t="s">
        <v>213</v>
      </c>
      <c r="H1652" t="s">
        <v>214</v>
      </c>
      <c r="I1652" t="s">
        <v>213</v>
      </c>
      <c r="J1652" t="s">
        <v>214</v>
      </c>
      <c r="K1652" t="s">
        <v>213</v>
      </c>
      <c r="L1652" t="s">
        <v>213</v>
      </c>
      <c r="M1652"/>
      <c r="N1652"/>
      <c r="O1652"/>
      <c r="P1652"/>
      <c r="Q1652"/>
      <c r="R1652"/>
      <c r="S1652"/>
      <c r="T1652"/>
      <c r="U1652"/>
      <c r="V1652"/>
      <c r="W1652"/>
      <c r="X1652"/>
      <c r="Y1652"/>
      <c r="Z1652"/>
      <c r="AA1652"/>
      <c r="AB1652"/>
      <c r="AC1652"/>
      <c r="AD1652"/>
      <c r="AE1652"/>
      <c r="AF1652"/>
      <c r="AG1652"/>
      <c r="AH1652"/>
      <c r="AI1652"/>
      <c r="AJ1652"/>
      <c r="AK1652"/>
      <c r="AL1652"/>
      <c r="AM1652"/>
      <c r="AN1652"/>
      <c r="AO1652"/>
      <c r="AP1652"/>
      <c r="AQ1652" t="s">
        <v>485</v>
      </c>
      <c r="AR1652" s="288"/>
      <c r="AS1652" s="268"/>
      <c r="AT1652" s="294"/>
    </row>
    <row r="1653" spans="1:48" s="257" customFormat="1" ht="22.8" x14ac:dyDescent="0.4">
      <c r="A1653" s="257">
        <v>216849</v>
      </c>
      <c r="B1653" s="257" t="s">
        <v>484</v>
      </c>
      <c r="C1653" t="s">
        <v>212</v>
      </c>
      <c r="D1653" t="s">
        <v>212</v>
      </c>
      <c r="E1653" t="s">
        <v>214</v>
      </c>
      <c r="F1653" t="s">
        <v>212</v>
      </c>
      <c r="G1653" t="s">
        <v>214</v>
      </c>
      <c r="H1653" t="s">
        <v>214</v>
      </c>
      <c r="I1653" t="s">
        <v>212</v>
      </c>
      <c r="J1653" t="s">
        <v>212</v>
      </c>
      <c r="K1653" t="s">
        <v>212</v>
      </c>
      <c r="L1653" t="s">
        <v>212</v>
      </c>
      <c r="M1653" t="s">
        <v>214</v>
      </c>
      <c r="N1653" t="s">
        <v>212</v>
      </c>
      <c r="O1653" t="s">
        <v>212</v>
      </c>
      <c r="P1653" t="s">
        <v>214</v>
      </c>
      <c r="Q1653" t="s">
        <v>212</v>
      </c>
      <c r="R1653" t="s">
        <v>214</v>
      </c>
      <c r="S1653" t="s">
        <v>214</v>
      </c>
      <c r="T1653" t="s">
        <v>214</v>
      </c>
      <c r="U1653" t="s">
        <v>214</v>
      </c>
      <c r="V1653" t="s">
        <v>214</v>
      </c>
      <c r="W1653" t="s">
        <v>214</v>
      </c>
      <c r="X1653" t="s">
        <v>214</v>
      </c>
      <c r="Y1653" t="s">
        <v>214</v>
      </c>
      <c r="Z1653" t="s">
        <v>214</v>
      </c>
      <c r="AA1653" t="s">
        <v>214</v>
      </c>
      <c r="AB1653" t="s">
        <v>213</v>
      </c>
      <c r="AC1653" t="s">
        <v>213</v>
      </c>
      <c r="AD1653" t="s">
        <v>213</v>
      </c>
      <c r="AE1653" t="s">
        <v>213</v>
      </c>
      <c r="AF1653" t="s">
        <v>213</v>
      </c>
      <c r="AG1653"/>
      <c r="AH1653"/>
      <c r="AI1653"/>
      <c r="AJ1653"/>
      <c r="AK1653"/>
      <c r="AL1653"/>
      <c r="AM1653"/>
      <c r="AN1653"/>
      <c r="AO1653"/>
      <c r="AP1653"/>
      <c r="AQ1653" t="s">
        <v>3375</v>
      </c>
      <c r="AR1653"/>
      <c r="AS1653" s="268"/>
      <c r="AT1653" s="294"/>
      <c r="AV1653" s="258"/>
    </row>
    <row r="1654" spans="1:48" s="257" customFormat="1" ht="24" x14ac:dyDescent="0.5">
      <c r="A1654" s="292">
        <v>216850</v>
      </c>
      <c r="B1654" s="257" t="s">
        <v>485</v>
      </c>
      <c r="C1654" s="257" t="s">
        <v>214</v>
      </c>
      <c r="D1654" s="257" t="s">
        <v>212</v>
      </c>
      <c r="E1654" s="257" t="s">
        <v>212</v>
      </c>
      <c r="F1654" s="257" t="s">
        <v>214</v>
      </c>
      <c r="G1654" s="257" t="s">
        <v>212</v>
      </c>
      <c r="H1654" s="257" t="s">
        <v>213</v>
      </c>
      <c r="I1654" s="257" t="s">
        <v>214</v>
      </c>
      <c r="J1654" s="257" t="s">
        <v>214</v>
      </c>
      <c r="K1654" s="257" t="s">
        <v>212</v>
      </c>
      <c r="L1654" s="257" t="s">
        <v>214</v>
      </c>
      <c r="AP1654"/>
      <c r="AQ1654" t="s">
        <v>485</v>
      </c>
      <c r="AR1654" s="288"/>
      <c r="AS1654" s="268"/>
      <c r="AT1654" s="294"/>
      <c r="AV1654" s="258"/>
    </row>
    <row r="1655" spans="1:48" s="257" customFormat="1" ht="24" x14ac:dyDescent="0.5">
      <c r="A1655" s="345">
        <v>216851</v>
      </c>
      <c r="B1655" s="257" t="s">
        <v>485</v>
      </c>
      <c r="C1655" s="269" t="s">
        <v>214</v>
      </c>
      <c r="D1655" s="269" t="s">
        <v>213</v>
      </c>
      <c r="E1655" s="269" t="s">
        <v>213</v>
      </c>
      <c r="F1655" s="269" t="s">
        <v>214</v>
      </c>
      <c r="G1655" s="269" t="s">
        <v>213</v>
      </c>
      <c r="H1655" s="269" t="s">
        <v>213</v>
      </c>
      <c r="I1655" s="269" t="s">
        <v>213</v>
      </c>
      <c r="J1655" s="269" t="s">
        <v>213</v>
      </c>
      <c r="K1655" s="269" t="s">
        <v>213</v>
      </c>
      <c r="L1655" s="269" t="s">
        <v>213</v>
      </c>
      <c r="M1655" s="269"/>
      <c r="N1655" s="269"/>
      <c r="O1655" s="269"/>
      <c r="P1655" s="269"/>
      <c r="Q1655" s="269"/>
      <c r="R1655" s="269"/>
      <c r="S1655" s="269"/>
      <c r="T1655" s="269"/>
      <c r="U1655" s="269"/>
      <c r="V1655" s="269"/>
      <c r="W1655" s="269"/>
      <c r="X1655" s="269"/>
      <c r="Y1655" s="269"/>
      <c r="Z1655" s="269"/>
      <c r="AA1655" s="269"/>
      <c r="AB1655" s="269"/>
      <c r="AC1655" s="269"/>
      <c r="AD1655" s="269"/>
      <c r="AE1655" s="269"/>
      <c r="AF1655" s="269"/>
      <c r="AG1655" s="269"/>
      <c r="AH1655" s="269"/>
      <c r="AI1655" s="269"/>
      <c r="AJ1655" s="269"/>
      <c r="AK1655" s="269"/>
      <c r="AL1655" s="269"/>
      <c r="AM1655" s="269"/>
      <c r="AN1655" s="269"/>
      <c r="AO1655" s="269"/>
      <c r="AP1655"/>
      <c r="AQ1655" t="s">
        <v>485</v>
      </c>
      <c r="AR1655" s="292"/>
      <c r="AS1655" s="268"/>
      <c r="AT1655" s="293"/>
      <c r="AV1655" s="258"/>
    </row>
    <row r="1656" spans="1:48" s="257" customFormat="1" ht="22.8" x14ac:dyDescent="0.4">
      <c r="A1656" s="257">
        <v>216852</v>
      </c>
      <c r="B1656" s="257" t="s">
        <v>485</v>
      </c>
      <c r="C1656" t="s">
        <v>212</v>
      </c>
      <c r="D1656" t="s">
        <v>214</v>
      </c>
      <c r="E1656" t="s">
        <v>212</v>
      </c>
      <c r="F1656" t="s">
        <v>212</v>
      </c>
      <c r="G1656" t="s">
        <v>213</v>
      </c>
      <c r="H1656" t="s">
        <v>213</v>
      </c>
      <c r="I1656" t="s">
        <v>213</v>
      </c>
      <c r="J1656" t="s">
        <v>214</v>
      </c>
      <c r="K1656" t="s">
        <v>214</v>
      </c>
      <c r="L1656" t="s">
        <v>213</v>
      </c>
      <c r="M1656"/>
      <c r="N1656"/>
      <c r="O1656"/>
      <c r="P1656"/>
      <c r="Q1656"/>
      <c r="R1656"/>
      <c r="S1656"/>
      <c r="T1656"/>
      <c r="U1656"/>
      <c r="V1656"/>
      <c r="W1656"/>
      <c r="X1656"/>
      <c r="Y1656"/>
      <c r="Z1656"/>
      <c r="AA1656"/>
      <c r="AB1656"/>
      <c r="AC1656"/>
      <c r="AD1656"/>
      <c r="AE1656"/>
      <c r="AF1656"/>
      <c r="AG1656"/>
      <c r="AH1656"/>
      <c r="AI1656"/>
      <c r="AJ1656"/>
      <c r="AK1656"/>
      <c r="AL1656"/>
      <c r="AM1656"/>
      <c r="AN1656"/>
      <c r="AO1656"/>
      <c r="AP1656"/>
      <c r="AQ1656" t="s">
        <v>485</v>
      </c>
      <c r="AR1656"/>
      <c r="AS1656" s="268"/>
      <c r="AT1656" s="293"/>
      <c r="AV1656" s="258"/>
    </row>
    <row r="1657" spans="1:48" s="257" customFormat="1" ht="22.8" x14ac:dyDescent="0.4">
      <c r="A1657" s="345">
        <v>216853</v>
      </c>
      <c r="B1657" s="257" t="s">
        <v>485</v>
      </c>
      <c r="C1657" s="269" t="s">
        <v>214</v>
      </c>
      <c r="D1657" s="269" t="s">
        <v>214</v>
      </c>
      <c r="E1657" s="269" t="s">
        <v>214</v>
      </c>
      <c r="F1657" s="269" t="s">
        <v>213</v>
      </c>
      <c r="G1657" s="269" t="s">
        <v>213</v>
      </c>
      <c r="H1657" s="269" t="s">
        <v>213</v>
      </c>
      <c r="I1657" s="269" t="s">
        <v>213</v>
      </c>
      <c r="J1657" s="269" t="s">
        <v>213</v>
      </c>
      <c r="K1657" s="269" t="s">
        <v>213</v>
      </c>
      <c r="L1657" s="269" t="s">
        <v>213</v>
      </c>
      <c r="M1657" s="269"/>
      <c r="N1657" s="269"/>
      <c r="O1657" s="269"/>
      <c r="P1657" s="269"/>
      <c r="Q1657" s="269"/>
      <c r="R1657" s="269"/>
      <c r="S1657" s="269"/>
      <c r="T1657" s="269"/>
      <c r="U1657" s="269"/>
      <c r="V1657" s="269"/>
      <c r="W1657" s="269"/>
      <c r="X1657" s="269"/>
      <c r="Y1657" s="269"/>
      <c r="Z1657" s="269"/>
      <c r="AA1657" s="269"/>
      <c r="AB1657" s="269"/>
      <c r="AC1657" s="269"/>
      <c r="AD1657" s="269"/>
      <c r="AE1657" s="269"/>
      <c r="AF1657" s="269"/>
      <c r="AG1657" s="269"/>
      <c r="AH1657" s="269"/>
      <c r="AI1657" s="269"/>
      <c r="AJ1657" s="269"/>
      <c r="AK1657" s="269"/>
      <c r="AL1657" s="269"/>
      <c r="AM1657" s="269"/>
      <c r="AN1657" s="269"/>
      <c r="AO1657" s="269"/>
      <c r="AP1657"/>
      <c r="AQ1657" t="s">
        <v>485</v>
      </c>
      <c r="AR1657" s="288"/>
      <c r="AS1657" s="268"/>
      <c r="AT1657" s="293"/>
      <c r="AV1657" s="258"/>
    </row>
    <row r="1658" spans="1:48" s="257" customFormat="1" ht="24" x14ac:dyDescent="0.5">
      <c r="A1658" s="292">
        <v>216854</v>
      </c>
      <c r="B1658" s="257" t="s">
        <v>485</v>
      </c>
      <c r="C1658" s="257" t="s">
        <v>214</v>
      </c>
      <c r="D1658" s="257" t="s">
        <v>214</v>
      </c>
      <c r="E1658" s="257" t="s">
        <v>213</v>
      </c>
      <c r="F1658" s="257" t="s">
        <v>214</v>
      </c>
      <c r="G1658" s="257" t="s">
        <v>213</v>
      </c>
      <c r="H1658" s="257" t="s">
        <v>213</v>
      </c>
      <c r="I1658" s="257" t="s">
        <v>213</v>
      </c>
      <c r="J1658" s="257" t="s">
        <v>213</v>
      </c>
      <c r="K1658" s="257" t="s">
        <v>213</v>
      </c>
      <c r="L1658" s="257" t="s">
        <v>213</v>
      </c>
      <c r="AP1658"/>
      <c r="AQ1658" t="s">
        <v>485</v>
      </c>
      <c r="AR1658" s="288"/>
      <c r="AS1658" s="268"/>
      <c r="AT1658" s="293"/>
      <c r="AV1658" s="258"/>
    </row>
    <row r="1659" spans="1:48" s="257" customFormat="1" ht="22.8" x14ac:dyDescent="0.4">
      <c r="A1659" s="257">
        <v>216855</v>
      </c>
      <c r="B1659" s="257" t="s">
        <v>484</v>
      </c>
      <c r="C1659" t="s">
        <v>212</v>
      </c>
      <c r="D1659" t="s">
        <v>214</v>
      </c>
      <c r="E1659" t="s">
        <v>214</v>
      </c>
      <c r="F1659" t="s">
        <v>214</v>
      </c>
      <c r="G1659" t="s">
        <v>213</v>
      </c>
      <c r="H1659" t="s">
        <v>214</v>
      </c>
      <c r="I1659" t="s">
        <v>212</v>
      </c>
      <c r="J1659" t="s">
        <v>214</v>
      </c>
      <c r="K1659" t="s">
        <v>214</v>
      </c>
      <c r="L1659" t="s">
        <v>214</v>
      </c>
      <c r="M1659" t="s">
        <v>212</v>
      </c>
      <c r="N1659" t="s">
        <v>212</v>
      </c>
      <c r="O1659" t="s">
        <v>214</v>
      </c>
      <c r="P1659" t="s">
        <v>214</v>
      </c>
      <c r="Q1659" t="s">
        <v>214</v>
      </c>
      <c r="R1659" t="s">
        <v>214</v>
      </c>
      <c r="S1659" t="s">
        <v>212</v>
      </c>
      <c r="T1659" t="s">
        <v>214</v>
      </c>
      <c r="U1659" t="s">
        <v>214</v>
      </c>
      <c r="V1659" t="s">
        <v>214</v>
      </c>
      <c r="W1659"/>
      <c r="X1659"/>
      <c r="Y1659"/>
      <c r="Z1659"/>
      <c r="AA1659"/>
      <c r="AB1659" t="s">
        <v>213</v>
      </c>
      <c r="AC1659" t="s">
        <v>213</v>
      </c>
      <c r="AD1659" t="s">
        <v>213</v>
      </c>
      <c r="AE1659" t="s">
        <v>213</v>
      </c>
      <c r="AF1659" t="s">
        <v>213</v>
      </c>
      <c r="AG1659"/>
      <c r="AH1659"/>
      <c r="AI1659"/>
      <c r="AJ1659"/>
      <c r="AK1659"/>
      <c r="AL1659"/>
      <c r="AM1659"/>
      <c r="AN1659"/>
      <c r="AO1659"/>
      <c r="AP1659"/>
      <c r="AQ1659" t="s">
        <v>4252</v>
      </c>
      <c r="AR1659"/>
      <c r="AS1659" s="268"/>
      <c r="AT1659" s="293"/>
      <c r="AV1659" s="258"/>
    </row>
    <row r="1660" spans="1:48" s="257" customFormat="1" ht="22.8" x14ac:dyDescent="0.4">
      <c r="A1660" s="257">
        <v>216856</v>
      </c>
      <c r="B1660" s="257" t="s">
        <v>485</v>
      </c>
      <c r="C1660" t="s">
        <v>214</v>
      </c>
      <c r="D1660" t="s">
        <v>212</v>
      </c>
      <c r="E1660" t="s">
        <v>212</v>
      </c>
      <c r="F1660" t="s">
        <v>212</v>
      </c>
      <c r="G1660" t="s">
        <v>212</v>
      </c>
      <c r="H1660" t="s">
        <v>214</v>
      </c>
      <c r="I1660" t="s">
        <v>212</v>
      </c>
      <c r="J1660" t="s">
        <v>212</v>
      </c>
      <c r="K1660" t="s">
        <v>214</v>
      </c>
      <c r="L1660" t="s">
        <v>212</v>
      </c>
      <c r="M1660"/>
      <c r="N1660"/>
      <c r="O1660"/>
      <c r="P1660"/>
      <c r="Q1660"/>
      <c r="R1660"/>
      <c r="S1660"/>
      <c r="T1660"/>
      <c r="U1660"/>
      <c r="V1660"/>
      <c r="W1660"/>
      <c r="X1660"/>
      <c r="Y1660"/>
      <c r="Z1660"/>
      <c r="AA1660"/>
      <c r="AB1660"/>
      <c r="AC1660"/>
      <c r="AD1660"/>
      <c r="AE1660"/>
      <c r="AF1660"/>
      <c r="AG1660"/>
      <c r="AH1660"/>
      <c r="AI1660"/>
      <c r="AJ1660"/>
      <c r="AK1660"/>
      <c r="AL1660"/>
      <c r="AM1660"/>
      <c r="AN1660"/>
      <c r="AO1660"/>
      <c r="AP1660"/>
      <c r="AQ1660" t="s">
        <v>485</v>
      </c>
      <c r="AR1660" s="288"/>
      <c r="AS1660" s="268"/>
      <c r="AT1660" s="293"/>
      <c r="AV1660" s="258"/>
    </row>
    <row r="1661" spans="1:48" s="257" customFormat="1" ht="22.8" x14ac:dyDescent="0.4">
      <c r="A1661" s="257">
        <v>216857</v>
      </c>
      <c r="B1661" s="257" t="s">
        <v>485</v>
      </c>
      <c r="C1661" t="s">
        <v>212</v>
      </c>
      <c r="D1661" t="s">
        <v>212</v>
      </c>
      <c r="E1661" t="s">
        <v>212</v>
      </c>
      <c r="F1661" t="s">
        <v>214</v>
      </c>
      <c r="G1661" t="s">
        <v>212</v>
      </c>
      <c r="H1661" t="s">
        <v>212</v>
      </c>
      <c r="I1661" t="s">
        <v>214</v>
      </c>
      <c r="J1661" t="s">
        <v>214</v>
      </c>
      <c r="K1661" t="s">
        <v>214</v>
      </c>
      <c r="L1661" t="s">
        <v>212</v>
      </c>
      <c r="M1661"/>
      <c r="N1661"/>
      <c r="O1661"/>
      <c r="P1661"/>
      <c r="Q1661"/>
      <c r="R1661"/>
      <c r="S1661"/>
      <c r="T1661"/>
      <c r="U1661"/>
      <c r="V1661"/>
      <c r="W1661"/>
      <c r="X1661"/>
      <c r="Y1661"/>
      <c r="Z1661"/>
      <c r="AA1661"/>
      <c r="AB1661"/>
      <c r="AC1661"/>
      <c r="AD1661"/>
      <c r="AE1661"/>
      <c r="AF1661"/>
      <c r="AG1661"/>
      <c r="AH1661"/>
      <c r="AI1661"/>
      <c r="AJ1661"/>
      <c r="AK1661"/>
      <c r="AL1661"/>
      <c r="AM1661"/>
      <c r="AN1661"/>
      <c r="AO1661"/>
      <c r="AP1661"/>
      <c r="AQ1661" t="s">
        <v>485</v>
      </c>
      <c r="AR1661" s="288"/>
      <c r="AS1661" s="268"/>
      <c r="AT1661" s="294"/>
    </row>
    <row r="1662" spans="1:48" s="257" customFormat="1" ht="22.8" x14ac:dyDescent="0.4">
      <c r="A1662" s="257">
        <v>216858</v>
      </c>
      <c r="B1662" s="257" t="s">
        <v>485</v>
      </c>
      <c r="C1662" t="s">
        <v>212</v>
      </c>
      <c r="D1662" t="s">
        <v>212</v>
      </c>
      <c r="E1662" t="s">
        <v>212</v>
      </c>
      <c r="F1662" t="s">
        <v>212</v>
      </c>
      <c r="G1662" t="s">
        <v>212</v>
      </c>
      <c r="H1662" t="s">
        <v>214</v>
      </c>
      <c r="I1662" t="s">
        <v>212</v>
      </c>
      <c r="J1662" t="s">
        <v>212</v>
      </c>
      <c r="K1662" t="s">
        <v>212</v>
      </c>
      <c r="L1662" t="s">
        <v>214</v>
      </c>
      <c r="M1662"/>
      <c r="N1662"/>
      <c r="O1662"/>
      <c r="P1662"/>
      <c r="Q1662"/>
      <c r="R1662"/>
      <c r="S1662"/>
      <c r="T1662"/>
      <c r="U1662"/>
      <c r="V1662"/>
      <c r="W1662"/>
      <c r="X1662"/>
      <c r="Y1662"/>
      <c r="Z1662"/>
      <c r="AA1662"/>
      <c r="AB1662"/>
      <c r="AC1662"/>
      <c r="AD1662"/>
      <c r="AE1662"/>
      <c r="AF1662"/>
      <c r="AG1662"/>
      <c r="AH1662"/>
      <c r="AI1662"/>
      <c r="AJ1662"/>
      <c r="AK1662"/>
      <c r="AL1662"/>
      <c r="AM1662"/>
      <c r="AN1662"/>
      <c r="AO1662"/>
      <c r="AP1662"/>
      <c r="AQ1662" t="s">
        <v>485</v>
      </c>
      <c r="AR1662" s="288"/>
      <c r="AS1662" s="268"/>
      <c r="AT1662" s="294"/>
      <c r="AV1662" s="258"/>
    </row>
    <row r="1663" spans="1:48" s="257" customFormat="1" ht="22.8" x14ac:dyDescent="0.4">
      <c r="A1663" s="257">
        <v>216859</v>
      </c>
      <c r="B1663" s="257" t="s">
        <v>485</v>
      </c>
      <c r="C1663" t="s">
        <v>214</v>
      </c>
      <c r="D1663" t="s">
        <v>212</v>
      </c>
      <c r="E1663" t="s">
        <v>212</v>
      </c>
      <c r="F1663" t="s">
        <v>212</v>
      </c>
      <c r="G1663" t="s">
        <v>214</v>
      </c>
      <c r="H1663" t="s">
        <v>214</v>
      </c>
      <c r="I1663" t="s">
        <v>214</v>
      </c>
      <c r="J1663" t="s">
        <v>214</v>
      </c>
      <c r="K1663" t="s">
        <v>214</v>
      </c>
      <c r="L1663" t="s">
        <v>214</v>
      </c>
      <c r="M1663"/>
      <c r="N1663"/>
      <c r="O1663"/>
      <c r="P1663"/>
      <c r="Q1663"/>
      <c r="R1663"/>
      <c r="S1663"/>
      <c r="T1663"/>
      <c r="U1663"/>
      <c r="V1663"/>
      <c r="W1663"/>
      <c r="X1663"/>
      <c r="Y1663"/>
      <c r="Z1663"/>
      <c r="AA1663"/>
      <c r="AB1663"/>
      <c r="AC1663"/>
      <c r="AD1663"/>
      <c r="AE1663"/>
      <c r="AF1663"/>
      <c r="AG1663"/>
      <c r="AH1663"/>
      <c r="AI1663"/>
      <c r="AJ1663"/>
      <c r="AK1663"/>
      <c r="AL1663"/>
      <c r="AM1663"/>
      <c r="AN1663"/>
      <c r="AO1663"/>
      <c r="AP1663"/>
      <c r="AQ1663" t="s">
        <v>485</v>
      </c>
      <c r="AR1663"/>
      <c r="AS1663" s="268"/>
      <c r="AT1663" s="294"/>
      <c r="AV1663" s="258"/>
    </row>
    <row r="1664" spans="1:48" s="257" customFormat="1" ht="24" x14ac:dyDescent="0.5">
      <c r="A1664" s="292">
        <v>216861</v>
      </c>
      <c r="B1664" s="257" t="s">
        <v>485</v>
      </c>
      <c r="C1664" s="257" t="s">
        <v>214</v>
      </c>
      <c r="D1664" s="257" t="s">
        <v>212</v>
      </c>
      <c r="E1664" s="257" t="s">
        <v>212</v>
      </c>
      <c r="F1664" s="257" t="s">
        <v>212</v>
      </c>
      <c r="G1664" s="257" t="s">
        <v>213</v>
      </c>
      <c r="H1664" s="257" t="s">
        <v>213</v>
      </c>
      <c r="I1664" s="257" t="s">
        <v>213</v>
      </c>
      <c r="J1664" s="257" t="s">
        <v>214</v>
      </c>
      <c r="K1664" s="257" t="s">
        <v>214</v>
      </c>
      <c r="L1664" s="257" t="s">
        <v>214</v>
      </c>
      <c r="AP1664"/>
      <c r="AQ1664" t="s">
        <v>485</v>
      </c>
      <c r="AR1664" s="288"/>
      <c r="AS1664" s="268"/>
      <c r="AT1664" s="293"/>
      <c r="AV1664" s="258"/>
    </row>
    <row r="1665" spans="1:48" s="257" customFormat="1" ht="22.8" x14ac:dyDescent="0.4">
      <c r="A1665" s="345">
        <v>216862</v>
      </c>
      <c r="B1665" s="257" t="s">
        <v>485</v>
      </c>
      <c r="C1665" s="269" t="s">
        <v>214</v>
      </c>
      <c r="D1665" s="269" t="s">
        <v>213</v>
      </c>
      <c r="E1665" s="269" t="s">
        <v>214</v>
      </c>
      <c r="F1665" s="269" t="s">
        <v>214</v>
      </c>
      <c r="G1665" s="269" t="s">
        <v>213</v>
      </c>
      <c r="H1665" s="269" t="s">
        <v>213</v>
      </c>
      <c r="I1665" s="269" t="s">
        <v>213</v>
      </c>
      <c r="J1665" s="269" t="s">
        <v>213</v>
      </c>
      <c r="K1665" s="269" t="s">
        <v>213</v>
      </c>
      <c r="L1665" s="269" t="s">
        <v>213</v>
      </c>
      <c r="M1665" s="269"/>
      <c r="N1665" s="269"/>
      <c r="O1665" s="269"/>
      <c r="P1665" s="269"/>
      <c r="Q1665" s="269"/>
      <c r="R1665" s="269"/>
      <c r="S1665" s="269"/>
      <c r="T1665" s="269"/>
      <c r="U1665" s="269"/>
      <c r="V1665" s="269"/>
      <c r="W1665" s="269"/>
      <c r="X1665" s="269"/>
      <c r="Y1665" s="269"/>
      <c r="Z1665" s="269"/>
      <c r="AA1665" s="269"/>
      <c r="AB1665" s="269"/>
      <c r="AC1665" s="269"/>
      <c r="AD1665" s="269"/>
      <c r="AE1665" s="269"/>
      <c r="AF1665" s="269"/>
      <c r="AG1665" s="269"/>
      <c r="AH1665" s="269"/>
      <c r="AI1665" s="269"/>
      <c r="AJ1665" s="269"/>
      <c r="AK1665" s="269"/>
      <c r="AL1665" s="269"/>
      <c r="AM1665" s="269"/>
      <c r="AN1665" s="269"/>
      <c r="AO1665" s="269"/>
      <c r="AP1665"/>
      <c r="AQ1665" t="s">
        <v>485</v>
      </c>
      <c r="AR1665" s="288"/>
      <c r="AS1665" s="268"/>
      <c r="AT1665" s="293"/>
      <c r="AV1665" s="258"/>
    </row>
    <row r="1666" spans="1:48" s="257" customFormat="1" ht="25.8" x14ac:dyDescent="0.65">
      <c r="A1666" s="345">
        <v>216863</v>
      </c>
      <c r="B1666" s="257" t="s">
        <v>485</v>
      </c>
      <c r="C1666" s="269" t="s">
        <v>213</v>
      </c>
      <c r="D1666" s="269" t="s">
        <v>214</v>
      </c>
      <c r="E1666" s="269" t="s">
        <v>214</v>
      </c>
      <c r="F1666" s="269" t="s">
        <v>213</v>
      </c>
      <c r="G1666" s="269" t="s">
        <v>213</v>
      </c>
      <c r="H1666" s="269" t="s">
        <v>213</v>
      </c>
      <c r="I1666" s="269" t="s">
        <v>213</v>
      </c>
      <c r="J1666" s="269" t="s">
        <v>213</v>
      </c>
      <c r="K1666" s="269" t="s">
        <v>213</v>
      </c>
      <c r="L1666" s="269" t="s">
        <v>213</v>
      </c>
      <c r="M1666" s="269"/>
      <c r="N1666" s="269"/>
      <c r="O1666" s="269"/>
      <c r="P1666" s="269"/>
      <c r="Q1666" s="269"/>
      <c r="R1666" s="269"/>
      <c r="S1666" s="269"/>
      <c r="T1666" s="269"/>
      <c r="U1666" s="269"/>
      <c r="V1666" s="269"/>
      <c r="W1666" s="269"/>
      <c r="X1666" s="269"/>
      <c r="Y1666" s="269"/>
      <c r="Z1666" s="269"/>
      <c r="AA1666" s="269"/>
      <c r="AB1666" s="269"/>
      <c r="AC1666" s="269"/>
      <c r="AD1666" s="269"/>
      <c r="AE1666" s="269"/>
      <c r="AF1666" s="269"/>
      <c r="AG1666" s="269"/>
      <c r="AH1666" s="269"/>
      <c r="AI1666" s="269"/>
      <c r="AJ1666" s="269"/>
      <c r="AK1666" s="269"/>
      <c r="AL1666" s="269"/>
      <c r="AM1666" s="269"/>
      <c r="AN1666" s="269"/>
      <c r="AO1666" s="269"/>
      <c r="AP1666"/>
      <c r="AQ1666" t="s">
        <v>485</v>
      </c>
      <c r="AR1666" s="279"/>
      <c r="AS1666" s="268"/>
      <c r="AT1666" s="293"/>
      <c r="AV1666" s="258"/>
    </row>
    <row r="1667" spans="1:48" s="257" customFormat="1" ht="22.8" x14ac:dyDescent="0.4">
      <c r="A1667" s="257">
        <v>216864</v>
      </c>
      <c r="B1667" s="257" t="s">
        <v>484</v>
      </c>
      <c r="C1667" t="s">
        <v>214</v>
      </c>
      <c r="D1667" t="s">
        <v>214</v>
      </c>
      <c r="E1667" t="s">
        <v>214</v>
      </c>
      <c r="F1667" t="s">
        <v>214</v>
      </c>
      <c r="G1667" t="s">
        <v>213</v>
      </c>
      <c r="H1667" t="s">
        <v>214</v>
      </c>
      <c r="I1667" t="s">
        <v>214</v>
      </c>
      <c r="J1667" t="s">
        <v>214</v>
      </c>
      <c r="K1667" t="s">
        <v>214</v>
      </c>
      <c r="L1667" t="s">
        <v>214</v>
      </c>
      <c r="M1667" t="s">
        <v>214</v>
      </c>
      <c r="N1667" t="s">
        <v>214</v>
      </c>
      <c r="O1667" t="s">
        <v>214</v>
      </c>
      <c r="P1667" t="s">
        <v>214</v>
      </c>
      <c r="Q1667" t="s">
        <v>214</v>
      </c>
      <c r="R1667" t="s">
        <v>214</v>
      </c>
      <c r="S1667" t="s">
        <v>212</v>
      </c>
      <c r="T1667" t="s">
        <v>214</v>
      </c>
      <c r="U1667" t="s">
        <v>214</v>
      </c>
      <c r="V1667" t="s">
        <v>214</v>
      </c>
      <c r="W1667" t="s">
        <v>214</v>
      </c>
      <c r="X1667" t="s">
        <v>214</v>
      </c>
      <c r="Y1667" t="s">
        <v>214</v>
      </c>
      <c r="Z1667" t="s">
        <v>214</v>
      </c>
      <c r="AA1667" t="s">
        <v>214</v>
      </c>
      <c r="AB1667" t="s">
        <v>213</v>
      </c>
      <c r="AC1667" t="s">
        <v>213</v>
      </c>
      <c r="AD1667" t="s">
        <v>213</v>
      </c>
      <c r="AE1667" t="s">
        <v>213</v>
      </c>
      <c r="AF1667" t="s">
        <v>213</v>
      </c>
      <c r="AG1667"/>
      <c r="AH1667"/>
      <c r="AI1667"/>
      <c r="AJ1667"/>
      <c r="AK1667"/>
      <c r="AL1667"/>
      <c r="AM1667"/>
      <c r="AN1667"/>
      <c r="AO1667"/>
      <c r="AP1667"/>
      <c r="AQ1667" t="s">
        <v>3375</v>
      </c>
      <c r="AR1667"/>
      <c r="AS1667" s="268"/>
      <c r="AT1667" s="294"/>
    </row>
    <row r="1668" spans="1:48" s="257" customFormat="1" ht="22.8" x14ac:dyDescent="0.4">
      <c r="A1668" s="257">
        <v>216865</v>
      </c>
      <c r="B1668" s="257" t="s">
        <v>484</v>
      </c>
      <c r="C1668" t="s">
        <v>214</v>
      </c>
      <c r="D1668" t="s">
        <v>214</v>
      </c>
      <c r="E1668" t="s">
        <v>214</v>
      </c>
      <c r="F1668" t="s">
        <v>214</v>
      </c>
      <c r="G1668" t="s">
        <v>213</v>
      </c>
      <c r="H1668" t="s">
        <v>214</v>
      </c>
      <c r="I1668" t="s">
        <v>214</v>
      </c>
      <c r="J1668" t="s">
        <v>214</v>
      </c>
      <c r="K1668" t="s">
        <v>214</v>
      </c>
      <c r="L1668" t="s">
        <v>214</v>
      </c>
      <c r="M1668" t="s">
        <v>214</v>
      </c>
      <c r="N1668" t="s">
        <v>214</v>
      </c>
      <c r="O1668" t="s">
        <v>214</v>
      </c>
      <c r="P1668" t="s">
        <v>214</v>
      </c>
      <c r="Q1668" t="s">
        <v>214</v>
      </c>
      <c r="R1668" t="s">
        <v>214</v>
      </c>
      <c r="S1668" t="s">
        <v>214</v>
      </c>
      <c r="T1668" t="s">
        <v>214</v>
      </c>
      <c r="U1668" t="s">
        <v>214</v>
      </c>
      <c r="V1668" t="s">
        <v>214</v>
      </c>
      <c r="W1668" t="s">
        <v>214</v>
      </c>
      <c r="X1668" t="s">
        <v>214</v>
      </c>
      <c r="Y1668" t="s">
        <v>214</v>
      </c>
      <c r="Z1668" t="s">
        <v>214</v>
      </c>
      <c r="AA1668" t="s">
        <v>214</v>
      </c>
      <c r="AB1668" t="s">
        <v>213</v>
      </c>
      <c r="AC1668" t="s">
        <v>213</v>
      </c>
      <c r="AD1668" t="s">
        <v>213</v>
      </c>
      <c r="AE1668" t="s">
        <v>213</v>
      </c>
      <c r="AF1668" t="s">
        <v>213</v>
      </c>
      <c r="AG1668"/>
      <c r="AH1668"/>
      <c r="AI1668"/>
      <c r="AJ1668"/>
      <c r="AK1668"/>
      <c r="AL1668"/>
      <c r="AM1668"/>
      <c r="AN1668"/>
      <c r="AO1668"/>
      <c r="AP1668"/>
      <c r="AQ1668" t="s">
        <v>3375</v>
      </c>
      <c r="AR1668"/>
      <c r="AS1668" s="268"/>
      <c r="AT1668" s="293"/>
      <c r="AV1668" s="258"/>
    </row>
    <row r="1669" spans="1:48" s="257" customFormat="1" ht="22.8" x14ac:dyDescent="0.4">
      <c r="A1669" s="345">
        <v>216866</v>
      </c>
      <c r="B1669" s="257" t="s">
        <v>485</v>
      </c>
      <c r="C1669" s="269" t="s">
        <v>214</v>
      </c>
      <c r="D1669" s="269" t="s">
        <v>214</v>
      </c>
      <c r="E1669" s="269" t="s">
        <v>214</v>
      </c>
      <c r="F1669" s="269" t="s">
        <v>214</v>
      </c>
      <c r="G1669" s="269" t="s">
        <v>213</v>
      </c>
      <c r="H1669" s="269" t="s">
        <v>213</v>
      </c>
      <c r="I1669" s="269" t="s">
        <v>213</v>
      </c>
      <c r="J1669" s="269" t="s">
        <v>213</v>
      </c>
      <c r="K1669" s="269" t="s">
        <v>213</v>
      </c>
      <c r="L1669" s="269" t="s">
        <v>213</v>
      </c>
      <c r="M1669" s="269"/>
      <c r="N1669" s="269"/>
      <c r="O1669" s="269"/>
      <c r="P1669" s="269"/>
      <c r="Q1669" s="269"/>
      <c r="R1669" s="269"/>
      <c r="S1669" s="269"/>
      <c r="T1669" s="269"/>
      <c r="U1669" s="269"/>
      <c r="V1669" s="269"/>
      <c r="W1669" s="269"/>
      <c r="X1669" s="269"/>
      <c r="Y1669" s="269"/>
      <c r="Z1669" s="269"/>
      <c r="AA1669" s="269"/>
      <c r="AB1669" s="269"/>
      <c r="AC1669" s="269"/>
      <c r="AD1669" s="269"/>
      <c r="AE1669" s="269"/>
      <c r="AF1669" s="269"/>
      <c r="AG1669" s="269"/>
      <c r="AH1669" s="269"/>
      <c r="AI1669" s="269"/>
      <c r="AJ1669" s="269"/>
      <c r="AK1669" s="269"/>
      <c r="AL1669" s="269"/>
      <c r="AM1669" s="269"/>
      <c r="AN1669" s="269"/>
      <c r="AO1669" s="269"/>
      <c r="AP1669"/>
      <c r="AQ1669" t="s">
        <v>485</v>
      </c>
      <c r="AR1669" s="288"/>
      <c r="AS1669" s="268"/>
      <c r="AT1669" s="294"/>
      <c r="AV1669" s="258"/>
    </row>
    <row r="1670" spans="1:48" s="257" customFormat="1" ht="22.8" x14ac:dyDescent="0.4">
      <c r="A1670" s="257">
        <v>216867</v>
      </c>
      <c r="B1670" s="257" t="s">
        <v>484</v>
      </c>
      <c r="C1670" t="s">
        <v>214</v>
      </c>
      <c r="D1670" t="s">
        <v>214</v>
      </c>
      <c r="E1670" t="s">
        <v>214</v>
      </c>
      <c r="F1670" t="s">
        <v>214</v>
      </c>
      <c r="G1670" t="s">
        <v>213</v>
      </c>
      <c r="H1670" t="s">
        <v>214</v>
      </c>
      <c r="I1670" t="s">
        <v>214</v>
      </c>
      <c r="J1670" t="s">
        <v>214</v>
      </c>
      <c r="K1670" t="s">
        <v>214</v>
      </c>
      <c r="L1670" t="s">
        <v>214</v>
      </c>
      <c r="M1670" t="s">
        <v>212</v>
      </c>
      <c r="N1670" t="s">
        <v>214</v>
      </c>
      <c r="O1670" t="s">
        <v>214</v>
      </c>
      <c r="P1670" t="s">
        <v>214</v>
      </c>
      <c r="Q1670" t="s">
        <v>214</v>
      </c>
      <c r="R1670" t="s">
        <v>214</v>
      </c>
      <c r="S1670" t="s">
        <v>214</v>
      </c>
      <c r="T1670" t="s">
        <v>214</v>
      </c>
      <c r="U1670" t="s">
        <v>214</v>
      </c>
      <c r="V1670" t="s">
        <v>214</v>
      </c>
      <c r="W1670" t="s">
        <v>214</v>
      </c>
      <c r="X1670" t="s">
        <v>214</v>
      </c>
      <c r="Y1670" t="s">
        <v>214</v>
      </c>
      <c r="Z1670" t="s">
        <v>214</v>
      </c>
      <c r="AA1670" t="s">
        <v>214</v>
      </c>
      <c r="AB1670" t="s">
        <v>213</v>
      </c>
      <c r="AC1670" t="s">
        <v>213</v>
      </c>
      <c r="AD1670" t="s">
        <v>213</v>
      </c>
      <c r="AE1670" t="s">
        <v>213</v>
      </c>
      <c r="AF1670" t="s">
        <v>213</v>
      </c>
      <c r="AG1670"/>
      <c r="AH1670"/>
      <c r="AI1670"/>
      <c r="AJ1670"/>
      <c r="AK1670"/>
      <c r="AL1670"/>
      <c r="AM1670"/>
      <c r="AN1670"/>
      <c r="AO1670"/>
      <c r="AP1670"/>
      <c r="AQ1670" t="s">
        <v>3375</v>
      </c>
      <c r="AR1670"/>
      <c r="AS1670" s="268"/>
      <c r="AT1670" s="293"/>
      <c r="AV1670" s="258"/>
    </row>
    <row r="1671" spans="1:48" s="257" customFormat="1" ht="22.8" x14ac:dyDescent="0.4">
      <c r="A1671" s="345">
        <v>216868</v>
      </c>
      <c r="B1671" s="257" t="s">
        <v>485</v>
      </c>
      <c r="C1671" s="269" t="s">
        <v>214</v>
      </c>
      <c r="D1671" s="269" t="s">
        <v>213</v>
      </c>
      <c r="E1671" s="269" t="s">
        <v>213</v>
      </c>
      <c r="F1671" s="269" t="s">
        <v>214</v>
      </c>
      <c r="G1671" s="269" t="s">
        <v>213</v>
      </c>
      <c r="H1671" s="269" t="s">
        <v>213</v>
      </c>
      <c r="I1671" s="269" t="s">
        <v>213</v>
      </c>
      <c r="J1671" s="269" t="s">
        <v>213</v>
      </c>
      <c r="K1671" s="269" t="s">
        <v>213</v>
      </c>
      <c r="L1671" s="269" t="s">
        <v>213</v>
      </c>
      <c r="M1671" s="269"/>
      <c r="N1671" s="269"/>
      <c r="O1671" s="269"/>
      <c r="P1671" s="269"/>
      <c r="Q1671" s="269"/>
      <c r="R1671" s="269"/>
      <c r="S1671" s="269"/>
      <c r="T1671" s="269"/>
      <c r="U1671" s="269"/>
      <c r="V1671" s="269"/>
      <c r="W1671" s="269"/>
      <c r="X1671" s="269"/>
      <c r="Y1671" s="269"/>
      <c r="Z1671" s="269"/>
      <c r="AA1671" s="269"/>
      <c r="AB1671" s="269"/>
      <c r="AC1671" s="269"/>
      <c r="AD1671" s="269"/>
      <c r="AE1671" s="269"/>
      <c r="AF1671" s="269"/>
      <c r="AG1671" s="269"/>
      <c r="AH1671" s="269"/>
      <c r="AI1671" s="269"/>
      <c r="AJ1671" s="269"/>
      <c r="AK1671" s="269"/>
      <c r="AL1671" s="269"/>
      <c r="AM1671" s="269"/>
      <c r="AN1671" s="269"/>
      <c r="AO1671" s="269"/>
      <c r="AP1671"/>
      <c r="AQ1671" t="s">
        <v>485</v>
      </c>
      <c r="AR1671" s="288"/>
      <c r="AS1671" s="268"/>
      <c r="AT1671" s="294"/>
      <c r="AV1671" s="258"/>
    </row>
    <row r="1672" spans="1:48" s="257" customFormat="1" ht="22.8" x14ac:dyDescent="0.4">
      <c r="A1672" s="345">
        <v>216869</v>
      </c>
      <c r="B1672" s="257" t="s">
        <v>486</v>
      </c>
      <c r="C1672" s="269" t="s">
        <v>213</v>
      </c>
      <c r="D1672" s="269" t="s">
        <v>212</v>
      </c>
      <c r="E1672" s="269" t="s">
        <v>212</v>
      </c>
      <c r="F1672" s="269" t="s">
        <v>212</v>
      </c>
      <c r="G1672" s="269" t="s">
        <v>214</v>
      </c>
      <c r="H1672" s="269" t="s">
        <v>214</v>
      </c>
      <c r="I1672" s="269" t="s">
        <v>214</v>
      </c>
      <c r="J1672" s="269" t="s">
        <v>214</v>
      </c>
      <c r="K1672" s="269" t="s">
        <v>214</v>
      </c>
      <c r="L1672" s="269" t="s">
        <v>213</v>
      </c>
      <c r="M1672" s="269" t="s">
        <v>213</v>
      </c>
      <c r="N1672" s="269" t="s">
        <v>213</v>
      </c>
      <c r="O1672" s="269" t="s">
        <v>213</v>
      </c>
      <c r="P1672" s="269" t="s">
        <v>213</v>
      </c>
      <c r="Q1672" s="269" t="s">
        <v>213</v>
      </c>
      <c r="R1672" s="269" t="s">
        <v>213</v>
      </c>
      <c r="S1672" s="269" t="s">
        <v>213</v>
      </c>
      <c r="T1672" s="269" t="s">
        <v>213</v>
      </c>
      <c r="U1672" s="269" t="s">
        <v>213</v>
      </c>
      <c r="V1672" s="269" t="s">
        <v>213</v>
      </c>
      <c r="W1672" s="269"/>
      <c r="X1672" s="269"/>
      <c r="Y1672" s="269"/>
      <c r="Z1672" s="269"/>
      <c r="AA1672" s="269"/>
      <c r="AB1672" s="269"/>
      <c r="AC1672" s="269"/>
      <c r="AD1672" s="269"/>
      <c r="AE1672" s="269"/>
      <c r="AF1672" s="269"/>
      <c r="AG1672" s="269"/>
      <c r="AH1672" s="269"/>
      <c r="AI1672" s="269"/>
      <c r="AJ1672" s="269"/>
      <c r="AK1672" s="269"/>
      <c r="AL1672" s="269"/>
      <c r="AM1672" s="269"/>
      <c r="AN1672" s="269"/>
      <c r="AO1672" s="269"/>
      <c r="AP1672"/>
      <c r="AQ1672" t="s">
        <v>3377</v>
      </c>
      <c r="AR1672" s="288"/>
      <c r="AS1672" s="268"/>
      <c r="AT1672" s="294"/>
    </row>
    <row r="1673" spans="1:48" s="257" customFormat="1" ht="22.8" x14ac:dyDescent="0.4">
      <c r="A1673" s="345">
        <v>216870</v>
      </c>
      <c r="B1673" s="257" t="s">
        <v>485</v>
      </c>
      <c r="C1673" s="269" t="s">
        <v>214</v>
      </c>
      <c r="D1673" s="269" t="s">
        <v>214</v>
      </c>
      <c r="E1673" s="269" t="s">
        <v>214</v>
      </c>
      <c r="F1673" s="269" t="s">
        <v>214</v>
      </c>
      <c r="G1673" s="269" t="s">
        <v>213</v>
      </c>
      <c r="H1673" s="269" t="s">
        <v>213</v>
      </c>
      <c r="I1673" s="269" t="s">
        <v>213</v>
      </c>
      <c r="J1673" s="269" t="s">
        <v>213</v>
      </c>
      <c r="K1673" s="269" t="s">
        <v>213</v>
      </c>
      <c r="L1673" s="269" t="s">
        <v>213</v>
      </c>
      <c r="M1673" s="269"/>
      <c r="N1673" s="269"/>
      <c r="O1673" s="269"/>
      <c r="P1673" s="269"/>
      <c r="Q1673" s="269"/>
      <c r="R1673" s="269"/>
      <c r="S1673" s="269"/>
      <c r="T1673" s="269"/>
      <c r="U1673" s="269"/>
      <c r="V1673" s="269"/>
      <c r="W1673" s="269"/>
      <c r="X1673" s="269"/>
      <c r="Y1673" s="269"/>
      <c r="Z1673" s="269"/>
      <c r="AA1673" s="269"/>
      <c r="AB1673" s="269"/>
      <c r="AC1673" s="269"/>
      <c r="AD1673" s="269"/>
      <c r="AE1673" s="269"/>
      <c r="AF1673" s="269"/>
      <c r="AG1673" s="269"/>
      <c r="AH1673" s="269"/>
      <c r="AI1673" s="269"/>
      <c r="AJ1673" s="269"/>
      <c r="AK1673" s="269"/>
      <c r="AL1673" s="269"/>
      <c r="AM1673" s="269"/>
      <c r="AN1673" s="269"/>
      <c r="AO1673" s="269"/>
      <c r="AP1673"/>
      <c r="AQ1673" t="s">
        <v>485</v>
      </c>
      <c r="AR1673" s="269"/>
      <c r="AS1673" s="268"/>
      <c r="AT1673" s="293"/>
      <c r="AV1673" s="258"/>
    </row>
    <row r="1674" spans="1:48" s="257" customFormat="1" ht="22.8" x14ac:dyDescent="0.4">
      <c r="A1674" s="257">
        <v>216871</v>
      </c>
      <c r="B1674" s="257" t="s">
        <v>485</v>
      </c>
      <c r="C1674" t="s">
        <v>212</v>
      </c>
      <c r="D1674" t="s">
        <v>212</v>
      </c>
      <c r="E1674" t="s">
        <v>212</v>
      </c>
      <c r="F1674" t="s">
        <v>212</v>
      </c>
      <c r="G1674" t="s">
        <v>212</v>
      </c>
      <c r="H1674" t="s">
        <v>212</v>
      </c>
      <c r="I1674" t="s">
        <v>212</v>
      </c>
      <c r="J1674" t="s">
        <v>212</v>
      </c>
      <c r="K1674" t="s">
        <v>212</v>
      </c>
      <c r="L1674" t="s">
        <v>212</v>
      </c>
      <c r="M1674"/>
      <c r="N1674"/>
      <c r="O1674"/>
      <c r="P1674"/>
      <c r="Q1674"/>
      <c r="R1674"/>
      <c r="S1674"/>
      <c r="T1674"/>
      <c r="U1674"/>
      <c r="V1674"/>
      <c r="W1674"/>
      <c r="X1674"/>
      <c r="Y1674"/>
      <c r="Z1674"/>
      <c r="AA1674"/>
      <c r="AB1674"/>
      <c r="AC1674"/>
      <c r="AD1674"/>
      <c r="AE1674"/>
      <c r="AF1674"/>
      <c r="AG1674"/>
      <c r="AH1674"/>
      <c r="AI1674"/>
      <c r="AJ1674"/>
      <c r="AK1674"/>
      <c r="AL1674"/>
      <c r="AM1674"/>
      <c r="AN1674"/>
      <c r="AO1674"/>
      <c r="AP1674"/>
      <c r="AQ1674" t="s">
        <v>485</v>
      </c>
      <c r="AR1674" s="288"/>
      <c r="AS1674" s="268"/>
      <c r="AT1674" s="294"/>
    </row>
    <row r="1675" spans="1:48" s="257" customFormat="1" ht="22.8" x14ac:dyDescent="0.4">
      <c r="A1675" s="345">
        <v>216872</v>
      </c>
      <c r="B1675" s="257" t="s">
        <v>485</v>
      </c>
      <c r="C1675" s="269" t="s">
        <v>214</v>
      </c>
      <c r="D1675" s="269" t="s">
        <v>214</v>
      </c>
      <c r="E1675" s="269" t="s">
        <v>214</v>
      </c>
      <c r="F1675" s="269" t="s">
        <v>214</v>
      </c>
      <c r="G1675" s="269" t="s">
        <v>213</v>
      </c>
      <c r="H1675" s="269" t="s">
        <v>213</v>
      </c>
      <c r="I1675" s="269" t="s">
        <v>213</v>
      </c>
      <c r="J1675" s="269" t="s">
        <v>213</v>
      </c>
      <c r="K1675" s="269" t="s">
        <v>213</v>
      </c>
      <c r="L1675" s="269" t="s">
        <v>213</v>
      </c>
      <c r="M1675" s="269"/>
      <c r="N1675" s="269"/>
      <c r="O1675" s="269"/>
      <c r="P1675" s="269"/>
      <c r="Q1675" s="269"/>
      <c r="R1675" s="269"/>
      <c r="S1675" s="269"/>
      <c r="T1675" s="269"/>
      <c r="U1675" s="269"/>
      <c r="V1675" s="269"/>
      <c r="W1675" s="269"/>
      <c r="X1675" s="269"/>
      <c r="Y1675" s="269"/>
      <c r="Z1675" s="269"/>
      <c r="AA1675" s="269"/>
      <c r="AB1675" s="269"/>
      <c r="AC1675" s="269"/>
      <c r="AD1675" s="269"/>
      <c r="AE1675" s="269"/>
      <c r="AF1675" s="269"/>
      <c r="AG1675" s="269"/>
      <c r="AH1675" s="269"/>
      <c r="AI1675" s="269"/>
      <c r="AJ1675" s="269"/>
      <c r="AK1675" s="269"/>
      <c r="AL1675" s="269"/>
      <c r="AM1675" s="269"/>
      <c r="AN1675" s="269"/>
      <c r="AO1675" s="269"/>
      <c r="AP1675"/>
      <c r="AQ1675" t="s">
        <v>485</v>
      </c>
      <c r="AR1675" s="288"/>
      <c r="AS1675" s="268"/>
      <c r="AT1675" s="294"/>
    </row>
    <row r="1676" spans="1:48" s="257" customFormat="1" ht="25.8" x14ac:dyDescent="0.65">
      <c r="A1676" s="257">
        <v>216873</v>
      </c>
      <c r="B1676" s="257" t="s">
        <v>486</v>
      </c>
      <c r="C1676" t="s">
        <v>213</v>
      </c>
      <c r="D1676" t="s">
        <v>214</v>
      </c>
      <c r="E1676" t="s">
        <v>214</v>
      </c>
      <c r="F1676" t="s">
        <v>212</v>
      </c>
      <c r="G1676" t="s">
        <v>214</v>
      </c>
      <c r="H1676" t="s">
        <v>214</v>
      </c>
      <c r="I1676" t="s">
        <v>214</v>
      </c>
      <c r="J1676" t="s">
        <v>212</v>
      </c>
      <c r="K1676" t="s">
        <v>214</v>
      </c>
      <c r="L1676" t="s">
        <v>214</v>
      </c>
      <c r="M1676" t="s">
        <v>213</v>
      </c>
      <c r="N1676" t="s">
        <v>213</v>
      </c>
      <c r="O1676" t="s">
        <v>214</v>
      </c>
      <c r="P1676" t="s">
        <v>214</v>
      </c>
      <c r="Q1676" t="s">
        <v>213</v>
      </c>
      <c r="R1676" t="s">
        <v>214</v>
      </c>
      <c r="S1676" t="s">
        <v>213</v>
      </c>
      <c r="T1676" t="s">
        <v>214</v>
      </c>
      <c r="U1676" t="s">
        <v>214</v>
      </c>
      <c r="V1676" t="s">
        <v>214</v>
      </c>
      <c r="W1676"/>
      <c r="X1676"/>
      <c r="Y1676"/>
      <c r="Z1676"/>
      <c r="AA1676"/>
      <c r="AB1676"/>
      <c r="AC1676"/>
      <c r="AD1676"/>
      <c r="AE1676"/>
      <c r="AF1676"/>
      <c r="AG1676"/>
      <c r="AH1676"/>
      <c r="AI1676"/>
      <c r="AJ1676"/>
      <c r="AK1676"/>
      <c r="AL1676"/>
      <c r="AM1676"/>
      <c r="AN1676"/>
      <c r="AO1676"/>
      <c r="AP1676"/>
      <c r="AQ1676" t="s">
        <v>3377</v>
      </c>
      <c r="AR1676" s="279"/>
      <c r="AS1676" s="268"/>
      <c r="AT1676" s="294"/>
      <c r="AV1676" s="258"/>
    </row>
    <row r="1677" spans="1:48" s="257" customFormat="1" ht="22.8" x14ac:dyDescent="0.4">
      <c r="A1677" s="345">
        <v>216874</v>
      </c>
      <c r="B1677" s="257" t="s">
        <v>485</v>
      </c>
      <c r="C1677" s="269" t="s">
        <v>214</v>
      </c>
      <c r="D1677" s="269" t="s">
        <v>214</v>
      </c>
      <c r="E1677" s="269" t="s">
        <v>214</v>
      </c>
      <c r="F1677" s="269" t="s">
        <v>213</v>
      </c>
      <c r="G1677" s="269" t="s">
        <v>214</v>
      </c>
      <c r="H1677" s="269" t="s">
        <v>213</v>
      </c>
      <c r="I1677" s="269" t="s">
        <v>214</v>
      </c>
      <c r="J1677" s="269" t="s">
        <v>214</v>
      </c>
      <c r="K1677" s="269" t="s">
        <v>214</v>
      </c>
      <c r="L1677" s="269" t="s">
        <v>213</v>
      </c>
      <c r="M1677" s="269"/>
      <c r="N1677" s="269"/>
      <c r="O1677" s="269"/>
      <c r="P1677" s="269"/>
      <c r="Q1677" s="269"/>
      <c r="R1677" s="269"/>
      <c r="S1677" s="269"/>
      <c r="T1677" s="269"/>
      <c r="U1677" s="269"/>
      <c r="V1677" s="269"/>
      <c r="W1677" s="269"/>
      <c r="X1677" s="269"/>
      <c r="Y1677" s="269"/>
      <c r="Z1677" s="269"/>
      <c r="AA1677" s="269"/>
      <c r="AB1677" s="269"/>
      <c r="AC1677" s="269"/>
      <c r="AD1677" s="269"/>
      <c r="AE1677" s="269"/>
      <c r="AF1677" s="269"/>
      <c r="AG1677" s="269"/>
      <c r="AH1677" s="269"/>
      <c r="AI1677" s="269"/>
      <c r="AJ1677" s="269"/>
      <c r="AK1677" s="269"/>
      <c r="AL1677" s="269"/>
      <c r="AM1677" s="269"/>
      <c r="AN1677" s="269"/>
      <c r="AO1677" s="269"/>
      <c r="AP1677"/>
      <c r="AQ1677" t="s">
        <v>485</v>
      </c>
      <c r="AR1677" s="288"/>
      <c r="AS1677" s="268"/>
      <c r="AT1677" s="294"/>
    </row>
    <row r="1678" spans="1:48" s="257" customFormat="1" ht="22.8" x14ac:dyDescent="0.4">
      <c r="A1678" s="257">
        <v>216875</v>
      </c>
      <c r="B1678" s="257" t="s">
        <v>485</v>
      </c>
      <c r="C1678" t="s">
        <v>212</v>
      </c>
      <c r="D1678" t="s">
        <v>212</v>
      </c>
      <c r="E1678" t="s">
        <v>212</v>
      </c>
      <c r="F1678" t="s">
        <v>212</v>
      </c>
      <c r="G1678" t="s">
        <v>213</v>
      </c>
      <c r="H1678" t="s">
        <v>214</v>
      </c>
      <c r="I1678" t="s">
        <v>214</v>
      </c>
      <c r="J1678" t="s">
        <v>212</v>
      </c>
      <c r="K1678" t="s">
        <v>214</v>
      </c>
      <c r="L1678" t="s">
        <v>212</v>
      </c>
      <c r="M1678"/>
      <c r="N1678"/>
      <c r="O1678"/>
      <c r="P1678"/>
      <c r="Q1678"/>
      <c r="R1678"/>
      <c r="S1678"/>
      <c r="T1678"/>
      <c r="U1678"/>
      <c r="V1678"/>
      <c r="W1678"/>
      <c r="X1678"/>
      <c r="Y1678"/>
      <c r="Z1678"/>
      <c r="AA1678"/>
      <c r="AB1678"/>
      <c r="AC1678"/>
      <c r="AD1678"/>
      <c r="AE1678"/>
      <c r="AF1678"/>
      <c r="AG1678"/>
      <c r="AH1678"/>
      <c r="AI1678"/>
      <c r="AJ1678"/>
      <c r="AK1678"/>
      <c r="AL1678"/>
      <c r="AM1678"/>
      <c r="AN1678"/>
      <c r="AO1678"/>
      <c r="AP1678"/>
      <c r="AQ1678" t="s">
        <v>485</v>
      </c>
      <c r="AR1678"/>
      <c r="AS1678" s="268"/>
      <c r="AT1678" s="294"/>
    </row>
    <row r="1679" spans="1:48" s="257" customFormat="1" ht="22.8" x14ac:dyDescent="0.4">
      <c r="A1679" s="345">
        <v>216876</v>
      </c>
      <c r="B1679" s="257" t="s">
        <v>485</v>
      </c>
      <c r="C1679" s="269" t="s">
        <v>214</v>
      </c>
      <c r="D1679" s="269" t="s">
        <v>214</v>
      </c>
      <c r="E1679" s="269" t="s">
        <v>214</v>
      </c>
      <c r="F1679" s="269" t="s">
        <v>214</v>
      </c>
      <c r="G1679" s="269" t="s">
        <v>213</v>
      </c>
      <c r="H1679" s="269" t="s">
        <v>213</v>
      </c>
      <c r="I1679" s="269" t="s">
        <v>213</v>
      </c>
      <c r="J1679" s="269" t="s">
        <v>213</v>
      </c>
      <c r="K1679" s="269" t="s">
        <v>213</v>
      </c>
      <c r="L1679" s="269" t="s">
        <v>213</v>
      </c>
      <c r="M1679" s="269"/>
      <c r="N1679" s="269"/>
      <c r="O1679" s="269"/>
      <c r="P1679" s="269"/>
      <c r="Q1679" s="269"/>
      <c r="R1679" s="269"/>
      <c r="S1679" s="269"/>
      <c r="T1679" s="269"/>
      <c r="U1679" s="269"/>
      <c r="V1679" s="269"/>
      <c r="W1679" s="269"/>
      <c r="X1679" s="269"/>
      <c r="Y1679" s="269"/>
      <c r="Z1679" s="269"/>
      <c r="AA1679" s="269"/>
      <c r="AB1679" s="269"/>
      <c r="AC1679" s="269"/>
      <c r="AD1679" s="269"/>
      <c r="AE1679" s="269"/>
      <c r="AF1679" s="269"/>
      <c r="AG1679" s="269"/>
      <c r="AH1679" s="269"/>
      <c r="AI1679" s="269"/>
      <c r="AJ1679" s="269"/>
      <c r="AK1679" s="269"/>
      <c r="AL1679" s="269"/>
      <c r="AM1679" s="269"/>
      <c r="AN1679" s="269"/>
      <c r="AO1679" s="269"/>
      <c r="AP1679"/>
      <c r="AQ1679" t="s">
        <v>485</v>
      </c>
      <c r="AR1679" s="288"/>
      <c r="AS1679" s="268"/>
      <c r="AT1679" s="293"/>
    </row>
    <row r="1680" spans="1:48" s="257" customFormat="1" ht="22.8" x14ac:dyDescent="0.4">
      <c r="A1680" s="257">
        <v>216877</v>
      </c>
      <c r="B1680" s="257" t="s">
        <v>484</v>
      </c>
      <c r="C1680" t="s">
        <v>214</v>
      </c>
      <c r="D1680" t="s">
        <v>214</v>
      </c>
      <c r="E1680" t="s">
        <v>214</v>
      </c>
      <c r="F1680" t="s">
        <v>212</v>
      </c>
      <c r="G1680" t="s">
        <v>213</v>
      </c>
      <c r="H1680" t="s">
        <v>214</v>
      </c>
      <c r="I1680" t="s">
        <v>212</v>
      </c>
      <c r="J1680" t="s">
        <v>214</v>
      </c>
      <c r="K1680" t="s">
        <v>214</v>
      </c>
      <c r="L1680" t="s">
        <v>212</v>
      </c>
      <c r="M1680" t="s">
        <v>214</v>
      </c>
      <c r="N1680" t="s">
        <v>212</v>
      </c>
      <c r="O1680" t="s">
        <v>212</v>
      </c>
      <c r="P1680" t="s">
        <v>214</v>
      </c>
      <c r="Q1680" t="s">
        <v>212</v>
      </c>
      <c r="R1680" t="s">
        <v>212</v>
      </c>
      <c r="S1680" t="s">
        <v>214</v>
      </c>
      <c r="T1680" t="s">
        <v>214</v>
      </c>
      <c r="U1680" t="s">
        <v>214</v>
      </c>
      <c r="V1680" t="s">
        <v>214</v>
      </c>
      <c r="W1680" t="s">
        <v>214</v>
      </c>
      <c r="X1680" t="s">
        <v>214</v>
      </c>
      <c r="Y1680" t="s">
        <v>214</v>
      </c>
      <c r="Z1680" t="s">
        <v>214</v>
      </c>
      <c r="AA1680" t="s">
        <v>214</v>
      </c>
      <c r="AB1680" t="s">
        <v>213</v>
      </c>
      <c r="AC1680" t="s">
        <v>213</v>
      </c>
      <c r="AD1680" t="s">
        <v>213</v>
      </c>
      <c r="AE1680" t="s">
        <v>213</v>
      </c>
      <c r="AF1680" t="s">
        <v>213</v>
      </c>
      <c r="AG1680"/>
      <c r="AH1680"/>
      <c r="AI1680"/>
      <c r="AJ1680"/>
      <c r="AK1680"/>
      <c r="AL1680"/>
      <c r="AM1680"/>
      <c r="AN1680"/>
      <c r="AO1680"/>
      <c r="AP1680"/>
      <c r="AQ1680" t="s">
        <v>3375</v>
      </c>
      <c r="AR1680"/>
      <c r="AS1680" s="268"/>
      <c r="AT1680" s="293"/>
      <c r="AV1680" s="258"/>
    </row>
    <row r="1681" spans="1:48" s="257" customFormat="1" ht="22.8" x14ac:dyDescent="0.4">
      <c r="A1681" s="257">
        <v>216878</v>
      </c>
      <c r="B1681" s="257" t="s">
        <v>484</v>
      </c>
      <c r="C1681" t="s">
        <v>212</v>
      </c>
      <c r="D1681" t="s">
        <v>214</v>
      </c>
      <c r="E1681" t="s">
        <v>214</v>
      </c>
      <c r="F1681" t="s">
        <v>214</v>
      </c>
      <c r="G1681" t="s">
        <v>213</v>
      </c>
      <c r="H1681" t="s">
        <v>214</v>
      </c>
      <c r="I1681" t="s">
        <v>214</v>
      </c>
      <c r="J1681" t="s">
        <v>214</v>
      </c>
      <c r="K1681" t="s">
        <v>214</v>
      </c>
      <c r="L1681" t="s">
        <v>212</v>
      </c>
      <c r="M1681" t="s">
        <v>214</v>
      </c>
      <c r="N1681" t="s">
        <v>214</v>
      </c>
      <c r="O1681" t="s">
        <v>214</v>
      </c>
      <c r="P1681" t="s">
        <v>214</v>
      </c>
      <c r="Q1681" t="s">
        <v>212</v>
      </c>
      <c r="R1681" t="s">
        <v>214</v>
      </c>
      <c r="S1681" t="s">
        <v>212</v>
      </c>
      <c r="T1681" t="s">
        <v>214</v>
      </c>
      <c r="U1681" t="s">
        <v>214</v>
      </c>
      <c r="V1681" t="s">
        <v>214</v>
      </c>
      <c r="W1681" t="s">
        <v>214</v>
      </c>
      <c r="X1681" t="s">
        <v>214</v>
      </c>
      <c r="Y1681" t="s">
        <v>214</v>
      </c>
      <c r="Z1681" t="s">
        <v>214</v>
      </c>
      <c r="AA1681" t="s">
        <v>214</v>
      </c>
      <c r="AB1681" t="s">
        <v>213</v>
      </c>
      <c r="AC1681" t="s">
        <v>213</v>
      </c>
      <c r="AD1681" t="s">
        <v>213</v>
      </c>
      <c r="AE1681" t="s">
        <v>213</v>
      </c>
      <c r="AF1681" t="s">
        <v>213</v>
      </c>
      <c r="AG1681"/>
      <c r="AH1681"/>
      <c r="AI1681"/>
      <c r="AJ1681"/>
      <c r="AK1681"/>
      <c r="AL1681"/>
      <c r="AM1681"/>
      <c r="AN1681"/>
      <c r="AO1681"/>
      <c r="AP1681"/>
      <c r="AQ1681" t="s">
        <v>3375</v>
      </c>
      <c r="AR1681"/>
      <c r="AS1681" s="268"/>
      <c r="AT1681" s="294"/>
    </row>
    <row r="1682" spans="1:48" s="257" customFormat="1" ht="22.8" x14ac:dyDescent="0.4">
      <c r="A1682" s="345">
        <v>216879</v>
      </c>
      <c r="B1682" s="257" t="s">
        <v>486</v>
      </c>
      <c r="C1682" s="269" t="s">
        <v>214</v>
      </c>
      <c r="D1682" s="269" t="s">
        <v>214</v>
      </c>
      <c r="E1682" s="269" t="s">
        <v>214</v>
      </c>
      <c r="F1682" s="269" t="s">
        <v>214</v>
      </c>
      <c r="G1682" s="269" t="s">
        <v>213</v>
      </c>
      <c r="H1682" s="269" t="s">
        <v>214</v>
      </c>
      <c r="I1682" s="269" t="s">
        <v>214</v>
      </c>
      <c r="J1682" s="269" t="s">
        <v>214</v>
      </c>
      <c r="K1682" s="269" t="s">
        <v>214</v>
      </c>
      <c r="L1682" s="269" t="s">
        <v>214</v>
      </c>
      <c r="M1682" s="269" t="s">
        <v>213</v>
      </c>
      <c r="N1682" s="269" t="s">
        <v>213</v>
      </c>
      <c r="O1682" s="269" t="s">
        <v>213</v>
      </c>
      <c r="P1682" s="269" t="s">
        <v>213</v>
      </c>
      <c r="Q1682" s="269" t="s">
        <v>213</v>
      </c>
      <c r="R1682" s="269" t="s">
        <v>213</v>
      </c>
      <c r="S1682" s="269" t="s">
        <v>213</v>
      </c>
      <c r="T1682" s="269" t="s">
        <v>213</v>
      </c>
      <c r="U1682" s="269" t="s">
        <v>213</v>
      </c>
      <c r="V1682" s="269" t="s">
        <v>213</v>
      </c>
      <c r="W1682" s="269"/>
      <c r="X1682" s="269"/>
      <c r="Y1682" s="269"/>
      <c r="Z1682" s="269"/>
      <c r="AA1682" s="269"/>
      <c r="AB1682" s="269"/>
      <c r="AC1682" s="269"/>
      <c r="AD1682" s="269"/>
      <c r="AE1682" s="269"/>
      <c r="AF1682" s="269"/>
      <c r="AG1682" s="269"/>
      <c r="AH1682" s="269"/>
      <c r="AI1682" s="269"/>
      <c r="AJ1682" s="269"/>
      <c r="AK1682" s="269"/>
      <c r="AL1682" s="269"/>
      <c r="AM1682" s="269"/>
      <c r="AN1682" s="269"/>
      <c r="AO1682" s="269"/>
      <c r="AP1682"/>
      <c r="AQ1682" t="s">
        <v>486</v>
      </c>
      <c r="AR1682" s="288"/>
      <c r="AS1682" s="268"/>
      <c r="AT1682" s="294"/>
      <c r="AV1682" s="258"/>
    </row>
    <row r="1683" spans="1:48" s="257" customFormat="1" ht="22.8" x14ac:dyDescent="0.4">
      <c r="A1683" s="345">
        <v>216880</v>
      </c>
      <c r="B1683" s="257" t="s">
        <v>485</v>
      </c>
      <c r="C1683" s="269" t="s">
        <v>214</v>
      </c>
      <c r="D1683" s="269" t="s">
        <v>214</v>
      </c>
      <c r="E1683" s="269" t="s">
        <v>214</v>
      </c>
      <c r="F1683" s="269" t="s">
        <v>213</v>
      </c>
      <c r="G1683" s="269" t="s">
        <v>213</v>
      </c>
      <c r="H1683" s="269" t="s">
        <v>213</v>
      </c>
      <c r="I1683" s="269" t="s">
        <v>213</v>
      </c>
      <c r="J1683" s="269" t="s">
        <v>213</v>
      </c>
      <c r="K1683" s="269" t="s">
        <v>213</v>
      </c>
      <c r="L1683" s="269" t="s">
        <v>213</v>
      </c>
      <c r="M1683" s="269"/>
      <c r="N1683" s="269"/>
      <c r="O1683" s="269"/>
      <c r="P1683" s="269"/>
      <c r="Q1683" s="269"/>
      <c r="R1683" s="269"/>
      <c r="S1683" s="269"/>
      <c r="T1683" s="269"/>
      <c r="U1683" s="269"/>
      <c r="V1683" s="269"/>
      <c r="W1683" s="269"/>
      <c r="X1683" s="269"/>
      <c r="Y1683" s="269"/>
      <c r="Z1683" s="269"/>
      <c r="AA1683" s="269"/>
      <c r="AB1683" s="269"/>
      <c r="AC1683" s="269"/>
      <c r="AD1683" s="269"/>
      <c r="AE1683" s="269"/>
      <c r="AF1683" s="269"/>
      <c r="AG1683" s="269"/>
      <c r="AH1683" s="269"/>
      <c r="AI1683" s="269"/>
      <c r="AJ1683" s="269"/>
      <c r="AK1683" s="269"/>
      <c r="AL1683" s="269"/>
      <c r="AM1683" s="269"/>
      <c r="AN1683" s="269"/>
      <c r="AO1683" s="269"/>
      <c r="AP1683"/>
      <c r="AQ1683" t="s">
        <v>485</v>
      </c>
      <c r="AR1683" s="288"/>
      <c r="AS1683" s="268"/>
      <c r="AT1683" s="293"/>
    </row>
    <row r="1684" spans="1:48" s="257" customFormat="1" ht="22.8" x14ac:dyDescent="0.4">
      <c r="A1684" s="345">
        <v>216881</v>
      </c>
      <c r="B1684" s="257" t="s">
        <v>485</v>
      </c>
      <c r="C1684" s="269" t="s">
        <v>214</v>
      </c>
      <c r="D1684" s="269" t="s">
        <v>213</v>
      </c>
      <c r="E1684" s="269" t="s">
        <v>214</v>
      </c>
      <c r="F1684" s="269" t="s">
        <v>214</v>
      </c>
      <c r="G1684" s="269" t="s">
        <v>213</v>
      </c>
      <c r="H1684" s="269" t="s">
        <v>213</v>
      </c>
      <c r="I1684" s="269" t="s">
        <v>213</v>
      </c>
      <c r="J1684" s="269" t="s">
        <v>213</v>
      </c>
      <c r="K1684" s="269" t="s">
        <v>213</v>
      </c>
      <c r="L1684" s="269" t="s">
        <v>213</v>
      </c>
      <c r="M1684" s="269"/>
      <c r="N1684" s="269"/>
      <c r="O1684" s="269"/>
      <c r="P1684" s="269"/>
      <c r="Q1684" s="269"/>
      <c r="R1684" s="269"/>
      <c r="S1684" s="269"/>
      <c r="T1684" s="269"/>
      <c r="U1684" s="269"/>
      <c r="V1684" s="269"/>
      <c r="W1684" s="269"/>
      <c r="X1684" s="269"/>
      <c r="Y1684" s="269"/>
      <c r="Z1684" s="269"/>
      <c r="AA1684" s="269"/>
      <c r="AB1684" s="269"/>
      <c r="AC1684" s="269"/>
      <c r="AD1684" s="269"/>
      <c r="AE1684" s="269"/>
      <c r="AF1684" s="269"/>
      <c r="AG1684" s="269"/>
      <c r="AH1684" s="269"/>
      <c r="AI1684" s="269"/>
      <c r="AJ1684" s="269"/>
      <c r="AK1684" s="269"/>
      <c r="AL1684" s="269"/>
      <c r="AM1684" s="269"/>
      <c r="AN1684" s="269"/>
      <c r="AO1684" s="269"/>
      <c r="AP1684"/>
      <c r="AQ1684" t="s">
        <v>485</v>
      </c>
      <c r="AR1684" s="288"/>
      <c r="AS1684" s="268"/>
      <c r="AT1684" s="293"/>
    </row>
    <row r="1685" spans="1:48" s="257" customFormat="1" ht="22.8" x14ac:dyDescent="0.4">
      <c r="A1685" s="345">
        <v>216882</v>
      </c>
      <c r="B1685" s="257" t="s">
        <v>485</v>
      </c>
      <c r="C1685" s="269" t="s">
        <v>214</v>
      </c>
      <c r="D1685" s="269" t="s">
        <v>214</v>
      </c>
      <c r="E1685" s="269" t="s">
        <v>214</v>
      </c>
      <c r="F1685" s="269" t="s">
        <v>214</v>
      </c>
      <c r="G1685" s="269" t="s">
        <v>213</v>
      </c>
      <c r="H1685" s="269" t="s">
        <v>213</v>
      </c>
      <c r="I1685" s="269" t="s">
        <v>213</v>
      </c>
      <c r="J1685" s="269" t="s">
        <v>213</v>
      </c>
      <c r="K1685" s="269" t="s">
        <v>213</v>
      </c>
      <c r="L1685" s="269" t="s">
        <v>213</v>
      </c>
      <c r="M1685" s="269"/>
      <c r="N1685" s="269"/>
      <c r="O1685" s="269"/>
      <c r="P1685" s="269"/>
      <c r="Q1685" s="269"/>
      <c r="R1685" s="269"/>
      <c r="S1685" s="269"/>
      <c r="T1685" s="269"/>
      <c r="U1685" s="269"/>
      <c r="V1685" s="269"/>
      <c r="W1685" s="269"/>
      <c r="X1685" s="269"/>
      <c r="Y1685" s="269"/>
      <c r="Z1685" s="269"/>
      <c r="AA1685" s="269"/>
      <c r="AB1685" s="269"/>
      <c r="AC1685" s="269"/>
      <c r="AD1685" s="269"/>
      <c r="AE1685" s="269"/>
      <c r="AF1685" s="269"/>
      <c r="AG1685" s="269"/>
      <c r="AH1685" s="269"/>
      <c r="AI1685" s="269"/>
      <c r="AJ1685" s="269"/>
      <c r="AK1685" s="269"/>
      <c r="AL1685" s="269"/>
      <c r="AM1685" s="269"/>
      <c r="AN1685" s="269"/>
      <c r="AO1685" s="269"/>
      <c r="AP1685"/>
      <c r="AQ1685" t="s">
        <v>485</v>
      </c>
      <c r="AR1685" s="288"/>
      <c r="AS1685" s="268"/>
      <c r="AT1685" s="294"/>
    </row>
    <row r="1686" spans="1:48" s="257" customFormat="1" ht="22.8" x14ac:dyDescent="0.4">
      <c r="A1686" s="257">
        <v>216883</v>
      </c>
      <c r="B1686" s="257" t="s">
        <v>486</v>
      </c>
      <c r="C1686" t="s">
        <v>212</v>
      </c>
      <c r="D1686" t="s">
        <v>214</v>
      </c>
      <c r="E1686" t="s">
        <v>214</v>
      </c>
      <c r="F1686" t="s">
        <v>212</v>
      </c>
      <c r="G1686" t="s">
        <v>212</v>
      </c>
      <c r="H1686" t="s">
        <v>214</v>
      </c>
      <c r="I1686" t="s">
        <v>214</v>
      </c>
      <c r="J1686" t="s">
        <v>214</v>
      </c>
      <c r="K1686" t="s">
        <v>212</v>
      </c>
      <c r="L1686" t="s">
        <v>214</v>
      </c>
      <c r="M1686" t="s">
        <v>212</v>
      </c>
      <c r="N1686" t="s">
        <v>212</v>
      </c>
      <c r="O1686" t="s">
        <v>212</v>
      </c>
      <c r="P1686" t="s">
        <v>212</v>
      </c>
      <c r="Q1686" t="s">
        <v>213</v>
      </c>
      <c r="R1686" t="s">
        <v>214</v>
      </c>
      <c r="S1686" t="s">
        <v>213</v>
      </c>
      <c r="T1686" t="s">
        <v>214</v>
      </c>
      <c r="U1686" t="s">
        <v>214</v>
      </c>
      <c r="V1686" t="s">
        <v>212</v>
      </c>
      <c r="W1686"/>
      <c r="X1686"/>
      <c r="Y1686"/>
      <c r="Z1686"/>
      <c r="AA1686"/>
      <c r="AB1686"/>
      <c r="AC1686"/>
      <c r="AD1686"/>
      <c r="AE1686"/>
      <c r="AF1686"/>
      <c r="AG1686"/>
      <c r="AH1686"/>
      <c r="AI1686"/>
      <c r="AJ1686"/>
      <c r="AK1686"/>
      <c r="AL1686"/>
      <c r="AM1686"/>
      <c r="AN1686"/>
      <c r="AO1686"/>
      <c r="AP1686"/>
      <c r="AQ1686" t="s">
        <v>3377</v>
      </c>
      <c r="AR1686"/>
      <c r="AS1686" s="268"/>
      <c r="AT1686" s="294"/>
      <c r="AV1686" s="258"/>
    </row>
    <row r="1687" spans="1:48" s="257" customFormat="1" ht="22.8" x14ac:dyDescent="0.4">
      <c r="A1687" s="345">
        <v>216884</v>
      </c>
      <c r="B1687" s="257" t="s">
        <v>485</v>
      </c>
      <c r="C1687" s="269" t="s">
        <v>212</v>
      </c>
      <c r="D1687" s="269" t="s">
        <v>214</v>
      </c>
      <c r="E1687" s="269" t="s">
        <v>212</v>
      </c>
      <c r="F1687" s="269" t="s">
        <v>212</v>
      </c>
      <c r="G1687" s="269" t="s">
        <v>214</v>
      </c>
      <c r="H1687" s="269" t="s">
        <v>214</v>
      </c>
      <c r="I1687" s="269" t="s">
        <v>214</v>
      </c>
      <c r="J1687" s="269" t="s">
        <v>214</v>
      </c>
      <c r="K1687" s="269" t="s">
        <v>214</v>
      </c>
      <c r="L1687" s="269" t="s">
        <v>214</v>
      </c>
      <c r="M1687" s="269"/>
      <c r="N1687" s="269"/>
      <c r="O1687" s="269"/>
      <c r="P1687" s="269"/>
      <c r="Q1687" s="269"/>
      <c r="R1687" s="269"/>
      <c r="S1687" s="269"/>
      <c r="T1687" s="269"/>
      <c r="U1687" s="269"/>
      <c r="V1687" s="269"/>
      <c r="W1687" s="269"/>
      <c r="X1687" s="269"/>
      <c r="Y1687" s="269"/>
      <c r="Z1687" s="269"/>
      <c r="AA1687" s="269"/>
      <c r="AB1687" s="269"/>
      <c r="AC1687" s="269"/>
      <c r="AD1687" s="269"/>
      <c r="AE1687" s="269"/>
      <c r="AF1687" s="269"/>
      <c r="AG1687" s="269"/>
      <c r="AH1687" s="269"/>
      <c r="AI1687" s="269"/>
      <c r="AJ1687" s="269"/>
      <c r="AK1687" s="269"/>
      <c r="AL1687" s="269"/>
      <c r="AM1687" s="269"/>
      <c r="AN1687" s="269"/>
      <c r="AO1687" s="269"/>
      <c r="AP1687"/>
      <c r="AQ1687" t="s">
        <v>485</v>
      </c>
      <c r="AR1687" s="288"/>
      <c r="AS1687" s="268"/>
      <c r="AT1687" s="294"/>
    </row>
    <row r="1688" spans="1:48" s="257" customFormat="1" ht="22.8" x14ac:dyDescent="0.4">
      <c r="A1688" s="257">
        <v>216885</v>
      </c>
      <c r="B1688" s="257" t="s">
        <v>485</v>
      </c>
      <c r="C1688" t="s">
        <v>212</v>
      </c>
      <c r="D1688" t="s">
        <v>212</v>
      </c>
      <c r="E1688" t="s">
        <v>212</v>
      </c>
      <c r="F1688" t="s">
        <v>212</v>
      </c>
      <c r="G1688" t="s">
        <v>212</v>
      </c>
      <c r="H1688" t="s">
        <v>214</v>
      </c>
      <c r="I1688" t="s">
        <v>214</v>
      </c>
      <c r="J1688" t="s">
        <v>212</v>
      </c>
      <c r="K1688" t="s">
        <v>212</v>
      </c>
      <c r="L1688" t="s">
        <v>212</v>
      </c>
      <c r="M1688"/>
      <c r="N1688"/>
      <c r="O1688"/>
      <c r="P1688"/>
      <c r="Q1688"/>
      <c r="R1688"/>
      <c r="S1688"/>
      <c r="T1688"/>
      <c r="U1688"/>
      <c r="V1688"/>
      <c r="W1688"/>
      <c r="X1688"/>
      <c r="Y1688"/>
      <c r="Z1688"/>
      <c r="AA1688"/>
      <c r="AB1688"/>
      <c r="AC1688"/>
      <c r="AD1688"/>
      <c r="AE1688"/>
      <c r="AF1688"/>
      <c r="AG1688"/>
      <c r="AH1688"/>
      <c r="AI1688"/>
      <c r="AJ1688"/>
      <c r="AK1688"/>
      <c r="AL1688"/>
      <c r="AM1688"/>
      <c r="AN1688"/>
      <c r="AO1688"/>
      <c r="AP1688"/>
      <c r="AQ1688" t="s">
        <v>485</v>
      </c>
      <c r="AR1688"/>
      <c r="AS1688" s="268"/>
      <c r="AT1688" s="293"/>
      <c r="AV1688" s="258"/>
    </row>
    <row r="1689" spans="1:48" s="257" customFormat="1" ht="22.8" x14ac:dyDescent="0.4">
      <c r="A1689" s="257">
        <v>216886</v>
      </c>
      <c r="B1689" s="257" t="s">
        <v>486</v>
      </c>
      <c r="C1689" t="s">
        <v>214</v>
      </c>
      <c r="D1689" t="s">
        <v>212</v>
      </c>
      <c r="E1689" t="s">
        <v>212</v>
      </c>
      <c r="F1689" t="s">
        <v>212</v>
      </c>
      <c r="G1689" t="s">
        <v>214</v>
      </c>
      <c r="H1689" t="s">
        <v>214</v>
      </c>
      <c r="I1689" t="s">
        <v>214</v>
      </c>
      <c r="J1689" t="s">
        <v>214</v>
      </c>
      <c r="K1689" t="s">
        <v>214</v>
      </c>
      <c r="L1689" t="s">
        <v>212</v>
      </c>
      <c r="M1689" t="s">
        <v>214</v>
      </c>
      <c r="N1689" t="s">
        <v>213</v>
      </c>
      <c r="O1689" t="s">
        <v>214</v>
      </c>
      <c r="P1689" t="s">
        <v>213</v>
      </c>
      <c r="Q1689" t="s">
        <v>213</v>
      </c>
      <c r="R1689" s="269" t="s">
        <v>213</v>
      </c>
      <c r="S1689" s="269" t="s">
        <v>213</v>
      </c>
      <c r="T1689" s="269" t="s">
        <v>213</v>
      </c>
      <c r="U1689" s="269" t="s">
        <v>213</v>
      </c>
      <c r="V1689" s="269" t="s">
        <v>213</v>
      </c>
      <c r="W1689"/>
      <c r="X1689"/>
      <c r="Y1689"/>
      <c r="Z1689"/>
      <c r="AA1689"/>
      <c r="AB1689"/>
      <c r="AC1689"/>
      <c r="AD1689"/>
      <c r="AE1689"/>
      <c r="AF1689"/>
      <c r="AG1689"/>
      <c r="AH1689"/>
      <c r="AI1689"/>
      <c r="AJ1689"/>
      <c r="AK1689"/>
      <c r="AL1689"/>
      <c r="AM1689"/>
      <c r="AN1689"/>
      <c r="AO1689"/>
      <c r="AP1689"/>
      <c r="AQ1689" t="s">
        <v>486</v>
      </c>
      <c r="AR1689" s="288"/>
      <c r="AS1689" s="268"/>
      <c r="AT1689" s="294"/>
    </row>
    <row r="1690" spans="1:48" s="257" customFormat="1" ht="22.8" x14ac:dyDescent="0.4">
      <c r="A1690" s="257">
        <v>216887</v>
      </c>
      <c r="B1690" s="257" t="s">
        <v>485</v>
      </c>
      <c r="C1690" t="s">
        <v>212</v>
      </c>
      <c r="D1690" t="s">
        <v>212</v>
      </c>
      <c r="E1690" t="s">
        <v>212</v>
      </c>
      <c r="F1690" t="s">
        <v>212</v>
      </c>
      <c r="G1690" t="s">
        <v>212</v>
      </c>
      <c r="H1690" t="s">
        <v>214</v>
      </c>
      <c r="I1690" t="s">
        <v>212</v>
      </c>
      <c r="J1690" t="s">
        <v>212</v>
      </c>
      <c r="K1690" t="s">
        <v>212</v>
      </c>
      <c r="L1690" t="s">
        <v>214</v>
      </c>
      <c r="M1690"/>
      <c r="N1690"/>
      <c r="O1690"/>
      <c r="P1690"/>
      <c r="Q1690"/>
      <c r="R1690"/>
      <c r="S1690"/>
      <c r="T1690"/>
      <c r="U1690"/>
      <c r="V1690"/>
      <c r="W1690"/>
      <c r="X1690"/>
      <c r="Y1690"/>
      <c r="Z1690"/>
      <c r="AA1690"/>
      <c r="AB1690"/>
      <c r="AC1690"/>
      <c r="AD1690"/>
      <c r="AE1690"/>
      <c r="AF1690"/>
      <c r="AG1690"/>
      <c r="AH1690"/>
      <c r="AI1690"/>
      <c r="AJ1690"/>
      <c r="AK1690"/>
      <c r="AL1690"/>
      <c r="AM1690"/>
      <c r="AN1690"/>
      <c r="AO1690"/>
      <c r="AP1690"/>
      <c r="AQ1690" t="s">
        <v>485</v>
      </c>
      <c r="AR1690"/>
      <c r="AS1690" s="268"/>
      <c r="AT1690" s="294"/>
      <c r="AV1690" s="258"/>
    </row>
    <row r="1691" spans="1:48" s="257" customFormat="1" ht="22.8" x14ac:dyDescent="0.4">
      <c r="A1691" s="257">
        <v>216888</v>
      </c>
      <c r="B1691" s="257" t="s">
        <v>484</v>
      </c>
      <c r="C1691" t="s">
        <v>214</v>
      </c>
      <c r="D1691" t="s">
        <v>214</v>
      </c>
      <c r="E1691" t="s">
        <v>214</v>
      </c>
      <c r="F1691" t="s">
        <v>212</v>
      </c>
      <c r="G1691" t="s">
        <v>213</v>
      </c>
      <c r="H1691" t="s">
        <v>214</v>
      </c>
      <c r="I1691" t="s">
        <v>212</v>
      </c>
      <c r="J1691" t="s">
        <v>214</v>
      </c>
      <c r="K1691" t="s">
        <v>214</v>
      </c>
      <c r="L1691" t="s">
        <v>214</v>
      </c>
      <c r="M1691" t="s">
        <v>214</v>
      </c>
      <c r="N1691" t="s">
        <v>214</v>
      </c>
      <c r="O1691" t="s">
        <v>214</v>
      </c>
      <c r="P1691" t="s">
        <v>214</v>
      </c>
      <c r="Q1691" t="s">
        <v>212</v>
      </c>
      <c r="R1691" t="s">
        <v>214</v>
      </c>
      <c r="S1691" t="s">
        <v>214</v>
      </c>
      <c r="T1691" t="s">
        <v>214</v>
      </c>
      <c r="U1691" t="s">
        <v>214</v>
      </c>
      <c r="V1691" t="s">
        <v>212</v>
      </c>
      <c r="W1691" t="s">
        <v>214</v>
      </c>
      <c r="X1691" t="s">
        <v>214</v>
      </c>
      <c r="Y1691" t="s">
        <v>214</v>
      </c>
      <c r="Z1691" t="s">
        <v>214</v>
      </c>
      <c r="AA1691" t="s">
        <v>214</v>
      </c>
      <c r="AB1691" t="s">
        <v>213</v>
      </c>
      <c r="AC1691" t="s">
        <v>213</v>
      </c>
      <c r="AD1691" t="s">
        <v>213</v>
      </c>
      <c r="AE1691" t="s">
        <v>213</v>
      </c>
      <c r="AF1691" t="s">
        <v>213</v>
      </c>
      <c r="AG1691"/>
      <c r="AH1691"/>
      <c r="AI1691"/>
      <c r="AJ1691"/>
      <c r="AK1691"/>
      <c r="AL1691"/>
      <c r="AM1691"/>
      <c r="AN1691"/>
      <c r="AO1691"/>
      <c r="AP1691"/>
      <c r="AQ1691" t="s">
        <v>484</v>
      </c>
      <c r="AR1691"/>
      <c r="AS1691" s="268"/>
      <c r="AT1691" s="293"/>
      <c r="AV1691" s="258"/>
    </row>
    <row r="1692" spans="1:48" s="257" customFormat="1" ht="21.6" x14ac:dyDescent="0.65">
      <c r="A1692" s="257">
        <v>216889</v>
      </c>
      <c r="B1692" s="257" t="s">
        <v>484</v>
      </c>
      <c r="C1692" t="s">
        <v>214</v>
      </c>
      <c r="D1692" t="s">
        <v>214</v>
      </c>
      <c r="E1692" t="s">
        <v>214</v>
      </c>
      <c r="F1692" t="s">
        <v>214</v>
      </c>
      <c r="G1692" t="s">
        <v>213</v>
      </c>
      <c r="H1692" t="s">
        <v>214</v>
      </c>
      <c r="I1692" t="s">
        <v>214</v>
      </c>
      <c r="J1692" t="s">
        <v>214</v>
      </c>
      <c r="K1692" t="s">
        <v>214</v>
      </c>
      <c r="L1692" t="s">
        <v>214</v>
      </c>
      <c r="M1692" t="s">
        <v>214</v>
      </c>
      <c r="N1692" t="s">
        <v>214</v>
      </c>
      <c r="O1692" t="s">
        <v>214</v>
      </c>
      <c r="P1692" t="s">
        <v>214</v>
      </c>
      <c r="Q1692" t="s">
        <v>214</v>
      </c>
      <c r="R1692" t="s">
        <v>214</v>
      </c>
      <c r="S1692" t="s">
        <v>214</v>
      </c>
      <c r="T1692" t="s">
        <v>214</v>
      </c>
      <c r="U1692" t="s">
        <v>214</v>
      </c>
      <c r="V1692" t="s">
        <v>214</v>
      </c>
      <c r="W1692" t="s">
        <v>214</v>
      </c>
      <c r="X1692" t="s">
        <v>214</v>
      </c>
      <c r="Y1692" t="s">
        <v>214</v>
      </c>
      <c r="Z1692" t="s">
        <v>214</v>
      </c>
      <c r="AA1692" t="s">
        <v>214</v>
      </c>
      <c r="AB1692" t="s">
        <v>213</v>
      </c>
      <c r="AC1692" t="s">
        <v>213</v>
      </c>
      <c r="AD1692" t="s">
        <v>213</v>
      </c>
      <c r="AE1692" t="s">
        <v>213</v>
      </c>
      <c r="AF1692" t="s">
        <v>213</v>
      </c>
      <c r="AG1692"/>
      <c r="AH1692"/>
      <c r="AI1692"/>
      <c r="AJ1692"/>
      <c r="AK1692"/>
      <c r="AL1692"/>
      <c r="AM1692"/>
      <c r="AN1692"/>
      <c r="AO1692"/>
      <c r="AP1692"/>
      <c r="AQ1692" t="s">
        <v>3375</v>
      </c>
      <c r="AR1692"/>
      <c r="AS1692" s="279"/>
      <c r="AT1692" s="294"/>
    </row>
    <row r="1693" spans="1:48" s="257" customFormat="1" ht="22.8" x14ac:dyDescent="0.4">
      <c r="A1693" s="257">
        <v>216891</v>
      </c>
      <c r="B1693" s="257" t="s">
        <v>485</v>
      </c>
      <c r="C1693" t="s">
        <v>212</v>
      </c>
      <c r="D1693" t="s">
        <v>212</v>
      </c>
      <c r="E1693" t="s">
        <v>212</v>
      </c>
      <c r="F1693" t="s">
        <v>214</v>
      </c>
      <c r="G1693" t="s">
        <v>212</v>
      </c>
      <c r="H1693" t="s">
        <v>214</v>
      </c>
      <c r="I1693" t="s">
        <v>214</v>
      </c>
      <c r="J1693" t="s">
        <v>214</v>
      </c>
      <c r="K1693" t="s">
        <v>212</v>
      </c>
      <c r="L1693" t="s">
        <v>214</v>
      </c>
      <c r="M1693"/>
      <c r="N1693"/>
      <c r="O1693"/>
      <c r="P1693"/>
      <c r="Q1693"/>
      <c r="R1693"/>
      <c r="S1693"/>
      <c r="T1693"/>
      <c r="U1693"/>
      <c r="V1693"/>
      <c r="W1693"/>
      <c r="X1693"/>
      <c r="Y1693"/>
      <c r="Z1693"/>
      <c r="AA1693"/>
      <c r="AB1693"/>
      <c r="AC1693"/>
      <c r="AD1693"/>
      <c r="AE1693"/>
      <c r="AF1693"/>
      <c r="AG1693"/>
      <c r="AH1693"/>
      <c r="AI1693"/>
      <c r="AJ1693"/>
      <c r="AK1693"/>
      <c r="AL1693"/>
      <c r="AM1693"/>
      <c r="AN1693"/>
      <c r="AO1693"/>
      <c r="AP1693"/>
      <c r="AQ1693" t="s">
        <v>485</v>
      </c>
      <c r="AR1693"/>
      <c r="AS1693" s="288"/>
      <c r="AT1693" s="294"/>
    </row>
    <row r="1694" spans="1:48" s="257" customFormat="1" ht="22.8" x14ac:dyDescent="0.4">
      <c r="A1694" s="257">
        <v>216892</v>
      </c>
      <c r="B1694" s="257" t="s">
        <v>486</v>
      </c>
      <c r="C1694" t="s">
        <v>214</v>
      </c>
      <c r="D1694" t="s">
        <v>214</v>
      </c>
      <c r="E1694" t="s">
        <v>212</v>
      </c>
      <c r="F1694" t="s">
        <v>214</v>
      </c>
      <c r="G1694" t="s">
        <v>214</v>
      </c>
      <c r="H1694" t="s">
        <v>212</v>
      </c>
      <c r="I1694" t="s">
        <v>213</v>
      </c>
      <c r="J1694" t="s">
        <v>214</v>
      </c>
      <c r="K1694" t="s">
        <v>214</v>
      </c>
      <c r="L1694" t="s">
        <v>212</v>
      </c>
      <c r="M1694" t="s">
        <v>213</v>
      </c>
      <c r="N1694" t="s">
        <v>213</v>
      </c>
      <c r="O1694" t="s">
        <v>212</v>
      </c>
      <c r="P1694" t="s">
        <v>213</v>
      </c>
      <c r="Q1694" t="s">
        <v>212</v>
      </c>
      <c r="R1694" t="s">
        <v>213</v>
      </c>
      <c r="S1694" t="s">
        <v>213</v>
      </c>
      <c r="T1694" t="s">
        <v>213</v>
      </c>
      <c r="U1694" t="s">
        <v>214</v>
      </c>
      <c r="V1694" t="s">
        <v>213</v>
      </c>
      <c r="W1694"/>
      <c r="X1694"/>
      <c r="Y1694"/>
      <c r="Z1694"/>
      <c r="AA1694"/>
      <c r="AB1694"/>
      <c r="AC1694"/>
      <c r="AD1694"/>
      <c r="AE1694"/>
      <c r="AF1694"/>
      <c r="AG1694"/>
      <c r="AH1694"/>
      <c r="AI1694"/>
      <c r="AJ1694"/>
      <c r="AK1694"/>
      <c r="AL1694"/>
      <c r="AM1694"/>
      <c r="AN1694"/>
      <c r="AO1694"/>
      <c r="AP1694"/>
      <c r="AQ1694" t="s">
        <v>3377</v>
      </c>
      <c r="AR1694" s="288"/>
      <c r="AS1694" s="288"/>
      <c r="AT1694" s="293"/>
      <c r="AV1694" s="258"/>
    </row>
    <row r="1695" spans="1:48" s="257" customFormat="1" ht="22.8" x14ac:dyDescent="0.4">
      <c r="A1695" s="345">
        <v>216893</v>
      </c>
      <c r="B1695" s="257" t="s">
        <v>485</v>
      </c>
      <c r="C1695" s="269" t="s">
        <v>212</v>
      </c>
      <c r="D1695" s="269" t="s">
        <v>212</v>
      </c>
      <c r="E1695" s="269" t="s">
        <v>212</v>
      </c>
      <c r="F1695" s="269" t="s">
        <v>212</v>
      </c>
      <c r="G1695" s="269" t="s">
        <v>214</v>
      </c>
      <c r="H1695" s="269" t="s">
        <v>214</v>
      </c>
      <c r="I1695" s="269" t="s">
        <v>214</v>
      </c>
      <c r="J1695" s="269" t="s">
        <v>214</v>
      </c>
      <c r="K1695" s="269" t="s">
        <v>214</v>
      </c>
      <c r="L1695" s="269" t="s">
        <v>214</v>
      </c>
      <c r="M1695" s="269"/>
      <c r="N1695" s="269"/>
      <c r="O1695" s="269"/>
      <c r="P1695" s="269"/>
      <c r="Q1695" s="269"/>
      <c r="R1695" s="269"/>
      <c r="S1695" s="269"/>
      <c r="T1695" s="269"/>
      <c r="U1695" s="269"/>
      <c r="V1695" s="269"/>
      <c r="W1695" s="269"/>
      <c r="X1695" s="269"/>
      <c r="Y1695" s="269"/>
      <c r="Z1695" s="269"/>
      <c r="AA1695" s="269"/>
      <c r="AB1695" s="269"/>
      <c r="AC1695" s="269"/>
      <c r="AD1695" s="269"/>
      <c r="AE1695" s="269"/>
      <c r="AF1695" s="269"/>
      <c r="AG1695" s="269"/>
      <c r="AH1695" s="269"/>
      <c r="AI1695" s="269"/>
      <c r="AJ1695" s="269"/>
      <c r="AK1695" s="269"/>
      <c r="AL1695" s="269"/>
      <c r="AM1695" s="269"/>
      <c r="AN1695" s="269"/>
      <c r="AO1695" s="269"/>
      <c r="AP1695"/>
      <c r="AQ1695" t="s">
        <v>485</v>
      </c>
      <c r="AR1695" s="288"/>
      <c r="AS1695" s="268"/>
      <c r="AT1695" s="293"/>
    </row>
    <row r="1696" spans="1:48" s="257" customFormat="1" ht="22.8" x14ac:dyDescent="0.4">
      <c r="A1696" s="345">
        <v>216894</v>
      </c>
      <c r="B1696" s="257" t="s">
        <v>485</v>
      </c>
      <c r="C1696" s="269" t="s">
        <v>213</v>
      </c>
      <c r="D1696" s="269" t="s">
        <v>213</v>
      </c>
      <c r="E1696" s="269" t="s">
        <v>214</v>
      </c>
      <c r="F1696" s="269" t="s">
        <v>214</v>
      </c>
      <c r="G1696" s="269" t="s">
        <v>213</v>
      </c>
      <c r="H1696" s="269" t="s">
        <v>213</v>
      </c>
      <c r="I1696" s="269" t="s">
        <v>213</v>
      </c>
      <c r="J1696" s="269" t="s">
        <v>213</v>
      </c>
      <c r="K1696" s="269" t="s">
        <v>213</v>
      </c>
      <c r="L1696" s="269" t="s">
        <v>213</v>
      </c>
      <c r="M1696" s="269"/>
      <c r="N1696" s="269"/>
      <c r="O1696" s="269"/>
      <c r="P1696" s="269"/>
      <c r="Q1696" s="269"/>
      <c r="R1696" s="269"/>
      <c r="S1696" s="269"/>
      <c r="T1696" s="269"/>
      <c r="U1696" s="269"/>
      <c r="V1696" s="269"/>
      <c r="W1696" s="269"/>
      <c r="X1696" s="269"/>
      <c r="Y1696" s="269"/>
      <c r="Z1696" s="269"/>
      <c r="AA1696" s="269"/>
      <c r="AB1696" s="269"/>
      <c r="AC1696" s="269"/>
      <c r="AD1696" s="269"/>
      <c r="AE1696" s="269"/>
      <c r="AF1696" s="269"/>
      <c r="AG1696" s="269"/>
      <c r="AH1696" s="269"/>
      <c r="AI1696" s="269"/>
      <c r="AJ1696" s="269"/>
      <c r="AK1696" s="269"/>
      <c r="AL1696" s="269"/>
      <c r="AM1696" s="269"/>
      <c r="AN1696" s="269"/>
      <c r="AO1696" s="269"/>
      <c r="AP1696"/>
      <c r="AQ1696" t="s">
        <v>485</v>
      </c>
      <c r="AR1696" s="288"/>
      <c r="AS1696" s="288"/>
      <c r="AT1696" s="294"/>
    </row>
    <row r="1697" spans="1:48" s="257" customFormat="1" ht="22.8" x14ac:dyDescent="0.4">
      <c r="A1697" s="257">
        <v>216897</v>
      </c>
      <c r="B1697" s="257" t="s">
        <v>485</v>
      </c>
      <c r="C1697" t="s">
        <v>212</v>
      </c>
      <c r="D1697" t="s">
        <v>212</v>
      </c>
      <c r="E1697" t="s">
        <v>212</v>
      </c>
      <c r="F1697" t="s">
        <v>212</v>
      </c>
      <c r="G1697" t="s">
        <v>212</v>
      </c>
      <c r="H1697" t="s">
        <v>214</v>
      </c>
      <c r="I1697" t="s">
        <v>214</v>
      </c>
      <c r="J1697" t="s">
        <v>212</v>
      </c>
      <c r="K1697" t="s">
        <v>214</v>
      </c>
      <c r="L1697" t="s">
        <v>214</v>
      </c>
      <c r="M1697"/>
      <c r="N1697"/>
      <c r="O1697"/>
      <c r="P1697"/>
      <c r="Q1697"/>
      <c r="R1697"/>
      <c r="S1697"/>
      <c r="T1697"/>
      <c r="U1697"/>
      <c r="V1697"/>
      <c r="W1697"/>
      <c r="X1697"/>
      <c r="Y1697"/>
      <c r="Z1697"/>
      <c r="AA1697"/>
      <c r="AB1697"/>
      <c r="AC1697"/>
      <c r="AD1697"/>
      <c r="AE1697"/>
      <c r="AF1697"/>
      <c r="AG1697"/>
      <c r="AH1697"/>
      <c r="AI1697"/>
      <c r="AJ1697"/>
      <c r="AK1697"/>
      <c r="AL1697"/>
      <c r="AM1697"/>
      <c r="AN1697"/>
      <c r="AO1697"/>
      <c r="AP1697"/>
      <c r="AQ1697" t="s">
        <v>485</v>
      </c>
      <c r="AR1697" s="288"/>
      <c r="AS1697" s="288"/>
      <c r="AT1697" s="293"/>
    </row>
    <row r="1698" spans="1:48" s="257" customFormat="1" ht="22.8" x14ac:dyDescent="0.4">
      <c r="A1698" s="345">
        <v>216898</v>
      </c>
      <c r="B1698" s="257" t="s">
        <v>485</v>
      </c>
      <c r="C1698" s="269" t="s">
        <v>214</v>
      </c>
      <c r="D1698" s="269" t="s">
        <v>214</v>
      </c>
      <c r="E1698" s="269" t="s">
        <v>214</v>
      </c>
      <c r="F1698" s="269" t="s">
        <v>214</v>
      </c>
      <c r="G1698" s="269" t="s">
        <v>213</v>
      </c>
      <c r="H1698" s="269" t="s">
        <v>213</v>
      </c>
      <c r="I1698" s="269" t="s">
        <v>213</v>
      </c>
      <c r="J1698" s="269" t="s">
        <v>213</v>
      </c>
      <c r="K1698" s="269" t="s">
        <v>214</v>
      </c>
      <c r="L1698" s="269" t="s">
        <v>214</v>
      </c>
      <c r="M1698" s="269"/>
      <c r="N1698" s="269"/>
      <c r="O1698" s="269"/>
      <c r="P1698" s="269"/>
      <c r="Q1698" s="269"/>
      <c r="R1698" s="269"/>
      <c r="S1698" s="269"/>
      <c r="T1698" s="269"/>
      <c r="U1698" s="269"/>
      <c r="V1698" s="269"/>
      <c r="W1698" s="269"/>
      <c r="X1698" s="269"/>
      <c r="Y1698" s="269"/>
      <c r="Z1698" s="269"/>
      <c r="AA1698" s="269"/>
      <c r="AB1698" s="269"/>
      <c r="AC1698" s="269"/>
      <c r="AD1698" s="269"/>
      <c r="AE1698" s="269"/>
      <c r="AF1698" s="269"/>
      <c r="AG1698" s="269"/>
      <c r="AH1698" s="269"/>
      <c r="AI1698" s="269"/>
      <c r="AJ1698" s="269"/>
      <c r="AK1698" s="269"/>
      <c r="AL1698" s="269"/>
      <c r="AM1698" s="269"/>
      <c r="AN1698" s="269"/>
      <c r="AO1698" s="269"/>
      <c r="AP1698"/>
      <c r="AQ1698" t="s">
        <v>485</v>
      </c>
      <c r="AR1698" s="288"/>
      <c r="AS1698" s="288"/>
      <c r="AT1698" s="293"/>
    </row>
    <row r="1699" spans="1:48" s="257" customFormat="1" ht="22.8" x14ac:dyDescent="0.4">
      <c r="A1699" s="257">
        <v>216899</v>
      </c>
      <c r="B1699" s="257" t="s">
        <v>486</v>
      </c>
      <c r="C1699" t="s">
        <v>213</v>
      </c>
      <c r="D1699" t="s">
        <v>212</v>
      </c>
      <c r="E1699" t="s">
        <v>214</v>
      </c>
      <c r="F1699" t="s">
        <v>212</v>
      </c>
      <c r="G1699" t="s">
        <v>212</v>
      </c>
      <c r="H1699" t="s">
        <v>212</v>
      </c>
      <c r="I1699" t="s">
        <v>212</v>
      </c>
      <c r="J1699" t="s">
        <v>214</v>
      </c>
      <c r="K1699" t="s">
        <v>214</v>
      </c>
      <c r="L1699" t="s">
        <v>212</v>
      </c>
      <c r="M1699" t="s">
        <v>213</v>
      </c>
      <c r="N1699" t="s">
        <v>212</v>
      </c>
      <c r="O1699" t="s">
        <v>213</v>
      </c>
      <c r="P1699" t="s">
        <v>213</v>
      </c>
      <c r="Q1699" t="s">
        <v>214</v>
      </c>
      <c r="R1699" t="s">
        <v>213</v>
      </c>
      <c r="S1699" t="s">
        <v>213</v>
      </c>
      <c r="T1699" t="s">
        <v>214</v>
      </c>
      <c r="U1699" t="s">
        <v>213</v>
      </c>
      <c r="V1699" t="s">
        <v>214</v>
      </c>
      <c r="W1699"/>
      <c r="X1699"/>
      <c r="Y1699"/>
      <c r="Z1699"/>
      <c r="AA1699"/>
      <c r="AB1699"/>
      <c r="AC1699"/>
      <c r="AD1699"/>
      <c r="AE1699"/>
      <c r="AF1699"/>
      <c r="AG1699"/>
      <c r="AH1699"/>
      <c r="AI1699"/>
      <c r="AJ1699"/>
      <c r="AK1699"/>
      <c r="AL1699"/>
      <c r="AM1699"/>
      <c r="AN1699"/>
      <c r="AO1699"/>
      <c r="AP1699"/>
      <c r="AQ1699" t="s">
        <v>3377</v>
      </c>
      <c r="AR1699" s="288"/>
      <c r="AS1699" s="288"/>
      <c r="AT1699" s="294"/>
      <c r="AV1699" s="258"/>
    </row>
    <row r="1700" spans="1:48" s="257" customFormat="1" ht="22.8" x14ac:dyDescent="0.4">
      <c r="A1700" s="257">
        <v>216900</v>
      </c>
      <c r="B1700" s="257" t="s">
        <v>486</v>
      </c>
      <c r="C1700" t="s">
        <v>214</v>
      </c>
      <c r="D1700" t="s">
        <v>214</v>
      </c>
      <c r="E1700" t="s">
        <v>214</v>
      </c>
      <c r="F1700" t="s">
        <v>214</v>
      </c>
      <c r="G1700" t="s">
        <v>213</v>
      </c>
      <c r="H1700" t="s">
        <v>214</v>
      </c>
      <c r="I1700" t="s">
        <v>213</v>
      </c>
      <c r="J1700" t="s">
        <v>214</v>
      </c>
      <c r="K1700" t="s">
        <v>213</v>
      </c>
      <c r="L1700" t="s">
        <v>213</v>
      </c>
      <c r="M1700" t="s">
        <v>213</v>
      </c>
      <c r="N1700" t="s">
        <v>213</v>
      </c>
      <c r="O1700" t="s">
        <v>213</v>
      </c>
      <c r="P1700" t="s">
        <v>213</v>
      </c>
      <c r="Q1700" t="s">
        <v>213</v>
      </c>
      <c r="R1700" t="s">
        <v>213</v>
      </c>
      <c r="S1700" t="s">
        <v>213</v>
      </c>
      <c r="T1700" t="s">
        <v>213</v>
      </c>
      <c r="U1700" t="s">
        <v>213</v>
      </c>
      <c r="V1700" t="s">
        <v>213</v>
      </c>
      <c r="W1700"/>
      <c r="X1700"/>
      <c r="Y1700"/>
      <c r="Z1700"/>
      <c r="AA1700"/>
      <c r="AB1700"/>
      <c r="AC1700"/>
      <c r="AD1700"/>
      <c r="AE1700"/>
      <c r="AF1700"/>
      <c r="AG1700"/>
      <c r="AH1700"/>
      <c r="AI1700"/>
      <c r="AJ1700"/>
      <c r="AK1700"/>
      <c r="AL1700"/>
      <c r="AM1700"/>
      <c r="AN1700"/>
      <c r="AO1700"/>
      <c r="AP1700"/>
      <c r="AQ1700" t="s">
        <v>3377</v>
      </c>
      <c r="AR1700"/>
      <c r="AS1700" s="288"/>
      <c r="AT1700" s="294"/>
    </row>
    <row r="1701" spans="1:48" s="257" customFormat="1" ht="22.8" x14ac:dyDescent="0.4">
      <c r="A1701" s="257">
        <v>216901</v>
      </c>
      <c r="B1701" s="257" t="s">
        <v>485</v>
      </c>
      <c r="C1701" t="s">
        <v>212</v>
      </c>
      <c r="D1701" t="s">
        <v>214</v>
      </c>
      <c r="E1701" t="s">
        <v>212</v>
      </c>
      <c r="F1701" t="s">
        <v>212</v>
      </c>
      <c r="G1701" t="s">
        <v>212</v>
      </c>
      <c r="H1701" t="s">
        <v>214</v>
      </c>
      <c r="I1701" t="s">
        <v>213</v>
      </c>
      <c r="J1701" t="s">
        <v>212</v>
      </c>
      <c r="K1701" t="s">
        <v>212</v>
      </c>
      <c r="L1701" t="s">
        <v>213</v>
      </c>
      <c r="M1701"/>
      <c r="N1701"/>
      <c r="O1701"/>
      <c r="P1701"/>
      <c r="Q1701"/>
      <c r="R1701"/>
      <c r="S1701"/>
      <c r="T1701"/>
      <c r="U1701"/>
      <c r="V1701"/>
      <c r="W1701"/>
      <c r="X1701"/>
      <c r="Y1701"/>
      <c r="Z1701"/>
      <c r="AA1701"/>
      <c r="AB1701"/>
      <c r="AC1701"/>
      <c r="AD1701"/>
      <c r="AE1701"/>
      <c r="AF1701"/>
      <c r="AG1701"/>
      <c r="AH1701"/>
      <c r="AI1701"/>
      <c r="AJ1701"/>
      <c r="AK1701"/>
      <c r="AL1701"/>
      <c r="AM1701"/>
      <c r="AN1701"/>
      <c r="AO1701"/>
      <c r="AP1701"/>
      <c r="AQ1701" t="s">
        <v>485</v>
      </c>
      <c r="AR1701"/>
      <c r="AS1701" s="268"/>
      <c r="AT1701" s="294"/>
    </row>
    <row r="1702" spans="1:48" s="257" customFormat="1" ht="22.8" x14ac:dyDescent="0.4">
      <c r="A1702" s="257">
        <v>216902</v>
      </c>
      <c r="B1702" s="257" t="s">
        <v>484</v>
      </c>
      <c r="C1702" t="s">
        <v>214</v>
      </c>
      <c r="D1702" t="s">
        <v>214</v>
      </c>
      <c r="E1702" t="s">
        <v>214</v>
      </c>
      <c r="F1702" t="s">
        <v>212</v>
      </c>
      <c r="G1702" t="s">
        <v>213</v>
      </c>
      <c r="H1702" t="s">
        <v>214</v>
      </c>
      <c r="I1702" t="s">
        <v>212</v>
      </c>
      <c r="J1702" t="s">
        <v>214</v>
      </c>
      <c r="K1702" t="s">
        <v>214</v>
      </c>
      <c r="L1702" t="s">
        <v>214</v>
      </c>
      <c r="M1702" t="s">
        <v>214</v>
      </c>
      <c r="N1702" t="s">
        <v>214</v>
      </c>
      <c r="O1702" t="s">
        <v>212</v>
      </c>
      <c r="P1702" t="s">
        <v>214</v>
      </c>
      <c r="Q1702" t="s">
        <v>214</v>
      </c>
      <c r="R1702" t="s">
        <v>214</v>
      </c>
      <c r="S1702" t="s">
        <v>214</v>
      </c>
      <c r="T1702" t="s">
        <v>214</v>
      </c>
      <c r="U1702" t="s">
        <v>214</v>
      </c>
      <c r="V1702" t="s">
        <v>214</v>
      </c>
      <c r="W1702" t="s">
        <v>213</v>
      </c>
      <c r="X1702" t="s">
        <v>213</v>
      </c>
      <c r="Y1702" t="s">
        <v>213</v>
      </c>
      <c r="Z1702" t="s">
        <v>213</v>
      </c>
      <c r="AA1702" t="s">
        <v>213</v>
      </c>
      <c r="AB1702" t="s">
        <v>213</v>
      </c>
      <c r="AC1702" t="s">
        <v>213</v>
      </c>
      <c r="AD1702" t="s">
        <v>213</v>
      </c>
      <c r="AE1702" t="s">
        <v>213</v>
      </c>
      <c r="AF1702" t="s">
        <v>213</v>
      </c>
      <c r="AG1702"/>
      <c r="AH1702"/>
      <c r="AI1702"/>
      <c r="AJ1702"/>
      <c r="AK1702"/>
      <c r="AL1702"/>
      <c r="AM1702"/>
      <c r="AN1702"/>
      <c r="AO1702"/>
      <c r="AP1702"/>
      <c r="AQ1702" t="s">
        <v>3375</v>
      </c>
      <c r="AR1702" s="288"/>
      <c r="AS1702" s="268"/>
      <c r="AT1702" s="294"/>
    </row>
    <row r="1703" spans="1:48" s="257" customFormat="1" ht="22.8" x14ac:dyDescent="0.4">
      <c r="A1703" s="345">
        <v>216903</v>
      </c>
      <c r="B1703" s="257" t="s">
        <v>485</v>
      </c>
      <c r="C1703" s="269" t="s">
        <v>214</v>
      </c>
      <c r="D1703" s="269" t="s">
        <v>214</v>
      </c>
      <c r="E1703" s="269" t="s">
        <v>214</v>
      </c>
      <c r="F1703" s="269" t="s">
        <v>214</v>
      </c>
      <c r="G1703" s="269" t="s">
        <v>213</v>
      </c>
      <c r="H1703" s="269" t="s">
        <v>213</v>
      </c>
      <c r="I1703" s="269" t="s">
        <v>213</v>
      </c>
      <c r="J1703" s="269" t="s">
        <v>213</v>
      </c>
      <c r="K1703" s="269" t="s">
        <v>213</v>
      </c>
      <c r="L1703" s="269" t="s">
        <v>213</v>
      </c>
      <c r="M1703" s="269"/>
      <c r="N1703" s="269"/>
      <c r="O1703" s="269"/>
      <c r="P1703" s="269"/>
      <c r="Q1703" s="269"/>
      <c r="R1703" s="269"/>
      <c r="S1703" s="269"/>
      <c r="T1703" s="269"/>
      <c r="U1703" s="269"/>
      <c r="V1703" s="269"/>
      <c r="W1703" s="269"/>
      <c r="X1703" s="269"/>
      <c r="Y1703" s="269"/>
      <c r="Z1703" s="269"/>
      <c r="AA1703" s="269"/>
      <c r="AB1703" s="269"/>
      <c r="AC1703" s="269"/>
      <c r="AD1703" s="269"/>
      <c r="AE1703" s="269"/>
      <c r="AF1703" s="269"/>
      <c r="AG1703" s="269"/>
      <c r="AH1703" s="269"/>
      <c r="AI1703" s="269"/>
      <c r="AJ1703" s="269"/>
      <c r="AK1703" s="269"/>
      <c r="AL1703" s="269"/>
      <c r="AM1703" s="269"/>
      <c r="AN1703" s="269"/>
      <c r="AO1703" s="269"/>
      <c r="AP1703"/>
      <c r="AQ1703" t="s">
        <v>485</v>
      </c>
      <c r="AR1703" s="288"/>
      <c r="AS1703" s="288"/>
      <c r="AT1703" s="258"/>
    </row>
    <row r="1704" spans="1:48" s="257" customFormat="1" ht="22.8" x14ac:dyDescent="0.4">
      <c r="A1704" s="257">
        <v>216904</v>
      </c>
      <c r="B1704" s="257" t="s">
        <v>485</v>
      </c>
      <c r="C1704" t="s">
        <v>212</v>
      </c>
      <c r="D1704" t="s">
        <v>214</v>
      </c>
      <c r="E1704" t="s">
        <v>212</v>
      </c>
      <c r="F1704" t="s">
        <v>212</v>
      </c>
      <c r="G1704" t="s">
        <v>213</v>
      </c>
      <c r="H1704" t="s">
        <v>213</v>
      </c>
      <c r="I1704" t="s">
        <v>214</v>
      </c>
      <c r="J1704" t="s">
        <v>212</v>
      </c>
      <c r="K1704" t="s">
        <v>214</v>
      </c>
      <c r="L1704" t="s">
        <v>214</v>
      </c>
      <c r="M1704"/>
      <c r="N1704"/>
      <c r="O1704"/>
      <c r="P1704"/>
      <c r="Q1704"/>
      <c r="R1704"/>
      <c r="S1704"/>
      <c r="T1704"/>
      <c r="U1704"/>
      <c r="V1704"/>
      <c r="W1704"/>
      <c r="X1704"/>
      <c r="Y1704"/>
      <c r="Z1704"/>
      <c r="AA1704"/>
      <c r="AB1704"/>
      <c r="AC1704"/>
      <c r="AD1704"/>
      <c r="AE1704"/>
      <c r="AF1704"/>
      <c r="AG1704"/>
      <c r="AH1704"/>
      <c r="AI1704"/>
      <c r="AJ1704"/>
      <c r="AK1704"/>
      <c r="AL1704"/>
      <c r="AM1704"/>
      <c r="AN1704"/>
      <c r="AO1704"/>
      <c r="AP1704"/>
      <c r="AQ1704" t="s">
        <v>485</v>
      </c>
      <c r="AR1704" s="288"/>
      <c r="AS1704" s="288"/>
      <c r="AT1704" s="256"/>
    </row>
    <row r="1705" spans="1:48" s="257" customFormat="1" ht="22.8" x14ac:dyDescent="0.4">
      <c r="A1705" s="345">
        <v>216905</v>
      </c>
      <c r="B1705" s="257" t="s">
        <v>485</v>
      </c>
      <c r="C1705" s="269" t="s">
        <v>212</v>
      </c>
      <c r="D1705" s="269" t="s">
        <v>212</v>
      </c>
      <c r="E1705" s="269" t="s">
        <v>212</v>
      </c>
      <c r="F1705" s="269" t="s">
        <v>212</v>
      </c>
      <c r="G1705" s="269" t="s">
        <v>214</v>
      </c>
      <c r="H1705" s="269" t="s">
        <v>213</v>
      </c>
      <c r="I1705" s="269" t="s">
        <v>213</v>
      </c>
      <c r="J1705" s="269" t="s">
        <v>213</v>
      </c>
      <c r="K1705" s="269" t="s">
        <v>213</v>
      </c>
      <c r="L1705" s="269" t="s">
        <v>213</v>
      </c>
      <c r="M1705" s="269"/>
      <c r="N1705" s="269"/>
      <c r="O1705" s="269"/>
      <c r="P1705" s="269"/>
      <c r="Q1705" s="269"/>
      <c r="R1705" s="269"/>
      <c r="S1705" s="269"/>
      <c r="T1705" s="269"/>
      <c r="U1705" s="269"/>
      <c r="V1705" s="269"/>
      <c r="W1705" s="269"/>
      <c r="X1705" s="269"/>
      <c r="Y1705" s="269"/>
      <c r="Z1705" s="269"/>
      <c r="AA1705" s="269"/>
      <c r="AB1705" s="269"/>
      <c r="AC1705" s="269"/>
      <c r="AD1705" s="269"/>
      <c r="AE1705" s="269"/>
      <c r="AF1705" s="269"/>
      <c r="AG1705" s="269"/>
      <c r="AH1705" s="269"/>
      <c r="AI1705" s="269"/>
      <c r="AJ1705" s="269"/>
      <c r="AK1705" s="269"/>
      <c r="AL1705" s="269"/>
      <c r="AM1705" s="269"/>
      <c r="AN1705" s="269"/>
      <c r="AO1705" s="269"/>
      <c r="AP1705"/>
      <c r="AQ1705" t="s">
        <v>485</v>
      </c>
      <c r="AR1705" s="288"/>
      <c r="AS1705" s="288"/>
      <c r="AT1705" s="258"/>
    </row>
    <row r="1706" spans="1:48" s="257" customFormat="1" ht="22.8" x14ac:dyDescent="0.4">
      <c r="A1706" s="257">
        <v>216906</v>
      </c>
      <c r="B1706" s="257" t="s">
        <v>485</v>
      </c>
      <c r="C1706" t="s">
        <v>212</v>
      </c>
      <c r="D1706" t="s">
        <v>212</v>
      </c>
      <c r="E1706" t="s">
        <v>212</v>
      </c>
      <c r="F1706" t="s">
        <v>214</v>
      </c>
      <c r="G1706" t="s">
        <v>213</v>
      </c>
      <c r="H1706" t="s">
        <v>213</v>
      </c>
      <c r="I1706" t="s">
        <v>213</v>
      </c>
      <c r="J1706" t="s">
        <v>214</v>
      </c>
      <c r="K1706" t="s">
        <v>212</v>
      </c>
      <c r="L1706" t="s">
        <v>214</v>
      </c>
      <c r="M1706"/>
      <c r="N1706"/>
      <c r="O1706"/>
      <c r="P1706"/>
      <c r="Q1706"/>
      <c r="R1706"/>
      <c r="S1706"/>
      <c r="T1706"/>
      <c r="U1706"/>
      <c r="V1706"/>
      <c r="W1706"/>
      <c r="X1706"/>
      <c r="Y1706"/>
      <c r="Z1706"/>
      <c r="AA1706"/>
      <c r="AB1706"/>
      <c r="AC1706"/>
      <c r="AD1706"/>
      <c r="AE1706"/>
      <c r="AF1706"/>
      <c r="AG1706"/>
      <c r="AH1706"/>
      <c r="AI1706"/>
      <c r="AJ1706"/>
      <c r="AK1706"/>
      <c r="AL1706"/>
      <c r="AM1706"/>
      <c r="AN1706"/>
      <c r="AO1706"/>
      <c r="AP1706"/>
      <c r="AQ1706" t="s">
        <v>485</v>
      </c>
      <c r="AR1706"/>
      <c r="AS1706" s="288"/>
      <c r="AT1706" s="256"/>
    </row>
    <row r="1707" spans="1:48" s="257" customFormat="1" ht="25.8" x14ac:dyDescent="0.65">
      <c r="A1707" s="292">
        <v>216907</v>
      </c>
      <c r="B1707" s="257" t="s">
        <v>485</v>
      </c>
      <c r="C1707" s="256" t="s">
        <v>214</v>
      </c>
      <c r="D1707" s="256" t="s">
        <v>214</v>
      </c>
      <c r="E1707" s="256" t="s">
        <v>214</v>
      </c>
      <c r="F1707" s="256" t="s">
        <v>212</v>
      </c>
      <c r="G1707" s="256" t="s">
        <v>214</v>
      </c>
      <c r="H1707" s="256" t="s">
        <v>214</v>
      </c>
      <c r="I1707" s="256" t="s">
        <v>212</v>
      </c>
      <c r="J1707" s="256" t="s">
        <v>212</v>
      </c>
      <c r="K1707" s="256" t="s">
        <v>212</v>
      </c>
      <c r="L1707" s="256" t="s">
        <v>213</v>
      </c>
      <c r="M1707" s="256"/>
      <c r="N1707" s="256"/>
      <c r="O1707" s="256"/>
      <c r="P1707" s="256"/>
      <c r="Q1707" s="256"/>
      <c r="R1707" s="256"/>
      <c r="S1707" s="256"/>
      <c r="T1707" s="256"/>
      <c r="U1707" s="256"/>
      <c r="V1707" s="256"/>
      <c r="W1707" s="256"/>
      <c r="X1707" s="256"/>
      <c r="Y1707" s="256"/>
      <c r="Z1707" s="256"/>
      <c r="AA1707" s="256"/>
      <c r="AB1707" s="256"/>
      <c r="AC1707" s="256"/>
      <c r="AD1707" s="256"/>
      <c r="AE1707" s="256"/>
      <c r="AF1707" s="256"/>
      <c r="AG1707" s="256"/>
      <c r="AH1707" s="256"/>
      <c r="AI1707" s="256"/>
      <c r="AJ1707" s="256"/>
      <c r="AK1707" s="256"/>
      <c r="AL1707" s="256"/>
      <c r="AM1707" s="256"/>
      <c r="AN1707" s="256"/>
      <c r="AO1707" s="256"/>
      <c r="AP1707"/>
      <c r="AQ1707" t="s">
        <v>485</v>
      </c>
      <c r="AR1707" s="288"/>
      <c r="AS1707" s="279"/>
      <c r="AT1707" s="258"/>
      <c r="AV1707" s="258"/>
    </row>
    <row r="1708" spans="1:48" s="257" customFormat="1" ht="22.8" x14ac:dyDescent="0.4">
      <c r="A1708" s="257">
        <v>216908</v>
      </c>
      <c r="B1708" s="257" t="s">
        <v>484</v>
      </c>
      <c r="C1708" t="s">
        <v>212</v>
      </c>
      <c r="D1708" t="s">
        <v>214</v>
      </c>
      <c r="E1708" t="s">
        <v>212</v>
      </c>
      <c r="F1708" t="s">
        <v>212</v>
      </c>
      <c r="G1708" t="s">
        <v>213</v>
      </c>
      <c r="H1708" t="s">
        <v>214</v>
      </c>
      <c r="I1708" t="s">
        <v>212</v>
      </c>
      <c r="J1708" t="s">
        <v>212</v>
      </c>
      <c r="K1708" t="s">
        <v>214</v>
      </c>
      <c r="L1708" t="s">
        <v>212</v>
      </c>
      <c r="M1708" t="s">
        <v>212</v>
      </c>
      <c r="N1708" t="s">
        <v>212</v>
      </c>
      <c r="O1708" t="s">
        <v>212</v>
      </c>
      <c r="P1708" t="s">
        <v>214</v>
      </c>
      <c r="Q1708" t="s">
        <v>212</v>
      </c>
      <c r="R1708" t="s">
        <v>214</v>
      </c>
      <c r="S1708" t="s">
        <v>212</v>
      </c>
      <c r="T1708" t="s">
        <v>214</v>
      </c>
      <c r="U1708" t="s">
        <v>214</v>
      </c>
      <c r="V1708" t="s">
        <v>214</v>
      </c>
      <c r="W1708"/>
      <c r="X1708"/>
      <c r="Y1708"/>
      <c r="Z1708"/>
      <c r="AA1708"/>
      <c r="AB1708" t="s">
        <v>213</v>
      </c>
      <c r="AC1708" t="s">
        <v>213</v>
      </c>
      <c r="AD1708" t="s">
        <v>213</v>
      </c>
      <c r="AE1708" t="s">
        <v>213</v>
      </c>
      <c r="AF1708" t="s">
        <v>213</v>
      </c>
      <c r="AG1708"/>
      <c r="AH1708"/>
      <c r="AI1708"/>
      <c r="AJ1708"/>
      <c r="AK1708"/>
      <c r="AL1708"/>
      <c r="AM1708"/>
      <c r="AN1708"/>
      <c r="AO1708"/>
      <c r="AP1708"/>
      <c r="AQ1708" t="s">
        <v>4252</v>
      </c>
      <c r="AR1708"/>
      <c r="AS1708" s="288"/>
      <c r="AT1708" s="258"/>
      <c r="AV1708" s="258"/>
    </row>
    <row r="1709" spans="1:48" s="257" customFormat="1" ht="22.8" x14ac:dyDescent="0.4">
      <c r="A1709" s="345">
        <v>216909</v>
      </c>
      <c r="B1709" s="257" t="s">
        <v>485</v>
      </c>
      <c r="C1709" s="269" t="s">
        <v>213</v>
      </c>
      <c r="D1709" s="269" t="s">
        <v>214</v>
      </c>
      <c r="E1709" s="269" t="s">
        <v>214</v>
      </c>
      <c r="F1709" s="269" t="s">
        <v>213</v>
      </c>
      <c r="G1709" s="269" t="s">
        <v>213</v>
      </c>
      <c r="H1709" s="269" t="s">
        <v>213</v>
      </c>
      <c r="I1709" s="269" t="s">
        <v>213</v>
      </c>
      <c r="J1709" s="269" t="s">
        <v>213</v>
      </c>
      <c r="K1709" s="269" t="s">
        <v>213</v>
      </c>
      <c r="L1709" s="269" t="s">
        <v>213</v>
      </c>
      <c r="M1709" s="269"/>
      <c r="N1709" s="269"/>
      <c r="O1709" s="269"/>
      <c r="P1709" s="269"/>
      <c r="Q1709" s="269"/>
      <c r="R1709" s="269"/>
      <c r="S1709" s="269"/>
      <c r="T1709" s="269"/>
      <c r="U1709" s="269"/>
      <c r="V1709" s="269"/>
      <c r="W1709" s="269"/>
      <c r="X1709" s="269"/>
      <c r="Y1709" s="269"/>
      <c r="Z1709" s="269"/>
      <c r="AA1709" s="269"/>
      <c r="AB1709" s="269"/>
      <c r="AC1709" s="269"/>
      <c r="AD1709" s="269"/>
      <c r="AE1709" s="269"/>
      <c r="AF1709" s="269"/>
      <c r="AG1709" s="269"/>
      <c r="AH1709" s="269"/>
      <c r="AI1709" s="269"/>
      <c r="AJ1709" s="269"/>
      <c r="AK1709" s="269"/>
      <c r="AL1709" s="269"/>
      <c r="AM1709" s="269"/>
      <c r="AN1709" s="269"/>
      <c r="AO1709" s="269"/>
      <c r="AP1709"/>
      <c r="AQ1709" t="s">
        <v>485</v>
      </c>
      <c r="AR1709" s="288"/>
      <c r="AS1709" s="288"/>
      <c r="AT1709" s="256"/>
    </row>
    <row r="1710" spans="1:48" s="257" customFormat="1" ht="22.8" x14ac:dyDescent="0.4">
      <c r="A1710" s="345">
        <v>216910</v>
      </c>
      <c r="B1710" s="257" t="s">
        <v>485</v>
      </c>
      <c r="C1710" s="269" t="s">
        <v>214</v>
      </c>
      <c r="D1710" s="269" t="s">
        <v>214</v>
      </c>
      <c r="E1710" s="269" t="s">
        <v>214</v>
      </c>
      <c r="F1710" s="269" t="s">
        <v>214</v>
      </c>
      <c r="G1710" s="269" t="s">
        <v>213</v>
      </c>
      <c r="H1710" s="269" t="s">
        <v>213</v>
      </c>
      <c r="I1710" s="269" t="s">
        <v>213</v>
      </c>
      <c r="J1710" s="269" t="s">
        <v>213</v>
      </c>
      <c r="K1710" s="269" t="s">
        <v>213</v>
      </c>
      <c r="L1710" s="269" t="s">
        <v>213</v>
      </c>
      <c r="M1710" s="269"/>
      <c r="N1710" s="269"/>
      <c r="O1710" s="269"/>
      <c r="P1710" s="269"/>
      <c r="Q1710" s="269"/>
      <c r="R1710" s="269"/>
      <c r="S1710" s="269"/>
      <c r="T1710" s="269"/>
      <c r="U1710" s="269"/>
      <c r="V1710" s="269"/>
      <c r="W1710" s="269"/>
      <c r="X1710" s="269"/>
      <c r="Y1710" s="269"/>
      <c r="Z1710" s="269"/>
      <c r="AA1710" s="269"/>
      <c r="AB1710" s="269"/>
      <c r="AC1710" s="269"/>
      <c r="AD1710" s="269"/>
      <c r="AE1710" s="269"/>
      <c r="AF1710" s="269"/>
      <c r="AG1710" s="269"/>
      <c r="AH1710" s="269"/>
      <c r="AI1710" s="269"/>
      <c r="AJ1710" s="269"/>
      <c r="AK1710" s="269"/>
      <c r="AL1710" s="269"/>
      <c r="AM1710" s="269"/>
      <c r="AN1710" s="269"/>
      <c r="AO1710" s="269"/>
      <c r="AP1710"/>
      <c r="AQ1710" t="s">
        <v>485</v>
      </c>
      <c r="AR1710" s="288"/>
      <c r="AS1710" s="288"/>
      <c r="AT1710" s="256"/>
    </row>
    <row r="1711" spans="1:48" s="257" customFormat="1" ht="22.8" x14ac:dyDescent="0.4">
      <c r="A1711" s="257">
        <v>216912</v>
      </c>
      <c r="B1711" s="257" t="s">
        <v>487</v>
      </c>
      <c r="C1711" t="s">
        <v>212</v>
      </c>
      <c r="D1711" t="s">
        <v>214</v>
      </c>
      <c r="E1711" t="s">
        <v>214</v>
      </c>
      <c r="F1711" t="s">
        <v>212</v>
      </c>
      <c r="G1711" t="s">
        <v>212</v>
      </c>
      <c r="H1711" t="s">
        <v>212</v>
      </c>
      <c r="I1711" t="s">
        <v>212</v>
      </c>
      <c r="J1711" t="s">
        <v>214</v>
      </c>
      <c r="K1711" t="s">
        <v>212</v>
      </c>
      <c r="L1711" t="s">
        <v>212</v>
      </c>
      <c r="M1711" t="s">
        <v>214</v>
      </c>
      <c r="N1711" t="s">
        <v>214</v>
      </c>
      <c r="O1711" t="s">
        <v>212</v>
      </c>
      <c r="P1711" t="s">
        <v>212</v>
      </c>
      <c r="Q1711" t="s">
        <v>214</v>
      </c>
      <c r="R1711" t="s">
        <v>214</v>
      </c>
      <c r="S1711" t="s">
        <v>214</v>
      </c>
      <c r="T1711" t="s">
        <v>214</v>
      </c>
      <c r="U1711" t="s">
        <v>214</v>
      </c>
      <c r="V1711" t="s">
        <v>214</v>
      </c>
      <c r="W1711" t="s">
        <v>213</v>
      </c>
      <c r="X1711" t="s">
        <v>213</v>
      </c>
      <c r="Y1711" t="s">
        <v>213</v>
      </c>
      <c r="Z1711" t="s">
        <v>213</v>
      </c>
      <c r="AA1711" t="s">
        <v>213</v>
      </c>
      <c r="AB1711"/>
      <c r="AC1711"/>
      <c r="AD1711"/>
      <c r="AE1711"/>
      <c r="AF1711"/>
      <c r="AG1711"/>
      <c r="AH1711"/>
      <c r="AI1711"/>
      <c r="AJ1711"/>
      <c r="AK1711"/>
      <c r="AL1711"/>
      <c r="AM1711"/>
      <c r="AN1711"/>
      <c r="AO1711"/>
      <c r="AP1711"/>
      <c r="AQ1711" t="s">
        <v>4194</v>
      </c>
      <c r="AR1711"/>
      <c r="AS1711" s="288"/>
      <c r="AT1711" s="258"/>
      <c r="AV1711" s="258"/>
    </row>
    <row r="1712" spans="1:48" s="257" customFormat="1" ht="24" x14ac:dyDescent="0.5">
      <c r="A1712" s="292">
        <v>216913</v>
      </c>
      <c r="B1712" s="257" t="s">
        <v>486</v>
      </c>
      <c r="C1712" s="257" t="s">
        <v>214</v>
      </c>
      <c r="D1712" s="257" t="s">
        <v>214</v>
      </c>
      <c r="E1712" s="257" t="s">
        <v>214</v>
      </c>
      <c r="F1712" s="257" t="s">
        <v>212</v>
      </c>
      <c r="G1712" s="257" t="s">
        <v>214</v>
      </c>
      <c r="H1712" s="257" t="s">
        <v>213</v>
      </c>
      <c r="I1712" s="257" t="s">
        <v>213</v>
      </c>
      <c r="J1712" s="257" t="s">
        <v>214</v>
      </c>
      <c r="K1712" s="257" t="s">
        <v>214</v>
      </c>
      <c r="L1712" s="257" t="s">
        <v>213</v>
      </c>
      <c r="M1712" s="257" t="s">
        <v>214</v>
      </c>
      <c r="N1712" s="257" t="s">
        <v>213</v>
      </c>
      <c r="O1712" s="257" t="s">
        <v>214</v>
      </c>
      <c r="P1712" s="257" t="s">
        <v>213</v>
      </c>
      <c r="Q1712" s="257" t="s">
        <v>213</v>
      </c>
      <c r="R1712" s="257" t="s">
        <v>213</v>
      </c>
      <c r="S1712" s="257" t="s">
        <v>213</v>
      </c>
      <c r="T1712" s="257" t="s">
        <v>213</v>
      </c>
      <c r="U1712" s="257" t="s">
        <v>213</v>
      </c>
      <c r="V1712" s="257" t="s">
        <v>213</v>
      </c>
      <c r="AP1712"/>
      <c r="AQ1712" t="s">
        <v>3377</v>
      </c>
      <c r="AR1712" s="288"/>
      <c r="AS1712" s="288"/>
      <c r="AT1712" s="256"/>
      <c r="AV1712" s="258"/>
    </row>
    <row r="1713" spans="1:48" s="257" customFormat="1" ht="22.8" x14ac:dyDescent="0.4">
      <c r="A1713" s="356">
        <v>216915</v>
      </c>
      <c r="B1713" s="257" t="s">
        <v>485</v>
      </c>
      <c r="C1713" s="295" t="s">
        <v>214</v>
      </c>
      <c r="D1713" s="269" t="s">
        <v>214</v>
      </c>
      <c r="E1713" s="269" t="s">
        <v>214</v>
      </c>
      <c r="F1713" s="269" t="s">
        <v>213</v>
      </c>
      <c r="G1713" s="269" t="s">
        <v>213</v>
      </c>
      <c r="H1713" s="269" t="s">
        <v>213</v>
      </c>
      <c r="I1713" s="269" t="s">
        <v>213</v>
      </c>
      <c r="J1713" s="269" t="s">
        <v>213</v>
      </c>
      <c r="K1713" s="269" t="s">
        <v>213</v>
      </c>
      <c r="L1713" s="269" t="s">
        <v>213</v>
      </c>
      <c r="M1713" s="269"/>
      <c r="N1713" s="269"/>
      <c r="O1713" s="269"/>
      <c r="P1713" s="269"/>
      <c r="Q1713" s="269"/>
      <c r="R1713" s="269"/>
      <c r="S1713" s="269"/>
      <c r="T1713" s="269"/>
      <c r="U1713" s="269"/>
      <c r="V1713" s="269"/>
      <c r="W1713" s="269"/>
      <c r="X1713" s="269"/>
      <c r="Y1713" s="269"/>
      <c r="Z1713" s="269"/>
      <c r="AA1713" s="269"/>
      <c r="AB1713" s="269"/>
      <c r="AC1713" s="269"/>
      <c r="AD1713" s="269"/>
      <c r="AE1713" s="269"/>
      <c r="AF1713" s="269"/>
      <c r="AG1713" s="269"/>
      <c r="AH1713" s="269"/>
      <c r="AI1713" s="269"/>
      <c r="AJ1713" s="269"/>
      <c r="AK1713" s="269"/>
      <c r="AL1713" s="269"/>
      <c r="AM1713" s="269"/>
      <c r="AN1713" s="269"/>
      <c r="AO1713" s="269"/>
      <c r="AP1713"/>
      <c r="AQ1713" t="s">
        <v>485</v>
      </c>
      <c r="AR1713" s="288"/>
      <c r="AS1713" s="288"/>
      <c r="AT1713" s="258"/>
    </row>
    <row r="1714" spans="1:48" s="257" customFormat="1" ht="24" x14ac:dyDescent="0.5">
      <c r="A1714" s="292">
        <v>216916</v>
      </c>
      <c r="B1714" s="257" t="s">
        <v>485</v>
      </c>
      <c r="C1714" s="298" t="s">
        <v>213</v>
      </c>
      <c r="D1714" s="257" t="s">
        <v>214</v>
      </c>
      <c r="E1714" s="257" t="s">
        <v>214</v>
      </c>
      <c r="F1714" s="257" t="s">
        <v>212</v>
      </c>
      <c r="G1714" s="257" t="s">
        <v>214</v>
      </c>
      <c r="H1714" s="257" t="s">
        <v>212</v>
      </c>
      <c r="I1714" s="257" t="s">
        <v>213</v>
      </c>
      <c r="J1714" s="257" t="s">
        <v>212</v>
      </c>
      <c r="K1714" s="257" t="s">
        <v>212</v>
      </c>
      <c r="L1714" s="257" t="s">
        <v>213</v>
      </c>
      <c r="AP1714"/>
      <c r="AQ1714" t="s">
        <v>485</v>
      </c>
      <c r="AR1714" s="288"/>
      <c r="AS1714" s="288"/>
      <c r="AT1714" s="256"/>
    </row>
    <row r="1715" spans="1:48" s="257" customFormat="1" ht="22.8" x14ac:dyDescent="0.4">
      <c r="A1715" s="345">
        <v>216917</v>
      </c>
      <c r="B1715" s="257" t="s">
        <v>485</v>
      </c>
      <c r="C1715" s="295" t="s">
        <v>213</v>
      </c>
      <c r="D1715" s="269" t="s">
        <v>214</v>
      </c>
      <c r="E1715" s="269" t="s">
        <v>214</v>
      </c>
      <c r="F1715" s="269" t="s">
        <v>213</v>
      </c>
      <c r="G1715" s="269" t="s">
        <v>213</v>
      </c>
      <c r="H1715" s="269" t="s">
        <v>213</v>
      </c>
      <c r="I1715" s="269" t="s">
        <v>213</v>
      </c>
      <c r="J1715" s="269" t="s">
        <v>213</v>
      </c>
      <c r="K1715" s="269" t="s">
        <v>213</v>
      </c>
      <c r="L1715" s="269" t="s">
        <v>213</v>
      </c>
      <c r="M1715" s="269"/>
      <c r="N1715" s="269"/>
      <c r="O1715" s="269"/>
      <c r="P1715" s="269"/>
      <c r="Q1715" s="269"/>
      <c r="R1715" s="269"/>
      <c r="S1715" s="269"/>
      <c r="T1715" s="269"/>
      <c r="U1715" s="269"/>
      <c r="V1715" s="269"/>
      <c r="W1715" s="269"/>
      <c r="X1715" s="269"/>
      <c r="Y1715" s="269"/>
      <c r="Z1715" s="269"/>
      <c r="AA1715" s="269"/>
      <c r="AB1715" s="269"/>
      <c r="AC1715" s="269"/>
      <c r="AD1715" s="269"/>
      <c r="AE1715" s="269"/>
      <c r="AF1715" s="269"/>
      <c r="AG1715" s="269"/>
      <c r="AH1715" s="269"/>
      <c r="AI1715" s="269"/>
      <c r="AJ1715" s="269"/>
      <c r="AK1715" s="269"/>
      <c r="AL1715" s="269"/>
      <c r="AM1715" s="269"/>
      <c r="AN1715" s="269"/>
      <c r="AO1715" s="269"/>
      <c r="AP1715"/>
      <c r="AQ1715" t="s">
        <v>485</v>
      </c>
      <c r="AR1715" s="288"/>
      <c r="AS1715" s="288"/>
      <c r="AT1715" s="258"/>
    </row>
    <row r="1716" spans="1:48" s="257" customFormat="1" ht="24" x14ac:dyDescent="0.5">
      <c r="A1716" s="292">
        <v>216918</v>
      </c>
      <c r="B1716" s="257" t="s">
        <v>485</v>
      </c>
      <c r="C1716" s="256" t="s">
        <v>214</v>
      </c>
      <c r="D1716" s="256" t="s">
        <v>214</v>
      </c>
      <c r="E1716" s="256" t="s">
        <v>214</v>
      </c>
      <c r="F1716" s="256" t="s">
        <v>3830</v>
      </c>
      <c r="G1716" s="256" t="s">
        <v>3830</v>
      </c>
      <c r="H1716" s="256" t="s">
        <v>213</v>
      </c>
      <c r="I1716" s="256" t="s">
        <v>213</v>
      </c>
      <c r="J1716" s="256" t="s">
        <v>214</v>
      </c>
      <c r="K1716" s="256" t="s">
        <v>214</v>
      </c>
      <c r="L1716" s="256" t="s">
        <v>213</v>
      </c>
      <c r="M1716" s="256"/>
      <c r="N1716" s="256"/>
      <c r="O1716" s="256"/>
      <c r="P1716" s="256"/>
      <c r="Q1716" s="256"/>
      <c r="R1716" s="256"/>
      <c r="S1716" s="256"/>
      <c r="T1716" s="256"/>
      <c r="U1716" s="256"/>
      <c r="V1716" s="256"/>
      <c r="W1716" s="256"/>
      <c r="X1716" s="256"/>
      <c r="Y1716" s="256"/>
      <c r="Z1716" s="256"/>
      <c r="AA1716" s="256"/>
      <c r="AB1716" s="256"/>
      <c r="AC1716" s="256"/>
      <c r="AD1716" s="256"/>
      <c r="AE1716" s="256"/>
      <c r="AF1716" s="256"/>
      <c r="AG1716" s="256"/>
      <c r="AH1716" s="256"/>
      <c r="AI1716" s="256"/>
      <c r="AJ1716" s="256"/>
      <c r="AK1716" s="256"/>
      <c r="AL1716" s="256"/>
      <c r="AM1716" s="256"/>
      <c r="AN1716" s="256"/>
      <c r="AO1716" s="256"/>
      <c r="AP1716"/>
      <c r="AQ1716" t="s">
        <v>485</v>
      </c>
      <c r="AR1716" s="288"/>
      <c r="AT1716" s="258"/>
    </row>
    <row r="1717" spans="1:48" s="257" customFormat="1" ht="22.8" x14ac:dyDescent="0.4">
      <c r="A1717" s="356">
        <v>216919</v>
      </c>
      <c r="B1717" s="257" t="s">
        <v>485</v>
      </c>
      <c r="C1717" s="295" t="s">
        <v>214</v>
      </c>
      <c r="D1717" s="269" t="s">
        <v>213</v>
      </c>
      <c r="E1717" s="269" t="s">
        <v>214</v>
      </c>
      <c r="F1717" s="269" t="s">
        <v>213</v>
      </c>
      <c r="G1717" s="269" t="s">
        <v>213</v>
      </c>
      <c r="H1717" s="269" t="s">
        <v>213</v>
      </c>
      <c r="I1717" s="269" t="s">
        <v>213</v>
      </c>
      <c r="J1717" s="269" t="s">
        <v>213</v>
      </c>
      <c r="K1717" s="269" t="s">
        <v>213</v>
      </c>
      <c r="L1717" s="269" t="s">
        <v>213</v>
      </c>
      <c r="M1717" s="269"/>
      <c r="N1717" s="269"/>
      <c r="O1717" s="269"/>
      <c r="P1717" s="269"/>
      <c r="Q1717" s="269"/>
      <c r="R1717" s="269"/>
      <c r="S1717" s="269"/>
      <c r="T1717" s="269"/>
      <c r="U1717" s="269"/>
      <c r="V1717" s="269"/>
      <c r="W1717" s="269"/>
      <c r="X1717" s="269"/>
      <c r="Y1717" s="269"/>
      <c r="Z1717" s="269"/>
      <c r="AA1717" s="269"/>
      <c r="AB1717" s="269"/>
      <c r="AC1717" s="269"/>
      <c r="AD1717" s="269"/>
      <c r="AE1717" s="269"/>
      <c r="AF1717" s="269"/>
      <c r="AG1717" s="269"/>
      <c r="AH1717" s="269"/>
      <c r="AI1717" s="269"/>
      <c r="AJ1717" s="269"/>
      <c r="AK1717" s="269"/>
      <c r="AL1717" s="269"/>
      <c r="AM1717" s="269"/>
      <c r="AN1717" s="269"/>
      <c r="AO1717" s="269"/>
      <c r="AP1717"/>
      <c r="AQ1717" t="s">
        <v>485</v>
      </c>
      <c r="AR1717" s="288"/>
      <c r="AS1717" s="288"/>
      <c r="AT1717" s="258"/>
    </row>
    <row r="1718" spans="1:48" s="257" customFormat="1" ht="22.8" x14ac:dyDescent="0.4">
      <c r="A1718" s="298">
        <v>216920</v>
      </c>
      <c r="B1718" s="257" t="s">
        <v>486</v>
      </c>
      <c r="C1718" s="296" t="s">
        <v>214</v>
      </c>
      <c r="D1718" t="s">
        <v>212</v>
      </c>
      <c r="E1718" t="s">
        <v>212</v>
      </c>
      <c r="F1718" t="s">
        <v>212</v>
      </c>
      <c r="G1718" t="s">
        <v>214</v>
      </c>
      <c r="H1718" t="s">
        <v>212</v>
      </c>
      <c r="I1718" t="s">
        <v>212</v>
      </c>
      <c r="J1718" t="s">
        <v>214</v>
      </c>
      <c r="K1718" t="s">
        <v>212</v>
      </c>
      <c r="L1718" t="s">
        <v>212</v>
      </c>
      <c r="M1718" t="s">
        <v>214</v>
      </c>
      <c r="N1718" t="s">
        <v>214</v>
      </c>
      <c r="O1718" t="s">
        <v>214</v>
      </c>
      <c r="P1718" t="s">
        <v>213</v>
      </c>
      <c r="Q1718" t="s">
        <v>214</v>
      </c>
      <c r="R1718" t="s">
        <v>213</v>
      </c>
      <c r="S1718" t="s">
        <v>213</v>
      </c>
      <c r="T1718" t="s">
        <v>213</v>
      </c>
      <c r="U1718" t="s">
        <v>213</v>
      </c>
      <c r="V1718" t="s">
        <v>213</v>
      </c>
      <c r="W1718"/>
      <c r="X1718"/>
      <c r="Y1718"/>
      <c r="Z1718"/>
      <c r="AA1718"/>
      <c r="AB1718"/>
      <c r="AC1718"/>
      <c r="AD1718"/>
      <c r="AE1718"/>
      <c r="AF1718"/>
      <c r="AG1718"/>
      <c r="AH1718"/>
      <c r="AI1718"/>
      <c r="AJ1718"/>
      <c r="AK1718"/>
      <c r="AL1718"/>
      <c r="AM1718"/>
      <c r="AN1718"/>
      <c r="AO1718"/>
      <c r="AP1718"/>
      <c r="AQ1718" t="s">
        <v>3377</v>
      </c>
      <c r="AR1718"/>
      <c r="AS1718" s="288"/>
      <c r="AT1718" s="258"/>
      <c r="AV1718" s="258"/>
    </row>
    <row r="1719" spans="1:48" s="257" customFormat="1" ht="22.8" x14ac:dyDescent="0.4">
      <c r="A1719" s="298">
        <v>216921</v>
      </c>
      <c r="B1719" s="257" t="s">
        <v>484</v>
      </c>
      <c r="C1719" s="296" t="s">
        <v>214</v>
      </c>
      <c r="D1719" t="s">
        <v>214</v>
      </c>
      <c r="E1719" t="s">
        <v>214</v>
      </c>
      <c r="F1719" t="s">
        <v>212</v>
      </c>
      <c r="G1719" t="s">
        <v>214</v>
      </c>
      <c r="H1719" t="s">
        <v>214</v>
      </c>
      <c r="I1719" t="s">
        <v>214</v>
      </c>
      <c r="J1719" t="s">
        <v>214</v>
      </c>
      <c r="K1719" t="s">
        <v>214</v>
      </c>
      <c r="L1719" t="s">
        <v>214</v>
      </c>
      <c r="M1719" t="s">
        <v>214</v>
      </c>
      <c r="N1719" t="s">
        <v>214</v>
      </c>
      <c r="O1719" t="s">
        <v>214</v>
      </c>
      <c r="P1719" t="s">
        <v>214</v>
      </c>
      <c r="Q1719" t="s">
        <v>212</v>
      </c>
      <c r="R1719" t="s">
        <v>214</v>
      </c>
      <c r="S1719" t="s">
        <v>214</v>
      </c>
      <c r="T1719" t="s">
        <v>214</v>
      </c>
      <c r="U1719" t="s">
        <v>214</v>
      </c>
      <c r="V1719" t="s">
        <v>214</v>
      </c>
      <c r="W1719" t="s">
        <v>214</v>
      </c>
      <c r="X1719" t="s">
        <v>214</v>
      </c>
      <c r="Y1719" t="s">
        <v>213</v>
      </c>
      <c r="Z1719" t="s">
        <v>214</v>
      </c>
      <c r="AA1719" t="s">
        <v>214</v>
      </c>
      <c r="AB1719" t="s">
        <v>213</v>
      </c>
      <c r="AC1719" t="s">
        <v>213</v>
      </c>
      <c r="AD1719" t="s">
        <v>213</v>
      </c>
      <c r="AE1719" t="s">
        <v>213</v>
      </c>
      <c r="AF1719" t="s">
        <v>213</v>
      </c>
      <c r="AG1719"/>
      <c r="AH1719"/>
      <c r="AI1719"/>
      <c r="AJ1719"/>
      <c r="AK1719"/>
      <c r="AL1719"/>
      <c r="AM1719"/>
      <c r="AN1719"/>
      <c r="AO1719"/>
      <c r="AP1719"/>
      <c r="AQ1719" t="s">
        <v>3375</v>
      </c>
      <c r="AR1719"/>
      <c r="AS1719" s="288"/>
      <c r="AT1719" s="256"/>
      <c r="AV1719" s="258"/>
    </row>
    <row r="1720" spans="1:48" s="257" customFormat="1" ht="22.8" x14ac:dyDescent="0.4">
      <c r="A1720" s="298">
        <v>216922</v>
      </c>
      <c r="B1720" s="257" t="s">
        <v>484</v>
      </c>
      <c r="C1720" s="296" t="s">
        <v>214</v>
      </c>
      <c r="D1720" t="s">
        <v>214</v>
      </c>
      <c r="E1720" t="s">
        <v>214</v>
      </c>
      <c r="F1720" t="s">
        <v>214</v>
      </c>
      <c r="G1720" t="s">
        <v>213</v>
      </c>
      <c r="H1720" t="s">
        <v>214</v>
      </c>
      <c r="I1720" t="s">
        <v>214</v>
      </c>
      <c r="J1720" t="s">
        <v>214</v>
      </c>
      <c r="K1720" t="s">
        <v>214</v>
      </c>
      <c r="L1720" t="s">
        <v>214</v>
      </c>
      <c r="M1720" t="s">
        <v>214</v>
      </c>
      <c r="N1720" t="s">
        <v>214</v>
      </c>
      <c r="O1720" t="s">
        <v>212</v>
      </c>
      <c r="P1720" t="s">
        <v>214</v>
      </c>
      <c r="Q1720" t="s">
        <v>214</v>
      </c>
      <c r="R1720" t="s">
        <v>214</v>
      </c>
      <c r="S1720" t="s">
        <v>214</v>
      </c>
      <c r="T1720" t="s">
        <v>214</v>
      </c>
      <c r="U1720" t="s">
        <v>214</v>
      </c>
      <c r="V1720" t="s">
        <v>214</v>
      </c>
      <c r="W1720" t="s">
        <v>214</v>
      </c>
      <c r="X1720" t="s">
        <v>214</v>
      </c>
      <c r="Y1720" t="s">
        <v>214</v>
      </c>
      <c r="Z1720" t="s">
        <v>214</v>
      </c>
      <c r="AA1720" t="s">
        <v>214</v>
      </c>
      <c r="AB1720" t="s">
        <v>213</v>
      </c>
      <c r="AC1720" t="s">
        <v>213</v>
      </c>
      <c r="AD1720" t="s">
        <v>213</v>
      </c>
      <c r="AE1720" t="s">
        <v>213</v>
      </c>
      <c r="AF1720" t="s">
        <v>213</v>
      </c>
      <c r="AG1720"/>
      <c r="AH1720"/>
      <c r="AI1720"/>
      <c r="AJ1720"/>
      <c r="AK1720"/>
      <c r="AL1720"/>
      <c r="AM1720"/>
      <c r="AN1720"/>
      <c r="AO1720"/>
      <c r="AP1720"/>
      <c r="AQ1720" t="s">
        <v>3375</v>
      </c>
      <c r="AR1720"/>
      <c r="AS1720" s="288"/>
      <c r="AT1720" s="258"/>
      <c r="AV1720" s="258"/>
    </row>
    <row r="1721" spans="1:48" s="257" customFormat="1" ht="22.8" x14ac:dyDescent="0.4">
      <c r="A1721" s="298">
        <v>216923</v>
      </c>
      <c r="B1721" s="257" t="s">
        <v>484</v>
      </c>
      <c r="C1721" s="296" t="s">
        <v>214</v>
      </c>
      <c r="D1721" t="s">
        <v>214</v>
      </c>
      <c r="E1721" t="s">
        <v>214</v>
      </c>
      <c r="F1721" t="s">
        <v>214</v>
      </c>
      <c r="G1721" t="s">
        <v>213</v>
      </c>
      <c r="H1721" t="s">
        <v>214</v>
      </c>
      <c r="I1721" t="s">
        <v>212</v>
      </c>
      <c r="J1721" t="s">
        <v>214</v>
      </c>
      <c r="K1721" t="s">
        <v>214</v>
      </c>
      <c r="L1721" t="s">
        <v>212</v>
      </c>
      <c r="M1721" t="s">
        <v>214</v>
      </c>
      <c r="N1721" t="s">
        <v>214</v>
      </c>
      <c r="O1721" t="s">
        <v>212</v>
      </c>
      <c r="P1721" t="s">
        <v>214</v>
      </c>
      <c r="Q1721" t="s">
        <v>214</v>
      </c>
      <c r="R1721" t="s">
        <v>214</v>
      </c>
      <c r="S1721" t="s">
        <v>214</v>
      </c>
      <c r="T1721" t="s">
        <v>214</v>
      </c>
      <c r="U1721" t="s">
        <v>214</v>
      </c>
      <c r="V1721" t="s">
        <v>212</v>
      </c>
      <c r="W1721" t="s">
        <v>214</v>
      </c>
      <c r="X1721" t="s">
        <v>214</v>
      </c>
      <c r="Y1721" t="s">
        <v>214</v>
      </c>
      <c r="Z1721" t="s">
        <v>214</v>
      </c>
      <c r="AA1721" t="s">
        <v>214</v>
      </c>
      <c r="AB1721" t="s">
        <v>213</v>
      </c>
      <c r="AC1721" t="s">
        <v>213</v>
      </c>
      <c r="AD1721" t="s">
        <v>213</v>
      </c>
      <c r="AE1721" t="s">
        <v>213</v>
      </c>
      <c r="AF1721" t="s">
        <v>213</v>
      </c>
      <c r="AG1721"/>
      <c r="AH1721"/>
      <c r="AI1721"/>
      <c r="AJ1721"/>
      <c r="AK1721"/>
      <c r="AL1721"/>
      <c r="AM1721"/>
      <c r="AN1721"/>
      <c r="AO1721"/>
      <c r="AP1721"/>
      <c r="AQ1721" t="s">
        <v>3375</v>
      </c>
      <c r="AR1721"/>
      <c r="AS1721" s="288"/>
      <c r="AT1721" s="256"/>
      <c r="AV1721" s="258"/>
    </row>
    <row r="1722" spans="1:48" s="257" customFormat="1" ht="22.8" x14ac:dyDescent="0.4">
      <c r="A1722" s="298">
        <v>216924</v>
      </c>
      <c r="B1722" s="257" t="s">
        <v>484</v>
      </c>
      <c r="C1722" s="296" t="s">
        <v>212</v>
      </c>
      <c r="D1722" t="s">
        <v>214</v>
      </c>
      <c r="E1722" t="s">
        <v>214</v>
      </c>
      <c r="F1722" t="s">
        <v>214</v>
      </c>
      <c r="G1722" t="s">
        <v>213</v>
      </c>
      <c r="H1722" t="s">
        <v>214</v>
      </c>
      <c r="I1722" t="s">
        <v>214</v>
      </c>
      <c r="J1722" t="s">
        <v>214</v>
      </c>
      <c r="K1722" t="s">
        <v>214</v>
      </c>
      <c r="L1722" t="s">
        <v>214</v>
      </c>
      <c r="M1722" t="s">
        <v>214</v>
      </c>
      <c r="N1722" t="s">
        <v>214</v>
      </c>
      <c r="O1722" t="s">
        <v>214</v>
      </c>
      <c r="P1722" t="s">
        <v>214</v>
      </c>
      <c r="Q1722" t="s">
        <v>214</v>
      </c>
      <c r="R1722" t="s">
        <v>214</v>
      </c>
      <c r="S1722" t="s">
        <v>214</v>
      </c>
      <c r="T1722" t="s">
        <v>214</v>
      </c>
      <c r="U1722" t="s">
        <v>214</v>
      </c>
      <c r="V1722" t="s">
        <v>214</v>
      </c>
      <c r="W1722" t="s">
        <v>214</v>
      </c>
      <c r="X1722" t="s">
        <v>214</v>
      </c>
      <c r="Y1722" t="s">
        <v>214</v>
      </c>
      <c r="Z1722" t="s">
        <v>214</v>
      </c>
      <c r="AA1722" t="s">
        <v>214</v>
      </c>
      <c r="AB1722" t="s">
        <v>213</v>
      </c>
      <c r="AC1722" t="s">
        <v>213</v>
      </c>
      <c r="AD1722" t="s">
        <v>213</v>
      </c>
      <c r="AE1722" t="s">
        <v>213</v>
      </c>
      <c r="AF1722" t="s">
        <v>213</v>
      </c>
      <c r="AG1722"/>
      <c r="AH1722"/>
      <c r="AI1722"/>
      <c r="AJ1722"/>
      <c r="AK1722"/>
      <c r="AL1722"/>
      <c r="AM1722"/>
      <c r="AN1722"/>
      <c r="AO1722"/>
      <c r="AP1722"/>
      <c r="AQ1722" t="s">
        <v>3375</v>
      </c>
      <c r="AR1722"/>
      <c r="AS1722" s="288"/>
      <c r="AT1722" s="256"/>
    </row>
    <row r="1723" spans="1:48" s="257" customFormat="1" ht="22.8" x14ac:dyDescent="0.4">
      <c r="A1723" s="356">
        <v>216925</v>
      </c>
      <c r="B1723" s="257" t="s">
        <v>485</v>
      </c>
      <c r="C1723" s="295" t="s">
        <v>214</v>
      </c>
      <c r="D1723" s="269" t="s">
        <v>214</v>
      </c>
      <c r="E1723" s="269" t="s">
        <v>214</v>
      </c>
      <c r="F1723" s="269" t="s">
        <v>214</v>
      </c>
      <c r="G1723" s="269" t="s">
        <v>213</v>
      </c>
      <c r="H1723" s="269" t="s">
        <v>213</v>
      </c>
      <c r="I1723" s="269" t="s">
        <v>213</v>
      </c>
      <c r="J1723" s="269" t="s">
        <v>213</v>
      </c>
      <c r="K1723" s="269" t="s">
        <v>213</v>
      </c>
      <c r="L1723" s="269" t="s">
        <v>213</v>
      </c>
      <c r="M1723" s="269"/>
      <c r="N1723" s="269"/>
      <c r="O1723" s="269"/>
      <c r="P1723" s="269"/>
      <c r="Q1723" s="269"/>
      <c r="R1723" s="269"/>
      <c r="S1723" s="269"/>
      <c r="T1723" s="269"/>
      <c r="U1723" s="269"/>
      <c r="V1723" s="269"/>
      <c r="W1723" s="269"/>
      <c r="X1723" s="269"/>
      <c r="Y1723" s="269"/>
      <c r="Z1723" s="269"/>
      <c r="AA1723" s="269"/>
      <c r="AB1723" s="269"/>
      <c r="AC1723" s="269"/>
      <c r="AD1723" s="269"/>
      <c r="AE1723" s="269"/>
      <c r="AF1723" s="269"/>
      <c r="AG1723" s="269"/>
      <c r="AH1723" s="269"/>
      <c r="AI1723" s="269"/>
      <c r="AJ1723" s="269"/>
      <c r="AK1723" s="269"/>
      <c r="AL1723" s="269"/>
      <c r="AM1723" s="269"/>
      <c r="AN1723" s="269"/>
      <c r="AO1723" s="269"/>
      <c r="AP1723"/>
      <c r="AQ1723" t="s">
        <v>485</v>
      </c>
      <c r="AR1723" s="288"/>
    </row>
    <row r="1724" spans="1:48" s="257" customFormat="1" ht="22.8" x14ac:dyDescent="0.4">
      <c r="A1724" s="298">
        <v>216926</v>
      </c>
      <c r="B1724" s="257" t="s">
        <v>484</v>
      </c>
      <c r="C1724" s="296" t="s">
        <v>212</v>
      </c>
      <c r="D1724" t="s">
        <v>214</v>
      </c>
      <c r="E1724" t="s">
        <v>214</v>
      </c>
      <c r="F1724" t="s">
        <v>214</v>
      </c>
      <c r="G1724" t="s">
        <v>213</v>
      </c>
      <c r="H1724" t="s">
        <v>214</v>
      </c>
      <c r="I1724" t="s">
        <v>212</v>
      </c>
      <c r="J1724" t="s">
        <v>214</v>
      </c>
      <c r="K1724" t="s">
        <v>214</v>
      </c>
      <c r="L1724" t="s">
        <v>214</v>
      </c>
      <c r="M1724" t="s">
        <v>214</v>
      </c>
      <c r="N1724" t="s">
        <v>212</v>
      </c>
      <c r="O1724" t="s">
        <v>214</v>
      </c>
      <c r="P1724" t="s">
        <v>214</v>
      </c>
      <c r="Q1724" t="s">
        <v>214</v>
      </c>
      <c r="R1724" t="s">
        <v>214</v>
      </c>
      <c r="S1724" t="s">
        <v>212</v>
      </c>
      <c r="T1724" t="s">
        <v>212</v>
      </c>
      <c r="U1724" t="s">
        <v>214</v>
      </c>
      <c r="V1724" t="s">
        <v>212</v>
      </c>
      <c r="W1724" t="s">
        <v>214</v>
      </c>
      <c r="X1724" t="s">
        <v>214</v>
      </c>
      <c r="Y1724" t="s">
        <v>214</v>
      </c>
      <c r="Z1724" t="s">
        <v>214</v>
      </c>
      <c r="AA1724" t="s">
        <v>214</v>
      </c>
      <c r="AB1724" t="s">
        <v>213</v>
      </c>
      <c r="AC1724" t="s">
        <v>213</v>
      </c>
      <c r="AD1724" t="s">
        <v>213</v>
      </c>
      <c r="AE1724" t="s">
        <v>213</v>
      </c>
      <c r="AF1724" t="s">
        <v>213</v>
      </c>
      <c r="AG1724"/>
      <c r="AH1724"/>
      <c r="AI1724"/>
      <c r="AJ1724"/>
      <c r="AK1724"/>
      <c r="AL1724"/>
      <c r="AM1724"/>
      <c r="AN1724"/>
      <c r="AO1724"/>
      <c r="AP1724"/>
      <c r="AQ1724" t="s">
        <v>484</v>
      </c>
      <c r="AR1724"/>
      <c r="AS1724" s="288"/>
      <c r="AT1724" s="258"/>
      <c r="AV1724" s="258"/>
    </row>
    <row r="1725" spans="1:48" s="257" customFormat="1" ht="22.8" x14ac:dyDescent="0.4">
      <c r="A1725" s="356">
        <v>216927</v>
      </c>
      <c r="B1725" s="257" t="s">
        <v>485</v>
      </c>
      <c r="C1725" s="295" t="s">
        <v>214</v>
      </c>
      <c r="D1725" s="269" t="s">
        <v>213</v>
      </c>
      <c r="E1725" s="269" t="s">
        <v>214</v>
      </c>
      <c r="F1725" s="269" t="s">
        <v>213</v>
      </c>
      <c r="G1725" s="269" t="s">
        <v>213</v>
      </c>
      <c r="H1725" s="269" t="s">
        <v>213</v>
      </c>
      <c r="I1725" s="269" t="s">
        <v>213</v>
      </c>
      <c r="J1725" s="269" t="s">
        <v>213</v>
      </c>
      <c r="K1725" s="269" t="s">
        <v>213</v>
      </c>
      <c r="L1725" s="269" t="s">
        <v>213</v>
      </c>
      <c r="M1725" s="269"/>
      <c r="N1725" s="269"/>
      <c r="O1725" s="269"/>
      <c r="P1725" s="269"/>
      <c r="Q1725" s="269"/>
      <c r="R1725" s="269"/>
      <c r="S1725" s="269"/>
      <c r="T1725" s="269"/>
      <c r="U1725" s="269"/>
      <c r="V1725" s="269"/>
      <c r="W1725" s="269"/>
      <c r="X1725" s="269"/>
      <c r="Y1725" s="269"/>
      <c r="Z1725" s="269"/>
      <c r="AA1725" s="269"/>
      <c r="AB1725" s="269"/>
      <c r="AC1725" s="269"/>
      <c r="AD1725" s="269"/>
      <c r="AE1725" s="269"/>
      <c r="AF1725" s="269"/>
      <c r="AG1725" s="269"/>
      <c r="AH1725" s="269"/>
      <c r="AI1725" s="269"/>
      <c r="AJ1725" s="269"/>
      <c r="AK1725" s="269"/>
      <c r="AL1725" s="269"/>
      <c r="AM1725" s="269"/>
      <c r="AN1725" s="269"/>
      <c r="AO1725" s="269"/>
      <c r="AP1725"/>
      <c r="AQ1725" t="s">
        <v>485</v>
      </c>
      <c r="AR1725" s="288"/>
      <c r="AS1725" s="288"/>
      <c r="AT1725" s="258"/>
    </row>
    <row r="1726" spans="1:48" s="257" customFormat="1" ht="25.8" x14ac:dyDescent="0.65">
      <c r="A1726" s="356">
        <v>216928</v>
      </c>
      <c r="B1726" s="257" t="s">
        <v>485</v>
      </c>
      <c r="C1726" s="295" t="s">
        <v>213</v>
      </c>
      <c r="D1726" s="269" t="s">
        <v>214</v>
      </c>
      <c r="E1726" s="269" t="s">
        <v>214</v>
      </c>
      <c r="F1726" s="269" t="s">
        <v>213</v>
      </c>
      <c r="G1726" s="269" t="s">
        <v>213</v>
      </c>
      <c r="H1726" s="269" t="s">
        <v>213</v>
      </c>
      <c r="I1726" s="269" t="s">
        <v>213</v>
      </c>
      <c r="J1726" s="269" t="s">
        <v>213</v>
      </c>
      <c r="K1726" s="269" t="s">
        <v>213</v>
      </c>
      <c r="L1726" s="269" t="s">
        <v>213</v>
      </c>
      <c r="M1726" s="269"/>
      <c r="N1726" s="269"/>
      <c r="O1726" s="269"/>
      <c r="P1726" s="269"/>
      <c r="Q1726" s="269"/>
      <c r="R1726" s="269"/>
      <c r="S1726" s="269"/>
      <c r="T1726" s="269"/>
      <c r="U1726" s="269"/>
      <c r="V1726" s="269"/>
      <c r="W1726" s="269"/>
      <c r="X1726" s="269"/>
      <c r="Y1726" s="269"/>
      <c r="Z1726" s="269"/>
      <c r="AA1726" s="269"/>
      <c r="AB1726" s="269"/>
      <c r="AC1726" s="269"/>
      <c r="AD1726" s="269"/>
      <c r="AE1726" s="269"/>
      <c r="AF1726" s="269"/>
      <c r="AG1726" s="269"/>
      <c r="AH1726" s="269"/>
      <c r="AI1726" s="269"/>
      <c r="AJ1726" s="269"/>
      <c r="AK1726" s="269"/>
      <c r="AL1726" s="269"/>
      <c r="AM1726" s="269"/>
      <c r="AN1726" s="269"/>
      <c r="AO1726" s="269"/>
      <c r="AP1726"/>
      <c r="AQ1726" t="s">
        <v>485</v>
      </c>
      <c r="AR1726" s="288"/>
      <c r="AS1726" s="279"/>
      <c r="AT1726" s="258"/>
      <c r="AV1726" s="258"/>
    </row>
    <row r="1727" spans="1:48" s="257" customFormat="1" ht="22.8" x14ac:dyDescent="0.4">
      <c r="A1727" s="298">
        <v>216929</v>
      </c>
      <c r="B1727" s="257" t="s">
        <v>486</v>
      </c>
      <c r="C1727" s="296" t="s">
        <v>214</v>
      </c>
      <c r="D1727" t="s">
        <v>212</v>
      </c>
      <c r="E1727" t="s">
        <v>212</v>
      </c>
      <c r="F1727" t="s">
        <v>212</v>
      </c>
      <c r="G1727" t="s">
        <v>213</v>
      </c>
      <c r="H1727" t="s">
        <v>212</v>
      </c>
      <c r="I1727" t="s">
        <v>212</v>
      </c>
      <c r="J1727" t="s">
        <v>214</v>
      </c>
      <c r="K1727" t="s">
        <v>214</v>
      </c>
      <c r="L1727" t="s">
        <v>212</v>
      </c>
      <c r="M1727" t="s">
        <v>214</v>
      </c>
      <c r="N1727" t="s">
        <v>214</v>
      </c>
      <c r="O1727" t="s">
        <v>214</v>
      </c>
      <c r="P1727" t="s">
        <v>214</v>
      </c>
      <c r="Q1727" t="s">
        <v>214</v>
      </c>
      <c r="R1727" t="s">
        <v>213</v>
      </c>
      <c r="S1727" t="s">
        <v>213</v>
      </c>
      <c r="T1727" t="s">
        <v>213</v>
      </c>
      <c r="U1727" t="s">
        <v>213</v>
      </c>
      <c r="V1727" t="s">
        <v>213</v>
      </c>
      <c r="W1727"/>
      <c r="X1727"/>
      <c r="Y1727"/>
      <c r="Z1727"/>
      <c r="AA1727"/>
      <c r="AB1727"/>
      <c r="AC1727"/>
      <c r="AD1727"/>
      <c r="AE1727"/>
      <c r="AF1727"/>
      <c r="AG1727"/>
      <c r="AH1727"/>
      <c r="AI1727"/>
      <c r="AJ1727"/>
      <c r="AK1727"/>
      <c r="AL1727"/>
      <c r="AM1727"/>
      <c r="AN1727"/>
      <c r="AO1727"/>
      <c r="AP1727"/>
      <c r="AQ1727" t="s">
        <v>3377</v>
      </c>
      <c r="AR1727"/>
      <c r="AS1727" s="288"/>
      <c r="AT1727" s="256"/>
    </row>
    <row r="1728" spans="1:48" s="257" customFormat="1" ht="22.8" x14ac:dyDescent="0.4">
      <c r="A1728" s="356">
        <v>216930</v>
      </c>
      <c r="B1728" s="257" t="s">
        <v>485</v>
      </c>
      <c r="C1728" s="295" t="s">
        <v>214</v>
      </c>
      <c r="D1728" s="269" t="s">
        <v>213</v>
      </c>
      <c r="E1728" s="269" t="s">
        <v>214</v>
      </c>
      <c r="F1728" s="269" t="s">
        <v>214</v>
      </c>
      <c r="G1728" s="269" t="s">
        <v>213</v>
      </c>
      <c r="H1728" s="269" t="s">
        <v>213</v>
      </c>
      <c r="I1728" s="269" t="s">
        <v>213</v>
      </c>
      <c r="J1728" s="269" t="s">
        <v>213</v>
      </c>
      <c r="K1728" s="269" t="s">
        <v>213</v>
      </c>
      <c r="L1728" s="269" t="s">
        <v>213</v>
      </c>
      <c r="M1728" s="269"/>
      <c r="N1728" s="269"/>
      <c r="O1728" s="269"/>
      <c r="P1728" s="269"/>
      <c r="Q1728" s="269"/>
      <c r="R1728" s="269"/>
      <c r="S1728" s="269"/>
      <c r="T1728" s="269"/>
      <c r="U1728" s="269"/>
      <c r="V1728" s="269"/>
      <c r="W1728" s="269"/>
      <c r="X1728" s="269"/>
      <c r="Y1728" s="269"/>
      <c r="Z1728" s="269"/>
      <c r="AA1728" s="269"/>
      <c r="AB1728" s="269"/>
      <c r="AC1728" s="269"/>
      <c r="AD1728" s="269"/>
      <c r="AE1728" s="269"/>
      <c r="AF1728" s="269"/>
      <c r="AG1728" s="269"/>
      <c r="AH1728" s="269"/>
      <c r="AI1728" s="269"/>
      <c r="AJ1728" s="269"/>
      <c r="AK1728" s="269"/>
      <c r="AL1728" s="269"/>
      <c r="AM1728" s="269"/>
      <c r="AN1728" s="269"/>
      <c r="AO1728" s="269"/>
      <c r="AP1728"/>
      <c r="AQ1728" t="s">
        <v>485</v>
      </c>
      <c r="AR1728" s="288"/>
      <c r="AS1728" s="288"/>
      <c r="AT1728" s="256"/>
    </row>
    <row r="1729" spans="1:48" s="257" customFormat="1" ht="24" x14ac:dyDescent="0.5">
      <c r="A1729" s="302">
        <v>216931</v>
      </c>
      <c r="B1729" s="257" t="s">
        <v>485</v>
      </c>
      <c r="C1729" s="298" t="s">
        <v>214</v>
      </c>
      <c r="D1729" s="257" t="s">
        <v>212</v>
      </c>
      <c r="E1729" s="257" t="s">
        <v>214</v>
      </c>
      <c r="F1729" s="257" t="s">
        <v>214</v>
      </c>
      <c r="G1729" s="257" t="s">
        <v>214</v>
      </c>
      <c r="H1729" s="257" t="s">
        <v>213</v>
      </c>
      <c r="I1729" s="257" t="s">
        <v>213</v>
      </c>
      <c r="J1729" s="257" t="s">
        <v>213</v>
      </c>
      <c r="K1729" s="257" t="s">
        <v>213</v>
      </c>
      <c r="L1729" s="257" t="s">
        <v>213</v>
      </c>
      <c r="AP1729"/>
      <c r="AQ1729" t="s">
        <v>485</v>
      </c>
      <c r="AR1729" s="288"/>
    </row>
    <row r="1730" spans="1:48" s="257" customFormat="1" ht="22.8" x14ac:dyDescent="0.4">
      <c r="A1730" s="298">
        <v>216932</v>
      </c>
      <c r="B1730" s="257" t="s">
        <v>485</v>
      </c>
      <c r="C1730" s="296" t="s">
        <v>214</v>
      </c>
      <c r="D1730" t="s">
        <v>212</v>
      </c>
      <c r="E1730" t="s">
        <v>212</v>
      </c>
      <c r="F1730" t="s">
        <v>212</v>
      </c>
      <c r="G1730" t="s">
        <v>213</v>
      </c>
      <c r="H1730" t="s">
        <v>213</v>
      </c>
      <c r="I1730" t="s">
        <v>213</v>
      </c>
      <c r="J1730" t="s">
        <v>213</v>
      </c>
      <c r="K1730" t="s">
        <v>213</v>
      </c>
      <c r="L1730" t="s">
        <v>213</v>
      </c>
      <c r="M1730"/>
      <c r="N1730"/>
      <c r="O1730"/>
      <c r="P1730"/>
      <c r="Q1730"/>
      <c r="R1730"/>
      <c r="S1730"/>
      <c r="T1730"/>
      <c r="U1730"/>
      <c r="V1730"/>
      <c r="W1730"/>
      <c r="X1730"/>
      <c r="Y1730"/>
      <c r="Z1730"/>
      <c r="AA1730"/>
      <c r="AB1730"/>
      <c r="AC1730"/>
      <c r="AD1730"/>
      <c r="AE1730"/>
      <c r="AF1730"/>
      <c r="AG1730"/>
      <c r="AH1730"/>
      <c r="AI1730"/>
      <c r="AJ1730"/>
      <c r="AK1730"/>
      <c r="AL1730"/>
      <c r="AM1730"/>
      <c r="AN1730"/>
      <c r="AO1730"/>
      <c r="AP1730"/>
      <c r="AQ1730" t="s">
        <v>485</v>
      </c>
      <c r="AR1730" s="288"/>
      <c r="AS1730" s="288"/>
      <c r="AT1730" s="258"/>
    </row>
    <row r="1731" spans="1:48" s="257" customFormat="1" ht="22.8" x14ac:dyDescent="0.4">
      <c r="A1731" s="298">
        <v>216933</v>
      </c>
      <c r="B1731" s="257" t="s">
        <v>485</v>
      </c>
      <c r="C1731" s="296" t="s">
        <v>212</v>
      </c>
      <c r="D1731" t="s">
        <v>212</v>
      </c>
      <c r="E1731" t="s">
        <v>212</v>
      </c>
      <c r="F1731" t="s">
        <v>212</v>
      </c>
      <c r="G1731" t="s">
        <v>212</v>
      </c>
      <c r="H1731" t="s">
        <v>212</v>
      </c>
      <c r="I1731" t="s">
        <v>212</v>
      </c>
      <c r="J1731" t="s">
        <v>212</v>
      </c>
      <c r="K1731" t="s">
        <v>212</v>
      </c>
      <c r="L1731" t="s">
        <v>212</v>
      </c>
      <c r="M1731"/>
      <c r="N1731"/>
      <c r="O1731"/>
      <c r="P1731"/>
      <c r="Q1731"/>
      <c r="R1731"/>
      <c r="S1731"/>
      <c r="T1731"/>
      <c r="U1731"/>
      <c r="V1731"/>
      <c r="W1731"/>
      <c r="X1731"/>
      <c r="Y1731"/>
      <c r="Z1731"/>
      <c r="AA1731"/>
      <c r="AB1731"/>
      <c r="AC1731"/>
      <c r="AD1731"/>
      <c r="AE1731"/>
      <c r="AF1731"/>
      <c r="AG1731"/>
      <c r="AH1731"/>
      <c r="AI1731"/>
      <c r="AJ1731"/>
      <c r="AK1731"/>
      <c r="AL1731"/>
      <c r="AM1731"/>
      <c r="AN1731"/>
      <c r="AO1731"/>
      <c r="AP1731"/>
      <c r="AQ1731" t="s">
        <v>485</v>
      </c>
      <c r="AR1731"/>
      <c r="AS1731" s="288"/>
      <c r="AT1731" s="258"/>
      <c r="AV1731" s="258"/>
    </row>
    <row r="1732" spans="1:48" s="257" customFormat="1" ht="22.8" x14ac:dyDescent="0.4">
      <c r="A1732" s="356">
        <v>216934</v>
      </c>
      <c r="B1732" s="257" t="s">
        <v>485</v>
      </c>
      <c r="C1732" s="295" t="s">
        <v>213</v>
      </c>
      <c r="D1732" s="269" t="s">
        <v>213</v>
      </c>
      <c r="E1732" s="269" t="s">
        <v>214</v>
      </c>
      <c r="F1732" s="269" t="s">
        <v>214</v>
      </c>
      <c r="G1732" s="269" t="s">
        <v>213</v>
      </c>
      <c r="H1732" s="269" t="s">
        <v>213</v>
      </c>
      <c r="I1732" s="269" t="s">
        <v>213</v>
      </c>
      <c r="J1732" s="269" t="s">
        <v>213</v>
      </c>
      <c r="K1732" s="269" t="s">
        <v>213</v>
      </c>
      <c r="L1732" s="269" t="s">
        <v>213</v>
      </c>
      <c r="M1732" s="269"/>
      <c r="N1732" s="269"/>
      <c r="O1732" s="269"/>
      <c r="P1732" s="269"/>
      <c r="Q1732" s="269"/>
      <c r="R1732" s="269"/>
      <c r="S1732" s="269"/>
      <c r="T1732" s="269"/>
      <c r="U1732" s="269"/>
      <c r="V1732" s="269"/>
      <c r="W1732" s="269"/>
      <c r="X1732" s="269"/>
      <c r="Y1732" s="269"/>
      <c r="Z1732" s="269"/>
      <c r="AA1732" s="269"/>
      <c r="AB1732" s="269"/>
      <c r="AC1732" s="269"/>
      <c r="AD1732" s="269"/>
      <c r="AE1732" s="269"/>
      <c r="AF1732" s="269"/>
      <c r="AG1732" s="269"/>
      <c r="AH1732" s="269"/>
      <c r="AI1732" s="269"/>
      <c r="AJ1732" s="269"/>
      <c r="AK1732" s="269"/>
      <c r="AL1732" s="269"/>
      <c r="AM1732" s="269"/>
      <c r="AN1732" s="269"/>
      <c r="AO1732" s="269"/>
      <c r="AP1732"/>
      <c r="AQ1732" t="s">
        <v>485</v>
      </c>
      <c r="AR1732" s="288"/>
      <c r="AS1732" s="288"/>
      <c r="AT1732" s="256"/>
    </row>
    <row r="1733" spans="1:48" s="257" customFormat="1" ht="22.8" x14ac:dyDescent="0.4">
      <c r="A1733" s="356">
        <v>216935</v>
      </c>
      <c r="B1733" s="257" t="s">
        <v>485</v>
      </c>
      <c r="C1733" s="295" t="s">
        <v>214</v>
      </c>
      <c r="D1733" s="269" t="s">
        <v>214</v>
      </c>
      <c r="E1733" s="269" t="s">
        <v>214</v>
      </c>
      <c r="F1733" s="269" t="s">
        <v>214</v>
      </c>
      <c r="G1733" s="269" t="s">
        <v>213</v>
      </c>
      <c r="H1733" s="269" t="s">
        <v>213</v>
      </c>
      <c r="I1733" s="269" t="s">
        <v>213</v>
      </c>
      <c r="J1733" s="269" t="s">
        <v>213</v>
      </c>
      <c r="K1733" s="269" t="s">
        <v>213</v>
      </c>
      <c r="L1733" s="269" t="s">
        <v>213</v>
      </c>
      <c r="M1733" s="269"/>
      <c r="N1733" s="269"/>
      <c r="O1733" s="269"/>
      <c r="P1733" s="269"/>
      <c r="Q1733" s="269"/>
      <c r="R1733" s="269"/>
      <c r="S1733" s="269"/>
      <c r="T1733" s="269"/>
      <c r="U1733" s="269"/>
      <c r="V1733" s="269"/>
      <c r="W1733" s="269"/>
      <c r="X1733" s="269"/>
      <c r="Y1733" s="269"/>
      <c r="Z1733" s="269"/>
      <c r="AA1733" s="269"/>
      <c r="AB1733" s="269"/>
      <c r="AC1733" s="269"/>
      <c r="AD1733" s="269"/>
      <c r="AE1733" s="269"/>
      <c r="AF1733" s="269"/>
      <c r="AG1733" s="269"/>
      <c r="AH1733" s="269"/>
      <c r="AI1733" s="269"/>
      <c r="AJ1733" s="269"/>
      <c r="AK1733" s="269"/>
      <c r="AL1733" s="269"/>
      <c r="AM1733" s="269"/>
      <c r="AN1733" s="269"/>
      <c r="AO1733" s="269"/>
      <c r="AP1733"/>
      <c r="AQ1733" t="s">
        <v>485</v>
      </c>
      <c r="AR1733" s="288"/>
      <c r="AS1733" s="288"/>
      <c r="AT1733" s="256"/>
    </row>
    <row r="1734" spans="1:48" s="257" customFormat="1" ht="22.8" x14ac:dyDescent="0.4">
      <c r="A1734" s="298">
        <v>216936</v>
      </c>
      <c r="B1734" s="257" t="s">
        <v>486</v>
      </c>
      <c r="C1734" s="296" t="s">
        <v>212</v>
      </c>
      <c r="D1734" t="s">
        <v>212</v>
      </c>
      <c r="E1734" t="s">
        <v>212</v>
      </c>
      <c r="F1734" t="s">
        <v>212</v>
      </c>
      <c r="G1734" t="s">
        <v>214</v>
      </c>
      <c r="H1734" t="s">
        <v>214</v>
      </c>
      <c r="I1734" t="s">
        <v>214</v>
      </c>
      <c r="J1734" t="s">
        <v>214</v>
      </c>
      <c r="K1734" t="s">
        <v>214</v>
      </c>
      <c r="L1734" t="s">
        <v>214</v>
      </c>
      <c r="M1734" t="s">
        <v>213</v>
      </c>
      <c r="N1734" t="s">
        <v>213</v>
      </c>
      <c r="O1734" t="s">
        <v>213</v>
      </c>
      <c r="P1734" t="s">
        <v>213</v>
      </c>
      <c r="Q1734" t="s">
        <v>213</v>
      </c>
      <c r="R1734" t="s">
        <v>213</v>
      </c>
      <c r="S1734" t="s">
        <v>213</v>
      </c>
      <c r="T1734" t="s">
        <v>213</v>
      </c>
      <c r="U1734" t="s">
        <v>213</v>
      </c>
      <c r="V1734" t="s">
        <v>213</v>
      </c>
      <c r="W1734"/>
      <c r="X1734"/>
      <c r="Y1734"/>
      <c r="Z1734"/>
      <c r="AA1734"/>
      <c r="AB1734"/>
      <c r="AC1734"/>
      <c r="AD1734"/>
      <c r="AE1734"/>
      <c r="AF1734"/>
      <c r="AG1734"/>
      <c r="AH1734"/>
      <c r="AI1734"/>
      <c r="AJ1734"/>
      <c r="AK1734"/>
      <c r="AL1734"/>
      <c r="AM1734"/>
      <c r="AN1734"/>
      <c r="AO1734"/>
      <c r="AP1734"/>
      <c r="AQ1734" t="s">
        <v>3377</v>
      </c>
      <c r="AR1734"/>
      <c r="AS1734" s="288"/>
      <c r="AT1734" s="258"/>
      <c r="AV1734" s="258"/>
    </row>
    <row r="1735" spans="1:48" s="257" customFormat="1" ht="22.8" x14ac:dyDescent="0.4">
      <c r="A1735" s="356">
        <v>216937</v>
      </c>
      <c r="B1735" s="257" t="s">
        <v>485</v>
      </c>
      <c r="C1735" s="295" t="s">
        <v>212</v>
      </c>
      <c r="D1735" s="269" t="s">
        <v>212</v>
      </c>
      <c r="E1735" s="269" t="s">
        <v>213</v>
      </c>
      <c r="F1735" s="269" t="s">
        <v>213</v>
      </c>
      <c r="G1735" s="269" t="s">
        <v>213</v>
      </c>
      <c r="H1735" s="269" t="s">
        <v>213</v>
      </c>
      <c r="I1735" s="269" t="s">
        <v>213</v>
      </c>
      <c r="J1735" s="269" t="s">
        <v>213</v>
      </c>
      <c r="K1735" s="269" t="s">
        <v>213</v>
      </c>
      <c r="L1735" s="269" t="s">
        <v>213</v>
      </c>
      <c r="M1735" s="269"/>
      <c r="N1735" s="269"/>
      <c r="O1735" s="269"/>
      <c r="P1735" s="269"/>
      <c r="Q1735" s="269"/>
      <c r="R1735" s="269"/>
      <c r="S1735" s="269"/>
      <c r="T1735" s="269"/>
      <c r="U1735" s="269"/>
      <c r="V1735" s="269"/>
      <c r="W1735" s="269"/>
      <c r="X1735" s="269"/>
      <c r="Y1735" s="269"/>
      <c r="Z1735" s="269"/>
      <c r="AA1735" s="269"/>
      <c r="AB1735" s="269"/>
      <c r="AC1735" s="269"/>
      <c r="AD1735" s="269"/>
      <c r="AE1735" s="269"/>
      <c r="AF1735" s="269"/>
      <c r="AG1735" s="269"/>
      <c r="AH1735" s="295"/>
      <c r="AI1735" s="295"/>
      <c r="AJ1735" s="295"/>
      <c r="AK1735" s="295"/>
      <c r="AL1735" s="295"/>
      <c r="AM1735" s="295"/>
      <c r="AN1735" s="295"/>
      <c r="AO1735" s="295"/>
      <c r="AP1735" s="296"/>
      <c r="AQ1735" t="s">
        <v>485</v>
      </c>
      <c r="AR1735" s="297"/>
      <c r="AS1735" s="297"/>
      <c r="AT1735" s="294"/>
    </row>
    <row r="1736" spans="1:48" s="257" customFormat="1" ht="22.8" x14ac:dyDescent="0.4">
      <c r="A1736" s="298">
        <v>216938</v>
      </c>
      <c r="B1736" s="257" t="s">
        <v>484</v>
      </c>
      <c r="C1736" s="296" t="s">
        <v>214</v>
      </c>
      <c r="D1736" t="s">
        <v>214</v>
      </c>
      <c r="E1736" t="s">
        <v>214</v>
      </c>
      <c r="F1736" t="s">
        <v>214</v>
      </c>
      <c r="G1736" t="s">
        <v>214</v>
      </c>
      <c r="H1736" t="s">
        <v>214</v>
      </c>
      <c r="I1736" t="s">
        <v>214</v>
      </c>
      <c r="J1736" t="s">
        <v>214</v>
      </c>
      <c r="K1736" t="s">
        <v>214</v>
      </c>
      <c r="L1736" t="s">
        <v>214</v>
      </c>
      <c r="M1736" t="s">
        <v>214</v>
      </c>
      <c r="N1736" t="s">
        <v>214</v>
      </c>
      <c r="O1736" t="s">
        <v>214</v>
      </c>
      <c r="P1736" t="s">
        <v>214</v>
      </c>
      <c r="Q1736" t="s">
        <v>214</v>
      </c>
      <c r="R1736" t="s">
        <v>214</v>
      </c>
      <c r="S1736" t="s">
        <v>214</v>
      </c>
      <c r="T1736" t="s">
        <v>214</v>
      </c>
      <c r="U1736" t="s">
        <v>214</v>
      </c>
      <c r="V1736" t="s">
        <v>214</v>
      </c>
      <c r="W1736" t="s">
        <v>214</v>
      </c>
      <c r="X1736" t="s">
        <v>214</v>
      </c>
      <c r="Y1736" t="s">
        <v>214</v>
      </c>
      <c r="Z1736" t="s">
        <v>214</v>
      </c>
      <c r="AA1736" t="s">
        <v>214</v>
      </c>
      <c r="AB1736" t="s">
        <v>213</v>
      </c>
      <c r="AC1736" t="s">
        <v>213</v>
      </c>
      <c r="AD1736" t="s">
        <v>213</v>
      </c>
      <c r="AE1736" t="s">
        <v>213</v>
      </c>
      <c r="AF1736" t="s">
        <v>213</v>
      </c>
      <c r="AG1736"/>
      <c r="AH1736"/>
      <c r="AI1736"/>
      <c r="AJ1736"/>
      <c r="AK1736"/>
      <c r="AL1736"/>
      <c r="AM1736"/>
      <c r="AN1736"/>
      <c r="AO1736"/>
      <c r="AP1736"/>
      <c r="AQ1736" t="s">
        <v>484</v>
      </c>
      <c r="AR1736"/>
      <c r="AS1736" s="288"/>
      <c r="AT1736" s="294"/>
    </row>
    <row r="1737" spans="1:48" s="257" customFormat="1" ht="22.8" x14ac:dyDescent="0.4">
      <c r="A1737" s="298">
        <v>216939</v>
      </c>
      <c r="B1737" s="257" t="s">
        <v>486</v>
      </c>
      <c r="C1737" s="296" t="s">
        <v>212</v>
      </c>
      <c r="D1737" t="s">
        <v>214</v>
      </c>
      <c r="E1737" t="s">
        <v>214</v>
      </c>
      <c r="F1737" t="s">
        <v>212</v>
      </c>
      <c r="G1737" t="s">
        <v>213</v>
      </c>
      <c r="H1737" t="s">
        <v>212</v>
      </c>
      <c r="I1737" t="s">
        <v>212</v>
      </c>
      <c r="J1737" t="s">
        <v>212</v>
      </c>
      <c r="K1737" t="s">
        <v>212</v>
      </c>
      <c r="L1737" t="s">
        <v>212</v>
      </c>
      <c r="M1737" t="s">
        <v>212</v>
      </c>
      <c r="N1737" t="s">
        <v>212</v>
      </c>
      <c r="O1737" t="s">
        <v>212</v>
      </c>
      <c r="P1737" t="s">
        <v>212</v>
      </c>
      <c r="Q1737" t="s">
        <v>212</v>
      </c>
      <c r="R1737" t="s">
        <v>214</v>
      </c>
      <c r="S1737" t="s">
        <v>214</v>
      </c>
      <c r="T1737" t="s">
        <v>214</v>
      </c>
      <c r="U1737" t="s">
        <v>213</v>
      </c>
      <c r="V1737" t="s">
        <v>213</v>
      </c>
      <c r="W1737"/>
      <c r="X1737"/>
      <c r="Y1737"/>
      <c r="Z1737"/>
      <c r="AA1737"/>
      <c r="AB1737"/>
      <c r="AC1737"/>
      <c r="AD1737"/>
      <c r="AE1737"/>
      <c r="AF1737"/>
      <c r="AG1737"/>
      <c r="AH1737"/>
      <c r="AI1737"/>
      <c r="AJ1737"/>
      <c r="AK1737"/>
      <c r="AL1737"/>
      <c r="AM1737"/>
      <c r="AN1737"/>
      <c r="AO1737"/>
      <c r="AP1737"/>
      <c r="AQ1737" t="s">
        <v>3377</v>
      </c>
      <c r="AR1737" s="288"/>
      <c r="AS1737" s="288"/>
      <c r="AT1737" s="294"/>
      <c r="AV1737" s="258"/>
    </row>
    <row r="1738" spans="1:48" s="257" customFormat="1" ht="22.8" x14ac:dyDescent="0.4">
      <c r="A1738" s="298">
        <v>216940</v>
      </c>
      <c r="B1738" s="257" t="s">
        <v>486</v>
      </c>
      <c r="C1738" s="296" t="s">
        <v>212</v>
      </c>
      <c r="D1738" t="s">
        <v>214</v>
      </c>
      <c r="E1738" t="s">
        <v>212</v>
      </c>
      <c r="F1738" t="s">
        <v>212</v>
      </c>
      <c r="G1738" t="s">
        <v>212</v>
      </c>
      <c r="H1738" t="s">
        <v>212</v>
      </c>
      <c r="I1738" t="s">
        <v>212</v>
      </c>
      <c r="J1738" t="s">
        <v>214</v>
      </c>
      <c r="K1738" t="s">
        <v>212</v>
      </c>
      <c r="L1738" t="s">
        <v>212</v>
      </c>
      <c r="M1738" t="s">
        <v>214</v>
      </c>
      <c r="N1738" t="s">
        <v>212</v>
      </c>
      <c r="O1738" t="s">
        <v>212</v>
      </c>
      <c r="P1738" t="s">
        <v>212</v>
      </c>
      <c r="Q1738" t="s">
        <v>212</v>
      </c>
      <c r="R1738" t="s">
        <v>212</v>
      </c>
      <c r="S1738" t="s">
        <v>212</v>
      </c>
      <c r="T1738" t="s">
        <v>214</v>
      </c>
      <c r="U1738" t="s">
        <v>212</v>
      </c>
      <c r="V1738" t="s">
        <v>212</v>
      </c>
      <c r="W1738"/>
      <c r="X1738" s="296"/>
      <c r="Y1738" s="296"/>
      <c r="Z1738" s="296"/>
      <c r="AA1738" s="296"/>
      <c r="AB1738" s="296"/>
      <c r="AC1738" s="296"/>
      <c r="AD1738" s="296"/>
      <c r="AE1738" s="296"/>
      <c r="AF1738" s="296"/>
      <c r="AG1738" s="296"/>
      <c r="AH1738" s="296"/>
      <c r="AI1738" s="296"/>
      <c r="AJ1738" s="296"/>
      <c r="AK1738" s="296"/>
      <c r="AL1738" s="296"/>
      <c r="AM1738" s="296"/>
      <c r="AN1738" s="296"/>
      <c r="AO1738" s="296"/>
      <c r="AP1738" s="296"/>
      <c r="AQ1738" t="s">
        <v>3377</v>
      </c>
      <c r="AR1738" s="296"/>
      <c r="AS1738" s="297"/>
      <c r="AT1738" s="294"/>
    </row>
    <row r="1739" spans="1:48" s="257" customFormat="1" ht="24" x14ac:dyDescent="0.5">
      <c r="A1739" s="302">
        <v>216941</v>
      </c>
      <c r="B1739" s="257" t="s">
        <v>485</v>
      </c>
      <c r="C1739" s="294" t="s">
        <v>213</v>
      </c>
      <c r="D1739" s="256" t="s">
        <v>214</v>
      </c>
      <c r="E1739" s="256" t="s">
        <v>212</v>
      </c>
      <c r="F1739" s="256" t="s">
        <v>213</v>
      </c>
      <c r="G1739" s="256" t="s">
        <v>214</v>
      </c>
      <c r="H1739" s="256" t="s">
        <v>213</v>
      </c>
      <c r="I1739" s="256" t="s">
        <v>213</v>
      </c>
      <c r="J1739" s="256" t="s">
        <v>214</v>
      </c>
      <c r="K1739" s="256" t="s">
        <v>214</v>
      </c>
      <c r="L1739" s="256" t="s">
        <v>213</v>
      </c>
      <c r="M1739" s="256"/>
      <c r="N1739" s="256"/>
      <c r="O1739" s="256"/>
      <c r="P1739" s="256"/>
      <c r="Q1739" s="256"/>
      <c r="R1739" s="256"/>
      <c r="S1739" s="256"/>
      <c r="T1739" s="256"/>
      <c r="U1739" s="256"/>
      <c r="V1739" s="256"/>
      <c r="W1739" s="256"/>
      <c r="X1739" s="256"/>
      <c r="Y1739" s="256"/>
      <c r="Z1739" s="256"/>
      <c r="AA1739" s="256"/>
      <c r="AB1739" s="256"/>
      <c r="AC1739" s="256"/>
      <c r="AD1739" s="256"/>
      <c r="AE1739" s="256"/>
      <c r="AF1739" s="256"/>
      <c r="AG1739" s="256"/>
      <c r="AH1739" s="256"/>
      <c r="AI1739" s="256"/>
      <c r="AJ1739" s="256"/>
      <c r="AK1739" s="256"/>
      <c r="AL1739" s="256"/>
      <c r="AM1739" s="256"/>
      <c r="AN1739" s="256"/>
      <c r="AO1739" s="256"/>
      <c r="AP1739"/>
      <c r="AQ1739" t="s">
        <v>485</v>
      </c>
      <c r="AR1739" s="288"/>
      <c r="AS1739" s="288"/>
      <c r="AT1739" s="256"/>
    </row>
    <row r="1740" spans="1:48" s="257" customFormat="1" ht="22.8" x14ac:dyDescent="0.4">
      <c r="A1740" s="298">
        <v>216942</v>
      </c>
      <c r="B1740" s="257" t="s">
        <v>484</v>
      </c>
      <c r="C1740" s="296" t="s">
        <v>212</v>
      </c>
      <c r="D1740" t="s">
        <v>214</v>
      </c>
      <c r="E1740" t="s">
        <v>212</v>
      </c>
      <c r="F1740" t="s">
        <v>212</v>
      </c>
      <c r="G1740" t="s">
        <v>214</v>
      </c>
      <c r="H1740" t="s">
        <v>214</v>
      </c>
      <c r="I1740" t="s">
        <v>214</v>
      </c>
      <c r="J1740" t="s">
        <v>214</v>
      </c>
      <c r="K1740" t="s">
        <v>212</v>
      </c>
      <c r="L1740" t="s">
        <v>214</v>
      </c>
      <c r="M1740" t="s">
        <v>212</v>
      </c>
      <c r="N1740" t="s">
        <v>212</v>
      </c>
      <c r="O1740" t="s">
        <v>212</v>
      </c>
      <c r="P1740" t="s">
        <v>212</v>
      </c>
      <c r="Q1740" t="s">
        <v>214</v>
      </c>
      <c r="R1740" t="s">
        <v>214</v>
      </c>
      <c r="S1740" t="s">
        <v>212</v>
      </c>
      <c r="T1740" t="s">
        <v>214</v>
      </c>
      <c r="U1740" t="s">
        <v>214</v>
      </c>
      <c r="V1740" t="s">
        <v>214</v>
      </c>
      <c r="W1740" t="s">
        <v>214</v>
      </c>
      <c r="X1740" s="296" t="s">
        <v>214</v>
      </c>
      <c r="Y1740" s="296" t="s">
        <v>214</v>
      </c>
      <c r="Z1740" s="296" t="s">
        <v>214</v>
      </c>
      <c r="AA1740" s="296" t="s">
        <v>214</v>
      </c>
      <c r="AB1740" s="296" t="s">
        <v>213</v>
      </c>
      <c r="AC1740" s="296" t="s">
        <v>213</v>
      </c>
      <c r="AD1740" s="296" t="s">
        <v>213</v>
      </c>
      <c r="AE1740" s="296" t="s">
        <v>213</v>
      </c>
      <c r="AF1740" s="296" t="s">
        <v>213</v>
      </c>
      <c r="AG1740" s="296"/>
      <c r="AH1740" s="296"/>
      <c r="AI1740" s="296"/>
      <c r="AJ1740" s="296"/>
      <c r="AK1740" s="296"/>
      <c r="AL1740" s="296"/>
      <c r="AM1740" s="296"/>
      <c r="AN1740" s="296"/>
      <c r="AO1740" s="296"/>
      <c r="AP1740" s="296"/>
      <c r="AQ1740" t="s">
        <v>3375</v>
      </c>
      <c r="AR1740" s="296"/>
      <c r="AS1740" s="297"/>
      <c r="AT1740" s="293"/>
      <c r="AV1740" s="258"/>
    </row>
    <row r="1741" spans="1:48" s="257" customFormat="1" ht="24" x14ac:dyDescent="0.5">
      <c r="A1741" s="302">
        <v>216943</v>
      </c>
      <c r="B1741" s="257" t="s">
        <v>486</v>
      </c>
      <c r="C1741" s="298" t="s">
        <v>212</v>
      </c>
      <c r="D1741" s="257" t="s">
        <v>214</v>
      </c>
      <c r="E1741" s="257" t="s">
        <v>214</v>
      </c>
      <c r="F1741" s="257" t="s">
        <v>212</v>
      </c>
      <c r="G1741" s="257" t="s">
        <v>214</v>
      </c>
      <c r="H1741" s="257" t="s">
        <v>213</v>
      </c>
      <c r="I1741" s="257" t="s">
        <v>212</v>
      </c>
      <c r="J1741" s="257" t="s">
        <v>214</v>
      </c>
      <c r="K1741" s="257" t="s">
        <v>214</v>
      </c>
      <c r="L1741" s="257" t="s">
        <v>214</v>
      </c>
      <c r="M1741" s="257" t="s">
        <v>214</v>
      </c>
      <c r="N1741" s="257" t="s">
        <v>214</v>
      </c>
      <c r="O1741" s="257" t="s">
        <v>214</v>
      </c>
      <c r="P1741" s="257" t="s">
        <v>213</v>
      </c>
      <c r="Q1741" s="257" t="s">
        <v>214</v>
      </c>
      <c r="R1741" s="257" t="s">
        <v>213</v>
      </c>
      <c r="S1741" s="257" t="s">
        <v>213</v>
      </c>
      <c r="T1741" s="257" t="s">
        <v>213</v>
      </c>
      <c r="U1741" s="257" t="s">
        <v>213</v>
      </c>
      <c r="V1741" s="257" t="s">
        <v>213</v>
      </c>
      <c r="X1741" s="298"/>
      <c r="Y1741" s="298"/>
      <c r="Z1741" s="298"/>
      <c r="AA1741" s="298"/>
      <c r="AB1741" s="298"/>
      <c r="AC1741" s="298"/>
      <c r="AD1741" s="298"/>
      <c r="AE1741" s="298"/>
      <c r="AF1741" s="298"/>
      <c r="AG1741" s="298"/>
      <c r="AH1741" s="298"/>
      <c r="AI1741" s="298"/>
      <c r="AJ1741" s="298"/>
      <c r="AK1741" s="298"/>
      <c r="AL1741" s="298"/>
      <c r="AM1741" s="298"/>
      <c r="AN1741" s="298"/>
      <c r="AO1741" s="298"/>
      <c r="AP1741" s="296"/>
      <c r="AQ1741" t="s">
        <v>486</v>
      </c>
      <c r="AR1741" s="297"/>
      <c r="AS1741" s="297"/>
      <c r="AT1741" s="294"/>
      <c r="AV1741" s="258"/>
    </row>
    <row r="1742" spans="1:48" s="257" customFormat="1" ht="22.8" x14ac:dyDescent="0.4">
      <c r="A1742" s="356">
        <v>216944</v>
      </c>
      <c r="B1742" s="257" t="s">
        <v>485</v>
      </c>
      <c r="C1742" s="295" t="s">
        <v>214</v>
      </c>
      <c r="D1742" s="269" t="s">
        <v>214</v>
      </c>
      <c r="E1742" s="269" t="s">
        <v>214</v>
      </c>
      <c r="F1742" s="269" t="s">
        <v>214</v>
      </c>
      <c r="G1742" s="269" t="s">
        <v>213</v>
      </c>
      <c r="H1742" s="269" t="s">
        <v>213</v>
      </c>
      <c r="I1742" s="269" t="s">
        <v>213</v>
      </c>
      <c r="J1742" s="269" t="s">
        <v>213</v>
      </c>
      <c r="K1742" s="269" t="s">
        <v>213</v>
      </c>
      <c r="L1742" s="269" t="s">
        <v>213</v>
      </c>
      <c r="M1742" s="269"/>
      <c r="N1742" s="269"/>
      <c r="O1742" s="269"/>
      <c r="P1742" s="269"/>
      <c r="Q1742" s="269"/>
      <c r="R1742" s="269"/>
      <c r="S1742" s="269"/>
      <c r="T1742" s="269"/>
      <c r="U1742" s="269"/>
      <c r="V1742" s="269"/>
      <c r="W1742" s="269"/>
      <c r="X1742" s="295"/>
      <c r="Y1742" s="295"/>
      <c r="Z1742" s="295"/>
      <c r="AA1742" s="295"/>
      <c r="AB1742" s="295"/>
      <c r="AC1742" s="295"/>
      <c r="AD1742" s="295"/>
      <c r="AE1742" s="295"/>
      <c r="AF1742" s="295"/>
      <c r="AG1742" s="295"/>
      <c r="AH1742" s="295"/>
      <c r="AI1742" s="295"/>
      <c r="AJ1742" s="295"/>
      <c r="AK1742" s="295"/>
      <c r="AL1742" s="269"/>
      <c r="AM1742" s="269"/>
      <c r="AN1742" s="269"/>
      <c r="AO1742" s="269"/>
      <c r="AP1742"/>
      <c r="AQ1742" t="s">
        <v>485</v>
      </c>
      <c r="AR1742" s="297"/>
      <c r="AS1742" s="297"/>
      <c r="AT1742" s="293"/>
    </row>
    <row r="1743" spans="1:48" s="257" customFormat="1" ht="22.8" x14ac:dyDescent="0.4">
      <c r="A1743" s="298">
        <v>216945</v>
      </c>
      <c r="B1743" s="257" t="s">
        <v>486</v>
      </c>
      <c r="C1743" s="296" t="s">
        <v>212</v>
      </c>
      <c r="D1743" t="s">
        <v>214</v>
      </c>
      <c r="E1743" t="s">
        <v>214</v>
      </c>
      <c r="F1743" t="s">
        <v>214</v>
      </c>
      <c r="G1743" t="s">
        <v>214</v>
      </c>
      <c r="H1743" t="s">
        <v>214</v>
      </c>
      <c r="I1743" t="s">
        <v>214</v>
      </c>
      <c r="J1743" t="s">
        <v>214</v>
      </c>
      <c r="K1743" t="s">
        <v>214</v>
      </c>
      <c r="L1743" t="s">
        <v>212</v>
      </c>
      <c r="M1743" t="s">
        <v>214</v>
      </c>
      <c r="N1743" t="s">
        <v>214</v>
      </c>
      <c r="O1743" t="s">
        <v>214</v>
      </c>
      <c r="P1743" t="s">
        <v>214</v>
      </c>
      <c r="Q1743" t="s">
        <v>214</v>
      </c>
      <c r="R1743" t="s">
        <v>214</v>
      </c>
      <c r="S1743" t="s">
        <v>214</v>
      </c>
      <c r="T1743" t="s">
        <v>213</v>
      </c>
      <c r="U1743" t="s">
        <v>213</v>
      </c>
      <c r="V1743" t="s">
        <v>213</v>
      </c>
      <c r="W1743"/>
      <c r="X1743"/>
      <c r="Y1743"/>
      <c r="Z1743"/>
      <c r="AA1743"/>
      <c r="AB1743"/>
      <c r="AC1743"/>
      <c r="AD1743"/>
      <c r="AE1743"/>
      <c r="AF1743"/>
      <c r="AG1743"/>
      <c r="AH1743"/>
      <c r="AI1743"/>
      <c r="AJ1743"/>
      <c r="AK1743"/>
      <c r="AL1743"/>
      <c r="AM1743"/>
      <c r="AN1743"/>
      <c r="AO1743"/>
      <c r="AP1743"/>
      <c r="AQ1743" t="s">
        <v>3377</v>
      </c>
      <c r="AR1743"/>
      <c r="AS1743" s="288"/>
      <c r="AT1743" s="258"/>
      <c r="AV1743" s="258"/>
    </row>
    <row r="1744" spans="1:48" s="257" customFormat="1" ht="22.8" x14ac:dyDescent="0.4">
      <c r="A1744" s="298">
        <v>216946</v>
      </c>
      <c r="B1744" s="257" t="s">
        <v>485</v>
      </c>
      <c r="C1744" s="296" t="s">
        <v>214</v>
      </c>
      <c r="D1744" t="s">
        <v>212</v>
      </c>
      <c r="E1744" t="s">
        <v>212</v>
      </c>
      <c r="F1744" t="s">
        <v>212</v>
      </c>
      <c r="G1744" t="s">
        <v>212</v>
      </c>
      <c r="H1744" t="s">
        <v>212</v>
      </c>
      <c r="I1744" t="s">
        <v>212</v>
      </c>
      <c r="J1744" t="s">
        <v>214</v>
      </c>
      <c r="K1744" t="s">
        <v>212</v>
      </c>
      <c r="L1744" t="s">
        <v>212</v>
      </c>
      <c r="M1744"/>
      <c r="N1744"/>
      <c r="O1744"/>
      <c r="P1744"/>
      <c r="Q1744"/>
      <c r="R1744"/>
      <c r="S1744"/>
      <c r="T1744"/>
      <c r="U1744"/>
      <c r="V1744"/>
      <c r="W1744"/>
      <c r="X1744"/>
      <c r="Y1744"/>
      <c r="Z1744"/>
      <c r="AA1744"/>
      <c r="AB1744"/>
      <c r="AC1744"/>
      <c r="AD1744"/>
      <c r="AE1744"/>
      <c r="AF1744"/>
      <c r="AG1744"/>
      <c r="AH1744"/>
      <c r="AI1744"/>
      <c r="AJ1744"/>
      <c r="AK1744"/>
      <c r="AL1744"/>
      <c r="AM1744"/>
      <c r="AN1744"/>
      <c r="AO1744"/>
      <c r="AP1744"/>
      <c r="AQ1744" t="s">
        <v>485</v>
      </c>
      <c r="AR1744" s="288"/>
      <c r="AS1744" s="288"/>
      <c r="AT1744" s="294"/>
    </row>
    <row r="1745" spans="1:48" s="257" customFormat="1" ht="23.25" customHeight="1" x14ac:dyDescent="0.4">
      <c r="A1745" s="298">
        <v>216947</v>
      </c>
      <c r="B1745" s="257" t="s">
        <v>484</v>
      </c>
      <c r="C1745" s="296" t="s">
        <v>214</v>
      </c>
      <c r="D1745" t="s">
        <v>214</v>
      </c>
      <c r="E1745" t="s">
        <v>214</v>
      </c>
      <c r="F1745" t="s">
        <v>214</v>
      </c>
      <c r="G1745" t="s">
        <v>214</v>
      </c>
      <c r="H1745" t="s">
        <v>214</v>
      </c>
      <c r="I1745" t="s">
        <v>214</v>
      </c>
      <c r="J1745" t="s">
        <v>214</v>
      </c>
      <c r="K1745" t="s">
        <v>214</v>
      </c>
      <c r="L1745" t="s">
        <v>214</v>
      </c>
      <c r="M1745" t="s">
        <v>214</v>
      </c>
      <c r="N1745" t="s">
        <v>212</v>
      </c>
      <c r="O1745" t="s">
        <v>214</v>
      </c>
      <c r="P1745" t="s">
        <v>214</v>
      </c>
      <c r="Q1745" t="s">
        <v>212</v>
      </c>
      <c r="R1745" t="s">
        <v>214</v>
      </c>
      <c r="S1745" t="s">
        <v>212</v>
      </c>
      <c r="T1745" t="s">
        <v>214</v>
      </c>
      <c r="U1745" t="s">
        <v>214</v>
      </c>
      <c r="V1745" t="s">
        <v>214</v>
      </c>
      <c r="W1745" t="s">
        <v>214</v>
      </c>
      <c r="X1745" t="s">
        <v>214</v>
      </c>
      <c r="Y1745" t="s">
        <v>214</v>
      </c>
      <c r="Z1745" t="s">
        <v>214</v>
      </c>
      <c r="AA1745" t="s">
        <v>214</v>
      </c>
      <c r="AB1745" t="s">
        <v>213</v>
      </c>
      <c r="AC1745" t="s">
        <v>213</v>
      </c>
      <c r="AD1745" t="s">
        <v>213</v>
      </c>
      <c r="AE1745" t="s">
        <v>213</v>
      </c>
      <c r="AF1745" t="s">
        <v>213</v>
      </c>
      <c r="AG1745"/>
      <c r="AH1745"/>
      <c r="AI1745"/>
      <c r="AJ1745"/>
      <c r="AK1745"/>
      <c r="AL1745"/>
      <c r="AM1745"/>
      <c r="AN1745"/>
      <c r="AO1745"/>
      <c r="AP1745"/>
      <c r="AQ1745" t="s">
        <v>484</v>
      </c>
      <c r="AR1745" s="296"/>
      <c r="AS1745" s="297"/>
      <c r="AT1745" s="293"/>
      <c r="AV1745" s="258"/>
    </row>
    <row r="1746" spans="1:48" s="257" customFormat="1" ht="24" x14ac:dyDescent="0.5">
      <c r="A1746" s="302">
        <v>216948</v>
      </c>
      <c r="B1746" s="257" t="s">
        <v>485</v>
      </c>
      <c r="C1746" s="294" t="s">
        <v>214</v>
      </c>
      <c r="D1746" s="256" t="s">
        <v>214</v>
      </c>
      <c r="E1746" s="256" t="s">
        <v>214</v>
      </c>
      <c r="F1746" s="256" t="s">
        <v>213</v>
      </c>
      <c r="G1746" s="256" t="s">
        <v>213</v>
      </c>
      <c r="H1746" s="256" t="s">
        <v>213</v>
      </c>
      <c r="I1746" s="256" t="s">
        <v>213</v>
      </c>
      <c r="J1746" s="256" t="s">
        <v>214</v>
      </c>
      <c r="K1746" s="256" t="s">
        <v>213</v>
      </c>
      <c r="L1746" s="256" t="s">
        <v>213</v>
      </c>
      <c r="M1746" s="256"/>
      <c r="N1746" s="256"/>
      <c r="O1746" s="256"/>
      <c r="P1746" s="256"/>
      <c r="Q1746" s="256"/>
      <c r="R1746" s="256"/>
      <c r="S1746" s="256"/>
      <c r="T1746" s="256"/>
      <c r="U1746" s="256"/>
      <c r="V1746" s="256"/>
      <c r="W1746" s="256"/>
      <c r="X1746" s="256"/>
      <c r="Y1746" s="256"/>
      <c r="Z1746" s="256"/>
      <c r="AA1746" s="256"/>
      <c r="AB1746" s="256"/>
      <c r="AC1746" s="256"/>
      <c r="AD1746" s="256"/>
      <c r="AE1746" s="256"/>
      <c r="AF1746" s="256"/>
      <c r="AG1746" s="256"/>
      <c r="AH1746" s="256"/>
      <c r="AI1746" s="256"/>
      <c r="AJ1746" s="256"/>
      <c r="AK1746" s="256"/>
      <c r="AL1746" s="256"/>
      <c r="AM1746" s="256"/>
      <c r="AN1746" s="256"/>
      <c r="AO1746" s="256"/>
      <c r="AP1746"/>
      <c r="AQ1746" t="s">
        <v>485</v>
      </c>
      <c r="AR1746" s="297"/>
      <c r="AS1746" s="297"/>
      <c r="AT1746" s="294"/>
    </row>
    <row r="1747" spans="1:48" s="257" customFormat="1" ht="22.8" x14ac:dyDescent="0.4">
      <c r="A1747" s="356">
        <v>216949</v>
      </c>
      <c r="B1747" s="257" t="s">
        <v>485</v>
      </c>
      <c r="C1747" s="295" t="s">
        <v>214</v>
      </c>
      <c r="D1747" s="269" t="s">
        <v>214</v>
      </c>
      <c r="E1747" s="269" t="s">
        <v>214</v>
      </c>
      <c r="F1747" s="269" t="s">
        <v>214</v>
      </c>
      <c r="G1747" s="269" t="s">
        <v>214</v>
      </c>
      <c r="H1747" s="269" t="s">
        <v>213</v>
      </c>
      <c r="I1747" s="269" t="s">
        <v>213</v>
      </c>
      <c r="J1747" s="269" t="s">
        <v>213</v>
      </c>
      <c r="K1747" s="269" t="s">
        <v>213</v>
      </c>
      <c r="L1747" s="269" t="s">
        <v>213</v>
      </c>
      <c r="M1747" s="269"/>
      <c r="N1747" s="269"/>
      <c r="O1747" s="269"/>
      <c r="P1747" s="269"/>
      <c r="Q1747" s="269"/>
      <c r="R1747" s="269"/>
      <c r="S1747" s="269"/>
      <c r="T1747" s="269"/>
      <c r="U1747" s="269"/>
      <c r="V1747" s="269"/>
      <c r="W1747" s="269"/>
      <c r="X1747" s="269"/>
      <c r="Y1747" s="295"/>
      <c r="Z1747" s="295"/>
      <c r="AA1747" s="295"/>
      <c r="AB1747" s="295"/>
      <c r="AC1747" s="295"/>
      <c r="AD1747" s="295"/>
      <c r="AE1747" s="295"/>
      <c r="AF1747" s="295"/>
      <c r="AG1747" s="295"/>
      <c r="AH1747" s="295"/>
      <c r="AI1747" s="295"/>
      <c r="AJ1747" s="295"/>
      <c r="AK1747" s="295"/>
      <c r="AL1747" s="295"/>
      <c r="AM1747" s="295"/>
      <c r="AN1747" s="295"/>
      <c r="AO1747" s="295"/>
      <c r="AP1747" s="296"/>
      <c r="AQ1747" t="s">
        <v>485</v>
      </c>
      <c r="AR1747" s="297"/>
      <c r="AS1747" s="297"/>
      <c r="AT1747" s="293"/>
    </row>
    <row r="1748" spans="1:48" s="257" customFormat="1" x14ac:dyDescent="0.25">
      <c r="A1748" s="298">
        <v>216950</v>
      </c>
      <c r="B1748" s="257" t="s">
        <v>484</v>
      </c>
      <c r="C1748" s="296" t="s">
        <v>214</v>
      </c>
      <c r="D1748" t="s">
        <v>214</v>
      </c>
      <c r="E1748" t="s">
        <v>212</v>
      </c>
      <c r="F1748" t="s">
        <v>212</v>
      </c>
      <c r="G1748" t="s">
        <v>212</v>
      </c>
      <c r="H1748" t="s">
        <v>214</v>
      </c>
      <c r="I1748" t="s">
        <v>212</v>
      </c>
      <c r="J1748" t="s">
        <v>214</v>
      </c>
      <c r="K1748" t="s">
        <v>214</v>
      </c>
      <c r="L1748" t="s">
        <v>212</v>
      </c>
      <c r="M1748" t="s">
        <v>212</v>
      </c>
      <c r="N1748" t="s">
        <v>212</v>
      </c>
      <c r="O1748" t="s">
        <v>214</v>
      </c>
      <c r="P1748" t="s">
        <v>214</v>
      </c>
      <c r="Q1748" t="s">
        <v>214</v>
      </c>
      <c r="R1748" t="s">
        <v>214</v>
      </c>
      <c r="S1748" t="s">
        <v>212</v>
      </c>
      <c r="T1748" t="s">
        <v>214</v>
      </c>
      <c r="U1748" t="s">
        <v>214</v>
      </c>
      <c r="V1748" t="s">
        <v>214</v>
      </c>
      <c r="W1748" t="s">
        <v>214</v>
      </c>
      <c r="X1748" t="s">
        <v>214</v>
      </c>
      <c r="Y1748" s="296" t="s">
        <v>214</v>
      </c>
      <c r="Z1748" s="296" t="s">
        <v>214</v>
      </c>
      <c r="AA1748" s="296" t="s">
        <v>214</v>
      </c>
      <c r="AB1748" s="296" t="s">
        <v>213</v>
      </c>
      <c r="AC1748" s="296" t="s">
        <v>213</v>
      </c>
      <c r="AD1748" s="296" t="s">
        <v>213</v>
      </c>
      <c r="AE1748" s="296" t="s">
        <v>213</v>
      </c>
      <c r="AF1748" s="296" t="s">
        <v>213</v>
      </c>
      <c r="AG1748" s="296"/>
      <c r="AH1748" s="296"/>
      <c r="AI1748" s="296"/>
      <c r="AJ1748" s="296"/>
      <c r="AK1748" s="296"/>
      <c r="AL1748"/>
      <c r="AM1748"/>
      <c r="AN1748"/>
      <c r="AO1748"/>
      <c r="AP1748"/>
      <c r="AQ1748" t="s">
        <v>3375</v>
      </c>
      <c r="AR1748" s="296"/>
      <c r="AS1748" s="298"/>
      <c r="AT1748" s="298"/>
    </row>
    <row r="1749" spans="1:48" s="257" customFormat="1" ht="22.8" x14ac:dyDescent="0.4">
      <c r="A1749" s="298">
        <v>216951</v>
      </c>
      <c r="B1749" s="257" t="s">
        <v>484</v>
      </c>
      <c r="C1749" s="296" t="s">
        <v>214</v>
      </c>
      <c r="D1749" t="s">
        <v>214</v>
      </c>
      <c r="E1749" t="s">
        <v>214</v>
      </c>
      <c r="F1749" t="s">
        <v>214</v>
      </c>
      <c r="G1749" t="s">
        <v>213</v>
      </c>
      <c r="H1749" t="s">
        <v>214</v>
      </c>
      <c r="I1749" t="s">
        <v>214</v>
      </c>
      <c r="J1749" t="s">
        <v>214</v>
      </c>
      <c r="K1749" t="s">
        <v>214</v>
      </c>
      <c r="L1749" t="s">
        <v>214</v>
      </c>
      <c r="M1749" t="s">
        <v>214</v>
      </c>
      <c r="N1749" t="s">
        <v>214</v>
      </c>
      <c r="O1749" t="s">
        <v>214</v>
      </c>
      <c r="P1749" t="s">
        <v>214</v>
      </c>
      <c r="Q1749" t="s">
        <v>214</v>
      </c>
      <c r="R1749" t="s">
        <v>213</v>
      </c>
      <c r="S1749" t="s">
        <v>214</v>
      </c>
      <c r="T1749" t="s">
        <v>214</v>
      </c>
      <c r="U1749" t="s">
        <v>214</v>
      </c>
      <c r="V1749" t="s">
        <v>214</v>
      </c>
      <c r="W1749" t="s">
        <v>213</v>
      </c>
      <c r="X1749" t="s">
        <v>213</v>
      </c>
      <c r="Y1749" t="s">
        <v>213</v>
      </c>
      <c r="Z1749" t="s">
        <v>213</v>
      </c>
      <c r="AA1749" t="s">
        <v>213</v>
      </c>
      <c r="AB1749" t="s">
        <v>213</v>
      </c>
      <c r="AC1749" t="s">
        <v>213</v>
      </c>
      <c r="AD1749" t="s">
        <v>213</v>
      </c>
      <c r="AE1749" t="s">
        <v>213</v>
      </c>
      <c r="AF1749" t="s">
        <v>213</v>
      </c>
      <c r="AG1749"/>
      <c r="AH1749" s="296"/>
      <c r="AI1749" s="296"/>
      <c r="AJ1749" s="296"/>
      <c r="AK1749" s="296"/>
      <c r="AL1749" s="296"/>
      <c r="AM1749" s="296"/>
      <c r="AN1749" s="296"/>
      <c r="AO1749" s="296"/>
      <c r="AP1749" s="296"/>
      <c r="AQ1749" t="s">
        <v>3375</v>
      </c>
      <c r="AR1749" s="296"/>
      <c r="AS1749" s="297"/>
      <c r="AT1749" s="294"/>
      <c r="AV1749" s="258"/>
    </row>
    <row r="1750" spans="1:48" s="257" customFormat="1" ht="22.8" x14ac:dyDescent="0.4">
      <c r="A1750" s="298">
        <v>216952</v>
      </c>
      <c r="B1750" s="257" t="s">
        <v>486</v>
      </c>
      <c r="C1750" s="296" t="s">
        <v>212</v>
      </c>
      <c r="D1750" t="s">
        <v>214</v>
      </c>
      <c r="E1750" t="s">
        <v>214</v>
      </c>
      <c r="F1750" t="s">
        <v>214</v>
      </c>
      <c r="G1750" t="s">
        <v>214</v>
      </c>
      <c r="H1750" t="s">
        <v>214</v>
      </c>
      <c r="I1750" t="s">
        <v>214</v>
      </c>
      <c r="J1750" t="s">
        <v>214</v>
      </c>
      <c r="K1750" t="s">
        <v>212</v>
      </c>
      <c r="L1750" t="s">
        <v>212</v>
      </c>
      <c r="M1750" t="s">
        <v>214</v>
      </c>
      <c r="N1750" t="s">
        <v>214</v>
      </c>
      <c r="O1750" t="s">
        <v>212</v>
      </c>
      <c r="P1750" t="s">
        <v>212</v>
      </c>
      <c r="Q1750" t="s">
        <v>212</v>
      </c>
      <c r="R1750" t="s">
        <v>214</v>
      </c>
      <c r="S1750" t="s">
        <v>214</v>
      </c>
      <c r="T1750" t="s">
        <v>214</v>
      </c>
      <c r="U1750" t="s">
        <v>214</v>
      </c>
      <c r="V1750" t="s">
        <v>214</v>
      </c>
      <c r="W1750"/>
      <c r="X1750"/>
      <c r="Y1750"/>
      <c r="Z1750"/>
      <c r="AA1750"/>
      <c r="AB1750"/>
      <c r="AC1750"/>
      <c r="AD1750"/>
      <c r="AE1750"/>
      <c r="AF1750"/>
      <c r="AG1750"/>
      <c r="AH1750"/>
      <c r="AI1750"/>
      <c r="AJ1750"/>
      <c r="AK1750"/>
      <c r="AL1750"/>
      <c r="AM1750"/>
      <c r="AN1750"/>
      <c r="AO1750"/>
      <c r="AP1750"/>
      <c r="AQ1750" t="s">
        <v>3377</v>
      </c>
      <c r="AR1750" s="297"/>
      <c r="AS1750" s="297"/>
      <c r="AT1750" s="294"/>
    </row>
    <row r="1751" spans="1:48" s="257" customFormat="1" ht="22.8" x14ac:dyDescent="0.4">
      <c r="A1751" s="298">
        <v>216953</v>
      </c>
      <c r="B1751" s="257" t="s">
        <v>488</v>
      </c>
      <c r="C1751" s="296" t="s">
        <v>212</v>
      </c>
      <c r="D1751" t="s">
        <v>212</v>
      </c>
      <c r="E1751" t="s">
        <v>212</v>
      </c>
      <c r="F1751" t="s">
        <v>212</v>
      </c>
      <c r="G1751" t="s">
        <v>212</v>
      </c>
      <c r="H1751" t="s">
        <v>212</v>
      </c>
      <c r="I1751" t="s">
        <v>212</v>
      </c>
      <c r="J1751" t="s">
        <v>212</v>
      </c>
      <c r="K1751" t="s">
        <v>212</v>
      </c>
      <c r="L1751" t="s">
        <v>212</v>
      </c>
      <c r="M1751" t="s">
        <v>213</v>
      </c>
      <c r="N1751" t="s">
        <v>213</v>
      </c>
      <c r="O1751" t="s">
        <v>213</v>
      </c>
      <c r="P1751" t="s">
        <v>213</v>
      </c>
      <c r="Q1751" t="s">
        <v>213</v>
      </c>
      <c r="R1751"/>
      <c r="S1751"/>
      <c r="T1751"/>
      <c r="U1751"/>
      <c r="V1751"/>
      <c r="W1751"/>
      <c r="X1751"/>
      <c r="Y1751"/>
      <c r="Z1751"/>
      <c r="AA1751"/>
      <c r="AB1751"/>
      <c r="AC1751"/>
      <c r="AD1751"/>
      <c r="AE1751"/>
      <c r="AF1751"/>
      <c r="AG1751"/>
      <c r="AH1751"/>
      <c r="AI1751"/>
      <c r="AJ1751"/>
      <c r="AK1751"/>
      <c r="AL1751"/>
      <c r="AM1751"/>
      <c r="AN1751"/>
      <c r="AO1751"/>
      <c r="AP1751"/>
      <c r="AQ1751" t="s">
        <v>4215</v>
      </c>
      <c r="AR1751"/>
      <c r="AS1751" s="288"/>
      <c r="AT1751" s="293"/>
      <c r="AV1751" s="258"/>
    </row>
    <row r="1752" spans="1:48" s="257" customFormat="1" ht="22.8" x14ac:dyDescent="0.4">
      <c r="A1752" s="298">
        <v>216954</v>
      </c>
      <c r="B1752" s="257" t="s">
        <v>485</v>
      </c>
      <c r="C1752" s="296" t="s">
        <v>212</v>
      </c>
      <c r="D1752" t="s">
        <v>212</v>
      </c>
      <c r="E1752" t="s">
        <v>212</v>
      </c>
      <c r="F1752" t="s">
        <v>212</v>
      </c>
      <c r="G1752" t="s">
        <v>212</v>
      </c>
      <c r="H1752" t="s">
        <v>212</v>
      </c>
      <c r="I1752" t="s">
        <v>214</v>
      </c>
      <c r="J1752" t="s">
        <v>212</v>
      </c>
      <c r="K1752" t="s">
        <v>214</v>
      </c>
      <c r="L1752" t="s">
        <v>214</v>
      </c>
      <c r="M1752"/>
      <c r="N1752"/>
      <c r="O1752"/>
      <c r="P1752"/>
      <c r="Q1752"/>
      <c r="R1752"/>
      <c r="S1752"/>
      <c r="T1752"/>
      <c r="U1752"/>
      <c r="V1752"/>
      <c r="W1752"/>
      <c r="X1752"/>
      <c r="Y1752"/>
      <c r="Z1752"/>
      <c r="AA1752"/>
      <c r="AB1752"/>
      <c r="AC1752"/>
      <c r="AD1752"/>
      <c r="AE1752"/>
      <c r="AF1752"/>
      <c r="AG1752"/>
      <c r="AH1752"/>
      <c r="AI1752"/>
      <c r="AJ1752"/>
      <c r="AK1752"/>
      <c r="AL1752"/>
      <c r="AM1752"/>
      <c r="AN1752"/>
      <c r="AO1752"/>
      <c r="AP1752"/>
      <c r="AQ1752" t="s">
        <v>485</v>
      </c>
      <c r="AR1752"/>
      <c r="AS1752" s="288"/>
      <c r="AT1752" s="294"/>
      <c r="AV1752" s="258"/>
    </row>
    <row r="1753" spans="1:48" s="257" customFormat="1" ht="22.8" x14ac:dyDescent="0.4">
      <c r="A1753" s="356">
        <v>216956</v>
      </c>
      <c r="B1753" s="257" t="s">
        <v>485</v>
      </c>
      <c r="C1753" s="295" t="s">
        <v>213</v>
      </c>
      <c r="D1753" s="269" t="s">
        <v>213</v>
      </c>
      <c r="E1753" s="269" t="s">
        <v>214</v>
      </c>
      <c r="F1753" s="269" t="s">
        <v>214</v>
      </c>
      <c r="G1753" s="269" t="s">
        <v>213</v>
      </c>
      <c r="H1753" s="269" t="s">
        <v>213</v>
      </c>
      <c r="I1753" s="269" t="s">
        <v>213</v>
      </c>
      <c r="J1753" s="269" t="s">
        <v>213</v>
      </c>
      <c r="K1753" s="269" t="s">
        <v>213</v>
      </c>
      <c r="L1753" s="269" t="s">
        <v>213</v>
      </c>
      <c r="M1753" s="269"/>
      <c r="N1753" s="269"/>
      <c r="O1753" s="269"/>
      <c r="P1753" s="269"/>
      <c r="Q1753" s="269"/>
      <c r="R1753" s="269"/>
      <c r="S1753" s="269"/>
      <c r="T1753" s="269"/>
      <c r="U1753" s="269"/>
      <c r="V1753" s="269"/>
      <c r="W1753" s="269"/>
      <c r="X1753" s="269"/>
      <c r="Y1753" s="269"/>
      <c r="Z1753" s="269"/>
      <c r="AA1753" s="269"/>
      <c r="AB1753" s="269"/>
      <c r="AC1753" s="269"/>
      <c r="AD1753" s="269"/>
      <c r="AE1753" s="269"/>
      <c r="AF1753" s="269"/>
      <c r="AG1753" s="269"/>
      <c r="AH1753" s="269"/>
      <c r="AI1753" s="269"/>
      <c r="AJ1753" s="269"/>
      <c r="AK1753" s="269"/>
      <c r="AL1753" s="295"/>
      <c r="AM1753" s="295"/>
      <c r="AN1753" s="295"/>
      <c r="AO1753" s="295"/>
      <c r="AP1753" s="296"/>
      <c r="AQ1753" t="s">
        <v>485</v>
      </c>
      <c r="AR1753" s="297"/>
      <c r="AS1753" s="297"/>
      <c r="AT1753" s="293"/>
    </row>
    <row r="1754" spans="1:48" s="257" customFormat="1" ht="22.8" x14ac:dyDescent="0.4">
      <c r="A1754" s="298">
        <v>216957</v>
      </c>
      <c r="B1754" s="257" t="s">
        <v>485</v>
      </c>
      <c r="C1754" s="296" t="s">
        <v>212</v>
      </c>
      <c r="D1754" t="s">
        <v>212</v>
      </c>
      <c r="E1754" t="s">
        <v>212</v>
      </c>
      <c r="F1754" t="s">
        <v>212</v>
      </c>
      <c r="G1754" t="s">
        <v>212</v>
      </c>
      <c r="H1754" t="s">
        <v>213</v>
      </c>
      <c r="I1754" t="s">
        <v>214</v>
      </c>
      <c r="J1754" t="s">
        <v>214</v>
      </c>
      <c r="K1754" t="s">
        <v>214</v>
      </c>
      <c r="L1754" t="s">
        <v>214</v>
      </c>
      <c r="M1754"/>
      <c r="N1754"/>
      <c r="O1754"/>
      <c r="P1754"/>
      <c r="Q1754"/>
      <c r="R1754"/>
      <c r="S1754"/>
      <c r="T1754"/>
      <c r="U1754"/>
      <c r="V1754"/>
      <c r="W1754"/>
      <c r="X1754"/>
      <c r="Y1754"/>
      <c r="Z1754"/>
      <c r="AA1754"/>
      <c r="AB1754"/>
      <c r="AC1754"/>
      <c r="AD1754"/>
      <c r="AE1754"/>
      <c r="AF1754"/>
      <c r="AG1754"/>
      <c r="AH1754"/>
      <c r="AI1754"/>
      <c r="AJ1754"/>
      <c r="AK1754"/>
      <c r="AL1754"/>
      <c r="AM1754"/>
      <c r="AN1754"/>
      <c r="AO1754"/>
      <c r="AP1754"/>
      <c r="AQ1754" t="s">
        <v>3376</v>
      </c>
      <c r="AR1754" s="296"/>
      <c r="AS1754" s="297"/>
      <c r="AT1754" s="294"/>
    </row>
    <row r="1755" spans="1:48" s="257" customFormat="1" ht="22.8" x14ac:dyDescent="0.4">
      <c r="A1755" s="298">
        <v>216958</v>
      </c>
      <c r="B1755" s="257" t="s">
        <v>484</v>
      </c>
      <c r="C1755" s="296" t="s">
        <v>213</v>
      </c>
      <c r="D1755" t="s">
        <v>214</v>
      </c>
      <c r="E1755" t="s">
        <v>214</v>
      </c>
      <c r="F1755" t="s">
        <v>214</v>
      </c>
      <c r="G1755" t="s">
        <v>214</v>
      </c>
      <c r="H1755" t="s">
        <v>214</v>
      </c>
      <c r="I1755" t="s">
        <v>214</v>
      </c>
      <c r="J1755" t="s">
        <v>214</v>
      </c>
      <c r="K1755" t="s">
        <v>214</v>
      </c>
      <c r="L1755" t="s">
        <v>212</v>
      </c>
      <c r="M1755" t="s">
        <v>214</v>
      </c>
      <c r="N1755" t="s">
        <v>212</v>
      </c>
      <c r="O1755" t="s">
        <v>212</v>
      </c>
      <c r="P1755" t="s">
        <v>214</v>
      </c>
      <c r="Q1755" t="s">
        <v>214</v>
      </c>
      <c r="R1755" t="s">
        <v>214</v>
      </c>
      <c r="S1755" t="s">
        <v>214</v>
      </c>
      <c r="T1755" s="296" t="s">
        <v>214</v>
      </c>
      <c r="U1755" s="296" t="s">
        <v>214</v>
      </c>
      <c r="V1755" s="296" t="s">
        <v>214</v>
      </c>
      <c r="W1755" s="296" t="s">
        <v>214</v>
      </c>
      <c r="X1755" s="296" t="s">
        <v>214</v>
      </c>
      <c r="Y1755" s="296" t="s">
        <v>214</v>
      </c>
      <c r="Z1755" s="296" t="s">
        <v>214</v>
      </c>
      <c r="AA1755" s="296" t="s">
        <v>214</v>
      </c>
      <c r="AB1755" s="296" t="s">
        <v>213</v>
      </c>
      <c r="AC1755" s="296" t="s">
        <v>213</v>
      </c>
      <c r="AD1755" s="296" t="s">
        <v>213</v>
      </c>
      <c r="AE1755" s="296" t="s">
        <v>213</v>
      </c>
      <c r="AF1755" s="296" t="s">
        <v>213</v>
      </c>
      <c r="AG1755" s="296"/>
      <c r="AH1755" s="296"/>
      <c r="AI1755" s="296"/>
      <c r="AJ1755" s="296"/>
      <c r="AK1755" s="296"/>
      <c r="AL1755" s="296"/>
      <c r="AM1755" s="296"/>
      <c r="AN1755" s="296"/>
      <c r="AO1755" s="296"/>
      <c r="AP1755" s="296"/>
      <c r="AQ1755" t="s">
        <v>3375</v>
      </c>
      <c r="AR1755" s="296"/>
      <c r="AS1755" s="297"/>
      <c r="AT1755" s="294"/>
    </row>
    <row r="1756" spans="1:48" s="257" customFormat="1" ht="14.4" x14ac:dyDescent="0.3">
      <c r="A1756" s="298">
        <v>216959</v>
      </c>
      <c r="B1756" s="257" t="s">
        <v>486</v>
      </c>
      <c r="C1756" s="296" t="s">
        <v>214</v>
      </c>
      <c r="D1756" t="s">
        <v>214</v>
      </c>
      <c r="E1756" t="s">
        <v>214</v>
      </c>
      <c r="F1756" t="s">
        <v>214</v>
      </c>
      <c r="G1756" t="s">
        <v>213</v>
      </c>
      <c r="H1756" t="s">
        <v>214</v>
      </c>
      <c r="I1756" t="s">
        <v>212</v>
      </c>
      <c r="J1756" t="s">
        <v>214</v>
      </c>
      <c r="K1756" t="s">
        <v>212</v>
      </c>
      <c r="L1756" t="s">
        <v>214</v>
      </c>
      <c r="M1756" t="s">
        <v>214</v>
      </c>
      <c r="N1756" t="s">
        <v>214</v>
      </c>
      <c r="O1756" t="s">
        <v>212</v>
      </c>
      <c r="P1756" t="s">
        <v>214</v>
      </c>
      <c r="Q1756" t="s">
        <v>214</v>
      </c>
      <c r="R1756" t="s">
        <v>214</v>
      </c>
      <c r="S1756" t="s">
        <v>214</v>
      </c>
      <c r="T1756" t="s">
        <v>214</v>
      </c>
      <c r="U1756" t="s">
        <v>214</v>
      </c>
      <c r="V1756" t="s">
        <v>214</v>
      </c>
      <c r="W1756"/>
      <c r="X1756"/>
      <c r="Y1756"/>
      <c r="Z1756"/>
      <c r="AA1756"/>
      <c r="AB1756"/>
      <c r="AC1756"/>
      <c r="AD1756"/>
      <c r="AE1756"/>
      <c r="AF1756"/>
      <c r="AG1756"/>
      <c r="AH1756" s="296"/>
      <c r="AI1756" s="296"/>
      <c r="AJ1756" s="296"/>
      <c r="AK1756" s="296"/>
      <c r="AL1756" s="296"/>
      <c r="AM1756" s="296"/>
      <c r="AN1756" s="296"/>
      <c r="AO1756" s="296"/>
      <c r="AP1756" s="296"/>
      <c r="AQ1756" t="s">
        <v>3377</v>
      </c>
      <c r="AR1756" s="296"/>
      <c r="AS1756" s="300"/>
      <c r="AT1756" s="294"/>
    </row>
    <row r="1757" spans="1:48" s="257" customFormat="1" ht="24" x14ac:dyDescent="0.5">
      <c r="A1757" s="302">
        <v>216960</v>
      </c>
      <c r="B1757" s="257" t="s">
        <v>485</v>
      </c>
      <c r="C1757" s="294" t="s">
        <v>212</v>
      </c>
      <c r="D1757" s="256" t="s">
        <v>212</v>
      </c>
      <c r="E1757" s="256" t="s">
        <v>212</v>
      </c>
      <c r="F1757" s="256" t="s">
        <v>212</v>
      </c>
      <c r="G1757" s="256" t="s">
        <v>214</v>
      </c>
      <c r="H1757" s="256" t="s">
        <v>213</v>
      </c>
      <c r="I1757" s="256" t="s">
        <v>213</v>
      </c>
      <c r="J1757" s="256" t="s">
        <v>214</v>
      </c>
      <c r="K1757" s="256" t="s">
        <v>214</v>
      </c>
      <c r="L1757" s="256" t="s">
        <v>214</v>
      </c>
      <c r="M1757" s="256"/>
      <c r="N1757" s="256"/>
      <c r="O1757" s="256"/>
      <c r="P1757" s="256"/>
      <c r="Q1757" s="256"/>
      <c r="R1757" s="256"/>
      <c r="S1757" s="256"/>
      <c r="T1757" s="256"/>
      <c r="U1757" s="256"/>
      <c r="V1757" s="256"/>
      <c r="W1757" s="256"/>
      <c r="X1757" s="256"/>
      <c r="Y1757" s="256"/>
      <c r="Z1757" s="256"/>
      <c r="AA1757" s="256"/>
      <c r="AB1757" s="256"/>
      <c r="AC1757" s="256"/>
      <c r="AD1757" s="256"/>
      <c r="AE1757" s="256"/>
      <c r="AF1757" s="256"/>
      <c r="AG1757" s="256"/>
      <c r="AH1757" s="256"/>
      <c r="AI1757" s="256"/>
      <c r="AJ1757" s="256"/>
      <c r="AK1757" s="256"/>
      <c r="AL1757" s="256"/>
      <c r="AM1757" s="256"/>
      <c r="AN1757" s="256"/>
      <c r="AO1757" s="256"/>
      <c r="AP1757"/>
      <c r="AQ1757" t="s">
        <v>485</v>
      </c>
      <c r="AR1757" s="288"/>
      <c r="AS1757" s="288"/>
      <c r="AT1757" s="293"/>
    </row>
    <row r="1758" spans="1:48" s="257" customFormat="1" ht="22.8" x14ac:dyDescent="0.4">
      <c r="A1758" s="298">
        <v>216961</v>
      </c>
      <c r="B1758" s="257" t="s">
        <v>488</v>
      </c>
      <c r="C1758" s="296" t="s">
        <v>212</v>
      </c>
      <c r="D1758" t="s">
        <v>214</v>
      </c>
      <c r="E1758" t="s">
        <v>212</v>
      </c>
      <c r="F1758" t="s">
        <v>212</v>
      </c>
      <c r="G1758" t="s">
        <v>212</v>
      </c>
      <c r="H1758" t="s">
        <v>214</v>
      </c>
      <c r="I1758" t="s">
        <v>212</v>
      </c>
      <c r="J1758" t="s">
        <v>214</v>
      </c>
      <c r="K1758" t="s">
        <v>212</v>
      </c>
      <c r="L1758" t="s">
        <v>214</v>
      </c>
      <c r="M1758" t="s">
        <v>213</v>
      </c>
      <c r="N1758" t="s">
        <v>213</v>
      </c>
      <c r="O1758" t="s">
        <v>213</v>
      </c>
      <c r="P1758" t="s">
        <v>213</v>
      </c>
      <c r="Q1758" t="s">
        <v>213</v>
      </c>
      <c r="R1758"/>
      <c r="S1758"/>
      <c r="T1758"/>
      <c r="U1758"/>
      <c r="V1758"/>
      <c r="W1758"/>
      <c r="X1758" s="296"/>
      <c r="Y1758" s="296"/>
      <c r="Z1758" s="296"/>
      <c r="AA1758" s="296"/>
      <c r="AB1758" s="296"/>
      <c r="AC1758" s="296"/>
      <c r="AD1758" s="296"/>
      <c r="AE1758" s="296"/>
      <c r="AF1758" s="296"/>
      <c r="AG1758" s="296"/>
      <c r="AH1758" s="296"/>
      <c r="AI1758" s="296"/>
      <c r="AJ1758" s="296"/>
      <c r="AK1758" s="296"/>
      <c r="AL1758" s="296"/>
      <c r="AM1758"/>
      <c r="AN1758"/>
      <c r="AO1758"/>
      <c r="AP1758"/>
      <c r="AQ1758" t="s">
        <v>4215</v>
      </c>
      <c r="AR1758" s="296"/>
      <c r="AS1758" s="297"/>
      <c r="AT1758" s="294"/>
    </row>
    <row r="1759" spans="1:48" s="257" customFormat="1" ht="22.8" x14ac:dyDescent="0.4">
      <c r="A1759" s="298">
        <v>216962</v>
      </c>
      <c r="B1759" s="257" t="s">
        <v>486</v>
      </c>
      <c r="C1759" s="296" t="s">
        <v>214</v>
      </c>
      <c r="D1759" t="s">
        <v>212</v>
      </c>
      <c r="E1759" t="s">
        <v>214</v>
      </c>
      <c r="F1759" t="s">
        <v>212</v>
      </c>
      <c r="G1759" t="s">
        <v>213</v>
      </c>
      <c r="H1759" t="s">
        <v>214</v>
      </c>
      <c r="I1759" t="s">
        <v>214</v>
      </c>
      <c r="J1759" t="s">
        <v>214</v>
      </c>
      <c r="K1759" t="s">
        <v>212</v>
      </c>
      <c r="L1759" t="s">
        <v>214</v>
      </c>
      <c r="M1759" t="s">
        <v>212</v>
      </c>
      <c r="N1759" t="s">
        <v>212</v>
      </c>
      <c r="O1759" t="s">
        <v>212</v>
      </c>
      <c r="P1759" t="s">
        <v>212</v>
      </c>
      <c r="Q1759" t="s">
        <v>212</v>
      </c>
      <c r="R1759" t="s">
        <v>213</v>
      </c>
      <c r="S1759" t="s">
        <v>213</v>
      </c>
      <c r="T1759" t="s">
        <v>213</v>
      </c>
      <c r="U1759" t="s">
        <v>213</v>
      </c>
      <c r="V1759" t="s">
        <v>213</v>
      </c>
      <c r="W1759"/>
      <c r="X1759"/>
      <c r="Y1759"/>
      <c r="Z1759"/>
      <c r="AA1759"/>
      <c r="AB1759"/>
      <c r="AC1759"/>
      <c r="AD1759"/>
      <c r="AE1759"/>
      <c r="AF1759"/>
      <c r="AG1759"/>
      <c r="AH1759"/>
      <c r="AI1759"/>
      <c r="AJ1759"/>
      <c r="AK1759"/>
      <c r="AL1759"/>
      <c r="AM1759"/>
      <c r="AN1759"/>
      <c r="AO1759"/>
      <c r="AP1759"/>
      <c r="AQ1759" t="s">
        <v>3377</v>
      </c>
      <c r="AR1759"/>
      <c r="AS1759" s="288"/>
      <c r="AT1759" s="258"/>
      <c r="AV1759" s="258"/>
    </row>
    <row r="1760" spans="1:48" s="257" customFormat="1" ht="22.8" x14ac:dyDescent="0.4">
      <c r="A1760" s="298">
        <v>216963</v>
      </c>
      <c r="B1760" s="257" t="s">
        <v>486</v>
      </c>
      <c r="C1760" s="296" t="s">
        <v>214</v>
      </c>
      <c r="D1760" t="s">
        <v>214</v>
      </c>
      <c r="E1760" t="s">
        <v>214</v>
      </c>
      <c r="F1760" t="s">
        <v>214</v>
      </c>
      <c r="G1760" t="s">
        <v>214</v>
      </c>
      <c r="H1760" t="s">
        <v>212</v>
      </c>
      <c r="I1760" t="s">
        <v>214</v>
      </c>
      <c r="J1760" t="s">
        <v>214</v>
      </c>
      <c r="K1760" t="s">
        <v>214</v>
      </c>
      <c r="L1760" t="s">
        <v>214</v>
      </c>
      <c r="M1760" t="s">
        <v>214</v>
      </c>
      <c r="N1760" t="s">
        <v>212</v>
      </c>
      <c r="O1760" t="s">
        <v>212</v>
      </c>
      <c r="P1760" t="s">
        <v>213</v>
      </c>
      <c r="Q1760" t="s">
        <v>212</v>
      </c>
      <c r="R1760" t="s">
        <v>213</v>
      </c>
      <c r="S1760" t="s">
        <v>213</v>
      </c>
      <c r="T1760" t="s">
        <v>213</v>
      </c>
      <c r="U1760" t="s">
        <v>213</v>
      </c>
      <c r="V1760" t="s">
        <v>213</v>
      </c>
      <c r="W1760"/>
      <c r="X1760"/>
      <c r="Y1760"/>
      <c r="Z1760"/>
      <c r="AA1760"/>
      <c r="AB1760"/>
      <c r="AC1760"/>
      <c r="AD1760"/>
      <c r="AE1760"/>
      <c r="AF1760"/>
      <c r="AG1760"/>
      <c r="AH1760" s="296"/>
      <c r="AI1760" s="296"/>
      <c r="AJ1760" s="296"/>
      <c r="AK1760" s="296"/>
      <c r="AL1760" s="296"/>
      <c r="AM1760" s="296"/>
      <c r="AN1760" s="296"/>
      <c r="AO1760" s="296"/>
      <c r="AP1760" s="296"/>
      <c r="AQ1760" t="s">
        <v>3377</v>
      </c>
      <c r="AR1760" s="296"/>
      <c r="AS1760" s="297"/>
      <c r="AT1760" s="293"/>
      <c r="AV1760" s="258"/>
    </row>
    <row r="1761" spans="1:48" s="257" customFormat="1" ht="24" x14ac:dyDescent="0.5">
      <c r="A1761" s="302">
        <v>216964</v>
      </c>
      <c r="B1761" s="257" t="s">
        <v>485</v>
      </c>
      <c r="C1761" s="298" t="s">
        <v>214</v>
      </c>
      <c r="D1761" s="257" t="s">
        <v>214</v>
      </c>
      <c r="E1761" s="257" t="s">
        <v>214</v>
      </c>
      <c r="F1761" s="257" t="s">
        <v>214</v>
      </c>
      <c r="G1761" s="257" t="s">
        <v>214</v>
      </c>
      <c r="H1761" s="257" t="s">
        <v>213</v>
      </c>
      <c r="I1761" s="257" t="s">
        <v>213</v>
      </c>
      <c r="J1761" s="257" t="s">
        <v>213</v>
      </c>
      <c r="K1761" s="257" t="s">
        <v>213</v>
      </c>
      <c r="L1761" s="257" t="s">
        <v>213</v>
      </c>
      <c r="AH1761" s="298"/>
      <c r="AI1761" s="298"/>
      <c r="AJ1761" s="298"/>
      <c r="AK1761" s="298"/>
      <c r="AL1761" s="298"/>
      <c r="AM1761" s="298"/>
      <c r="AN1761" s="298"/>
      <c r="AO1761" s="298"/>
      <c r="AP1761" s="296"/>
      <c r="AQ1761" t="s">
        <v>485</v>
      </c>
      <c r="AR1761" s="297"/>
      <c r="AS1761" s="297"/>
      <c r="AT1761" s="293"/>
    </row>
    <row r="1762" spans="1:48" s="257" customFormat="1" ht="22.8" x14ac:dyDescent="0.4">
      <c r="A1762" s="298">
        <v>216965</v>
      </c>
      <c r="B1762" s="257" t="s">
        <v>484</v>
      </c>
      <c r="C1762" s="296" t="s">
        <v>214</v>
      </c>
      <c r="D1762" t="s">
        <v>214</v>
      </c>
      <c r="E1762" t="s">
        <v>214</v>
      </c>
      <c r="F1762" t="s">
        <v>214</v>
      </c>
      <c r="G1762" t="s">
        <v>213</v>
      </c>
      <c r="H1762" t="s">
        <v>213</v>
      </c>
      <c r="I1762" t="s">
        <v>214</v>
      </c>
      <c r="J1762" t="s">
        <v>214</v>
      </c>
      <c r="K1762" t="s">
        <v>214</v>
      </c>
      <c r="L1762" t="s">
        <v>214</v>
      </c>
      <c r="M1762" t="s">
        <v>214</v>
      </c>
      <c r="N1762" t="s">
        <v>214</v>
      </c>
      <c r="O1762" t="s">
        <v>214</v>
      </c>
      <c r="P1762" t="s">
        <v>214</v>
      </c>
      <c r="Q1762" t="s">
        <v>214</v>
      </c>
      <c r="R1762" t="s">
        <v>214</v>
      </c>
      <c r="S1762" t="s">
        <v>214</v>
      </c>
      <c r="T1762" t="s">
        <v>214</v>
      </c>
      <c r="U1762" t="s">
        <v>214</v>
      </c>
      <c r="V1762" t="s">
        <v>214</v>
      </c>
      <c r="W1762" t="s">
        <v>214</v>
      </c>
      <c r="X1762" t="s">
        <v>214</v>
      </c>
      <c r="Y1762" t="s">
        <v>214</v>
      </c>
      <c r="Z1762" t="s">
        <v>214</v>
      </c>
      <c r="AA1762" t="s">
        <v>214</v>
      </c>
      <c r="AB1762" t="s">
        <v>213</v>
      </c>
      <c r="AC1762" t="s">
        <v>213</v>
      </c>
      <c r="AD1762" t="s">
        <v>213</v>
      </c>
      <c r="AE1762" t="s">
        <v>213</v>
      </c>
      <c r="AF1762" t="s">
        <v>213</v>
      </c>
      <c r="AG1762"/>
      <c r="AH1762" s="296"/>
      <c r="AI1762" s="296"/>
      <c r="AJ1762" s="296"/>
      <c r="AK1762" s="296"/>
      <c r="AL1762" s="296"/>
      <c r="AM1762" s="296"/>
      <c r="AN1762" s="296"/>
      <c r="AO1762" s="296"/>
      <c r="AP1762" s="296"/>
      <c r="AQ1762" t="s">
        <v>484</v>
      </c>
      <c r="AR1762" s="296"/>
      <c r="AS1762" s="297"/>
      <c r="AT1762" s="294"/>
      <c r="AV1762" s="258"/>
    </row>
    <row r="1763" spans="1:48" s="257" customFormat="1" ht="24" x14ac:dyDescent="0.5">
      <c r="A1763" s="302">
        <v>216966</v>
      </c>
      <c r="B1763" s="257" t="s">
        <v>485</v>
      </c>
      <c r="C1763" s="294" t="s">
        <v>214</v>
      </c>
      <c r="D1763" s="256" t="s">
        <v>212</v>
      </c>
      <c r="E1763" s="256" t="s">
        <v>214</v>
      </c>
      <c r="F1763" s="256" t="s">
        <v>214</v>
      </c>
      <c r="G1763" s="256" t="s">
        <v>213</v>
      </c>
      <c r="H1763" s="256" t="s">
        <v>214</v>
      </c>
      <c r="I1763" s="256" t="s">
        <v>213</v>
      </c>
      <c r="J1763" s="256" t="s">
        <v>214</v>
      </c>
      <c r="K1763" s="256" t="s">
        <v>213</v>
      </c>
      <c r="L1763" s="256" t="s">
        <v>213</v>
      </c>
      <c r="M1763" s="256"/>
      <c r="N1763" s="256"/>
      <c r="O1763" s="256"/>
      <c r="P1763" s="256"/>
      <c r="Q1763" s="256"/>
      <c r="R1763" s="256"/>
      <c r="S1763" s="256"/>
      <c r="T1763" s="256"/>
      <c r="U1763" s="256"/>
      <c r="V1763" s="256"/>
      <c r="W1763" s="256"/>
      <c r="X1763" s="256"/>
      <c r="Y1763" s="256"/>
      <c r="Z1763" s="256"/>
      <c r="AA1763" s="256"/>
      <c r="AB1763" s="256"/>
      <c r="AC1763" s="256"/>
      <c r="AD1763" s="256"/>
      <c r="AE1763" s="256"/>
      <c r="AF1763" s="256"/>
      <c r="AG1763" s="256"/>
      <c r="AH1763" s="256"/>
      <c r="AI1763" s="256"/>
      <c r="AJ1763" s="256"/>
      <c r="AK1763" s="256"/>
      <c r="AL1763" s="256"/>
      <c r="AM1763" s="256"/>
      <c r="AN1763" s="256"/>
      <c r="AO1763" s="256"/>
      <c r="AP1763"/>
      <c r="AQ1763" t="s">
        <v>485</v>
      </c>
      <c r="AR1763" s="297"/>
      <c r="AS1763" s="297"/>
      <c r="AT1763" s="294"/>
    </row>
    <row r="1764" spans="1:48" s="257" customFormat="1" ht="24" x14ac:dyDescent="0.5">
      <c r="A1764" s="302">
        <v>216967</v>
      </c>
      <c r="B1764" s="257" t="s">
        <v>485</v>
      </c>
      <c r="C1764" s="298" t="s">
        <v>214</v>
      </c>
      <c r="D1764" s="257" t="s">
        <v>214</v>
      </c>
      <c r="E1764" s="257" t="s">
        <v>212</v>
      </c>
      <c r="F1764" s="257" t="s">
        <v>214</v>
      </c>
      <c r="G1764" s="257" t="s">
        <v>213</v>
      </c>
      <c r="H1764" s="257" t="s">
        <v>214</v>
      </c>
      <c r="I1764" s="257" t="s">
        <v>214</v>
      </c>
      <c r="J1764" s="257" t="s">
        <v>214</v>
      </c>
      <c r="K1764" s="257" t="s">
        <v>214</v>
      </c>
      <c r="L1764" s="257" t="s">
        <v>214</v>
      </c>
      <c r="AP1764"/>
      <c r="AQ1764" t="s">
        <v>485</v>
      </c>
      <c r="AR1764" s="297"/>
      <c r="AS1764" s="297"/>
      <c r="AT1764" s="293"/>
    </row>
    <row r="1765" spans="1:48" s="257" customFormat="1" ht="22.8" x14ac:dyDescent="0.4">
      <c r="A1765" s="356">
        <v>216968</v>
      </c>
      <c r="B1765" s="257" t="s">
        <v>485</v>
      </c>
      <c r="C1765" s="295" t="s">
        <v>214</v>
      </c>
      <c r="D1765" s="269" t="s">
        <v>213</v>
      </c>
      <c r="E1765" s="269" t="s">
        <v>214</v>
      </c>
      <c r="F1765" s="269" t="s">
        <v>214</v>
      </c>
      <c r="G1765" s="269" t="s">
        <v>213</v>
      </c>
      <c r="H1765" s="269" t="s">
        <v>213</v>
      </c>
      <c r="I1765" s="269" t="s">
        <v>213</v>
      </c>
      <c r="J1765" s="269" t="s">
        <v>213</v>
      </c>
      <c r="K1765" s="269" t="s">
        <v>213</v>
      </c>
      <c r="L1765" s="269" t="s">
        <v>213</v>
      </c>
      <c r="M1765" s="269"/>
      <c r="N1765" s="269"/>
      <c r="O1765" s="269"/>
      <c r="P1765" s="269"/>
      <c r="Q1765" s="269"/>
      <c r="R1765" s="269"/>
      <c r="S1765" s="269"/>
      <c r="T1765" s="269"/>
      <c r="U1765" s="269"/>
      <c r="V1765" s="269"/>
      <c r="W1765" s="269"/>
      <c r="X1765" s="269"/>
      <c r="Y1765" s="269"/>
      <c r="Z1765" s="269"/>
      <c r="AA1765" s="269"/>
      <c r="AB1765" s="269"/>
      <c r="AC1765" s="269"/>
      <c r="AD1765" s="269"/>
      <c r="AE1765" s="269"/>
      <c r="AF1765" s="269"/>
      <c r="AG1765" s="269"/>
      <c r="AH1765" s="269"/>
      <c r="AI1765" s="269"/>
      <c r="AJ1765" s="269"/>
      <c r="AK1765" s="269"/>
      <c r="AL1765" s="269"/>
      <c r="AM1765" s="269"/>
      <c r="AN1765" s="269"/>
      <c r="AO1765" s="269"/>
      <c r="AP1765"/>
      <c r="AQ1765" t="s">
        <v>485</v>
      </c>
      <c r="AR1765" s="297"/>
      <c r="AS1765" s="297"/>
      <c r="AT1765" s="294"/>
    </row>
    <row r="1766" spans="1:48" s="257" customFormat="1" ht="22.8" x14ac:dyDescent="0.4">
      <c r="A1766" s="298">
        <v>216969</v>
      </c>
      <c r="B1766" s="257" t="s">
        <v>486</v>
      </c>
      <c r="C1766" s="296" t="s">
        <v>214</v>
      </c>
      <c r="D1766" t="s">
        <v>214</v>
      </c>
      <c r="E1766" t="s">
        <v>212</v>
      </c>
      <c r="F1766" t="s">
        <v>212</v>
      </c>
      <c r="G1766" t="s">
        <v>214</v>
      </c>
      <c r="H1766" t="s">
        <v>214</v>
      </c>
      <c r="I1766" t="s">
        <v>212</v>
      </c>
      <c r="J1766" t="s">
        <v>214</v>
      </c>
      <c r="K1766" t="s">
        <v>214</v>
      </c>
      <c r="L1766" t="s">
        <v>214</v>
      </c>
      <c r="M1766" t="s">
        <v>212</v>
      </c>
      <c r="N1766" t="s">
        <v>214</v>
      </c>
      <c r="O1766" t="s">
        <v>212</v>
      </c>
      <c r="P1766" t="s">
        <v>214</v>
      </c>
      <c r="Q1766" t="s">
        <v>214</v>
      </c>
      <c r="R1766" t="s">
        <v>212</v>
      </c>
      <c r="S1766" t="s">
        <v>214</v>
      </c>
      <c r="T1766" t="s">
        <v>214</v>
      </c>
      <c r="U1766" t="s">
        <v>214</v>
      </c>
      <c r="V1766" t="s">
        <v>214</v>
      </c>
      <c r="W1766"/>
      <c r="X1766"/>
      <c r="Y1766"/>
      <c r="Z1766"/>
      <c r="AA1766"/>
      <c r="AB1766"/>
      <c r="AC1766"/>
      <c r="AD1766"/>
      <c r="AE1766"/>
      <c r="AF1766"/>
      <c r="AG1766"/>
      <c r="AH1766" s="296"/>
      <c r="AI1766" s="296"/>
      <c r="AJ1766" s="296"/>
      <c r="AK1766" s="296"/>
      <c r="AL1766" s="296"/>
      <c r="AM1766"/>
      <c r="AN1766"/>
      <c r="AO1766"/>
      <c r="AP1766"/>
      <c r="AQ1766" t="s">
        <v>3377</v>
      </c>
      <c r="AR1766" s="296"/>
      <c r="AS1766" s="297"/>
      <c r="AT1766" s="294"/>
    </row>
    <row r="1767" spans="1:48" s="257" customFormat="1" ht="22.8" x14ac:dyDescent="0.4">
      <c r="A1767" s="298">
        <v>216970</v>
      </c>
      <c r="B1767" s="257" t="s">
        <v>488</v>
      </c>
      <c r="C1767" s="296" t="s">
        <v>214</v>
      </c>
      <c r="D1767" t="s">
        <v>212</v>
      </c>
      <c r="E1767" t="s">
        <v>212</v>
      </c>
      <c r="F1767" t="s">
        <v>214</v>
      </c>
      <c r="G1767" t="s">
        <v>212</v>
      </c>
      <c r="H1767" t="s">
        <v>214</v>
      </c>
      <c r="I1767" t="s">
        <v>214</v>
      </c>
      <c r="J1767" t="s">
        <v>214</v>
      </c>
      <c r="K1767" t="s">
        <v>214</v>
      </c>
      <c r="L1767" t="s">
        <v>214</v>
      </c>
      <c r="M1767" t="s">
        <v>213</v>
      </c>
      <c r="N1767" t="s">
        <v>213</v>
      </c>
      <c r="O1767" t="s">
        <v>213</v>
      </c>
      <c r="P1767" t="s">
        <v>213</v>
      </c>
      <c r="Q1767" t="s">
        <v>213</v>
      </c>
      <c r="R1767"/>
      <c r="S1767"/>
      <c r="T1767"/>
      <c r="U1767"/>
      <c r="V1767"/>
      <c r="W1767"/>
      <c r="X1767"/>
      <c r="Y1767"/>
      <c r="Z1767"/>
      <c r="AA1767"/>
      <c r="AB1767"/>
      <c r="AC1767"/>
      <c r="AD1767"/>
      <c r="AE1767"/>
      <c r="AF1767"/>
      <c r="AG1767"/>
      <c r="AH1767"/>
      <c r="AI1767"/>
      <c r="AJ1767"/>
      <c r="AK1767"/>
      <c r="AL1767"/>
      <c r="AM1767"/>
      <c r="AN1767"/>
      <c r="AO1767"/>
      <c r="AP1767"/>
      <c r="AQ1767" t="s">
        <v>4215</v>
      </c>
      <c r="AR1767"/>
      <c r="AS1767" s="288"/>
      <c r="AT1767" s="293"/>
      <c r="AV1767" s="258"/>
    </row>
    <row r="1768" spans="1:48" s="257" customFormat="1" ht="24" x14ac:dyDescent="0.5">
      <c r="A1768" s="302">
        <v>216971</v>
      </c>
      <c r="B1768" s="257" t="s">
        <v>485</v>
      </c>
      <c r="C1768" s="298" t="s">
        <v>213</v>
      </c>
      <c r="D1768" s="257" t="s">
        <v>214</v>
      </c>
      <c r="E1768" s="257" t="s">
        <v>214</v>
      </c>
      <c r="F1768" s="257" t="s">
        <v>214</v>
      </c>
      <c r="G1768" s="257" t="s">
        <v>213</v>
      </c>
      <c r="H1768" s="257" t="s">
        <v>213</v>
      </c>
      <c r="I1768" s="257" t="s">
        <v>213</v>
      </c>
      <c r="J1768" s="257" t="s">
        <v>213</v>
      </c>
      <c r="K1768" s="257" t="s">
        <v>213</v>
      </c>
      <c r="L1768" s="257" t="s">
        <v>213</v>
      </c>
      <c r="AH1768" s="298"/>
      <c r="AI1768" s="298"/>
      <c r="AJ1768" s="298"/>
      <c r="AK1768" s="298"/>
      <c r="AL1768" s="298"/>
      <c r="AM1768" s="298"/>
      <c r="AN1768" s="298"/>
      <c r="AO1768" s="298"/>
      <c r="AP1768" s="296"/>
      <c r="AQ1768" t="s">
        <v>485</v>
      </c>
      <c r="AR1768" s="297"/>
      <c r="AS1768" s="297"/>
      <c r="AT1768" s="293"/>
    </row>
    <row r="1769" spans="1:48" s="257" customFormat="1" ht="22.8" x14ac:dyDescent="0.4">
      <c r="A1769" s="298">
        <v>216972</v>
      </c>
      <c r="B1769" s="257" t="s">
        <v>485</v>
      </c>
      <c r="C1769" s="296" t="s">
        <v>212</v>
      </c>
      <c r="D1769" t="s">
        <v>212</v>
      </c>
      <c r="E1769" t="s">
        <v>214</v>
      </c>
      <c r="F1769" t="s">
        <v>214</v>
      </c>
      <c r="G1769" t="s">
        <v>214</v>
      </c>
      <c r="H1769" t="s">
        <v>213</v>
      </c>
      <c r="I1769" t="s">
        <v>213</v>
      </c>
      <c r="J1769" t="s">
        <v>213</v>
      </c>
      <c r="K1769" t="s">
        <v>213</v>
      </c>
      <c r="L1769" t="s">
        <v>213</v>
      </c>
      <c r="M1769"/>
      <c r="N1769"/>
      <c r="O1769"/>
      <c r="P1769"/>
      <c r="Q1769"/>
      <c r="R1769"/>
      <c r="S1769"/>
      <c r="T1769"/>
      <c r="U1769"/>
      <c r="V1769"/>
      <c r="W1769"/>
      <c r="X1769"/>
      <c r="Y1769"/>
      <c r="Z1769"/>
      <c r="AA1769"/>
      <c r="AB1769"/>
      <c r="AC1769"/>
      <c r="AD1769"/>
      <c r="AE1769"/>
      <c r="AF1769"/>
      <c r="AG1769"/>
      <c r="AH1769"/>
      <c r="AI1769"/>
      <c r="AJ1769"/>
      <c r="AK1769"/>
      <c r="AL1769"/>
      <c r="AM1769"/>
      <c r="AN1769"/>
      <c r="AO1769"/>
      <c r="AP1769"/>
      <c r="AQ1769" t="s">
        <v>485</v>
      </c>
      <c r="AR1769" s="296"/>
      <c r="AS1769" s="297"/>
      <c r="AT1769" s="293"/>
      <c r="AV1769" s="258"/>
    </row>
    <row r="1770" spans="1:48" s="257" customFormat="1" ht="22.8" x14ac:dyDescent="0.4">
      <c r="A1770" s="298">
        <v>216973</v>
      </c>
      <c r="B1770" s="257" t="s">
        <v>485</v>
      </c>
      <c r="C1770" s="296" t="s">
        <v>212</v>
      </c>
      <c r="D1770" t="s">
        <v>213</v>
      </c>
      <c r="E1770" t="s">
        <v>212</v>
      </c>
      <c r="F1770" t="s">
        <v>214</v>
      </c>
      <c r="G1770" t="s">
        <v>213</v>
      </c>
      <c r="H1770" t="s">
        <v>213</v>
      </c>
      <c r="I1770" t="s">
        <v>213</v>
      </c>
      <c r="J1770" t="s">
        <v>213</v>
      </c>
      <c r="K1770" t="s">
        <v>214</v>
      </c>
      <c r="L1770" t="s">
        <v>213</v>
      </c>
      <c r="M1770"/>
      <c r="N1770" s="296"/>
      <c r="O1770" s="296"/>
      <c r="P1770" s="296"/>
      <c r="Q1770" s="296"/>
      <c r="R1770" s="296"/>
      <c r="S1770" s="296"/>
      <c r="T1770" s="296"/>
      <c r="U1770" s="296"/>
      <c r="V1770" s="296"/>
      <c r="W1770" s="296"/>
      <c r="X1770" s="296"/>
      <c r="Y1770" s="296"/>
      <c r="Z1770" s="296"/>
      <c r="AA1770" s="296"/>
      <c r="AB1770" s="296"/>
      <c r="AC1770" s="296"/>
      <c r="AD1770" s="296"/>
      <c r="AE1770" s="296"/>
      <c r="AF1770" s="296"/>
      <c r="AG1770" s="296"/>
      <c r="AH1770" s="296"/>
      <c r="AI1770" s="296"/>
      <c r="AJ1770" s="296"/>
      <c r="AK1770" s="296"/>
      <c r="AL1770" s="296"/>
      <c r="AM1770" s="296"/>
      <c r="AN1770" s="296"/>
      <c r="AO1770" s="296"/>
      <c r="AP1770" s="296"/>
      <c r="AQ1770" t="s">
        <v>485</v>
      </c>
      <c r="AR1770" s="296"/>
      <c r="AS1770" s="297"/>
      <c r="AT1770" s="294"/>
      <c r="AV1770" s="258"/>
    </row>
    <row r="1771" spans="1:48" s="257" customFormat="1" ht="22.8" x14ac:dyDescent="0.4">
      <c r="A1771" s="298">
        <v>216974</v>
      </c>
      <c r="B1771" s="257" t="s">
        <v>486</v>
      </c>
      <c r="C1771" s="296" t="s">
        <v>214</v>
      </c>
      <c r="D1771" t="s">
        <v>214</v>
      </c>
      <c r="E1771" t="s">
        <v>214</v>
      </c>
      <c r="F1771" t="s">
        <v>213</v>
      </c>
      <c r="G1771" t="s">
        <v>214</v>
      </c>
      <c r="H1771" t="s">
        <v>214</v>
      </c>
      <c r="I1771" t="s">
        <v>214</v>
      </c>
      <c r="J1771" t="s">
        <v>214</v>
      </c>
      <c r="K1771" t="s">
        <v>214</v>
      </c>
      <c r="L1771" t="s">
        <v>214</v>
      </c>
      <c r="M1771" t="s">
        <v>213</v>
      </c>
      <c r="N1771" t="s">
        <v>214</v>
      </c>
      <c r="O1771" t="s">
        <v>214</v>
      </c>
      <c r="P1771" t="s">
        <v>214</v>
      </c>
      <c r="Q1771" t="s">
        <v>214</v>
      </c>
      <c r="R1771" t="s">
        <v>213</v>
      </c>
      <c r="S1771" t="s">
        <v>213</v>
      </c>
      <c r="T1771" t="s">
        <v>213</v>
      </c>
      <c r="U1771" t="s">
        <v>213</v>
      </c>
      <c r="V1771" t="s">
        <v>213</v>
      </c>
      <c r="W1771"/>
      <c r="X1771"/>
      <c r="Y1771"/>
      <c r="Z1771"/>
      <c r="AA1771"/>
      <c r="AB1771"/>
      <c r="AC1771"/>
      <c r="AD1771"/>
      <c r="AE1771"/>
      <c r="AF1771"/>
      <c r="AG1771"/>
      <c r="AH1771"/>
      <c r="AI1771"/>
      <c r="AJ1771"/>
      <c r="AK1771"/>
      <c r="AL1771"/>
      <c r="AM1771"/>
      <c r="AN1771"/>
      <c r="AO1771"/>
      <c r="AP1771"/>
      <c r="AQ1771" t="s">
        <v>3377</v>
      </c>
      <c r="AR1771"/>
      <c r="AS1771" s="288"/>
      <c r="AT1771" s="256"/>
      <c r="AV1771" s="258"/>
    </row>
    <row r="1772" spans="1:48" s="257" customFormat="1" ht="22.8" x14ac:dyDescent="0.4">
      <c r="A1772" s="298">
        <v>216975</v>
      </c>
      <c r="B1772" s="257" t="s">
        <v>485</v>
      </c>
      <c r="C1772" s="296" t="s">
        <v>213</v>
      </c>
      <c r="D1772" t="s">
        <v>214</v>
      </c>
      <c r="E1772" t="s">
        <v>212</v>
      </c>
      <c r="F1772" t="s">
        <v>214</v>
      </c>
      <c r="G1772" t="s">
        <v>212</v>
      </c>
      <c r="H1772" t="s">
        <v>213</v>
      </c>
      <c r="I1772" t="s">
        <v>213</v>
      </c>
      <c r="J1772" t="s">
        <v>214</v>
      </c>
      <c r="K1772" t="s">
        <v>214</v>
      </c>
      <c r="L1772" t="s">
        <v>214</v>
      </c>
      <c r="M1772"/>
      <c r="N1772" s="296"/>
      <c r="O1772" s="296"/>
      <c r="P1772" s="296"/>
      <c r="Q1772" s="296"/>
      <c r="R1772" s="296"/>
      <c r="S1772" s="296"/>
      <c r="T1772" s="296"/>
      <c r="U1772" s="296"/>
      <c r="V1772" s="296"/>
      <c r="W1772" s="296"/>
      <c r="X1772" s="296"/>
      <c r="Y1772" s="296"/>
      <c r="Z1772" s="296"/>
      <c r="AA1772" s="296"/>
      <c r="AB1772" s="296"/>
      <c r="AC1772" s="296"/>
      <c r="AD1772" s="296"/>
      <c r="AE1772" s="296"/>
      <c r="AF1772" s="296"/>
      <c r="AG1772" s="296"/>
      <c r="AH1772" s="296"/>
      <c r="AI1772" s="296"/>
      <c r="AJ1772" s="296"/>
      <c r="AK1772" s="296"/>
      <c r="AL1772" s="296"/>
      <c r="AM1772" s="296"/>
      <c r="AN1772" s="296"/>
      <c r="AO1772" s="296"/>
      <c r="AP1772" s="296"/>
      <c r="AQ1772" t="s">
        <v>485</v>
      </c>
      <c r="AR1772" s="296"/>
      <c r="AS1772" s="297"/>
      <c r="AT1772" s="293"/>
      <c r="AV1772" s="258"/>
    </row>
    <row r="1773" spans="1:48" s="257" customFormat="1" ht="22.8" x14ac:dyDescent="0.4">
      <c r="A1773" s="298">
        <v>216976</v>
      </c>
      <c r="B1773" s="257" t="s">
        <v>488</v>
      </c>
      <c r="C1773" s="296"/>
      <c r="D1773" t="s">
        <v>214</v>
      </c>
      <c r="E1773"/>
      <c r="F1773" t="s">
        <v>214</v>
      </c>
      <c r="G1773"/>
      <c r="H1773" t="s">
        <v>214</v>
      </c>
      <c r="I1773"/>
      <c r="J1773" t="s">
        <v>214</v>
      </c>
      <c r="K1773" t="s">
        <v>214</v>
      </c>
      <c r="L1773" t="s">
        <v>214</v>
      </c>
      <c r="M1773" t="s">
        <v>213</v>
      </c>
      <c r="N1773" t="s">
        <v>213</v>
      </c>
      <c r="O1773" t="s">
        <v>213</v>
      </c>
      <c r="P1773" t="s">
        <v>213</v>
      </c>
      <c r="Q1773" t="s">
        <v>213</v>
      </c>
      <c r="R1773"/>
      <c r="S1773"/>
      <c r="T1773"/>
      <c r="U1773"/>
      <c r="V1773"/>
      <c r="W1773"/>
      <c r="X1773"/>
      <c r="Y1773"/>
      <c r="Z1773"/>
      <c r="AA1773"/>
      <c r="AB1773"/>
      <c r="AC1773"/>
      <c r="AD1773"/>
      <c r="AE1773"/>
      <c r="AF1773"/>
      <c r="AG1773"/>
      <c r="AH1773"/>
      <c r="AI1773"/>
      <c r="AJ1773"/>
      <c r="AK1773"/>
      <c r="AL1773"/>
      <c r="AM1773"/>
      <c r="AN1773"/>
      <c r="AO1773"/>
      <c r="AP1773"/>
      <c r="AQ1773" t="s">
        <v>4215</v>
      </c>
      <c r="AR1773"/>
      <c r="AS1773" s="288"/>
      <c r="AT1773" s="294"/>
    </row>
    <row r="1774" spans="1:48" s="257" customFormat="1" ht="22.8" x14ac:dyDescent="0.4">
      <c r="A1774" s="298">
        <v>216977</v>
      </c>
      <c r="B1774" s="257" t="s">
        <v>486</v>
      </c>
      <c r="C1774" s="296" t="s">
        <v>214</v>
      </c>
      <c r="D1774" t="s">
        <v>214</v>
      </c>
      <c r="E1774" t="s">
        <v>214</v>
      </c>
      <c r="F1774" t="s">
        <v>214</v>
      </c>
      <c r="G1774" t="s">
        <v>214</v>
      </c>
      <c r="H1774" t="s">
        <v>214</v>
      </c>
      <c r="I1774" t="s">
        <v>214</v>
      </c>
      <c r="J1774" t="s">
        <v>212</v>
      </c>
      <c r="K1774" t="s">
        <v>214</v>
      </c>
      <c r="L1774" t="s">
        <v>212</v>
      </c>
      <c r="M1774" t="s">
        <v>214</v>
      </c>
      <c r="N1774" t="s">
        <v>214</v>
      </c>
      <c r="O1774" t="s">
        <v>214</v>
      </c>
      <c r="P1774" t="s">
        <v>214</v>
      </c>
      <c r="Q1774" t="s">
        <v>214</v>
      </c>
      <c r="R1774" t="s">
        <v>213</v>
      </c>
      <c r="S1774" t="s">
        <v>213</v>
      </c>
      <c r="T1774" t="s">
        <v>213</v>
      </c>
      <c r="U1774" t="s">
        <v>213</v>
      </c>
      <c r="V1774" t="s">
        <v>213</v>
      </c>
      <c r="W1774"/>
      <c r="X1774" s="296"/>
      <c r="Y1774" s="296"/>
      <c r="Z1774" s="296"/>
      <c r="AA1774" s="296"/>
      <c r="AB1774" s="296"/>
      <c r="AC1774" s="296"/>
      <c r="AD1774" s="296"/>
      <c r="AE1774" s="296"/>
      <c r="AF1774" s="296"/>
      <c r="AG1774" s="296"/>
      <c r="AH1774" s="296"/>
      <c r="AI1774" s="296"/>
      <c r="AJ1774" s="296"/>
      <c r="AK1774" s="296"/>
      <c r="AL1774" s="296"/>
      <c r="AM1774" s="296"/>
      <c r="AN1774" s="296"/>
      <c r="AO1774" s="296"/>
      <c r="AP1774" s="296"/>
      <c r="AQ1774" t="s">
        <v>486</v>
      </c>
      <c r="AR1774" s="296"/>
      <c r="AS1774" s="297"/>
      <c r="AT1774" s="294"/>
      <c r="AV1774" s="258"/>
    </row>
    <row r="1775" spans="1:48" s="257" customFormat="1" ht="22.8" x14ac:dyDescent="0.4">
      <c r="A1775" s="298">
        <v>216978</v>
      </c>
      <c r="B1775" s="257" t="s">
        <v>486</v>
      </c>
      <c r="C1775" s="296" t="s">
        <v>212</v>
      </c>
      <c r="D1775" t="s">
        <v>214</v>
      </c>
      <c r="E1775" t="s">
        <v>212</v>
      </c>
      <c r="F1775" t="s">
        <v>212</v>
      </c>
      <c r="G1775" t="s">
        <v>212</v>
      </c>
      <c r="H1775" t="s">
        <v>214</v>
      </c>
      <c r="I1775" t="s">
        <v>214</v>
      </c>
      <c r="J1775" t="s">
        <v>214</v>
      </c>
      <c r="K1775" t="s">
        <v>214</v>
      </c>
      <c r="L1775" t="s">
        <v>214</v>
      </c>
      <c r="M1775" t="s">
        <v>213</v>
      </c>
      <c r="N1775" s="296" t="s">
        <v>213</v>
      </c>
      <c r="O1775" s="296" t="s">
        <v>213</v>
      </c>
      <c r="P1775" s="296" t="s">
        <v>213</v>
      </c>
      <c r="Q1775" s="296" t="s">
        <v>213</v>
      </c>
      <c r="R1775" s="296" t="s">
        <v>213</v>
      </c>
      <c r="S1775" s="296" t="s">
        <v>213</v>
      </c>
      <c r="T1775" s="296" t="s">
        <v>213</v>
      </c>
      <c r="U1775" s="296" t="s">
        <v>213</v>
      </c>
      <c r="V1775" s="296" t="s">
        <v>213</v>
      </c>
      <c r="W1775" s="296"/>
      <c r="X1775" s="296"/>
      <c r="Y1775" s="296"/>
      <c r="Z1775" s="296"/>
      <c r="AA1775" s="296"/>
      <c r="AB1775" s="296"/>
      <c r="AC1775" s="296"/>
      <c r="AD1775" s="296"/>
      <c r="AE1775" s="296"/>
      <c r="AF1775" s="296"/>
      <c r="AG1775" s="296"/>
      <c r="AH1775" s="296"/>
      <c r="AI1775" s="296"/>
      <c r="AJ1775" s="296"/>
      <c r="AK1775" s="296"/>
      <c r="AL1775" s="296"/>
      <c r="AM1775" s="296"/>
      <c r="AN1775" s="296"/>
      <c r="AO1775" s="296"/>
      <c r="AP1775" s="296"/>
      <c r="AQ1775" t="s">
        <v>3377</v>
      </c>
      <c r="AR1775" s="297"/>
      <c r="AS1775" s="297"/>
      <c r="AT1775" s="293"/>
      <c r="AV1775" s="258"/>
    </row>
    <row r="1776" spans="1:48" s="257" customFormat="1" ht="22.8" x14ac:dyDescent="0.4">
      <c r="A1776" s="298">
        <v>216979</v>
      </c>
      <c r="B1776" s="257" t="s">
        <v>486</v>
      </c>
      <c r="C1776" s="296" t="s">
        <v>214</v>
      </c>
      <c r="D1776" t="s">
        <v>214</v>
      </c>
      <c r="E1776" t="s">
        <v>214</v>
      </c>
      <c r="F1776" t="s">
        <v>214</v>
      </c>
      <c r="G1776" t="s">
        <v>214</v>
      </c>
      <c r="H1776" t="s">
        <v>214</v>
      </c>
      <c r="I1776" t="s">
        <v>213</v>
      </c>
      <c r="J1776" t="s">
        <v>214</v>
      </c>
      <c r="K1776" t="s">
        <v>214</v>
      </c>
      <c r="L1776" t="s">
        <v>213</v>
      </c>
      <c r="M1776" t="s">
        <v>213</v>
      </c>
      <c r="N1776" t="s">
        <v>213</v>
      </c>
      <c r="O1776" t="s">
        <v>213</v>
      </c>
      <c r="P1776" t="s">
        <v>213</v>
      </c>
      <c r="Q1776" t="s">
        <v>213</v>
      </c>
      <c r="R1776" t="s">
        <v>213</v>
      </c>
      <c r="S1776" t="s">
        <v>213</v>
      </c>
      <c r="T1776" t="s">
        <v>213</v>
      </c>
      <c r="U1776" t="s">
        <v>213</v>
      </c>
      <c r="V1776" t="s">
        <v>213</v>
      </c>
      <c r="W1776"/>
      <c r="X1776"/>
      <c r="Y1776"/>
      <c r="Z1776"/>
      <c r="AA1776"/>
      <c r="AB1776"/>
      <c r="AC1776"/>
      <c r="AD1776"/>
      <c r="AE1776"/>
      <c r="AF1776"/>
      <c r="AG1776"/>
      <c r="AH1776"/>
      <c r="AI1776"/>
      <c r="AJ1776"/>
      <c r="AK1776"/>
      <c r="AL1776"/>
      <c r="AM1776"/>
      <c r="AN1776"/>
      <c r="AO1776"/>
      <c r="AP1776"/>
      <c r="AQ1776" t="s">
        <v>3377</v>
      </c>
      <c r="AR1776" s="297"/>
      <c r="AS1776" s="297"/>
      <c r="AT1776" s="293"/>
      <c r="AV1776" s="258"/>
    </row>
    <row r="1777" spans="1:48" s="257" customFormat="1" ht="22.8" x14ac:dyDescent="0.4">
      <c r="A1777" s="298">
        <v>216980</v>
      </c>
      <c r="B1777" s="257" t="s">
        <v>488</v>
      </c>
      <c r="C1777" s="296" t="s">
        <v>212</v>
      </c>
      <c r="D1777" t="s">
        <v>214</v>
      </c>
      <c r="E1777" t="s">
        <v>214</v>
      </c>
      <c r="F1777" t="s">
        <v>212</v>
      </c>
      <c r="G1777" t="s">
        <v>214</v>
      </c>
      <c r="H1777" t="s">
        <v>212</v>
      </c>
      <c r="I1777" t="s">
        <v>212</v>
      </c>
      <c r="J1777" t="s">
        <v>214</v>
      </c>
      <c r="K1777" t="s">
        <v>214</v>
      </c>
      <c r="L1777" t="s">
        <v>212</v>
      </c>
      <c r="M1777" t="s">
        <v>213</v>
      </c>
      <c r="N1777" s="296" t="s">
        <v>213</v>
      </c>
      <c r="O1777" s="296" t="s">
        <v>213</v>
      </c>
      <c r="P1777" s="296" t="s">
        <v>213</v>
      </c>
      <c r="Q1777" s="296" t="s">
        <v>213</v>
      </c>
      <c r="R1777" s="296"/>
      <c r="S1777" s="296"/>
      <c r="T1777" s="296"/>
      <c r="U1777" s="296"/>
      <c r="V1777" s="296"/>
      <c r="W1777" s="296"/>
      <c r="X1777" s="296"/>
      <c r="Y1777" s="296"/>
      <c r="Z1777" s="296"/>
      <c r="AA1777" s="296"/>
      <c r="AB1777" s="296"/>
      <c r="AC1777" s="296"/>
      <c r="AD1777" s="296"/>
      <c r="AE1777" s="296"/>
      <c r="AF1777" s="296"/>
      <c r="AG1777" s="296"/>
      <c r="AH1777" s="296"/>
      <c r="AI1777" s="296"/>
      <c r="AJ1777" s="296"/>
      <c r="AK1777" s="296"/>
      <c r="AL1777" s="296"/>
      <c r="AM1777" s="296"/>
      <c r="AN1777" s="296"/>
      <c r="AO1777" s="296"/>
      <c r="AP1777" s="296"/>
      <c r="AQ1777" t="s">
        <v>4215</v>
      </c>
      <c r="AR1777" s="296"/>
      <c r="AS1777" s="297"/>
      <c r="AT1777" s="294"/>
      <c r="AV1777" s="258"/>
    </row>
    <row r="1778" spans="1:48" s="257" customFormat="1" ht="22.8" x14ac:dyDescent="0.4">
      <c r="A1778" s="298">
        <v>216981</v>
      </c>
      <c r="B1778" s="257" t="s">
        <v>485</v>
      </c>
      <c r="C1778" s="296" t="s">
        <v>214</v>
      </c>
      <c r="D1778" t="s">
        <v>214</v>
      </c>
      <c r="E1778" t="s">
        <v>214</v>
      </c>
      <c r="F1778" t="s">
        <v>214</v>
      </c>
      <c r="G1778" t="s">
        <v>214</v>
      </c>
      <c r="H1778" t="s">
        <v>213</v>
      </c>
      <c r="I1778" t="s">
        <v>213</v>
      </c>
      <c r="J1778" t="s">
        <v>213</v>
      </c>
      <c r="K1778" t="s">
        <v>214</v>
      </c>
      <c r="L1778" t="s">
        <v>213</v>
      </c>
      <c r="M1778"/>
      <c r="N1778"/>
      <c r="O1778"/>
      <c r="P1778"/>
      <c r="Q1778"/>
      <c r="R1778"/>
      <c r="S1778"/>
      <c r="T1778"/>
      <c r="U1778"/>
      <c r="V1778"/>
      <c r="W1778"/>
      <c r="X1778"/>
      <c r="Y1778"/>
      <c r="Z1778"/>
      <c r="AA1778"/>
      <c r="AB1778"/>
      <c r="AC1778"/>
      <c r="AD1778"/>
      <c r="AE1778"/>
      <c r="AF1778"/>
      <c r="AG1778"/>
      <c r="AH1778"/>
      <c r="AI1778"/>
      <c r="AJ1778"/>
      <c r="AK1778"/>
      <c r="AL1778"/>
      <c r="AM1778"/>
      <c r="AN1778"/>
      <c r="AO1778"/>
      <c r="AP1778"/>
      <c r="AQ1778" t="s">
        <v>485</v>
      </c>
      <c r="AR1778" s="297"/>
      <c r="AS1778" s="297"/>
      <c r="AT1778" s="293"/>
    </row>
    <row r="1779" spans="1:48" s="257" customFormat="1" ht="22.8" x14ac:dyDescent="0.4">
      <c r="A1779" s="298">
        <v>216982</v>
      </c>
      <c r="B1779" s="257" t="s">
        <v>485</v>
      </c>
      <c r="C1779" s="296" t="s">
        <v>213</v>
      </c>
      <c r="D1779" t="s">
        <v>214</v>
      </c>
      <c r="E1779" t="s">
        <v>214</v>
      </c>
      <c r="F1779" t="s">
        <v>213</v>
      </c>
      <c r="G1779" t="s">
        <v>213</v>
      </c>
      <c r="H1779" t="s">
        <v>213</v>
      </c>
      <c r="I1779" t="s">
        <v>214</v>
      </c>
      <c r="J1779" t="s">
        <v>213</v>
      </c>
      <c r="K1779" t="s">
        <v>214</v>
      </c>
      <c r="L1779" t="s">
        <v>214</v>
      </c>
      <c r="M1779"/>
      <c r="N1779"/>
      <c r="O1779"/>
      <c r="P1779"/>
      <c r="Q1779"/>
      <c r="R1779"/>
      <c r="S1779"/>
      <c r="T1779"/>
      <c r="U1779"/>
      <c r="V1779"/>
      <c r="W1779"/>
      <c r="X1779" s="296"/>
      <c r="Y1779" s="296"/>
      <c r="Z1779" s="296"/>
      <c r="AA1779" s="296"/>
      <c r="AB1779" s="296"/>
      <c r="AC1779" s="296"/>
      <c r="AD1779" s="296"/>
      <c r="AE1779" s="296"/>
      <c r="AF1779" s="296"/>
      <c r="AG1779" s="296"/>
      <c r="AH1779" s="296"/>
      <c r="AI1779" s="296"/>
      <c r="AJ1779" s="296"/>
      <c r="AK1779" s="296"/>
      <c r="AL1779" s="296"/>
      <c r="AM1779" s="296"/>
      <c r="AN1779" s="296"/>
      <c r="AO1779" s="296"/>
      <c r="AP1779" s="296"/>
      <c r="AQ1779" t="s">
        <v>485</v>
      </c>
      <c r="AR1779" s="296"/>
      <c r="AS1779" s="297"/>
      <c r="AT1779" s="294"/>
    </row>
    <row r="1780" spans="1:48" s="257" customFormat="1" ht="22.8" x14ac:dyDescent="0.4">
      <c r="A1780" s="298">
        <v>216983</v>
      </c>
      <c r="B1780" s="257" t="s">
        <v>486</v>
      </c>
      <c r="C1780" s="296" t="s">
        <v>212</v>
      </c>
      <c r="D1780" t="s">
        <v>214</v>
      </c>
      <c r="E1780" t="s">
        <v>214</v>
      </c>
      <c r="F1780" t="s">
        <v>212</v>
      </c>
      <c r="G1780" t="s">
        <v>214</v>
      </c>
      <c r="H1780" t="s">
        <v>214</v>
      </c>
      <c r="I1780" t="s">
        <v>214</v>
      </c>
      <c r="J1780" t="s">
        <v>214</v>
      </c>
      <c r="K1780" t="s">
        <v>214</v>
      </c>
      <c r="L1780" t="s">
        <v>214</v>
      </c>
      <c r="M1780" t="s">
        <v>214</v>
      </c>
      <c r="N1780" t="s">
        <v>214</v>
      </c>
      <c r="O1780" t="s">
        <v>214</v>
      </c>
      <c r="P1780" t="s">
        <v>214</v>
      </c>
      <c r="Q1780" t="s">
        <v>214</v>
      </c>
      <c r="R1780" t="s">
        <v>213</v>
      </c>
      <c r="S1780" t="s">
        <v>213</v>
      </c>
      <c r="T1780" t="s">
        <v>213</v>
      </c>
      <c r="U1780" t="s">
        <v>213</v>
      </c>
      <c r="V1780" t="s">
        <v>213</v>
      </c>
      <c r="W1780"/>
      <c r="X1780"/>
      <c r="Y1780"/>
      <c r="Z1780"/>
      <c r="AA1780"/>
      <c r="AB1780"/>
      <c r="AC1780"/>
      <c r="AD1780"/>
      <c r="AE1780"/>
      <c r="AF1780"/>
      <c r="AG1780"/>
      <c r="AH1780"/>
      <c r="AI1780"/>
      <c r="AJ1780"/>
      <c r="AK1780"/>
      <c r="AL1780"/>
      <c r="AM1780"/>
      <c r="AN1780"/>
      <c r="AO1780"/>
      <c r="AP1780"/>
      <c r="AQ1780" t="s">
        <v>486</v>
      </c>
      <c r="AR1780" s="296"/>
      <c r="AS1780" s="297"/>
      <c r="AT1780" s="293"/>
      <c r="AV1780" s="258"/>
    </row>
    <row r="1781" spans="1:48" s="257" customFormat="1" ht="24" x14ac:dyDescent="0.5">
      <c r="A1781" s="302">
        <v>216984</v>
      </c>
      <c r="B1781" s="257" t="s">
        <v>485</v>
      </c>
      <c r="C1781" s="298" t="s">
        <v>214</v>
      </c>
      <c r="D1781" s="257" t="s">
        <v>214</v>
      </c>
      <c r="E1781" s="257" t="s">
        <v>214</v>
      </c>
      <c r="F1781" s="257" t="s">
        <v>214</v>
      </c>
      <c r="G1781" s="257" t="s">
        <v>214</v>
      </c>
      <c r="H1781" s="257" t="s">
        <v>213</v>
      </c>
      <c r="I1781" s="257" t="s">
        <v>213</v>
      </c>
      <c r="J1781" s="257" t="s">
        <v>213</v>
      </c>
      <c r="K1781" s="257" t="s">
        <v>213</v>
      </c>
      <c r="L1781" s="257" t="s">
        <v>213</v>
      </c>
      <c r="AH1781" s="298"/>
      <c r="AI1781" s="298"/>
      <c r="AJ1781" s="298"/>
      <c r="AK1781" s="298"/>
      <c r="AL1781" s="298"/>
      <c r="AM1781" s="298"/>
      <c r="AN1781" s="298"/>
      <c r="AO1781" s="298"/>
      <c r="AP1781" s="296"/>
      <c r="AQ1781" t="s">
        <v>485</v>
      </c>
      <c r="AR1781" s="297"/>
      <c r="AS1781" s="297"/>
      <c r="AT1781" s="293"/>
    </row>
    <row r="1782" spans="1:48" s="257" customFormat="1" ht="24" x14ac:dyDescent="0.5">
      <c r="A1782" s="302">
        <v>216985</v>
      </c>
      <c r="B1782" s="257" t="s">
        <v>485</v>
      </c>
      <c r="C1782" s="294" t="s">
        <v>214</v>
      </c>
      <c r="D1782" s="256" t="s">
        <v>214</v>
      </c>
      <c r="E1782" s="256" t="s">
        <v>214</v>
      </c>
      <c r="F1782" s="256" t="s">
        <v>214</v>
      </c>
      <c r="G1782" s="256" t="s">
        <v>214</v>
      </c>
      <c r="H1782" s="256" t="s">
        <v>213</v>
      </c>
      <c r="I1782" s="256" t="s">
        <v>213</v>
      </c>
      <c r="J1782" s="256" t="s">
        <v>213</v>
      </c>
      <c r="K1782" s="256" t="s">
        <v>213</v>
      </c>
      <c r="L1782" s="256" t="s">
        <v>213</v>
      </c>
      <c r="M1782" s="256"/>
      <c r="N1782" s="256"/>
      <c r="O1782" s="256"/>
      <c r="P1782" s="256"/>
      <c r="Q1782" s="256"/>
      <c r="R1782" s="256"/>
      <c r="S1782" s="256"/>
      <c r="T1782" s="256"/>
      <c r="U1782" s="256"/>
      <c r="V1782" s="256"/>
      <c r="W1782" s="256"/>
      <c r="X1782" s="256"/>
      <c r="Y1782" s="256"/>
      <c r="Z1782" s="256"/>
      <c r="AA1782" s="256"/>
      <c r="AB1782" s="256"/>
      <c r="AC1782" s="256"/>
      <c r="AD1782" s="256"/>
      <c r="AE1782" s="256"/>
      <c r="AF1782" s="256"/>
      <c r="AG1782" s="256"/>
      <c r="AH1782" s="256"/>
      <c r="AI1782" s="256"/>
      <c r="AJ1782" s="256"/>
      <c r="AK1782" s="256"/>
      <c r="AL1782" s="256"/>
      <c r="AM1782" s="256"/>
      <c r="AN1782" s="256"/>
      <c r="AO1782" s="256"/>
      <c r="AP1782"/>
      <c r="AQ1782" t="s">
        <v>485</v>
      </c>
      <c r="AR1782" s="288"/>
      <c r="AS1782" s="288"/>
      <c r="AT1782" s="258"/>
    </row>
    <row r="1783" spans="1:48" s="257" customFormat="1" ht="22.8" x14ac:dyDescent="0.4">
      <c r="A1783" s="298">
        <v>216986</v>
      </c>
      <c r="B1783" s="257" t="s">
        <v>486</v>
      </c>
      <c r="C1783" s="296" t="s">
        <v>212</v>
      </c>
      <c r="D1783" t="s">
        <v>214</v>
      </c>
      <c r="E1783" t="s">
        <v>214</v>
      </c>
      <c r="F1783" t="s">
        <v>212</v>
      </c>
      <c r="G1783" t="s">
        <v>214</v>
      </c>
      <c r="H1783" t="s">
        <v>214</v>
      </c>
      <c r="I1783" t="s">
        <v>212</v>
      </c>
      <c r="J1783" t="s">
        <v>214</v>
      </c>
      <c r="K1783" t="s">
        <v>214</v>
      </c>
      <c r="L1783" t="s">
        <v>214</v>
      </c>
      <c r="M1783" t="s">
        <v>213</v>
      </c>
      <c r="N1783" s="296" t="s">
        <v>213</v>
      </c>
      <c r="O1783" s="296" t="s">
        <v>214</v>
      </c>
      <c r="P1783" s="296" t="s">
        <v>213</v>
      </c>
      <c r="Q1783" s="296" t="s">
        <v>213</v>
      </c>
      <c r="R1783" s="296" t="s">
        <v>213</v>
      </c>
      <c r="S1783" s="296" t="s">
        <v>213</v>
      </c>
      <c r="T1783" s="296" t="s">
        <v>213</v>
      </c>
      <c r="U1783" s="296" t="s">
        <v>213</v>
      </c>
      <c r="V1783" s="296" t="s">
        <v>213</v>
      </c>
      <c r="W1783" s="296"/>
      <c r="X1783" s="296"/>
      <c r="Y1783" s="296"/>
      <c r="Z1783" s="296"/>
      <c r="AA1783" s="296"/>
      <c r="AB1783" s="296"/>
      <c r="AC1783" s="296"/>
      <c r="AD1783" s="296"/>
      <c r="AE1783" s="296"/>
      <c r="AF1783" s="296"/>
      <c r="AG1783" s="296"/>
      <c r="AH1783" s="296"/>
      <c r="AI1783" s="296"/>
      <c r="AJ1783" s="296"/>
      <c r="AK1783" s="296"/>
      <c r="AL1783" s="296"/>
      <c r="AM1783" s="296"/>
      <c r="AN1783" s="296"/>
      <c r="AO1783" s="296"/>
      <c r="AP1783" s="296"/>
      <c r="AQ1783" t="s">
        <v>486</v>
      </c>
      <c r="AR1783" s="296"/>
      <c r="AS1783" s="297"/>
      <c r="AT1783" s="293"/>
      <c r="AV1783" s="258"/>
    </row>
    <row r="1784" spans="1:48" s="257" customFormat="1" ht="22.8" x14ac:dyDescent="0.4">
      <c r="A1784" s="298">
        <v>216987</v>
      </c>
      <c r="B1784" s="257" t="s">
        <v>486</v>
      </c>
      <c r="C1784" s="296" t="s">
        <v>214</v>
      </c>
      <c r="D1784" t="s">
        <v>214</v>
      </c>
      <c r="E1784" t="s">
        <v>214</v>
      </c>
      <c r="F1784" t="s">
        <v>212</v>
      </c>
      <c r="G1784" t="s">
        <v>212</v>
      </c>
      <c r="H1784" t="s">
        <v>214</v>
      </c>
      <c r="I1784" t="s">
        <v>212</v>
      </c>
      <c r="J1784" t="s">
        <v>214</v>
      </c>
      <c r="K1784" t="s">
        <v>214</v>
      </c>
      <c r="L1784" t="s">
        <v>214</v>
      </c>
      <c r="M1784" t="s">
        <v>214</v>
      </c>
      <c r="N1784" t="s">
        <v>214</v>
      </c>
      <c r="O1784" t="s">
        <v>214</v>
      </c>
      <c r="P1784" t="s">
        <v>214</v>
      </c>
      <c r="Q1784" t="s">
        <v>214</v>
      </c>
      <c r="R1784" t="s">
        <v>213</v>
      </c>
      <c r="S1784" t="s">
        <v>213</v>
      </c>
      <c r="T1784" t="s">
        <v>213</v>
      </c>
      <c r="U1784" t="s">
        <v>213</v>
      </c>
      <c r="V1784" t="s">
        <v>213</v>
      </c>
      <c r="W1784"/>
      <c r="X1784"/>
      <c r="Y1784"/>
      <c r="Z1784"/>
      <c r="AA1784"/>
      <c r="AB1784"/>
      <c r="AC1784"/>
      <c r="AD1784"/>
      <c r="AE1784"/>
      <c r="AF1784"/>
      <c r="AG1784"/>
      <c r="AH1784"/>
      <c r="AI1784"/>
      <c r="AJ1784"/>
      <c r="AK1784"/>
      <c r="AL1784"/>
      <c r="AM1784"/>
      <c r="AN1784"/>
      <c r="AO1784"/>
      <c r="AP1784"/>
      <c r="AQ1784" t="s">
        <v>486</v>
      </c>
      <c r="AR1784" s="296"/>
      <c r="AS1784" s="297"/>
      <c r="AT1784" s="294"/>
    </row>
    <row r="1785" spans="1:48" s="257" customFormat="1" ht="22.8" x14ac:dyDescent="0.4">
      <c r="A1785" s="298">
        <v>216988</v>
      </c>
      <c r="B1785" s="257" t="s">
        <v>486</v>
      </c>
      <c r="C1785" s="296" t="s">
        <v>212</v>
      </c>
      <c r="D1785" t="s">
        <v>214</v>
      </c>
      <c r="E1785" t="s">
        <v>214</v>
      </c>
      <c r="F1785" t="s">
        <v>214</v>
      </c>
      <c r="G1785" t="s">
        <v>214</v>
      </c>
      <c r="H1785" t="s">
        <v>214</v>
      </c>
      <c r="I1785" t="s">
        <v>214</v>
      </c>
      <c r="J1785" t="s">
        <v>214</v>
      </c>
      <c r="K1785" t="s">
        <v>214</v>
      </c>
      <c r="L1785" t="s">
        <v>214</v>
      </c>
      <c r="M1785" t="s">
        <v>213</v>
      </c>
      <c r="N1785" t="s">
        <v>213</v>
      </c>
      <c r="O1785" t="s">
        <v>214</v>
      </c>
      <c r="P1785" t="s">
        <v>214</v>
      </c>
      <c r="Q1785" t="s">
        <v>213</v>
      </c>
      <c r="R1785" t="s">
        <v>213</v>
      </c>
      <c r="S1785" t="s">
        <v>213</v>
      </c>
      <c r="T1785" t="s">
        <v>213</v>
      </c>
      <c r="U1785" t="s">
        <v>213</v>
      </c>
      <c r="V1785" t="s">
        <v>213</v>
      </c>
      <c r="W1785"/>
      <c r="X1785"/>
      <c r="Y1785"/>
      <c r="Z1785"/>
      <c r="AA1785"/>
      <c r="AB1785"/>
      <c r="AC1785"/>
      <c r="AD1785"/>
      <c r="AE1785"/>
      <c r="AF1785"/>
      <c r="AG1785"/>
      <c r="AH1785" s="296"/>
      <c r="AI1785" s="296"/>
      <c r="AJ1785" s="296"/>
      <c r="AK1785" s="296"/>
      <c r="AL1785" s="296"/>
      <c r="AM1785" s="296"/>
      <c r="AN1785" s="296"/>
      <c r="AO1785" s="296"/>
      <c r="AP1785" s="296"/>
      <c r="AQ1785" t="s">
        <v>486</v>
      </c>
      <c r="AR1785" s="296"/>
      <c r="AS1785" s="297"/>
      <c r="AT1785" s="294"/>
      <c r="AV1785" s="258"/>
    </row>
    <row r="1786" spans="1:48" s="257" customFormat="1" ht="22.8" x14ac:dyDescent="0.4">
      <c r="A1786" s="298">
        <v>216989</v>
      </c>
      <c r="B1786" s="257" t="s">
        <v>485</v>
      </c>
      <c r="C1786" s="296" t="s">
        <v>214</v>
      </c>
      <c r="D1786" t="s">
        <v>214</v>
      </c>
      <c r="E1786" t="s">
        <v>214</v>
      </c>
      <c r="F1786" t="s">
        <v>214</v>
      </c>
      <c r="G1786" t="s">
        <v>214</v>
      </c>
      <c r="H1786" s="269" t="s">
        <v>213</v>
      </c>
      <c r="I1786" s="269" t="s">
        <v>213</v>
      </c>
      <c r="J1786" s="269" t="s">
        <v>213</v>
      </c>
      <c r="K1786" s="269" t="s">
        <v>213</v>
      </c>
      <c r="L1786" s="269" t="s">
        <v>213</v>
      </c>
      <c r="M1786"/>
      <c r="N1786"/>
      <c r="O1786"/>
      <c r="P1786"/>
      <c r="Q1786"/>
      <c r="R1786"/>
      <c r="S1786"/>
      <c r="T1786"/>
      <c r="U1786"/>
      <c r="V1786"/>
      <c r="W1786"/>
      <c r="X1786"/>
      <c r="Y1786"/>
      <c r="Z1786"/>
      <c r="AA1786"/>
      <c r="AB1786"/>
      <c r="AC1786"/>
      <c r="AD1786"/>
      <c r="AE1786"/>
      <c r="AF1786"/>
      <c r="AG1786"/>
      <c r="AH1786"/>
      <c r="AI1786"/>
      <c r="AJ1786"/>
      <c r="AK1786"/>
      <c r="AL1786"/>
      <c r="AM1786"/>
      <c r="AN1786"/>
      <c r="AO1786"/>
      <c r="AP1786"/>
      <c r="AQ1786" t="s">
        <v>485</v>
      </c>
      <c r="AR1786" s="297"/>
      <c r="AS1786" s="297"/>
      <c r="AT1786" s="293"/>
    </row>
    <row r="1787" spans="1:48" s="257" customFormat="1" ht="22.8" x14ac:dyDescent="0.4">
      <c r="A1787" s="298">
        <v>216990</v>
      </c>
      <c r="B1787" s="257" t="s">
        <v>485</v>
      </c>
      <c r="C1787" s="296" t="s">
        <v>214</v>
      </c>
      <c r="D1787" t="s">
        <v>214</v>
      </c>
      <c r="E1787" t="s">
        <v>214</v>
      </c>
      <c r="F1787" t="s">
        <v>214</v>
      </c>
      <c r="G1787" t="s">
        <v>212</v>
      </c>
      <c r="H1787" t="s">
        <v>214</v>
      </c>
      <c r="I1787" t="s">
        <v>214</v>
      </c>
      <c r="J1787" t="s">
        <v>214</v>
      </c>
      <c r="K1787" t="s">
        <v>214</v>
      </c>
      <c r="L1787" t="s">
        <v>214</v>
      </c>
      <c r="M1787"/>
      <c r="N1787"/>
      <c r="O1787"/>
      <c r="P1787"/>
      <c r="Q1787"/>
      <c r="R1787"/>
      <c r="S1787"/>
      <c r="T1787"/>
      <c r="U1787"/>
      <c r="V1787"/>
      <c r="W1787"/>
      <c r="X1787"/>
      <c r="Y1787"/>
      <c r="Z1787"/>
      <c r="AA1787"/>
      <c r="AB1787"/>
      <c r="AC1787"/>
      <c r="AD1787"/>
      <c r="AE1787"/>
      <c r="AF1787"/>
      <c r="AG1787"/>
      <c r="AH1787"/>
      <c r="AI1787"/>
      <c r="AJ1787"/>
      <c r="AK1787"/>
      <c r="AL1787"/>
      <c r="AM1787"/>
      <c r="AN1787"/>
      <c r="AO1787"/>
      <c r="AP1787"/>
      <c r="AQ1787" t="s">
        <v>485</v>
      </c>
      <c r="AR1787" s="297"/>
      <c r="AS1787" s="297"/>
      <c r="AT1787" s="294"/>
    </row>
    <row r="1788" spans="1:48" s="257" customFormat="1" ht="22.8" x14ac:dyDescent="0.4">
      <c r="A1788" s="298">
        <v>216991</v>
      </c>
      <c r="B1788" s="257" t="s">
        <v>485</v>
      </c>
      <c r="C1788" s="296" t="s">
        <v>214</v>
      </c>
      <c r="D1788" t="s">
        <v>214</v>
      </c>
      <c r="E1788" t="s">
        <v>212</v>
      </c>
      <c r="F1788" t="s">
        <v>214</v>
      </c>
      <c r="G1788" t="s">
        <v>213</v>
      </c>
      <c r="H1788" t="s">
        <v>213</v>
      </c>
      <c r="I1788" t="s">
        <v>213</v>
      </c>
      <c r="J1788" t="s">
        <v>213</v>
      </c>
      <c r="K1788" t="s">
        <v>214</v>
      </c>
      <c r="L1788" t="s">
        <v>213</v>
      </c>
      <c r="M1788"/>
      <c r="N1788"/>
      <c r="O1788"/>
      <c r="P1788"/>
      <c r="Q1788"/>
      <c r="R1788"/>
      <c r="S1788"/>
      <c r="T1788"/>
      <c r="U1788"/>
      <c r="V1788"/>
      <c r="W1788"/>
      <c r="X1788"/>
      <c r="Y1788"/>
      <c r="Z1788"/>
      <c r="AA1788"/>
      <c r="AB1788"/>
      <c r="AC1788"/>
      <c r="AD1788"/>
      <c r="AE1788"/>
      <c r="AF1788"/>
      <c r="AG1788"/>
      <c r="AH1788"/>
      <c r="AI1788"/>
      <c r="AJ1788"/>
      <c r="AK1788"/>
      <c r="AL1788"/>
      <c r="AM1788"/>
      <c r="AN1788"/>
      <c r="AO1788"/>
      <c r="AP1788"/>
      <c r="AQ1788" t="s">
        <v>485</v>
      </c>
      <c r="AR1788" s="296"/>
      <c r="AS1788" s="297"/>
      <c r="AT1788" s="293"/>
    </row>
    <row r="1789" spans="1:48" s="257" customFormat="1" ht="24" x14ac:dyDescent="0.5">
      <c r="A1789" s="302">
        <v>216992</v>
      </c>
      <c r="B1789" s="257" t="s">
        <v>485</v>
      </c>
      <c r="C1789" s="298" t="s">
        <v>214</v>
      </c>
      <c r="D1789" s="257" t="s">
        <v>214</v>
      </c>
      <c r="E1789" s="257" t="s">
        <v>214</v>
      </c>
      <c r="F1789" s="257" t="s">
        <v>214</v>
      </c>
      <c r="G1789" s="257" t="s">
        <v>214</v>
      </c>
      <c r="H1789" s="257" t="s">
        <v>213</v>
      </c>
      <c r="I1789" s="257" t="s">
        <v>213</v>
      </c>
      <c r="J1789" s="257" t="s">
        <v>213</v>
      </c>
      <c r="K1789" s="257" t="s">
        <v>213</v>
      </c>
      <c r="L1789" s="257" t="s">
        <v>213</v>
      </c>
      <c r="N1789" s="298"/>
      <c r="O1789" s="298"/>
      <c r="P1789" s="298"/>
      <c r="Q1789" s="298"/>
      <c r="R1789" s="298"/>
      <c r="S1789" s="298"/>
      <c r="T1789" s="298"/>
      <c r="U1789" s="298"/>
      <c r="V1789" s="298"/>
      <c r="W1789" s="298"/>
      <c r="X1789" s="298"/>
      <c r="Y1789" s="298"/>
      <c r="Z1789" s="298"/>
      <c r="AA1789" s="298"/>
      <c r="AB1789" s="298"/>
      <c r="AC1789" s="298"/>
      <c r="AD1789" s="298"/>
      <c r="AE1789" s="298"/>
      <c r="AF1789" s="298"/>
      <c r="AG1789" s="298"/>
      <c r="AH1789" s="298"/>
      <c r="AI1789" s="298"/>
      <c r="AJ1789" s="298"/>
      <c r="AK1789" s="298"/>
      <c r="AL1789" s="298"/>
      <c r="AM1789" s="298"/>
      <c r="AN1789" s="298"/>
      <c r="AO1789" s="298"/>
      <c r="AP1789" s="296"/>
      <c r="AQ1789" t="s">
        <v>485</v>
      </c>
      <c r="AR1789" s="297"/>
      <c r="AS1789" s="297"/>
      <c r="AT1789" s="294"/>
    </row>
    <row r="1790" spans="1:48" s="257" customFormat="1" ht="22.8" x14ac:dyDescent="0.4">
      <c r="A1790" s="257">
        <v>216993</v>
      </c>
      <c r="B1790" s="257" t="s">
        <v>486</v>
      </c>
      <c r="C1790" s="296" t="s">
        <v>212</v>
      </c>
      <c r="D1790" t="s">
        <v>214</v>
      </c>
      <c r="E1790" t="s">
        <v>212</v>
      </c>
      <c r="F1790" t="s">
        <v>212</v>
      </c>
      <c r="G1790" t="s">
        <v>212</v>
      </c>
      <c r="H1790" t="s">
        <v>214</v>
      </c>
      <c r="I1790" t="s">
        <v>214</v>
      </c>
      <c r="J1790" t="s">
        <v>214</v>
      </c>
      <c r="K1790" t="s">
        <v>214</v>
      </c>
      <c r="L1790" t="s">
        <v>214</v>
      </c>
      <c r="M1790" t="s">
        <v>214</v>
      </c>
      <c r="N1790" t="s">
        <v>214</v>
      </c>
      <c r="O1790" t="s">
        <v>214</v>
      </c>
      <c r="P1790" t="s">
        <v>214</v>
      </c>
      <c r="Q1790" t="s">
        <v>214</v>
      </c>
      <c r="R1790" t="s">
        <v>213</v>
      </c>
      <c r="S1790" t="s">
        <v>213</v>
      </c>
      <c r="T1790" t="s">
        <v>213</v>
      </c>
      <c r="U1790" t="s">
        <v>213</v>
      </c>
      <c r="V1790" t="s">
        <v>213</v>
      </c>
      <c r="W1790"/>
      <c r="X1790"/>
      <c r="Y1790"/>
      <c r="Z1790"/>
      <c r="AA1790"/>
      <c r="AB1790"/>
      <c r="AC1790"/>
      <c r="AD1790"/>
      <c r="AE1790"/>
      <c r="AF1790"/>
      <c r="AG1790"/>
      <c r="AH1790"/>
      <c r="AI1790"/>
      <c r="AJ1790"/>
      <c r="AK1790"/>
      <c r="AL1790"/>
      <c r="AM1790"/>
      <c r="AN1790"/>
      <c r="AO1790"/>
      <c r="AP1790"/>
      <c r="AQ1790" t="s">
        <v>3377</v>
      </c>
      <c r="AR1790"/>
      <c r="AS1790" s="268"/>
      <c r="AT1790" s="293"/>
      <c r="AV1790" s="258"/>
    </row>
    <row r="1791" spans="1:48" s="257" customFormat="1" ht="24" x14ac:dyDescent="0.5">
      <c r="A1791" s="302">
        <v>216994</v>
      </c>
      <c r="B1791" s="257" t="s">
        <v>485</v>
      </c>
      <c r="C1791" s="294" t="s">
        <v>214</v>
      </c>
      <c r="D1791" s="256" t="s">
        <v>214</v>
      </c>
      <c r="E1791" s="256" t="s">
        <v>214</v>
      </c>
      <c r="F1791" s="256" t="s">
        <v>214</v>
      </c>
      <c r="G1791" s="256" t="s">
        <v>214</v>
      </c>
      <c r="H1791" s="256" t="s">
        <v>213</v>
      </c>
      <c r="I1791" s="256" t="s">
        <v>213</v>
      </c>
      <c r="J1791" s="256" t="s">
        <v>213</v>
      </c>
      <c r="K1791" s="256" t="s">
        <v>213</v>
      </c>
      <c r="L1791" s="256" t="s">
        <v>213</v>
      </c>
      <c r="M1791" s="256"/>
      <c r="N1791" s="256"/>
      <c r="O1791" s="256"/>
      <c r="P1791" s="256"/>
      <c r="Q1791" s="256"/>
      <c r="R1791" s="256"/>
      <c r="S1791" s="256"/>
      <c r="T1791" s="256"/>
      <c r="U1791" s="256"/>
      <c r="V1791" s="256"/>
      <c r="W1791" s="256"/>
      <c r="X1791" s="256"/>
      <c r="Y1791" s="256"/>
      <c r="Z1791" s="256"/>
      <c r="AA1791" s="256"/>
      <c r="AB1791" s="256"/>
      <c r="AC1791" s="256"/>
      <c r="AD1791" s="256"/>
      <c r="AE1791" s="256"/>
      <c r="AF1791" s="256"/>
      <c r="AG1791" s="256"/>
      <c r="AH1791" s="256"/>
      <c r="AI1791" s="256"/>
      <c r="AJ1791" s="256"/>
      <c r="AK1791" s="256"/>
      <c r="AL1791" s="294"/>
      <c r="AM1791" s="294"/>
      <c r="AN1791" s="294"/>
      <c r="AO1791" s="294"/>
      <c r="AP1791" s="296"/>
      <c r="AQ1791" t="s">
        <v>485</v>
      </c>
      <c r="AR1791" s="297"/>
      <c r="AS1791" s="297"/>
      <c r="AT1791" s="294"/>
    </row>
    <row r="1792" spans="1:48" s="257" customFormat="1" ht="22.8" x14ac:dyDescent="0.4">
      <c r="A1792" s="257">
        <v>216995</v>
      </c>
      <c r="B1792" s="257" t="s">
        <v>485</v>
      </c>
      <c r="C1792" s="296" t="s">
        <v>212</v>
      </c>
      <c r="D1792" t="s">
        <v>212</v>
      </c>
      <c r="E1792" t="s">
        <v>212</v>
      </c>
      <c r="F1792" t="s">
        <v>212</v>
      </c>
      <c r="G1792" t="s">
        <v>212</v>
      </c>
      <c r="H1792" t="s">
        <v>213</v>
      </c>
      <c r="I1792" t="s">
        <v>213</v>
      </c>
      <c r="J1792" t="s">
        <v>213</v>
      </c>
      <c r="K1792" t="s">
        <v>213</v>
      </c>
      <c r="L1792" t="s">
        <v>214</v>
      </c>
      <c r="M1792"/>
      <c r="N1792" s="296"/>
      <c r="O1792" s="296"/>
      <c r="P1792" s="296"/>
      <c r="Q1792" s="296"/>
      <c r="R1792" s="296"/>
      <c r="S1792" s="296"/>
      <c r="T1792" s="296"/>
      <c r="U1792" s="296"/>
      <c r="V1792" s="296"/>
      <c r="W1792" s="296"/>
      <c r="X1792" s="296"/>
      <c r="Y1792" s="296"/>
      <c r="Z1792" s="296"/>
      <c r="AA1792" s="296"/>
      <c r="AB1792" s="296"/>
      <c r="AC1792" s="296"/>
      <c r="AD1792" s="296"/>
      <c r="AE1792" s="296"/>
      <c r="AF1792" s="296"/>
      <c r="AG1792"/>
      <c r="AH1792"/>
      <c r="AI1792"/>
      <c r="AJ1792"/>
      <c r="AK1792"/>
      <c r="AL1792" s="296"/>
      <c r="AM1792" s="296"/>
      <c r="AN1792" s="296"/>
      <c r="AO1792" s="296"/>
      <c r="AP1792" s="296"/>
      <c r="AQ1792" t="s">
        <v>485</v>
      </c>
      <c r="AR1792" s="296"/>
      <c r="AS1792" s="297"/>
      <c r="AT1792" s="293"/>
      <c r="AV1792" s="258"/>
    </row>
    <row r="1793" spans="1:48" s="257" customFormat="1" ht="22.8" x14ac:dyDescent="0.4">
      <c r="A1793" s="257">
        <v>216996</v>
      </c>
      <c r="B1793" s="257" t="s">
        <v>485</v>
      </c>
      <c r="C1793" s="296" t="s">
        <v>212</v>
      </c>
      <c r="D1793" t="s">
        <v>212</v>
      </c>
      <c r="E1793" t="s">
        <v>214</v>
      </c>
      <c r="F1793" t="s">
        <v>214</v>
      </c>
      <c r="G1793" t="s">
        <v>212</v>
      </c>
      <c r="H1793" t="s">
        <v>214</v>
      </c>
      <c r="I1793" t="s">
        <v>213</v>
      </c>
      <c r="J1793" t="s">
        <v>214</v>
      </c>
      <c r="K1793" t="s">
        <v>214</v>
      </c>
      <c r="L1793" t="s">
        <v>213</v>
      </c>
      <c r="M1793"/>
      <c r="N1793" s="296"/>
      <c r="O1793" s="296"/>
      <c r="P1793" s="296"/>
      <c r="Q1793" s="296"/>
      <c r="R1793" s="296"/>
      <c r="S1793" s="296"/>
      <c r="T1793" s="296"/>
      <c r="U1793" s="296"/>
      <c r="V1793" s="296"/>
      <c r="W1793" s="296"/>
      <c r="X1793" s="296"/>
      <c r="Y1793" s="296"/>
      <c r="Z1793" s="296"/>
      <c r="AA1793" s="296"/>
      <c r="AB1793" s="296"/>
      <c r="AC1793" s="296"/>
      <c r="AD1793" s="296"/>
      <c r="AE1793" s="296"/>
      <c r="AF1793" s="296"/>
      <c r="AG1793"/>
      <c r="AH1793"/>
      <c r="AI1793"/>
      <c r="AJ1793"/>
      <c r="AK1793"/>
      <c r="AL1793" s="296"/>
      <c r="AM1793" s="296"/>
      <c r="AN1793" s="296"/>
      <c r="AO1793" s="296"/>
      <c r="AP1793" s="296"/>
      <c r="AQ1793" t="s">
        <v>485</v>
      </c>
      <c r="AR1793" s="297"/>
      <c r="AS1793" s="297"/>
      <c r="AT1793" s="294"/>
    </row>
    <row r="1794" spans="1:48" s="257" customFormat="1" ht="24" x14ac:dyDescent="0.5">
      <c r="A1794" s="292">
        <v>216997</v>
      </c>
      <c r="B1794" s="257" t="s">
        <v>485</v>
      </c>
      <c r="C1794" s="294" t="s">
        <v>214</v>
      </c>
      <c r="D1794" s="256" t="s">
        <v>214</v>
      </c>
      <c r="E1794" s="256" t="s">
        <v>214</v>
      </c>
      <c r="F1794" s="256" t="s">
        <v>214</v>
      </c>
      <c r="G1794" s="256" t="s">
        <v>214</v>
      </c>
      <c r="H1794" s="256" t="s">
        <v>213</v>
      </c>
      <c r="I1794" s="256" t="s">
        <v>213</v>
      </c>
      <c r="J1794" s="256" t="s">
        <v>213</v>
      </c>
      <c r="K1794" s="256" t="s">
        <v>213</v>
      </c>
      <c r="L1794" s="256" t="s">
        <v>213</v>
      </c>
      <c r="M1794" s="256"/>
      <c r="N1794" s="256"/>
      <c r="O1794" s="256"/>
      <c r="P1794" s="256"/>
      <c r="Q1794" s="256"/>
      <c r="R1794" s="256"/>
      <c r="S1794" s="256"/>
      <c r="T1794" s="256"/>
      <c r="U1794" s="256"/>
      <c r="V1794" s="256"/>
      <c r="W1794" s="256"/>
      <c r="X1794" s="256"/>
      <c r="Y1794" s="256"/>
      <c r="Z1794" s="256"/>
      <c r="AA1794" s="256"/>
      <c r="AB1794" s="256"/>
      <c r="AC1794" s="256"/>
      <c r="AD1794" s="256"/>
      <c r="AE1794" s="256"/>
      <c r="AF1794" s="256"/>
      <c r="AG1794" s="256"/>
      <c r="AH1794" s="256"/>
      <c r="AI1794" s="256"/>
      <c r="AJ1794" s="256"/>
      <c r="AK1794" s="256"/>
      <c r="AL1794" s="256"/>
      <c r="AM1794" s="256"/>
      <c r="AN1794" s="256"/>
      <c r="AO1794" s="256"/>
      <c r="AP1794"/>
      <c r="AQ1794" t="s">
        <v>485</v>
      </c>
      <c r="AR1794" s="297"/>
      <c r="AS1794" s="297"/>
      <c r="AT1794" s="294"/>
    </row>
    <row r="1795" spans="1:48" s="257" customFormat="1" ht="22.8" x14ac:dyDescent="0.4">
      <c r="A1795" s="298">
        <v>216998</v>
      </c>
      <c r="B1795" s="257" t="s">
        <v>486</v>
      </c>
      <c r="C1795" s="296" t="s">
        <v>214</v>
      </c>
      <c r="D1795" t="s">
        <v>214</v>
      </c>
      <c r="E1795" t="s">
        <v>212</v>
      </c>
      <c r="F1795" t="s">
        <v>214</v>
      </c>
      <c r="G1795" t="s">
        <v>214</v>
      </c>
      <c r="H1795" t="s">
        <v>214</v>
      </c>
      <c r="I1795" t="s">
        <v>212</v>
      </c>
      <c r="J1795" t="s">
        <v>214</v>
      </c>
      <c r="K1795" t="s">
        <v>212</v>
      </c>
      <c r="L1795" t="s">
        <v>214</v>
      </c>
      <c r="M1795" t="s">
        <v>214</v>
      </c>
      <c r="N1795" s="296" t="s">
        <v>214</v>
      </c>
      <c r="O1795" s="296" t="s">
        <v>214</v>
      </c>
      <c r="P1795" s="296" t="s">
        <v>214</v>
      </c>
      <c r="Q1795" s="296" t="s">
        <v>214</v>
      </c>
      <c r="R1795" s="296" t="s">
        <v>213</v>
      </c>
      <c r="S1795" s="296" t="s">
        <v>213</v>
      </c>
      <c r="T1795" s="296" t="s">
        <v>213</v>
      </c>
      <c r="U1795" s="296" t="s">
        <v>213</v>
      </c>
      <c r="V1795" s="296" t="s">
        <v>213</v>
      </c>
      <c r="W1795" s="296"/>
      <c r="X1795" s="296"/>
      <c r="Y1795" s="296"/>
      <c r="Z1795" s="296"/>
      <c r="AA1795" s="296"/>
      <c r="AB1795" s="296"/>
      <c r="AC1795" s="296"/>
      <c r="AD1795" s="296"/>
      <c r="AE1795" s="296"/>
      <c r="AF1795" s="296"/>
      <c r="AG1795" s="296"/>
      <c r="AH1795" s="296"/>
      <c r="AI1795" s="296"/>
      <c r="AJ1795" s="296"/>
      <c r="AK1795" s="296"/>
      <c r="AL1795"/>
      <c r="AM1795"/>
      <c r="AN1795"/>
      <c r="AO1795"/>
      <c r="AP1795"/>
      <c r="AQ1795" t="s">
        <v>3377</v>
      </c>
      <c r="AR1795" s="296"/>
      <c r="AS1795" s="297"/>
      <c r="AT1795" s="293"/>
      <c r="AV1795" s="258"/>
    </row>
    <row r="1796" spans="1:48" s="257" customFormat="1" ht="22.8" x14ac:dyDescent="0.4">
      <c r="A1796" s="298">
        <v>216999</v>
      </c>
      <c r="B1796" s="257" t="s">
        <v>486</v>
      </c>
      <c r="C1796" s="296" t="s">
        <v>214</v>
      </c>
      <c r="D1796" t="s">
        <v>214</v>
      </c>
      <c r="E1796" t="s">
        <v>212</v>
      </c>
      <c r="F1796" t="s">
        <v>212</v>
      </c>
      <c r="G1796" t="s">
        <v>214</v>
      </c>
      <c r="H1796" t="s">
        <v>214</v>
      </c>
      <c r="I1796" t="s">
        <v>214</v>
      </c>
      <c r="J1796" t="s">
        <v>214</v>
      </c>
      <c r="K1796" t="s">
        <v>214</v>
      </c>
      <c r="L1796" t="s">
        <v>214</v>
      </c>
      <c r="M1796" t="s">
        <v>214</v>
      </c>
      <c r="N1796" s="296" t="s">
        <v>214</v>
      </c>
      <c r="O1796" s="296" t="s">
        <v>214</v>
      </c>
      <c r="P1796" s="296" t="s">
        <v>214</v>
      </c>
      <c r="Q1796" s="296" t="s">
        <v>214</v>
      </c>
      <c r="R1796" s="296" t="s">
        <v>213</v>
      </c>
      <c r="S1796" s="296" t="s">
        <v>213</v>
      </c>
      <c r="T1796" s="296" t="s">
        <v>213</v>
      </c>
      <c r="U1796" s="296" t="s">
        <v>213</v>
      </c>
      <c r="V1796" s="296" t="s">
        <v>213</v>
      </c>
      <c r="W1796" s="296"/>
      <c r="X1796" s="296"/>
      <c r="Y1796" s="296"/>
      <c r="Z1796" s="296"/>
      <c r="AA1796" s="296"/>
      <c r="AB1796" s="296"/>
      <c r="AC1796" s="296"/>
      <c r="AD1796" s="296"/>
      <c r="AE1796" s="296"/>
      <c r="AF1796" s="296"/>
      <c r="AG1796" s="296"/>
      <c r="AH1796" s="296"/>
      <c r="AI1796" s="296"/>
      <c r="AJ1796" s="296"/>
      <c r="AK1796" s="296"/>
      <c r="AL1796" s="296"/>
      <c r="AM1796" s="296"/>
      <c r="AN1796" s="296"/>
      <c r="AO1796" s="296"/>
      <c r="AP1796" s="296"/>
      <c r="AQ1796" t="s">
        <v>486</v>
      </c>
      <c r="AR1796" s="296"/>
      <c r="AS1796" s="297"/>
      <c r="AT1796" s="293"/>
      <c r="AV1796" s="258"/>
    </row>
    <row r="1797" spans="1:48" s="257" customFormat="1" ht="24" x14ac:dyDescent="0.5">
      <c r="A1797" s="302">
        <v>217000</v>
      </c>
      <c r="B1797" s="257" t="s">
        <v>485</v>
      </c>
      <c r="C1797" s="298" t="s">
        <v>213</v>
      </c>
      <c r="D1797" s="257" t="s">
        <v>214</v>
      </c>
      <c r="E1797" s="257" t="s">
        <v>214</v>
      </c>
      <c r="F1797" s="257" t="s">
        <v>214</v>
      </c>
      <c r="G1797" s="257" t="s">
        <v>213</v>
      </c>
      <c r="H1797" s="257" t="s">
        <v>213</v>
      </c>
      <c r="I1797" s="257" t="s">
        <v>213</v>
      </c>
      <c r="J1797" s="257" t="s">
        <v>213</v>
      </c>
      <c r="K1797" s="257" t="s">
        <v>213</v>
      </c>
      <c r="L1797" s="257" t="s">
        <v>213</v>
      </c>
      <c r="AP1797"/>
      <c r="AQ1797" t="s">
        <v>485</v>
      </c>
      <c r="AR1797" s="297"/>
      <c r="AS1797" s="297"/>
      <c r="AT1797" s="294"/>
    </row>
    <row r="1798" spans="1:48" s="257" customFormat="1" ht="22.8" x14ac:dyDescent="0.4">
      <c r="A1798" s="298">
        <v>217001</v>
      </c>
      <c r="B1798" s="257" t="s">
        <v>485</v>
      </c>
      <c r="C1798" s="296" t="s">
        <v>213</v>
      </c>
      <c r="D1798" t="s">
        <v>214</v>
      </c>
      <c r="E1798" t="s">
        <v>214</v>
      </c>
      <c r="F1798" t="s">
        <v>214</v>
      </c>
      <c r="G1798" t="s">
        <v>213</v>
      </c>
      <c r="H1798" s="269" t="s">
        <v>213</v>
      </c>
      <c r="I1798" s="269" t="s">
        <v>213</v>
      </c>
      <c r="J1798" s="269" t="s">
        <v>213</v>
      </c>
      <c r="K1798" s="269" t="s">
        <v>213</v>
      </c>
      <c r="L1798" s="269" t="s">
        <v>213</v>
      </c>
      <c r="M1798"/>
      <c r="N1798"/>
      <c r="O1798"/>
      <c r="P1798"/>
      <c r="Q1798"/>
      <c r="R1798"/>
      <c r="S1798"/>
      <c r="T1798"/>
      <c r="U1798"/>
      <c r="V1798"/>
      <c r="W1798"/>
      <c r="X1798" s="296"/>
      <c r="Y1798" s="296"/>
      <c r="Z1798" s="296"/>
      <c r="AA1798" s="296"/>
      <c r="AB1798" s="296"/>
      <c r="AC1798" s="296"/>
      <c r="AD1798" s="296"/>
      <c r="AE1798" s="296"/>
      <c r="AF1798" s="296"/>
      <c r="AG1798" s="296"/>
      <c r="AH1798" s="296"/>
      <c r="AI1798" s="296"/>
      <c r="AJ1798" s="296"/>
      <c r="AK1798" s="296"/>
      <c r="AL1798" s="296"/>
      <c r="AM1798" s="296"/>
      <c r="AN1798" s="296"/>
      <c r="AO1798" s="296"/>
      <c r="AP1798" s="296"/>
      <c r="AQ1798" t="s">
        <v>485</v>
      </c>
      <c r="AR1798" s="297"/>
      <c r="AS1798" s="297"/>
      <c r="AT1798" s="294"/>
    </row>
    <row r="1799" spans="1:48" s="257" customFormat="1" ht="22.8" x14ac:dyDescent="0.4">
      <c r="A1799" s="298">
        <v>217002</v>
      </c>
      <c r="B1799" s="257" t="s">
        <v>486</v>
      </c>
      <c r="C1799" s="296" t="s">
        <v>212</v>
      </c>
      <c r="D1799" t="s">
        <v>214</v>
      </c>
      <c r="E1799" t="s">
        <v>214</v>
      </c>
      <c r="F1799" t="s">
        <v>214</v>
      </c>
      <c r="G1799" t="s">
        <v>214</v>
      </c>
      <c r="H1799" t="s">
        <v>214</v>
      </c>
      <c r="I1799" t="s">
        <v>214</v>
      </c>
      <c r="J1799" t="s">
        <v>214</v>
      </c>
      <c r="K1799" t="s">
        <v>212</v>
      </c>
      <c r="L1799" t="s">
        <v>212</v>
      </c>
      <c r="M1799" t="s">
        <v>214</v>
      </c>
      <c r="N1799" t="s">
        <v>214</v>
      </c>
      <c r="O1799" t="s">
        <v>214</v>
      </c>
      <c r="P1799" t="s">
        <v>214</v>
      </c>
      <c r="Q1799" t="s">
        <v>214</v>
      </c>
      <c r="R1799" t="s">
        <v>213</v>
      </c>
      <c r="S1799" t="s">
        <v>213</v>
      </c>
      <c r="T1799" t="s">
        <v>213</v>
      </c>
      <c r="U1799" t="s">
        <v>213</v>
      </c>
      <c r="V1799" t="s">
        <v>213</v>
      </c>
      <c r="W1799"/>
      <c r="X1799"/>
      <c r="Y1799"/>
      <c r="Z1799"/>
      <c r="AA1799"/>
      <c r="AB1799"/>
      <c r="AC1799"/>
      <c r="AD1799"/>
      <c r="AE1799"/>
      <c r="AF1799"/>
      <c r="AG1799"/>
      <c r="AH1799"/>
      <c r="AI1799"/>
      <c r="AJ1799"/>
      <c r="AK1799"/>
      <c r="AL1799"/>
      <c r="AM1799"/>
      <c r="AN1799"/>
      <c r="AO1799"/>
      <c r="AP1799"/>
      <c r="AQ1799" t="s">
        <v>3377</v>
      </c>
      <c r="AR1799"/>
      <c r="AS1799" s="288"/>
      <c r="AT1799" s="258"/>
      <c r="AV1799" s="258"/>
    </row>
    <row r="1800" spans="1:48" s="257" customFormat="1" ht="22.8" x14ac:dyDescent="0.4">
      <c r="A1800" s="298">
        <v>217003</v>
      </c>
      <c r="B1800" s="257" t="s">
        <v>486</v>
      </c>
      <c r="C1800" s="296" t="s">
        <v>212</v>
      </c>
      <c r="D1800" t="s">
        <v>214</v>
      </c>
      <c r="E1800" t="s">
        <v>214</v>
      </c>
      <c r="F1800" t="s">
        <v>212</v>
      </c>
      <c r="G1800" t="s">
        <v>214</v>
      </c>
      <c r="H1800" t="s">
        <v>214</v>
      </c>
      <c r="I1800" t="s">
        <v>212</v>
      </c>
      <c r="J1800" t="s">
        <v>214</v>
      </c>
      <c r="K1800" t="s">
        <v>214</v>
      </c>
      <c r="L1800" t="s">
        <v>214</v>
      </c>
      <c r="M1800" t="s">
        <v>214</v>
      </c>
      <c r="N1800" s="296" t="s">
        <v>214</v>
      </c>
      <c r="O1800" s="296" t="s">
        <v>214</v>
      </c>
      <c r="P1800" s="296" t="s">
        <v>214</v>
      </c>
      <c r="Q1800" s="296" t="s">
        <v>214</v>
      </c>
      <c r="R1800" s="296" t="s">
        <v>213</v>
      </c>
      <c r="S1800" s="296" t="s">
        <v>213</v>
      </c>
      <c r="T1800" s="296" t="s">
        <v>213</v>
      </c>
      <c r="U1800" s="296" t="s">
        <v>213</v>
      </c>
      <c r="V1800" s="296" t="s">
        <v>213</v>
      </c>
      <c r="W1800" s="296"/>
      <c r="X1800" s="296"/>
      <c r="Y1800" s="296"/>
      <c r="Z1800" s="296"/>
      <c r="AA1800" s="296"/>
      <c r="AB1800" s="296"/>
      <c r="AC1800" s="296"/>
      <c r="AD1800" s="296"/>
      <c r="AE1800" s="296"/>
      <c r="AF1800" s="296"/>
      <c r="AG1800" s="296"/>
      <c r="AH1800" s="296"/>
      <c r="AI1800" s="296"/>
      <c r="AJ1800" s="296"/>
      <c r="AK1800" s="296"/>
      <c r="AL1800" s="296"/>
      <c r="AM1800" s="296"/>
      <c r="AN1800" s="296"/>
      <c r="AO1800" s="296"/>
      <c r="AP1800" s="296"/>
      <c r="AQ1800" t="s">
        <v>486</v>
      </c>
      <c r="AR1800" s="296"/>
      <c r="AS1800" s="297"/>
      <c r="AT1800" s="294"/>
      <c r="AV1800" s="258"/>
    </row>
    <row r="1801" spans="1:48" s="257" customFormat="1" ht="22.8" x14ac:dyDescent="0.4">
      <c r="A1801" s="298">
        <v>217004</v>
      </c>
      <c r="B1801" s="257" t="s">
        <v>485</v>
      </c>
      <c r="C1801" s="296" t="s">
        <v>213</v>
      </c>
      <c r="D1801" t="s">
        <v>212</v>
      </c>
      <c r="E1801" t="s">
        <v>212</v>
      </c>
      <c r="F1801" t="s">
        <v>213</v>
      </c>
      <c r="G1801" t="s">
        <v>212</v>
      </c>
      <c r="H1801" t="s">
        <v>213</v>
      </c>
      <c r="I1801" t="s">
        <v>214</v>
      </c>
      <c r="J1801" t="s">
        <v>214</v>
      </c>
      <c r="K1801" t="s">
        <v>214</v>
      </c>
      <c r="L1801" t="s">
        <v>213</v>
      </c>
      <c r="M1801"/>
      <c r="N1801"/>
      <c r="O1801"/>
      <c r="P1801"/>
      <c r="Q1801"/>
      <c r="R1801"/>
      <c r="S1801"/>
      <c r="T1801"/>
      <c r="U1801"/>
      <c r="V1801"/>
      <c r="W1801"/>
      <c r="X1801"/>
      <c r="Y1801"/>
      <c r="Z1801"/>
      <c r="AA1801"/>
      <c r="AB1801"/>
      <c r="AC1801"/>
      <c r="AD1801"/>
      <c r="AE1801"/>
      <c r="AF1801"/>
      <c r="AG1801"/>
      <c r="AH1801"/>
      <c r="AI1801"/>
      <c r="AJ1801"/>
      <c r="AK1801"/>
      <c r="AL1801"/>
      <c r="AM1801"/>
      <c r="AN1801"/>
      <c r="AO1801"/>
      <c r="AP1801"/>
      <c r="AQ1801" t="s">
        <v>485</v>
      </c>
      <c r="AR1801" s="297"/>
      <c r="AS1801" s="297"/>
      <c r="AT1801" s="294"/>
    </row>
    <row r="1802" spans="1:48" s="257" customFormat="1" ht="24" x14ac:dyDescent="0.5">
      <c r="A1802" s="302">
        <v>217005</v>
      </c>
      <c r="B1802" s="257" t="s">
        <v>485</v>
      </c>
      <c r="C1802" s="298" t="s">
        <v>214</v>
      </c>
      <c r="D1802" s="257" t="s">
        <v>214</v>
      </c>
      <c r="E1802" s="257" t="s">
        <v>214</v>
      </c>
      <c r="F1802" s="257" t="s">
        <v>214</v>
      </c>
      <c r="G1802" s="257" t="s">
        <v>214</v>
      </c>
      <c r="H1802" s="257" t="s">
        <v>213</v>
      </c>
      <c r="I1802" s="257" t="s">
        <v>213</v>
      </c>
      <c r="J1802" s="257" t="s">
        <v>213</v>
      </c>
      <c r="K1802" s="257" t="s">
        <v>213</v>
      </c>
      <c r="L1802" s="257" t="s">
        <v>213</v>
      </c>
      <c r="N1802" s="298"/>
      <c r="O1802" s="298"/>
      <c r="P1802" s="298"/>
      <c r="Q1802" s="298"/>
      <c r="R1802" s="298"/>
      <c r="S1802" s="298"/>
      <c r="T1802" s="298"/>
      <c r="U1802" s="298"/>
      <c r="V1802" s="298"/>
      <c r="AB1802" s="298"/>
      <c r="AC1802" s="298"/>
      <c r="AD1802" s="298"/>
      <c r="AE1802" s="298"/>
      <c r="AF1802" s="298"/>
      <c r="AG1802" s="298"/>
      <c r="AH1802" s="298"/>
      <c r="AI1802" s="298"/>
      <c r="AJ1802" s="298"/>
      <c r="AK1802" s="298"/>
      <c r="AL1802" s="298"/>
      <c r="AM1802" s="298"/>
      <c r="AN1802" s="298"/>
      <c r="AO1802" s="298"/>
      <c r="AP1802" s="296"/>
      <c r="AQ1802" t="s">
        <v>485</v>
      </c>
      <c r="AR1802" s="297"/>
      <c r="AS1802" s="297"/>
      <c r="AT1802" s="293"/>
    </row>
    <row r="1803" spans="1:48" s="257" customFormat="1" ht="22.8" x14ac:dyDescent="0.4">
      <c r="A1803" s="298">
        <v>217006</v>
      </c>
      <c r="B1803" s="257" t="s">
        <v>486</v>
      </c>
      <c r="C1803" s="296" t="s">
        <v>212</v>
      </c>
      <c r="D1803" t="s">
        <v>213</v>
      </c>
      <c r="E1803" t="s">
        <v>212</v>
      </c>
      <c r="F1803" t="s">
        <v>212</v>
      </c>
      <c r="G1803" t="s">
        <v>213</v>
      </c>
      <c r="H1803" t="s">
        <v>213</v>
      </c>
      <c r="I1803" t="s">
        <v>214</v>
      </c>
      <c r="J1803" t="s">
        <v>214</v>
      </c>
      <c r="K1803" t="s">
        <v>214</v>
      </c>
      <c r="L1803" t="s">
        <v>213</v>
      </c>
      <c r="M1803" t="s">
        <v>213</v>
      </c>
      <c r="N1803" s="296" t="s">
        <v>213</v>
      </c>
      <c r="O1803" s="296" t="s">
        <v>213</v>
      </c>
      <c r="P1803" s="296" t="s">
        <v>213</v>
      </c>
      <c r="Q1803" s="296" t="s">
        <v>213</v>
      </c>
      <c r="R1803" s="296" t="s">
        <v>213</v>
      </c>
      <c r="S1803" s="296" t="s">
        <v>213</v>
      </c>
      <c r="T1803" s="296" t="s">
        <v>213</v>
      </c>
      <c r="U1803" s="296" t="s">
        <v>213</v>
      </c>
      <c r="V1803" s="296" t="s">
        <v>213</v>
      </c>
      <c r="W1803" s="296"/>
      <c r="X1803" s="296"/>
      <c r="Y1803" s="296"/>
      <c r="Z1803" s="296"/>
      <c r="AA1803" s="296"/>
      <c r="AB1803" s="296"/>
      <c r="AC1803" s="296"/>
      <c r="AD1803" s="296"/>
      <c r="AE1803" s="296"/>
      <c r="AF1803" s="296"/>
      <c r="AG1803" s="296"/>
      <c r="AH1803" s="296"/>
      <c r="AI1803" s="296"/>
      <c r="AJ1803" s="296"/>
      <c r="AK1803" s="296"/>
      <c r="AL1803" s="296"/>
      <c r="AM1803" s="296"/>
      <c r="AN1803" s="296"/>
      <c r="AO1803" s="296"/>
      <c r="AP1803" s="296"/>
      <c r="AQ1803" t="s">
        <v>486</v>
      </c>
      <c r="AR1803" s="297"/>
      <c r="AS1803" s="297"/>
      <c r="AT1803" s="293"/>
      <c r="AV1803" s="258"/>
    </row>
    <row r="1804" spans="1:48" s="257" customFormat="1" ht="22.8" x14ac:dyDescent="0.4">
      <c r="A1804" s="298">
        <v>217007</v>
      </c>
      <c r="B1804" s="257" t="s">
        <v>486</v>
      </c>
      <c r="C1804" s="296" t="s">
        <v>214</v>
      </c>
      <c r="D1804" t="s">
        <v>214</v>
      </c>
      <c r="E1804" t="s">
        <v>214</v>
      </c>
      <c r="F1804" t="s">
        <v>214</v>
      </c>
      <c r="G1804" t="s">
        <v>214</v>
      </c>
      <c r="H1804" t="s">
        <v>214</v>
      </c>
      <c r="I1804" t="s">
        <v>214</v>
      </c>
      <c r="J1804" t="s">
        <v>214</v>
      </c>
      <c r="K1804" t="s">
        <v>214</v>
      </c>
      <c r="L1804" t="s">
        <v>214</v>
      </c>
      <c r="M1804" t="s">
        <v>213</v>
      </c>
      <c r="N1804" t="s">
        <v>213</v>
      </c>
      <c r="O1804" t="s">
        <v>214</v>
      </c>
      <c r="P1804" t="s">
        <v>214</v>
      </c>
      <c r="Q1804" t="s">
        <v>214</v>
      </c>
      <c r="R1804" t="s">
        <v>213</v>
      </c>
      <c r="S1804" t="s">
        <v>213</v>
      </c>
      <c r="T1804" t="s">
        <v>213</v>
      </c>
      <c r="U1804" t="s">
        <v>213</v>
      </c>
      <c r="V1804" t="s">
        <v>213</v>
      </c>
      <c r="W1804"/>
      <c r="X1804"/>
      <c r="Y1804"/>
      <c r="Z1804"/>
      <c r="AA1804"/>
      <c r="AB1804"/>
      <c r="AC1804"/>
      <c r="AD1804"/>
      <c r="AE1804"/>
      <c r="AF1804"/>
      <c r="AG1804"/>
      <c r="AH1804"/>
      <c r="AI1804"/>
      <c r="AJ1804"/>
      <c r="AK1804"/>
      <c r="AL1804"/>
      <c r="AM1804"/>
      <c r="AN1804"/>
      <c r="AO1804"/>
      <c r="AP1804"/>
      <c r="AQ1804" t="s">
        <v>3377</v>
      </c>
      <c r="AR1804"/>
      <c r="AS1804" s="297"/>
      <c r="AT1804" s="294"/>
      <c r="AV1804" s="258"/>
    </row>
    <row r="1805" spans="1:48" s="257" customFormat="1" ht="14.4" x14ac:dyDescent="0.3">
      <c r="A1805" s="298">
        <v>217008</v>
      </c>
      <c r="B1805" s="257" t="s">
        <v>486</v>
      </c>
      <c r="C1805" s="296" t="s">
        <v>214</v>
      </c>
      <c r="D1805" t="s">
        <v>214</v>
      </c>
      <c r="E1805" t="s">
        <v>214</v>
      </c>
      <c r="F1805" t="s">
        <v>214</v>
      </c>
      <c r="G1805" t="s">
        <v>214</v>
      </c>
      <c r="H1805" t="s">
        <v>214</v>
      </c>
      <c r="I1805" t="s">
        <v>214</v>
      </c>
      <c r="J1805" t="s">
        <v>214</v>
      </c>
      <c r="K1805" t="s">
        <v>214</v>
      </c>
      <c r="L1805" t="s">
        <v>214</v>
      </c>
      <c r="M1805" t="s">
        <v>214</v>
      </c>
      <c r="N1805" t="s">
        <v>214</v>
      </c>
      <c r="O1805" t="s">
        <v>214</v>
      </c>
      <c r="P1805" t="s">
        <v>214</v>
      </c>
      <c r="Q1805" t="s">
        <v>214</v>
      </c>
      <c r="R1805" t="s">
        <v>213</v>
      </c>
      <c r="S1805" t="s">
        <v>213</v>
      </c>
      <c r="T1805" t="s">
        <v>213</v>
      </c>
      <c r="U1805" t="s">
        <v>213</v>
      </c>
      <c r="V1805" t="s">
        <v>213</v>
      </c>
      <c r="W1805"/>
      <c r="X1805"/>
      <c r="Y1805"/>
      <c r="Z1805"/>
      <c r="AA1805"/>
      <c r="AB1805"/>
      <c r="AC1805"/>
      <c r="AD1805"/>
      <c r="AE1805"/>
      <c r="AF1805"/>
      <c r="AG1805"/>
      <c r="AH1805" s="296"/>
      <c r="AI1805" s="296"/>
      <c r="AJ1805" s="296"/>
      <c r="AK1805" s="296"/>
      <c r="AL1805" s="296"/>
      <c r="AM1805" s="296"/>
      <c r="AN1805" s="296"/>
      <c r="AO1805" s="296"/>
      <c r="AP1805" s="296"/>
      <c r="AQ1805" t="s">
        <v>3377</v>
      </c>
      <c r="AR1805" s="296"/>
      <c r="AS1805" s="300"/>
      <c r="AT1805" s="294"/>
    </row>
    <row r="1806" spans="1:48" s="257" customFormat="1" ht="22.8" x14ac:dyDescent="0.4">
      <c r="A1806" s="298">
        <v>217009</v>
      </c>
      <c r="B1806" s="257" t="s">
        <v>486</v>
      </c>
      <c r="C1806" s="296" t="s">
        <v>214</v>
      </c>
      <c r="D1806" t="s">
        <v>214</v>
      </c>
      <c r="E1806" t="s">
        <v>214</v>
      </c>
      <c r="F1806" t="s">
        <v>214</v>
      </c>
      <c r="G1806" t="s">
        <v>212</v>
      </c>
      <c r="H1806" t="s">
        <v>214</v>
      </c>
      <c r="I1806" t="s">
        <v>214</v>
      </c>
      <c r="J1806" t="s">
        <v>214</v>
      </c>
      <c r="K1806" t="s">
        <v>214</v>
      </c>
      <c r="L1806" t="s">
        <v>214</v>
      </c>
      <c r="M1806" t="s">
        <v>214</v>
      </c>
      <c r="N1806" t="s">
        <v>214</v>
      </c>
      <c r="O1806" t="s">
        <v>214</v>
      </c>
      <c r="P1806" t="s">
        <v>214</v>
      </c>
      <c r="Q1806" t="s">
        <v>214</v>
      </c>
      <c r="R1806" t="s">
        <v>213</v>
      </c>
      <c r="S1806" s="296" t="s">
        <v>213</v>
      </c>
      <c r="T1806" s="296" t="s">
        <v>213</v>
      </c>
      <c r="U1806" s="296" t="s">
        <v>213</v>
      </c>
      <c r="V1806" s="296" t="s">
        <v>213</v>
      </c>
      <c r="W1806" s="296"/>
      <c r="X1806" s="296"/>
      <c r="Y1806" s="296"/>
      <c r="Z1806" s="296"/>
      <c r="AA1806" s="296"/>
      <c r="AB1806" s="296"/>
      <c r="AC1806" s="296"/>
      <c r="AD1806" s="296"/>
      <c r="AE1806" s="296"/>
      <c r="AF1806" s="296"/>
      <c r="AG1806" s="296"/>
      <c r="AH1806" s="296"/>
      <c r="AI1806" s="296"/>
      <c r="AJ1806" s="296"/>
      <c r="AK1806" s="296"/>
      <c r="AL1806" s="296"/>
      <c r="AM1806" s="296"/>
      <c r="AN1806" s="296"/>
      <c r="AO1806" s="296"/>
      <c r="AP1806" s="296"/>
      <c r="AQ1806" t="s">
        <v>3377</v>
      </c>
      <c r="AR1806" s="296"/>
      <c r="AS1806" s="297"/>
      <c r="AT1806" s="293"/>
      <c r="AV1806" s="258"/>
    </row>
    <row r="1807" spans="1:48" s="257" customFormat="1" ht="24" x14ac:dyDescent="0.5">
      <c r="A1807" s="302">
        <v>217010</v>
      </c>
      <c r="B1807" s="257" t="s">
        <v>485</v>
      </c>
      <c r="C1807" s="294" t="s">
        <v>214</v>
      </c>
      <c r="D1807" s="256" t="s">
        <v>214</v>
      </c>
      <c r="E1807" s="256" t="s">
        <v>214</v>
      </c>
      <c r="F1807" s="256" t="s">
        <v>214</v>
      </c>
      <c r="G1807" s="256" t="s">
        <v>214</v>
      </c>
      <c r="H1807" s="256" t="s">
        <v>213</v>
      </c>
      <c r="I1807" s="256" t="s">
        <v>213</v>
      </c>
      <c r="J1807" s="256" t="s">
        <v>213</v>
      </c>
      <c r="K1807" s="256" t="s">
        <v>213</v>
      </c>
      <c r="L1807" s="256" t="s">
        <v>213</v>
      </c>
      <c r="M1807" s="256"/>
      <c r="N1807" s="256"/>
      <c r="O1807" s="256"/>
      <c r="P1807" s="256"/>
      <c r="Q1807" s="256"/>
      <c r="R1807" s="256"/>
      <c r="S1807" s="256"/>
      <c r="T1807" s="256"/>
      <c r="U1807" s="256"/>
      <c r="V1807" s="256"/>
      <c r="W1807" s="256"/>
      <c r="X1807" s="294"/>
      <c r="Y1807" s="294"/>
      <c r="Z1807" s="294"/>
      <c r="AA1807" s="294"/>
      <c r="AB1807" s="294"/>
      <c r="AC1807" s="294"/>
      <c r="AD1807" s="294"/>
      <c r="AE1807" s="294"/>
      <c r="AF1807" s="294"/>
      <c r="AG1807" s="294"/>
      <c r="AH1807" s="294"/>
      <c r="AI1807" s="294"/>
      <c r="AJ1807" s="294"/>
      <c r="AK1807" s="294"/>
      <c r="AL1807" s="294"/>
      <c r="AM1807" s="294"/>
      <c r="AN1807" s="294"/>
      <c r="AO1807" s="294"/>
      <c r="AP1807" s="296"/>
      <c r="AQ1807" t="s">
        <v>485</v>
      </c>
      <c r="AR1807" s="297"/>
      <c r="AS1807" s="297"/>
      <c r="AT1807" s="294"/>
    </row>
    <row r="1808" spans="1:48" s="257" customFormat="1" ht="22.8" x14ac:dyDescent="0.4">
      <c r="A1808" s="298">
        <v>217011</v>
      </c>
      <c r="B1808" s="257" t="s">
        <v>486</v>
      </c>
      <c r="C1808" s="296" t="s">
        <v>212</v>
      </c>
      <c r="D1808" t="s">
        <v>214</v>
      </c>
      <c r="E1808" t="s">
        <v>214</v>
      </c>
      <c r="F1808" t="s">
        <v>214</v>
      </c>
      <c r="G1808" t="s">
        <v>214</v>
      </c>
      <c r="H1808" t="s">
        <v>214</v>
      </c>
      <c r="I1808" t="s">
        <v>214</v>
      </c>
      <c r="J1808" t="s">
        <v>214</v>
      </c>
      <c r="K1808" t="s">
        <v>214</v>
      </c>
      <c r="L1808" t="s">
        <v>214</v>
      </c>
      <c r="M1808" t="s">
        <v>213</v>
      </c>
      <c r="N1808" t="s">
        <v>213</v>
      </c>
      <c r="O1808" t="s">
        <v>213</v>
      </c>
      <c r="P1808" t="s">
        <v>213</v>
      </c>
      <c r="Q1808" t="s">
        <v>213</v>
      </c>
      <c r="R1808" t="s">
        <v>213</v>
      </c>
      <c r="S1808" t="s">
        <v>213</v>
      </c>
      <c r="T1808" t="s">
        <v>213</v>
      </c>
      <c r="U1808" t="s">
        <v>213</v>
      </c>
      <c r="V1808" t="s">
        <v>213</v>
      </c>
      <c r="W1808"/>
      <c r="X1808" s="296"/>
      <c r="Y1808" s="296"/>
      <c r="Z1808" s="296"/>
      <c r="AA1808" s="296"/>
      <c r="AB1808" s="296"/>
      <c r="AC1808" s="296"/>
      <c r="AD1808" s="296"/>
      <c r="AE1808" s="296"/>
      <c r="AF1808" s="296"/>
      <c r="AG1808" s="296"/>
      <c r="AH1808" s="296"/>
      <c r="AI1808" s="296"/>
      <c r="AJ1808" s="296"/>
      <c r="AK1808" s="296"/>
      <c r="AL1808" s="296"/>
      <c r="AM1808" s="296"/>
      <c r="AN1808" s="296"/>
      <c r="AO1808" s="296"/>
      <c r="AP1808" s="296"/>
      <c r="AQ1808" t="s">
        <v>3377</v>
      </c>
      <c r="AR1808" s="297"/>
      <c r="AS1808" s="297"/>
      <c r="AT1808" s="294"/>
      <c r="AV1808" s="258"/>
    </row>
    <row r="1809" spans="1:48" s="257" customFormat="1" ht="22.8" x14ac:dyDescent="0.4">
      <c r="A1809" s="298">
        <v>217012</v>
      </c>
      <c r="B1809" s="257" t="s">
        <v>485</v>
      </c>
      <c r="C1809" s="296" t="s">
        <v>212</v>
      </c>
      <c r="D1809" t="s">
        <v>212</v>
      </c>
      <c r="E1809" t="s">
        <v>212</v>
      </c>
      <c r="F1809" t="s">
        <v>212</v>
      </c>
      <c r="G1809" t="s">
        <v>214</v>
      </c>
      <c r="H1809" t="s">
        <v>213</v>
      </c>
      <c r="I1809" t="s">
        <v>214</v>
      </c>
      <c r="J1809" t="s">
        <v>214</v>
      </c>
      <c r="K1809" t="s">
        <v>214</v>
      </c>
      <c r="L1809" t="s">
        <v>214</v>
      </c>
      <c r="M1809"/>
      <c r="N1809"/>
      <c r="O1809"/>
      <c r="P1809"/>
      <c r="Q1809"/>
      <c r="R1809"/>
      <c r="S1809"/>
      <c r="T1809"/>
      <c r="U1809"/>
      <c r="V1809"/>
      <c r="W1809"/>
      <c r="X1809" s="296"/>
      <c r="Y1809" s="296"/>
      <c r="Z1809" s="296"/>
      <c r="AA1809" s="296"/>
      <c r="AB1809" s="296"/>
      <c r="AC1809" s="296"/>
      <c r="AD1809" s="296"/>
      <c r="AE1809" s="296"/>
      <c r="AF1809" s="296"/>
      <c r="AG1809" s="296"/>
      <c r="AH1809" s="296"/>
      <c r="AI1809" s="296"/>
      <c r="AJ1809" s="296"/>
      <c r="AK1809" s="296"/>
      <c r="AL1809" s="296"/>
      <c r="AM1809" s="296"/>
      <c r="AN1809" s="296"/>
      <c r="AO1809" s="296"/>
      <c r="AP1809" s="296"/>
      <c r="AQ1809" t="s">
        <v>485</v>
      </c>
      <c r="AR1809" s="297"/>
      <c r="AS1809" s="297"/>
      <c r="AT1809" s="293"/>
    </row>
    <row r="1810" spans="1:48" s="257" customFormat="1" ht="25.8" x14ac:dyDescent="0.65">
      <c r="A1810" s="357">
        <v>217013</v>
      </c>
      <c r="B1810" s="257" t="s">
        <v>485</v>
      </c>
      <c r="C1810" s="294" t="s">
        <v>214</v>
      </c>
      <c r="D1810" s="256" t="s">
        <v>213</v>
      </c>
      <c r="E1810" s="256" t="s">
        <v>214</v>
      </c>
      <c r="F1810" s="256" t="s">
        <v>213</v>
      </c>
      <c r="G1810" s="256" t="s">
        <v>214</v>
      </c>
      <c r="H1810" s="256" t="s">
        <v>213</v>
      </c>
      <c r="I1810" s="256" t="s">
        <v>213</v>
      </c>
      <c r="J1810" s="256" t="s">
        <v>213</v>
      </c>
      <c r="K1810" s="256" t="s">
        <v>213</v>
      </c>
      <c r="L1810" s="256" t="s">
        <v>213</v>
      </c>
      <c r="M1810" s="256"/>
      <c r="N1810" s="294"/>
      <c r="O1810" s="294"/>
      <c r="P1810" s="294"/>
      <c r="Q1810" s="294"/>
      <c r="R1810" s="294"/>
      <c r="S1810" s="294"/>
      <c r="T1810" s="294"/>
      <c r="U1810" s="294"/>
      <c r="V1810" s="294"/>
      <c r="W1810" s="294"/>
      <c r="X1810" s="294"/>
      <c r="Y1810" s="294"/>
      <c r="Z1810" s="294"/>
      <c r="AA1810" s="294"/>
      <c r="AB1810" s="294"/>
      <c r="AC1810" s="294"/>
      <c r="AD1810" s="294"/>
      <c r="AE1810" s="294"/>
      <c r="AF1810" s="294"/>
      <c r="AG1810" s="294"/>
      <c r="AH1810" s="294"/>
      <c r="AI1810" s="294"/>
      <c r="AJ1810" s="294"/>
      <c r="AK1810" s="294"/>
      <c r="AL1810" s="294"/>
      <c r="AM1810" s="294"/>
      <c r="AN1810" s="294"/>
      <c r="AO1810" s="294"/>
      <c r="AP1810" s="296"/>
      <c r="AQ1810" t="s">
        <v>485</v>
      </c>
      <c r="AR1810" s="297"/>
      <c r="AS1810" s="297"/>
      <c r="AT1810" s="294"/>
    </row>
    <row r="1811" spans="1:48" s="257" customFormat="1" ht="22.8" x14ac:dyDescent="0.4">
      <c r="A1811" s="298">
        <v>217014</v>
      </c>
      <c r="B1811" s="257" t="s">
        <v>488</v>
      </c>
      <c r="C1811" s="296" t="s">
        <v>212</v>
      </c>
      <c r="D1811" t="s">
        <v>214</v>
      </c>
      <c r="E1811" t="s">
        <v>212</v>
      </c>
      <c r="F1811" t="s">
        <v>212</v>
      </c>
      <c r="G1811" t="s">
        <v>214</v>
      </c>
      <c r="H1811" t="s">
        <v>212</v>
      </c>
      <c r="I1811" t="s">
        <v>214</v>
      </c>
      <c r="J1811" t="s">
        <v>214</v>
      </c>
      <c r="K1811" t="s">
        <v>212</v>
      </c>
      <c r="L1811" t="s">
        <v>214</v>
      </c>
      <c r="M1811" t="s">
        <v>213</v>
      </c>
      <c r="N1811" t="s">
        <v>213</v>
      </c>
      <c r="O1811" t="s">
        <v>213</v>
      </c>
      <c r="P1811" t="s">
        <v>213</v>
      </c>
      <c r="Q1811" t="s">
        <v>213</v>
      </c>
      <c r="R1811"/>
      <c r="S1811"/>
      <c r="T1811"/>
      <c r="U1811"/>
      <c r="V1811"/>
      <c r="W1811"/>
      <c r="X1811"/>
      <c r="Y1811"/>
      <c r="Z1811"/>
      <c r="AA1811"/>
      <c r="AB1811"/>
      <c r="AC1811"/>
      <c r="AD1811"/>
      <c r="AE1811"/>
      <c r="AF1811"/>
      <c r="AG1811"/>
      <c r="AH1811" s="296"/>
      <c r="AI1811" s="296"/>
      <c r="AJ1811" s="296"/>
      <c r="AK1811" s="296"/>
      <c r="AL1811" s="296"/>
      <c r="AM1811" s="296"/>
      <c r="AN1811" s="296"/>
      <c r="AO1811" s="296"/>
      <c r="AP1811" s="296"/>
      <c r="AQ1811" t="s">
        <v>4215</v>
      </c>
      <c r="AR1811" s="296"/>
      <c r="AS1811" s="297"/>
      <c r="AT1811" s="294"/>
      <c r="AV1811" s="258"/>
    </row>
    <row r="1812" spans="1:48" s="257" customFormat="1" ht="22.8" x14ac:dyDescent="0.4">
      <c r="A1812" s="298">
        <v>217015</v>
      </c>
      <c r="B1812" s="257" t="s">
        <v>486</v>
      </c>
      <c r="C1812" s="296" t="s">
        <v>214</v>
      </c>
      <c r="D1812" t="s">
        <v>214</v>
      </c>
      <c r="E1812" t="s">
        <v>214</v>
      </c>
      <c r="F1812" t="s">
        <v>214</v>
      </c>
      <c r="G1812" t="s">
        <v>212</v>
      </c>
      <c r="H1812" t="s">
        <v>214</v>
      </c>
      <c r="I1812" t="s">
        <v>214</v>
      </c>
      <c r="J1812" t="s">
        <v>214</v>
      </c>
      <c r="K1812" t="s">
        <v>214</v>
      </c>
      <c r="L1812" t="s">
        <v>213</v>
      </c>
      <c r="M1812" t="s">
        <v>213</v>
      </c>
      <c r="N1812" s="296" t="s">
        <v>213</v>
      </c>
      <c r="O1812" s="296" t="s">
        <v>213</v>
      </c>
      <c r="P1812" s="296" t="s">
        <v>213</v>
      </c>
      <c r="Q1812" s="296" t="s">
        <v>213</v>
      </c>
      <c r="R1812" s="296" t="s">
        <v>213</v>
      </c>
      <c r="S1812" s="296" t="s">
        <v>213</v>
      </c>
      <c r="T1812" s="296" t="s">
        <v>213</v>
      </c>
      <c r="U1812" s="296" t="s">
        <v>213</v>
      </c>
      <c r="V1812" s="296" t="s">
        <v>213</v>
      </c>
      <c r="W1812" s="296"/>
      <c r="X1812" s="296"/>
      <c r="Y1812" s="296"/>
      <c r="Z1812" s="296"/>
      <c r="AA1812" s="296"/>
      <c r="AB1812" s="296"/>
      <c r="AC1812" s="296"/>
      <c r="AD1812" s="296"/>
      <c r="AE1812" s="296"/>
      <c r="AF1812" s="296"/>
      <c r="AG1812" s="296"/>
      <c r="AH1812" s="296"/>
      <c r="AI1812" s="296"/>
      <c r="AJ1812" s="296"/>
      <c r="AK1812" s="296"/>
      <c r="AL1812" s="296"/>
      <c r="AM1812" s="296"/>
      <c r="AN1812" s="296"/>
      <c r="AO1812" s="296"/>
      <c r="AP1812" s="296"/>
      <c r="AQ1812" t="s">
        <v>486</v>
      </c>
      <c r="AR1812" s="297"/>
      <c r="AS1812" s="297"/>
      <c r="AT1812" s="293"/>
      <c r="AV1812" s="258"/>
    </row>
    <row r="1813" spans="1:48" s="257" customFormat="1" ht="21.6" x14ac:dyDescent="0.65">
      <c r="A1813" s="298">
        <v>217016</v>
      </c>
      <c r="B1813" s="257" t="s">
        <v>486</v>
      </c>
      <c r="C1813" s="296" t="s">
        <v>214</v>
      </c>
      <c r="D1813" t="s">
        <v>214</v>
      </c>
      <c r="E1813" t="s">
        <v>214</v>
      </c>
      <c r="F1813" t="s">
        <v>213</v>
      </c>
      <c r="G1813" t="s">
        <v>214</v>
      </c>
      <c r="H1813" t="s">
        <v>214</v>
      </c>
      <c r="I1813" t="s">
        <v>214</v>
      </c>
      <c r="J1813" t="s">
        <v>213</v>
      </c>
      <c r="K1813" t="s">
        <v>214</v>
      </c>
      <c r="L1813" t="s">
        <v>213</v>
      </c>
      <c r="M1813" t="s">
        <v>213</v>
      </c>
      <c r="N1813" t="s">
        <v>213</v>
      </c>
      <c r="O1813" t="s">
        <v>213</v>
      </c>
      <c r="P1813" t="s">
        <v>213</v>
      </c>
      <c r="Q1813" t="s">
        <v>213</v>
      </c>
      <c r="R1813" t="s">
        <v>213</v>
      </c>
      <c r="S1813" t="s">
        <v>213</v>
      </c>
      <c r="T1813" t="s">
        <v>213</v>
      </c>
      <c r="U1813" t="s">
        <v>213</v>
      </c>
      <c r="V1813" t="s">
        <v>213</v>
      </c>
      <c r="W1813"/>
      <c r="X1813"/>
      <c r="Y1813"/>
      <c r="Z1813"/>
      <c r="AA1813"/>
      <c r="AB1813"/>
      <c r="AC1813"/>
      <c r="AD1813"/>
      <c r="AE1813"/>
      <c r="AF1813"/>
      <c r="AG1813"/>
      <c r="AH1813"/>
      <c r="AI1813"/>
      <c r="AJ1813"/>
      <c r="AK1813"/>
      <c r="AL1813"/>
      <c r="AM1813"/>
      <c r="AN1813"/>
      <c r="AO1813"/>
      <c r="AP1813"/>
      <c r="AQ1813" t="s">
        <v>3377</v>
      </c>
      <c r="AR1813"/>
      <c r="AS1813" s="279"/>
      <c r="AT1813" s="293"/>
      <c r="AV1813" s="258"/>
    </row>
    <row r="1814" spans="1:48" s="257" customFormat="1" x14ac:dyDescent="0.25">
      <c r="A1814" s="298">
        <v>217017</v>
      </c>
      <c r="B1814" s="257" t="s">
        <v>486</v>
      </c>
      <c r="C1814" s="296" t="s">
        <v>214</v>
      </c>
      <c r="D1814" t="s">
        <v>214</v>
      </c>
      <c r="E1814" t="s">
        <v>214</v>
      </c>
      <c r="F1814" t="s">
        <v>212</v>
      </c>
      <c r="G1814" t="s">
        <v>214</v>
      </c>
      <c r="H1814" t="s">
        <v>214</v>
      </c>
      <c r="I1814" t="s">
        <v>214</v>
      </c>
      <c r="J1814" t="s">
        <v>214</v>
      </c>
      <c r="K1814" t="s">
        <v>214</v>
      </c>
      <c r="L1814" t="s">
        <v>214</v>
      </c>
      <c r="M1814" t="s">
        <v>213</v>
      </c>
      <c r="N1814" s="296" t="s">
        <v>213</v>
      </c>
      <c r="O1814" s="296" t="s">
        <v>213</v>
      </c>
      <c r="P1814" s="296" t="s">
        <v>213</v>
      </c>
      <c r="Q1814" s="296" t="s">
        <v>213</v>
      </c>
      <c r="R1814" s="296" t="s">
        <v>213</v>
      </c>
      <c r="S1814" s="296" t="s">
        <v>213</v>
      </c>
      <c r="T1814" s="296" t="s">
        <v>213</v>
      </c>
      <c r="U1814" s="296" t="s">
        <v>213</v>
      </c>
      <c r="V1814" s="296" t="s">
        <v>213</v>
      </c>
      <c r="W1814" s="296"/>
      <c r="X1814" s="296"/>
      <c r="Y1814" s="296"/>
      <c r="Z1814" s="296"/>
      <c r="AA1814" s="296"/>
      <c r="AB1814" s="296"/>
      <c r="AC1814" s="296"/>
      <c r="AD1814" s="296"/>
      <c r="AE1814" s="296"/>
      <c r="AF1814" s="296"/>
      <c r="AG1814" s="296"/>
      <c r="AH1814" s="296"/>
      <c r="AI1814" s="296"/>
      <c r="AJ1814" s="296"/>
      <c r="AK1814" s="296"/>
      <c r="AL1814" s="296"/>
      <c r="AM1814"/>
      <c r="AN1814"/>
      <c r="AO1814"/>
      <c r="AP1814"/>
      <c r="AQ1814" t="s">
        <v>486</v>
      </c>
      <c r="AR1814" s="296"/>
      <c r="AS1814" s="298"/>
      <c r="AT1814" s="298"/>
    </row>
    <row r="1815" spans="1:48" s="257" customFormat="1" ht="22.8" x14ac:dyDescent="0.4">
      <c r="A1815" s="298">
        <v>217018</v>
      </c>
      <c r="B1815" s="257" t="s">
        <v>485</v>
      </c>
      <c r="C1815" s="296" t="s">
        <v>214</v>
      </c>
      <c r="D1815" t="s">
        <v>214</v>
      </c>
      <c r="E1815" t="s">
        <v>214</v>
      </c>
      <c r="F1815" t="s">
        <v>214</v>
      </c>
      <c r="G1815" t="s">
        <v>214</v>
      </c>
      <c r="H1815" t="s">
        <v>213</v>
      </c>
      <c r="I1815" t="s">
        <v>214</v>
      </c>
      <c r="J1815" t="s">
        <v>214</v>
      </c>
      <c r="K1815" t="s">
        <v>213</v>
      </c>
      <c r="L1815" t="s">
        <v>213</v>
      </c>
      <c r="M1815"/>
      <c r="N1815"/>
      <c r="O1815"/>
      <c r="P1815"/>
      <c r="Q1815"/>
      <c r="R1815"/>
      <c r="S1815"/>
      <c r="T1815"/>
      <c r="U1815"/>
      <c r="V1815"/>
      <c r="W1815"/>
      <c r="X1815"/>
      <c r="Y1815"/>
      <c r="Z1815"/>
      <c r="AA1815"/>
      <c r="AB1815"/>
      <c r="AC1815"/>
      <c r="AD1815"/>
      <c r="AE1815"/>
      <c r="AF1815"/>
      <c r="AG1815"/>
      <c r="AH1815" s="296"/>
      <c r="AI1815" s="296"/>
      <c r="AJ1815" s="296"/>
      <c r="AK1815" s="296"/>
      <c r="AL1815" s="296"/>
      <c r="AM1815" s="296"/>
      <c r="AN1815" s="296"/>
      <c r="AO1815" s="296"/>
      <c r="AP1815" s="296"/>
      <c r="AQ1815" t="s">
        <v>485</v>
      </c>
      <c r="AR1815" s="297"/>
      <c r="AS1815" s="297"/>
      <c r="AT1815" s="294"/>
    </row>
    <row r="1816" spans="1:48" s="257" customFormat="1" ht="21.6" x14ac:dyDescent="0.65">
      <c r="A1816" s="298">
        <v>217019</v>
      </c>
      <c r="B1816" s="257" t="s">
        <v>485</v>
      </c>
      <c r="C1816" s="296" t="s">
        <v>213</v>
      </c>
      <c r="D1816" t="s">
        <v>214</v>
      </c>
      <c r="E1816" t="s">
        <v>214</v>
      </c>
      <c r="F1816" t="s">
        <v>213</v>
      </c>
      <c r="G1816" t="s">
        <v>212</v>
      </c>
      <c r="H1816" t="s">
        <v>214</v>
      </c>
      <c r="I1816" t="s">
        <v>213</v>
      </c>
      <c r="J1816" t="s">
        <v>213</v>
      </c>
      <c r="K1816" t="s">
        <v>213</v>
      </c>
      <c r="L1816" t="s">
        <v>213</v>
      </c>
      <c r="M1816"/>
      <c r="N1816" s="296"/>
      <c r="O1816" s="296"/>
      <c r="P1816" s="296"/>
      <c r="Q1816" s="296"/>
      <c r="R1816" s="296"/>
      <c r="S1816" s="296"/>
      <c r="T1816" s="296"/>
      <c r="U1816" s="296"/>
      <c r="V1816" s="296"/>
      <c r="W1816" s="296"/>
      <c r="X1816" s="296"/>
      <c r="Y1816" s="296"/>
      <c r="Z1816" s="296"/>
      <c r="AA1816" s="296"/>
      <c r="AB1816" s="296"/>
      <c r="AC1816" s="296"/>
      <c r="AD1816" s="296"/>
      <c r="AE1816" s="296"/>
      <c r="AF1816" s="296"/>
      <c r="AG1816" s="296"/>
      <c r="AH1816" s="296"/>
      <c r="AI1816" s="296"/>
      <c r="AJ1816" s="296"/>
      <c r="AK1816" s="296"/>
      <c r="AL1816" s="296"/>
      <c r="AM1816" s="296"/>
      <c r="AN1816" s="296"/>
      <c r="AO1816" s="296"/>
      <c r="AP1816" s="296"/>
      <c r="AQ1816" t="s">
        <v>485</v>
      </c>
      <c r="AR1816" s="296"/>
      <c r="AS1816" s="301"/>
      <c r="AT1816" s="294"/>
    </row>
    <row r="1817" spans="1:48" s="257" customFormat="1" ht="22.8" x14ac:dyDescent="0.4">
      <c r="A1817" s="298">
        <v>217020</v>
      </c>
      <c r="B1817" s="257" t="s">
        <v>486</v>
      </c>
      <c r="C1817" s="296" t="s">
        <v>214</v>
      </c>
      <c r="D1817" t="s">
        <v>214</v>
      </c>
      <c r="E1817" t="s">
        <v>214</v>
      </c>
      <c r="F1817" t="s">
        <v>214</v>
      </c>
      <c r="G1817" t="s">
        <v>214</v>
      </c>
      <c r="H1817" t="s">
        <v>214</v>
      </c>
      <c r="I1817" t="s">
        <v>214</v>
      </c>
      <c r="J1817" t="s">
        <v>214</v>
      </c>
      <c r="K1817" t="s">
        <v>214</v>
      </c>
      <c r="L1817" t="s">
        <v>214</v>
      </c>
      <c r="M1817" t="s">
        <v>213</v>
      </c>
      <c r="N1817" s="296" t="s">
        <v>213</v>
      </c>
      <c r="O1817" s="296" t="s">
        <v>213</v>
      </c>
      <c r="P1817" s="296" t="s">
        <v>213</v>
      </c>
      <c r="Q1817" s="296" t="s">
        <v>213</v>
      </c>
      <c r="R1817" s="296" t="s">
        <v>213</v>
      </c>
      <c r="S1817" s="296" t="s">
        <v>213</v>
      </c>
      <c r="T1817" s="296" t="s">
        <v>213</v>
      </c>
      <c r="U1817" s="296" t="s">
        <v>213</v>
      </c>
      <c r="V1817" s="296" t="s">
        <v>213</v>
      </c>
      <c r="W1817" s="296"/>
      <c r="X1817" s="296"/>
      <c r="Y1817" s="296"/>
      <c r="Z1817" s="296"/>
      <c r="AA1817" s="296"/>
      <c r="AB1817" s="296"/>
      <c r="AC1817" s="296"/>
      <c r="AD1817" s="296"/>
      <c r="AE1817" s="296"/>
      <c r="AF1817" s="296"/>
      <c r="AG1817" s="296"/>
      <c r="AH1817" s="296"/>
      <c r="AI1817" s="296"/>
      <c r="AJ1817" s="296"/>
      <c r="AK1817" s="296"/>
      <c r="AL1817" s="296"/>
      <c r="AM1817" s="296"/>
      <c r="AN1817" s="296"/>
      <c r="AO1817" s="296"/>
      <c r="AP1817" s="296"/>
      <c r="AQ1817" t="s">
        <v>486</v>
      </c>
      <c r="AR1817" s="297"/>
      <c r="AS1817" s="297"/>
      <c r="AT1817" s="294"/>
    </row>
    <row r="1818" spans="1:48" s="257" customFormat="1" ht="24" x14ac:dyDescent="0.5">
      <c r="A1818" s="302">
        <v>217021</v>
      </c>
      <c r="B1818" s="257" t="s">
        <v>485</v>
      </c>
      <c r="C1818" s="298" t="s">
        <v>213</v>
      </c>
      <c r="D1818" s="257" t="s">
        <v>214</v>
      </c>
      <c r="E1818" s="257" t="s">
        <v>214</v>
      </c>
      <c r="F1818" s="257" t="s">
        <v>213</v>
      </c>
      <c r="G1818" s="257" t="s">
        <v>213</v>
      </c>
      <c r="H1818" s="257" t="s">
        <v>213</v>
      </c>
      <c r="I1818" s="257" t="s">
        <v>213</v>
      </c>
      <c r="J1818" s="257" t="s">
        <v>213</v>
      </c>
      <c r="K1818" s="257" t="s">
        <v>213</v>
      </c>
      <c r="L1818" s="257" t="s">
        <v>213</v>
      </c>
      <c r="X1818" s="298"/>
      <c r="Y1818" s="298"/>
      <c r="Z1818" s="298"/>
      <c r="AA1818" s="298"/>
      <c r="AB1818" s="298"/>
      <c r="AC1818" s="298"/>
      <c r="AD1818" s="298"/>
      <c r="AE1818" s="298"/>
      <c r="AF1818" s="298"/>
      <c r="AG1818" s="298"/>
      <c r="AH1818" s="298"/>
      <c r="AI1818" s="298"/>
      <c r="AJ1818" s="298"/>
      <c r="AK1818" s="298"/>
      <c r="AL1818" s="298"/>
      <c r="AM1818" s="298"/>
      <c r="AN1818" s="298"/>
      <c r="AO1818" s="298"/>
      <c r="AP1818" s="296"/>
      <c r="AQ1818" t="s">
        <v>485</v>
      </c>
      <c r="AR1818" s="297"/>
      <c r="AS1818" s="297"/>
      <c r="AT1818" s="293"/>
    </row>
    <row r="1819" spans="1:48" s="257" customFormat="1" ht="22.8" x14ac:dyDescent="0.4">
      <c r="A1819" s="298">
        <v>217022</v>
      </c>
      <c r="B1819" s="257" t="s">
        <v>486</v>
      </c>
      <c r="C1819" s="296" t="s">
        <v>214</v>
      </c>
      <c r="D1819" t="s">
        <v>214</v>
      </c>
      <c r="E1819" t="s">
        <v>214</v>
      </c>
      <c r="F1819" t="s">
        <v>212</v>
      </c>
      <c r="G1819" t="s">
        <v>214</v>
      </c>
      <c r="H1819" t="s">
        <v>214</v>
      </c>
      <c r="I1819" t="s">
        <v>214</v>
      </c>
      <c r="J1819" t="s">
        <v>214</v>
      </c>
      <c r="K1819" t="s">
        <v>214</v>
      </c>
      <c r="L1819" t="s">
        <v>214</v>
      </c>
      <c r="M1819" t="s">
        <v>214</v>
      </c>
      <c r="N1819" t="s">
        <v>214</v>
      </c>
      <c r="O1819" t="s">
        <v>213</v>
      </c>
      <c r="P1819" t="s">
        <v>213</v>
      </c>
      <c r="Q1819" t="s">
        <v>214</v>
      </c>
      <c r="R1819" t="s">
        <v>213</v>
      </c>
      <c r="S1819" t="s">
        <v>213</v>
      </c>
      <c r="T1819" t="s">
        <v>213</v>
      </c>
      <c r="U1819" t="s">
        <v>213</v>
      </c>
      <c r="V1819" t="s">
        <v>213</v>
      </c>
      <c r="W1819"/>
      <c r="X1819"/>
      <c r="Y1819"/>
      <c r="Z1819"/>
      <c r="AA1819"/>
      <c r="AB1819"/>
      <c r="AC1819"/>
      <c r="AD1819"/>
      <c r="AE1819"/>
      <c r="AF1819"/>
      <c r="AG1819"/>
      <c r="AH1819"/>
      <c r="AI1819"/>
      <c r="AJ1819"/>
      <c r="AK1819"/>
      <c r="AL1819"/>
      <c r="AM1819"/>
      <c r="AN1819"/>
      <c r="AO1819"/>
      <c r="AP1819"/>
      <c r="AQ1819" t="s">
        <v>3377</v>
      </c>
      <c r="AR1819" s="296"/>
      <c r="AS1819" s="297"/>
      <c r="AT1819" s="294"/>
      <c r="AV1819" s="258"/>
    </row>
    <row r="1820" spans="1:48" s="257" customFormat="1" ht="22.8" x14ac:dyDescent="0.4">
      <c r="A1820" s="298">
        <v>217023</v>
      </c>
      <c r="B1820" s="257" t="s">
        <v>485</v>
      </c>
      <c r="C1820" s="296" t="s">
        <v>214</v>
      </c>
      <c r="D1820" t="s">
        <v>214</v>
      </c>
      <c r="E1820" t="s">
        <v>214</v>
      </c>
      <c r="F1820" t="s">
        <v>214</v>
      </c>
      <c r="G1820" t="s">
        <v>214</v>
      </c>
      <c r="H1820" t="s">
        <v>213</v>
      </c>
      <c r="I1820" t="s">
        <v>213</v>
      </c>
      <c r="J1820" t="s">
        <v>214</v>
      </c>
      <c r="K1820" t="s">
        <v>214</v>
      </c>
      <c r="L1820" t="s">
        <v>213</v>
      </c>
      <c r="M1820"/>
      <c r="N1820" s="296"/>
      <c r="O1820" s="296"/>
      <c r="P1820" s="296"/>
      <c r="Q1820" s="296"/>
      <c r="R1820" s="296"/>
      <c r="S1820" s="296"/>
      <c r="T1820" s="296"/>
      <c r="U1820" s="296"/>
      <c r="V1820" s="296"/>
      <c r="W1820" s="296"/>
      <c r="X1820" s="296"/>
      <c r="Y1820" s="296"/>
      <c r="Z1820" s="296"/>
      <c r="AA1820" s="296"/>
      <c r="AB1820" s="296"/>
      <c r="AC1820" s="296"/>
      <c r="AD1820" s="296"/>
      <c r="AE1820" s="296"/>
      <c r="AF1820" s="296"/>
      <c r="AG1820" s="296"/>
      <c r="AH1820" s="296"/>
      <c r="AI1820" s="296"/>
      <c r="AJ1820" s="296"/>
      <c r="AK1820" s="296"/>
      <c r="AL1820" s="296"/>
      <c r="AM1820" s="296"/>
      <c r="AN1820" s="296"/>
      <c r="AO1820" s="296"/>
      <c r="AP1820" s="296"/>
      <c r="AQ1820" t="s">
        <v>485</v>
      </c>
      <c r="AR1820" s="296"/>
      <c r="AS1820" s="297"/>
      <c r="AT1820" s="294"/>
      <c r="AV1820" s="258"/>
    </row>
    <row r="1821" spans="1:48" s="257" customFormat="1" ht="24" x14ac:dyDescent="0.5">
      <c r="A1821" s="302">
        <v>217024</v>
      </c>
      <c r="B1821" s="257" t="s">
        <v>485</v>
      </c>
      <c r="C1821" s="298" t="s">
        <v>214</v>
      </c>
      <c r="D1821" s="257" t="s">
        <v>214</v>
      </c>
      <c r="E1821" s="257" t="s">
        <v>214</v>
      </c>
      <c r="F1821" s="257" t="s">
        <v>214</v>
      </c>
      <c r="G1821" s="257" t="s">
        <v>214</v>
      </c>
      <c r="H1821" s="257" t="s">
        <v>213</v>
      </c>
      <c r="I1821" s="257" t="s">
        <v>213</v>
      </c>
      <c r="J1821" s="257" t="s">
        <v>213</v>
      </c>
      <c r="K1821" s="257" t="s">
        <v>213</v>
      </c>
      <c r="L1821" s="257" t="s">
        <v>213</v>
      </c>
      <c r="N1821" s="298"/>
      <c r="O1821" s="298"/>
      <c r="P1821" s="298"/>
      <c r="Q1821" s="298"/>
      <c r="R1821" s="298"/>
      <c r="S1821" s="298"/>
      <c r="T1821" s="298"/>
      <c r="U1821" s="298"/>
      <c r="V1821" s="298"/>
      <c r="W1821" s="298"/>
      <c r="X1821" s="298"/>
      <c r="Y1821" s="298"/>
      <c r="Z1821" s="298"/>
      <c r="AA1821" s="298"/>
      <c r="AB1821" s="298"/>
      <c r="AC1821" s="298"/>
      <c r="AD1821" s="298"/>
      <c r="AE1821" s="298"/>
      <c r="AF1821" s="298"/>
      <c r="AG1821" s="298"/>
      <c r="AH1821" s="298"/>
      <c r="AI1821" s="298"/>
      <c r="AJ1821" s="298"/>
      <c r="AK1821" s="298"/>
      <c r="AL1821" s="298"/>
      <c r="AM1821" s="298"/>
      <c r="AN1821" s="298"/>
      <c r="AO1821" s="298"/>
      <c r="AP1821" s="296"/>
      <c r="AQ1821" t="s">
        <v>485</v>
      </c>
      <c r="AR1821" s="297"/>
      <c r="AS1821" s="297"/>
      <c r="AT1821" s="293"/>
    </row>
    <row r="1822" spans="1:48" s="257" customFormat="1" ht="14.4" x14ac:dyDescent="0.3">
      <c r="A1822" s="298">
        <v>217025</v>
      </c>
      <c r="B1822" s="257" t="s">
        <v>486</v>
      </c>
      <c r="C1822" s="296" t="s">
        <v>214</v>
      </c>
      <c r="D1822" t="s">
        <v>214</v>
      </c>
      <c r="E1822" t="s">
        <v>214</v>
      </c>
      <c r="F1822" t="s">
        <v>212</v>
      </c>
      <c r="G1822" t="s">
        <v>214</v>
      </c>
      <c r="H1822" t="s">
        <v>214</v>
      </c>
      <c r="I1822" t="s">
        <v>214</v>
      </c>
      <c r="J1822" t="s">
        <v>214</v>
      </c>
      <c r="K1822" t="s">
        <v>214</v>
      </c>
      <c r="L1822" t="s">
        <v>214</v>
      </c>
      <c r="M1822" t="s">
        <v>213</v>
      </c>
      <c r="N1822" t="s">
        <v>214</v>
      </c>
      <c r="O1822" t="s">
        <v>214</v>
      </c>
      <c r="P1822" t="s">
        <v>213</v>
      </c>
      <c r="Q1822" t="s">
        <v>213</v>
      </c>
      <c r="R1822" t="s">
        <v>213</v>
      </c>
      <c r="S1822" t="s">
        <v>213</v>
      </c>
      <c r="T1822" t="s">
        <v>213</v>
      </c>
      <c r="U1822" t="s">
        <v>213</v>
      </c>
      <c r="V1822" t="s">
        <v>213</v>
      </c>
      <c r="W1822"/>
      <c r="X1822"/>
      <c r="Y1822"/>
      <c r="Z1822"/>
      <c r="AA1822"/>
      <c r="AB1822"/>
      <c r="AC1822"/>
      <c r="AD1822"/>
      <c r="AE1822"/>
      <c r="AF1822"/>
      <c r="AG1822"/>
      <c r="AH1822"/>
      <c r="AI1822"/>
      <c r="AJ1822"/>
      <c r="AK1822"/>
      <c r="AL1822"/>
      <c r="AM1822"/>
      <c r="AN1822"/>
      <c r="AO1822"/>
      <c r="AP1822"/>
      <c r="AQ1822" t="s">
        <v>3377</v>
      </c>
      <c r="AR1822" s="296"/>
      <c r="AS1822" s="300"/>
      <c r="AT1822" s="294"/>
    </row>
    <row r="1823" spans="1:48" s="257" customFormat="1" ht="22.8" x14ac:dyDescent="0.4">
      <c r="A1823" s="298">
        <v>217026</v>
      </c>
      <c r="B1823" s="257" t="s">
        <v>486</v>
      </c>
      <c r="C1823" s="296" t="s">
        <v>214</v>
      </c>
      <c r="D1823" t="s">
        <v>214</v>
      </c>
      <c r="E1823" t="s">
        <v>214</v>
      </c>
      <c r="F1823" t="s">
        <v>214</v>
      </c>
      <c r="G1823" t="s">
        <v>214</v>
      </c>
      <c r="H1823" t="s">
        <v>214</v>
      </c>
      <c r="I1823" t="s">
        <v>214</v>
      </c>
      <c r="J1823" t="s">
        <v>214</v>
      </c>
      <c r="K1823" t="s">
        <v>214</v>
      </c>
      <c r="L1823" t="s">
        <v>214</v>
      </c>
      <c r="M1823" t="s">
        <v>214</v>
      </c>
      <c r="N1823" t="s">
        <v>214</v>
      </c>
      <c r="O1823" t="s">
        <v>214</v>
      </c>
      <c r="P1823" t="s">
        <v>214</v>
      </c>
      <c r="Q1823" t="s">
        <v>214</v>
      </c>
      <c r="R1823" t="s">
        <v>213</v>
      </c>
      <c r="S1823" t="s">
        <v>213</v>
      </c>
      <c r="T1823" t="s">
        <v>213</v>
      </c>
      <c r="U1823" t="s">
        <v>213</v>
      </c>
      <c r="V1823" t="s">
        <v>213</v>
      </c>
      <c r="W1823"/>
      <c r="X1823"/>
      <c r="Y1823"/>
      <c r="Z1823"/>
      <c r="AA1823"/>
      <c r="AB1823"/>
      <c r="AC1823"/>
      <c r="AD1823"/>
      <c r="AE1823"/>
      <c r="AF1823"/>
      <c r="AG1823"/>
      <c r="AH1823" s="296"/>
      <c r="AI1823" s="296"/>
      <c r="AJ1823" s="296"/>
      <c r="AK1823" s="296"/>
      <c r="AL1823" s="296"/>
      <c r="AM1823" s="296"/>
      <c r="AN1823" s="296"/>
      <c r="AO1823" s="296"/>
      <c r="AP1823" s="296"/>
      <c r="AQ1823" t="s">
        <v>3377</v>
      </c>
      <c r="AR1823" s="296"/>
      <c r="AS1823" s="297"/>
      <c r="AT1823" s="293"/>
      <c r="AV1823" s="258"/>
    </row>
    <row r="1824" spans="1:48" s="257" customFormat="1" x14ac:dyDescent="0.25">
      <c r="A1824" s="298">
        <v>217027</v>
      </c>
      <c r="B1824" s="257" t="s">
        <v>485</v>
      </c>
      <c r="C1824" s="296" t="s">
        <v>214</v>
      </c>
      <c r="D1824" t="s">
        <v>214</v>
      </c>
      <c r="E1824" t="s">
        <v>212</v>
      </c>
      <c r="F1824" t="s">
        <v>212</v>
      </c>
      <c r="G1824" t="s">
        <v>214</v>
      </c>
      <c r="H1824" t="s">
        <v>214</v>
      </c>
      <c r="I1824" t="s">
        <v>212</v>
      </c>
      <c r="J1824" t="s">
        <v>212</v>
      </c>
      <c r="K1824" t="s">
        <v>214</v>
      </c>
      <c r="L1824" t="s">
        <v>213</v>
      </c>
      <c r="M1824"/>
      <c r="N1824"/>
      <c r="O1824"/>
      <c r="P1824"/>
      <c r="Q1824"/>
      <c r="R1824"/>
      <c r="S1824"/>
      <c r="T1824"/>
      <c r="U1824"/>
      <c r="V1824"/>
      <c r="W1824"/>
      <c r="X1824"/>
      <c r="Y1824"/>
      <c r="Z1824"/>
      <c r="AA1824"/>
      <c r="AB1824"/>
      <c r="AC1824"/>
      <c r="AD1824"/>
      <c r="AE1824"/>
      <c r="AF1824"/>
      <c r="AG1824"/>
      <c r="AH1824" s="296"/>
      <c r="AI1824" s="296"/>
      <c r="AJ1824" s="296"/>
      <c r="AK1824" s="296"/>
      <c r="AL1824" s="296"/>
      <c r="AM1824" s="296"/>
      <c r="AN1824" s="296"/>
      <c r="AO1824" s="296"/>
      <c r="AP1824" s="296"/>
      <c r="AQ1824" t="s">
        <v>485</v>
      </c>
      <c r="AR1824" s="296"/>
      <c r="AS1824" s="298"/>
      <c r="AT1824" s="298"/>
    </row>
    <row r="1825" spans="1:48" s="257" customFormat="1" ht="22.8" x14ac:dyDescent="0.4">
      <c r="A1825" s="298">
        <v>217028</v>
      </c>
      <c r="B1825" s="257" t="s">
        <v>486</v>
      </c>
      <c r="C1825" s="296" t="s">
        <v>212</v>
      </c>
      <c r="D1825" t="s">
        <v>212</v>
      </c>
      <c r="E1825" t="s">
        <v>212</v>
      </c>
      <c r="F1825" t="s">
        <v>212</v>
      </c>
      <c r="G1825" t="s">
        <v>212</v>
      </c>
      <c r="H1825" t="s">
        <v>214</v>
      </c>
      <c r="I1825" t="s">
        <v>212</v>
      </c>
      <c r="J1825" t="s">
        <v>214</v>
      </c>
      <c r="K1825" t="s">
        <v>214</v>
      </c>
      <c r="L1825" t="s">
        <v>212</v>
      </c>
      <c r="M1825" t="s">
        <v>214</v>
      </c>
      <c r="N1825" t="s">
        <v>214</v>
      </c>
      <c r="O1825" t="s">
        <v>214</v>
      </c>
      <c r="P1825" t="s">
        <v>214</v>
      </c>
      <c r="Q1825" t="s">
        <v>214</v>
      </c>
      <c r="R1825" t="s">
        <v>213</v>
      </c>
      <c r="S1825" t="s">
        <v>213</v>
      </c>
      <c r="T1825" t="s">
        <v>213</v>
      </c>
      <c r="U1825" t="s">
        <v>213</v>
      </c>
      <c r="V1825" t="s">
        <v>213</v>
      </c>
      <c r="W1825"/>
      <c r="X1825"/>
      <c r="Y1825"/>
      <c r="Z1825"/>
      <c r="AA1825"/>
      <c r="AB1825"/>
      <c r="AC1825"/>
      <c r="AD1825"/>
      <c r="AE1825"/>
      <c r="AF1825"/>
      <c r="AG1825"/>
      <c r="AH1825" s="296"/>
      <c r="AI1825" s="296"/>
      <c r="AJ1825" s="296"/>
      <c r="AK1825" s="296"/>
      <c r="AL1825" s="296"/>
      <c r="AM1825" s="296"/>
      <c r="AN1825" s="296"/>
      <c r="AO1825" s="296"/>
      <c r="AP1825" s="296"/>
      <c r="AQ1825" t="s">
        <v>3377</v>
      </c>
      <c r="AR1825" s="296"/>
      <c r="AS1825" s="297"/>
      <c r="AT1825" s="293"/>
      <c r="AV1825" s="258"/>
    </row>
    <row r="1826" spans="1:48" s="257" customFormat="1" ht="24" x14ac:dyDescent="0.5">
      <c r="A1826" s="302">
        <v>217029</v>
      </c>
      <c r="B1826" s="257" t="s">
        <v>485</v>
      </c>
      <c r="C1826" s="298" t="s">
        <v>214</v>
      </c>
      <c r="D1826" s="257" t="s">
        <v>214</v>
      </c>
      <c r="E1826" s="257" t="s">
        <v>213</v>
      </c>
      <c r="F1826" s="257" t="s">
        <v>213</v>
      </c>
      <c r="G1826" s="257" t="s">
        <v>214</v>
      </c>
      <c r="H1826" s="257" t="s">
        <v>213</v>
      </c>
      <c r="I1826" s="257" t="s">
        <v>213</v>
      </c>
      <c r="J1826" s="257" t="s">
        <v>213</v>
      </c>
      <c r="K1826" s="257" t="s">
        <v>213</v>
      </c>
      <c r="L1826" s="257" t="s">
        <v>213</v>
      </c>
      <c r="N1826" s="298"/>
      <c r="O1826" s="298"/>
      <c r="P1826" s="298"/>
      <c r="Q1826" s="298"/>
      <c r="R1826" s="298"/>
      <c r="S1826" s="298"/>
      <c r="T1826" s="298"/>
      <c r="U1826" s="298"/>
      <c r="V1826" s="298"/>
      <c r="W1826" s="298"/>
      <c r="X1826" s="298"/>
      <c r="Y1826" s="298"/>
      <c r="Z1826" s="298"/>
      <c r="AA1826" s="298"/>
      <c r="AB1826" s="298"/>
      <c r="AC1826" s="298"/>
      <c r="AD1826" s="298"/>
      <c r="AE1826" s="298"/>
      <c r="AF1826" s="298"/>
      <c r="AG1826" s="298"/>
      <c r="AH1826" s="298"/>
      <c r="AI1826" s="298"/>
      <c r="AJ1826" s="298"/>
      <c r="AK1826" s="298"/>
      <c r="AL1826" s="298"/>
      <c r="AM1826" s="298"/>
      <c r="AN1826" s="298"/>
      <c r="AO1826" s="298"/>
      <c r="AP1826" s="296"/>
      <c r="AQ1826" t="s">
        <v>485</v>
      </c>
      <c r="AR1826" s="297"/>
      <c r="AS1826" s="297"/>
      <c r="AT1826" s="294"/>
    </row>
    <row r="1827" spans="1:48" s="257" customFormat="1" ht="24" x14ac:dyDescent="0.5">
      <c r="A1827" s="302">
        <v>217030</v>
      </c>
      <c r="B1827" s="257" t="s">
        <v>485</v>
      </c>
      <c r="C1827" s="298" t="s">
        <v>214</v>
      </c>
      <c r="D1827" s="257" t="s">
        <v>213</v>
      </c>
      <c r="E1827" s="257" t="s">
        <v>214</v>
      </c>
      <c r="F1827" s="257" t="s">
        <v>213</v>
      </c>
      <c r="G1827" s="257" t="s">
        <v>213</v>
      </c>
      <c r="H1827" s="257" t="s">
        <v>213</v>
      </c>
      <c r="I1827" s="257" t="s">
        <v>213</v>
      </c>
      <c r="J1827" s="257" t="s">
        <v>213</v>
      </c>
      <c r="K1827" s="257" t="s">
        <v>213</v>
      </c>
      <c r="L1827" s="257" t="s">
        <v>213</v>
      </c>
      <c r="Y1827" s="298"/>
      <c r="Z1827" s="298"/>
      <c r="AA1827" s="298"/>
      <c r="AB1827" s="298"/>
      <c r="AC1827" s="298"/>
      <c r="AD1827" s="298"/>
      <c r="AE1827" s="298"/>
      <c r="AF1827" s="298"/>
      <c r="AG1827" s="298"/>
      <c r="AH1827" s="298"/>
      <c r="AI1827" s="298"/>
      <c r="AJ1827" s="298"/>
      <c r="AK1827" s="298"/>
      <c r="AP1827"/>
      <c r="AQ1827" t="s">
        <v>485</v>
      </c>
      <c r="AR1827" s="297"/>
      <c r="AS1827" s="297"/>
      <c r="AT1827" s="294"/>
    </row>
    <row r="1828" spans="1:48" s="257" customFormat="1" ht="24" x14ac:dyDescent="0.5">
      <c r="A1828" s="302">
        <v>217031</v>
      </c>
      <c r="B1828" s="257" t="s">
        <v>485</v>
      </c>
      <c r="C1828" s="298" t="s">
        <v>214</v>
      </c>
      <c r="D1828" s="257" t="s">
        <v>214</v>
      </c>
      <c r="E1828" s="257" t="s">
        <v>214</v>
      </c>
      <c r="F1828" s="257" t="s">
        <v>214</v>
      </c>
      <c r="G1828" s="257" t="s">
        <v>214</v>
      </c>
      <c r="H1828" s="257" t="s">
        <v>213</v>
      </c>
      <c r="I1828" s="257" t="s">
        <v>213</v>
      </c>
      <c r="J1828" s="257" t="s">
        <v>213</v>
      </c>
      <c r="K1828" s="257" t="s">
        <v>213</v>
      </c>
      <c r="L1828" s="257" t="s">
        <v>213</v>
      </c>
      <c r="AP1828"/>
      <c r="AQ1828" t="s">
        <v>485</v>
      </c>
      <c r="AR1828" s="297"/>
      <c r="AS1828" s="297"/>
      <c r="AT1828" s="294"/>
    </row>
    <row r="1829" spans="1:48" s="257" customFormat="1" ht="24" x14ac:dyDescent="0.5">
      <c r="A1829" s="302">
        <v>217032</v>
      </c>
      <c r="B1829" s="257" t="s">
        <v>485</v>
      </c>
      <c r="C1829" s="298" t="s">
        <v>214</v>
      </c>
      <c r="D1829" s="257" t="s">
        <v>214</v>
      </c>
      <c r="E1829" s="257" t="s">
        <v>214</v>
      </c>
      <c r="F1829" s="257" t="s">
        <v>214</v>
      </c>
      <c r="G1829" s="257" t="s">
        <v>214</v>
      </c>
      <c r="H1829" s="257" t="s">
        <v>213</v>
      </c>
      <c r="I1829" s="257" t="s">
        <v>213</v>
      </c>
      <c r="J1829" s="257" t="s">
        <v>213</v>
      </c>
      <c r="K1829" s="257" t="s">
        <v>213</v>
      </c>
      <c r="L1829" s="257" t="s">
        <v>213</v>
      </c>
      <c r="AP1829"/>
      <c r="AQ1829" t="s">
        <v>485</v>
      </c>
      <c r="AR1829" s="297"/>
      <c r="AS1829" s="297"/>
      <c r="AT1829" s="294"/>
    </row>
    <row r="1830" spans="1:48" s="257" customFormat="1" ht="22.8" x14ac:dyDescent="0.4">
      <c r="A1830" s="298">
        <v>217033</v>
      </c>
      <c r="B1830" s="257" t="s">
        <v>486</v>
      </c>
      <c r="C1830" s="296" t="s">
        <v>214</v>
      </c>
      <c r="D1830" t="s">
        <v>214</v>
      </c>
      <c r="E1830" t="s">
        <v>214</v>
      </c>
      <c r="F1830" t="s">
        <v>212</v>
      </c>
      <c r="G1830" t="s">
        <v>213</v>
      </c>
      <c r="H1830" t="s">
        <v>214</v>
      </c>
      <c r="I1830" t="s">
        <v>214</v>
      </c>
      <c r="J1830" t="s">
        <v>214</v>
      </c>
      <c r="K1830" t="s">
        <v>214</v>
      </c>
      <c r="L1830" t="s">
        <v>214</v>
      </c>
      <c r="M1830" t="s">
        <v>213</v>
      </c>
      <c r="N1830" s="296" t="s">
        <v>213</v>
      </c>
      <c r="O1830" s="296" t="s">
        <v>214</v>
      </c>
      <c r="P1830" s="296" t="s">
        <v>214</v>
      </c>
      <c r="Q1830" s="296" t="s">
        <v>213</v>
      </c>
      <c r="R1830" s="296" t="s">
        <v>213</v>
      </c>
      <c r="S1830" s="296" t="s">
        <v>213</v>
      </c>
      <c r="T1830" s="296" t="s">
        <v>213</v>
      </c>
      <c r="U1830" s="296" t="s">
        <v>213</v>
      </c>
      <c r="V1830" s="296" t="s">
        <v>213</v>
      </c>
      <c r="W1830" s="296"/>
      <c r="X1830" s="296"/>
      <c r="Y1830" s="296"/>
      <c r="Z1830" s="296"/>
      <c r="AA1830" s="296"/>
      <c r="AB1830" s="296"/>
      <c r="AC1830" s="296"/>
      <c r="AD1830" s="296"/>
      <c r="AE1830" s="296"/>
      <c r="AF1830" s="296"/>
      <c r="AG1830" s="296"/>
      <c r="AH1830" s="296"/>
      <c r="AI1830" s="296"/>
      <c r="AJ1830" s="296"/>
      <c r="AK1830" s="296"/>
      <c r="AL1830"/>
      <c r="AM1830"/>
      <c r="AN1830"/>
      <c r="AO1830"/>
      <c r="AP1830"/>
      <c r="AQ1830" t="s">
        <v>486</v>
      </c>
      <c r="AR1830" s="296"/>
      <c r="AS1830" s="297"/>
      <c r="AT1830" s="293"/>
      <c r="AV1830" s="258"/>
    </row>
    <row r="1831" spans="1:48" s="257" customFormat="1" ht="22.8" x14ac:dyDescent="0.4">
      <c r="A1831" s="298">
        <v>217034</v>
      </c>
      <c r="B1831" s="257" t="s">
        <v>486</v>
      </c>
      <c r="C1831" s="296" t="s">
        <v>212</v>
      </c>
      <c r="D1831" t="s">
        <v>214</v>
      </c>
      <c r="E1831" t="s">
        <v>214</v>
      </c>
      <c r="F1831" t="s">
        <v>212</v>
      </c>
      <c r="G1831" t="s">
        <v>212</v>
      </c>
      <c r="H1831" t="s">
        <v>214</v>
      </c>
      <c r="I1831" t="s">
        <v>214</v>
      </c>
      <c r="J1831" t="s">
        <v>214</v>
      </c>
      <c r="K1831" t="s">
        <v>214</v>
      </c>
      <c r="L1831" t="s">
        <v>213</v>
      </c>
      <c r="M1831" t="s">
        <v>213</v>
      </c>
      <c r="N1831" t="s">
        <v>213</v>
      </c>
      <c r="O1831" t="s">
        <v>213</v>
      </c>
      <c r="P1831" t="s">
        <v>213</v>
      </c>
      <c r="Q1831" t="s">
        <v>213</v>
      </c>
      <c r="R1831" t="s">
        <v>213</v>
      </c>
      <c r="S1831" t="s">
        <v>213</v>
      </c>
      <c r="T1831" t="s">
        <v>213</v>
      </c>
      <c r="U1831" t="s">
        <v>213</v>
      </c>
      <c r="V1831" t="s">
        <v>213</v>
      </c>
      <c r="W1831"/>
      <c r="X1831"/>
      <c r="Y1831" s="296"/>
      <c r="Z1831" s="296"/>
      <c r="AA1831" s="296"/>
      <c r="AB1831" s="296"/>
      <c r="AC1831" s="296"/>
      <c r="AD1831" s="296"/>
      <c r="AE1831" s="296"/>
      <c r="AF1831" s="296"/>
      <c r="AG1831"/>
      <c r="AH1831"/>
      <c r="AI1831"/>
      <c r="AJ1831"/>
      <c r="AK1831"/>
      <c r="AL1831" s="296"/>
      <c r="AM1831" s="296"/>
      <c r="AN1831" s="296"/>
      <c r="AO1831" s="296"/>
      <c r="AP1831" s="296"/>
      <c r="AQ1831" t="s">
        <v>3377</v>
      </c>
      <c r="AR1831" s="297"/>
      <c r="AS1831" s="297"/>
      <c r="AT1831" s="294"/>
      <c r="AV1831" s="258"/>
    </row>
    <row r="1832" spans="1:48" s="257" customFormat="1" ht="22.8" x14ac:dyDescent="0.4">
      <c r="A1832" s="298">
        <v>217035</v>
      </c>
      <c r="B1832" s="257" t="s">
        <v>488</v>
      </c>
      <c r="C1832" s="296" t="s">
        <v>212</v>
      </c>
      <c r="D1832" t="s">
        <v>214</v>
      </c>
      <c r="E1832" t="s">
        <v>212</v>
      </c>
      <c r="F1832" t="s">
        <v>212</v>
      </c>
      <c r="G1832" t="s">
        <v>212</v>
      </c>
      <c r="H1832" t="s">
        <v>214</v>
      </c>
      <c r="I1832" t="s">
        <v>214</v>
      </c>
      <c r="J1832" t="s">
        <v>214</v>
      </c>
      <c r="K1832" t="s">
        <v>214</v>
      </c>
      <c r="L1832" t="s">
        <v>214</v>
      </c>
      <c r="M1832" t="s">
        <v>213</v>
      </c>
      <c r="N1832" t="s">
        <v>213</v>
      </c>
      <c r="O1832" t="s">
        <v>213</v>
      </c>
      <c r="P1832" t="s">
        <v>213</v>
      </c>
      <c r="Q1832" t="s">
        <v>213</v>
      </c>
      <c r="R1832"/>
      <c r="S1832"/>
      <c r="T1832"/>
      <c r="U1832"/>
      <c r="V1832"/>
      <c r="W1832"/>
      <c r="X1832"/>
      <c r="Y1832"/>
      <c r="Z1832"/>
      <c r="AA1832"/>
      <c r="AB1832"/>
      <c r="AC1832"/>
      <c r="AD1832"/>
      <c r="AE1832"/>
      <c r="AF1832"/>
      <c r="AG1832"/>
      <c r="AH1832" s="296"/>
      <c r="AI1832" s="296"/>
      <c r="AJ1832" s="296"/>
      <c r="AK1832" s="296"/>
      <c r="AL1832"/>
      <c r="AM1832"/>
      <c r="AN1832"/>
      <c r="AO1832"/>
      <c r="AP1832"/>
      <c r="AQ1832" t="s">
        <v>4215</v>
      </c>
      <c r="AR1832" s="296"/>
      <c r="AS1832" s="297"/>
      <c r="AT1832" s="293"/>
      <c r="AV1832" s="258"/>
    </row>
    <row r="1833" spans="1:48" s="257" customFormat="1" ht="22.8" x14ac:dyDescent="0.4">
      <c r="A1833" s="298">
        <v>217036</v>
      </c>
      <c r="B1833" s="257" t="s">
        <v>486</v>
      </c>
      <c r="C1833" s="296" t="s">
        <v>213</v>
      </c>
      <c r="D1833" t="s">
        <v>214</v>
      </c>
      <c r="E1833" t="s">
        <v>214</v>
      </c>
      <c r="F1833" t="s">
        <v>214</v>
      </c>
      <c r="G1833" t="s">
        <v>214</v>
      </c>
      <c r="H1833" t="s">
        <v>213</v>
      </c>
      <c r="I1833" t="s">
        <v>214</v>
      </c>
      <c r="J1833" t="s">
        <v>214</v>
      </c>
      <c r="K1833" t="s">
        <v>214</v>
      </c>
      <c r="L1833" t="s">
        <v>214</v>
      </c>
      <c r="M1833" t="s">
        <v>214</v>
      </c>
      <c r="N1833" s="296" t="s">
        <v>214</v>
      </c>
      <c r="O1833" s="296" t="s">
        <v>214</v>
      </c>
      <c r="P1833" s="296" t="s">
        <v>213</v>
      </c>
      <c r="Q1833" s="296" t="s">
        <v>214</v>
      </c>
      <c r="R1833" s="296" t="s">
        <v>213</v>
      </c>
      <c r="S1833" s="296" t="s">
        <v>213</v>
      </c>
      <c r="T1833" s="296" t="s">
        <v>213</v>
      </c>
      <c r="U1833" s="296" t="s">
        <v>213</v>
      </c>
      <c r="V1833" s="296" t="s">
        <v>213</v>
      </c>
      <c r="W1833" s="296"/>
      <c r="X1833" s="296"/>
      <c r="Y1833" s="296"/>
      <c r="Z1833" s="296"/>
      <c r="AA1833" s="296"/>
      <c r="AB1833" s="296"/>
      <c r="AC1833" s="296"/>
      <c r="AD1833" s="296"/>
      <c r="AE1833" s="296"/>
      <c r="AF1833" s="296"/>
      <c r="AG1833" s="296"/>
      <c r="AH1833" s="296"/>
      <c r="AI1833" s="296"/>
      <c r="AJ1833" s="296"/>
      <c r="AK1833" s="296"/>
      <c r="AL1833" s="296"/>
      <c r="AM1833" s="296"/>
      <c r="AN1833" s="296"/>
      <c r="AO1833" s="296"/>
      <c r="AP1833" s="296"/>
      <c r="AQ1833" t="s">
        <v>3377</v>
      </c>
      <c r="AR1833" s="296"/>
      <c r="AS1833" s="297"/>
      <c r="AT1833" s="294"/>
      <c r="AV1833" s="258"/>
    </row>
    <row r="1834" spans="1:48" s="257" customFormat="1" ht="22.8" x14ac:dyDescent="0.4">
      <c r="A1834" s="298">
        <v>217037</v>
      </c>
      <c r="B1834" s="257" t="s">
        <v>485</v>
      </c>
      <c r="C1834" s="296" t="s">
        <v>214</v>
      </c>
      <c r="D1834" t="s">
        <v>214</v>
      </c>
      <c r="E1834" t="s">
        <v>214</v>
      </c>
      <c r="F1834" t="s">
        <v>213</v>
      </c>
      <c r="G1834" t="s">
        <v>212</v>
      </c>
      <c r="H1834" t="s">
        <v>214</v>
      </c>
      <c r="I1834" t="s">
        <v>213</v>
      </c>
      <c r="J1834" t="s">
        <v>213</v>
      </c>
      <c r="K1834" t="s">
        <v>213</v>
      </c>
      <c r="L1834" t="s">
        <v>214</v>
      </c>
      <c r="M1834"/>
      <c r="N1834" s="296"/>
      <c r="O1834" s="296"/>
      <c r="P1834" s="296"/>
      <c r="Q1834" s="296"/>
      <c r="R1834" s="296"/>
      <c r="S1834" s="296"/>
      <c r="T1834" s="296"/>
      <c r="U1834" s="296"/>
      <c r="V1834" s="296"/>
      <c r="W1834" s="296"/>
      <c r="X1834" s="296"/>
      <c r="Y1834" s="296"/>
      <c r="Z1834" s="296"/>
      <c r="AA1834" s="296"/>
      <c r="AB1834" s="296"/>
      <c r="AC1834" s="296"/>
      <c r="AD1834" s="296"/>
      <c r="AE1834" s="296"/>
      <c r="AF1834" s="296"/>
      <c r="AG1834"/>
      <c r="AH1834"/>
      <c r="AI1834"/>
      <c r="AJ1834"/>
      <c r="AK1834"/>
      <c r="AL1834" s="296"/>
      <c r="AM1834" s="296"/>
      <c r="AN1834" s="296"/>
      <c r="AO1834" s="296"/>
      <c r="AP1834" s="296"/>
      <c r="AQ1834" t="s">
        <v>485</v>
      </c>
      <c r="AR1834" s="297"/>
      <c r="AS1834" s="297"/>
      <c r="AT1834" s="294"/>
    </row>
    <row r="1835" spans="1:48" s="257" customFormat="1" ht="24" x14ac:dyDescent="0.5">
      <c r="A1835" s="302">
        <v>217038</v>
      </c>
      <c r="B1835" s="257" t="s">
        <v>485</v>
      </c>
      <c r="C1835" s="294" t="s">
        <v>214</v>
      </c>
      <c r="D1835" s="256" t="s">
        <v>214</v>
      </c>
      <c r="E1835" s="256" t="s">
        <v>214</v>
      </c>
      <c r="F1835" s="256" t="s">
        <v>214</v>
      </c>
      <c r="G1835" s="256" t="s">
        <v>214</v>
      </c>
      <c r="H1835" s="256" t="s">
        <v>213</v>
      </c>
      <c r="I1835" s="256" t="s">
        <v>213</v>
      </c>
      <c r="J1835" s="256" t="s">
        <v>213</v>
      </c>
      <c r="K1835" s="256" t="s">
        <v>213</v>
      </c>
      <c r="L1835" s="256" t="s">
        <v>213</v>
      </c>
      <c r="M1835" s="256"/>
      <c r="N1835" s="294"/>
      <c r="O1835" s="294"/>
      <c r="P1835" s="294"/>
      <c r="Q1835" s="294"/>
      <c r="R1835" s="294"/>
      <c r="S1835" s="294"/>
      <c r="T1835" s="294"/>
      <c r="U1835" s="294"/>
      <c r="V1835" s="294"/>
      <c r="W1835" s="294"/>
      <c r="X1835" s="294"/>
      <c r="Y1835" s="294"/>
      <c r="Z1835" s="294"/>
      <c r="AA1835" s="294"/>
      <c r="AB1835" s="294"/>
      <c r="AC1835" s="294"/>
      <c r="AD1835" s="294"/>
      <c r="AE1835" s="294"/>
      <c r="AF1835" s="294"/>
      <c r="AG1835" s="294"/>
      <c r="AH1835" s="294"/>
      <c r="AI1835" s="294"/>
      <c r="AJ1835" s="294"/>
      <c r="AK1835" s="294"/>
      <c r="AL1835" s="294"/>
      <c r="AM1835" s="294"/>
      <c r="AN1835" s="294"/>
      <c r="AO1835" s="294"/>
      <c r="AP1835" s="296"/>
      <c r="AQ1835" t="s">
        <v>485</v>
      </c>
      <c r="AR1835" s="297"/>
      <c r="AS1835" s="297"/>
      <c r="AT1835" s="293"/>
      <c r="AV1835" s="258"/>
    </row>
    <row r="1836" spans="1:48" s="257" customFormat="1" ht="24" x14ac:dyDescent="0.5">
      <c r="A1836" s="302">
        <v>217039</v>
      </c>
      <c r="B1836" s="257" t="s">
        <v>485</v>
      </c>
      <c r="C1836" s="298" t="s">
        <v>214</v>
      </c>
      <c r="D1836" s="257" t="s">
        <v>213</v>
      </c>
      <c r="E1836" s="257" t="s">
        <v>214</v>
      </c>
      <c r="F1836" s="257" t="s">
        <v>213</v>
      </c>
      <c r="G1836" s="257" t="s">
        <v>213</v>
      </c>
      <c r="H1836" s="257" t="s">
        <v>213</v>
      </c>
      <c r="I1836" s="257" t="s">
        <v>213</v>
      </c>
      <c r="J1836" s="257" t="s">
        <v>213</v>
      </c>
      <c r="K1836" s="257" t="s">
        <v>213</v>
      </c>
      <c r="L1836" s="257" t="s">
        <v>213</v>
      </c>
      <c r="N1836" s="298"/>
      <c r="O1836" s="298"/>
      <c r="P1836" s="298"/>
      <c r="Q1836" s="298"/>
      <c r="R1836" s="298"/>
      <c r="S1836" s="298"/>
      <c r="T1836" s="298"/>
      <c r="U1836" s="298"/>
      <c r="V1836" s="298"/>
      <c r="W1836" s="298"/>
      <c r="X1836" s="298"/>
      <c r="Y1836" s="298"/>
      <c r="Z1836" s="298"/>
      <c r="AA1836" s="298"/>
      <c r="AB1836" s="298"/>
      <c r="AC1836" s="298"/>
      <c r="AD1836" s="298"/>
      <c r="AE1836" s="298"/>
      <c r="AF1836" s="298"/>
      <c r="AG1836" s="298"/>
      <c r="AH1836" s="298"/>
      <c r="AI1836" s="298"/>
      <c r="AJ1836" s="298"/>
      <c r="AK1836" s="298"/>
      <c r="AL1836" s="298"/>
      <c r="AM1836" s="298"/>
      <c r="AN1836" s="298"/>
      <c r="AO1836" s="298"/>
      <c r="AP1836" s="296"/>
      <c r="AQ1836" t="s">
        <v>485</v>
      </c>
      <c r="AR1836" s="297"/>
      <c r="AS1836" s="297"/>
      <c r="AT1836" s="294"/>
      <c r="AV1836" s="258"/>
    </row>
    <row r="1837" spans="1:48" s="257" customFormat="1" ht="22.8" x14ac:dyDescent="0.4">
      <c r="A1837" s="298">
        <v>217040</v>
      </c>
      <c r="B1837" s="257" t="s">
        <v>485</v>
      </c>
      <c r="C1837" s="296" t="s">
        <v>212</v>
      </c>
      <c r="D1837" t="s">
        <v>214</v>
      </c>
      <c r="E1837" t="s">
        <v>212</v>
      </c>
      <c r="F1837" t="s">
        <v>212</v>
      </c>
      <c r="G1837" t="s">
        <v>212</v>
      </c>
      <c r="H1837" t="s">
        <v>214</v>
      </c>
      <c r="I1837" t="s">
        <v>212</v>
      </c>
      <c r="J1837" t="s">
        <v>214</v>
      </c>
      <c r="K1837" t="s">
        <v>214</v>
      </c>
      <c r="L1837" t="s">
        <v>212</v>
      </c>
      <c r="M1837"/>
      <c r="N1837"/>
      <c r="O1837"/>
      <c r="P1837"/>
      <c r="Q1837"/>
      <c r="R1837"/>
      <c r="S1837"/>
      <c r="T1837"/>
      <c r="U1837"/>
      <c r="V1837"/>
      <c r="W1837"/>
      <c r="X1837"/>
      <c r="Y1837"/>
      <c r="Z1837"/>
      <c r="AA1837"/>
      <c r="AB1837"/>
      <c r="AC1837"/>
      <c r="AD1837"/>
      <c r="AE1837"/>
      <c r="AF1837"/>
      <c r="AG1837"/>
      <c r="AH1837"/>
      <c r="AI1837"/>
      <c r="AJ1837"/>
      <c r="AK1837"/>
      <c r="AL1837"/>
      <c r="AM1837"/>
      <c r="AN1837"/>
      <c r="AO1837"/>
      <c r="AP1837"/>
      <c r="AQ1837" t="s">
        <v>485</v>
      </c>
      <c r="AR1837" s="296"/>
      <c r="AS1837" s="297"/>
      <c r="AT1837" s="294"/>
      <c r="AV1837" s="258"/>
    </row>
    <row r="1838" spans="1:48" s="257" customFormat="1" ht="14.4" x14ac:dyDescent="0.3">
      <c r="A1838" s="298">
        <v>217041</v>
      </c>
      <c r="B1838" s="257" t="s">
        <v>486</v>
      </c>
      <c r="C1838" s="296" t="s">
        <v>214</v>
      </c>
      <c r="D1838" t="s">
        <v>214</v>
      </c>
      <c r="E1838" t="s">
        <v>214</v>
      </c>
      <c r="F1838" t="s">
        <v>214</v>
      </c>
      <c r="G1838" t="s">
        <v>214</v>
      </c>
      <c r="H1838" t="s">
        <v>214</v>
      </c>
      <c r="I1838" t="s">
        <v>214</v>
      </c>
      <c r="J1838" t="s">
        <v>214</v>
      </c>
      <c r="K1838" t="s">
        <v>214</v>
      </c>
      <c r="L1838" t="s">
        <v>214</v>
      </c>
      <c r="M1838" t="s">
        <v>214</v>
      </c>
      <c r="N1838" s="296" t="s">
        <v>214</v>
      </c>
      <c r="O1838" s="296" t="s">
        <v>214</v>
      </c>
      <c r="P1838" s="296" t="s">
        <v>214</v>
      </c>
      <c r="Q1838" s="296" t="s">
        <v>214</v>
      </c>
      <c r="R1838" s="296" t="s">
        <v>213</v>
      </c>
      <c r="S1838" s="296" t="s">
        <v>213</v>
      </c>
      <c r="T1838" s="296" t="s">
        <v>213</v>
      </c>
      <c r="U1838" s="296" t="s">
        <v>213</v>
      </c>
      <c r="V1838" s="296" t="s">
        <v>213</v>
      </c>
      <c r="W1838" s="296"/>
      <c r="X1838" s="296"/>
      <c r="Y1838" s="296"/>
      <c r="Z1838" s="296"/>
      <c r="AA1838" s="296"/>
      <c r="AB1838" s="296"/>
      <c r="AC1838" s="296"/>
      <c r="AD1838" s="296"/>
      <c r="AE1838" s="296"/>
      <c r="AF1838" s="296"/>
      <c r="AG1838" s="296"/>
      <c r="AH1838" s="296"/>
      <c r="AI1838" s="296"/>
      <c r="AJ1838" s="296"/>
      <c r="AK1838" s="296"/>
      <c r="AL1838" s="296"/>
      <c r="AM1838" s="296"/>
      <c r="AN1838" s="296"/>
      <c r="AO1838" s="296"/>
      <c r="AP1838" s="296"/>
      <c r="AQ1838" t="s">
        <v>3377</v>
      </c>
      <c r="AR1838" s="296"/>
      <c r="AS1838" s="300"/>
      <c r="AT1838" s="294"/>
    </row>
    <row r="1839" spans="1:48" s="257" customFormat="1" ht="24" x14ac:dyDescent="0.5">
      <c r="A1839" s="302">
        <v>217042</v>
      </c>
      <c r="B1839" s="257" t="s">
        <v>485</v>
      </c>
      <c r="C1839" s="298" t="s">
        <v>214</v>
      </c>
      <c r="D1839" s="257" t="s">
        <v>214</v>
      </c>
      <c r="E1839" s="257" t="s">
        <v>214</v>
      </c>
      <c r="F1839" s="257" t="s">
        <v>214</v>
      </c>
      <c r="G1839" s="257" t="s">
        <v>214</v>
      </c>
      <c r="H1839" s="257" t="s">
        <v>213</v>
      </c>
      <c r="I1839" s="257" t="s">
        <v>213</v>
      </c>
      <c r="J1839" s="257" t="s">
        <v>213</v>
      </c>
      <c r="K1839" s="257" t="s">
        <v>213</v>
      </c>
      <c r="L1839" s="257" t="s">
        <v>213</v>
      </c>
      <c r="AA1839" s="298"/>
      <c r="AB1839" s="298"/>
      <c r="AC1839" s="298"/>
      <c r="AD1839" s="298"/>
      <c r="AE1839" s="298"/>
      <c r="AF1839" s="298"/>
      <c r="AG1839" s="298"/>
      <c r="AH1839" s="298"/>
      <c r="AI1839" s="298"/>
      <c r="AJ1839" s="298"/>
      <c r="AK1839" s="298"/>
      <c r="AL1839" s="298"/>
      <c r="AM1839" s="298"/>
      <c r="AN1839" s="298"/>
      <c r="AO1839" s="298"/>
      <c r="AP1839" s="296"/>
      <c r="AQ1839" t="s">
        <v>485</v>
      </c>
      <c r="AR1839" s="297"/>
      <c r="AS1839" s="297"/>
      <c r="AT1839" s="294"/>
      <c r="AV1839" s="258"/>
    </row>
    <row r="1840" spans="1:48" s="257" customFormat="1" ht="24" x14ac:dyDescent="0.5">
      <c r="A1840" s="302">
        <v>217043</v>
      </c>
      <c r="B1840" s="257" t="s">
        <v>485</v>
      </c>
      <c r="C1840" s="298" t="s">
        <v>214</v>
      </c>
      <c r="D1840" s="257" t="s">
        <v>214</v>
      </c>
      <c r="E1840" s="257" t="s">
        <v>214</v>
      </c>
      <c r="F1840" s="257" t="s">
        <v>214</v>
      </c>
      <c r="G1840" s="257" t="s">
        <v>214</v>
      </c>
      <c r="H1840" s="257" t="s">
        <v>213</v>
      </c>
      <c r="I1840" s="257" t="s">
        <v>213</v>
      </c>
      <c r="J1840" s="257" t="s">
        <v>213</v>
      </c>
      <c r="K1840" s="257" t="s">
        <v>213</v>
      </c>
      <c r="L1840" s="257" t="s">
        <v>213</v>
      </c>
      <c r="X1840" s="298"/>
      <c r="Y1840" s="298"/>
      <c r="Z1840" s="298"/>
      <c r="AA1840" s="298"/>
      <c r="AB1840" s="298"/>
      <c r="AC1840" s="298"/>
      <c r="AD1840" s="298"/>
      <c r="AE1840" s="298"/>
      <c r="AF1840" s="298"/>
      <c r="AG1840" s="298"/>
      <c r="AH1840" s="298"/>
      <c r="AI1840" s="298"/>
      <c r="AJ1840" s="298"/>
      <c r="AK1840" s="298"/>
      <c r="AL1840" s="298"/>
      <c r="AM1840" s="298"/>
      <c r="AN1840" s="298"/>
      <c r="AO1840" s="298"/>
      <c r="AP1840" s="296"/>
      <c r="AQ1840" t="s">
        <v>485</v>
      </c>
      <c r="AR1840" s="297"/>
      <c r="AS1840" s="297"/>
      <c r="AT1840" s="294"/>
      <c r="AV1840" s="258"/>
    </row>
    <row r="1841" spans="1:48" s="257" customFormat="1" ht="24" x14ac:dyDescent="0.5">
      <c r="A1841" s="302">
        <v>217044</v>
      </c>
      <c r="B1841" s="257" t="s">
        <v>485</v>
      </c>
      <c r="C1841" s="298" t="s">
        <v>214</v>
      </c>
      <c r="D1841" s="257" t="s">
        <v>214</v>
      </c>
      <c r="E1841" s="257" t="s">
        <v>214</v>
      </c>
      <c r="F1841" s="257" t="s">
        <v>214</v>
      </c>
      <c r="G1841" s="257" t="s">
        <v>214</v>
      </c>
      <c r="H1841" s="257" t="s">
        <v>213</v>
      </c>
      <c r="I1841" s="257" t="s">
        <v>213</v>
      </c>
      <c r="J1841" s="257" t="s">
        <v>213</v>
      </c>
      <c r="K1841" s="257" t="s">
        <v>213</v>
      </c>
      <c r="L1841" s="257" t="s">
        <v>213</v>
      </c>
      <c r="AP1841"/>
      <c r="AQ1841" t="s">
        <v>485</v>
      </c>
      <c r="AR1841" s="297"/>
      <c r="AS1841" s="297"/>
      <c r="AT1841" s="294"/>
      <c r="AV1841" s="258"/>
    </row>
    <row r="1842" spans="1:48" s="257" customFormat="1" ht="22.8" x14ac:dyDescent="0.4">
      <c r="A1842" s="298">
        <v>217045</v>
      </c>
      <c r="B1842" s="257" t="s">
        <v>488</v>
      </c>
      <c r="C1842" s="296" t="s">
        <v>212</v>
      </c>
      <c r="D1842" t="s">
        <v>212</v>
      </c>
      <c r="E1842" t="s">
        <v>214</v>
      </c>
      <c r="F1842" t="s">
        <v>212</v>
      </c>
      <c r="G1842" t="s">
        <v>214</v>
      </c>
      <c r="H1842" t="s">
        <v>214</v>
      </c>
      <c r="I1842" t="s">
        <v>214</v>
      </c>
      <c r="J1842" t="s">
        <v>214</v>
      </c>
      <c r="K1842" t="s">
        <v>212</v>
      </c>
      <c r="L1842" t="s">
        <v>214</v>
      </c>
      <c r="M1842" t="s">
        <v>213</v>
      </c>
      <c r="N1842" s="296" t="s">
        <v>213</v>
      </c>
      <c r="O1842" s="296" t="s">
        <v>213</v>
      </c>
      <c r="P1842" s="296" t="s">
        <v>213</v>
      </c>
      <c r="Q1842" s="296" t="s">
        <v>213</v>
      </c>
      <c r="R1842" s="296"/>
      <c r="S1842" s="296"/>
      <c r="T1842" s="296"/>
      <c r="U1842" s="296"/>
      <c r="V1842" s="296"/>
      <c r="W1842" s="296"/>
      <c r="X1842" s="296"/>
      <c r="Y1842" s="296"/>
      <c r="Z1842" s="296"/>
      <c r="AA1842" s="296"/>
      <c r="AB1842" s="296"/>
      <c r="AC1842" s="296"/>
      <c r="AD1842" s="296"/>
      <c r="AE1842" s="296"/>
      <c r="AF1842" s="296"/>
      <c r="AG1842" s="296"/>
      <c r="AH1842" s="296"/>
      <c r="AI1842" s="296"/>
      <c r="AJ1842" s="296"/>
      <c r="AK1842" s="296"/>
      <c r="AL1842" s="296"/>
      <c r="AM1842" s="296"/>
      <c r="AN1842" s="296"/>
      <c r="AO1842" s="296"/>
      <c r="AP1842" s="296"/>
      <c r="AQ1842" t="s">
        <v>4215</v>
      </c>
      <c r="AR1842" s="296"/>
      <c r="AS1842" s="297"/>
      <c r="AT1842" s="294"/>
    </row>
    <row r="1843" spans="1:48" s="257" customFormat="1" ht="22.8" x14ac:dyDescent="0.4">
      <c r="A1843" s="298">
        <v>217046</v>
      </c>
      <c r="B1843" s="257" t="s">
        <v>485</v>
      </c>
      <c r="C1843" s="296" t="s">
        <v>213</v>
      </c>
      <c r="D1843" t="s">
        <v>214</v>
      </c>
      <c r="E1843" t="s">
        <v>214</v>
      </c>
      <c r="F1843" t="s">
        <v>213</v>
      </c>
      <c r="G1843" t="s">
        <v>214</v>
      </c>
      <c r="H1843" t="s">
        <v>214</v>
      </c>
      <c r="I1843" t="s">
        <v>214</v>
      </c>
      <c r="J1843" t="s">
        <v>213</v>
      </c>
      <c r="K1843" t="s">
        <v>213</v>
      </c>
      <c r="L1843" t="s">
        <v>213</v>
      </c>
      <c r="M1843"/>
      <c r="N1843" s="296"/>
      <c r="O1843" s="296"/>
      <c r="P1843" s="296"/>
      <c r="Q1843" s="296"/>
      <c r="R1843" s="296"/>
      <c r="S1843" s="296"/>
      <c r="T1843" s="296"/>
      <c r="U1843" s="296"/>
      <c r="V1843" s="296"/>
      <c r="W1843" s="296"/>
      <c r="X1843" s="296"/>
      <c r="Y1843" s="296"/>
      <c r="Z1843" s="296"/>
      <c r="AA1843" s="296"/>
      <c r="AB1843" s="296"/>
      <c r="AC1843" s="296"/>
      <c r="AD1843" s="296"/>
      <c r="AE1843" s="296"/>
      <c r="AF1843" s="296"/>
      <c r="AG1843" s="296"/>
      <c r="AH1843" s="296"/>
      <c r="AI1843" s="296"/>
      <c r="AJ1843" s="296"/>
      <c r="AK1843" s="296"/>
      <c r="AL1843" s="296"/>
      <c r="AM1843" s="296"/>
      <c r="AN1843" s="296"/>
      <c r="AO1843" s="296"/>
      <c r="AP1843" s="296"/>
      <c r="AQ1843" t="s">
        <v>485</v>
      </c>
      <c r="AR1843" s="297"/>
      <c r="AS1843" s="297"/>
      <c r="AT1843" s="293"/>
      <c r="AV1843" s="258"/>
    </row>
    <row r="1844" spans="1:48" s="257" customFormat="1" ht="24" x14ac:dyDescent="0.5">
      <c r="A1844" s="302">
        <v>217047</v>
      </c>
      <c r="B1844" s="257" t="s">
        <v>485</v>
      </c>
      <c r="C1844" s="294" t="s">
        <v>214</v>
      </c>
      <c r="D1844" s="256" t="s">
        <v>214</v>
      </c>
      <c r="E1844" s="256" t="s">
        <v>214</v>
      </c>
      <c r="F1844" s="256" t="s">
        <v>214</v>
      </c>
      <c r="G1844" s="256" t="s">
        <v>214</v>
      </c>
      <c r="H1844" s="256" t="s">
        <v>213</v>
      </c>
      <c r="I1844" s="256" t="s">
        <v>213</v>
      </c>
      <c r="J1844" s="256" t="s">
        <v>213</v>
      </c>
      <c r="K1844" s="256" t="s">
        <v>213</v>
      </c>
      <c r="L1844" s="256" t="s">
        <v>213</v>
      </c>
      <c r="M1844" s="256"/>
      <c r="N1844" s="256"/>
      <c r="O1844" s="256"/>
      <c r="P1844" s="256"/>
      <c r="Q1844" s="256"/>
      <c r="R1844" s="256"/>
      <c r="S1844" s="256"/>
      <c r="T1844" s="256"/>
      <c r="U1844" s="256"/>
      <c r="V1844" s="256"/>
      <c r="W1844" s="256"/>
      <c r="X1844" s="294"/>
      <c r="Y1844" s="294"/>
      <c r="Z1844" s="294"/>
      <c r="AA1844" s="294"/>
      <c r="AB1844" s="294"/>
      <c r="AC1844" s="294"/>
      <c r="AD1844" s="294"/>
      <c r="AE1844" s="294"/>
      <c r="AF1844" s="294"/>
      <c r="AG1844" s="294"/>
      <c r="AH1844" s="294"/>
      <c r="AI1844" s="294"/>
      <c r="AJ1844" s="294"/>
      <c r="AK1844" s="294"/>
      <c r="AL1844" s="294"/>
      <c r="AM1844" s="294"/>
      <c r="AN1844" s="294"/>
      <c r="AO1844" s="294"/>
      <c r="AP1844" s="296"/>
      <c r="AQ1844" t="s">
        <v>485</v>
      </c>
      <c r="AR1844" s="297"/>
      <c r="AS1844" s="300"/>
      <c r="AT1844" s="294"/>
    </row>
    <row r="1845" spans="1:48" s="257" customFormat="1" ht="22.8" x14ac:dyDescent="0.4">
      <c r="A1845" s="298">
        <v>217048</v>
      </c>
      <c r="B1845" s="257" t="s">
        <v>486</v>
      </c>
      <c r="C1845" s="296" t="s">
        <v>212</v>
      </c>
      <c r="D1845" t="s">
        <v>212</v>
      </c>
      <c r="E1845" t="s">
        <v>212</v>
      </c>
      <c r="F1845" t="s">
        <v>212</v>
      </c>
      <c r="G1845" t="s">
        <v>212</v>
      </c>
      <c r="H1845" t="s">
        <v>214</v>
      </c>
      <c r="I1845" t="s">
        <v>214</v>
      </c>
      <c r="J1845" t="s">
        <v>214</v>
      </c>
      <c r="K1845" t="s">
        <v>214</v>
      </c>
      <c r="L1845" t="s">
        <v>214</v>
      </c>
      <c r="M1845" t="s">
        <v>213</v>
      </c>
      <c r="N1845" t="s">
        <v>213</v>
      </c>
      <c r="O1845" t="s">
        <v>214</v>
      </c>
      <c r="P1845" t="s">
        <v>214</v>
      </c>
      <c r="Q1845" t="s">
        <v>213</v>
      </c>
      <c r="R1845" t="s">
        <v>213</v>
      </c>
      <c r="S1845" t="s">
        <v>213</v>
      </c>
      <c r="T1845" t="s">
        <v>213</v>
      </c>
      <c r="U1845" t="s">
        <v>213</v>
      </c>
      <c r="V1845" t="s">
        <v>213</v>
      </c>
      <c r="W1845"/>
      <c r="X1845"/>
      <c r="Y1845"/>
      <c r="Z1845"/>
      <c r="AA1845"/>
      <c r="AB1845"/>
      <c r="AC1845"/>
      <c r="AD1845"/>
      <c r="AE1845"/>
      <c r="AF1845"/>
      <c r="AG1845"/>
      <c r="AH1845"/>
      <c r="AI1845"/>
      <c r="AJ1845"/>
      <c r="AK1845"/>
      <c r="AL1845"/>
      <c r="AM1845"/>
      <c r="AN1845"/>
      <c r="AO1845"/>
      <c r="AP1845"/>
      <c r="AQ1845" t="s">
        <v>3377</v>
      </c>
      <c r="AR1845" s="296"/>
      <c r="AS1845" s="297"/>
      <c r="AT1845" s="293"/>
      <c r="AV1845" s="258"/>
    </row>
    <row r="1846" spans="1:48" s="257" customFormat="1" ht="22.8" x14ac:dyDescent="0.4">
      <c r="A1846" s="298">
        <v>217049</v>
      </c>
      <c r="B1846" s="257" t="s">
        <v>485</v>
      </c>
      <c r="C1846" s="296" t="s">
        <v>214</v>
      </c>
      <c r="D1846" t="s">
        <v>214</v>
      </c>
      <c r="E1846" t="s">
        <v>214</v>
      </c>
      <c r="F1846" t="s">
        <v>213</v>
      </c>
      <c r="G1846" t="s">
        <v>214</v>
      </c>
      <c r="H1846" s="269" t="s">
        <v>213</v>
      </c>
      <c r="I1846" s="269" t="s">
        <v>213</v>
      </c>
      <c r="J1846" s="269" t="s">
        <v>213</v>
      </c>
      <c r="K1846" s="269" t="s">
        <v>213</v>
      </c>
      <c r="L1846" s="269" t="s">
        <v>213</v>
      </c>
      <c r="M1846"/>
      <c r="N1846" s="296"/>
      <c r="O1846" s="296"/>
      <c r="P1846" s="296"/>
      <c r="Q1846" s="296"/>
      <c r="R1846" s="296"/>
      <c r="S1846" s="296"/>
      <c r="T1846" s="296"/>
      <c r="U1846" s="296"/>
      <c r="V1846" s="296"/>
      <c r="W1846" s="296"/>
      <c r="X1846" s="296"/>
      <c r="Y1846" s="296"/>
      <c r="Z1846" s="296"/>
      <c r="AA1846" s="296"/>
      <c r="AB1846" s="296"/>
      <c r="AC1846" s="296"/>
      <c r="AD1846" s="296"/>
      <c r="AE1846" s="296"/>
      <c r="AF1846" s="296"/>
      <c r="AG1846"/>
      <c r="AH1846"/>
      <c r="AI1846"/>
      <c r="AJ1846"/>
      <c r="AK1846"/>
      <c r="AL1846" s="296"/>
      <c r="AM1846" s="296"/>
      <c r="AN1846" s="296"/>
      <c r="AO1846" s="296"/>
      <c r="AP1846" s="296"/>
      <c r="AQ1846" t="s">
        <v>485</v>
      </c>
      <c r="AR1846" s="297"/>
      <c r="AS1846" s="297"/>
      <c r="AT1846" s="294"/>
    </row>
    <row r="1847" spans="1:48" s="257" customFormat="1" ht="22.8" x14ac:dyDescent="0.4">
      <c r="A1847" s="298">
        <v>217050</v>
      </c>
      <c r="B1847" s="257" t="s">
        <v>485</v>
      </c>
      <c r="C1847" s="296" t="s">
        <v>212</v>
      </c>
      <c r="D1847" t="s">
        <v>212</v>
      </c>
      <c r="E1847" t="s">
        <v>214</v>
      </c>
      <c r="F1847" t="s">
        <v>212</v>
      </c>
      <c r="G1847" t="s">
        <v>212</v>
      </c>
      <c r="H1847" t="s">
        <v>213</v>
      </c>
      <c r="I1847" t="s">
        <v>213</v>
      </c>
      <c r="J1847" t="s">
        <v>213</v>
      </c>
      <c r="K1847" t="s">
        <v>213</v>
      </c>
      <c r="L1847" t="s">
        <v>213</v>
      </c>
      <c r="M1847"/>
      <c r="N1847"/>
      <c r="O1847"/>
      <c r="P1847"/>
      <c r="Q1847"/>
      <c r="R1847"/>
      <c r="S1847"/>
      <c r="T1847"/>
      <c r="U1847"/>
      <c r="V1847"/>
      <c r="W1847"/>
      <c r="X1847" s="296"/>
      <c r="Y1847" s="296"/>
      <c r="Z1847" s="296"/>
      <c r="AA1847" s="296"/>
      <c r="AB1847"/>
      <c r="AC1847"/>
      <c r="AD1847"/>
      <c r="AE1847"/>
      <c r="AF1847"/>
      <c r="AG1847" s="296"/>
      <c r="AH1847" s="296"/>
      <c r="AI1847" s="296"/>
      <c r="AJ1847" s="296"/>
      <c r="AK1847" s="296"/>
      <c r="AL1847" s="296"/>
      <c r="AM1847" s="296"/>
      <c r="AN1847" s="296"/>
      <c r="AO1847" s="296"/>
      <c r="AP1847" s="296"/>
      <c r="AQ1847" t="s">
        <v>485</v>
      </c>
      <c r="AR1847" s="297"/>
      <c r="AS1847" s="297"/>
      <c r="AT1847" s="294"/>
      <c r="AV1847" s="258"/>
    </row>
    <row r="1848" spans="1:48" s="257" customFormat="1" ht="22.8" x14ac:dyDescent="0.4">
      <c r="A1848" s="298">
        <v>217051</v>
      </c>
      <c r="B1848" s="257" t="s">
        <v>485</v>
      </c>
      <c r="C1848" s="296" t="s">
        <v>214</v>
      </c>
      <c r="D1848" t="s">
        <v>214</v>
      </c>
      <c r="E1848" t="s">
        <v>212</v>
      </c>
      <c r="F1848" t="s">
        <v>212</v>
      </c>
      <c r="G1848" t="s">
        <v>212</v>
      </c>
      <c r="H1848" t="s">
        <v>212</v>
      </c>
      <c r="I1848" t="s">
        <v>214</v>
      </c>
      <c r="J1848" t="s">
        <v>214</v>
      </c>
      <c r="K1848" t="s">
        <v>214</v>
      </c>
      <c r="L1848" t="s">
        <v>214</v>
      </c>
      <c r="M1848"/>
      <c r="N1848" s="296"/>
      <c r="O1848" s="296"/>
      <c r="P1848" s="296"/>
      <c r="Q1848" s="296"/>
      <c r="R1848" s="296"/>
      <c r="S1848" s="296"/>
      <c r="T1848" s="296"/>
      <c r="U1848" s="296"/>
      <c r="V1848" s="296"/>
      <c r="W1848" s="296"/>
      <c r="X1848" s="296"/>
      <c r="Y1848" s="296"/>
      <c r="Z1848" s="296"/>
      <c r="AA1848" s="296"/>
      <c r="AB1848" s="296"/>
      <c r="AC1848" s="296"/>
      <c r="AD1848" s="296"/>
      <c r="AE1848" s="296"/>
      <c r="AF1848" s="296"/>
      <c r="AG1848" s="296"/>
      <c r="AH1848" s="296"/>
      <c r="AI1848" s="296"/>
      <c r="AJ1848" s="296"/>
      <c r="AK1848" s="296"/>
      <c r="AL1848"/>
      <c r="AM1848"/>
      <c r="AN1848"/>
      <c r="AO1848"/>
      <c r="AP1848"/>
      <c r="AQ1848" t="s">
        <v>485</v>
      </c>
      <c r="AR1848" s="296"/>
      <c r="AS1848" s="297"/>
      <c r="AT1848" s="294"/>
    </row>
    <row r="1849" spans="1:48" s="257" customFormat="1" ht="24" x14ac:dyDescent="0.5">
      <c r="A1849" s="302">
        <v>217052</v>
      </c>
      <c r="B1849" s="257" t="s">
        <v>485</v>
      </c>
      <c r="C1849" s="298" t="s">
        <v>213</v>
      </c>
      <c r="D1849" s="257" t="s">
        <v>214</v>
      </c>
      <c r="E1849" s="257" t="s">
        <v>214</v>
      </c>
      <c r="F1849" s="257" t="s">
        <v>214</v>
      </c>
      <c r="G1849" s="257" t="s">
        <v>213</v>
      </c>
      <c r="H1849" s="257" t="s">
        <v>213</v>
      </c>
      <c r="I1849" s="257" t="s">
        <v>213</v>
      </c>
      <c r="J1849" s="257" t="s">
        <v>213</v>
      </c>
      <c r="K1849" s="257" t="s">
        <v>213</v>
      </c>
      <c r="L1849" s="257" t="s">
        <v>213</v>
      </c>
      <c r="N1849" s="298"/>
      <c r="O1849" s="298"/>
      <c r="P1849" s="298"/>
      <c r="Q1849" s="298"/>
      <c r="R1849" s="298"/>
      <c r="S1849" s="298"/>
      <c r="T1849" s="298"/>
      <c r="U1849" s="298"/>
      <c r="V1849" s="298"/>
      <c r="W1849" s="298"/>
      <c r="X1849" s="298"/>
      <c r="Y1849" s="298"/>
      <c r="Z1849" s="298"/>
      <c r="AA1849" s="298"/>
      <c r="AB1849" s="298"/>
      <c r="AC1849" s="298"/>
      <c r="AD1849" s="298"/>
      <c r="AE1849" s="298"/>
      <c r="AF1849" s="298"/>
      <c r="AG1849" s="298"/>
      <c r="AH1849" s="298"/>
      <c r="AI1849" s="298"/>
      <c r="AJ1849" s="298"/>
      <c r="AK1849" s="298"/>
      <c r="AL1849" s="298"/>
      <c r="AM1849" s="298"/>
      <c r="AN1849" s="298"/>
      <c r="AO1849" s="298"/>
      <c r="AP1849" s="296"/>
      <c r="AQ1849" t="s">
        <v>485</v>
      </c>
      <c r="AR1849" s="297"/>
      <c r="AS1849" s="297"/>
      <c r="AT1849" s="293"/>
      <c r="AV1849" s="258"/>
    </row>
    <row r="1850" spans="1:48" s="257" customFormat="1" ht="22.8" x14ac:dyDescent="0.4">
      <c r="A1850" s="298">
        <v>217053</v>
      </c>
      <c r="B1850" s="257" t="s">
        <v>486</v>
      </c>
      <c r="C1850" s="296" t="s">
        <v>212</v>
      </c>
      <c r="D1850" t="s">
        <v>214</v>
      </c>
      <c r="E1850" t="s">
        <v>214</v>
      </c>
      <c r="F1850" t="s">
        <v>214</v>
      </c>
      <c r="G1850" t="s">
        <v>212</v>
      </c>
      <c r="H1850" t="s">
        <v>214</v>
      </c>
      <c r="I1850" t="s">
        <v>212</v>
      </c>
      <c r="J1850" t="s">
        <v>214</v>
      </c>
      <c r="K1850" t="s">
        <v>214</v>
      </c>
      <c r="L1850" t="s">
        <v>214</v>
      </c>
      <c r="M1850" t="s">
        <v>214</v>
      </c>
      <c r="N1850" t="s">
        <v>214</v>
      </c>
      <c r="O1850" t="s">
        <v>214</v>
      </c>
      <c r="P1850" t="s">
        <v>214</v>
      </c>
      <c r="Q1850" t="s">
        <v>214</v>
      </c>
      <c r="R1850" t="s">
        <v>213</v>
      </c>
      <c r="S1850" t="s">
        <v>213</v>
      </c>
      <c r="T1850" t="s">
        <v>213</v>
      </c>
      <c r="U1850" t="s">
        <v>213</v>
      </c>
      <c r="V1850" t="s">
        <v>213</v>
      </c>
      <c r="W1850"/>
      <c r="X1850"/>
      <c r="Y1850"/>
      <c r="Z1850"/>
      <c r="AA1850"/>
      <c r="AB1850"/>
      <c r="AC1850"/>
      <c r="AD1850"/>
      <c r="AE1850"/>
      <c r="AF1850"/>
      <c r="AG1850"/>
      <c r="AH1850"/>
      <c r="AI1850"/>
      <c r="AJ1850"/>
      <c r="AK1850"/>
      <c r="AL1850"/>
      <c r="AM1850"/>
      <c r="AN1850"/>
      <c r="AO1850"/>
      <c r="AP1850"/>
      <c r="AQ1850" t="s">
        <v>486</v>
      </c>
      <c r="AR1850" s="296"/>
      <c r="AS1850" s="297"/>
      <c r="AT1850" s="293"/>
      <c r="AV1850" s="258"/>
    </row>
    <row r="1851" spans="1:48" s="257" customFormat="1" ht="22.8" x14ac:dyDescent="0.4">
      <c r="A1851" s="298">
        <v>217054</v>
      </c>
      <c r="B1851" s="257" t="s">
        <v>488</v>
      </c>
      <c r="C1851" s="296" t="s">
        <v>214</v>
      </c>
      <c r="D1851" t="s">
        <v>214</v>
      </c>
      <c r="E1851" t="s">
        <v>214</v>
      </c>
      <c r="F1851" t="s">
        <v>212</v>
      </c>
      <c r="G1851" t="s">
        <v>212</v>
      </c>
      <c r="H1851" t="s">
        <v>212</v>
      </c>
      <c r="I1851" t="s">
        <v>212</v>
      </c>
      <c r="J1851" t="s">
        <v>214</v>
      </c>
      <c r="K1851" t="s">
        <v>214</v>
      </c>
      <c r="L1851" t="s">
        <v>212</v>
      </c>
      <c r="M1851" t="s">
        <v>213</v>
      </c>
      <c r="N1851" s="296" t="s">
        <v>213</v>
      </c>
      <c r="O1851" s="296" t="s">
        <v>213</v>
      </c>
      <c r="P1851" s="296" t="s">
        <v>213</v>
      </c>
      <c r="Q1851" s="296" t="s">
        <v>213</v>
      </c>
      <c r="R1851" s="296"/>
      <c r="S1851" s="296"/>
      <c r="T1851" s="296"/>
      <c r="U1851" s="296"/>
      <c r="V1851" s="296"/>
      <c r="W1851" s="296"/>
      <c r="X1851" s="296"/>
      <c r="Y1851" s="296"/>
      <c r="Z1851" s="296"/>
      <c r="AA1851" s="296"/>
      <c r="AB1851"/>
      <c r="AC1851"/>
      <c r="AD1851"/>
      <c r="AE1851"/>
      <c r="AF1851"/>
      <c r="AG1851" s="296"/>
      <c r="AH1851" s="296"/>
      <c r="AI1851" s="296"/>
      <c r="AJ1851" s="296"/>
      <c r="AK1851" s="296"/>
      <c r="AL1851" s="296"/>
      <c r="AM1851" s="296"/>
      <c r="AN1851" s="296"/>
      <c r="AO1851" s="296"/>
      <c r="AP1851" s="296"/>
      <c r="AQ1851" t="s">
        <v>4215</v>
      </c>
      <c r="AR1851" s="296"/>
      <c r="AS1851" s="297"/>
      <c r="AT1851" s="293"/>
      <c r="AV1851" s="258"/>
    </row>
    <row r="1852" spans="1:48" s="257" customFormat="1" ht="22.8" x14ac:dyDescent="0.4">
      <c r="A1852" s="298">
        <v>217055</v>
      </c>
      <c r="B1852" s="257" t="s">
        <v>486</v>
      </c>
      <c r="C1852" s="296" t="s">
        <v>214</v>
      </c>
      <c r="D1852" t="s">
        <v>214</v>
      </c>
      <c r="E1852" t="s">
        <v>214</v>
      </c>
      <c r="F1852" t="s">
        <v>214</v>
      </c>
      <c r="G1852" t="s">
        <v>214</v>
      </c>
      <c r="H1852" t="s">
        <v>214</v>
      </c>
      <c r="I1852" t="s">
        <v>212</v>
      </c>
      <c r="J1852" t="s">
        <v>212</v>
      </c>
      <c r="K1852" t="s">
        <v>212</v>
      </c>
      <c r="L1852" t="s">
        <v>214</v>
      </c>
      <c r="M1852" t="s">
        <v>213</v>
      </c>
      <c r="N1852" t="s">
        <v>214</v>
      </c>
      <c r="O1852" t="s">
        <v>213</v>
      </c>
      <c r="P1852" t="s">
        <v>214</v>
      </c>
      <c r="Q1852" t="s">
        <v>213</v>
      </c>
      <c r="R1852" t="s">
        <v>213</v>
      </c>
      <c r="S1852" t="s">
        <v>213</v>
      </c>
      <c r="T1852" t="s">
        <v>213</v>
      </c>
      <c r="U1852" t="s">
        <v>213</v>
      </c>
      <c r="V1852" t="s">
        <v>213</v>
      </c>
      <c r="W1852"/>
      <c r="X1852"/>
      <c r="Y1852"/>
      <c r="Z1852"/>
      <c r="AA1852"/>
      <c r="AB1852"/>
      <c r="AC1852"/>
      <c r="AD1852"/>
      <c r="AE1852"/>
      <c r="AF1852"/>
      <c r="AG1852"/>
      <c r="AH1852"/>
      <c r="AI1852"/>
      <c r="AJ1852"/>
      <c r="AK1852"/>
      <c r="AL1852"/>
      <c r="AM1852"/>
      <c r="AN1852"/>
      <c r="AO1852"/>
      <c r="AP1852"/>
      <c r="AQ1852" t="s">
        <v>3377</v>
      </c>
      <c r="AR1852"/>
      <c r="AS1852" s="288"/>
      <c r="AT1852" s="294"/>
      <c r="AV1852" s="258"/>
    </row>
    <row r="1853" spans="1:48" s="257" customFormat="1" ht="24" x14ac:dyDescent="0.5">
      <c r="A1853" s="292">
        <v>217056</v>
      </c>
      <c r="B1853" s="257" t="s">
        <v>485</v>
      </c>
      <c r="C1853" s="298" t="s">
        <v>214</v>
      </c>
      <c r="D1853" s="257" t="s">
        <v>214</v>
      </c>
      <c r="E1853" s="257" t="s">
        <v>214</v>
      </c>
      <c r="F1853" s="257" t="s">
        <v>214</v>
      </c>
      <c r="G1853" s="257" t="s">
        <v>214</v>
      </c>
      <c r="H1853" s="257" t="s">
        <v>213</v>
      </c>
      <c r="I1853" s="257" t="s">
        <v>213</v>
      </c>
      <c r="J1853" s="257" t="s">
        <v>213</v>
      </c>
      <c r="K1853" s="257" t="s">
        <v>213</v>
      </c>
      <c r="L1853" s="257" t="s">
        <v>213</v>
      </c>
      <c r="AP1853"/>
      <c r="AQ1853" t="s">
        <v>485</v>
      </c>
      <c r="AR1853" s="288"/>
      <c r="AS1853" s="288"/>
      <c r="AT1853" s="293"/>
      <c r="AV1853" s="258"/>
    </row>
    <row r="1854" spans="1:48" s="257" customFormat="1" ht="22.8" x14ac:dyDescent="0.4">
      <c r="A1854" s="257">
        <v>217057</v>
      </c>
      <c r="B1854" s="257" t="s">
        <v>485</v>
      </c>
      <c r="C1854" s="296" t="s">
        <v>212</v>
      </c>
      <c r="D1854" t="s">
        <v>214</v>
      </c>
      <c r="E1854" t="s">
        <v>212</v>
      </c>
      <c r="F1854" t="s">
        <v>212</v>
      </c>
      <c r="G1854" t="s">
        <v>212</v>
      </c>
      <c r="H1854" t="s">
        <v>213</v>
      </c>
      <c r="I1854" t="s">
        <v>213</v>
      </c>
      <c r="J1854" t="s">
        <v>214</v>
      </c>
      <c r="K1854" t="s">
        <v>213</v>
      </c>
      <c r="L1854" t="s">
        <v>213</v>
      </c>
      <c r="M1854"/>
      <c r="N1854"/>
      <c r="O1854"/>
      <c r="P1854"/>
      <c r="Q1854"/>
      <c r="R1854"/>
      <c r="S1854"/>
      <c r="T1854"/>
      <c r="U1854"/>
      <c r="V1854"/>
      <c r="W1854"/>
      <c r="X1854"/>
      <c r="Y1854"/>
      <c r="Z1854"/>
      <c r="AA1854"/>
      <c r="AB1854"/>
      <c r="AC1854"/>
      <c r="AD1854"/>
      <c r="AE1854"/>
      <c r="AF1854"/>
      <c r="AG1854"/>
      <c r="AH1854"/>
      <c r="AI1854"/>
      <c r="AJ1854"/>
      <c r="AK1854"/>
      <c r="AL1854"/>
      <c r="AM1854"/>
      <c r="AN1854"/>
      <c r="AO1854"/>
      <c r="AP1854"/>
      <c r="AQ1854" t="s">
        <v>485</v>
      </c>
      <c r="AR1854"/>
      <c r="AS1854" s="288"/>
      <c r="AT1854" s="256"/>
    </row>
    <row r="1855" spans="1:48" s="257" customFormat="1" ht="24" x14ac:dyDescent="0.5">
      <c r="A1855" s="292">
        <v>217058</v>
      </c>
      <c r="B1855" s="257" t="s">
        <v>485</v>
      </c>
      <c r="C1855" s="298" t="s">
        <v>213</v>
      </c>
      <c r="D1855" s="257" t="s">
        <v>214</v>
      </c>
      <c r="E1855" s="257" t="s">
        <v>213</v>
      </c>
      <c r="F1855" s="257" t="s">
        <v>213</v>
      </c>
      <c r="G1855" s="257" t="s">
        <v>214</v>
      </c>
      <c r="H1855" s="257" t="s">
        <v>213</v>
      </c>
      <c r="I1855" s="257" t="s">
        <v>213</v>
      </c>
      <c r="J1855" s="257" t="s">
        <v>213</v>
      </c>
      <c r="K1855" s="257" t="s">
        <v>213</v>
      </c>
      <c r="L1855" s="257" t="s">
        <v>213</v>
      </c>
      <c r="AM1855" s="298"/>
      <c r="AN1855" s="298"/>
      <c r="AO1855" s="298"/>
      <c r="AP1855" s="296"/>
      <c r="AQ1855" t="s">
        <v>485</v>
      </c>
      <c r="AR1855" s="297"/>
      <c r="AS1855" s="297"/>
      <c r="AT1855" s="294"/>
      <c r="AV1855" s="258"/>
    </row>
    <row r="1856" spans="1:48" s="257" customFormat="1" ht="22.8" x14ac:dyDescent="0.4">
      <c r="A1856" s="257">
        <v>217059</v>
      </c>
      <c r="B1856" s="257" t="s">
        <v>486</v>
      </c>
      <c r="C1856" s="296" t="s">
        <v>214</v>
      </c>
      <c r="D1856" t="s">
        <v>214</v>
      </c>
      <c r="E1856" t="s">
        <v>214</v>
      </c>
      <c r="F1856" t="s">
        <v>214</v>
      </c>
      <c r="G1856" t="s">
        <v>214</v>
      </c>
      <c r="H1856" t="s">
        <v>214</v>
      </c>
      <c r="I1856" t="s">
        <v>214</v>
      </c>
      <c r="J1856" t="s">
        <v>214</v>
      </c>
      <c r="K1856" t="s">
        <v>214</v>
      </c>
      <c r="L1856" t="s">
        <v>214</v>
      </c>
      <c r="M1856" t="s">
        <v>213</v>
      </c>
      <c r="N1856" t="s">
        <v>214</v>
      </c>
      <c r="O1856" t="s">
        <v>214</v>
      </c>
      <c r="P1856" t="s">
        <v>214</v>
      </c>
      <c r="Q1856" t="s">
        <v>213</v>
      </c>
      <c r="R1856" t="s">
        <v>213</v>
      </c>
      <c r="S1856" t="s">
        <v>213</v>
      </c>
      <c r="T1856" t="s">
        <v>213</v>
      </c>
      <c r="U1856" t="s">
        <v>213</v>
      </c>
      <c r="V1856" t="s">
        <v>213</v>
      </c>
      <c r="W1856"/>
      <c r="X1856"/>
      <c r="Y1856"/>
      <c r="Z1856"/>
      <c r="AA1856"/>
      <c r="AB1856"/>
      <c r="AC1856"/>
      <c r="AD1856"/>
      <c r="AE1856"/>
      <c r="AF1856"/>
      <c r="AG1856"/>
      <c r="AH1856"/>
      <c r="AI1856"/>
      <c r="AJ1856"/>
      <c r="AK1856"/>
      <c r="AL1856" s="296"/>
      <c r="AM1856" s="296"/>
      <c r="AN1856" s="296"/>
      <c r="AO1856" s="296"/>
      <c r="AP1856" s="296"/>
      <c r="AQ1856" t="s">
        <v>3377</v>
      </c>
      <c r="AR1856" s="296"/>
      <c r="AS1856" s="297"/>
      <c r="AT1856" s="293"/>
    </row>
    <row r="1857" spans="1:48" s="257" customFormat="1" ht="22.8" x14ac:dyDescent="0.4">
      <c r="A1857" s="358">
        <v>217060</v>
      </c>
      <c r="B1857" s="257" t="s">
        <v>485</v>
      </c>
      <c r="C1857" s="296" t="s">
        <v>212</v>
      </c>
      <c r="D1857" t="s">
        <v>214</v>
      </c>
      <c r="E1857" t="s">
        <v>212</v>
      </c>
      <c r="F1857" t="s">
        <v>212</v>
      </c>
      <c r="G1857" t="s">
        <v>212</v>
      </c>
      <c r="H1857" t="s">
        <v>213</v>
      </c>
      <c r="I1857" t="s">
        <v>214</v>
      </c>
      <c r="J1857" t="s">
        <v>214</v>
      </c>
      <c r="K1857" t="s">
        <v>214</v>
      </c>
      <c r="L1857" t="s">
        <v>214</v>
      </c>
      <c r="M1857"/>
      <c r="N1857"/>
      <c r="O1857"/>
      <c r="P1857" s="296"/>
      <c r="Q1857"/>
      <c r="R1857"/>
      <c r="S1857"/>
      <c r="T1857"/>
      <c r="U1857"/>
      <c r="V1857"/>
      <c r="W1857"/>
      <c r="X1857"/>
      <c r="Y1857"/>
      <c r="Z1857"/>
      <c r="AA1857"/>
      <c r="AB1857"/>
      <c r="AC1857"/>
      <c r="AD1857"/>
      <c r="AE1857" s="296"/>
      <c r="AF1857"/>
      <c r="AG1857"/>
      <c r="AH1857" s="296"/>
      <c r="AI1857" s="296"/>
      <c r="AJ1857" s="296"/>
      <c r="AK1857" s="296"/>
      <c r="AL1857" s="296"/>
      <c r="AM1857" s="296"/>
      <c r="AN1857" s="296"/>
      <c r="AO1857" s="296"/>
      <c r="AP1857" s="296"/>
      <c r="AQ1857" t="s">
        <v>485</v>
      </c>
      <c r="AR1857" s="296"/>
      <c r="AS1857" s="297"/>
      <c r="AT1857" s="294"/>
    </row>
    <row r="1858" spans="1:48" s="257" customFormat="1" ht="22.8" x14ac:dyDescent="0.4">
      <c r="A1858" s="257">
        <v>217061</v>
      </c>
      <c r="B1858" s="257" t="s">
        <v>485</v>
      </c>
      <c r="C1858" s="296" t="s">
        <v>214</v>
      </c>
      <c r="D1858" t="s">
        <v>214</v>
      </c>
      <c r="E1858" t="s">
        <v>214</v>
      </c>
      <c r="F1858" t="s">
        <v>214</v>
      </c>
      <c r="G1858" t="s">
        <v>213</v>
      </c>
      <c r="H1858" t="s">
        <v>214</v>
      </c>
      <c r="I1858" t="s">
        <v>214</v>
      </c>
      <c r="J1858" t="s">
        <v>214</v>
      </c>
      <c r="K1858" t="s">
        <v>214</v>
      </c>
      <c r="L1858" t="s">
        <v>214</v>
      </c>
      <c r="M1858"/>
      <c r="N1858"/>
      <c r="O1858"/>
      <c r="P1858"/>
      <c r="Q1858"/>
      <c r="R1858"/>
      <c r="S1858"/>
      <c r="T1858"/>
      <c r="U1858"/>
      <c r="V1858"/>
      <c r="W1858"/>
      <c r="X1858"/>
      <c r="Y1858"/>
      <c r="Z1858"/>
      <c r="AA1858"/>
      <c r="AB1858"/>
      <c r="AC1858"/>
      <c r="AD1858"/>
      <c r="AE1858"/>
      <c r="AF1858"/>
      <c r="AG1858"/>
      <c r="AH1858"/>
      <c r="AI1858"/>
      <c r="AJ1858" s="296"/>
      <c r="AK1858" s="296"/>
      <c r="AL1858" s="296"/>
      <c r="AM1858" s="296"/>
      <c r="AN1858" s="296"/>
      <c r="AO1858" s="296"/>
      <c r="AP1858" s="296"/>
      <c r="AQ1858" t="s">
        <v>485</v>
      </c>
      <c r="AR1858" s="297"/>
      <c r="AS1858" s="297"/>
      <c r="AT1858" s="294"/>
    </row>
    <row r="1859" spans="1:48" s="257" customFormat="1" ht="22.8" x14ac:dyDescent="0.4">
      <c r="A1859" s="358">
        <v>217062</v>
      </c>
      <c r="B1859" s="257" t="s">
        <v>486</v>
      </c>
      <c r="C1859" s="296" t="s">
        <v>214</v>
      </c>
      <c r="D1859" s="296" t="s">
        <v>214</v>
      </c>
      <c r="E1859" s="296" t="s">
        <v>214</v>
      </c>
      <c r="F1859" s="296" t="s">
        <v>212</v>
      </c>
      <c r="G1859" s="296" t="s">
        <v>214</v>
      </c>
      <c r="H1859" s="296" t="s">
        <v>213</v>
      </c>
      <c r="I1859" s="296" t="s">
        <v>213</v>
      </c>
      <c r="J1859" s="296" t="s">
        <v>213</v>
      </c>
      <c r="K1859" s="296" t="s">
        <v>213</v>
      </c>
      <c r="L1859" s="296" t="s">
        <v>214</v>
      </c>
      <c r="M1859" s="296" t="s">
        <v>214</v>
      </c>
      <c r="N1859" t="s">
        <v>214</v>
      </c>
      <c r="O1859" t="s">
        <v>214</v>
      </c>
      <c r="P1859" t="s">
        <v>214</v>
      </c>
      <c r="Q1859" t="s">
        <v>214</v>
      </c>
      <c r="R1859" t="s">
        <v>213</v>
      </c>
      <c r="S1859" t="s">
        <v>213</v>
      </c>
      <c r="T1859" t="s">
        <v>213</v>
      </c>
      <c r="U1859" t="s">
        <v>213</v>
      </c>
      <c r="V1859" t="s">
        <v>213</v>
      </c>
      <c r="W1859"/>
      <c r="X1859" s="296"/>
      <c r="Y1859" s="296"/>
      <c r="Z1859" s="296"/>
      <c r="AA1859" s="296"/>
      <c r="AB1859" s="296"/>
      <c r="AC1859" s="296"/>
      <c r="AD1859" s="296"/>
      <c r="AE1859" s="296"/>
      <c r="AF1859" s="296"/>
      <c r="AG1859" s="296"/>
      <c r="AH1859" s="296"/>
      <c r="AI1859" s="296"/>
      <c r="AJ1859" s="296"/>
      <c r="AK1859" s="296"/>
      <c r="AL1859" s="296"/>
      <c r="AM1859" s="296"/>
      <c r="AN1859" s="296"/>
      <c r="AO1859" s="296"/>
      <c r="AP1859" s="296"/>
      <c r="AQ1859" t="s">
        <v>3377</v>
      </c>
      <c r="AR1859" s="296"/>
      <c r="AS1859" s="297"/>
      <c r="AT1859" s="293"/>
    </row>
    <row r="1860" spans="1:48" s="257" customFormat="1" ht="24" x14ac:dyDescent="0.5">
      <c r="A1860" s="353">
        <v>217063</v>
      </c>
      <c r="B1860" s="257" t="s">
        <v>485</v>
      </c>
      <c r="C1860" s="298" t="s">
        <v>214</v>
      </c>
      <c r="D1860" s="298" t="s">
        <v>213</v>
      </c>
      <c r="E1860" s="298" t="s">
        <v>214</v>
      </c>
      <c r="F1860" s="298" t="s">
        <v>214</v>
      </c>
      <c r="G1860" s="298" t="s">
        <v>214</v>
      </c>
      <c r="H1860" s="298" t="s">
        <v>213</v>
      </c>
      <c r="I1860" s="298" t="s">
        <v>213</v>
      </c>
      <c r="J1860" s="298" t="s">
        <v>213</v>
      </c>
      <c r="K1860" s="298" t="s">
        <v>213</v>
      </c>
      <c r="L1860" s="298" t="s">
        <v>213</v>
      </c>
      <c r="M1860" s="298"/>
      <c r="X1860" s="298"/>
      <c r="Y1860" s="298"/>
      <c r="Z1860" s="298"/>
      <c r="AA1860" s="298"/>
      <c r="AB1860" s="298"/>
      <c r="AC1860" s="298"/>
      <c r="AD1860" s="298"/>
      <c r="AE1860" s="298"/>
      <c r="AF1860" s="298"/>
      <c r="AG1860" s="298"/>
      <c r="AH1860" s="298"/>
      <c r="AI1860" s="298"/>
      <c r="AJ1860" s="298"/>
      <c r="AK1860" s="298"/>
      <c r="AL1860" s="298"/>
      <c r="AM1860" s="298"/>
      <c r="AN1860" s="298"/>
      <c r="AO1860" s="298"/>
      <c r="AP1860" s="296"/>
      <c r="AQ1860" t="s">
        <v>485</v>
      </c>
      <c r="AR1860" s="297"/>
      <c r="AS1860" s="297"/>
      <c r="AT1860" s="294"/>
      <c r="AV1860" s="258"/>
    </row>
    <row r="1861" spans="1:48" s="257" customFormat="1" ht="22.8" x14ac:dyDescent="0.4">
      <c r="A1861" s="358">
        <v>217064</v>
      </c>
      <c r="B1861" s="257" t="s">
        <v>488</v>
      </c>
      <c r="C1861" s="296" t="s">
        <v>212</v>
      </c>
      <c r="D1861" t="s">
        <v>214</v>
      </c>
      <c r="E1861" t="s">
        <v>214</v>
      </c>
      <c r="F1861" t="s">
        <v>212</v>
      </c>
      <c r="G1861" t="s">
        <v>212</v>
      </c>
      <c r="H1861" t="s">
        <v>214</v>
      </c>
      <c r="I1861" t="s">
        <v>212</v>
      </c>
      <c r="J1861" t="s">
        <v>212</v>
      </c>
      <c r="K1861" t="s">
        <v>212</v>
      </c>
      <c r="L1861" t="s">
        <v>212</v>
      </c>
      <c r="M1861" t="s">
        <v>213</v>
      </c>
      <c r="N1861" s="296" t="s">
        <v>213</v>
      </c>
      <c r="O1861" s="296" t="s">
        <v>213</v>
      </c>
      <c r="P1861" s="296" t="s">
        <v>213</v>
      </c>
      <c r="Q1861" s="296" t="s">
        <v>213</v>
      </c>
      <c r="R1861" s="296"/>
      <c r="S1861" s="296"/>
      <c r="T1861" s="296"/>
      <c r="U1861" s="296"/>
      <c r="V1861" s="296"/>
      <c r="W1861" s="296"/>
      <c r="X1861" s="296"/>
      <c r="Y1861" s="296"/>
      <c r="Z1861" s="296"/>
      <c r="AA1861" s="296"/>
      <c r="AB1861"/>
      <c r="AC1861"/>
      <c r="AD1861"/>
      <c r="AE1861"/>
      <c r="AF1861"/>
      <c r="AG1861" s="296"/>
      <c r="AH1861" s="296"/>
      <c r="AI1861" s="296"/>
      <c r="AJ1861" s="296"/>
      <c r="AK1861" s="296"/>
      <c r="AL1861" s="296"/>
      <c r="AM1861" s="296"/>
      <c r="AN1861" s="296"/>
      <c r="AO1861" s="296"/>
      <c r="AP1861" s="296"/>
      <c r="AQ1861" t="s">
        <v>4215</v>
      </c>
      <c r="AR1861" s="296"/>
      <c r="AS1861" s="297"/>
      <c r="AT1861" s="294"/>
    </row>
    <row r="1862" spans="1:48" s="257" customFormat="1" ht="22.8" x14ac:dyDescent="0.4">
      <c r="A1862" s="358">
        <v>217065</v>
      </c>
      <c r="B1862" s="257" t="s">
        <v>485</v>
      </c>
      <c r="C1862" s="296" t="s">
        <v>214</v>
      </c>
      <c r="D1862" t="s">
        <v>212</v>
      </c>
      <c r="E1862" t="s">
        <v>212</v>
      </c>
      <c r="F1862" t="s">
        <v>212</v>
      </c>
      <c r="G1862" t="s">
        <v>214</v>
      </c>
      <c r="H1862" t="s">
        <v>213</v>
      </c>
      <c r="I1862" t="s">
        <v>214</v>
      </c>
      <c r="J1862" t="s">
        <v>214</v>
      </c>
      <c r="K1862" t="s">
        <v>214</v>
      </c>
      <c r="L1862" t="s">
        <v>214</v>
      </c>
      <c r="M1862"/>
      <c r="N1862" s="296"/>
      <c r="O1862" s="296"/>
      <c r="P1862" s="296"/>
      <c r="Q1862" s="296"/>
      <c r="R1862" s="296"/>
      <c r="S1862" s="296"/>
      <c r="T1862" s="296"/>
      <c r="U1862" s="296"/>
      <c r="V1862" s="296"/>
      <c r="W1862" s="296"/>
      <c r="X1862" s="296"/>
      <c r="Y1862" s="296"/>
      <c r="Z1862" s="296"/>
      <c r="AA1862" s="296"/>
      <c r="AB1862" s="296"/>
      <c r="AC1862" s="296"/>
      <c r="AD1862" s="296"/>
      <c r="AE1862" s="296"/>
      <c r="AF1862" s="296"/>
      <c r="AG1862" s="296"/>
      <c r="AH1862" s="296"/>
      <c r="AI1862" s="296"/>
      <c r="AJ1862" s="296"/>
      <c r="AK1862" s="296"/>
      <c r="AL1862" s="296"/>
      <c r="AM1862" s="296"/>
      <c r="AN1862" s="296"/>
      <c r="AO1862" s="296"/>
      <c r="AP1862" s="296"/>
      <c r="AQ1862" t="s">
        <v>485</v>
      </c>
      <c r="AR1862" s="297"/>
      <c r="AS1862" s="297"/>
      <c r="AT1862" s="294"/>
    </row>
    <row r="1863" spans="1:48" s="257" customFormat="1" ht="22.8" x14ac:dyDescent="0.4">
      <c r="A1863" s="358">
        <v>217066</v>
      </c>
      <c r="B1863" s="257" t="s">
        <v>486</v>
      </c>
      <c r="C1863" s="296" t="s">
        <v>214</v>
      </c>
      <c r="D1863" t="s">
        <v>214</v>
      </c>
      <c r="E1863" t="s">
        <v>214</v>
      </c>
      <c r="F1863" t="s">
        <v>212</v>
      </c>
      <c r="G1863" t="s">
        <v>214</v>
      </c>
      <c r="H1863" t="s">
        <v>214</v>
      </c>
      <c r="I1863" t="s">
        <v>214</v>
      </c>
      <c r="J1863" t="s">
        <v>214</v>
      </c>
      <c r="K1863" t="s">
        <v>214</v>
      </c>
      <c r="L1863" t="s">
        <v>214</v>
      </c>
      <c r="M1863" t="s">
        <v>213</v>
      </c>
      <c r="N1863" t="s">
        <v>213</v>
      </c>
      <c r="O1863" t="s">
        <v>213</v>
      </c>
      <c r="P1863" t="s">
        <v>213</v>
      </c>
      <c r="Q1863" t="s">
        <v>213</v>
      </c>
      <c r="R1863" s="296" t="s">
        <v>213</v>
      </c>
      <c r="S1863" s="296" t="s">
        <v>213</v>
      </c>
      <c r="T1863" s="296" t="s">
        <v>213</v>
      </c>
      <c r="U1863" s="296" t="s">
        <v>213</v>
      </c>
      <c r="V1863" s="296" t="s">
        <v>213</v>
      </c>
      <c r="W1863" s="296"/>
      <c r="X1863" s="296"/>
      <c r="Y1863" s="296"/>
      <c r="Z1863" s="296"/>
      <c r="AA1863" s="296"/>
      <c r="AB1863" s="296"/>
      <c r="AC1863" s="296"/>
      <c r="AD1863" s="296"/>
      <c r="AE1863" s="296"/>
      <c r="AF1863" s="296"/>
      <c r="AG1863" s="296"/>
      <c r="AH1863" s="296"/>
      <c r="AI1863" s="296"/>
      <c r="AJ1863" s="296"/>
      <c r="AK1863" s="296"/>
      <c r="AL1863" s="296"/>
      <c r="AM1863" s="296"/>
      <c r="AN1863" s="296"/>
      <c r="AO1863" s="296"/>
      <c r="AP1863" s="296"/>
      <c r="AQ1863" t="s">
        <v>3377</v>
      </c>
      <c r="AR1863" s="297"/>
      <c r="AS1863" s="297"/>
      <c r="AT1863" s="294"/>
    </row>
    <row r="1864" spans="1:48" s="257" customFormat="1" ht="22.8" x14ac:dyDescent="0.4">
      <c r="A1864" s="358">
        <v>217067</v>
      </c>
      <c r="B1864" s="257" t="s">
        <v>485</v>
      </c>
      <c r="C1864" s="296" t="s">
        <v>214</v>
      </c>
      <c r="D1864" t="s">
        <v>212</v>
      </c>
      <c r="E1864" t="s">
        <v>212</v>
      </c>
      <c r="F1864" t="s">
        <v>213</v>
      </c>
      <c r="G1864" t="s">
        <v>213</v>
      </c>
      <c r="H1864" t="s">
        <v>213</v>
      </c>
      <c r="I1864" t="s">
        <v>213</v>
      </c>
      <c r="J1864" t="s">
        <v>213</v>
      </c>
      <c r="K1864" t="s">
        <v>213</v>
      </c>
      <c r="L1864" t="s">
        <v>213</v>
      </c>
      <c r="M1864"/>
      <c r="N1864"/>
      <c r="O1864"/>
      <c r="P1864"/>
      <c r="Q1864"/>
      <c r="R1864"/>
      <c r="S1864"/>
      <c r="T1864"/>
      <c r="U1864"/>
      <c r="V1864"/>
      <c r="W1864"/>
      <c r="X1864"/>
      <c r="Y1864"/>
      <c r="Z1864"/>
      <c r="AA1864"/>
      <c r="AB1864"/>
      <c r="AC1864"/>
      <c r="AD1864"/>
      <c r="AE1864"/>
      <c r="AF1864"/>
      <c r="AG1864"/>
      <c r="AH1864"/>
      <c r="AI1864"/>
      <c r="AJ1864"/>
      <c r="AK1864"/>
      <c r="AL1864"/>
      <c r="AM1864"/>
      <c r="AN1864"/>
      <c r="AO1864"/>
      <c r="AP1864"/>
      <c r="AQ1864" t="s">
        <v>485</v>
      </c>
      <c r="AR1864" s="296"/>
      <c r="AS1864" s="297"/>
      <c r="AT1864" s="293"/>
    </row>
    <row r="1865" spans="1:48" s="257" customFormat="1" ht="24" x14ac:dyDescent="0.5">
      <c r="A1865" s="353">
        <v>217068</v>
      </c>
      <c r="B1865" s="257" t="s">
        <v>485</v>
      </c>
      <c r="C1865" s="298" t="s">
        <v>214</v>
      </c>
      <c r="D1865" s="257" t="s">
        <v>214</v>
      </c>
      <c r="E1865" s="257" t="s">
        <v>214</v>
      </c>
      <c r="F1865" s="257" t="s">
        <v>214</v>
      </c>
      <c r="G1865" s="257" t="s">
        <v>214</v>
      </c>
      <c r="H1865" s="257" t="s">
        <v>213</v>
      </c>
      <c r="I1865" s="257" t="s">
        <v>213</v>
      </c>
      <c r="J1865" s="257" t="s">
        <v>213</v>
      </c>
      <c r="K1865" s="257" t="s">
        <v>213</v>
      </c>
      <c r="L1865" s="257" t="s">
        <v>213</v>
      </c>
      <c r="AP1865"/>
      <c r="AQ1865" t="s">
        <v>485</v>
      </c>
      <c r="AR1865" s="297"/>
      <c r="AS1865" s="297"/>
      <c r="AT1865" s="294"/>
    </row>
    <row r="1866" spans="1:48" s="257" customFormat="1" ht="22.8" x14ac:dyDescent="0.4">
      <c r="A1866" s="298">
        <v>217069</v>
      </c>
      <c r="B1866" s="257" t="s">
        <v>486</v>
      </c>
      <c r="C1866" s="296" t="s">
        <v>214</v>
      </c>
      <c r="D1866" t="s">
        <v>214</v>
      </c>
      <c r="E1866" t="s">
        <v>212</v>
      </c>
      <c r="F1866" t="s">
        <v>212</v>
      </c>
      <c r="G1866" t="s">
        <v>214</v>
      </c>
      <c r="H1866" t="s">
        <v>214</v>
      </c>
      <c r="I1866" t="s">
        <v>212</v>
      </c>
      <c r="J1866" t="s">
        <v>214</v>
      </c>
      <c r="K1866" t="s">
        <v>214</v>
      </c>
      <c r="L1866" t="s">
        <v>214</v>
      </c>
      <c r="M1866" t="s">
        <v>213</v>
      </c>
      <c r="N1866" t="s">
        <v>214</v>
      </c>
      <c r="O1866" t="s">
        <v>214</v>
      </c>
      <c r="P1866" t="s">
        <v>214</v>
      </c>
      <c r="Q1866" t="s">
        <v>214</v>
      </c>
      <c r="R1866" t="s">
        <v>213</v>
      </c>
      <c r="S1866" t="s">
        <v>213</v>
      </c>
      <c r="T1866" t="s">
        <v>213</v>
      </c>
      <c r="U1866" t="s">
        <v>213</v>
      </c>
      <c r="V1866" t="s">
        <v>213</v>
      </c>
      <c r="W1866"/>
      <c r="X1866" s="296"/>
      <c r="Y1866" s="296"/>
      <c r="Z1866" s="296"/>
      <c r="AA1866" s="296"/>
      <c r="AB1866" s="296"/>
      <c r="AC1866"/>
      <c r="AD1866"/>
      <c r="AE1866"/>
      <c r="AF1866"/>
      <c r="AG1866"/>
      <c r="AH1866" s="296"/>
      <c r="AI1866" s="296"/>
      <c r="AJ1866" s="296"/>
      <c r="AK1866" s="296"/>
      <c r="AL1866" s="296"/>
      <c r="AM1866" s="296"/>
      <c r="AN1866" s="296"/>
      <c r="AO1866" s="296"/>
      <c r="AP1866" s="296"/>
      <c r="AQ1866" t="s">
        <v>3377</v>
      </c>
      <c r="AR1866" s="296"/>
      <c r="AS1866" s="297"/>
      <c r="AT1866" s="293"/>
    </row>
    <row r="1867" spans="1:48" s="257" customFormat="1" ht="22.8" x14ac:dyDescent="0.4">
      <c r="A1867" s="358">
        <v>217070</v>
      </c>
      <c r="B1867" s="257" t="s">
        <v>488</v>
      </c>
      <c r="C1867" s="296" t="s">
        <v>213</v>
      </c>
      <c r="D1867" t="s">
        <v>214</v>
      </c>
      <c r="E1867" t="s">
        <v>214</v>
      </c>
      <c r="F1867" t="s">
        <v>212</v>
      </c>
      <c r="G1867" t="s">
        <v>212</v>
      </c>
      <c r="H1867" t="s">
        <v>214</v>
      </c>
      <c r="I1867" t="s">
        <v>214</v>
      </c>
      <c r="J1867" t="s">
        <v>214</v>
      </c>
      <c r="K1867" t="s">
        <v>214</v>
      </c>
      <c r="L1867" t="s">
        <v>213</v>
      </c>
      <c r="M1867" t="s">
        <v>213</v>
      </c>
      <c r="N1867" t="s">
        <v>213</v>
      </c>
      <c r="O1867" t="s">
        <v>213</v>
      </c>
      <c r="P1867" t="s">
        <v>213</v>
      </c>
      <c r="Q1867" t="s">
        <v>213</v>
      </c>
      <c r="R1867"/>
      <c r="S1867"/>
      <c r="T1867"/>
      <c r="U1867"/>
      <c r="V1867"/>
      <c r="W1867"/>
      <c r="X1867"/>
      <c r="Y1867"/>
      <c r="Z1867"/>
      <c r="AA1867"/>
      <c r="AB1867"/>
      <c r="AC1867"/>
      <c r="AD1867"/>
      <c r="AE1867"/>
      <c r="AF1867"/>
      <c r="AG1867"/>
      <c r="AH1867"/>
      <c r="AI1867"/>
      <c r="AJ1867"/>
      <c r="AK1867"/>
      <c r="AL1867"/>
      <c r="AM1867"/>
      <c r="AN1867"/>
      <c r="AO1867"/>
      <c r="AP1867"/>
      <c r="AQ1867" t="s">
        <v>4329</v>
      </c>
      <c r="AR1867" s="296"/>
      <c r="AS1867" s="297"/>
      <c r="AT1867" s="293"/>
      <c r="AV1867" s="258"/>
    </row>
    <row r="1868" spans="1:48" s="257" customFormat="1" ht="24" x14ac:dyDescent="0.5">
      <c r="A1868" s="302">
        <v>217071</v>
      </c>
      <c r="B1868" s="257" t="s">
        <v>485</v>
      </c>
      <c r="C1868" s="298" t="s">
        <v>214</v>
      </c>
      <c r="D1868" s="257" t="s">
        <v>214</v>
      </c>
      <c r="E1868" s="257" t="s">
        <v>214</v>
      </c>
      <c r="F1868" s="257" t="s">
        <v>214</v>
      </c>
      <c r="G1868" s="257" t="s">
        <v>214</v>
      </c>
      <c r="H1868" s="257" t="s">
        <v>213</v>
      </c>
      <c r="I1868" s="257" t="s">
        <v>213</v>
      </c>
      <c r="J1868" s="257" t="s">
        <v>213</v>
      </c>
      <c r="K1868" s="257" t="s">
        <v>213</v>
      </c>
      <c r="L1868" s="257" t="s">
        <v>213</v>
      </c>
      <c r="N1868" s="298"/>
      <c r="O1868" s="298"/>
      <c r="P1868" s="298"/>
      <c r="Q1868" s="298"/>
      <c r="R1868" s="298"/>
      <c r="S1868" s="298"/>
      <c r="T1868" s="298"/>
      <c r="U1868" s="298"/>
      <c r="V1868" s="298"/>
      <c r="AB1868" s="298"/>
      <c r="AC1868" s="298"/>
      <c r="AD1868" s="298"/>
      <c r="AE1868" s="298"/>
      <c r="AF1868" s="298"/>
      <c r="AG1868" s="298"/>
      <c r="AH1868" s="298"/>
      <c r="AI1868" s="298"/>
      <c r="AJ1868" s="298"/>
      <c r="AK1868" s="298"/>
      <c r="AL1868" s="298"/>
      <c r="AM1868" s="298"/>
      <c r="AN1868" s="298"/>
      <c r="AO1868" s="298"/>
      <c r="AP1868" s="296"/>
      <c r="AQ1868" t="s">
        <v>485</v>
      </c>
      <c r="AR1868" s="297"/>
      <c r="AS1868" s="297"/>
      <c r="AT1868" s="294"/>
      <c r="AV1868" s="258"/>
    </row>
    <row r="1869" spans="1:48" s="257" customFormat="1" ht="24" x14ac:dyDescent="0.5">
      <c r="A1869" s="302">
        <v>217072</v>
      </c>
      <c r="B1869" s="257" t="s">
        <v>485</v>
      </c>
      <c r="C1869" s="298" t="s">
        <v>214</v>
      </c>
      <c r="D1869" s="257" t="s">
        <v>214</v>
      </c>
      <c r="E1869" s="257" t="s">
        <v>214</v>
      </c>
      <c r="F1869" s="257" t="s">
        <v>214</v>
      </c>
      <c r="G1869" s="257" t="s">
        <v>214</v>
      </c>
      <c r="H1869" s="257" t="s">
        <v>213</v>
      </c>
      <c r="I1869" s="257" t="s">
        <v>213</v>
      </c>
      <c r="J1869" s="257" t="s">
        <v>213</v>
      </c>
      <c r="K1869" s="257" t="s">
        <v>213</v>
      </c>
      <c r="L1869" s="257" t="s">
        <v>213</v>
      </c>
      <c r="N1869" s="298"/>
      <c r="O1869" s="298"/>
      <c r="P1869" s="298"/>
      <c r="Q1869" s="298"/>
      <c r="R1869" s="298"/>
      <c r="S1869" s="298"/>
      <c r="T1869" s="298"/>
      <c r="U1869" s="298"/>
      <c r="V1869" s="298"/>
      <c r="W1869" s="298"/>
      <c r="X1869" s="298"/>
      <c r="Y1869" s="298"/>
      <c r="Z1869" s="298"/>
      <c r="AA1869" s="298"/>
      <c r="AG1869" s="298"/>
      <c r="AH1869" s="298"/>
      <c r="AI1869" s="298"/>
      <c r="AJ1869" s="298"/>
      <c r="AK1869" s="298"/>
      <c r="AL1869" s="298"/>
      <c r="AM1869" s="298"/>
      <c r="AN1869" s="298"/>
      <c r="AO1869" s="298"/>
      <c r="AP1869" s="296"/>
      <c r="AQ1869" t="s">
        <v>485</v>
      </c>
      <c r="AR1869" s="297"/>
      <c r="AS1869" s="297"/>
      <c r="AT1869" s="294"/>
      <c r="AV1869" s="258"/>
    </row>
    <row r="1870" spans="1:48" s="257" customFormat="1" ht="24" x14ac:dyDescent="0.5">
      <c r="A1870" s="292">
        <v>217073</v>
      </c>
      <c r="B1870" s="257" t="s">
        <v>485</v>
      </c>
      <c r="C1870" s="298" t="s">
        <v>214</v>
      </c>
      <c r="D1870" s="257" t="s">
        <v>214</v>
      </c>
      <c r="E1870" s="257" t="s">
        <v>214</v>
      </c>
      <c r="F1870" s="257" t="s">
        <v>214</v>
      </c>
      <c r="G1870" s="257" t="s">
        <v>214</v>
      </c>
      <c r="H1870" s="257" t="s">
        <v>213</v>
      </c>
      <c r="I1870" s="257" t="s">
        <v>213</v>
      </c>
      <c r="J1870" s="257" t="s">
        <v>213</v>
      </c>
      <c r="K1870" s="257" t="s">
        <v>213</v>
      </c>
      <c r="L1870" s="257" t="s">
        <v>213</v>
      </c>
      <c r="AH1870" s="298"/>
      <c r="AI1870" s="298"/>
      <c r="AJ1870" s="298"/>
      <c r="AK1870" s="298"/>
      <c r="AP1870"/>
      <c r="AQ1870" t="s">
        <v>485</v>
      </c>
      <c r="AR1870" s="297"/>
      <c r="AS1870" s="297"/>
      <c r="AT1870" s="293"/>
      <c r="AV1870" s="258"/>
    </row>
    <row r="1871" spans="1:48" s="257" customFormat="1" ht="24" x14ac:dyDescent="0.5">
      <c r="A1871" s="353">
        <v>217074</v>
      </c>
      <c r="B1871" s="257" t="s">
        <v>485</v>
      </c>
      <c r="C1871" s="298" t="s">
        <v>214</v>
      </c>
      <c r="D1871" s="257" t="s">
        <v>214</v>
      </c>
      <c r="E1871" s="257" t="s">
        <v>214</v>
      </c>
      <c r="F1871" s="257" t="s">
        <v>214</v>
      </c>
      <c r="G1871" s="257" t="s">
        <v>214</v>
      </c>
      <c r="H1871" s="257" t="s">
        <v>213</v>
      </c>
      <c r="I1871" s="257" t="s">
        <v>213</v>
      </c>
      <c r="J1871" s="257" t="s">
        <v>213</v>
      </c>
      <c r="K1871" s="257" t="s">
        <v>213</v>
      </c>
      <c r="L1871" s="257" t="s">
        <v>213</v>
      </c>
      <c r="N1871" s="298"/>
      <c r="O1871" s="298"/>
      <c r="P1871" s="298"/>
      <c r="Q1871" s="298"/>
      <c r="R1871" s="298"/>
      <c r="S1871" s="298"/>
      <c r="T1871" s="298"/>
      <c r="U1871" s="298"/>
      <c r="V1871" s="298"/>
      <c r="W1871" s="298"/>
      <c r="X1871" s="298"/>
      <c r="Y1871" s="298"/>
      <c r="Z1871" s="298"/>
      <c r="AA1871" s="298"/>
      <c r="AB1871" s="298"/>
      <c r="AC1871" s="298"/>
      <c r="AD1871" s="298"/>
      <c r="AE1871" s="298"/>
      <c r="AF1871" s="298"/>
      <c r="AG1871" s="298"/>
      <c r="AH1871" s="298"/>
      <c r="AI1871" s="298"/>
      <c r="AJ1871" s="298"/>
      <c r="AK1871" s="298"/>
      <c r="AP1871"/>
      <c r="AQ1871" t="s">
        <v>485</v>
      </c>
      <c r="AR1871" s="297"/>
      <c r="AS1871" s="297"/>
      <c r="AT1871" s="293"/>
      <c r="AV1871" s="258"/>
    </row>
    <row r="1872" spans="1:48" s="257" customFormat="1" ht="22.8" x14ac:dyDescent="0.4">
      <c r="A1872" s="358">
        <v>217075</v>
      </c>
      <c r="B1872" s="257" t="s">
        <v>486</v>
      </c>
      <c r="C1872" s="296" t="s">
        <v>214</v>
      </c>
      <c r="D1872" t="s">
        <v>214</v>
      </c>
      <c r="E1872" t="s">
        <v>214</v>
      </c>
      <c r="F1872" t="s">
        <v>214</v>
      </c>
      <c r="G1872" t="s">
        <v>214</v>
      </c>
      <c r="H1872" t="s">
        <v>214</v>
      </c>
      <c r="I1872" t="s">
        <v>214</v>
      </c>
      <c r="J1872" t="s">
        <v>214</v>
      </c>
      <c r="K1872" t="s">
        <v>214</v>
      </c>
      <c r="L1872" t="s">
        <v>214</v>
      </c>
      <c r="M1872" t="s">
        <v>214</v>
      </c>
      <c r="N1872" t="s">
        <v>214</v>
      </c>
      <c r="O1872" t="s">
        <v>214</v>
      </c>
      <c r="P1872" t="s">
        <v>214</v>
      </c>
      <c r="Q1872" t="s">
        <v>214</v>
      </c>
      <c r="R1872" t="s">
        <v>213</v>
      </c>
      <c r="S1872" t="s">
        <v>213</v>
      </c>
      <c r="T1872" t="s">
        <v>213</v>
      </c>
      <c r="U1872" t="s">
        <v>213</v>
      </c>
      <c r="V1872" t="s">
        <v>213</v>
      </c>
      <c r="W1872"/>
      <c r="X1872"/>
      <c r="Y1872"/>
      <c r="Z1872"/>
      <c r="AA1872"/>
      <c r="AB1872"/>
      <c r="AC1872"/>
      <c r="AD1872"/>
      <c r="AE1872"/>
      <c r="AF1872"/>
      <c r="AG1872"/>
      <c r="AH1872" s="296"/>
      <c r="AI1872" s="296"/>
      <c r="AJ1872" s="296"/>
      <c r="AK1872" s="296"/>
      <c r="AL1872" s="296"/>
      <c r="AM1872" s="296"/>
      <c r="AN1872" s="296"/>
      <c r="AO1872" s="296"/>
      <c r="AP1872" s="296"/>
      <c r="AQ1872" t="s">
        <v>3377</v>
      </c>
      <c r="AR1872" s="296"/>
      <c r="AS1872" s="297"/>
      <c r="AT1872" s="294"/>
    </row>
    <row r="1873" spans="1:48" s="257" customFormat="1" ht="24" x14ac:dyDescent="0.5">
      <c r="A1873" s="292">
        <v>217076</v>
      </c>
      <c r="B1873" s="257" t="s">
        <v>485</v>
      </c>
      <c r="C1873" s="298" t="s">
        <v>214</v>
      </c>
      <c r="D1873" s="257" t="s">
        <v>214</v>
      </c>
      <c r="E1873" s="257" t="s">
        <v>214</v>
      </c>
      <c r="F1873" s="257" t="s">
        <v>214</v>
      </c>
      <c r="G1873" s="257" t="s">
        <v>214</v>
      </c>
      <c r="H1873" s="257" t="s">
        <v>213</v>
      </c>
      <c r="I1873" s="257" t="s">
        <v>213</v>
      </c>
      <c r="J1873" s="257" t="s">
        <v>213</v>
      </c>
      <c r="K1873" s="257" t="s">
        <v>213</v>
      </c>
      <c r="L1873" s="257" t="s">
        <v>213</v>
      </c>
      <c r="N1873" s="298"/>
      <c r="O1873" s="298"/>
      <c r="P1873" s="298"/>
      <c r="Q1873" s="298"/>
      <c r="R1873" s="298"/>
      <c r="S1873" s="298"/>
      <c r="T1873" s="298"/>
      <c r="U1873" s="298"/>
      <c r="V1873" s="298"/>
      <c r="W1873" s="298"/>
      <c r="X1873" s="298"/>
      <c r="Y1873" s="298"/>
      <c r="Z1873" s="298"/>
      <c r="AA1873" s="298"/>
      <c r="AB1873" s="298"/>
      <c r="AC1873" s="298"/>
      <c r="AD1873" s="298"/>
      <c r="AE1873" s="298"/>
      <c r="AF1873" s="298"/>
      <c r="AG1873" s="298"/>
      <c r="AH1873" s="298"/>
      <c r="AI1873" s="298"/>
      <c r="AJ1873" s="298"/>
      <c r="AK1873" s="298"/>
      <c r="AL1873" s="298"/>
      <c r="AM1873" s="298"/>
      <c r="AN1873" s="298"/>
      <c r="AO1873" s="298"/>
      <c r="AP1873" s="296"/>
      <c r="AQ1873" t="s">
        <v>485</v>
      </c>
      <c r="AR1873" s="297"/>
      <c r="AS1873" s="300"/>
      <c r="AT1873" s="300"/>
      <c r="AU1873" s="280"/>
      <c r="AV1873" s="280"/>
    </row>
    <row r="1874" spans="1:48" s="257" customFormat="1" ht="22.8" x14ac:dyDescent="0.4">
      <c r="A1874" s="358">
        <v>217077</v>
      </c>
      <c r="B1874" s="257" t="s">
        <v>485</v>
      </c>
      <c r="C1874" s="296" t="s">
        <v>214</v>
      </c>
      <c r="D1874" t="s">
        <v>214</v>
      </c>
      <c r="E1874" t="s">
        <v>214</v>
      </c>
      <c r="F1874" t="s">
        <v>214</v>
      </c>
      <c r="G1874" t="s">
        <v>212</v>
      </c>
      <c r="H1874" t="s">
        <v>214</v>
      </c>
      <c r="I1874" t="s">
        <v>212</v>
      </c>
      <c r="J1874" t="s">
        <v>214</v>
      </c>
      <c r="K1874" t="s">
        <v>212</v>
      </c>
      <c r="L1874" t="s">
        <v>214</v>
      </c>
      <c r="M1874"/>
      <c r="N1874"/>
      <c r="O1874"/>
      <c r="P1874"/>
      <c r="Q1874"/>
      <c r="R1874"/>
      <c r="S1874"/>
      <c r="T1874"/>
      <c r="U1874"/>
      <c r="V1874"/>
      <c r="W1874"/>
      <c r="X1874" s="296"/>
      <c r="Y1874" s="296"/>
      <c r="Z1874" s="296"/>
      <c r="AA1874" s="296"/>
      <c r="AB1874" s="296"/>
      <c r="AC1874" s="296"/>
      <c r="AD1874" s="296"/>
      <c r="AE1874" s="296"/>
      <c r="AF1874" s="296"/>
      <c r="AG1874" s="296"/>
      <c r="AH1874" s="296"/>
      <c r="AI1874" s="296"/>
      <c r="AJ1874" s="296"/>
      <c r="AK1874" s="296"/>
      <c r="AL1874" s="296"/>
      <c r="AM1874" s="296"/>
      <c r="AN1874" s="296"/>
      <c r="AO1874" s="296"/>
      <c r="AP1874" s="296"/>
      <c r="AQ1874" t="s">
        <v>485</v>
      </c>
      <c r="AR1874" s="296"/>
      <c r="AS1874" s="297"/>
      <c r="AT1874" s="293"/>
    </row>
    <row r="1875" spans="1:48" s="257" customFormat="1" ht="22.8" x14ac:dyDescent="0.4">
      <c r="A1875" s="257">
        <v>217078</v>
      </c>
      <c r="B1875" s="257" t="s">
        <v>486</v>
      </c>
      <c r="C1875" s="296" t="s">
        <v>214</v>
      </c>
      <c r="D1875" t="s">
        <v>214</v>
      </c>
      <c r="E1875" t="s">
        <v>214</v>
      </c>
      <c r="F1875" t="s">
        <v>212</v>
      </c>
      <c r="G1875" t="s">
        <v>214</v>
      </c>
      <c r="H1875" t="s">
        <v>214</v>
      </c>
      <c r="I1875" t="s">
        <v>214</v>
      </c>
      <c r="J1875" t="s">
        <v>214</v>
      </c>
      <c r="K1875" t="s">
        <v>214</v>
      </c>
      <c r="L1875" t="s">
        <v>214</v>
      </c>
      <c r="M1875" t="s">
        <v>213</v>
      </c>
      <c r="N1875" t="s">
        <v>213</v>
      </c>
      <c r="O1875" t="s">
        <v>213</v>
      </c>
      <c r="P1875" t="s">
        <v>213</v>
      </c>
      <c r="Q1875" t="s">
        <v>213</v>
      </c>
      <c r="R1875" t="s">
        <v>213</v>
      </c>
      <c r="S1875" t="s">
        <v>213</v>
      </c>
      <c r="T1875" t="s">
        <v>213</v>
      </c>
      <c r="U1875" t="s">
        <v>213</v>
      </c>
      <c r="V1875" t="s">
        <v>213</v>
      </c>
      <c r="W1875"/>
      <c r="X1875" s="296"/>
      <c r="Y1875" s="296"/>
      <c r="Z1875" s="296"/>
      <c r="AA1875" s="296"/>
      <c r="AB1875" s="296"/>
      <c r="AC1875" s="296"/>
      <c r="AD1875" s="296"/>
      <c r="AE1875" s="296"/>
      <c r="AF1875" s="296"/>
      <c r="AG1875" s="296"/>
      <c r="AH1875" s="296"/>
      <c r="AI1875" s="296"/>
      <c r="AJ1875" s="296"/>
      <c r="AK1875" s="296"/>
      <c r="AL1875"/>
      <c r="AM1875"/>
      <c r="AN1875"/>
      <c r="AO1875"/>
      <c r="AP1875"/>
      <c r="AQ1875" t="s">
        <v>3377</v>
      </c>
      <c r="AR1875" s="297"/>
      <c r="AS1875" s="297"/>
      <c r="AT1875" s="294"/>
      <c r="AV1875" s="258"/>
    </row>
    <row r="1876" spans="1:48" s="257" customFormat="1" ht="22.8" x14ac:dyDescent="0.4">
      <c r="A1876" s="358">
        <v>217079</v>
      </c>
      <c r="B1876" s="257" t="s">
        <v>485</v>
      </c>
      <c r="C1876" s="296" t="s">
        <v>212</v>
      </c>
      <c r="D1876" t="s">
        <v>214</v>
      </c>
      <c r="E1876" t="s">
        <v>212</v>
      </c>
      <c r="F1876" t="s">
        <v>212</v>
      </c>
      <c r="G1876" t="s">
        <v>212</v>
      </c>
      <c r="H1876" t="s">
        <v>213</v>
      </c>
      <c r="I1876" t="s">
        <v>213</v>
      </c>
      <c r="J1876" t="s">
        <v>213</v>
      </c>
      <c r="K1876" t="s">
        <v>213</v>
      </c>
      <c r="L1876" t="s">
        <v>213</v>
      </c>
      <c r="M1876"/>
      <c r="N1876"/>
      <c r="O1876"/>
      <c r="P1876"/>
      <c r="Q1876"/>
      <c r="R1876"/>
      <c r="S1876"/>
      <c r="T1876"/>
      <c r="U1876"/>
      <c r="V1876"/>
      <c r="W1876"/>
      <c r="X1876" s="296"/>
      <c r="Y1876" s="296"/>
      <c r="Z1876" s="296"/>
      <c r="AA1876" s="296"/>
      <c r="AB1876"/>
      <c r="AC1876"/>
      <c r="AD1876"/>
      <c r="AE1876"/>
      <c r="AF1876"/>
      <c r="AG1876" s="296"/>
      <c r="AH1876" s="296"/>
      <c r="AI1876" s="296"/>
      <c r="AJ1876" s="296"/>
      <c r="AK1876" s="296"/>
      <c r="AL1876" s="296"/>
      <c r="AM1876" s="296"/>
      <c r="AN1876" s="296"/>
      <c r="AO1876" s="296"/>
      <c r="AP1876" s="296"/>
      <c r="AQ1876" t="s">
        <v>485</v>
      </c>
      <c r="AR1876" s="296"/>
      <c r="AS1876" s="297"/>
      <c r="AT1876" s="293"/>
      <c r="AV1876" s="258"/>
    </row>
    <row r="1877" spans="1:48" s="257" customFormat="1" ht="22.8" x14ac:dyDescent="0.4">
      <c r="A1877" s="358">
        <v>217080</v>
      </c>
      <c r="B1877" s="257" t="s">
        <v>488</v>
      </c>
      <c r="C1877" s="296" t="s">
        <v>214</v>
      </c>
      <c r="D1877" t="s">
        <v>214</v>
      </c>
      <c r="E1877" t="s">
        <v>214</v>
      </c>
      <c r="F1877" t="s">
        <v>212</v>
      </c>
      <c r="G1877" t="s">
        <v>212</v>
      </c>
      <c r="H1877" t="s">
        <v>212</v>
      </c>
      <c r="I1877" t="s">
        <v>212</v>
      </c>
      <c r="J1877" t="s">
        <v>214</v>
      </c>
      <c r="K1877" t="s">
        <v>212</v>
      </c>
      <c r="L1877" t="s">
        <v>212</v>
      </c>
      <c r="M1877" t="s">
        <v>213</v>
      </c>
      <c r="N1877" t="s">
        <v>213</v>
      </c>
      <c r="O1877" t="s">
        <v>213</v>
      </c>
      <c r="P1877" t="s">
        <v>213</v>
      </c>
      <c r="Q1877" t="s">
        <v>213</v>
      </c>
      <c r="R1877"/>
      <c r="S1877"/>
      <c r="T1877"/>
      <c r="U1877"/>
      <c r="V1877"/>
      <c r="W1877"/>
      <c r="X1877"/>
      <c r="Y1877"/>
      <c r="Z1877"/>
      <c r="AA1877"/>
      <c r="AB1877"/>
      <c r="AC1877"/>
      <c r="AD1877"/>
      <c r="AE1877"/>
      <c r="AF1877"/>
      <c r="AG1877"/>
      <c r="AH1877" s="296"/>
      <c r="AI1877" s="296"/>
      <c r="AJ1877" s="296"/>
      <c r="AK1877" s="296"/>
      <c r="AL1877" s="296"/>
      <c r="AM1877" s="296"/>
      <c r="AN1877" s="296"/>
      <c r="AO1877" s="296"/>
      <c r="AP1877" s="296"/>
      <c r="AQ1877" t="s">
        <v>4215</v>
      </c>
      <c r="AR1877" s="296"/>
      <c r="AS1877" s="297"/>
      <c r="AT1877" s="293"/>
    </row>
    <row r="1878" spans="1:48" s="257" customFormat="1" ht="24" x14ac:dyDescent="0.5">
      <c r="A1878" s="302">
        <v>217081</v>
      </c>
      <c r="B1878" s="257" t="s">
        <v>485</v>
      </c>
      <c r="C1878" s="298" t="s">
        <v>214</v>
      </c>
      <c r="D1878" s="257" t="s">
        <v>214</v>
      </c>
      <c r="E1878" s="257" t="s">
        <v>214</v>
      </c>
      <c r="F1878" s="257" t="s">
        <v>214</v>
      </c>
      <c r="G1878" s="257" t="s">
        <v>214</v>
      </c>
      <c r="H1878" s="257" t="s">
        <v>213</v>
      </c>
      <c r="I1878" s="257" t="s">
        <v>213</v>
      </c>
      <c r="J1878" s="257" t="s">
        <v>213</v>
      </c>
      <c r="K1878" s="257" t="s">
        <v>213</v>
      </c>
      <c r="L1878" s="257" t="s">
        <v>213</v>
      </c>
      <c r="N1878" s="298"/>
      <c r="O1878" s="298"/>
      <c r="P1878" s="298"/>
      <c r="Q1878" s="298"/>
      <c r="R1878" s="298"/>
      <c r="S1878" s="298"/>
      <c r="T1878" s="298"/>
      <c r="U1878" s="298"/>
      <c r="V1878" s="298"/>
      <c r="W1878" s="298"/>
      <c r="X1878" s="298"/>
      <c r="Y1878" s="298"/>
      <c r="Z1878" s="298"/>
      <c r="AA1878" s="298"/>
      <c r="AB1878" s="298"/>
      <c r="AC1878" s="298"/>
      <c r="AD1878" s="298"/>
      <c r="AE1878" s="298"/>
      <c r="AF1878" s="298"/>
      <c r="AG1878" s="298"/>
      <c r="AH1878" s="298"/>
      <c r="AI1878" s="298"/>
      <c r="AJ1878" s="298"/>
      <c r="AK1878" s="298"/>
      <c r="AL1878" s="298"/>
      <c r="AM1878" s="298"/>
      <c r="AN1878" s="298"/>
      <c r="AO1878" s="298"/>
      <c r="AP1878" s="296"/>
      <c r="AQ1878" t="s">
        <v>485</v>
      </c>
      <c r="AR1878" s="297"/>
      <c r="AS1878" s="297"/>
      <c r="AT1878" s="293"/>
      <c r="AV1878" s="258"/>
    </row>
    <row r="1879" spans="1:48" s="257" customFormat="1" ht="22.8" x14ac:dyDescent="0.4">
      <c r="A1879" s="257">
        <v>217082</v>
      </c>
      <c r="B1879" s="257" t="s">
        <v>485</v>
      </c>
      <c r="C1879" s="299" t="s">
        <v>213</v>
      </c>
      <c r="D1879" t="s">
        <v>214</v>
      </c>
      <c r="E1879" t="s">
        <v>214</v>
      </c>
      <c r="F1879" t="s">
        <v>213</v>
      </c>
      <c r="G1879" t="s">
        <v>213</v>
      </c>
      <c r="H1879" t="s">
        <v>214</v>
      </c>
      <c r="I1879" t="s">
        <v>214</v>
      </c>
      <c r="J1879" s="296" t="s">
        <v>213</v>
      </c>
      <c r="K1879" s="296" t="s">
        <v>213</v>
      </c>
      <c r="L1879" s="296" t="s">
        <v>213</v>
      </c>
      <c r="M1879" s="296"/>
      <c r="N1879" s="296"/>
      <c r="O1879" s="296"/>
      <c r="P1879" s="296"/>
      <c r="Q1879" s="296"/>
      <c r="R1879" s="296"/>
      <c r="S1879" s="296"/>
      <c r="T1879" s="296"/>
      <c r="U1879" s="296"/>
      <c r="V1879" s="296"/>
      <c r="W1879" s="296"/>
      <c r="X1879" s="296"/>
      <c r="Y1879" s="296"/>
      <c r="Z1879" s="296"/>
      <c r="AA1879" s="296"/>
      <c r="AB1879" s="296"/>
      <c r="AC1879" s="296"/>
      <c r="AD1879" s="296"/>
      <c r="AE1879" s="296"/>
      <c r="AF1879" s="296"/>
      <c r="AG1879" s="296"/>
      <c r="AH1879" s="296"/>
      <c r="AI1879" s="296"/>
      <c r="AJ1879" s="296"/>
      <c r="AK1879" s="296"/>
      <c r="AL1879"/>
      <c r="AM1879"/>
      <c r="AN1879"/>
      <c r="AO1879"/>
      <c r="AP1879"/>
      <c r="AQ1879" t="s">
        <v>485</v>
      </c>
      <c r="AR1879" s="296"/>
      <c r="AS1879" s="297"/>
      <c r="AT1879" s="293"/>
      <c r="AV1879" s="258"/>
    </row>
    <row r="1880" spans="1:48" s="257" customFormat="1" ht="22.8" x14ac:dyDescent="0.4">
      <c r="A1880" s="257">
        <v>217083</v>
      </c>
      <c r="B1880" s="257" t="s">
        <v>486</v>
      </c>
      <c r="C1880" s="299" t="s">
        <v>214</v>
      </c>
      <c r="D1880" t="s">
        <v>214</v>
      </c>
      <c r="E1880" t="s">
        <v>214</v>
      </c>
      <c r="F1880" t="s">
        <v>214</v>
      </c>
      <c r="G1880" t="s">
        <v>214</v>
      </c>
      <c r="H1880" t="s">
        <v>214</v>
      </c>
      <c r="I1880" t="s">
        <v>214</v>
      </c>
      <c r="J1880" s="296" t="s">
        <v>214</v>
      </c>
      <c r="K1880" s="296" t="s">
        <v>214</v>
      </c>
      <c r="L1880" s="296" t="s">
        <v>214</v>
      </c>
      <c r="M1880" s="296" t="s">
        <v>213</v>
      </c>
      <c r="N1880" s="296" t="s">
        <v>213</v>
      </c>
      <c r="O1880" s="296" t="s">
        <v>213</v>
      </c>
      <c r="P1880" s="296" t="s">
        <v>213</v>
      </c>
      <c r="Q1880" s="296" t="s">
        <v>214</v>
      </c>
      <c r="R1880" s="296" t="s">
        <v>213</v>
      </c>
      <c r="S1880" s="296" t="s">
        <v>213</v>
      </c>
      <c r="T1880" s="296" t="s">
        <v>213</v>
      </c>
      <c r="U1880" s="296" t="s">
        <v>213</v>
      </c>
      <c r="V1880" s="296" t="s">
        <v>213</v>
      </c>
      <c r="W1880" s="296"/>
      <c r="X1880" s="296"/>
      <c r="Y1880" s="296"/>
      <c r="Z1880" s="296"/>
      <c r="AA1880" s="296"/>
      <c r="AB1880" s="296"/>
      <c r="AC1880" s="296"/>
      <c r="AD1880" s="296"/>
      <c r="AE1880" s="296"/>
      <c r="AF1880" s="296"/>
      <c r="AG1880"/>
      <c r="AH1880"/>
      <c r="AI1880"/>
      <c r="AJ1880"/>
      <c r="AK1880"/>
      <c r="AL1880" s="296"/>
      <c r="AM1880" s="296"/>
      <c r="AN1880" s="296"/>
      <c r="AO1880" s="296"/>
      <c r="AP1880" s="296"/>
      <c r="AQ1880" t="s">
        <v>3377</v>
      </c>
      <c r="AR1880" s="296"/>
      <c r="AS1880" s="297"/>
      <c r="AT1880" s="293"/>
    </row>
    <row r="1881" spans="1:48" s="257" customFormat="1" ht="22.8" x14ac:dyDescent="0.4">
      <c r="A1881" s="257">
        <v>217084</v>
      </c>
      <c r="B1881" s="257" t="s">
        <v>485</v>
      </c>
      <c r="C1881" s="299" t="s">
        <v>214</v>
      </c>
      <c r="D1881" t="s">
        <v>214</v>
      </c>
      <c r="E1881" t="s">
        <v>214</v>
      </c>
      <c r="F1881" t="s">
        <v>213</v>
      </c>
      <c r="G1881" t="s">
        <v>213</v>
      </c>
      <c r="H1881" s="269" t="s">
        <v>213</v>
      </c>
      <c r="I1881" s="269" t="s">
        <v>213</v>
      </c>
      <c r="J1881" s="295" t="s">
        <v>213</v>
      </c>
      <c r="K1881" s="295" t="s">
        <v>213</v>
      </c>
      <c r="L1881" s="295" t="s">
        <v>213</v>
      </c>
      <c r="M1881" s="296"/>
      <c r="N1881" s="296"/>
      <c r="O1881" s="296"/>
      <c r="P1881" s="296"/>
      <c r="Q1881" s="296"/>
      <c r="R1881" s="296"/>
      <c r="S1881" s="296"/>
      <c r="T1881" s="296"/>
      <c r="U1881" s="296"/>
      <c r="V1881" s="296"/>
      <c r="W1881" s="296"/>
      <c r="X1881" s="296"/>
      <c r="Y1881" s="296"/>
      <c r="Z1881" s="296"/>
      <c r="AA1881" s="296"/>
      <c r="AB1881" s="296"/>
      <c r="AC1881" s="296"/>
      <c r="AD1881" s="296"/>
      <c r="AE1881" s="296"/>
      <c r="AF1881" s="296"/>
      <c r="AG1881" s="296"/>
      <c r="AH1881" s="296"/>
      <c r="AI1881" s="296"/>
      <c r="AJ1881" s="296"/>
      <c r="AK1881" s="296"/>
      <c r="AL1881" s="296"/>
      <c r="AM1881" s="296"/>
      <c r="AN1881" s="296"/>
      <c r="AO1881" s="296"/>
      <c r="AP1881" s="296"/>
      <c r="AQ1881" t="s">
        <v>485</v>
      </c>
      <c r="AR1881" s="297"/>
      <c r="AS1881" s="297"/>
      <c r="AT1881" s="294"/>
    </row>
    <row r="1882" spans="1:48" s="257" customFormat="1" ht="24" x14ac:dyDescent="0.5">
      <c r="A1882" s="292">
        <v>217085</v>
      </c>
      <c r="B1882" s="257" t="s">
        <v>485</v>
      </c>
      <c r="C1882" s="319" t="s">
        <v>214</v>
      </c>
      <c r="D1882" s="256" t="s">
        <v>214</v>
      </c>
      <c r="E1882" s="256" t="s">
        <v>214</v>
      </c>
      <c r="F1882" s="256" t="s">
        <v>214</v>
      </c>
      <c r="G1882" s="256" t="s">
        <v>214</v>
      </c>
      <c r="H1882" s="256" t="s">
        <v>213</v>
      </c>
      <c r="I1882" s="256" t="s">
        <v>213</v>
      </c>
      <c r="J1882" s="294" t="s">
        <v>213</v>
      </c>
      <c r="K1882" s="294" t="s">
        <v>213</v>
      </c>
      <c r="L1882" s="294" t="s">
        <v>213</v>
      </c>
      <c r="M1882" s="294"/>
      <c r="N1882" s="294"/>
      <c r="O1882" s="294"/>
      <c r="P1882" s="294"/>
      <c r="Q1882" s="294"/>
      <c r="R1882" s="294"/>
      <c r="S1882" s="294"/>
      <c r="T1882" s="294"/>
      <c r="U1882" s="294"/>
      <c r="V1882" s="294"/>
      <c r="W1882" s="294"/>
      <c r="X1882" s="294"/>
      <c r="Y1882" s="294"/>
      <c r="Z1882" s="294"/>
      <c r="AA1882" s="294"/>
      <c r="AB1882" s="294"/>
      <c r="AC1882" s="294"/>
      <c r="AD1882" s="294"/>
      <c r="AE1882" s="294"/>
      <c r="AF1882" s="294"/>
      <c r="AG1882" s="294"/>
      <c r="AH1882" s="294"/>
      <c r="AI1882" s="294"/>
      <c r="AJ1882" s="294"/>
      <c r="AK1882" s="294"/>
      <c r="AL1882" s="294"/>
      <c r="AM1882" s="294"/>
      <c r="AN1882" s="294"/>
      <c r="AO1882" s="294"/>
      <c r="AP1882" s="296"/>
      <c r="AQ1882" t="s">
        <v>485</v>
      </c>
      <c r="AR1882" s="297"/>
      <c r="AS1882" s="297"/>
      <c r="AT1882" s="293"/>
      <c r="AV1882" s="258"/>
    </row>
    <row r="1883" spans="1:48" s="257" customFormat="1" ht="22.8" x14ac:dyDescent="0.4">
      <c r="A1883" s="257">
        <v>217086</v>
      </c>
      <c r="B1883" s="257" t="s">
        <v>486</v>
      </c>
      <c r="C1883" s="299" t="s">
        <v>214</v>
      </c>
      <c r="D1883" t="s">
        <v>214</v>
      </c>
      <c r="E1883" t="s">
        <v>214</v>
      </c>
      <c r="F1883" t="s">
        <v>212</v>
      </c>
      <c r="G1883" t="s">
        <v>214</v>
      </c>
      <c r="H1883" t="s">
        <v>214</v>
      </c>
      <c r="I1883" t="s">
        <v>214</v>
      </c>
      <c r="J1883" s="296" t="s">
        <v>214</v>
      </c>
      <c r="K1883" s="296" t="s">
        <v>214</v>
      </c>
      <c r="L1883" s="296" t="s">
        <v>214</v>
      </c>
      <c r="M1883" s="296" t="s">
        <v>214</v>
      </c>
      <c r="N1883" s="296" t="s">
        <v>214</v>
      </c>
      <c r="O1883" s="296" t="s">
        <v>214</v>
      </c>
      <c r="P1883" s="296" t="s">
        <v>214</v>
      </c>
      <c r="Q1883" s="296" t="s">
        <v>214</v>
      </c>
      <c r="R1883" s="296" t="s">
        <v>213</v>
      </c>
      <c r="S1883" s="296" t="s">
        <v>213</v>
      </c>
      <c r="T1883" s="296" t="s">
        <v>213</v>
      </c>
      <c r="U1883" s="296" t="s">
        <v>213</v>
      </c>
      <c r="V1883" s="296" t="s">
        <v>213</v>
      </c>
      <c r="W1883" s="296"/>
      <c r="X1883" s="296"/>
      <c r="Y1883" s="296"/>
      <c r="Z1883" s="296"/>
      <c r="AA1883" s="296"/>
      <c r="AB1883" s="296"/>
      <c r="AC1883" s="296"/>
      <c r="AD1883" s="296"/>
      <c r="AE1883" s="296"/>
      <c r="AF1883" s="296"/>
      <c r="AG1883" s="296"/>
      <c r="AH1883" s="296"/>
      <c r="AI1883" s="296"/>
      <c r="AJ1883" s="296"/>
      <c r="AK1883" s="296"/>
      <c r="AL1883"/>
      <c r="AM1883"/>
      <c r="AN1883"/>
      <c r="AO1883"/>
      <c r="AP1883"/>
      <c r="AQ1883" t="s">
        <v>3377</v>
      </c>
      <c r="AR1883" s="296"/>
      <c r="AS1883" s="297"/>
      <c r="AT1883" s="294"/>
    </row>
    <row r="1884" spans="1:48" s="257" customFormat="1" ht="22.8" x14ac:dyDescent="0.4">
      <c r="A1884" s="257">
        <v>217087</v>
      </c>
      <c r="B1884" s="257" t="s">
        <v>486</v>
      </c>
      <c r="C1884" s="299" t="s">
        <v>214</v>
      </c>
      <c r="D1884" t="s">
        <v>214</v>
      </c>
      <c r="E1884" t="s">
        <v>214</v>
      </c>
      <c r="F1884" t="s">
        <v>212</v>
      </c>
      <c r="G1884" t="s">
        <v>214</v>
      </c>
      <c r="H1884" t="s">
        <v>214</v>
      </c>
      <c r="I1884" t="s">
        <v>212</v>
      </c>
      <c r="J1884" s="296" t="s">
        <v>214</v>
      </c>
      <c r="K1884" s="296" t="s">
        <v>214</v>
      </c>
      <c r="L1884" s="296" t="s">
        <v>214</v>
      </c>
      <c r="M1884" s="296" t="s">
        <v>214</v>
      </c>
      <c r="N1884" s="296" t="s">
        <v>214</v>
      </c>
      <c r="O1884" s="296" t="s">
        <v>214</v>
      </c>
      <c r="P1884" s="296" t="s">
        <v>214</v>
      </c>
      <c r="Q1884" s="296" t="s">
        <v>214</v>
      </c>
      <c r="R1884" s="296" t="s">
        <v>213</v>
      </c>
      <c r="S1884" s="296" t="s">
        <v>213</v>
      </c>
      <c r="T1884" s="296" t="s">
        <v>213</v>
      </c>
      <c r="U1884" s="296" t="s">
        <v>213</v>
      </c>
      <c r="V1884" s="296" t="s">
        <v>213</v>
      </c>
      <c r="W1884" s="296"/>
      <c r="X1884" s="296"/>
      <c r="Y1884" s="296"/>
      <c r="Z1884" s="296"/>
      <c r="AA1884" s="296"/>
      <c r="AB1884" s="296"/>
      <c r="AC1884" s="296"/>
      <c r="AD1884" s="296"/>
      <c r="AE1884" s="296"/>
      <c r="AF1884" s="296"/>
      <c r="AG1884" s="296"/>
      <c r="AH1884" s="296"/>
      <c r="AI1884" s="296"/>
      <c r="AJ1884" s="296"/>
      <c r="AK1884" s="296"/>
      <c r="AL1884" s="296"/>
      <c r="AM1884" s="296"/>
      <c r="AN1884" s="296"/>
      <c r="AO1884" s="296"/>
      <c r="AP1884" s="296"/>
      <c r="AQ1884" t="s">
        <v>486</v>
      </c>
      <c r="AR1884" s="296"/>
      <c r="AS1884" s="297"/>
      <c r="AT1884" s="294"/>
    </row>
    <row r="1885" spans="1:48" s="257" customFormat="1" ht="22.8" x14ac:dyDescent="0.4">
      <c r="A1885" s="257">
        <v>217088</v>
      </c>
      <c r="B1885" s="257" t="s">
        <v>485</v>
      </c>
      <c r="C1885" s="299" t="s">
        <v>212</v>
      </c>
      <c r="D1885" t="s">
        <v>214</v>
      </c>
      <c r="E1885" t="s">
        <v>212</v>
      </c>
      <c r="F1885" t="s">
        <v>212</v>
      </c>
      <c r="G1885" t="s">
        <v>214</v>
      </c>
      <c r="H1885" t="s">
        <v>213</v>
      </c>
      <c r="I1885" t="s">
        <v>213</v>
      </c>
      <c r="J1885" s="296" t="s">
        <v>213</v>
      </c>
      <c r="K1885" s="296" t="s">
        <v>213</v>
      </c>
      <c r="L1885" s="296" t="s">
        <v>213</v>
      </c>
      <c r="M1885" s="296"/>
      <c r="N1885" s="296"/>
      <c r="O1885" s="296"/>
      <c r="P1885" s="296"/>
      <c r="Q1885" s="296"/>
      <c r="R1885" s="296"/>
      <c r="S1885" s="296"/>
      <c r="T1885" s="296"/>
      <c r="U1885" s="296"/>
      <c r="V1885" s="296"/>
      <c r="W1885" s="296"/>
      <c r="X1885" s="296"/>
      <c r="Y1885" s="296"/>
      <c r="Z1885" s="296"/>
      <c r="AA1885" s="296"/>
      <c r="AB1885" s="296"/>
      <c r="AC1885" s="296"/>
      <c r="AD1885" s="296"/>
      <c r="AE1885" s="296"/>
      <c r="AF1885" s="296"/>
      <c r="AG1885" s="296"/>
      <c r="AH1885" s="296"/>
      <c r="AI1885" s="296"/>
      <c r="AJ1885" s="296"/>
      <c r="AK1885" s="296"/>
      <c r="AL1885"/>
      <c r="AM1885"/>
      <c r="AN1885"/>
      <c r="AO1885"/>
      <c r="AP1885"/>
      <c r="AQ1885" t="s">
        <v>485</v>
      </c>
      <c r="AR1885" s="297"/>
      <c r="AS1885" s="297"/>
      <c r="AT1885" s="293"/>
      <c r="AV1885" s="258"/>
    </row>
    <row r="1886" spans="1:48" s="257" customFormat="1" ht="22.8" x14ac:dyDescent="0.4">
      <c r="A1886" s="257">
        <v>217089</v>
      </c>
      <c r="B1886" s="257" t="s">
        <v>485</v>
      </c>
      <c r="C1886" s="299" t="s">
        <v>213</v>
      </c>
      <c r="D1886" t="s">
        <v>212</v>
      </c>
      <c r="E1886" t="s">
        <v>212</v>
      </c>
      <c r="F1886" t="s">
        <v>214</v>
      </c>
      <c r="G1886" t="s">
        <v>213</v>
      </c>
      <c r="H1886" t="s">
        <v>213</v>
      </c>
      <c r="I1886" t="s">
        <v>213</v>
      </c>
      <c r="J1886" s="296" t="s">
        <v>214</v>
      </c>
      <c r="K1886" s="296" t="s">
        <v>214</v>
      </c>
      <c r="L1886" s="296" t="s">
        <v>213</v>
      </c>
      <c r="M1886" s="296"/>
      <c r="N1886" s="296"/>
      <c r="O1886" s="296"/>
      <c r="P1886" s="296"/>
      <c r="Q1886" s="296"/>
      <c r="R1886" s="296"/>
      <c r="S1886" s="296"/>
      <c r="T1886" s="296"/>
      <c r="U1886" s="296"/>
      <c r="V1886" s="296"/>
      <c r="W1886" s="296"/>
      <c r="X1886" s="296"/>
      <c r="Y1886" s="296"/>
      <c r="Z1886" s="296"/>
      <c r="AA1886" s="296"/>
      <c r="AB1886" s="296"/>
      <c r="AC1886" s="296"/>
      <c r="AD1886" s="296"/>
      <c r="AE1886" s="296"/>
      <c r="AF1886" s="296"/>
      <c r="AG1886" s="296"/>
      <c r="AH1886" s="296"/>
      <c r="AI1886" s="296"/>
      <c r="AJ1886" s="296"/>
      <c r="AK1886" s="296"/>
      <c r="AL1886" s="296"/>
      <c r="AM1886" s="296"/>
      <c r="AN1886" s="296"/>
      <c r="AO1886" s="296"/>
      <c r="AP1886" s="296"/>
      <c r="AQ1886" t="s">
        <v>485</v>
      </c>
      <c r="AR1886" s="297"/>
      <c r="AS1886" s="298"/>
      <c r="AT1886" s="298"/>
    </row>
    <row r="1887" spans="1:48" s="257" customFormat="1" ht="22.8" x14ac:dyDescent="0.4">
      <c r="A1887" s="257">
        <v>217090</v>
      </c>
      <c r="B1887" s="257" t="s">
        <v>486</v>
      </c>
      <c r="C1887" s="299" t="s">
        <v>212</v>
      </c>
      <c r="D1887" t="s">
        <v>214</v>
      </c>
      <c r="E1887" t="s">
        <v>214</v>
      </c>
      <c r="F1887" t="s">
        <v>214</v>
      </c>
      <c r="G1887" t="s">
        <v>212</v>
      </c>
      <c r="H1887" t="s">
        <v>214</v>
      </c>
      <c r="I1887" t="s">
        <v>214</v>
      </c>
      <c r="J1887" s="296" t="s">
        <v>214</v>
      </c>
      <c r="K1887" s="296" t="s">
        <v>214</v>
      </c>
      <c r="L1887" s="296" t="s">
        <v>214</v>
      </c>
      <c r="M1887" s="296" t="s">
        <v>214</v>
      </c>
      <c r="N1887" s="296" t="s">
        <v>213</v>
      </c>
      <c r="O1887" s="296" t="s">
        <v>214</v>
      </c>
      <c r="P1887" s="296" t="s">
        <v>213</v>
      </c>
      <c r="Q1887" s="296" t="s">
        <v>213</v>
      </c>
      <c r="R1887" s="296" t="s">
        <v>213</v>
      </c>
      <c r="S1887" s="296" t="s">
        <v>213</v>
      </c>
      <c r="T1887" s="296" t="s">
        <v>213</v>
      </c>
      <c r="U1887" s="296" t="s">
        <v>213</v>
      </c>
      <c r="V1887" s="296" t="s">
        <v>213</v>
      </c>
      <c r="W1887" s="296"/>
      <c r="X1887" s="296"/>
      <c r="Y1887" s="296"/>
      <c r="Z1887" s="296"/>
      <c r="AA1887" s="296"/>
      <c r="AB1887" s="296"/>
      <c r="AC1887" s="296"/>
      <c r="AD1887" s="296"/>
      <c r="AE1887" s="296"/>
      <c r="AF1887" s="296"/>
      <c r="AG1887" s="296"/>
      <c r="AH1887" s="296"/>
      <c r="AI1887" s="296"/>
      <c r="AJ1887" s="296"/>
      <c r="AK1887" s="296"/>
      <c r="AL1887" s="296"/>
      <c r="AM1887" s="296"/>
      <c r="AN1887" s="296"/>
      <c r="AO1887" s="296"/>
      <c r="AP1887" s="296"/>
      <c r="AQ1887" t="s">
        <v>3377</v>
      </c>
      <c r="AR1887" s="296"/>
      <c r="AS1887" s="297"/>
      <c r="AT1887" s="293"/>
      <c r="AV1887" s="258"/>
    </row>
    <row r="1888" spans="1:48" s="257" customFormat="1" ht="22.8" x14ac:dyDescent="0.4">
      <c r="A1888" s="257">
        <v>217091</v>
      </c>
      <c r="B1888" s="257" t="s">
        <v>485</v>
      </c>
      <c r="C1888" s="299" t="s">
        <v>212</v>
      </c>
      <c r="D1888" t="s">
        <v>214</v>
      </c>
      <c r="E1888" t="s">
        <v>214</v>
      </c>
      <c r="F1888" t="s">
        <v>212</v>
      </c>
      <c r="G1888" t="s">
        <v>214</v>
      </c>
      <c r="H1888" t="s">
        <v>214</v>
      </c>
      <c r="I1888" t="s">
        <v>214</v>
      </c>
      <c r="J1888" s="296" t="s">
        <v>214</v>
      </c>
      <c r="K1888" s="296" t="s">
        <v>214</v>
      </c>
      <c r="L1888" s="296" t="s">
        <v>214</v>
      </c>
      <c r="M1888" s="296"/>
      <c r="N1888" s="296"/>
      <c r="O1888" s="296"/>
      <c r="P1888" s="296"/>
      <c r="Q1888" s="296"/>
      <c r="R1888" s="296"/>
      <c r="S1888" s="296"/>
      <c r="T1888" s="296"/>
      <c r="U1888" s="296"/>
      <c r="V1888" s="296"/>
      <c r="W1888" s="296"/>
      <c r="X1888" s="296"/>
      <c r="Y1888" s="296"/>
      <c r="Z1888" s="296"/>
      <c r="AA1888" s="296"/>
      <c r="AB1888" s="296"/>
      <c r="AC1888" s="296"/>
      <c r="AD1888" s="296"/>
      <c r="AE1888" s="296"/>
      <c r="AF1888" s="296"/>
      <c r="AG1888" s="296"/>
      <c r="AH1888" s="296"/>
      <c r="AI1888" s="296"/>
      <c r="AJ1888" s="296"/>
      <c r="AK1888" s="296"/>
      <c r="AL1888" s="296"/>
      <c r="AM1888" s="296"/>
      <c r="AN1888" s="296"/>
      <c r="AO1888" s="296"/>
      <c r="AP1888" s="296"/>
      <c r="AQ1888" t="s">
        <v>485</v>
      </c>
      <c r="AR1888" s="297"/>
      <c r="AS1888" s="297"/>
      <c r="AT1888" s="294"/>
      <c r="AV1888" s="258"/>
    </row>
    <row r="1889" spans="1:48" s="257" customFormat="1" ht="24" x14ac:dyDescent="0.5">
      <c r="A1889" s="292">
        <v>217092</v>
      </c>
      <c r="B1889" s="257" t="s">
        <v>485</v>
      </c>
      <c r="C1889" s="342" t="s">
        <v>214</v>
      </c>
      <c r="D1889" s="257" t="s">
        <v>214</v>
      </c>
      <c r="E1889" s="257" t="s">
        <v>214</v>
      </c>
      <c r="F1889" s="257" t="s">
        <v>214</v>
      </c>
      <c r="G1889" s="257" t="s">
        <v>214</v>
      </c>
      <c r="H1889" s="257" t="s">
        <v>213</v>
      </c>
      <c r="I1889" s="257" t="s">
        <v>213</v>
      </c>
      <c r="J1889" s="298" t="s">
        <v>213</v>
      </c>
      <c r="K1889" s="298" t="s">
        <v>213</v>
      </c>
      <c r="L1889" s="298" t="s">
        <v>213</v>
      </c>
      <c r="M1889" s="298"/>
      <c r="N1889" s="298"/>
      <c r="O1889" s="298"/>
      <c r="P1889" s="298"/>
      <c r="Q1889" s="298"/>
      <c r="R1889" s="298"/>
      <c r="S1889" s="298"/>
      <c r="T1889" s="298"/>
      <c r="U1889" s="298"/>
      <c r="V1889" s="298"/>
      <c r="W1889" s="298"/>
      <c r="X1889" s="298"/>
      <c r="Y1889" s="298"/>
      <c r="Z1889" s="298"/>
      <c r="AA1889" s="298"/>
      <c r="AB1889" s="298"/>
      <c r="AC1889" s="298"/>
      <c r="AD1889" s="298"/>
      <c r="AE1889" s="298"/>
      <c r="AF1889" s="298"/>
      <c r="AG1889" s="298"/>
      <c r="AH1889" s="298"/>
      <c r="AI1889" s="298"/>
      <c r="AJ1889" s="298"/>
      <c r="AK1889" s="298"/>
      <c r="AP1889"/>
      <c r="AQ1889" t="s">
        <v>485</v>
      </c>
      <c r="AR1889" s="297"/>
      <c r="AS1889" s="297"/>
      <c r="AT1889" s="293"/>
      <c r="AV1889" s="258"/>
    </row>
    <row r="1890" spans="1:48" s="257" customFormat="1" ht="22.8" x14ac:dyDescent="0.4">
      <c r="A1890" s="257">
        <v>217093</v>
      </c>
      <c r="B1890" s="257" t="s">
        <v>485</v>
      </c>
      <c r="C1890" s="299" t="s">
        <v>214</v>
      </c>
      <c r="D1890" t="s">
        <v>214</v>
      </c>
      <c r="E1890" t="s">
        <v>214</v>
      </c>
      <c r="F1890" t="s">
        <v>214</v>
      </c>
      <c r="G1890" t="s">
        <v>214</v>
      </c>
      <c r="H1890" s="269" t="s">
        <v>213</v>
      </c>
      <c r="I1890" s="269" t="s">
        <v>213</v>
      </c>
      <c r="J1890" s="295" t="s">
        <v>213</v>
      </c>
      <c r="K1890" s="295" t="s">
        <v>213</v>
      </c>
      <c r="L1890" s="295" t="s">
        <v>213</v>
      </c>
      <c r="M1890" s="296"/>
      <c r="N1890" s="296"/>
      <c r="O1890" s="296"/>
      <c r="P1890" s="296"/>
      <c r="Q1890" s="296"/>
      <c r="R1890" s="296"/>
      <c r="S1890" s="296"/>
      <c r="T1890" s="296"/>
      <c r="U1890" s="296"/>
      <c r="V1890" s="296"/>
      <c r="W1890" s="296"/>
      <c r="X1890" s="296"/>
      <c r="Y1890" s="296"/>
      <c r="Z1890" s="296"/>
      <c r="AA1890" s="296"/>
      <c r="AB1890"/>
      <c r="AC1890"/>
      <c r="AD1890"/>
      <c r="AE1890"/>
      <c r="AF1890"/>
      <c r="AG1890" s="296"/>
      <c r="AH1890" s="296"/>
      <c r="AI1890" s="296"/>
      <c r="AJ1890" s="296"/>
      <c r="AK1890" s="296"/>
      <c r="AL1890" s="296"/>
      <c r="AM1890" s="296"/>
      <c r="AN1890" s="296"/>
      <c r="AO1890" s="296"/>
      <c r="AP1890" s="296"/>
      <c r="AQ1890" t="s">
        <v>485</v>
      </c>
      <c r="AR1890" s="297"/>
      <c r="AS1890" s="297"/>
      <c r="AT1890" s="293"/>
    </row>
    <row r="1891" spans="1:48" s="257" customFormat="1" ht="22.8" x14ac:dyDescent="0.4">
      <c r="A1891" s="257">
        <v>217094</v>
      </c>
      <c r="B1891" s="257" t="s">
        <v>486</v>
      </c>
      <c r="C1891" s="299" t="s">
        <v>214</v>
      </c>
      <c r="D1891" t="s">
        <v>214</v>
      </c>
      <c r="E1891" t="s">
        <v>214</v>
      </c>
      <c r="F1891" t="s">
        <v>214</v>
      </c>
      <c r="G1891" t="s">
        <v>214</v>
      </c>
      <c r="H1891" t="s">
        <v>214</v>
      </c>
      <c r="I1891" t="s">
        <v>213</v>
      </c>
      <c r="J1891" s="296" t="s">
        <v>214</v>
      </c>
      <c r="K1891" s="296" t="s">
        <v>214</v>
      </c>
      <c r="L1891" s="296" t="s">
        <v>213</v>
      </c>
      <c r="M1891" s="296" t="s">
        <v>213</v>
      </c>
      <c r="N1891" s="296" t="s">
        <v>213</v>
      </c>
      <c r="O1891" s="296" t="s">
        <v>213</v>
      </c>
      <c r="P1891" s="296" t="s">
        <v>213</v>
      </c>
      <c r="Q1891" s="296" t="s">
        <v>213</v>
      </c>
      <c r="R1891" s="296" t="s">
        <v>213</v>
      </c>
      <c r="S1891" s="296" t="s">
        <v>213</v>
      </c>
      <c r="T1891" s="296" t="s">
        <v>213</v>
      </c>
      <c r="U1891" s="296" t="s">
        <v>213</v>
      </c>
      <c r="V1891" s="296" t="s">
        <v>213</v>
      </c>
      <c r="W1891" s="296"/>
      <c r="X1891" s="296"/>
      <c r="Y1891" s="296"/>
      <c r="Z1891" s="296"/>
      <c r="AA1891" s="296"/>
      <c r="AB1891" s="296"/>
      <c r="AC1891" s="296"/>
      <c r="AD1891" s="296"/>
      <c r="AE1891" s="296"/>
      <c r="AF1891" s="296"/>
      <c r="AG1891" s="296"/>
      <c r="AH1891" s="296"/>
      <c r="AI1891" s="296"/>
      <c r="AJ1891" s="296"/>
      <c r="AK1891" s="296"/>
      <c r="AL1891" s="296"/>
      <c r="AM1891" s="296"/>
      <c r="AN1891" s="296"/>
      <c r="AO1891" s="296"/>
      <c r="AP1891" s="296"/>
      <c r="AQ1891" t="s">
        <v>3377</v>
      </c>
      <c r="AR1891" s="297"/>
      <c r="AS1891" s="297"/>
      <c r="AT1891" s="293"/>
    </row>
    <row r="1892" spans="1:48" s="257" customFormat="1" ht="22.8" x14ac:dyDescent="0.4">
      <c r="A1892" s="257">
        <v>217095</v>
      </c>
      <c r="B1892" s="257" t="s">
        <v>486</v>
      </c>
      <c r="C1892" s="299" t="s">
        <v>214</v>
      </c>
      <c r="D1892" t="s">
        <v>214</v>
      </c>
      <c r="E1892" t="s">
        <v>214</v>
      </c>
      <c r="F1892" t="s">
        <v>212</v>
      </c>
      <c r="G1892" t="s">
        <v>214</v>
      </c>
      <c r="H1892" t="s">
        <v>214</v>
      </c>
      <c r="I1892" t="s">
        <v>214</v>
      </c>
      <c r="J1892" s="296" t="s">
        <v>214</v>
      </c>
      <c r="K1892" s="296" t="s">
        <v>214</v>
      </c>
      <c r="L1892" s="296" t="s">
        <v>214</v>
      </c>
      <c r="M1892" s="296" t="s">
        <v>213</v>
      </c>
      <c r="N1892" s="296" t="s">
        <v>213</v>
      </c>
      <c r="O1892" s="296" t="s">
        <v>213</v>
      </c>
      <c r="P1892" s="296" t="s">
        <v>213</v>
      </c>
      <c r="Q1892" s="296" t="s">
        <v>213</v>
      </c>
      <c r="R1892" s="296" t="s">
        <v>213</v>
      </c>
      <c r="S1892" s="296" t="s">
        <v>213</v>
      </c>
      <c r="T1892" s="296" t="s">
        <v>213</v>
      </c>
      <c r="U1892" s="296" t="s">
        <v>213</v>
      </c>
      <c r="V1892" s="296" t="s">
        <v>213</v>
      </c>
      <c r="W1892" s="296"/>
      <c r="X1892" s="296"/>
      <c r="Y1892" s="296"/>
      <c r="Z1892" s="296"/>
      <c r="AA1892" s="296"/>
      <c r="AB1892" s="296"/>
      <c r="AC1892" s="296"/>
      <c r="AD1892" s="296"/>
      <c r="AE1892" s="296"/>
      <c r="AF1892" s="296"/>
      <c r="AG1892" s="296"/>
      <c r="AH1892" s="296"/>
      <c r="AI1892" s="296"/>
      <c r="AJ1892" s="296"/>
      <c r="AK1892" s="296"/>
      <c r="AL1892" s="296"/>
      <c r="AM1892" s="296"/>
      <c r="AN1892" s="296"/>
      <c r="AO1892" s="296"/>
      <c r="AP1892" s="296"/>
      <c r="AQ1892" t="s">
        <v>3377</v>
      </c>
      <c r="AR1892" s="297"/>
      <c r="AS1892" s="297"/>
      <c r="AT1892" s="294"/>
    </row>
    <row r="1893" spans="1:48" s="257" customFormat="1" ht="22.8" x14ac:dyDescent="0.4">
      <c r="A1893" s="257">
        <v>217096</v>
      </c>
      <c r="B1893" s="257" t="s">
        <v>485</v>
      </c>
      <c r="C1893" s="299" t="s">
        <v>213</v>
      </c>
      <c r="D1893" t="s">
        <v>212</v>
      </c>
      <c r="E1893" t="s">
        <v>212</v>
      </c>
      <c r="F1893" t="s">
        <v>213</v>
      </c>
      <c r="G1893" t="s">
        <v>213</v>
      </c>
      <c r="H1893" t="s">
        <v>213</v>
      </c>
      <c r="I1893" t="s">
        <v>214</v>
      </c>
      <c r="J1893" s="296" t="s">
        <v>213</v>
      </c>
      <c r="K1893" s="296" t="s">
        <v>214</v>
      </c>
      <c r="L1893" s="296" t="s">
        <v>214</v>
      </c>
      <c r="M1893" s="296"/>
      <c r="N1893" s="296"/>
      <c r="O1893" s="296"/>
      <c r="P1893" s="296"/>
      <c r="Q1893" s="296"/>
      <c r="R1893" s="296"/>
      <c r="S1893" s="296"/>
      <c r="T1893" s="296"/>
      <c r="U1893" s="296"/>
      <c r="V1893" s="296"/>
      <c r="W1893"/>
      <c r="X1893"/>
      <c r="Y1893"/>
      <c r="Z1893"/>
      <c r="AA1893"/>
      <c r="AB1893" s="296"/>
      <c r="AC1893" s="296"/>
      <c r="AD1893" s="296"/>
      <c r="AE1893" s="296"/>
      <c r="AF1893" s="296"/>
      <c r="AG1893" s="296"/>
      <c r="AH1893" s="296"/>
      <c r="AI1893" s="296"/>
      <c r="AJ1893" s="296"/>
      <c r="AK1893" s="296"/>
      <c r="AL1893" s="296"/>
      <c r="AM1893" s="296"/>
      <c r="AN1893" s="296"/>
      <c r="AO1893" s="296"/>
      <c r="AP1893" s="296"/>
      <c r="AQ1893" t="s">
        <v>485</v>
      </c>
      <c r="AR1893" s="296"/>
      <c r="AS1893" s="297"/>
      <c r="AT1893" s="294"/>
    </row>
    <row r="1894" spans="1:48" s="257" customFormat="1" ht="22.8" x14ac:dyDescent="0.4">
      <c r="A1894" s="257">
        <v>217097</v>
      </c>
      <c r="B1894" s="257" t="s">
        <v>486</v>
      </c>
      <c r="C1894" s="299" t="s">
        <v>214</v>
      </c>
      <c r="D1894" t="s">
        <v>212</v>
      </c>
      <c r="E1894" t="s">
        <v>214</v>
      </c>
      <c r="F1894" t="s">
        <v>214</v>
      </c>
      <c r="G1894" t="s">
        <v>212</v>
      </c>
      <c r="H1894" t="s">
        <v>214</v>
      </c>
      <c r="I1894" t="s">
        <v>214</v>
      </c>
      <c r="J1894" s="296" t="s">
        <v>214</v>
      </c>
      <c r="K1894" s="296" t="s">
        <v>214</v>
      </c>
      <c r="L1894" s="296" t="s">
        <v>214</v>
      </c>
      <c r="M1894" s="296" t="s">
        <v>214</v>
      </c>
      <c r="N1894" s="296" t="s">
        <v>214</v>
      </c>
      <c r="O1894" s="296" t="s">
        <v>214</v>
      </c>
      <c r="P1894" s="296" t="s">
        <v>214</v>
      </c>
      <c r="Q1894" s="296" t="s">
        <v>214</v>
      </c>
      <c r="R1894" s="296" t="s">
        <v>213</v>
      </c>
      <c r="S1894" s="296" t="s">
        <v>213</v>
      </c>
      <c r="T1894" s="296" t="s">
        <v>213</v>
      </c>
      <c r="U1894" s="296" t="s">
        <v>213</v>
      </c>
      <c r="V1894" s="296" t="s">
        <v>213</v>
      </c>
      <c r="W1894" s="296"/>
      <c r="X1894" s="296"/>
      <c r="Y1894" s="296"/>
      <c r="Z1894" s="296"/>
      <c r="AA1894" s="296"/>
      <c r="AB1894" s="296"/>
      <c r="AC1894" s="296"/>
      <c r="AD1894" s="296"/>
      <c r="AE1894" s="296"/>
      <c r="AF1894" s="296"/>
      <c r="AG1894" s="296"/>
      <c r="AH1894" s="296"/>
      <c r="AI1894" s="296"/>
      <c r="AJ1894" s="296"/>
      <c r="AK1894" s="296"/>
      <c r="AL1894" s="296"/>
      <c r="AM1894" s="296"/>
      <c r="AN1894" s="296"/>
      <c r="AO1894" s="296"/>
      <c r="AP1894" s="296"/>
      <c r="AQ1894" t="s">
        <v>3377</v>
      </c>
      <c r="AR1894" s="296"/>
      <c r="AS1894" s="297"/>
      <c r="AT1894" s="293"/>
    </row>
    <row r="1895" spans="1:48" s="257" customFormat="1" ht="22.8" x14ac:dyDescent="0.4">
      <c r="A1895" s="257">
        <v>217098</v>
      </c>
      <c r="B1895" s="257" t="s">
        <v>486</v>
      </c>
      <c r="C1895" s="299" t="s">
        <v>214</v>
      </c>
      <c r="D1895" t="s">
        <v>214</v>
      </c>
      <c r="E1895" t="s">
        <v>212</v>
      </c>
      <c r="F1895" t="s">
        <v>214</v>
      </c>
      <c r="G1895" t="s">
        <v>214</v>
      </c>
      <c r="H1895" t="s">
        <v>214</v>
      </c>
      <c r="I1895" t="s">
        <v>214</v>
      </c>
      <c r="J1895" s="296" t="s">
        <v>214</v>
      </c>
      <c r="K1895" s="296" t="s">
        <v>214</v>
      </c>
      <c r="L1895" s="296" t="s">
        <v>214</v>
      </c>
      <c r="M1895" s="296" t="s">
        <v>214</v>
      </c>
      <c r="N1895" s="296" t="s">
        <v>213</v>
      </c>
      <c r="O1895" s="296" t="s">
        <v>214</v>
      </c>
      <c r="P1895" s="296" t="s">
        <v>214</v>
      </c>
      <c r="Q1895" s="296" t="s">
        <v>214</v>
      </c>
      <c r="R1895" s="296" t="s">
        <v>213</v>
      </c>
      <c r="S1895" s="296" t="s">
        <v>213</v>
      </c>
      <c r="T1895" s="296" t="s">
        <v>213</v>
      </c>
      <c r="U1895" s="296" t="s">
        <v>213</v>
      </c>
      <c r="V1895" s="296" t="s">
        <v>213</v>
      </c>
      <c r="W1895"/>
      <c r="X1895"/>
      <c r="Y1895"/>
      <c r="Z1895"/>
      <c r="AA1895"/>
      <c r="AB1895" s="296"/>
      <c r="AC1895" s="296"/>
      <c r="AD1895" s="296"/>
      <c r="AE1895" s="296"/>
      <c r="AF1895" s="296"/>
      <c r="AG1895" s="296"/>
      <c r="AH1895" s="296"/>
      <c r="AI1895" s="296"/>
      <c r="AJ1895" s="296"/>
      <c r="AK1895" s="296"/>
      <c r="AL1895" s="296"/>
      <c r="AM1895" s="296"/>
      <c r="AN1895" s="296"/>
      <c r="AO1895" s="296"/>
      <c r="AP1895" s="296"/>
      <c r="AQ1895" t="s">
        <v>3377</v>
      </c>
      <c r="AR1895" s="296"/>
      <c r="AS1895" s="297"/>
      <c r="AT1895" s="293"/>
    </row>
    <row r="1896" spans="1:48" s="257" customFormat="1" ht="24" x14ac:dyDescent="0.5">
      <c r="A1896" s="292">
        <v>217099</v>
      </c>
      <c r="B1896" s="257" t="s">
        <v>485</v>
      </c>
      <c r="C1896" s="319" t="s">
        <v>214</v>
      </c>
      <c r="D1896" s="256" t="s">
        <v>213</v>
      </c>
      <c r="E1896" s="256" t="s">
        <v>214</v>
      </c>
      <c r="F1896" s="256" t="s">
        <v>214</v>
      </c>
      <c r="G1896" s="256" t="s">
        <v>213</v>
      </c>
      <c r="H1896" s="256" t="s">
        <v>213</v>
      </c>
      <c r="I1896" s="256" t="s">
        <v>213</v>
      </c>
      <c r="J1896" s="294" t="s">
        <v>213</v>
      </c>
      <c r="K1896" s="294" t="s">
        <v>213</v>
      </c>
      <c r="L1896" s="294" t="s">
        <v>213</v>
      </c>
      <c r="M1896" s="294"/>
      <c r="N1896" s="294"/>
      <c r="O1896" s="294"/>
      <c r="P1896" s="294"/>
      <c r="Q1896" s="294"/>
      <c r="R1896" s="294"/>
      <c r="S1896" s="294"/>
      <c r="T1896" s="294"/>
      <c r="U1896" s="294"/>
      <c r="V1896" s="294"/>
      <c r="W1896" s="294"/>
      <c r="X1896" s="294"/>
      <c r="Y1896" s="294"/>
      <c r="Z1896" s="294"/>
      <c r="AA1896" s="294"/>
      <c r="AB1896" s="256"/>
      <c r="AC1896" s="256"/>
      <c r="AD1896" s="256"/>
      <c r="AE1896" s="256"/>
      <c r="AF1896" s="256"/>
      <c r="AG1896" s="294"/>
      <c r="AH1896" s="294"/>
      <c r="AI1896" s="294"/>
      <c r="AJ1896" s="294"/>
      <c r="AK1896" s="294"/>
      <c r="AL1896" s="294"/>
      <c r="AM1896" s="294"/>
      <c r="AN1896" s="294"/>
      <c r="AO1896" s="294"/>
      <c r="AP1896" s="296"/>
      <c r="AQ1896" t="s">
        <v>485</v>
      </c>
      <c r="AR1896" s="297"/>
      <c r="AS1896" s="297"/>
      <c r="AT1896" s="293"/>
      <c r="AV1896" s="258"/>
    </row>
    <row r="1897" spans="1:48" s="257" customFormat="1" ht="18" x14ac:dyDescent="0.5">
      <c r="A1897" s="257">
        <v>217100</v>
      </c>
      <c r="B1897" s="257" t="s">
        <v>485</v>
      </c>
      <c r="C1897" s="299" t="s">
        <v>213</v>
      </c>
      <c r="D1897" t="s">
        <v>213</v>
      </c>
      <c r="E1897" t="s">
        <v>213</v>
      </c>
      <c r="F1897" t="s">
        <v>213</v>
      </c>
      <c r="G1897" t="s">
        <v>213</v>
      </c>
      <c r="H1897" t="s">
        <v>213</v>
      </c>
      <c r="I1897" t="s">
        <v>213</v>
      </c>
      <c r="J1897" s="296" t="s">
        <v>213</v>
      </c>
      <c r="K1897" s="296" t="s">
        <v>213</v>
      </c>
      <c r="L1897" s="296" t="s">
        <v>213</v>
      </c>
      <c r="M1897" s="296"/>
      <c r="N1897" s="296"/>
      <c r="O1897" s="296"/>
      <c r="P1897" s="296"/>
      <c r="Q1897" s="296"/>
      <c r="R1897" s="296"/>
      <c r="S1897" s="296"/>
      <c r="T1897" s="296"/>
      <c r="U1897" s="296"/>
      <c r="V1897" s="296"/>
      <c r="W1897"/>
      <c r="X1897"/>
      <c r="Y1897"/>
      <c r="Z1897"/>
      <c r="AA1897"/>
      <c r="AB1897" s="296"/>
      <c r="AC1897" s="296"/>
      <c r="AD1897" s="296"/>
      <c r="AE1897" s="296"/>
      <c r="AF1897" s="296"/>
      <c r="AG1897" s="296"/>
      <c r="AH1897" s="296"/>
      <c r="AI1897" s="296"/>
      <c r="AJ1897" s="296"/>
      <c r="AK1897" s="296"/>
      <c r="AL1897" s="296"/>
      <c r="AM1897" s="296"/>
      <c r="AN1897" s="296"/>
      <c r="AO1897" s="296"/>
      <c r="AP1897" s="296"/>
      <c r="AQ1897" t="s">
        <v>485</v>
      </c>
      <c r="AR1897" s="296"/>
      <c r="AS1897" s="302"/>
      <c r="AT1897" s="293"/>
      <c r="AV1897" s="258"/>
    </row>
    <row r="1898" spans="1:48" s="257" customFormat="1" ht="22.8" x14ac:dyDescent="0.4">
      <c r="A1898" s="257">
        <v>217101</v>
      </c>
      <c r="B1898" s="257" t="s">
        <v>485</v>
      </c>
      <c r="C1898" s="299" t="s">
        <v>212</v>
      </c>
      <c r="D1898" t="s">
        <v>212</v>
      </c>
      <c r="E1898" t="s">
        <v>212</v>
      </c>
      <c r="F1898" t="s">
        <v>213</v>
      </c>
      <c r="G1898" t="s">
        <v>212</v>
      </c>
      <c r="H1898" t="s">
        <v>213</v>
      </c>
      <c r="I1898" t="s">
        <v>213</v>
      </c>
      <c r="J1898" s="296" t="s">
        <v>212</v>
      </c>
      <c r="K1898" s="296" t="s">
        <v>212</v>
      </c>
      <c r="L1898" s="296" t="s">
        <v>213</v>
      </c>
      <c r="M1898" s="296"/>
      <c r="N1898" s="296"/>
      <c r="O1898" s="296"/>
      <c r="P1898" s="296"/>
      <c r="Q1898" s="296"/>
      <c r="R1898" s="296"/>
      <c r="S1898" s="296"/>
      <c r="T1898" s="296"/>
      <c r="U1898" s="296"/>
      <c r="V1898" s="296"/>
      <c r="W1898" s="296"/>
      <c r="X1898" s="296"/>
      <c r="Y1898" s="296"/>
      <c r="Z1898" s="296"/>
      <c r="AA1898" s="296"/>
      <c r="AB1898"/>
      <c r="AC1898"/>
      <c r="AD1898"/>
      <c r="AE1898"/>
      <c r="AF1898"/>
      <c r="AG1898" s="296"/>
      <c r="AH1898" s="296"/>
      <c r="AI1898" s="296"/>
      <c r="AJ1898" s="296"/>
      <c r="AK1898" s="296"/>
      <c r="AL1898" s="296"/>
      <c r="AM1898" s="296"/>
      <c r="AN1898" s="296"/>
      <c r="AO1898" s="296"/>
      <c r="AP1898" s="296"/>
      <c r="AQ1898" t="s">
        <v>485</v>
      </c>
      <c r="AR1898" s="296"/>
      <c r="AS1898" s="297"/>
      <c r="AT1898" s="293"/>
      <c r="AV1898" s="258"/>
    </row>
    <row r="1899" spans="1:48" s="257" customFormat="1" ht="22.8" x14ac:dyDescent="0.4">
      <c r="A1899" s="257">
        <v>217102</v>
      </c>
      <c r="B1899" s="257" t="s">
        <v>486</v>
      </c>
      <c r="C1899" s="299" t="s">
        <v>214</v>
      </c>
      <c r="D1899" t="s">
        <v>214</v>
      </c>
      <c r="E1899" t="s">
        <v>214</v>
      </c>
      <c r="F1899" t="s">
        <v>214</v>
      </c>
      <c r="G1899" t="s">
        <v>214</v>
      </c>
      <c r="H1899" t="s">
        <v>214</v>
      </c>
      <c r="I1899" t="s">
        <v>214</v>
      </c>
      <c r="J1899" s="296" t="s">
        <v>214</v>
      </c>
      <c r="K1899" s="296" t="s">
        <v>214</v>
      </c>
      <c r="L1899" s="296" t="s">
        <v>214</v>
      </c>
      <c r="M1899" s="296" t="s">
        <v>214</v>
      </c>
      <c r="N1899" s="296" t="s">
        <v>214</v>
      </c>
      <c r="O1899" s="296" t="s">
        <v>214</v>
      </c>
      <c r="P1899" s="296" t="s">
        <v>214</v>
      </c>
      <c r="Q1899" s="296" t="s">
        <v>214</v>
      </c>
      <c r="R1899" s="296" t="s">
        <v>213</v>
      </c>
      <c r="S1899" s="296" t="s">
        <v>213</v>
      </c>
      <c r="T1899" s="296" t="s">
        <v>213</v>
      </c>
      <c r="U1899" s="296" t="s">
        <v>213</v>
      </c>
      <c r="V1899" s="296" t="s">
        <v>213</v>
      </c>
      <c r="W1899" s="296"/>
      <c r="X1899" s="296"/>
      <c r="Y1899" s="296"/>
      <c r="Z1899" s="296"/>
      <c r="AA1899" s="296"/>
      <c r="AB1899"/>
      <c r="AC1899"/>
      <c r="AD1899"/>
      <c r="AE1899"/>
      <c r="AF1899"/>
      <c r="AG1899" s="296"/>
      <c r="AH1899" s="296"/>
      <c r="AI1899" s="296"/>
      <c r="AJ1899" s="296"/>
      <c r="AK1899" s="296"/>
      <c r="AL1899" s="296"/>
      <c r="AM1899" s="296"/>
      <c r="AN1899" s="296"/>
      <c r="AO1899" s="296"/>
      <c r="AP1899" s="296"/>
      <c r="AQ1899" t="s">
        <v>3377</v>
      </c>
      <c r="AR1899" s="296"/>
      <c r="AS1899" s="297"/>
      <c r="AT1899" s="293"/>
    </row>
    <row r="1900" spans="1:48" s="257" customFormat="1" ht="22.8" x14ac:dyDescent="0.4">
      <c r="A1900" s="257">
        <v>217103</v>
      </c>
      <c r="B1900" s="257" t="s">
        <v>488</v>
      </c>
      <c r="C1900" s="299" t="s">
        <v>212</v>
      </c>
      <c r="D1900" t="s">
        <v>214</v>
      </c>
      <c r="E1900" t="s">
        <v>214</v>
      </c>
      <c r="F1900" t="s">
        <v>212</v>
      </c>
      <c r="G1900" t="s">
        <v>214</v>
      </c>
      <c r="H1900" t="s">
        <v>212</v>
      </c>
      <c r="I1900" t="s">
        <v>212</v>
      </c>
      <c r="J1900" s="296" t="s">
        <v>212</v>
      </c>
      <c r="K1900" s="296" t="s">
        <v>214</v>
      </c>
      <c r="L1900" s="296" t="s">
        <v>212</v>
      </c>
      <c r="M1900" s="296" t="s">
        <v>213</v>
      </c>
      <c r="N1900" s="296" t="s">
        <v>213</v>
      </c>
      <c r="O1900" s="296" t="s">
        <v>213</v>
      </c>
      <c r="P1900" s="296" t="s">
        <v>213</v>
      </c>
      <c r="Q1900" s="296" t="s">
        <v>213</v>
      </c>
      <c r="R1900" s="296"/>
      <c r="S1900" s="296"/>
      <c r="T1900" s="296"/>
      <c r="U1900" s="296"/>
      <c r="V1900" s="296"/>
      <c r="W1900" s="296"/>
      <c r="X1900" s="296"/>
      <c r="Y1900" s="296"/>
      <c r="Z1900" s="296"/>
      <c r="AA1900" s="296"/>
      <c r="AB1900"/>
      <c r="AC1900"/>
      <c r="AD1900"/>
      <c r="AE1900"/>
      <c r="AF1900"/>
      <c r="AG1900" s="296"/>
      <c r="AH1900" s="296"/>
      <c r="AI1900" s="296"/>
      <c r="AJ1900" s="296"/>
      <c r="AK1900" s="296"/>
      <c r="AL1900" s="296"/>
      <c r="AM1900" s="296"/>
      <c r="AN1900" s="296"/>
      <c r="AO1900" s="296"/>
      <c r="AP1900" s="296"/>
      <c r="AQ1900" t="s">
        <v>4215</v>
      </c>
      <c r="AR1900" s="296"/>
      <c r="AS1900" s="297"/>
      <c r="AT1900" s="294"/>
    </row>
    <row r="1901" spans="1:48" s="257" customFormat="1" ht="22.8" x14ac:dyDescent="0.4">
      <c r="A1901" s="257">
        <v>217104</v>
      </c>
      <c r="B1901" s="257" t="s">
        <v>485</v>
      </c>
      <c r="C1901" s="299" t="s">
        <v>214</v>
      </c>
      <c r="D1901" t="s">
        <v>214</v>
      </c>
      <c r="E1901" t="s">
        <v>214</v>
      </c>
      <c r="F1901" t="s">
        <v>214</v>
      </c>
      <c r="G1901" t="s">
        <v>214</v>
      </c>
      <c r="H1901" t="s">
        <v>213</v>
      </c>
      <c r="I1901" t="s">
        <v>213</v>
      </c>
      <c r="J1901" s="296" t="s">
        <v>213</v>
      </c>
      <c r="K1901" s="296" t="s">
        <v>213</v>
      </c>
      <c r="L1901" s="296" t="s">
        <v>213</v>
      </c>
      <c r="M1901" s="296"/>
      <c r="N1901" s="296"/>
      <c r="O1901" s="296"/>
      <c r="P1901" s="296"/>
      <c r="Q1901" s="296"/>
      <c r="R1901" s="296"/>
      <c r="S1901" s="296"/>
      <c r="T1901" s="296"/>
      <c r="U1901" s="296"/>
      <c r="V1901" s="296"/>
      <c r="W1901"/>
      <c r="X1901"/>
      <c r="Y1901"/>
      <c r="Z1901"/>
      <c r="AA1901"/>
      <c r="AB1901" s="296"/>
      <c r="AC1901" s="296"/>
      <c r="AD1901" s="296"/>
      <c r="AE1901" s="296"/>
      <c r="AF1901" s="296"/>
      <c r="AG1901" s="296"/>
      <c r="AH1901" s="296"/>
      <c r="AI1901" s="296"/>
      <c r="AJ1901" s="296"/>
      <c r="AK1901" s="296"/>
      <c r="AL1901" s="296"/>
      <c r="AM1901" s="296"/>
      <c r="AN1901" s="296"/>
      <c r="AO1901" s="296"/>
      <c r="AP1901" s="296"/>
      <c r="AQ1901" t="e">
        <v>#N/A</v>
      </c>
      <c r="AR1901" s="296"/>
      <c r="AS1901" s="297"/>
      <c r="AT1901" s="293"/>
    </row>
    <row r="1902" spans="1:48" s="257" customFormat="1" ht="22.8" x14ac:dyDescent="0.4">
      <c r="A1902" s="257">
        <v>217105</v>
      </c>
      <c r="B1902" s="257" t="s">
        <v>485</v>
      </c>
      <c r="C1902" s="299" t="s">
        <v>214</v>
      </c>
      <c r="D1902" t="s">
        <v>214</v>
      </c>
      <c r="E1902" t="s">
        <v>214</v>
      </c>
      <c r="F1902" t="s">
        <v>214</v>
      </c>
      <c r="G1902" t="s">
        <v>214</v>
      </c>
      <c r="H1902" t="s">
        <v>213</v>
      </c>
      <c r="I1902" t="s">
        <v>213</v>
      </c>
      <c r="J1902" s="296" t="s">
        <v>213</v>
      </c>
      <c r="K1902" s="296" t="s">
        <v>213</v>
      </c>
      <c r="L1902" s="296" t="s">
        <v>213</v>
      </c>
      <c r="M1902" s="296"/>
      <c r="N1902" s="296"/>
      <c r="O1902" s="296"/>
      <c r="P1902" s="296"/>
      <c r="Q1902" s="296"/>
      <c r="R1902"/>
      <c r="S1902"/>
      <c r="T1902"/>
      <c r="U1902"/>
      <c r="V1902"/>
      <c r="W1902" s="296"/>
      <c r="X1902" s="296"/>
      <c r="Y1902" s="296"/>
      <c r="Z1902" s="296"/>
      <c r="AA1902" s="296"/>
      <c r="AB1902" s="296"/>
      <c r="AC1902" s="296"/>
      <c r="AD1902" s="296"/>
      <c r="AE1902" s="296"/>
      <c r="AF1902" s="296"/>
      <c r="AG1902" s="296"/>
      <c r="AH1902" s="296"/>
      <c r="AI1902" s="296"/>
      <c r="AJ1902" s="296"/>
      <c r="AK1902" s="296"/>
      <c r="AL1902" s="296"/>
      <c r="AM1902" s="296"/>
      <c r="AN1902" s="296"/>
      <c r="AO1902" s="296"/>
      <c r="AP1902" s="296"/>
      <c r="AQ1902" t="e">
        <v>#N/A</v>
      </c>
      <c r="AR1902" s="296"/>
      <c r="AS1902" s="297"/>
      <c r="AT1902" s="294"/>
    </row>
    <row r="1903" spans="1:48" s="257" customFormat="1" ht="22.8" x14ac:dyDescent="0.4">
      <c r="A1903" s="257">
        <v>217106</v>
      </c>
      <c r="B1903" s="257" t="s">
        <v>485</v>
      </c>
      <c r="C1903" s="299" t="s">
        <v>214</v>
      </c>
      <c r="D1903" t="s">
        <v>214</v>
      </c>
      <c r="E1903" t="s">
        <v>214</v>
      </c>
      <c r="F1903" t="s">
        <v>213</v>
      </c>
      <c r="G1903" t="s">
        <v>213</v>
      </c>
      <c r="H1903" t="s">
        <v>213</v>
      </c>
      <c r="I1903" t="s">
        <v>213</v>
      </c>
      <c r="J1903" s="296" t="s">
        <v>213</v>
      </c>
      <c r="K1903" s="296" t="s">
        <v>213</v>
      </c>
      <c r="L1903" s="296" t="s">
        <v>213</v>
      </c>
      <c r="M1903" s="296"/>
      <c r="N1903" s="296"/>
      <c r="O1903" s="296"/>
      <c r="P1903" s="296"/>
      <c r="Q1903" s="296"/>
      <c r="R1903" s="296"/>
      <c r="S1903" s="296"/>
      <c r="T1903" s="296"/>
      <c r="U1903" s="296"/>
      <c r="V1903" s="296"/>
      <c r="W1903" s="296"/>
      <c r="X1903" s="296"/>
      <c r="Y1903" s="296"/>
      <c r="Z1903" s="296"/>
      <c r="AA1903" s="296"/>
      <c r="AB1903"/>
      <c r="AC1903"/>
      <c r="AD1903"/>
      <c r="AE1903"/>
      <c r="AF1903"/>
      <c r="AG1903" s="296"/>
      <c r="AH1903" s="296"/>
      <c r="AI1903" s="296"/>
      <c r="AJ1903" s="296"/>
      <c r="AK1903" s="296"/>
      <c r="AL1903" s="296"/>
      <c r="AM1903" s="296"/>
      <c r="AN1903" s="296"/>
      <c r="AO1903" s="296"/>
      <c r="AP1903" s="296"/>
      <c r="AQ1903" t="e">
        <v>#N/A</v>
      </c>
      <c r="AR1903" s="296"/>
      <c r="AS1903" s="297"/>
      <c r="AT1903" s="294"/>
    </row>
    <row r="1904" spans="1:48" s="257" customFormat="1" ht="22.8" x14ac:dyDescent="0.4">
      <c r="A1904" s="257">
        <v>217107</v>
      </c>
      <c r="B1904" s="257" t="s">
        <v>485</v>
      </c>
      <c r="C1904" s="299" t="s">
        <v>214</v>
      </c>
      <c r="D1904" t="s">
        <v>214</v>
      </c>
      <c r="E1904" t="s">
        <v>214</v>
      </c>
      <c r="F1904" t="s">
        <v>214</v>
      </c>
      <c r="G1904" t="s">
        <v>214</v>
      </c>
      <c r="H1904" t="s">
        <v>213</v>
      </c>
      <c r="I1904" t="s">
        <v>213</v>
      </c>
      <c r="J1904" s="296" t="s">
        <v>213</v>
      </c>
      <c r="K1904" s="296" t="s">
        <v>213</v>
      </c>
      <c r="L1904" s="296" t="s">
        <v>213</v>
      </c>
      <c r="M1904" s="296"/>
      <c r="N1904" s="296"/>
      <c r="O1904" s="296"/>
      <c r="P1904" s="296"/>
      <c r="Q1904" s="296"/>
      <c r="R1904" s="296"/>
      <c r="S1904" s="296"/>
      <c r="T1904" s="296"/>
      <c r="U1904" s="296"/>
      <c r="V1904" s="296"/>
      <c r="W1904" s="296"/>
      <c r="X1904" s="296"/>
      <c r="Y1904" s="296"/>
      <c r="Z1904" s="296"/>
      <c r="AA1904" s="296"/>
      <c r="AB1904" s="296"/>
      <c r="AC1904" s="296"/>
      <c r="AD1904" s="296"/>
      <c r="AE1904" s="296"/>
      <c r="AF1904" s="296"/>
      <c r="AG1904" s="296"/>
      <c r="AH1904" s="296"/>
      <c r="AI1904" s="296"/>
      <c r="AJ1904" s="296"/>
      <c r="AK1904" s="296"/>
      <c r="AL1904" s="296"/>
      <c r="AM1904" s="296"/>
      <c r="AN1904" s="296"/>
      <c r="AO1904" s="296"/>
      <c r="AP1904" s="296"/>
      <c r="AQ1904" t="e">
        <v>#N/A</v>
      </c>
      <c r="AR1904" s="296"/>
      <c r="AS1904" s="297"/>
      <c r="AT1904" s="294"/>
    </row>
    <row r="1905" spans="1:48" s="257" customFormat="1" ht="22.8" x14ac:dyDescent="0.4">
      <c r="A1905" s="257">
        <v>217108</v>
      </c>
      <c r="B1905" s="257" t="s">
        <v>485</v>
      </c>
      <c r="C1905" s="299" t="s">
        <v>214</v>
      </c>
      <c r="D1905" t="s">
        <v>214</v>
      </c>
      <c r="E1905" t="s">
        <v>214</v>
      </c>
      <c r="F1905" t="s">
        <v>214</v>
      </c>
      <c r="G1905" t="s">
        <v>213</v>
      </c>
      <c r="H1905" t="s">
        <v>213</v>
      </c>
      <c r="I1905" t="s">
        <v>213</v>
      </c>
      <c r="J1905" s="296" t="s">
        <v>213</v>
      </c>
      <c r="K1905" s="296" t="s">
        <v>213</v>
      </c>
      <c r="L1905" s="296" t="s">
        <v>213</v>
      </c>
      <c r="M1905" s="296"/>
      <c r="N1905" s="296"/>
      <c r="O1905" s="296"/>
      <c r="P1905" s="296"/>
      <c r="Q1905" s="296"/>
      <c r="R1905" s="296"/>
      <c r="S1905" s="296"/>
      <c r="T1905" s="296"/>
      <c r="U1905" s="296"/>
      <c r="V1905" s="296"/>
      <c r="W1905" s="296"/>
      <c r="X1905" s="296"/>
      <c r="Y1905" s="296"/>
      <c r="Z1905" s="296"/>
      <c r="AA1905" s="296"/>
      <c r="AB1905"/>
      <c r="AC1905"/>
      <c r="AD1905"/>
      <c r="AE1905"/>
      <c r="AF1905"/>
      <c r="AG1905" s="296"/>
      <c r="AH1905" s="296"/>
      <c r="AI1905" s="296"/>
      <c r="AJ1905" s="296"/>
      <c r="AK1905" s="296"/>
      <c r="AL1905" s="296"/>
      <c r="AM1905" s="296"/>
      <c r="AN1905" s="296"/>
      <c r="AO1905" s="296"/>
      <c r="AP1905" s="296"/>
      <c r="AQ1905" t="e">
        <v>#N/A</v>
      </c>
      <c r="AR1905" s="296"/>
      <c r="AS1905" s="297"/>
      <c r="AT1905" s="293"/>
    </row>
    <row r="1906" spans="1:48" s="257" customFormat="1" ht="22.8" x14ac:dyDescent="0.4">
      <c r="A1906" s="257">
        <v>217109</v>
      </c>
      <c r="B1906" s="257" t="s">
        <v>485</v>
      </c>
      <c r="C1906" s="299" t="s">
        <v>214</v>
      </c>
      <c r="D1906" t="s">
        <v>214</v>
      </c>
      <c r="E1906" t="s">
        <v>214</v>
      </c>
      <c r="F1906" t="s">
        <v>214</v>
      </c>
      <c r="G1906" t="s">
        <v>214</v>
      </c>
      <c r="H1906" t="s">
        <v>213</v>
      </c>
      <c r="I1906" t="s">
        <v>213</v>
      </c>
      <c r="J1906" s="296" t="s">
        <v>213</v>
      </c>
      <c r="K1906" s="296" t="s">
        <v>213</v>
      </c>
      <c r="L1906" s="296" t="s">
        <v>213</v>
      </c>
      <c r="M1906" s="296"/>
      <c r="N1906" s="296"/>
      <c r="O1906" s="296"/>
      <c r="P1906" s="296"/>
      <c r="Q1906" s="296"/>
      <c r="R1906" s="296"/>
      <c r="S1906" s="296"/>
      <c r="T1906" s="296"/>
      <c r="U1906" s="296"/>
      <c r="V1906" s="296"/>
      <c r="W1906" s="296"/>
      <c r="X1906" s="296"/>
      <c r="Y1906" s="296"/>
      <c r="Z1906" s="296"/>
      <c r="AA1906" s="296"/>
      <c r="AB1906" s="296"/>
      <c r="AC1906" s="296"/>
      <c r="AD1906" s="296"/>
      <c r="AE1906" s="296"/>
      <c r="AF1906" s="296"/>
      <c r="AG1906" s="296"/>
      <c r="AH1906" s="296"/>
      <c r="AI1906" s="296"/>
      <c r="AJ1906" s="296"/>
      <c r="AK1906" s="296"/>
      <c r="AL1906" s="296"/>
      <c r="AM1906" s="296"/>
      <c r="AN1906" s="296"/>
      <c r="AO1906" s="296"/>
      <c r="AP1906" s="296"/>
      <c r="AQ1906" t="e">
        <v>#N/A</v>
      </c>
      <c r="AR1906" s="296"/>
      <c r="AS1906" s="297"/>
      <c r="AT1906" s="294"/>
    </row>
    <row r="1907" spans="1:48" s="257" customFormat="1" ht="22.8" x14ac:dyDescent="0.4">
      <c r="A1907" s="257">
        <v>217110</v>
      </c>
      <c r="B1907" s="257" t="s">
        <v>485</v>
      </c>
      <c r="C1907" s="299" t="s">
        <v>213</v>
      </c>
      <c r="D1907" t="s">
        <v>213</v>
      </c>
      <c r="E1907" t="s">
        <v>213</v>
      </c>
      <c r="F1907" t="s">
        <v>213</v>
      </c>
      <c r="G1907" t="s">
        <v>213</v>
      </c>
      <c r="H1907" t="s">
        <v>213</v>
      </c>
      <c r="I1907" t="s">
        <v>213</v>
      </c>
      <c r="J1907" s="296" t="s">
        <v>213</v>
      </c>
      <c r="K1907" s="296" t="s">
        <v>213</v>
      </c>
      <c r="L1907" s="296" t="s">
        <v>213</v>
      </c>
      <c r="M1907" s="296"/>
      <c r="N1907" s="296"/>
      <c r="O1907" s="296"/>
      <c r="P1907" s="296"/>
      <c r="Q1907" s="296"/>
      <c r="R1907" s="296"/>
      <c r="S1907" s="296"/>
      <c r="T1907" s="296"/>
      <c r="U1907" s="296"/>
      <c r="V1907" s="296"/>
      <c r="W1907" s="296"/>
      <c r="X1907" s="296"/>
      <c r="Y1907" s="296"/>
      <c r="Z1907" s="296"/>
      <c r="AA1907" s="296"/>
      <c r="AB1907"/>
      <c r="AC1907"/>
      <c r="AD1907"/>
      <c r="AE1907"/>
      <c r="AF1907"/>
      <c r="AG1907" s="296"/>
      <c r="AH1907" s="296"/>
      <c r="AI1907" s="296"/>
      <c r="AJ1907" s="296"/>
      <c r="AK1907" s="296"/>
      <c r="AL1907" s="296"/>
      <c r="AM1907" s="296"/>
      <c r="AN1907" s="296"/>
      <c r="AO1907" s="296"/>
      <c r="AP1907" s="296"/>
      <c r="AQ1907" t="e">
        <v>#N/A</v>
      </c>
      <c r="AR1907" s="296"/>
      <c r="AS1907" s="297"/>
      <c r="AT1907" s="294"/>
      <c r="AV1907" s="258"/>
    </row>
    <row r="1908" spans="1:48" s="257" customFormat="1" ht="22.8" x14ac:dyDescent="0.4">
      <c r="A1908" s="257">
        <v>217111</v>
      </c>
      <c r="B1908" s="257" t="s">
        <v>485</v>
      </c>
      <c r="C1908" s="299" t="s">
        <v>214</v>
      </c>
      <c r="D1908" t="s">
        <v>214</v>
      </c>
      <c r="E1908" t="s">
        <v>214</v>
      </c>
      <c r="F1908" t="s">
        <v>214</v>
      </c>
      <c r="G1908" t="s">
        <v>213</v>
      </c>
      <c r="H1908" t="s">
        <v>213</v>
      </c>
      <c r="I1908" t="s">
        <v>213</v>
      </c>
      <c r="J1908" s="296" t="s">
        <v>213</v>
      </c>
      <c r="K1908" s="296" t="s">
        <v>213</v>
      </c>
      <c r="L1908" s="296" t="s">
        <v>213</v>
      </c>
      <c r="M1908" s="296"/>
      <c r="N1908" s="296"/>
      <c r="O1908" s="296"/>
      <c r="P1908" s="296"/>
      <c r="Q1908" s="296"/>
      <c r="R1908" s="296"/>
      <c r="S1908" s="296"/>
      <c r="T1908" s="296"/>
      <c r="U1908" s="296"/>
      <c r="V1908" s="296"/>
      <c r="W1908" s="296"/>
      <c r="X1908" s="296"/>
      <c r="Y1908" s="296"/>
      <c r="Z1908" s="296"/>
      <c r="AA1908" s="296"/>
      <c r="AB1908" s="296"/>
      <c r="AC1908" s="296"/>
      <c r="AD1908" s="296"/>
      <c r="AE1908" s="296"/>
      <c r="AF1908" s="296"/>
      <c r="AG1908" s="296"/>
      <c r="AH1908" s="296"/>
      <c r="AI1908" s="296"/>
      <c r="AJ1908" s="296"/>
      <c r="AK1908" s="296"/>
      <c r="AL1908" s="296"/>
      <c r="AM1908" s="296"/>
      <c r="AN1908" s="296"/>
      <c r="AO1908" s="296"/>
      <c r="AP1908" s="296"/>
      <c r="AQ1908" t="e">
        <v>#N/A</v>
      </c>
      <c r="AR1908" s="296"/>
      <c r="AS1908" s="297"/>
      <c r="AT1908" s="294"/>
    </row>
    <row r="1909" spans="1:48" s="257" customFormat="1" ht="22.8" x14ac:dyDescent="0.4">
      <c r="A1909" s="257">
        <v>217112</v>
      </c>
      <c r="B1909" s="257" t="s">
        <v>485</v>
      </c>
      <c r="C1909" s="299" t="s">
        <v>214</v>
      </c>
      <c r="D1909" t="s">
        <v>214</v>
      </c>
      <c r="E1909" t="s">
        <v>214</v>
      </c>
      <c r="F1909" t="s">
        <v>214</v>
      </c>
      <c r="G1909" t="s">
        <v>214</v>
      </c>
      <c r="H1909" t="s">
        <v>213</v>
      </c>
      <c r="I1909" t="s">
        <v>213</v>
      </c>
      <c r="J1909" s="296" t="s">
        <v>213</v>
      </c>
      <c r="K1909" s="296" t="s">
        <v>213</v>
      </c>
      <c r="L1909" s="296" t="s">
        <v>213</v>
      </c>
      <c r="M1909" s="296"/>
      <c r="N1909" s="296"/>
      <c r="O1909" s="296"/>
      <c r="P1909" s="296"/>
      <c r="Q1909" s="296"/>
      <c r="R1909" s="296"/>
      <c r="S1909" s="296"/>
      <c r="T1909" s="296"/>
      <c r="U1909" s="296"/>
      <c r="V1909" s="296"/>
      <c r="W1909" s="296"/>
      <c r="X1909" s="296"/>
      <c r="Y1909" s="296"/>
      <c r="Z1909" s="296"/>
      <c r="AA1909" s="296"/>
      <c r="AB1909" s="296"/>
      <c r="AC1909" s="296"/>
      <c r="AD1909" s="296"/>
      <c r="AE1909" s="296"/>
      <c r="AF1909" s="296"/>
      <c r="AG1909" s="296"/>
      <c r="AH1909" s="296"/>
      <c r="AI1909" s="296"/>
      <c r="AJ1909" s="296"/>
      <c r="AK1909" s="296"/>
      <c r="AL1909" s="296"/>
      <c r="AM1909" s="296"/>
      <c r="AN1909" s="296"/>
      <c r="AO1909" s="296"/>
      <c r="AP1909" s="296"/>
      <c r="AQ1909" t="e">
        <v>#N/A</v>
      </c>
      <c r="AR1909" s="296"/>
      <c r="AS1909" s="297"/>
      <c r="AT1909" s="294"/>
    </row>
    <row r="1910" spans="1:48" s="257" customFormat="1" ht="22.8" x14ac:dyDescent="0.4">
      <c r="A1910" s="257">
        <v>217113</v>
      </c>
      <c r="B1910" s="257" t="s">
        <v>485</v>
      </c>
      <c r="C1910" s="299" t="s">
        <v>214</v>
      </c>
      <c r="D1910" t="s">
        <v>214</v>
      </c>
      <c r="E1910" t="s">
        <v>214</v>
      </c>
      <c r="F1910" t="s">
        <v>214</v>
      </c>
      <c r="G1910" t="s">
        <v>214</v>
      </c>
      <c r="H1910" t="s">
        <v>213</v>
      </c>
      <c r="I1910" t="s">
        <v>213</v>
      </c>
      <c r="J1910" s="296" t="s">
        <v>213</v>
      </c>
      <c r="K1910" s="296" t="s">
        <v>213</v>
      </c>
      <c r="L1910" s="296" t="s">
        <v>213</v>
      </c>
      <c r="M1910" s="296"/>
      <c r="N1910" s="296"/>
      <c r="O1910" s="296"/>
      <c r="P1910" s="296"/>
      <c r="Q1910" s="296"/>
      <c r="R1910" s="296"/>
      <c r="S1910" s="296"/>
      <c r="T1910" s="296"/>
      <c r="U1910" s="296"/>
      <c r="V1910" s="296"/>
      <c r="W1910" s="296"/>
      <c r="X1910" s="296"/>
      <c r="Y1910" s="296"/>
      <c r="Z1910" s="296"/>
      <c r="AA1910" s="296"/>
      <c r="AB1910" s="296"/>
      <c r="AC1910" s="296"/>
      <c r="AD1910" s="296"/>
      <c r="AE1910" s="296"/>
      <c r="AF1910" s="296"/>
      <c r="AG1910" s="296"/>
      <c r="AH1910" s="296"/>
      <c r="AI1910" s="296"/>
      <c r="AJ1910" s="296"/>
      <c r="AK1910" s="296"/>
      <c r="AL1910" s="296"/>
      <c r="AM1910" s="296"/>
      <c r="AN1910" s="296"/>
      <c r="AO1910" s="296"/>
      <c r="AP1910" s="296"/>
      <c r="AQ1910" t="e">
        <v>#N/A</v>
      </c>
      <c r="AR1910" s="296"/>
      <c r="AS1910" s="297"/>
      <c r="AT1910" s="294"/>
    </row>
    <row r="1911" spans="1:48" s="257" customFormat="1" ht="22.8" x14ac:dyDescent="0.4">
      <c r="A1911" s="257">
        <v>217114</v>
      </c>
      <c r="B1911" s="257" t="s">
        <v>485</v>
      </c>
      <c r="C1911" s="299" t="s">
        <v>214</v>
      </c>
      <c r="D1911" t="s">
        <v>214</v>
      </c>
      <c r="E1911" t="s">
        <v>214</v>
      </c>
      <c r="F1911" t="s">
        <v>214</v>
      </c>
      <c r="G1911" t="s">
        <v>214</v>
      </c>
      <c r="H1911" t="s">
        <v>213</v>
      </c>
      <c r="I1911" t="s">
        <v>213</v>
      </c>
      <c r="J1911" s="296" t="s">
        <v>213</v>
      </c>
      <c r="K1911" s="296" t="s">
        <v>213</v>
      </c>
      <c r="L1911" s="296" t="s">
        <v>213</v>
      </c>
      <c r="M1911" s="296"/>
      <c r="N1911" s="296"/>
      <c r="O1911" s="296"/>
      <c r="P1911" s="296"/>
      <c r="Q1911" s="296"/>
      <c r="R1911" s="296"/>
      <c r="S1911" s="296"/>
      <c r="T1911" s="296"/>
      <c r="U1911" s="296"/>
      <c r="V1911" s="296"/>
      <c r="W1911" s="296"/>
      <c r="X1911" s="296"/>
      <c r="Y1911" s="296"/>
      <c r="Z1911" s="296"/>
      <c r="AA1911" s="296"/>
      <c r="AB1911" s="296"/>
      <c r="AC1911" s="296"/>
      <c r="AD1911" s="296"/>
      <c r="AE1911" s="296"/>
      <c r="AF1911" s="296"/>
      <c r="AG1911" s="296"/>
      <c r="AH1911" s="296"/>
      <c r="AI1911" s="296"/>
      <c r="AJ1911" s="296"/>
      <c r="AK1911" s="296"/>
      <c r="AL1911" s="296"/>
      <c r="AM1911" s="296"/>
      <c r="AN1911" s="296"/>
      <c r="AO1911" s="296"/>
      <c r="AP1911" s="296"/>
      <c r="AQ1911" t="e">
        <v>#N/A</v>
      </c>
      <c r="AR1911" s="296"/>
      <c r="AS1911" s="297"/>
      <c r="AT1911" s="294"/>
    </row>
    <row r="1912" spans="1:48" s="257" customFormat="1" ht="22.8" x14ac:dyDescent="0.4">
      <c r="A1912" s="257">
        <v>217115</v>
      </c>
      <c r="B1912" s="257" t="s">
        <v>485</v>
      </c>
      <c r="C1912" s="299" t="s">
        <v>214</v>
      </c>
      <c r="D1912" t="s">
        <v>214</v>
      </c>
      <c r="E1912" t="s">
        <v>214</v>
      </c>
      <c r="F1912" t="s">
        <v>214</v>
      </c>
      <c r="G1912" t="s">
        <v>214</v>
      </c>
      <c r="H1912" t="s">
        <v>213</v>
      </c>
      <c r="I1912" t="s">
        <v>213</v>
      </c>
      <c r="J1912" s="296" t="s">
        <v>213</v>
      </c>
      <c r="K1912" s="296" t="s">
        <v>213</v>
      </c>
      <c r="L1912" s="296" t="s">
        <v>213</v>
      </c>
      <c r="M1912" s="296"/>
      <c r="N1912" s="296"/>
      <c r="O1912" s="296"/>
      <c r="P1912" s="296"/>
      <c r="Q1912" s="296"/>
      <c r="R1912" s="296"/>
      <c r="S1912" s="296"/>
      <c r="T1912" s="296"/>
      <c r="U1912" s="296"/>
      <c r="V1912" s="296"/>
      <c r="W1912" s="296"/>
      <c r="X1912" s="296"/>
      <c r="Y1912" s="296"/>
      <c r="Z1912" s="296"/>
      <c r="AA1912" s="296"/>
      <c r="AB1912" s="296"/>
      <c r="AC1912" s="296"/>
      <c r="AD1912" s="296"/>
      <c r="AE1912" s="296"/>
      <c r="AF1912" s="296"/>
      <c r="AG1912" s="296"/>
      <c r="AH1912" s="296"/>
      <c r="AI1912" s="296"/>
      <c r="AJ1912" s="296"/>
      <c r="AK1912" s="296"/>
      <c r="AL1912" s="296"/>
      <c r="AM1912" s="296"/>
      <c r="AN1912" s="296"/>
      <c r="AO1912" s="296"/>
      <c r="AP1912" s="296"/>
      <c r="AQ1912" t="e">
        <v>#N/A</v>
      </c>
      <c r="AR1912" s="296"/>
      <c r="AS1912" s="297"/>
      <c r="AT1912" s="294"/>
    </row>
    <row r="1913" spans="1:48" s="257" customFormat="1" ht="22.8" x14ac:dyDescent="0.4">
      <c r="A1913" s="257">
        <v>217116</v>
      </c>
      <c r="B1913" s="257" t="s">
        <v>485</v>
      </c>
      <c r="C1913" s="299" t="s">
        <v>214</v>
      </c>
      <c r="D1913" t="s">
        <v>214</v>
      </c>
      <c r="E1913" t="s">
        <v>214</v>
      </c>
      <c r="F1913" t="s">
        <v>214</v>
      </c>
      <c r="G1913" t="s">
        <v>214</v>
      </c>
      <c r="H1913" t="s">
        <v>213</v>
      </c>
      <c r="I1913" t="s">
        <v>213</v>
      </c>
      <c r="J1913" s="296" t="s">
        <v>213</v>
      </c>
      <c r="K1913" s="296" t="s">
        <v>213</v>
      </c>
      <c r="L1913" s="296" t="s">
        <v>213</v>
      </c>
      <c r="M1913" s="296"/>
      <c r="N1913" s="296"/>
      <c r="O1913" s="296"/>
      <c r="P1913" s="296"/>
      <c r="Q1913" s="296"/>
      <c r="R1913" s="296"/>
      <c r="S1913" s="296"/>
      <c r="T1913" s="296"/>
      <c r="U1913" s="296"/>
      <c r="V1913" s="296"/>
      <c r="W1913" s="296"/>
      <c r="X1913" s="296"/>
      <c r="Y1913" s="296"/>
      <c r="Z1913" s="296"/>
      <c r="AA1913" s="296"/>
      <c r="AB1913" s="296"/>
      <c r="AC1913" s="296"/>
      <c r="AD1913" s="296"/>
      <c r="AE1913" s="296"/>
      <c r="AF1913" s="296"/>
      <c r="AG1913" s="296"/>
      <c r="AH1913" s="296"/>
      <c r="AI1913" s="296"/>
      <c r="AJ1913" s="296"/>
      <c r="AK1913" s="296"/>
      <c r="AL1913" s="296"/>
      <c r="AM1913" s="296"/>
      <c r="AN1913" s="296"/>
      <c r="AO1913" s="296"/>
      <c r="AP1913" s="296"/>
      <c r="AQ1913" t="e">
        <v>#N/A</v>
      </c>
      <c r="AR1913" s="296"/>
      <c r="AS1913" s="297"/>
      <c r="AT1913" s="293"/>
    </row>
    <row r="1914" spans="1:48" s="257" customFormat="1" ht="22.8" x14ac:dyDescent="0.4">
      <c r="A1914" s="257">
        <v>217117</v>
      </c>
      <c r="B1914" s="257" t="s">
        <v>485</v>
      </c>
      <c r="C1914" s="299" t="s">
        <v>213</v>
      </c>
      <c r="D1914" t="s">
        <v>213</v>
      </c>
      <c r="E1914" t="s">
        <v>214</v>
      </c>
      <c r="F1914" t="s">
        <v>213</v>
      </c>
      <c r="G1914" t="s">
        <v>214</v>
      </c>
      <c r="H1914" t="s">
        <v>213</v>
      </c>
      <c r="I1914" t="s">
        <v>213</v>
      </c>
      <c r="J1914" s="296" t="s">
        <v>213</v>
      </c>
      <c r="K1914" s="296" t="s">
        <v>213</v>
      </c>
      <c r="L1914" s="296" t="s">
        <v>213</v>
      </c>
      <c r="M1914" s="296"/>
      <c r="N1914" s="296"/>
      <c r="O1914" s="296"/>
      <c r="P1914" s="296"/>
      <c r="Q1914" s="296"/>
      <c r="R1914" s="296"/>
      <c r="S1914" s="296"/>
      <c r="T1914" s="296"/>
      <c r="U1914" s="296"/>
      <c r="V1914" s="296"/>
      <c r="W1914" s="296"/>
      <c r="X1914" s="296"/>
      <c r="Y1914" s="296"/>
      <c r="Z1914" s="296"/>
      <c r="AA1914" s="296"/>
      <c r="AB1914"/>
      <c r="AC1914"/>
      <c r="AD1914"/>
      <c r="AE1914"/>
      <c r="AF1914"/>
      <c r="AG1914" s="296"/>
      <c r="AH1914" s="296"/>
      <c r="AI1914" s="296"/>
      <c r="AJ1914" s="296"/>
      <c r="AK1914" s="296"/>
      <c r="AL1914" s="296"/>
      <c r="AM1914" s="296"/>
      <c r="AN1914" s="296"/>
      <c r="AO1914" s="296"/>
      <c r="AP1914" s="296"/>
      <c r="AQ1914" t="e">
        <v>#N/A</v>
      </c>
      <c r="AR1914" s="296"/>
      <c r="AS1914" s="297"/>
      <c r="AT1914" s="293"/>
    </row>
    <row r="1915" spans="1:48" s="257" customFormat="1" ht="22.8" x14ac:dyDescent="0.4">
      <c r="A1915" s="257">
        <v>217118</v>
      </c>
      <c r="B1915" s="257" t="s">
        <v>485</v>
      </c>
      <c r="C1915" s="299" t="s">
        <v>214</v>
      </c>
      <c r="D1915" t="s">
        <v>214</v>
      </c>
      <c r="E1915" t="s">
        <v>214</v>
      </c>
      <c r="F1915" t="s">
        <v>214</v>
      </c>
      <c r="G1915" t="s">
        <v>213</v>
      </c>
      <c r="H1915" t="s">
        <v>213</v>
      </c>
      <c r="I1915" t="s">
        <v>213</v>
      </c>
      <c r="J1915" s="296" t="s">
        <v>213</v>
      </c>
      <c r="K1915" s="296" t="s">
        <v>213</v>
      </c>
      <c r="L1915" s="296" t="s">
        <v>213</v>
      </c>
      <c r="M1915" s="296"/>
      <c r="N1915" s="296"/>
      <c r="O1915" s="296"/>
      <c r="P1915" s="296"/>
      <c r="Q1915" s="296"/>
      <c r="R1915" s="296"/>
      <c r="S1915" s="296"/>
      <c r="T1915" s="296"/>
      <c r="U1915" s="296"/>
      <c r="V1915" s="296"/>
      <c r="W1915"/>
      <c r="X1915"/>
      <c r="Y1915"/>
      <c r="Z1915"/>
      <c r="AA1915"/>
      <c r="AB1915" s="296"/>
      <c r="AC1915" s="296"/>
      <c r="AD1915" s="296"/>
      <c r="AE1915" s="296"/>
      <c r="AF1915" s="296"/>
      <c r="AG1915" s="296"/>
      <c r="AH1915" s="296"/>
      <c r="AI1915" s="296"/>
      <c r="AJ1915" s="296"/>
      <c r="AK1915" s="296"/>
      <c r="AL1915" s="296"/>
      <c r="AM1915" s="296"/>
      <c r="AN1915" s="296"/>
      <c r="AO1915" s="296"/>
      <c r="AP1915" s="296"/>
      <c r="AQ1915" t="e">
        <v>#N/A</v>
      </c>
      <c r="AR1915" s="296"/>
      <c r="AS1915" s="297"/>
      <c r="AT1915" s="298"/>
    </row>
    <row r="1916" spans="1:48" s="257" customFormat="1" ht="22.8" x14ac:dyDescent="0.4">
      <c r="A1916" s="257">
        <v>217119</v>
      </c>
      <c r="B1916" s="257" t="s">
        <v>485</v>
      </c>
      <c r="C1916" s="299" t="s">
        <v>214</v>
      </c>
      <c r="D1916" t="s">
        <v>214</v>
      </c>
      <c r="E1916" t="s">
        <v>214</v>
      </c>
      <c r="F1916" t="s">
        <v>214</v>
      </c>
      <c r="G1916" t="s">
        <v>214</v>
      </c>
      <c r="H1916" t="s">
        <v>213</v>
      </c>
      <c r="I1916" t="s">
        <v>213</v>
      </c>
      <c r="J1916" s="296" t="s">
        <v>213</v>
      </c>
      <c r="K1916" s="296" t="s">
        <v>213</v>
      </c>
      <c r="L1916" s="296" t="s">
        <v>213</v>
      </c>
      <c r="M1916" s="296"/>
      <c r="N1916" s="296"/>
      <c r="O1916" s="296"/>
      <c r="P1916" s="296"/>
      <c r="Q1916" s="296"/>
      <c r="R1916" s="296"/>
      <c r="S1916" s="296"/>
      <c r="T1916" s="296"/>
      <c r="U1916" s="296"/>
      <c r="V1916" s="296"/>
      <c r="W1916" s="296"/>
      <c r="X1916" s="296"/>
      <c r="Y1916" s="296"/>
      <c r="Z1916" s="296"/>
      <c r="AA1916" s="296"/>
      <c r="AB1916"/>
      <c r="AC1916"/>
      <c r="AD1916"/>
      <c r="AE1916"/>
      <c r="AF1916"/>
      <c r="AG1916" s="296"/>
      <c r="AH1916" s="296"/>
      <c r="AI1916" s="296"/>
      <c r="AJ1916" s="296"/>
      <c r="AK1916" s="296"/>
      <c r="AL1916" s="296"/>
      <c r="AM1916" s="296"/>
      <c r="AN1916" s="296"/>
      <c r="AO1916" s="296"/>
      <c r="AP1916" s="296"/>
      <c r="AQ1916" t="e">
        <v>#N/A</v>
      </c>
      <c r="AR1916" s="296"/>
      <c r="AS1916" s="297"/>
      <c r="AT1916" s="293"/>
    </row>
    <row r="1917" spans="1:48" s="257" customFormat="1" ht="22.8" x14ac:dyDescent="0.4">
      <c r="A1917" s="257">
        <v>217120</v>
      </c>
      <c r="B1917" s="257" t="s">
        <v>485</v>
      </c>
      <c r="C1917" s="299" t="s">
        <v>214</v>
      </c>
      <c r="D1917" t="s">
        <v>214</v>
      </c>
      <c r="E1917" t="s">
        <v>214</v>
      </c>
      <c r="F1917" t="s">
        <v>214</v>
      </c>
      <c r="G1917" t="s">
        <v>214</v>
      </c>
      <c r="H1917" t="s">
        <v>213</v>
      </c>
      <c r="I1917" t="s">
        <v>213</v>
      </c>
      <c r="J1917" s="296" t="s">
        <v>213</v>
      </c>
      <c r="K1917" s="296" t="s">
        <v>213</v>
      </c>
      <c r="L1917" s="296" t="s">
        <v>213</v>
      </c>
      <c r="M1917" s="296"/>
      <c r="N1917" s="296"/>
      <c r="O1917" s="296"/>
      <c r="P1917" s="296"/>
      <c r="Q1917" s="296"/>
      <c r="R1917" s="296"/>
      <c r="S1917" s="296"/>
      <c r="T1917" s="296"/>
      <c r="U1917" s="296"/>
      <c r="V1917" s="296"/>
      <c r="W1917" s="296"/>
      <c r="X1917" s="296"/>
      <c r="Y1917" s="296"/>
      <c r="Z1917" s="296"/>
      <c r="AA1917" s="296"/>
      <c r="AB1917"/>
      <c r="AC1917"/>
      <c r="AD1917"/>
      <c r="AE1917"/>
      <c r="AF1917"/>
      <c r="AG1917" s="296"/>
      <c r="AH1917" s="296"/>
      <c r="AI1917" s="296"/>
      <c r="AJ1917" s="296"/>
      <c r="AK1917" s="296"/>
      <c r="AL1917" s="296"/>
      <c r="AM1917" s="296"/>
      <c r="AN1917" s="296"/>
      <c r="AO1917" s="296"/>
      <c r="AP1917" s="296"/>
      <c r="AQ1917" t="e">
        <v>#N/A</v>
      </c>
      <c r="AR1917" s="296"/>
      <c r="AS1917" s="297"/>
      <c r="AT1917" s="293"/>
    </row>
    <row r="1918" spans="1:48" s="257" customFormat="1" ht="22.8" x14ac:dyDescent="0.4">
      <c r="A1918" s="257">
        <v>217121</v>
      </c>
      <c r="B1918" s="257" t="s">
        <v>485</v>
      </c>
      <c r="C1918" s="299" t="s">
        <v>214</v>
      </c>
      <c r="D1918" t="s">
        <v>214</v>
      </c>
      <c r="E1918" t="s">
        <v>214</v>
      </c>
      <c r="F1918" t="s">
        <v>214</v>
      </c>
      <c r="G1918" t="s">
        <v>214</v>
      </c>
      <c r="H1918" t="s">
        <v>213</v>
      </c>
      <c r="I1918" t="s">
        <v>213</v>
      </c>
      <c r="J1918" s="296" t="s">
        <v>213</v>
      </c>
      <c r="K1918" s="296" t="s">
        <v>213</v>
      </c>
      <c r="L1918" s="296" t="s">
        <v>213</v>
      </c>
      <c r="M1918" s="296"/>
      <c r="N1918" s="296"/>
      <c r="O1918" s="296"/>
      <c r="P1918" s="296"/>
      <c r="Q1918" s="296"/>
      <c r="R1918" s="296"/>
      <c r="S1918" s="296"/>
      <c r="T1918" s="296"/>
      <c r="U1918" s="296"/>
      <c r="V1918" s="296"/>
      <c r="W1918" s="296"/>
      <c r="X1918" s="296"/>
      <c r="Y1918" s="296"/>
      <c r="Z1918" s="296"/>
      <c r="AA1918" s="296"/>
      <c r="AB1918" s="296"/>
      <c r="AC1918" s="296"/>
      <c r="AD1918" s="296"/>
      <c r="AE1918" s="296"/>
      <c r="AF1918" s="296"/>
      <c r="AG1918" s="296"/>
      <c r="AH1918" s="296"/>
      <c r="AI1918" s="296"/>
      <c r="AJ1918" s="296"/>
      <c r="AK1918" s="296"/>
      <c r="AL1918" s="296"/>
      <c r="AM1918" s="296"/>
      <c r="AN1918" s="296"/>
      <c r="AO1918" s="296"/>
      <c r="AP1918" s="296"/>
      <c r="AQ1918" t="e">
        <v>#N/A</v>
      </c>
      <c r="AR1918" s="296"/>
      <c r="AS1918" s="297"/>
      <c r="AT1918" s="294"/>
    </row>
    <row r="1919" spans="1:48" s="257" customFormat="1" ht="22.8" x14ac:dyDescent="0.4">
      <c r="A1919" s="257">
        <v>217122</v>
      </c>
      <c r="B1919" s="257" t="s">
        <v>485</v>
      </c>
      <c r="C1919" s="299" t="s">
        <v>213</v>
      </c>
      <c r="D1919" t="s">
        <v>214</v>
      </c>
      <c r="E1919" t="s">
        <v>214</v>
      </c>
      <c r="F1919" t="s">
        <v>213</v>
      </c>
      <c r="G1919" t="s">
        <v>213</v>
      </c>
      <c r="H1919" t="s">
        <v>213</v>
      </c>
      <c r="I1919" t="s">
        <v>213</v>
      </c>
      <c r="J1919" s="296" t="s">
        <v>213</v>
      </c>
      <c r="K1919" s="296" t="s">
        <v>213</v>
      </c>
      <c r="L1919" s="296" t="s">
        <v>213</v>
      </c>
      <c r="M1919" s="296"/>
      <c r="N1919" s="296"/>
      <c r="O1919" s="296"/>
      <c r="P1919" s="296"/>
      <c r="Q1919" s="296"/>
      <c r="R1919"/>
      <c r="S1919"/>
      <c r="T1919"/>
      <c r="U1919"/>
      <c r="V1919"/>
      <c r="W1919" s="296"/>
      <c r="X1919" s="296"/>
      <c r="Y1919" s="296"/>
      <c r="Z1919" s="296"/>
      <c r="AA1919" s="296"/>
      <c r="AB1919" s="296"/>
      <c r="AC1919" s="296"/>
      <c r="AD1919" s="296"/>
      <c r="AE1919" s="296"/>
      <c r="AF1919" s="296"/>
      <c r="AG1919" s="296"/>
      <c r="AH1919" s="296"/>
      <c r="AI1919" s="296"/>
      <c r="AJ1919" s="296"/>
      <c r="AK1919" s="296"/>
      <c r="AL1919" s="296"/>
      <c r="AM1919" s="296"/>
      <c r="AN1919" s="296"/>
      <c r="AO1919" s="296"/>
      <c r="AP1919" s="296"/>
      <c r="AQ1919" t="e">
        <v>#N/A</v>
      </c>
      <c r="AR1919" s="296"/>
      <c r="AS1919" s="297"/>
      <c r="AT1919" s="294"/>
    </row>
    <row r="1920" spans="1:48" s="257" customFormat="1" ht="22.8" x14ac:dyDescent="0.4">
      <c r="A1920" s="257">
        <v>217123</v>
      </c>
      <c r="B1920" s="257" t="s">
        <v>485</v>
      </c>
      <c r="C1920" s="299" t="s">
        <v>214</v>
      </c>
      <c r="D1920" t="s">
        <v>214</v>
      </c>
      <c r="E1920" t="s">
        <v>214</v>
      </c>
      <c r="F1920" t="s">
        <v>214</v>
      </c>
      <c r="G1920" t="s">
        <v>214</v>
      </c>
      <c r="H1920" t="s">
        <v>213</v>
      </c>
      <c r="I1920" t="s">
        <v>213</v>
      </c>
      <c r="J1920" s="296" t="s">
        <v>213</v>
      </c>
      <c r="K1920" s="296" t="s">
        <v>213</v>
      </c>
      <c r="L1920" s="296" t="s">
        <v>213</v>
      </c>
      <c r="M1920" s="296"/>
      <c r="N1920" s="296"/>
      <c r="O1920" s="296"/>
      <c r="P1920" s="296"/>
      <c r="Q1920" s="296"/>
      <c r="R1920" s="296"/>
      <c r="S1920" s="296"/>
      <c r="T1920" s="296"/>
      <c r="U1920" s="296"/>
      <c r="V1920" s="296"/>
      <c r="W1920" s="296"/>
      <c r="X1920" s="296"/>
      <c r="Y1920" s="296"/>
      <c r="Z1920" s="296"/>
      <c r="AA1920" s="296"/>
      <c r="AB1920" s="296"/>
      <c r="AC1920" s="296"/>
      <c r="AD1920" s="296"/>
      <c r="AE1920" s="296"/>
      <c r="AF1920" s="296"/>
      <c r="AG1920" s="296"/>
      <c r="AH1920" s="296"/>
      <c r="AI1920" s="296"/>
      <c r="AJ1920" s="296"/>
      <c r="AK1920" s="296"/>
      <c r="AL1920" s="296"/>
      <c r="AM1920" s="296"/>
      <c r="AN1920" s="296"/>
      <c r="AO1920" s="296"/>
      <c r="AP1920" s="296"/>
      <c r="AQ1920" t="e">
        <v>#N/A</v>
      </c>
      <c r="AR1920" s="296"/>
      <c r="AS1920" s="297"/>
      <c r="AT1920" s="293"/>
    </row>
    <row r="1921" spans="1:46" s="257" customFormat="1" ht="22.8" x14ac:dyDescent="0.4">
      <c r="A1921" s="257">
        <v>217124</v>
      </c>
      <c r="B1921" s="257" t="s">
        <v>485</v>
      </c>
      <c r="C1921" s="299" t="s">
        <v>214</v>
      </c>
      <c r="D1921" t="s">
        <v>214</v>
      </c>
      <c r="E1921" t="s">
        <v>214</v>
      </c>
      <c r="F1921" t="s">
        <v>214</v>
      </c>
      <c r="G1921" t="s">
        <v>214</v>
      </c>
      <c r="H1921" t="s">
        <v>213</v>
      </c>
      <c r="I1921" t="s">
        <v>213</v>
      </c>
      <c r="J1921" s="296" t="s">
        <v>213</v>
      </c>
      <c r="K1921" s="296" t="s">
        <v>213</v>
      </c>
      <c r="L1921" s="296" t="s">
        <v>213</v>
      </c>
      <c r="M1921" s="296"/>
      <c r="N1921" s="296"/>
      <c r="O1921" s="296"/>
      <c r="P1921" s="296"/>
      <c r="Q1921" s="296"/>
      <c r="R1921" s="296"/>
      <c r="S1921" s="296"/>
      <c r="T1921" s="296"/>
      <c r="U1921" s="296"/>
      <c r="V1921" s="296"/>
      <c r="W1921" s="296"/>
      <c r="X1921" s="296"/>
      <c r="Y1921" s="296"/>
      <c r="Z1921" s="296"/>
      <c r="AA1921" s="296"/>
      <c r="AB1921"/>
      <c r="AC1921"/>
      <c r="AD1921"/>
      <c r="AE1921"/>
      <c r="AF1921"/>
      <c r="AG1921" s="296"/>
      <c r="AH1921" s="296"/>
      <c r="AI1921" s="296"/>
      <c r="AJ1921" s="296"/>
      <c r="AK1921" s="296"/>
      <c r="AL1921" s="296"/>
      <c r="AM1921" s="296"/>
      <c r="AN1921" s="296"/>
      <c r="AO1921" s="296"/>
      <c r="AP1921" s="296"/>
      <c r="AQ1921" t="e">
        <v>#N/A</v>
      </c>
      <c r="AR1921" s="296"/>
      <c r="AS1921" s="297"/>
      <c r="AT1921" s="293"/>
    </row>
    <row r="1922" spans="1:46" s="257" customFormat="1" ht="22.8" x14ac:dyDescent="0.4">
      <c r="A1922" s="257">
        <v>217125</v>
      </c>
      <c r="B1922" s="257" t="s">
        <v>485</v>
      </c>
      <c r="C1922" s="299" t="s">
        <v>214</v>
      </c>
      <c r="D1922" t="s">
        <v>214</v>
      </c>
      <c r="E1922" t="s">
        <v>213</v>
      </c>
      <c r="F1922" t="s">
        <v>214</v>
      </c>
      <c r="G1922" t="s">
        <v>213</v>
      </c>
      <c r="H1922" t="s">
        <v>213</v>
      </c>
      <c r="I1922" t="s">
        <v>213</v>
      </c>
      <c r="J1922" s="296" t="s">
        <v>213</v>
      </c>
      <c r="K1922" s="296" t="s">
        <v>213</v>
      </c>
      <c r="L1922" s="296" t="s">
        <v>213</v>
      </c>
      <c r="M1922" s="296"/>
      <c r="N1922" s="296"/>
      <c r="O1922" s="296"/>
      <c r="P1922" s="296"/>
      <c r="Q1922" s="296"/>
      <c r="R1922" s="296"/>
      <c r="S1922" s="296"/>
      <c r="T1922" s="296"/>
      <c r="U1922" s="296"/>
      <c r="V1922" s="296"/>
      <c r="W1922" s="296"/>
      <c r="X1922" s="296"/>
      <c r="Y1922" s="296"/>
      <c r="Z1922" s="296"/>
      <c r="AA1922" s="296"/>
      <c r="AB1922" s="296"/>
      <c r="AC1922" s="296"/>
      <c r="AD1922" s="296"/>
      <c r="AE1922" s="296"/>
      <c r="AF1922" s="296"/>
      <c r="AG1922" s="296"/>
      <c r="AH1922" s="296"/>
      <c r="AI1922" s="296"/>
      <c r="AJ1922" s="296"/>
      <c r="AK1922" s="296"/>
      <c r="AL1922" s="296"/>
      <c r="AM1922" s="296"/>
      <c r="AN1922" s="296"/>
      <c r="AO1922" s="296"/>
      <c r="AP1922" s="296"/>
      <c r="AQ1922" t="e">
        <v>#N/A</v>
      </c>
      <c r="AR1922" s="296"/>
      <c r="AS1922" s="297"/>
      <c r="AT1922" s="294"/>
    </row>
    <row r="1923" spans="1:46" s="257" customFormat="1" ht="22.8" x14ac:dyDescent="0.4">
      <c r="A1923" s="257">
        <v>217126</v>
      </c>
      <c r="B1923" s="257" t="s">
        <v>485</v>
      </c>
      <c r="C1923" s="299" t="s">
        <v>214</v>
      </c>
      <c r="D1923" t="s">
        <v>214</v>
      </c>
      <c r="E1923" t="s">
        <v>214</v>
      </c>
      <c r="F1923" t="s">
        <v>214</v>
      </c>
      <c r="G1923" t="s">
        <v>213</v>
      </c>
      <c r="H1923" t="s">
        <v>213</v>
      </c>
      <c r="I1923" t="s">
        <v>213</v>
      </c>
      <c r="J1923" s="296" t="s">
        <v>213</v>
      </c>
      <c r="K1923" s="296" t="s">
        <v>213</v>
      </c>
      <c r="L1923" s="296" t="s">
        <v>213</v>
      </c>
      <c r="M1923"/>
      <c r="N1923"/>
      <c r="O1923"/>
      <c r="P1923"/>
      <c r="Q1923"/>
      <c r="R1923" s="296"/>
      <c r="S1923" s="296"/>
      <c r="T1923" s="296"/>
      <c r="U1923" s="296"/>
      <c r="V1923" s="296"/>
      <c r="W1923" s="296"/>
      <c r="X1923" s="296"/>
      <c r="Y1923" s="296"/>
      <c r="Z1923" s="296"/>
      <c r="AA1923" s="296"/>
      <c r="AB1923" s="296"/>
      <c r="AC1923" s="296"/>
      <c r="AD1923" s="296"/>
      <c r="AE1923" s="296"/>
      <c r="AF1923" s="296"/>
      <c r="AG1923" s="296"/>
      <c r="AH1923" s="296"/>
      <c r="AI1923" s="296"/>
      <c r="AJ1923" s="296"/>
      <c r="AK1923" s="296"/>
      <c r="AL1923" s="296"/>
      <c r="AM1923" s="296"/>
      <c r="AN1923" s="296"/>
      <c r="AO1923" s="296"/>
      <c r="AP1923" s="296"/>
      <c r="AQ1923" t="e">
        <v>#N/A</v>
      </c>
      <c r="AR1923" s="296"/>
      <c r="AS1923" s="297"/>
      <c r="AT1923" s="294"/>
    </row>
    <row r="1924" spans="1:46" s="257" customFormat="1" ht="22.8" x14ac:dyDescent="0.4">
      <c r="A1924" s="257">
        <v>217127</v>
      </c>
      <c r="B1924" s="257" t="s">
        <v>485</v>
      </c>
      <c r="C1924" s="299" t="s">
        <v>213</v>
      </c>
      <c r="D1924" t="s">
        <v>214</v>
      </c>
      <c r="E1924" t="s">
        <v>214</v>
      </c>
      <c r="F1924" t="s">
        <v>214</v>
      </c>
      <c r="G1924" t="s">
        <v>214</v>
      </c>
      <c r="H1924" t="s">
        <v>213</v>
      </c>
      <c r="I1924" t="s">
        <v>213</v>
      </c>
      <c r="J1924" s="296" t="s">
        <v>213</v>
      </c>
      <c r="K1924" s="296" t="s">
        <v>213</v>
      </c>
      <c r="L1924" s="296" t="s">
        <v>213</v>
      </c>
      <c r="M1924" s="296"/>
      <c r="N1924" s="296"/>
      <c r="O1924" s="296"/>
      <c r="P1924" s="296"/>
      <c r="Q1924" s="296"/>
      <c r="R1924" s="296"/>
      <c r="S1924" s="296"/>
      <c r="T1924" s="296"/>
      <c r="U1924" s="296"/>
      <c r="V1924" s="296"/>
      <c r="W1924" s="296"/>
      <c r="X1924" s="296"/>
      <c r="Y1924" s="296"/>
      <c r="Z1924" s="296"/>
      <c r="AA1924" s="296"/>
      <c r="AB1924" s="296"/>
      <c r="AC1924" s="296"/>
      <c r="AD1924" s="296"/>
      <c r="AE1924" s="296"/>
      <c r="AF1924" s="296"/>
      <c r="AG1924" s="296"/>
      <c r="AH1924" s="296"/>
      <c r="AI1924" s="296"/>
      <c r="AJ1924" s="296"/>
      <c r="AK1924" s="296"/>
      <c r="AL1924" s="296"/>
      <c r="AM1924" s="296"/>
      <c r="AN1924" s="296"/>
      <c r="AO1924" s="296"/>
      <c r="AP1924" s="296"/>
      <c r="AQ1924" t="e">
        <v>#N/A</v>
      </c>
      <c r="AR1924" s="296"/>
      <c r="AS1924" s="297"/>
      <c r="AT1924" s="294"/>
    </row>
    <row r="1925" spans="1:46" s="257" customFormat="1" ht="22.8" x14ac:dyDescent="0.4">
      <c r="A1925" s="257">
        <v>217128</v>
      </c>
      <c r="B1925" s="257" t="s">
        <v>485</v>
      </c>
      <c r="C1925" s="299" t="s">
        <v>214</v>
      </c>
      <c r="D1925" t="s">
        <v>214</v>
      </c>
      <c r="E1925" t="s">
        <v>214</v>
      </c>
      <c r="F1925" t="s">
        <v>214</v>
      </c>
      <c r="G1925" t="s">
        <v>214</v>
      </c>
      <c r="H1925" t="s">
        <v>213</v>
      </c>
      <c r="I1925" t="s">
        <v>213</v>
      </c>
      <c r="J1925" s="296" t="s">
        <v>213</v>
      </c>
      <c r="K1925" s="296" t="s">
        <v>213</v>
      </c>
      <c r="L1925" s="296" t="s">
        <v>213</v>
      </c>
      <c r="M1925" s="296"/>
      <c r="N1925" s="296"/>
      <c r="O1925" s="296"/>
      <c r="P1925" s="296"/>
      <c r="Q1925" s="296"/>
      <c r="R1925" s="296"/>
      <c r="S1925" s="296"/>
      <c r="T1925" s="296"/>
      <c r="U1925" s="296"/>
      <c r="V1925" s="296"/>
      <c r="W1925" s="296"/>
      <c r="X1925" s="296"/>
      <c r="Y1925" s="296"/>
      <c r="Z1925" s="296"/>
      <c r="AA1925" s="296"/>
      <c r="AB1925" s="296"/>
      <c r="AC1925" s="296"/>
      <c r="AD1925" s="296"/>
      <c r="AE1925" s="296"/>
      <c r="AF1925" s="296"/>
      <c r="AG1925" s="296"/>
      <c r="AH1925" s="296"/>
      <c r="AI1925" s="296"/>
      <c r="AJ1925" s="296"/>
      <c r="AK1925" s="296"/>
      <c r="AL1925" s="296"/>
      <c r="AM1925" s="296"/>
      <c r="AN1925" s="296"/>
      <c r="AO1925" s="296"/>
      <c r="AP1925" s="296"/>
      <c r="AQ1925" t="e">
        <v>#N/A</v>
      </c>
      <c r="AR1925" s="296"/>
      <c r="AS1925" s="297"/>
      <c r="AT1925" s="293"/>
    </row>
    <row r="1926" spans="1:46" s="257" customFormat="1" ht="22.8" x14ac:dyDescent="0.4">
      <c r="A1926" s="257">
        <v>217129</v>
      </c>
      <c r="B1926" s="257" t="s">
        <v>485</v>
      </c>
      <c r="C1926" s="299" t="s">
        <v>213</v>
      </c>
      <c r="D1926" t="s">
        <v>213</v>
      </c>
      <c r="E1926" t="s">
        <v>213</v>
      </c>
      <c r="F1926" t="s">
        <v>213</v>
      </c>
      <c r="G1926" t="s">
        <v>213</v>
      </c>
      <c r="H1926" t="s">
        <v>213</v>
      </c>
      <c r="I1926" t="s">
        <v>213</v>
      </c>
      <c r="J1926" s="296" t="s">
        <v>213</v>
      </c>
      <c r="K1926" s="296" t="s">
        <v>213</v>
      </c>
      <c r="L1926" s="296" t="s">
        <v>213</v>
      </c>
      <c r="M1926"/>
      <c r="N1926"/>
      <c r="O1926"/>
      <c r="P1926"/>
      <c r="Q1926"/>
      <c r="R1926" s="296"/>
      <c r="S1926" s="296"/>
      <c r="T1926" s="296"/>
      <c r="U1926" s="296"/>
      <c r="V1926" s="296"/>
      <c r="W1926" s="296"/>
      <c r="X1926" s="296"/>
      <c r="Y1926" s="296"/>
      <c r="Z1926" s="296"/>
      <c r="AA1926" s="296"/>
      <c r="AB1926" s="296"/>
      <c r="AC1926" s="296"/>
      <c r="AD1926" s="296"/>
      <c r="AE1926" s="296"/>
      <c r="AF1926" s="296"/>
      <c r="AG1926" s="296"/>
      <c r="AH1926" s="296"/>
      <c r="AI1926" s="296"/>
      <c r="AJ1926" s="296"/>
      <c r="AK1926" s="296"/>
      <c r="AL1926" s="296"/>
      <c r="AM1926" s="296"/>
      <c r="AN1926" s="296"/>
      <c r="AO1926" s="296"/>
      <c r="AP1926" s="296"/>
      <c r="AQ1926" t="e">
        <v>#N/A</v>
      </c>
      <c r="AR1926" s="296"/>
      <c r="AS1926" s="297"/>
      <c r="AT1926" s="293"/>
    </row>
    <row r="1927" spans="1:46" s="257" customFormat="1" ht="22.8" x14ac:dyDescent="0.4">
      <c r="A1927" s="257">
        <v>217130</v>
      </c>
      <c r="B1927" s="257" t="s">
        <v>485</v>
      </c>
      <c r="C1927" s="299" t="s">
        <v>214</v>
      </c>
      <c r="D1927" t="s">
        <v>214</v>
      </c>
      <c r="E1927" t="s">
        <v>213</v>
      </c>
      <c r="F1927" t="s">
        <v>213</v>
      </c>
      <c r="G1927" t="s">
        <v>213</v>
      </c>
      <c r="H1927" t="s">
        <v>213</v>
      </c>
      <c r="I1927" t="s">
        <v>213</v>
      </c>
      <c r="J1927" s="296" t="s">
        <v>213</v>
      </c>
      <c r="K1927" s="296" t="s">
        <v>213</v>
      </c>
      <c r="L1927" s="296" t="s">
        <v>213</v>
      </c>
      <c r="M1927" s="296"/>
      <c r="N1927" s="296"/>
      <c r="O1927" s="296"/>
      <c r="P1927" s="296"/>
      <c r="Q1927" s="296"/>
      <c r="R1927" s="296"/>
      <c r="S1927" s="296"/>
      <c r="T1927" s="296"/>
      <c r="U1927" s="296"/>
      <c r="V1927" s="296"/>
      <c r="W1927" s="296"/>
      <c r="X1927" s="296"/>
      <c r="Y1927" s="296"/>
      <c r="Z1927" s="296"/>
      <c r="AA1927" s="296"/>
      <c r="AB1927" s="296"/>
      <c r="AC1927" s="296"/>
      <c r="AD1927" s="296"/>
      <c r="AE1927" s="296"/>
      <c r="AF1927" s="296"/>
      <c r="AG1927" s="296"/>
      <c r="AH1927" s="296"/>
      <c r="AI1927" s="296"/>
      <c r="AJ1927" s="296"/>
      <c r="AK1927" s="296"/>
      <c r="AL1927" s="296"/>
      <c r="AM1927" s="296"/>
      <c r="AN1927" s="296"/>
      <c r="AO1927" s="296"/>
      <c r="AP1927" s="296"/>
      <c r="AQ1927" t="e">
        <v>#N/A</v>
      </c>
      <c r="AR1927" s="296"/>
      <c r="AS1927" s="297"/>
      <c r="AT1927" s="293"/>
    </row>
    <row r="1928" spans="1:46" s="257" customFormat="1" ht="22.8" x14ac:dyDescent="0.4">
      <c r="A1928" s="257">
        <v>217131</v>
      </c>
      <c r="B1928" s="257" t="s">
        <v>485</v>
      </c>
      <c r="C1928" s="299" t="s">
        <v>213</v>
      </c>
      <c r="D1928" t="s">
        <v>214</v>
      </c>
      <c r="E1928" t="s">
        <v>214</v>
      </c>
      <c r="F1928" t="s">
        <v>214</v>
      </c>
      <c r="G1928" t="s">
        <v>213</v>
      </c>
      <c r="H1928" t="s">
        <v>213</v>
      </c>
      <c r="I1928" t="s">
        <v>213</v>
      </c>
      <c r="J1928" s="296" t="s">
        <v>213</v>
      </c>
      <c r="K1928" s="296" t="s">
        <v>213</v>
      </c>
      <c r="L1928" s="296" t="s">
        <v>213</v>
      </c>
      <c r="M1928" s="296"/>
      <c r="N1928" s="296"/>
      <c r="O1928" s="296"/>
      <c r="P1928" s="296"/>
      <c r="Q1928" s="296"/>
      <c r="R1928" s="296"/>
      <c r="S1928" s="296"/>
      <c r="T1928" s="296"/>
      <c r="U1928" s="296"/>
      <c r="V1928" s="296"/>
      <c r="W1928" s="296"/>
      <c r="X1928" s="296"/>
      <c r="Y1928" s="296"/>
      <c r="Z1928" s="296"/>
      <c r="AA1928" s="296"/>
      <c r="AB1928" s="296"/>
      <c r="AC1928" s="296"/>
      <c r="AD1928" s="296"/>
      <c r="AE1928" s="296"/>
      <c r="AF1928" s="296"/>
      <c r="AG1928" s="296"/>
      <c r="AH1928" s="296"/>
      <c r="AI1928" s="296"/>
      <c r="AJ1928" s="296"/>
      <c r="AK1928" s="296"/>
      <c r="AL1928" s="296"/>
      <c r="AM1928" s="296"/>
      <c r="AN1928" s="296"/>
      <c r="AO1928" s="296"/>
      <c r="AP1928" s="296"/>
      <c r="AQ1928" t="e">
        <v>#N/A</v>
      </c>
      <c r="AR1928" s="296"/>
      <c r="AS1928" s="297"/>
      <c r="AT1928" s="293"/>
    </row>
    <row r="1929" spans="1:46" s="257" customFormat="1" ht="22.8" x14ac:dyDescent="0.4">
      <c r="A1929" s="257">
        <v>217132</v>
      </c>
      <c r="B1929" s="257" t="s">
        <v>485</v>
      </c>
      <c r="C1929" s="299" t="s">
        <v>214</v>
      </c>
      <c r="D1929" t="s">
        <v>214</v>
      </c>
      <c r="E1929" t="s">
        <v>214</v>
      </c>
      <c r="F1929" t="s">
        <v>214</v>
      </c>
      <c r="G1929" t="s">
        <v>214</v>
      </c>
      <c r="H1929" t="s">
        <v>213</v>
      </c>
      <c r="I1929" t="s">
        <v>213</v>
      </c>
      <c r="J1929" s="296" t="s">
        <v>213</v>
      </c>
      <c r="K1929" s="296" t="s">
        <v>213</v>
      </c>
      <c r="L1929" s="296" t="s">
        <v>213</v>
      </c>
      <c r="M1929"/>
      <c r="N1929"/>
      <c r="O1929"/>
      <c r="P1929"/>
      <c r="Q1929"/>
      <c r="R1929" s="296"/>
      <c r="S1929" s="296"/>
      <c r="T1929" s="296"/>
      <c r="U1929" s="296"/>
      <c r="V1929" s="296"/>
      <c r="W1929" s="296"/>
      <c r="X1929" s="296"/>
      <c r="Y1929" s="296"/>
      <c r="Z1929" s="296"/>
      <c r="AA1929" s="296"/>
      <c r="AB1929" s="296"/>
      <c r="AC1929" s="296"/>
      <c r="AD1929" s="296"/>
      <c r="AE1929" s="296"/>
      <c r="AF1929" s="296"/>
      <c r="AG1929" s="296"/>
      <c r="AH1929" s="296"/>
      <c r="AI1929" s="296"/>
      <c r="AJ1929" s="296"/>
      <c r="AK1929" s="296"/>
      <c r="AL1929" s="296"/>
      <c r="AM1929" s="296"/>
      <c r="AN1929" s="296"/>
      <c r="AO1929" s="296"/>
      <c r="AP1929" s="296"/>
      <c r="AQ1929" t="e">
        <v>#N/A</v>
      </c>
      <c r="AR1929" s="296"/>
      <c r="AS1929" s="297"/>
      <c r="AT1929" s="294"/>
    </row>
    <row r="1930" spans="1:46" s="257" customFormat="1" ht="22.8" x14ac:dyDescent="0.4">
      <c r="A1930" s="257">
        <v>217133</v>
      </c>
      <c r="B1930" s="257" t="s">
        <v>485</v>
      </c>
      <c r="C1930" s="299" t="s">
        <v>214</v>
      </c>
      <c r="D1930" t="s">
        <v>214</v>
      </c>
      <c r="E1930" t="s">
        <v>214</v>
      </c>
      <c r="F1930" t="s">
        <v>214</v>
      </c>
      <c r="G1930" t="s">
        <v>214</v>
      </c>
      <c r="H1930" t="s">
        <v>213</v>
      </c>
      <c r="I1930" t="s">
        <v>213</v>
      </c>
      <c r="J1930" s="296" t="s">
        <v>213</v>
      </c>
      <c r="K1930" s="296" t="s">
        <v>213</v>
      </c>
      <c r="L1930" s="296" t="s">
        <v>213</v>
      </c>
      <c r="M1930" s="296"/>
      <c r="N1930" s="296"/>
      <c r="O1930" s="296"/>
      <c r="P1930" s="296"/>
      <c r="Q1930" s="296"/>
      <c r="R1930"/>
      <c r="S1930"/>
      <c r="T1930"/>
      <c r="U1930"/>
      <c r="V1930"/>
      <c r="W1930" s="296"/>
      <c r="X1930" s="296"/>
      <c r="Y1930" s="296"/>
      <c r="Z1930" s="296"/>
      <c r="AA1930" s="296"/>
      <c r="AB1930" s="296"/>
      <c r="AC1930" s="296"/>
      <c r="AD1930" s="296"/>
      <c r="AE1930" s="296"/>
      <c r="AF1930" s="296"/>
      <c r="AG1930" s="296"/>
      <c r="AH1930" s="296"/>
      <c r="AI1930" s="296"/>
      <c r="AJ1930" s="296"/>
      <c r="AK1930" s="296"/>
      <c r="AL1930" s="296"/>
      <c r="AM1930" s="296"/>
      <c r="AN1930" s="296"/>
      <c r="AO1930" s="296"/>
      <c r="AP1930" s="296"/>
      <c r="AQ1930" t="e">
        <v>#N/A</v>
      </c>
      <c r="AR1930" s="296"/>
      <c r="AS1930" s="297"/>
      <c r="AT1930" s="294"/>
    </row>
    <row r="1931" spans="1:46" s="257" customFormat="1" ht="22.8" x14ac:dyDescent="0.4">
      <c r="A1931" s="257">
        <v>217134</v>
      </c>
      <c r="B1931" s="257" t="s">
        <v>485</v>
      </c>
      <c r="C1931" s="299" t="s">
        <v>214</v>
      </c>
      <c r="D1931" t="s">
        <v>214</v>
      </c>
      <c r="E1931" t="s">
        <v>214</v>
      </c>
      <c r="F1931" t="s">
        <v>214</v>
      </c>
      <c r="G1931" t="s">
        <v>214</v>
      </c>
      <c r="H1931" t="s">
        <v>213</v>
      </c>
      <c r="I1931" t="s">
        <v>213</v>
      </c>
      <c r="J1931" s="296" t="s">
        <v>213</v>
      </c>
      <c r="K1931" s="296" t="s">
        <v>213</v>
      </c>
      <c r="L1931" s="296" t="s">
        <v>213</v>
      </c>
      <c r="M1931" s="296"/>
      <c r="N1931" s="296"/>
      <c r="O1931" s="296"/>
      <c r="P1931" s="296"/>
      <c r="Q1931" s="296"/>
      <c r="R1931"/>
      <c r="S1931"/>
      <c r="T1931"/>
      <c r="U1931"/>
      <c r="V1931"/>
      <c r="W1931" s="296"/>
      <c r="X1931" s="296"/>
      <c r="Y1931" s="296"/>
      <c r="Z1931" s="296"/>
      <c r="AA1931" s="296"/>
      <c r="AB1931" s="296"/>
      <c r="AC1931" s="296"/>
      <c r="AD1931" s="296"/>
      <c r="AE1931" s="296"/>
      <c r="AF1931" s="296"/>
      <c r="AG1931" s="296"/>
      <c r="AH1931" s="296"/>
      <c r="AI1931" s="296"/>
      <c r="AJ1931" s="296"/>
      <c r="AK1931" s="296"/>
      <c r="AL1931" s="296"/>
      <c r="AM1931" s="296"/>
      <c r="AN1931" s="296"/>
      <c r="AO1931" s="296"/>
      <c r="AP1931" s="296"/>
      <c r="AQ1931" t="e">
        <v>#N/A</v>
      </c>
      <c r="AR1931" s="296"/>
      <c r="AS1931" s="297"/>
      <c r="AT1931" s="293"/>
    </row>
    <row r="1932" spans="1:46" s="257" customFormat="1" ht="14.4" x14ac:dyDescent="0.3">
      <c r="A1932" s="257">
        <v>217135</v>
      </c>
      <c r="B1932" s="257" t="s">
        <v>485</v>
      </c>
      <c r="C1932" s="299" t="s">
        <v>213</v>
      </c>
      <c r="D1932" t="s">
        <v>213</v>
      </c>
      <c r="E1932" t="s">
        <v>213</v>
      </c>
      <c r="F1932" t="s">
        <v>213</v>
      </c>
      <c r="G1932" t="s">
        <v>213</v>
      </c>
      <c r="H1932" t="s">
        <v>213</v>
      </c>
      <c r="I1932" t="s">
        <v>213</v>
      </c>
      <c r="J1932" s="296" t="s">
        <v>213</v>
      </c>
      <c r="K1932" s="296" t="s">
        <v>213</v>
      </c>
      <c r="L1932" s="296" t="s">
        <v>213</v>
      </c>
      <c r="M1932" s="296"/>
      <c r="N1932" s="296"/>
      <c r="O1932" s="296"/>
      <c r="P1932" s="296"/>
      <c r="Q1932" s="296"/>
      <c r="R1932"/>
      <c r="S1932"/>
      <c r="T1932"/>
      <c r="U1932"/>
      <c r="V1932"/>
      <c r="W1932" s="296"/>
      <c r="X1932" s="296"/>
      <c r="Y1932" s="296"/>
      <c r="Z1932" s="296"/>
      <c r="AA1932" s="296"/>
      <c r="AB1932" s="296"/>
      <c r="AC1932" s="296"/>
      <c r="AD1932" s="296"/>
      <c r="AE1932" s="296"/>
      <c r="AF1932" s="296"/>
      <c r="AG1932" s="296"/>
      <c r="AH1932" s="296"/>
      <c r="AI1932" s="296"/>
      <c r="AJ1932" s="296"/>
      <c r="AK1932" s="296"/>
      <c r="AL1932" s="296"/>
      <c r="AM1932" s="296"/>
      <c r="AN1932" s="296"/>
      <c r="AO1932" s="296"/>
      <c r="AP1932" s="296"/>
      <c r="AQ1932" t="e">
        <v>#N/A</v>
      </c>
      <c r="AR1932" s="296"/>
      <c r="AS1932" s="300"/>
      <c r="AT1932" s="293"/>
    </row>
    <row r="1933" spans="1:46" s="257" customFormat="1" ht="22.8" x14ac:dyDescent="0.4">
      <c r="A1933" s="257">
        <v>217136</v>
      </c>
      <c r="B1933" s="257" t="s">
        <v>485</v>
      </c>
      <c r="C1933" s="299" t="s">
        <v>213</v>
      </c>
      <c r="D1933" t="s">
        <v>214</v>
      </c>
      <c r="E1933" t="s">
        <v>214</v>
      </c>
      <c r="F1933" t="s">
        <v>214</v>
      </c>
      <c r="G1933" t="s">
        <v>214</v>
      </c>
      <c r="H1933" t="s">
        <v>213</v>
      </c>
      <c r="I1933" t="s">
        <v>213</v>
      </c>
      <c r="J1933" s="296" t="s">
        <v>213</v>
      </c>
      <c r="K1933" s="296" t="s">
        <v>213</v>
      </c>
      <c r="L1933" s="296" t="s">
        <v>213</v>
      </c>
      <c r="M1933" s="296"/>
      <c r="N1933" s="296"/>
      <c r="O1933" s="296"/>
      <c r="P1933" s="296"/>
      <c r="Q1933" s="296"/>
      <c r="R1933"/>
      <c r="S1933"/>
      <c r="T1933"/>
      <c r="U1933"/>
      <c r="V1933"/>
      <c r="W1933" s="296"/>
      <c r="X1933" s="296"/>
      <c r="Y1933" s="296"/>
      <c r="Z1933" s="296"/>
      <c r="AA1933" s="296"/>
      <c r="AB1933" s="296"/>
      <c r="AC1933" s="296"/>
      <c r="AD1933" s="296"/>
      <c r="AE1933" s="296"/>
      <c r="AF1933" s="296"/>
      <c r="AG1933" s="296"/>
      <c r="AH1933" s="296"/>
      <c r="AI1933" s="296"/>
      <c r="AJ1933" s="296"/>
      <c r="AK1933" s="296"/>
      <c r="AL1933" s="296"/>
      <c r="AM1933" s="296"/>
      <c r="AN1933" s="296"/>
      <c r="AO1933" s="296"/>
      <c r="AP1933" s="296"/>
      <c r="AQ1933" t="e">
        <v>#N/A</v>
      </c>
      <c r="AR1933" s="296"/>
      <c r="AS1933" s="297"/>
      <c r="AT1933" s="294"/>
    </row>
    <row r="1934" spans="1:46" s="257" customFormat="1" ht="22.8" x14ac:dyDescent="0.4">
      <c r="A1934" s="257">
        <v>217137</v>
      </c>
      <c r="B1934" s="257" t="s">
        <v>485</v>
      </c>
      <c r="C1934" s="299" t="s">
        <v>214</v>
      </c>
      <c r="D1934" t="s">
        <v>214</v>
      </c>
      <c r="E1934" t="s">
        <v>214</v>
      </c>
      <c r="F1934" t="s">
        <v>213</v>
      </c>
      <c r="G1934" t="s">
        <v>213</v>
      </c>
      <c r="H1934" t="s">
        <v>213</v>
      </c>
      <c r="I1934" t="s">
        <v>213</v>
      </c>
      <c r="J1934" s="296" t="s">
        <v>213</v>
      </c>
      <c r="K1934" s="296" t="s">
        <v>213</v>
      </c>
      <c r="L1934" s="296" t="s">
        <v>213</v>
      </c>
      <c r="M1934" s="296"/>
      <c r="N1934" s="296"/>
      <c r="O1934" s="296"/>
      <c r="P1934" s="296"/>
      <c r="Q1934" s="296"/>
      <c r="R1934" s="296"/>
      <c r="S1934" s="296"/>
      <c r="T1934" s="296"/>
      <c r="U1934" s="296"/>
      <c r="V1934" s="296"/>
      <c r="W1934" s="296"/>
      <c r="X1934" s="296"/>
      <c r="Y1934" s="296"/>
      <c r="Z1934" s="296"/>
      <c r="AA1934" s="296"/>
      <c r="AB1934" s="296"/>
      <c r="AC1934"/>
      <c r="AD1934"/>
      <c r="AE1934"/>
      <c r="AF1934"/>
      <c r="AG1934"/>
      <c r="AH1934" s="296"/>
      <c r="AI1934" s="296"/>
      <c r="AJ1934" s="296"/>
      <c r="AK1934" s="296"/>
      <c r="AL1934" s="296"/>
      <c r="AM1934" s="296"/>
      <c r="AN1934" s="296"/>
      <c r="AO1934" s="296"/>
      <c r="AP1934" s="296"/>
      <c r="AQ1934" t="e">
        <v>#N/A</v>
      </c>
      <c r="AR1934" s="296"/>
      <c r="AS1934" s="297"/>
      <c r="AT1934" s="293"/>
    </row>
    <row r="1935" spans="1:46" s="257" customFormat="1" ht="22.8" x14ac:dyDescent="0.4">
      <c r="A1935" s="257">
        <v>217138</v>
      </c>
      <c r="B1935" s="257" t="s">
        <v>485</v>
      </c>
      <c r="C1935" s="299" t="s">
        <v>214</v>
      </c>
      <c r="D1935" t="s">
        <v>214</v>
      </c>
      <c r="E1935" t="s">
        <v>214</v>
      </c>
      <c r="F1935" t="s">
        <v>214</v>
      </c>
      <c r="G1935" t="s">
        <v>214</v>
      </c>
      <c r="H1935" t="s">
        <v>213</v>
      </c>
      <c r="I1935" t="s">
        <v>213</v>
      </c>
      <c r="J1935" s="296" t="s">
        <v>213</v>
      </c>
      <c r="K1935" s="296" t="s">
        <v>213</v>
      </c>
      <c r="L1935" s="296" t="s">
        <v>213</v>
      </c>
      <c r="M1935" s="296"/>
      <c r="N1935" s="296"/>
      <c r="O1935" s="296"/>
      <c r="P1935" s="296"/>
      <c r="Q1935" s="296"/>
      <c r="R1935"/>
      <c r="S1935"/>
      <c r="T1935"/>
      <c r="U1935"/>
      <c r="V1935"/>
      <c r="W1935" s="296"/>
      <c r="X1935" s="296"/>
      <c r="Y1935" s="296"/>
      <c r="Z1935" s="296"/>
      <c r="AA1935" s="296"/>
      <c r="AB1935" s="296"/>
      <c r="AC1935" s="296"/>
      <c r="AD1935" s="296"/>
      <c r="AE1935" s="296"/>
      <c r="AF1935" s="296"/>
      <c r="AG1935" s="296"/>
      <c r="AH1935" s="296"/>
      <c r="AI1935" s="296"/>
      <c r="AJ1935" s="296"/>
      <c r="AK1935" s="296"/>
      <c r="AL1935" s="296"/>
      <c r="AM1935" s="296"/>
      <c r="AN1935" s="296"/>
      <c r="AO1935" s="296"/>
      <c r="AP1935" s="296"/>
      <c r="AQ1935" t="e">
        <v>#N/A</v>
      </c>
      <c r="AR1935" s="296"/>
      <c r="AS1935" s="297"/>
      <c r="AT1935" s="294"/>
    </row>
    <row r="1936" spans="1:46" s="257" customFormat="1" ht="22.8" x14ac:dyDescent="0.4">
      <c r="A1936" s="257">
        <v>217139</v>
      </c>
      <c r="B1936" s="257" t="s">
        <v>485</v>
      </c>
      <c r="C1936" s="299" t="s">
        <v>214</v>
      </c>
      <c r="D1936" t="s">
        <v>214</v>
      </c>
      <c r="E1936" t="s">
        <v>214</v>
      </c>
      <c r="F1936" t="s">
        <v>213</v>
      </c>
      <c r="G1936" t="s">
        <v>214</v>
      </c>
      <c r="H1936" t="s">
        <v>213</v>
      </c>
      <c r="I1936" t="s">
        <v>213</v>
      </c>
      <c r="J1936" s="296" t="s">
        <v>213</v>
      </c>
      <c r="K1936" s="296" t="s">
        <v>213</v>
      </c>
      <c r="L1936" s="296" t="s">
        <v>213</v>
      </c>
      <c r="M1936" s="296"/>
      <c r="N1936" s="296"/>
      <c r="O1936" s="296"/>
      <c r="P1936" s="296"/>
      <c r="Q1936" s="296"/>
      <c r="R1936"/>
      <c r="S1936"/>
      <c r="T1936"/>
      <c r="U1936"/>
      <c r="V1936"/>
      <c r="W1936" s="296"/>
      <c r="X1936" s="296"/>
      <c r="Y1936" s="296"/>
      <c r="Z1936" s="296"/>
      <c r="AA1936" s="296"/>
      <c r="AB1936" s="296"/>
      <c r="AC1936" s="296"/>
      <c r="AD1936" s="296"/>
      <c r="AE1936" s="296"/>
      <c r="AF1936" s="296"/>
      <c r="AG1936" s="296"/>
      <c r="AH1936" s="296"/>
      <c r="AI1936" s="296"/>
      <c r="AJ1936" s="296"/>
      <c r="AK1936" s="296"/>
      <c r="AL1936" s="296"/>
      <c r="AM1936" s="296"/>
      <c r="AN1936" s="296"/>
      <c r="AO1936" s="296"/>
      <c r="AP1936" s="296"/>
      <c r="AQ1936" t="e">
        <v>#N/A</v>
      </c>
      <c r="AR1936" s="296"/>
      <c r="AS1936" s="297"/>
      <c r="AT1936" s="293"/>
    </row>
    <row r="1937" spans="1:46" s="257" customFormat="1" ht="22.8" x14ac:dyDescent="0.4">
      <c r="A1937" s="257">
        <v>217140</v>
      </c>
      <c r="B1937" s="257" t="s">
        <v>485</v>
      </c>
      <c r="C1937" s="299" t="s">
        <v>214</v>
      </c>
      <c r="D1937" t="s">
        <v>214</v>
      </c>
      <c r="E1937" t="s">
        <v>214</v>
      </c>
      <c r="F1937" t="s">
        <v>214</v>
      </c>
      <c r="G1937" t="s">
        <v>214</v>
      </c>
      <c r="H1937" t="s">
        <v>213</v>
      </c>
      <c r="I1937" t="s">
        <v>213</v>
      </c>
      <c r="J1937" s="296" t="s">
        <v>213</v>
      </c>
      <c r="K1937" s="296" t="s">
        <v>213</v>
      </c>
      <c r="L1937" s="296" t="s">
        <v>213</v>
      </c>
      <c r="M1937"/>
      <c r="N1937"/>
      <c r="O1937"/>
      <c r="P1937"/>
      <c r="Q1937"/>
      <c r="R1937" s="296"/>
      <c r="S1937" s="296"/>
      <c r="T1937" s="296"/>
      <c r="U1937" s="296"/>
      <c r="V1937" s="296"/>
      <c r="W1937" s="296"/>
      <c r="X1937" s="296"/>
      <c r="Y1937" s="296"/>
      <c r="Z1937" s="296"/>
      <c r="AA1937" s="296"/>
      <c r="AB1937" s="296"/>
      <c r="AC1937" s="296"/>
      <c r="AD1937" s="296"/>
      <c r="AE1937" s="296"/>
      <c r="AF1937" s="296"/>
      <c r="AG1937" s="296"/>
      <c r="AH1937" s="296"/>
      <c r="AI1937" s="296"/>
      <c r="AJ1937" s="296"/>
      <c r="AK1937" s="296"/>
      <c r="AL1937" s="296"/>
      <c r="AM1937" s="296"/>
      <c r="AN1937" s="296"/>
      <c r="AO1937" s="296"/>
      <c r="AP1937" s="296"/>
      <c r="AQ1937" t="e">
        <v>#N/A</v>
      </c>
      <c r="AR1937" s="296"/>
      <c r="AS1937" s="297"/>
      <c r="AT1937" s="294"/>
    </row>
    <row r="1938" spans="1:46" s="257" customFormat="1" ht="22.8" x14ac:dyDescent="0.4">
      <c r="A1938" s="257">
        <v>217141</v>
      </c>
      <c r="B1938" s="257" t="s">
        <v>485</v>
      </c>
      <c r="C1938" s="299" t="s">
        <v>214</v>
      </c>
      <c r="D1938" t="s">
        <v>214</v>
      </c>
      <c r="E1938" t="s">
        <v>214</v>
      </c>
      <c r="F1938" t="s">
        <v>214</v>
      </c>
      <c r="G1938" t="s">
        <v>214</v>
      </c>
      <c r="H1938" t="s">
        <v>213</v>
      </c>
      <c r="I1938" t="s">
        <v>213</v>
      </c>
      <c r="J1938" s="296" t="s">
        <v>213</v>
      </c>
      <c r="K1938" s="296" t="s">
        <v>213</v>
      </c>
      <c r="L1938" s="296" t="s">
        <v>213</v>
      </c>
      <c r="M1938" s="296"/>
      <c r="N1938" s="296"/>
      <c r="O1938" s="296"/>
      <c r="P1938" s="296"/>
      <c r="Q1938" s="296"/>
      <c r="R1938"/>
      <c r="S1938"/>
      <c r="T1938"/>
      <c r="U1938"/>
      <c r="V1938"/>
      <c r="W1938" s="296"/>
      <c r="X1938" s="296"/>
      <c r="Y1938" s="296"/>
      <c r="Z1938" s="296"/>
      <c r="AA1938" s="296"/>
      <c r="AB1938" s="296"/>
      <c r="AC1938" s="296"/>
      <c r="AD1938" s="296"/>
      <c r="AE1938" s="296"/>
      <c r="AF1938" s="296"/>
      <c r="AG1938" s="296"/>
      <c r="AH1938" s="296"/>
      <c r="AI1938" s="296"/>
      <c r="AJ1938" s="296"/>
      <c r="AK1938" s="296"/>
      <c r="AL1938" s="296"/>
      <c r="AM1938" s="296"/>
      <c r="AN1938" s="296"/>
      <c r="AO1938" s="296"/>
      <c r="AP1938" s="296"/>
      <c r="AQ1938" t="e">
        <v>#N/A</v>
      </c>
      <c r="AR1938" s="296"/>
      <c r="AS1938" s="297"/>
      <c r="AT1938" s="294"/>
    </row>
    <row r="1939" spans="1:46" s="257" customFormat="1" ht="14.4" x14ac:dyDescent="0.3">
      <c r="A1939" s="257">
        <v>217142</v>
      </c>
      <c r="B1939" s="257" t="s">
        <v>485</v>
      </c>
      <c r="C1939" s="299" t="s">
        <v>214</v>
      </c>
      <c r="D1939" t="s">
        <v>214</v>
      </c>
      <c r="E1939" t="s">
        <v>214</v>
      </c>
      <c r="F1939" t="s">
        <v>214</v>
      </c>
      <c r="G1939" t="s">
        <v>214</v>
      </c>
      <c r="H1939" t="s">
        <v>213</v>
      </c>
      <c r="I1939" t="s">
        <v>213</v>
      </c>
      <c r="J1939" s="296" t="s">
        <v>213</v>
      </c>
      <c r="K1939" s="296" t="s">
        <v>213</v>
      </c>
      <c r="L1939" s="296" t="s">
        <v>213</v>
      </c>
      <c r="M1939"/>
      <c r="N1939"/>
      <c r="O1939"/>
      <c r="P1939"/>
      <c r="Q1939"/>
      <c r="R1939" s="296"/>
      <c r="S1939" s="296"/>
      <c r="T1939" s="296"/>
      <c r="U1939" s="296"/>
      <c r="V1939" s="296"/>
      <c r="W1939" s="296"/>
      <c r="X1939" s="296"/>
      <c r="Y1939" s="296"/>
      <c r="Z1939" s="296"/>
      <c r="AA1939" s="296"/>
      <c r="AB1939" s="296"/>
      <c r="AC1939" s="296"/>
      <c r="AD1939" s="296"/>
      <c r="AE1939" s="296"/>
      <c r="AF1939" s="296"/>
      <c r="AG1939" s="296"/>
      <c r="AH1939" s="296"/>
      <c r="AI1939" s="296"/>
      <c r="AJ1939" s="296"/>
      <c r="AK1939" s="296"/>
      <c r="AL1939" s="296"/>
      <c r="AM1939" s="296"/>
      <c r="AN1939" s="296"/>
      <c r="AO1939" s="296"/>
      <c r="AP1939" s="296"/>
      <c r="AQ1939" t="e">
        <v>#N/A</v>
      </c>
      <c r="AR1939" s="296"/>
      <c r="AS1939" s="300"/>
      <c r="AT1939" s="294"/>
    </row>
    <row r="1940" spans="1:46" s="257" customFormat="1" ht="22.8" x14ac:dyDescent="0.4">
      <c r="A1940" s="257">
        <v>217143</v>
      </c>
      <c r="B1940" s="257" t="s">
        <v>485</v>
      </c>
      <c r="C1940" s="299" t="s">
        <v>214</v>
      </c>
      <c r="D1940" t="s">
        <v>214</v>
      </c>
      <c r="E1940" t="s">
        <v>214</v>
      </c>
      <c r="F1940" t="s">
        <v>214</v>
      </c>
      <c r="G1940" t="s">
        <v>214</v>
      </c>
      <c r="H1940" t="s">
        <v>213</v>
      </c>
      <c r="I1940" t="s">
        <v>213</v>
      </c>
      <c r="J1940" s="296" t="s">
        <v>213</v>
      </c>
      <c r="K1940" s="296" t="s">
        <v>213</v>
      </c>
      <c r="L1940" s="296" t="s">
        <v>213</v>
      </c>
      <c r="M1940" s="296"/>
      <c r="N1940" s="296"/>
      <c r="O1940" s="296"/>
      <c r="P1940" s="296"/>
      <c r="Q1940" s="296"/>
      <c r="R1940" s="296"/>
      <c r="S1940" s="296"/>
      <c r="T1940" s="296"/>
      <c r="U1940" s="296"/>
      <c r="V1940" s="296"/>
      <c r="W1940" s="296"/>
      <c r="X1940" s="296"/>
      <c r="Y1940" s="296"/>
      <c r="Z1940" s="296"/>
      <c r="AA1940" s="296"/>
      <c r="AB1940" s="296"/>
      <c r="AC1940" s="296"/>
      <c r="AD1940" s="296"/>
      <c r="AE1940" s="296"/>
      <c r="AF1940" s="296"/>
      <c r="AG1940" s="296"/>
      <c r="AH1940" s="296"/>
      <c r="AI1940" s="296"/>
      <c r="AJ1940" s="296"/>
      <c r="AK1940" s="296"/>
      <c r="AL1940" s="296"/>
      <c r="AM1940" s="296"/>
      <c r="AN1940" s="296"/>
      <c r="AO1940" s="296"/>
      <c r="AP1940" s="296"/>
      <c r="AQ1940" t="e">
        <v>#N/A</v>
      </c>
      <c r="AR1940" s="296"/>
      <c r="AS1940" s="297"/>
      <c r="AT1940" s="294"/>
    </row>
    <row r="1941" spans="1:46" s="257" customFormat="1" ht="22.8" x14ac:dyDescent="0.4">
      <c r="A1941" s="257">
        <v>217144</v>
      </c>
      <c r="B1941" s="257" t="s">
        <v>485</v>
      </c>
      <c r="C1941" s="299" t="s">
        <v>213</v>
      </c>
      <c r="D1941" t="s">
        <v>213</v>
      </c>
      <c r="E1941" t="s">
        <v>214</v>
      </c>
      <c r="F1941" t="s">
        <v>214</v>
      </c>
      <c r="G1941" t="s">
        <v>214</v>
      </c>
      <c r="H1941" t="s">
        <v>213</v>
      </c>
      <c r="I1941" t="s">
        <v>213</v>
      </c>
      <c r="J1941" s="296" t="s">
        <v>213</v>
      </c>
      <c r="K1941" s="296" t="s">
        <v>213</v>
      </c>
      <c r="L1941" s="296" t="s">
        <v>213</v>
      </c>
      <c r="M1941"/>
      <c r="N1941"/>
      <c r="O1941"/>
      <c r="P1941"/>
      <c r="Q1941"/>
      <c r="R1941" s="296"/>
      <c r="S1941" s="296"/>
      <c r="T1941" s="296"/>
      <c r="U1941" s="296"/>
      <c r="V1941" s="296"/>
      <c r="W1941" s="296"/>
      <c r="X1941" s="296"/>
      <c r="Y1941" s="296"/>
      <c r="Z1941" s="296"/>
      <c r="AA1941" s="296"/>
      <c r="AB1941" s="296"/>
      <c r="AC1941" s="296"/>
      <c r="AD1941" s="296"/>
      <c r="AE1941" s="296"/>
      <c r="AF1941" s="296"/>
      <c r="AG1941" s="296"/>
      <c r="AH1941" s="296"/>
      <c r="AI1941" s="296"/>
      <c r="AJ1941" s="296"/>
      <c r="AK1941" s="296"/>
      <c r="AL1941" s="296"/>
      <c r="AM1941" s="296"/>
      <c r="AN1941" s="296"/>
      <c r="AO1941" s="296"/>
      <c r="AP1941" s="296"/>
      <c r="AQ1941" t="e">
        <v>#N/A</v>
      </c>
      <c r="AR1941" s="296"/>
      <c r="AS1941" s="297"/>
      <c r="AT1941" s="294"/>
    </row>
    <row r="1942" spans="1:46" s="257" customFormat="1" ht="22.8" x14ac:dyDescent="0.4">
      <c r="A1942" s="257">
        <v>217145</v>
      </c>
      <c r="B1942" s="257" t="s">
        <v>485</v>
      </c>
      <c r="C1942" s="299" t="s">
        <v>214</v>
      </c>
      <c r="D1942" t="s">
        <v>214</v>
      </c>
      <c r="E1942" t="s">
        <v>214</v>
      </c>
      <c r="F1942" t="s">
        <v>214</v>
      </c>
      <c r="G1942" t="s">
        <v>213</v>
      </c>
      <c r="H1942" t="s">
        <v>213</v>
      </c>
      <c r="I1942" t="s">
        <v>213</v>
      </c>
      <c r="J1942" s="296" t="s">
        <v>213</v>
      </c>
      <c r="K1942" s="296" t="s">
        <v>213</v>
      </c>
      <c r="L1942" s="296" t="s">
        <v>213</v>
      </c>
      <c r="M1942" s="296"/>
      <c r="N1942" s="296"/>
      <c r="O1942" s="296"/>
      <c r="P1942" s="296"/>
      <c r="Q1942" s="296"/>
      <c r="R1942"/>
      <c r="S1942"/>
      <c r="T1942"/>
      <c r="U1942"/>
      <c r="V1942"/>
      <c r="W1942" s="296"/>
      <c r="X1942" s="296"/>
      <c r="Y1942" s="296"/>
      <c r="Z1942" s="296"/>
      <c r="AA1942" s="296"/>
      <c r="AB1942" s="296"/>
      <c r="AC1942" s="296"/>
      <c r="AD1942" s="296"/>
      <c r="AE1942" s="296"/>
      <c r="AF1942" s="296"/>
      <c r="AG1942" s="296"/>
      <c r="AH1942" s="296"/>
      <c r="AI1942" s="296"/>
      <c r="AJ1942" s="296"/>
      <c r="AK1942" s="296"/>
      <c r="AL1942" s="296"/>
      <c r="AM1942" s="296"/>
      <c r="AN1942" s="296"/>
      <c r="AO1942" s="296"/>
      <c r="AP1942" s="296"/>
      <c r="AQ1942" t="e">
        <v>#N/A</v>
      </c>
      <c r="AR1942" s="296"/>
      <c r="AS1942" s="297"/>
      <c r="AT1942" s="293"/>
    </row>
    <row r="1943" spans="1:46" s="257" customFormat="1" ht="22.8" x14ac:dyDescent="0.4">
      <c r="A1943" s="257">
        <v>217146</v>
      </c>
      <c r="B1943" s="257" t="s">
        <v>485</v>
      </c>
      <c r="C1943" s="299" t="s">
        <v>214</v>
      </c>
      <c r="D1943" t="s">
        <v>213</v>
      </c>
      <c r="E1943" t="s">
        <v>214</v>
      </c>
      <c r="F1943" t="s">
        <v>214</v>
      </c>
      <c r="G1943" t="s">
        <v>213</v>
      </c>
      <c r="H1943" t="s">
        <v>213</v>
      </c>
      <c r="I1943" t="s">
        <v>213</v>
      </c>
      <c r="J1943" s="296" t="s">
        <v>213</v>
      </c>
      <c r="K1943" s="296" t="s">
        <v>213</v>
      </c>
      <c r="L1943" s="296" t="s">
        <v>213</v>
      </c>
      <c r="M1943" s="296"/>
      <c r="N1943" s="296"/>
      <c r="O1943" s="296"/>
      <c r="P1943" s="296"/>
      <c r="Q1943" s="296"/>
      <c r="R1943"/>
      <c r="S1943"/>
      <c r="T1943"/>
      <c r="U1943"/>
      <c r="V1943"/>
      <c r="W1943" s="296"/>
      <c r="X1943" s="296"/>
      <c r="Y1943" s="296"/>
      <c r="Z1943" s="296"/>
      <c r="AA1943" s="296"/>
      <c r="AB1943" s="296"/>
      <c r="AC1943" s="296"/>
      <c r="AD1943" s="296"/>
      <c r="AE1943" s="296"/>
      <c r="AF1943" s="296"/>
      <c r="AG1943" s="296"/>
      <c r="AH1943" s="296"/>
      <c r="AI1943" s="296"/>
      <c r="AJ1943" s="296"/>
      <c r="AK1943" s="296"/>
      <c r="AL1943" s="296"/>
      <c r="AM1943" s="296"/>
      <c r="AN1943" s="296"/>
      <c r="AO1943" s="296"/>
      <c r="AP1943" s="296"/>
      <c r="AQ1943" t="e">
        <v>#N/A</v>
      </c>
      <c r="AR1943" s="296"/>
      <c r="AS1943" s="297"/>
      <c r="AT1943" s="293"/>
    </row>
    <row r="1944" spans="1:46" s="257" customFormat="1" ht="22.8" x14ac:dyDescent="0.4">
      <c r="A1944" s="257">
        <v>217147</v>
      </c>
      <c r="B1944" s="257" t="s">
        <v>485</v>
      </c>
      <c r="C1944" s="299" t="s">
        <v>214</v>
      </c>
      <c r="D1944" t="s">
        <v>214</v>
      </c>
      <c r="E1944" t="s">
        <v>214</v>
      </c>
      <c r="F1944" t="s">
        <v>214</v>
      </c>
      <c r="G1944" t="s">
        <v>214</v>
      </c>
      <c r="H1944" t="s">
        <v>213</v>
      </c>
      <c r="I1944" t="s">
        <v>213</v>
      </c>
      <c r="J1944" s="296" t="s">
        <v>213</v>
      </c>
      <c r="K1944" s="296" t="s">
        <v>213</v>
      </c>
      <c r="L1944" s="296" t="s">
        <v>213</v>
      </c>
      <c r="M1944" s="296"/>
      <c r="N1944" s="296"/>
      <c r="O1944" s="296"/>
      <c r="P1944" s="296"/>
      <c r="Q1944" s="296"/>
      <c r="R1944" s="296"/>
      <c r="S1944" s="296"/>
      <c r="T1944" s="296"/>
      <c r="U1944" s="296"/>
      <c r="V1944" s="296"/>
      <c r="W1944" s="296"/>
      <c r="X1944" s="296"/>
      <c r="Y1944" s="296"/>
      <c r="Z1944" s="296"/>
      <c r="AA1944" s="296"/>
      <c r="AB1944" s="296"/>
      <c r="AC1944" s="296"/>
      <c r="AD1944" s="296"/>
      <c r="AE1944" s="296"/>
      <c r="AF1944" s="296"/>
      <c r="AG1944" s="296"/>
      <c r="AH1944" s="296"/>
      <c r="AI1944" s="296"/>
      <c r="AJ1944" s="296"/>
      <c r="AK1944" s="296"/>
      <c r="AL1944" s="296"/>
      <c r="AM1944" s="296"/>
      <c r="AN1944" s="296"/>
      <c r="AO1944" s="296"/>
      <c r="AP1944" s="296"/>
      <c r="AQ1944" t="e">
        <v>#N/A</v>
      </c>
      <c r="AR1944" s="296"/>
      <c r="AS1944" s="297"/>
      <c r="AT1944" s="294"/>
    </row>
    <row r="1945" spans="1:46" s="257" customFormat="1" ht="22.8" x14ac:dyDescent="0.4">
      <c r="A1945" s="257">
        <v>217148</v>
      </c>
      <c r="B1945" s="257" t="s">
        <v>485</v>
      </c>
      <c r="C1945" s="299" t="s">
        <v>214</v>
      </c>
      <c r="D1945" t="s">
        <v>214</v>
      </c>
      <c r="E1945" t="s">
        <v>214</v>
      </c>
      <c r="F1945" t="s">
        <v>214</v>
      </c>
      <c r="G1945" t="s">
        <v>214</v>
      </c>
      <c r="H1945" t="s">
        <v>213</v>
      </c>
      <c r="I1945" t="s">
        <v>213</v>
      </c>
      <c r="J1945" s="296" t="s">
        <v>213</v>
      </c>
      <c r="K1945" s="296" t="s">
        <v>213</v>
      </c>
      <c r="L1945" s="296" t="s">
        <v>213</v>
      </c>
      <c r="M1945" s="296"/>
      <c r="N1945" s="296"/>
      <c r="O1945" s="296"/>
      <c r="P1945" s="296"/>
      <c r="Q1945" s="296"/>
      <c r="R1945" s="296"/>
      <c r="S1945" s="296"/>
      <c r="T1945" s="296"/>
      <c r="U1945" s="296"/>
      <c r="V1945" s="296"/>
      <c r="W1945" s="296"/>
      <c r="X1945" s="296"/>
      <c r="Y1945" s="296"/>
      <c r="Z1945" s="296"/>
      <c r="AA1945" s="296"/>
      <c r="AB1945" s="296"/>
      <c r="AC1945" s="296"/>
      <c r="AD1945" s="296"/>
      <c r="AE1945" s="296"/>
      <c r="AF1945" s="296"/>
      <c r="AG1945" s="296"/>
      <c r="AH1945" s="296"/>
      <c r="AI1945" s="296"/>
      <c r="AJ1945" s="296"/>
      <c r="AK1945" s="296"/>
      <c r="AL1945" s="296"/>
      <c r="AM1945" s="296"/>
      <c r="AN1945" s="296"/>
      <c r="AO1945" s="296"/>
      <c r="AP1945" s="296"/>
      <c r="AQ1945" t="e">
        <v>#N/A</v>
      </c>
      <c r="AR1945" s="296"/>
      <c r="AS1945" s="297"/>
      <c r="AT1945" s="294"/>
    </row>
    <row r="1946" spans="1:46" s="257" customFormat="1" ht="22.8" x14ac:dyDescent="0.4">
      <c r="A1946" s="257">
        <v>217149</v>
      </c>
      <c r="B1946" s="257" t="s">
        <v>485</v>
      </c>
      <c r="C1946" s="299" t="s">
        <v>214</v>
      </c>
      <c r="D1946" t="s">
        <v>214</v>
      </c>
      <c r="E1946" t="s">
        <v>214</v>
      </c>
      <c r="F1946" t="s">
        <v>214</v>
      </c>
      <c r="G1946" t="s">
        <v>214</v>
      </c>
      <c r="H1946" t="s">
        <v>213</v>
      </c>
      <c r="I1946" t="s">
        <v>213</v>
      </c>
      <c r="J1946" s="296" t="s">
        <v>213</v>
      </c>
      <c r="K1946" s="296" t="s">
        <v>213</v>
      </c>
      <c r="L1946" s="296" t="s">
        <v>213</v>
      </c>
      <c r="M1946"/>
      <c r="N1946"/>
      <c r="O1946"/>
      <c r="P1946"/>
      <c r="Q1946"/>
      <c r="R1946" s="296"/>
      <c r="S1946" s="296"/>
      <c r="T1946" s="296"/>
      <c r="U1946" s="296"/>
      <c r="V1946" s="296"/>
      <c r="W1946" s="296"/>
      <c r="X1946" s="296"/>
      <c r="Y1946" s="296"/>
      <c r="Z1946" s="296"/>
      <c r="AA1946" s="296"/>
      <c r="AB1946" s="296"/>
      <c r="AC1946" s="296"/>
      <c r="AD1946" s="296"/>
      <c r="AE1946" s="296"/>
      <c r="AF1946" s="296"/>
      <c r="AG1946" s="296"/>
      <c r="AH1946" s="296"/>
      <c r="AI1946" s="296"/>
      <c r="AJ1946" s="296"/>
      <c r="AK1946" s="296"/>
      <c r="AL1946" s="296"/>
      <c r="AM1946" s="296"/>
      <c r="AN1946" s="296"/>
      <c r="AO1946" s="296"/>
      <c r="AP1946" s="296"/>
      <c r="AQ1946" t="e">
        <v>#N/A</v>
      </c>
      <c r="AR1946" s="296"/>
      <c r="AS1946" s="297"/>
      <c r="AT1946" s="294"/>
    </row>
    <row r="1947" spans="1:46" s="257" customFormat="1" ht="22.8" x14ac:dyDescent="0.4">
      <c r="A1947" s="257">
        <v>217150</v>
      </c>
      <c r="B1947" s="257" t="s">
        <v>485</v>
      </c>
      <c r="C1947" s="299" t="s">
        <v>214</v>
      </c>
      <c r="D1947" t="s">
        <v>214</v>
      </c>
      <c r="E1947" t="s">
        <v>214</v>
      </c>
      <c r="F1947" t="s">
        <v>214</v>
      </c>
      <c r="G1947" t="s">
        <v>214</v>
      </c>
      <c r="H1947" t="s">
        <v>213</v>
      </c>
      <c r="I1947" t="s">
        <v>213</v>
      </c>
      <c r="J1947" s="296" t="s">
        <v>213</v>
      </c>
      <c r="K1947" s="296" t="s">
        <v>213</v>
      </c>
      <c r="L1947" s="296" t="s">
        <v>213</v>
      </c>
      <c r="M1947" s="296"/>
      <c r="N1947" s="296"/>
      <c r="O1947" s="296"/>
      <c r="P1947" s="296"/>
      <c r="Q1947" s="296"/>
      <c r="R1947" s="296"/>
      <c r="S1947" s="296"/>
      <c r="T1947" s="296"/>
      <c r="U1947" s="296"/>
      <c r="V1947" s="296"/>
      <c r="W1947" s="296"/>
      <c r="X1947" s="296"/>
      <c r="Y1947" s="296"/>
      <c r="Z1947" s="296"/>
      <c r="AA1947" s="296"/>
      <c r="AB1947" s="296"/>
      <c r="AC1947" s="296"/>
      <c r="AD1947" s="296"/>
      <c r="AE1947" s="296"/>
      <c r="AF1947" s="296"/>
      <c r="AG1947" s="296"/>
      <c r="AH1947" s="296"/>
      <c r="AI1947" s="296"/>
      <c r="AJ1947" s="296"/>
      <c r="AK1947" s="296"/>
      <c r="AL1947" s="296"/>
      <c r="AM1947" s="296"/>
      <c r="AN1947" s="296"/>
      <c r="AO1947" s="296"/>
      <c r="AP1947" s="296"/>
      <c r="AQ1947" t="e">
        <v>#N/A</v>
      </c>
      <c r="AR1947" s="296"/>
      <c r="AS1947" s="297"/>
      <c r="AT1947" s="293"/>
    </row>
    <row r="1948" spans="1:46" s="257" customFormat="1" ht="22.8" x14ac:dyDescent="0.4">
      <c r="A1948" s="257">
        <v>217151</v>
      </c>
      <c r="B1948" s="257" t="s">
        <v>485</v>
      </c>
      <c r="C1948" s="299" t="s">
        <v>214</v>
      </c>
      <c r="D1948" t="s">
        <v>214</v>
      </c>
      <c r="E1948" t="s">
        <v>214</v>
      </c>
      <c r="F1948" t="s">
        <v>214</v>
      </c>
      <c r="G1948" t="s">
        <v>214</v>
      </c>
      <c r="H1948" t="s">
        <v>213</v>
      </c>
      <c r="I1948" t="s">
        <v>213</v>
      </c>
      <c r="J1948" s="296" t="s">
        <v>213</v>
      </c>
      <c r="K1948" s="296" t="s">
        <v>213</v>
      </c>
      <c r="L1948" s="296" t="s">
        <v>213</v>
      </c>
      <c r="M1948" s="296"/>
      <c r="N1948" s="296"/>
      <c r="O1948" s="296"/>
      <c r="P1948" s="296"/>
      <c r="Q1948" s="296"/>
      <c r="R1948"/>
      <c r="S1948"/>
      <c r="T1948"/>
      <c r="U1948"/>
      <c r="V1948"/>
      <c r="W1948" s="296"/>
      <c r="X1948" s="296"/>
      <c r="Y1948" s="296"/>
      <c r="Z1948" s="296"/>
      <c r="AA1948" s="296"/>
      <c r="AB1948" s="296"/>
      <c r="AC1948" s="296"/>
      <c r="AD1948" s="296"/>
      <c r="AE1948" s="296"/>
      <c r="AF1948" s="296"/>
      <c r="AG1948" s="296"/>
      <c r="AH1948" s="296"/>
      <c r="AI1948" s="296"/>
      <c r="AJ1948" s="296"/>
      <c r="AK1948" s="296"/>
      <c r="AL1948" s="296"/>
      <c r="AM1948" s="296"/>
      <c r="AN1948" s="296"/>
      <c r="AO1948" s="296"/>
      <c r="AP1948" s="296"/>
      <c r="AQ1948" t="e">
        <v>#N/A</v>
      </c>
      <c r="AR1948" s="296"/>
      <c r="AS1948" s="297"/>
      <c r="AT1948" s="293"/>
    </row>
    <row r="1949" spans="1:46" s="257" customFormat="1" ht="22.8" x14ac:dyDescent="0.4">
      <c r="A1949" s="257">
        <v>217152</v>
      </c>
      <c r="B1949" s="257" t="s">
        <v>485</v>
      </c>
      <c r="C1949" s="299" t="s">
        <v>214</v>
      </c>
      <c r="D1949" t="s">
        <v>214</v>
      </c>
      <c r="E1949" t="s">
        <v>214</v>
      </c>
      <c r="F1949" t="s">
        <v>214</v>
      </c>
      <c r="G1949" t="s">
        <v>214</v>
      </c>
      <c r="H1949" t="s">
        <v>213</v>
      </c>
      <c r="I1949" t="s">
        <v>213</v>
      </c>
      <c r="J1949" s="296" t="s">
        <v>213</v>
      </c>
      <c r="K1949" s="296" t="s">
        <v>213</v>
      </c>
      <c r="L1949" s="296" t="s">
        <v>213</v>
      </c>
      <c r="M1949" s="296"/>
      <c r="N1949" s="296"/>
      <c r="O1949" s="296"/>
      <c r="P1949" s="296"/>
      <c r="Q1949" s="296"/>
      <c r="R1949" s="296"/>
      <c r="S1949" s="296"/>
      <c r="T1949" s="296"/>
      <c r="U1949" s="296"/>
      <c r="V1949" s="296"/>
      <c r="W1949" s="296"/>
      <c r="X1949" s="296"/>
      <c r="Y1949" s="296"/>
      <c r="Z1949" s="296"/>
      <c r="AA1949" s="296"/>
      <c r="AB1949" s="296"/>
      <c r="AC1949" s="296"/>
      <c r="AD1949" s="296"/>
      <c r="AE1949" s="296"/>
      <c r="AF1949" s="296"/>
      <c r="AG1949" s="296"/>
      <c r="AH1949" s="296"/>
      <c r="AI1949" s="296"/>
      <c r="AJ1949" s="296"/>
      <c r="AK1949" s="296"/>
      <c r="AL1949" s="296"/>
      <c r="AM1949" s="296"/>
      <c r="AN1949" s="296"/>
      <c r="AO1949" s="296"/>
      <c r="AP1949" s="296"/>
      <c r="AQ1949" t="e">
        <v>#N/A</v>
      </c>
      <c r="AR1949" s="296"/>
      <c r="AS1949" s="297"/>
      <c r="AT1949" s="293"/>
    </row>
    <row r="1950" spans="1:46" s="257" customFormat="1" ht="22.8" x14ac:dyDescent="0.4">
      <c r="A1950" s="257">
        <v>217153</v>
      </c>
      <c r="B1950" s="257" t="s">
        <v>485</v>
      </c>
      <c r="C1950" s="299" t="s">
        <v>214</v>
      </c>
      <c r="D1950" t="s">
        <v>214</v>
      </c>
      <c r="E1950" t="s">
        <v>213</v>
      </c>
      <c r="F1950" t="s">
        <v>214</v>
      </c>
      <c r="G1950" t="s">
        <v>213</v>
      </c>
      <c r="H1950" t="s">
        <v>213</v>
      </c>
      <c r="I1950" t="s">
        <v>213</v>
      </c>
      <c r="J1950" s="296" t="s">
        <v>213</v>
      </c>
      <c r="K1950" s="296" t="s">
        <v>213</v>
      </c>
      <c r="L1950" s="296" t="s">
        <v>213</v>
      </c>
      <c r="M1950"/>
      <c r="N1950"/>
      <c r="O1950"/>
      <c r="P1950"/>
      <c r="Q1950"/>
      <c r="R1950" s="296"/>
      <c r="S1950" s="296"/>
      <c r="T1950" s="296"/>
      <c r="U1950" s="296"/>
      <c r="V1950" s="296"/>
      <c r="W1950" s="296"/>
      <c r="X1950" s="296"/>
      <c r="Y1950" s="296"/>
      <c r="Z1950" s="296"/>
      <c r="AA1950" s="296"/>
      <c r="AB1950" s="296"/>
      <c r="AC1950" s="296"/>
      <c r="AD1950" s="296"/>
      <c r="AE1950" s="296"/>
      <c r="AF1950" s="296"/>
      <c r="AG1950" s="296"/>
      <c r="AH1950" s="296"/>
      <c r="AI1950" s="296"/>
      <c r="AJ1950" s="296"/>
      <c r="AK1950" s="296"/>
      <c r="AL1950" s="296"/>
      <c r="AM1950" s="296"/>
      <c r="AN1950" s="296"/>
      <c r="AO1950" s="296"/>
      <c r="AP1950" s="296"/>
      <c r="AQ1950" t="e">
        <v>#N/A</v>
      </c>
      <c r="AR1950" s="296"/>
      <c r="AS1950" s="297"/>
      <c r="AT1950" s="294"/>
    </row>
    <row r="1951" spans="1:46" s="257" customFormat="1" x14ac:dyDescent="0.25">
      <c r="A1951" s="257">
        <v>217154</v>
      </c>
      <c r="B1951" s="257" t="s">
        <v>485</v>
      </c>
      <c r="C1951" t="s">
        <v>214</v>
      </c>
      <c r="D1951" t="s">
        <v>214</v>
      </c>
      <c r="E1951" t="s">
        <v>214</v>
      </c>
      <c r="F1951" t="s">
        <v>214</v>
      </c>
      <c r="G1951" t="s">
        <v>214</v>
      </c>
      <c r="H1951" t="s">
        <v>213</v>
      </c>
      <c r="I1951" t="s">
        <v>213</v>
      </c>
      <c r="J1951" t="s">
        <v>213</v>
      </c>
      <c r="K1951" t="s">
        <v>213</v>
      </c>
      <c r="L1951" t="s">
        <v>213</v>
      </c>
      <c r="M1951"/>
      <c r="N1951"/>
      <c r="O1951"/>
      <c r="P1951"/>
      <c r="Q1951"/>
      <c r="R1951"/>
      <c r="S1951"/>
      <c r="T1951"/>
      <c r="U1951"/>
      <c r="V1951"/>
      <c r="W1951"/>
      <c r="X1951" s="296"/>
      <c r="Y1951" s="296"/>
      <c r="Z1951" s="296"/>
      <c r="AA1951" s="296"/>
      <c r="AB1951" s="296"/>
      <c r="AC1951" s="296"/>
      <c r="AD1951" s="296"/>
      <c r="AE1951" s="296"/>
      <c r="AF1951" s="296"/>
      <c r="AG1951" s="296"/>
      <c r="AH1951" s="296"/>
      <c r="AI1951" s="296"/>
      <c r="AJ1951" s="296"/>
      <c r="AK1951" s="296"/>
      <c r="AL1951" s="296"/>
      <c r="AM1951" s="296"/>
      <c r="AN1951" s="296"/>
      <c r="AO1951" s="296"/>
      <c r="AP1951" s="296"/>
      <c r="AQ1951" t="e">
        <v>#N/A</v>
      </c>
      <c r="AR1951" s="296"/>
      <c r="AS1951" s="298"/>
      <c r="AT1951" s="298"/>
    </row>
    <row r="1952" spans="1:46" s="257" customFormat="1" ht="22.8" x14ac:dyDescent="0.4">
      <c r="A1952" s="257">
        <v>217155</v>
      </c>
      <c r="B1952" s="257" t="s">
        <v>485</v>
      </c>
      <c r="C1952" t="s">
        <v>213</v>
      </c>
      <c r="D1952" t="s">
        <v>214</v>
      </c>
      <c r="E1952" t="s">
        <v>214</v>
      </c>
      <c r="F1952" t="s">
        <v>214</v>
      </c>
      <c r="G1952" t="s">
        <v>213</v>
      </c>
      <c r="H1952" t="s">
        <v>213</v>
      </c>
      <c r="I1952" t="s">
        <v>213</v>
      </c>
      <c r="J1952" s="296" t="s">
        <v>213</v>
      </c>
      <c r="K1952" s="296" t="s">
        <v>213</v>
      </c>
      <c r="L1952" s="296" t="s">
        <v>213</v>
      </c>
      <c r="M1952" s="296"/>
      <c r="N1952" s="296"/>
      <c r="O1952" s="296"/>
      <c r="P1952" s="296"/>
      <c r="Q1952" s="296"/>
      <c r="R1952" s="296"/>
      <c r="S1952" s="296"/>
      <c r="T1952" s="296"/>
      <c r="U1952" s="296"/>
      <c r="V1952" s="296"/>
      <c r="W1952" s="296"/>
      <c r="X1952" s="296"/>
      <c r="Y1952" s="296"/>
      <c r="Z1952" s="296"/>
      <c r="AA1952" s="296"/>
      <c r="AB1952" s="296"/>
      <c r="AC1952" s="296"/>
      <c r="AD1952" s="296"/>
      <c r="AE1952" s="296"/>
      <c r="AF1952" s="296"/>
      <c r="AG1952" s="296"/>
      <c r="AH1952" s="296"/>
      <c r="AI1952" s="296"/>
      <c r="AJ1952" s="296"/>
      <c r="AK1952" s="296"/>
      <c r="AL1952" s="296"/>
      <c r="AM1952" s="296"/>
      <c r="AN1952" s="296"/>
      <c r="AO1952" s="296"/>
      <c r="AP1952" s="296"/>
      <c r="AQ1952" t="e">
        <v>#N/A</v>
      </c>
      <c r="AR1952" s="296"/>
      <c r="AS1952" s="297"/>
      <c r="AT1952" s="293"/>
    </row>
    <row r="1953" spans="1:50" s="257" customFormat="1" ht="22.8" x14ac:dyDescent="0.4">
      <c r="A1953" s="257">
        <v>217156</v>
      </c>
      <c r="B1953" s="257" t="s">
        <v>485</v>
      </c>
      <c r="C1953" t="s">
        <v>214</v>
      </c>
      <c r="D1953" s="296" t="s">
        <v>214</v>
      </c>
      <c r="E1953" s="296" t="s">
        <v>214</v>
      </c>
      <c r="F1953" s="296" t="s">
        <v>214</v>
      </c>
      <c r="G1953" s="296" t="s">
        <v>214</v>
      </c>
      <c r="H1953" s="296" t="s">
        <v>213</v>
      </c>
      <c r="I1953" s="296" t="s">
        <v>213</v>
      </c>
      <c r="J1953" s="296" t="s">
        <v>213</v>
      </c>
      <c r="K1953" s="296" t="s">
        <v>213</v>
      </c>
      <c r="L1953" s="296" t="s">
        <v>213</v>
      </c>
      <c r="M1953" s="296"/>
      <c r="N1953" s="296"/>
      <c r="O1953" s="296"/>
      <c r="P1953" s="296"/>
      <c r="Q1953" s="296"/>
      <c r="R1953" s="296"/>
      <c r="S1953" s="296"/>
      <c r="T1953" s="296"/>
      <c r="U1953" s="296"/>
      <c r="V1953" s="296"/>
      <c r="W1953" s="296"/>
      <c r="X1953" s="296"/>
      <c r="Y1953" s="296"/>
      <c r="Z1953" s="296"/>
      <c r="AA1953" s="296"/>
      <c r="AB1953" s="296"/>
      <c r="AC1953" s="296"/>
      <c r="AD1953" s="296"/>
      <c r="AE1953" s="296"/>
      <c r="AF1953" s="296"/>
      <c r="AG1953" s="296"/>
      <c r="AH1953" s="296"/>
      <c r="AI1953" s="296"/>
      <c r="AJ1953" s="296"/>
      <c r="AK1953" s="296"/>
      <c r="AL1953" s="296"/>
      <c r="AM1953" s="296"/>
      <c r="AN1953" s="296"/>
      <c r="AO1953" s="296"/>
      <c r="AP1953" s="296"/>
      <c r="AQ1953" t="e">
        <v>#N/A</v>
      </c>
      <c r="AR1953" s="296"/>
      <c r="AS1953" s="297"/>
      <c r="AT1953" s="293"/>
    </row>
    <row r="1954" spans="1:50" s="257" customFormat="1" ht="22.8" x14ac:dyDescent="0.4">
      <c r="A1954" s="257">
        <v>217157</v>
      </c>
      <c r="B1954" s="257" t="s">
        <v>485</v>
      </c>
      <c r="C1954" t="s">
        <v>214</v>
      </c>
      <c r="D1954" s="296" t="s">
        <v>214</v>
      </c>
      <c r="E1954" s="296" t="s">
        <v>214</v>
      </c>
      <c r="F1954" s="296" t="s">
        <v>214</v>
      </c>
      <c r="G1954" s="296" t="s">
        <v>214</v>
      </c>
      <c r="H1954" s="296" t="s">
        <v>213</v>
      </c>
      <c r="I1954" s="296" t="s">
        <v>213</v>
      </c>
      <c r="J1954" s="296" t="s">
        <v>213</v>
      </c>
      <c r="K1954" s="296" t="s">
        <v>213</v>
      </c>
      <c r="L1954" s="296" t="s">
        <v>213</v>
      </c>
      <c r="M1954" s="296"/>
      <c r="N1954" s="296"/>
      <c r="O1954" s="296"/>
      <c r="P1954" s="296"/>
      <c r="Q1954" s="296"/>
      <c r="R1954" s="296"/>
      <c r="S1954" s="296"/>
      <c r="T1954" s="296"/>
      <c r="U1954" s="296"/>
      <c r="V1954" s="296"/>
      <c r="W1954" s="296"/>
      <c r="X1954" s="296"/>
      <c r="Y1954" s="296"/>
      <c r="Z1954" s="296"/>
      <c r="AA1954" s="296"/>
      <c r="AB1954" s="296"/>
      <c r="AC1954" s="296"/>
      <c r="AD1954" s="296"/>
      <c r="AE1954" s="296"/>
      <c r="AF1954" s="296"/>
      <c r="AG1954" s="296"/>
      <c r="AH1954" s="296"/>
      <c r="AI1954" s="296"/>
      <c r="AJ1954" s="296"/>
      <c r="AK1954" s="296"/>
      <c r="AL1954" s="296"/>
      <c r="AM1954" s="296"/>
      <c r="AN1954" s="296"/>
      <c r="AO1954" s="296"/>
      <c r="AP1954" s="296"/>
      <c r="AQ1954" t="e">
        <v>#N/A</v>
      </c>
      <c r="AR1954" s="296"/>
      <c r="AS1954" s="297"/>
      <c r="AT1954" s="294"/>
    </row>
    <row r="1955" spans="1:50" s="257" customFormat="1" ht="22.8" x14ac:dyDescent="0.4">
      <c r="A1955" s="257">
        <v>217158</v>
      </c>
      <c r="B1955" s="257" t="s">
        <v>485</v>
      </c>
      <c r="C1955" s="296" t="s">
        <v>214</v>
      </c>
      <c r="D1955" s="296" t="s">
        <v>214</v>
      </c>
      <c r="E1955" s="296" t="s">
        <v>214</v>
      </c>
      <c r="F1955" s="296" t="s">
        <v>214</v>
      </c>
      <c r="G1955" s="296" t="s">
        <v>214</v>
      </c>
      <c r="H1955" s="296" t="s">
        <v>213</v>
      </c>
      <c r="I1955" s="296" t="s">
        <v>213</v>
      </c>
      <c r="J1955" s="296" t="s">
        <v>213</v>
      </c>
      <c r="K1955" s="296" t="s">
        <v>213</v>
      </c>
      <c r="L1955" s="296" t="s">
        <v>213</v>
      </c>
      <c r="M1955"/>
      <c r="N1955" s="296"/>
      <c r="O1955" s="296"/>
      <c r="P1955" s="296"/>
      <c r="Q1955" s="296"/>
      <c r="R1955" s="296"/>
      <c r="S1955" s="296"/>
      <c r="T1955" s="296"/>
      <c r="U1955" s="296"/>
      <c r="V1955" s="296"/>
      <c r="W1955" s="296"/>
      <c r="X1955" s="296"/>
      <c r="Y1955" s="296"/>
      <c r="Z1955" s="296"/>
      <c r="AA1955" s="296"/>
      <c r="AB1955" s="296"/>
      <c r="AC1955" s="296"/>
      <c r="AD1955" s="296"/>
      <c r="AE1955" s="296"/>
      <c r="AF1955" s="296"/>
      <c r="AG1955" s="296"/>
      <c r="AH1955" s="296"/>
      <c r="AI1955" s="296"/>
      <c r="AJ1955" s="296"/>
      <c r="AK1955" s="296"/>
      <c r="AL1955" s="296"/>
      <c r="AM1955" s="296"/>
      <c r="AN1955" s="296"/>
      <c r="AO1955" s="296"/>
      <c r="AP1955" s="296"/>
      <c r="AQ1955" t="e">
        <v>#N/A</v>
      </c>
      <c r="AR1955" s="296"/>
      <c r="AS1955" s="297"/>
      <c r="AT1955" s="294"/>
    </row>
    <row r="1956" spans="1:50" s="257" customFormat="1" ht="14.4" x14ac:dyDescent="0.3">
      <c r="A1956" s="257">
        <v>217159</v>
      </c>
      <c r="B1956" s="257" t="s">
        <v>485</v>
      </c>
      <c r="C1956" t="s">
        <v>214</v>
      </c>
      <c r="D1956" s="305" t="s">
        <v>213</v>
      </c>
      <c r="E1956" s="305" t="s">
        <v>214</v>
      </c>
      <c r="F1956" s="305" t="s">
        <v>213</v>
      </c>
      <c r="G1956" s="305" t="s">
        <v>214</v>
      </c>
      <c r="H1956" s="305" t="s">
        <v>213</v>
      </c>
      <c r="I1956" s="305" t="s">
        <v>213</v>
      </c>
      <c r="J1956" s="305" t="s">
        <v>213</v>
      </c>
      <c r="K1956" s="305" t="s">
        <v>213</v>
      </c>
      <c r="L1956" s="305" t="s">
        <v>213</v>
      </c>
      <c r="M1956"/>
      <c r="N1956"/>
      <c r="O1956"/>
      <c r="P1956"/>
      <c r="Q1956"/>
      <c r="R1956" s="305"/>
      <c r="S1956" s="305"/>
      <c r="T1956" s="305"/>
      <c r="U1956" s="305"/>
      <c r="V1956" s="305"/>
      <c r="W1956" s="305"/>
      <c r="X1956" s="305"/>
      <c r="Y1956" s="305"/>
      <c r="Z1956" s="305"/>
      <c r="AA1956" s="305"/>
      <c r="AB1956" s="305"/>
      <c r="AC1956" s="305"/>
      <c r="AD1956" s="305"/>
      <c r="AE1956" s="305"/>
      <c r="AF1956" s="305"/>
      <c r="AG1956" s="305"/>
      <c r="AH1956" s="305"/>
      <c r="AI1956" s="305"/>
      <c r="AJ1956" s="305"/>
      <c r="AK1956" s="305"/>
      <c r="AL1956" s="305"/>
      <c r="AM1956" s="305"/>
      <c r="AN1956" s="305"/>
      <c r="AO1956" s="305"/>
      <c r="AP1956" s="305"/>
      <c r="AQ1956" t="e">
        <v>#N/A</v>
      </c>
      <c r="AR1956" s="305"/>
      <c r="AS1956" s="343"/>
      <c r="AT1956" s="306"/>
    </row>
    <row r="1957" spans="1:50" s="257" customFormat="1" ht="22.8" x14ac:dyDescent="0.4">
      <c r="A1957" s="358">
        <v>217160</v>
      </c>
      <c r="B1957" s="257" t="s">
        <v>485</v>
      </c>
      <c r="C1957" t="s">
        <v>214</v>
      </c>
      <c r="D1957" t="s">
        <v>214</v>
      </c>
      <c r="E1957" t="s">
        <v>214</v>
      </c>
      <c r="F1957" t="s">
        <v>214</v>
      </c>
      <c r="G1957" t="s">
        <v>214</v>
      </c>
      <c r="H1957" t="s">
        <v>213</v>
      </c>
      <c r="I1957" t="s">
        <v>213</v>
      </c>
      <c r="J1957" t="s">
        <v>213</v>
      </c>
      <c r="K1957" t="s">
        <v>213</v>
      </c>
      <c r="L1957" t="s">
        <v>213</v>
      </c>
      <c r="M1957"/>
      <c r="N1957"/>
      <c r="O1957"/>
      <c r="P1957"/>
      <c r="Q1957"/>
      <c r="R1957"/>
      <c r="S1957"/>
      <c r="T1957"/>
      <c r="U1957"/>
      <c r="V1957"/>
      <c r="W1957"/>
      <c r="X1957"/>
      <c r="Y1957"/>
      <c r="Z1957"/>
      <c r="AA1957"/>
      <c r="AB1957"/>
      <c r="AC1957"/>
      <c r="AD1957"/>
      <c r="AE1957"/>
      <c r="AF1957"/>
      <c r="AG1957"/>
      <c r="AH1957"/>
      <c r="AI1957"/>
      <c r="AJ1957"/>
      <c r="AK1957"/>
      <c r="AL1957"/>
      <c r="AM1957"/>
      <c r="AN1957"/>
      <c r="AO1957"/>
      <c r="AP1957"/>
      <c r="AQ1957" t="e">
        <v>#N/A</v>
      </c>
      <c r="AR1957"/>
      <c r="AS1957" s="288"/>
      <c r="AT1957" s="258"/>
    </row>
    <row r="1958" spans="1:50" s="257" customFormat="1" ht="22.8" x14ac:dyDescent="0.4">
      <c r="A1958" s="358">
        <v>217161</v>
      </c>
      <c r="B1958" s="257" t="s">
        <v>485</v>
      </c>
      <c r="C1958" t="s">
        <v>214</v>
      </c>
      <c r="D1958" t="s">
        <v>214</v>
      </c>
      <c r="E1958" t="s">
        <v>214</v>
      </c>
      <c r="F1958" t="s">
        <v>213</v>
      </c>
      <c r="G1958" t="s">
        <v>213</v>
      </c>
      <c r="H1958" t="s">
        <v>213</v>
      </c>
      <c r="I1958" t="s">
        <v>213</v>
      </c>
      <c r="J1958" t="s">
        <v>213</v>
      </c>
      <c r="K1958" t="s">
        <v>213</v>
      </c>
      <c r="L1958" t="s">
        <v>213</v>
      </c>
      <c r="M1958"/>
      <c r="N1958"/>
      <c r="O1958"/>
      <c r="P1958"/>
      <c r="Q1958"/>
      <c r="R1958"/>
      <c r="S1958"/>
      <c r="T1958"/>
      <c r="U1958"/>
      <c r="V1958"/>
      <c r="W1958"/>
      <c r="X1958"/>
      <c r="Y1958"/>
      <c r="Z1958"/>
      <c r="AA1958"/>
      <c r="AB1958"/>
      <c r="AC1958"/>
      <c r="AD1958"/>
      <c r="AE1958"/>
      <c r="AF1958"/>
      <c r="AG1958"/>
      <c r="AH1958"/>
      <c r="AI1958"/>
      <c r="AJ1958"/>
      <c r="AK1958"/>
      <c r="AL1958"/>
      <c r="AM1958"/>
      <c r="AN1958"/>
      <c r="AO1958"/>
      <c r="AP1958"/>
      <c r="AQ1958" t="e">
        <v>#N/A</v>
      </c>
      <c r="AR1958"/>
      <c r="AS1958" s="288"/>
      <c r="AT1958" s="256"/>
    </row>
    <row r="1959" spans="1:50" s="257" customFormat="1" ht="22.8" x14ac:dyDescent="0.4">
      <c r="A1959" s="257">
        <v>217162</v>
      </c>
      <c r="B1959" s="257" t="s">
        <v>485</v>
      </c>
      <c r="C1959" t="s">
        <v>213</v>
      </c>
      <c r="D1959" t="s">
        <v>213</v>
      </c>
      <c r="E1959" t="s">
        <v>213</v>
      </c>
      <c r="F1959" t="s">
        <v>213</v>
      </c>
      <c r="G1959" t="s">
        <v>213</v>
      </c>
      <c r="H1959" t="s">
        <v>213</v>
      </c>
      <c r="I1959" t="s">
        <v>213</v>
      </c>
      <c r="J1959" t="s">
        <v>213</v>
      </c>
      <c r="K1959" t="s">
        <v>213</v>
      </c>
      <c r="L1959" t="s">
        <v>213</v>
      </c>
      <c r="M1959"/>
      <c r="N1959"/>
      <c r="O1959"/>
      <c r="P1959"/>
      <c r="Q1959"/>
      <c r="R1959"/>
      <c r="S1959"/>
      <c r="T1959"/>
      <c r="U1959"/>
      <c r="V1959"/>
      <c r="W1959" s="296"/>
      <c r="X1959" s="296"/>
      <c r="Y1959" s="296"/>
      <c r="Z1959" s="296"/>
      <c r="AA1959" s="296"/>
      <c r="AB1959" s="296"/>
      <c r="AC1959" s="296"/>
      <c r="AD1959" s="296"/>
      <c r="AE1959" s="296"/>
      <c r="AF1959" s="296"/>
      <c r="AG1959"/>
      <c r="AH1959"/>
      <c r="AI1959"/>
      <c r="AJ1959"/>
      <c r="AK1959"/>
      <c r="AL1959"/>
      <c r="AM1959"/>
      <c r="AN1959"/>
      <c r="AO1959"/>
      <c r="AP1959"/>
      <c r="AQ1959" t="e">
        <v>#N/A</v>
      </c>
      <c r="AR1959"/>
      <c r="AS1959" s="288"/>
      <c r="AT1959" s="256"/>
    </row>
    <row r="1960" spans="1:50" s="257" customFormat="1" ht="21.6" x14ac:dyDescent="0.65">
      <c r="A1960" s="257">
        <v>217163</v>
      </c>
      <c r="B1960" s="257" t="s">
        <v>485</v>
      </c>
      <c r="C1960" t="s">
        <v>214</v>
      </c>
      <c r="D1960" t="s">
        <v>214</v>
      </c>
      <c r="E1960" t="s">
        <v>214</v>
      </c>
      <c r="F1960" t="s">
        <v>214</v>
      </c>
      <c r="G1960" t="s">
        <v>214</v>
      </c>
      <c r="H1960" t="s">
        <v>213</v>
      </c>
      <c r="I1960" t="s">
        <v>213</v>
      </c>
      <c r="J1960" t="s">
        <v>213</v>
      </c>
      <c r="K1960" t="s">
        <v>213</v>
      </c>
      <c r="L1960" t="s">
        <v>213</v>
      </c>
      <c r="M1960"/>
      <c r="N1960"/>
      <c r="O1960"/>
      <c r="P1960"/>
      <c r="Q1960"/>
      <c r="R1960"/>
      <c r="S1960"/>
      <c r="T1960"/>
      <c r="U1960"/>
      <c r="V1960"/>
      <c r="W1960"/>
      <c r="X1960"/>
      <c r="Y1960"/>
      <c r="Z1960"/>
      <c r="AA1960"/>
      <c r="AB1960"/>
      <c r="AC1960"/>
      <c r="AD1960"/>
      <c r="AE1960"/>
      <c r="AF1960" s="296"/>
      <c r="AG1960" s="296"/>
      <c r="AH1960" s="296"/>
      <c r="AI1960" s="296"/>
      <c r="AJ1960" s="296"/>
      <c r="AK1960" s="296"/>
      <c r="AL1960" s="296"/>
      <c r="AM1960" s="296"/>
      <c r="AN1960" s="296"/>
      <c r="AO1960" s="296"/>
      <c r="AP1960"/>
      <c r="AQ1960" t="e">
        <v>#N/A</v>
      </c>
      <c r="AR1960"/>
      <c r="AS1960" s="279"/>
      <c r="AT1960" s="258"/>
    </row>
    <row r="1961" spans="1:50" s="257" customFormat="1" ht="22.8" x14ac:dyDescent="0.4">
      <c r="A1961" s="358">
        <v>217164</v>
      </c>
      <c r="B1961" s="257" t="s">
        <v>485</v>
      </c>
      <c r="C1961" t="s">
        <v>214</v>
      </c>
      <c r="D1961" t="s">
        <v>214</v>
      </c>
      <c r="E1961" t="s">
        <v>214</v>
      </c>
      <c r="F1961" t="s">
        <v>213</v>
      </c>
      <c r="G1961" t="s">
        <v>213</v>
      </c>
      <c r="H1961" t="s">
        <v>213</v>
      </c>
      <c r="I1961" t="s">
        <v>213</v>
      </c>
      <c r="J1961" t="s">
        <v>213</v>
      </c>
      <c r="K1961" t="s">
        <v>213</v>
      </c>
      <c r="L1961" t="s">
        <v>213</v>
      </c>
      <c r="M1961" s="296"/>
      <c r="N1961" s="296"/>
      <c r="O1961" s="296"/>
      <c r="P1961" s="296"/>
      <c r="Q1961" s="296"/>
      <c r="R1961" s="296"/>
      <c r="S1961" s="296"/>
      <c r="T1961" s="296"/>
      <c r="U1961" s="296"/>
      <c r="V1961" s="296"/>
      <c r="W1961"/>
      <c r="X1961"/>
      <c r="Y1961"/>
      <c r="Z1961"/>
      <c r="AA1961"/>
      <c r="AB1961"/>
      <c r="AC1961"/>
      <c r="AD1961"/>
      <c r="AE1961"/>
      <c r="AF1961"/>
      <c r="AG1961"/>
      <c r="AH1961"/>
      <c r="AI1961"/>
      <c r="AJ1961"/>
      <c r="AK1961"/>
      <c r="AL1961"/>
      <c r="AM1961"/>
      <c r="AN1961"/>
      <c r="AO1961"/>
      <c r="AP1961"/>
      <c r="AQ1961" t="e">
        <v>#N/A</v>
      </c>
      <c r="AR1961"/>
      <c r="AS1961" s="288"/>
      <c r="AT1961" s="256"/>
    </row>
    <row r="1962" spans="1:50" s="257" customFormat="1" ht="22.8" x14ac:dyDescent="0.4">
      <c r="A1962" s="358">
        <v>217165</v>
      </c>
      <c r="B1962" s="257" t="s">
        <v>485</v>
      </c>
      <c r="C1962" t="s">
        <v>214</v>
      </c>
      <c r="D1962" t="s">
        <v>214</v>
      </c>
      <c r="E1962" t="s">
        <v>214</v>
      </c>
      <c r="F1962" t="s">
        <v>214</v>
      </c>
      <c r="G1962" t="s">
        <v>214</v>
      </c>
      <c r="H1962" t="s">
        <v>213</v>
      </c>
      <c r="I1962" t="s">
        <v>213</v>
      </c>
      <c r="J1962" t="s">
        <v>213</v>
      </c>
      <c r="K1962" t="s">
        <v>213</v>
      </c>
      <c r="L1962" t="s">
        <v>213</v>
      </c>
      <c r="M1962"/>
      <c r="N1962"/>
      <c r="O1962"/>
      <c r="P1962"/>
      <c r="Q1962"/>
      <c r="R1962"/>
      <c r="S1962"/>
      <c r="T1962"/>
      <c r="U1962"/>
      <c r="V1962"/>
      <c r="W1962"/>
      <c r="X1962"/>
      <c r="Y1962"/>
      <c r="Z1962"/>
      <c r="AA1962"/>
      <c r="AB1962"/>
      <c r="AC1962"/>
      <c r="AD1962"/>
      <c r="AE1962"/>
      <c r="AF1962"/>
      <c r="AG1962" s="296"/>
      <c r="AH1962" s="296"/>
      <c r="AI1962" s="296"/>
      <c r="AJ1962" s="296"/>
      <c r="AK1962" s="296"/>
      <c r="AL1962" s="296"/>
      <c r="AM1962" s="296"/>
      <c r="AN1962" s="296"/>
      <c r="AO1962" s="296"/>
      <c r="AP1962"/>
      <c r="AQ1962" t="e">
        <v>#N/A</v>
      </c>
      <c r="AR1962"/>
      <c r="AS1962" s="288"/>
      <c r="AT1962" s="258"/>
    </row>
    <row r="1963" spans="1:50" s="257" customFormat="1" ht="22.8" x14ac:dyDescent="0.4">
      <c r="A1963" s="358">
        <v>217166</v>
      </c>
      <c r="B1963" s="257" t="s">
        <v>485</v>
      </c>
      <c r="C1963" t="s">
        <v>213</v>
      </c>
      <c r="D1963" t="s">
        <v>214</v>
      </c>
      <c r="E1963" t="s">
        <v>214</v>
      </c>
      <c r="F1963" t="s">
        <v>213</v>
      </c>
      <c r="G1963" t="s">
        <v>213</v>
      </c>
      <c r="H1963" t="s">
        <v>213</v>
      </c>
      <c r="I1963" t="s">
        <v>213</v>
      </c>
      <c r="J1963" t="s">
        <v>213</v>
      </c>
      <c r="K1963" t="s">
        <v>213</v>
      </c>
      <c r="L1963" t="s">
        <v>213</v>
      </c>
      <c r="M1963"/>
      <c r="N1963"/>
      <c r="O1963"/>
      <c r="P1963"/>
      <c r="Q1963"/>
      <c r="R1963"/>
      <c r="S1963"/>
      <c r="T1963"/>
      <c r="U1963"/>
      <c r="V1963"/>
      <c r="W1963"/>
      <c r="X1963"/>
      <c r="Y1963"/>
      <c r="Z1963"/>
      <c r="AA1963"/>
      <c r="AB1963"/>
      <c r="AC1963"/>
      <c r="AD1963"/>
      <c r="AE1963"/>
      <c r="AF1963" s="296"/>
      <c r="AG1963" s="296"/>
      <c r="AH1963" s="296"/>
      <c r="AI1963" s="296"/>
      <c r="AJ1963" s="296"/>
      <c r="AK1963" s="296"/>
      <c r="AL1963" s="296"/>
      <c r="AM1963" s="296"/>
      <c r="AN1963" s="296"/>
      <c r="AO1963"/>
      <c r="AP1963" s="296"/>
      <c r="AQ1963" s="296" t="e">
        <v>#N/A</v>
      </c>
      <c r="AR1963" s="296"/>
      <c r="AS1963" s="297"/>
      <c r="AT1963" s="294"/>
      <c r="AU1963" s="298"/>
      <c r="AV1963" s="298"/>
      <c r="AW1963" s="298"/>
      <c r="AX1963" s="298"/>
    </row>
    <row r="1964" spans="1:50" s="257" customFormat="1" ht="22.8" x14ac:dyDescent="0.4">
      <c r="A1964" s="358">
        <v>217167</v>
      </c>
      <c r="B1964" s="298" t="s">
        <v>485</v>
      </c>
      <c r="C1964" s="296" t="s">
        <v>214</v>
      </c>
      <c r="D1964" s="296" t="s">
        <v>213</v>
      </c>
      <c r="E1964" s="296" t="s">
        <v>214</v>
      </c>
      <c r="F1964" s="296" t="s">
        <v>213</v>
      </c>
      <c r="G1964" s="296" t="s">
        <v>213</v>
      </c>
      <c r="H1964" s="296" t="s">
        <v>213</v>
      </c>
      <c r="I1964" s="296" t="s">
        <v>213</v>
      </c>
      <c r="J1964" s="296" t="s">
        <v>213</v>
      </c>
      <c r="K1964" s="296" t="s">
        <v>213</v>
      </c>
      <c r="L1964" s="296" t="s">
        <v>213</v>
      </c>
      <c r="M1964"/>
      <c r="N1964"/>
      <c r="O1964"/>
      <c r="P1964"/>
      <c r="Q1964"/>
      <c r="R1964"/>
      <c r="S1964"/>
      <c r="T1964"/>
      <c r="U1964"/>
      <c r="V1964"/>
      <c r="W1964"/>
      <c r="X1964"/>
      <c r="Y1964"/>
      <c r="Z1964"/>
      <c r="AA1964"/>
      <c r="AB1964"/>
      <c r="AC1964"/>
      <c r="AD1964"/>
      <c r="AE1964"/>
      <c r="AF1964"/>
      <c r="AG1964"/>
      <c r="AH1964"/>
      <c r="AI1964"/>
      <c r="AJ1964"/>
      <c r="AK1964"/>
      <c r="AL1964"/>
      <c r="AM1964"/>
      <c r="AN1964"/>
      <c r="AO1964"/>
      <c r="AP1964"/>
      <c r="AQ1964" t="e">
        <v>#N/A</v>
      </c>
      <c r="AR1964"/>
      <c r="AS1964" s="288"/>
      <c r="AT1964" s="256"/>
    </row>
    <row r="1965" spans="1:50" s="257" customFormat="1" ht="22.8" x14ac:dyDescent="0.4">
      <c r="A1965" s="358">
        <v>217168</v>
      </c>
      <c r="B1965" s="257" t="s">
        <v>485</v>
      </c>
      <c r="C1965" t="s">
        <v>214</v>
      </c>
      <c r="D1965" t="s">
        <v>213</v>
      </c>
      <c r="E1965" t="s">
        <v>213</v>
      </c>
      <c r="F1965" t="s">
        <v>213</v>
      </c>
      <c r="G1965" t="s">
        <v>214</v>
      </c>
      <c r="H1965" t="s">
        <v>213</v>
      </c>
      <c r="I1965" t="s">
        <v>213</v>
      </c>
      <c r="J1965" t="s">
        <v>213</v>
      </c>
      <c r="K1965" t="s">
        <v>213</v>
      </c>
      <c r="L1965" t="s">
        <v>213</v>
      </c>
      <c r="M1965"/>
      <c r="N1965"/>
      <c r="O1965"/>
      <c r="P1965"/>
      <c r="Q1965"/>
      <c r="R1965"/>
      <c r="S1965"/>
      <c r="T1965"/>
      <c r="U1965"/>
      <c r="V1965" s="296"/>
      <c r="W1965" s="296"/>
      <c r="X1965" s="296"/>
      <c r="Y1965" s="296"/>
      <c r="Z1965" s="296"/>
      <c r="AA1965" s="296"/>
      <c r="AB1965" s="296"/>
      <c r="AC1965" s="296"/>
      <c r="AD1965" s="296"/>
      <c r="AE1965" s="296"/>
      <c r="AF1965" s="296"/>
      <c r="AG1965"/>
      <c r="AH1965"/>
      <c r="AI1965"/>
      <c r="AJ1965"/>
      <c r="AK1965"/>
      <c r="AL1965"/>
      <c r="AM1965"/>
      <c r="AN1965"/>
      <c r="AO1965"/>
      <c r="AP1965"/>
      <c r="AQ1965" t="e">
        <v>#N/A</v>
      </c>
      <c r="AR1965"/>
      <c r="AS1965" s="288"/>
      <c r="AT1965" s="258"/>
    </row>
    <row r="1966" spans="1:50" s="257" customFormat="1" ht="22.8" x14ac:dyDescent="0.4">
      <c r="A1966" s="358">
        <v>217169</v>
      </c>
      <c r="B1966" s="298" t="s">
        <v>485</v>
      </c>
      <c r="C1966" s="296" t="s">
        <v>214</v>
      </c>
      <c r="D1966" s="296" t="s">
        <v>214</v>
      </c>
      <c r="E1966" s="296" t="s">
        <v>214</v>
      </c>
      <c r="F1966" s="296" t="s">
        <v>214</v>
      </c>
      <c r="G1966" s="296" t="s">
        <v>214</v>
      </c>
      <c r="H1966" s="296" t="s">
        <v>213</v>
      </c>
      <c r="I1966" s="296" t="s">
        <v>213</v>
      </c>
      <c r="J1966" s="296" t="s">
        <v>213</v>
      </c>
      <c r="K1966" s="296" t="s">
        <v>213</v>
      </c>
      <c r="L1966" s="296" t="s">
        <v>213</v>
      </c>
      <c r="M1966"/>
      <c r="N1966"/>
      <c r="O1966"/>
      <c r="P1966"/>
      <c r="Q1966"/>
      <c r="R1966"/>
      <c r="S1966"/>
      <c r="T1966"/>
      <c r="U1966"/>
      <c r="V1966"/>
      <c r="W1966"/>
      <c r="X1966"/>
      <c r="Y1966"/>
      <c r="Z1966"/>
      <c r="AA1966"/>
      <c r="AB1966"/>
      <c r="AC1966"/>
      <c r="AD1966"/>
      <c r="AE1966"/>
      <c r="AF1966"/>
      <c r="AG1966"/>
      <c r="AH1966"/>
      <c r="AI1966"/>
      <c r="AJ1966"/>
      <c r="AK1966"/>
      <c r="AL1966"/>
      <c r="AM1966"/>
      <c r="AN1966"/>
      <c r="AO1966"/>
      <c r="AP1966"/>
      <c r="AQ1966" t="e">
        <v>#N/A</v>
      </c>
      <c r="AR1966"/>
      <c r="AS1966" s="288"/>
      <c r="AT1966" s="258"/>
    </row>
    <row r="1967" spans="1:50" s="257" customFormat="1" ht="22.8" x14ac:dyDescent="0.4">
      <c r="A1967" s="358">
        <v>217170</v>
      </c>
      <c r="B1967" s="257" t="s">
        <v>485</v>
      </c>
      <c r="C1967" t="s">
        <v>214</v>
      </c>
      <c r="D1967" t="s">
        <v>214</v>
      </c>
      <c r="E1967" t="s">
        <v>214</v>
      </c>
      <c r="F1967" t="s">
        <v>213</v>
      </c>
      <c r="G1967" t="s">
        <v>213</v>
      </c>
      <c r="H1967" t="s">
        <v>213</v>
      </c>
      <c r="I1967" t="s">
        <v>213</v>
      </c>
      <c r="J1967" t="s">
        <v>213</v>
      </c>
      <c r="K1967" t="s">
        <v>213</v>
      </c>
      <c r="L1967" t="s">
        <v>213</v>
      </c>
      <c r="M1967"/>
      <c r="N1967"/>
      <c r="O1967"/>
      <c r="P1967"/>
      <c r="Q1967"/>
      <c r="R1967"/>
      <c r="S1967"/>
      <c r="T1967"/>
      <c r="U1967"/>
      <c r="V1967"/>
      <c r="W1967"/>
      <c r="X1967"/>
      <c r="Y1967"/>
      <c r="Z1967"/>
      <c r="AA1967"/>
      <c r="AB1967"/>
      <c r="AC1967"/>
      <c r="AD1967"/>
      <c r="AE1967"/>
      <c r="AF1967"/>
      <c r="AG1967" s="296"/>
      <c r="AH1967" s="296"/>
      <c r="AI1967" s="296"/>
      <c r="AJ1967" s="296"/>
      <c r="AK1967" s="296"/>
      <c r="AL1967" s="296"/>
      <c r="AM1967" s="296"/>
      <c r="AN1967" s="296"/>
      <c r="AO1967" s="296"/>
      <c r="AP1967"/>
      <c r="AQ1967" t="e">
        <v>#N/A</v>
      </c>
      <c r="AR1967"/>
      <c r="AS1967" s="288"/>
      <c r="AT1967" s="258"/>
    </row>
    <row r="1968" spans="1:50" s="257" customFormat="1" ht="22.8" x14ac:dyDescent="0.4">
      <c r="A1968" s="358">
        <v>217171</v>
      </c>
      <c r="B1968" s="257" t="s">
        <v>485</v>
      </c>
      <c r="C1968" t="s">
        <v>214</v>
      </c>
      <c r="D1968" t="s">
        <v>214</v>
      </c>
      <c r="E1968" t="s">
        <v>214</v>
      </c>
      <c r="F1968" t="s">
        <v>214</v>
      </c>
      <c r="G1968" t="s">
        <v>214</v>
      </c>
      <c r="H1968" t="s">
        <v>213</v>
      </c>
      <c r="I1968" t="s">
        <v>213</v>
      </c>
      <c r="J1968" t="s">
        <v>213</v>
      </c>
      <c r="K1968" t="s">
        <v>213</v>
      </c>
      <c r="L1968" t="s">
        <v>213</v>
      </c>
      <c r="M1968"/>
      <c r="N1968"/>
      <c r="O1968"/>
      <c r="P1968"/>
      <c r="Q1968"/>
      <c r="R1968"/>
      <c r="S1968"/>
      <c r="T1968"/>
      <c r="U1968"/>
      <c r="V1968"/>
      <c r="W1968"/>
      <c r="X1968"/>
      <c r="Y1968"/>
      <c r="Z1968"/>
      <c r="AA1968"/>
      <c r="AB1968"/>
      <c r="AC1968"/>
      <c r="AD1968"/>
      <c r="AE1968"/>
      <c r="AF1968"/>
      <c r="AG1968" s="296"/>
      <c r="AH1968" s="296"/>
      <c r="AI1968" s="296"/>
      <c r="AJ1968" s="296"/>
      <c r="AK1968" s="296"/>
      <c r="AL1968" s="296"/>
      <c r="AM1968" s="296"/>
      <c r="AN1968" s="296"/>
      <c r="AO1968" s="296"/>
      <c r="AP1968"/>
      <c r="AQ1968" t="e">
        <v>#N/A</v>
      </c>
      <c r="AR1968"/>
      <c r="AS1968" s="288"/>
      <c r="AT1968" s="256"/>
    </row>
    <row r="1969" spans="1:48" s="257" customFormat="1" ht="21.6" x14ac:dyDescent="0.65">
      <c r="A1969" s="257">
        <v>217173</v>
      </c>
      <c r="B1969" s="257" t="s">
        <v>485</v>
      </c>
      <c r="C1969" t="s">
        <v>213</v>
      </c>
      <c r="D1969" t="s">
        <v>213</v>
      </c>
      <c r="E1969" t="s">
        <v>214</v>
      </c>
      <c r="F1969" t="s">
        <v>214</v>
      </c>
      <c r="G1969" t="s">
        <v>213</v>
      </c>
      <c r="H1969" t="s">
        <v>213</v>
      </c>
      <c r="I1969" t="s">
        <v>213</v>
      </c>
      <c r="J1969" t="s">
        <v>213</v>
      </c>
      <c r="K1969" t="s">
        <v>213</v>
      </c>
      <c r="L1969" t="s">
        <v>213</v>
      </c>
      <c r="M1969"/>
      <c r="N1969"/>
      <c r="O1969"/>
      <c r="P1969"/>
      <c r="Q1969"/>
      <c r="R1969"/>
      <c r="S1969"/>
      <c r="T1969"/>
      <c r="U1969"/>
      <c r="V1969"/>
      <c r="W1969"/>
      <c r="X1969"/>
      <c r="Y1969"/>
      <c r="Z1969"/>
      <c r="AA1969"/>
      <c r="AB1969"/>
      <c r="AC1969"/>
      <c r="AD1969"/>
      <c r="AE1969"/>
      <c r="AF1969"/>
      <c r="AG1969" s="296"/>
      <c r="AH1969" s="296"/>
      <c r="AI1969" s="296"/>
      <c r="AJ1969" s="296"/>
      <c r="AK1969" s="296"/>
      <c r="AL1969" s="296"/>
      <c r="AM1969" s="296"/>
      <c r="AN1969" s="296"/>
      <c r="AO1969" s="296"/>
      <c r="AP1969"/>
      <c r="AQ1969" t="e">
        <v>#N/A</v>
      </c>
      <c r="AR1969"/>
      <c r="AS1969" s="279"/>
      <c r="AT1969" s="256"/>
    </row>
    <row r="1970" spans="1:48" s="257" customFormat="1" ht="22.8" x14ac:dyDescent="0.4">
      <c r="A1970" s="257">
        <v>217174</v>
      </c>
      <c r="B1970" s="257" t="s">
        <v>485</v>
      </c>
      <c r="C1970" t="s">
        <v>214</v>
      </c>
      <c r="D1970" t="s">
        <v>214</v>
      </c>
      <c r="E1970" t="s">
        <v>214</v>
      </c>
      <c r="F1970" t="s">
        <v>214</v>
      </c>
      <c r="G1970" t="s">
        <v>214</v>
      </c>
      <c r="H1970" t="s">
        <v>213</v>
      </c>
      <c r="I1970" t="s">
        <v>213</v>
      </c>
      <c r="J1970" t="s">
        <v>213</v>
      </c>
      <c r="K1970" t="s">
        <v>213</v>
      </c>
      <c r="L1970" t="s">
        <v>213</v>
      </c>
      <c r="M1970"/>
      <c r="N1970"/>
      <c r="O1970"/>
      <c r="P1970"/>
      <c r="Q1970"/>
      <c r="R1970"/>
      <c r="S1970"/>
      <c r="T1970"/>
      <c r="U1970"/>
      <c r="V1970"/>
      <c r="W1970"/>
      <c r="X1970"/>
      <c r="Y1970"/>
      <c r="Z1970"/>
      <c r="AA1970"/>
      <c r="AB1970"/>
      <c r="AC1970"/>
      <c r="AD1970"/>
      <c r="AE1970"/>
      <c r="AF1970"/>
      <c r="AG1970"/>
      <c r="AH1970"/>
      <c r="AI1970"/>
      <c r="AJ1970"/>
      <c r="AK1970"/>
      <c r="AL1970"/>
      <c r="AM1970"/>
      <c r="AN1970"/>
      <c r="AO1970"/>
      <c r="AP1970"/>
      <c r="AQ1970" t="e">
        <v>#N/A</v>
      </c>
      <c r="AR1970"/>
      <c r="AS1970" s="288"/>
      <c r="AT1970" s="256"/>
    </row>
    <row r="1971" spans="1:48" s="257" customFormat="1" ht="22.8" x14ac:dyDescent="0.4">
      <c r="A1971" s="358">
        <v>217175</v>
      </c>
      <c r="B1971" s="298" t="s">
        <v>485</v>
      </c>
      <c r="C1971" s="296" t="s">
        <v>213</v>
      </c>
      <c r="D1971" s="296" t="s">
        <v>213</v>
      </c>
      <c r="E1971" s="296" t="s">
        <v>213</v>
      </c>
      <c r="F1971" s="296" t="s">
        <v>213</v>
      </c>
      <c r="G1971" s="296" t="s">
        <v>213</v>
      </c>
      <c r="H1971" s="296" t="s">
        <v>213</v>
      </c>
      <c r="I1971" s="296" t="s">
        <v>213</v>
      </c>
      <c r="J1971" s="296" t="s">
        <v>213</v>
      </c>
      <c r="K1971" s="296" t="s">
        <v>213</v>
      </c>
      <c r="L1971" s="296" t="s">
        <v>213</v>
      </c>
      <c r="M1971"/>
      <c r="N1971"/>
      <c r="O1971"/>
      <c r="P1971"/>
      <c r="Q1971"/>
      <c r="R1971"/>
      <c r="S1971"/>
      <c r="T1971"/>
      <c r="U1971"/>
      <c r="V1971"/>
      <c r="W1971"/>
      <c r="X1971"/>
      <c r="Y1971"/>
      <c r="Z1971"/>
      <c r="AA1971"/>
      <c r="AB1971"/>
      <c r="AC1971"/>
      <c r="AD1971"/>
      <c r="AE1971"/>
      <c r="AF1971"/>
      <c r="AG1971"/>
      <c r="AH1971"/>
      <c r="AI1971"/>
      <c r="AJ1971"/>
      <c r="AK1971"/>
      <c r="AL1971"/>
      <c r="AM1971"/>
      <c r="AN1971"/>
      <c r="AO1971"/>
      <c r="AP1971"/>
      <c r="AQ1971" t="e">
        <v>#N/A</v>
      </c>
      <c r="AR1971"/>
      <c r="AS1971" s="288"/>
      <c r="AT1971" s="258"/>
      <c r="AV1971" s="258"/>
    </row>
    <row r="1972" spans="1:48" s="257" customFormat="1" ht="22.8" x14ac:dyDescent="0.4">
      <c r="A1972" s="358">
        <v>217176</v>
      </c>
      <c r="B1972" s="298" t="s">
        <v>485</v>
      </c>
      <c r="C1972" s="296" t="s">
        <v>213</v>
      </c>
      <c r="D1972" s="296" t="s">
        <v>214</v>
      </c>
      <c r="E1972" s="296" t="s">
        <v>214</v>
      </c>
      <c r="F1972" s="296" t="s">
        <v>213</v>
      </c>
      <c r="G1972" s="296" t="s">
        <v>214</v>
      </c>
      <c r="H1972" s="296" t="s">
        <v>213</v>
      </c>
      <c r="I1972" s="296" t="s">
        <v>213</v>
      </c>
      <c r="J1972" s="296" t="s">
        <v>213</v>
      </c>
      <c r="K1972" s="296" t="s">
        <v>213</v>
      </c>
      <c r="L1972" s="296" t="s">
        <v>213</v>
      </c>
      <c r="M1972"/>
      <c r="N1972"/>
      <c r="O1972"/>
      <c r="P1972"/>
      <c r="Q1972"/>
      <c r="R1972"/>
      <c r="S1972"/>
      <c r="T1972"/>
      <c r="U1972"/>
      <c r="V1972"/>
      <c r="W1972"/>
      <c r="X1972"/>
      <c r="Y1972"/>
      <c r="Z1972"/>
      <c r="AA1972"/>
      <c r="AB1972"/>
      <c r="AC1972"/>
      <c r="AD1972"/>
      <c r="AE1972"/>
      <c r="AF1972"/>
      <c r="AG1972"/>
      <c r="AH1972"/>
      <c r="AI1972"/>
      <c r="AJ1972"/>
      <c r="AK1972"/>
      <c r="AL1972"/>
      <c r="AM1972"/>
      <c r="AN1972"/>
      <c r="AO1972"/>
      <c r="AP1972"/>
      <c r="AQ1972" t="e">
        <v>#N/A</v>
      </c>
      <c r="AR1972"/>
      <c r="AS1972" s="288"/>
      <c r="AT1972" s="256"/>
      <c r="AV1972" s="258"/>
    </row>
    <row r="1973" spans="1:48" s="257" customFormat="1" ht="21.6" x14ac:dyDescent="0.65">
      <c r="B1973" s="278"/>
      <c r="C1973" s="279"/>
      <c r="AR1973" s="282"/>
      <c r="AS1973" s="292"/>
      <c r="AT1973" s="258"/>
    </row>
    <row r="1974" spans="1:48" s="257" customFormat="1" ht="21.6" x14ac:dyDescent="0.65">
      <c r="B1974" s="285"/>
      <c r="C1974" s="279"/>
      <c r="D1974" s="256"/>
      <c r="E1974" s="256"/>
      <c r="F1974" s="256"/>
      <c r="G1974" s="256"/>
      <c r="H1974" s="256"/>
      <c r="I1974" s="256"/>
      <c r="J1974" s="256"/>
      <c r="K1974" s="256"/>
      <c r="L1974" s="256"/>
      <c r="M1974" s="256"/>
      <c r="N1974" s="256"/>
      <c r="O1974" s="256"/>
      <c r="P1974" s="256"/>
      <c r="Q1974" s="256"/>
      <c r="R1974" s="256"/>
      <c r="S1974" s="256"/>
      <c r="T1974" s="256"/>
      <c r="U1974" s="256"/>
      <c r="V1974" s="256"/>
      <c r="W1974" s="256"/>
      <c r="X1974" s="256"/>
      <c r="Y1974" s="256"/>
      <c r="Z1974" s="256"/>
      <c r="AA1974" s="256"/>
      <c r="AB1974" s="256"/>
      <c r="AC1974" s="256"/>
      <c r="AD1974" s="256"/>
      <c r="AE1974" s="256"/>
      <c r="AF1974" s="256"/>
      <c r="AG1974" s="256"/>
      <c r="AH1974" s="256"/>
      <c r="AI1974" s="256"/>
      <c r="AJ1974" s="256"/>
      <c r="AK1974" s="256"/>
      <c r="AL1974" s="256"/>
      <c r="AM1974" s="256"/>
      <c r="AN1974" s="256"/>
      <c r="AO1974" s="256"/>
      <c r="AP1974" s="256"/>
      <c r="AQ1974" s="256"/>
      <c r="AR1974" s="282"/>
      <c r="AS1974" s="279"/>
      <c r="AT1974" s="256"/>
    </row>
    <row r="1975" spans="1:48" s="257" customFormat="1" ht="14.4" x14ac:dyDescent="0.3">
      <c r="B1975" s="307"/>
      <c r="C1975" s="308"/>
      <c r="D1975" s="308"/>
      <c r="E1975" s="308"/>
      <c r="F1975" s="308"/>
      <c r="G1975" s="308"/>
      <c r="H1975" s="308"/>
      <c r="I1975" s="308"/>
      <c r="J1975" s="308"/>
      <c r="K1975" s="308"/>
      <c r="L1975" s="308"/>
      <c r="M1975" s="308"/>
      <c r="N1975" s="308"/>
      <c r="O1975" s="308"/>
      <c r="P1975" s="308"/>
      <c r="Q1975" s="308"/>
      <c r="R1975" s="308"/>
      <c r="S1975" s="308"/>
      <c r="T1975" s="308"/>
      <c r="U1975" s="308"/>
      <c r="V1975" s="308"/>
      <c r="W1975" s="308"/>
      <c r="X1975" s="308"/>
      <c r="Y1975" s="308"/>
      <c r="Z1975" s="308"/>
      <c r="AA1975" s="308"/>
      <c r="AB1975" s="308"/>
      <c r="AC1975" s="308"/>
      <c r="AD1975" s="308"/>
      <c r="AE1975" s="308"/>
      <c r="AF1975" s="308"/>
      <c r="AG1975" s="308"/>
      <c r="AH1975" s="308"/>
      <c r="AI1975" s="308"/>
      <c r="AJ1975" s="308"/>
      <c r="AK1975" s="308"/>
      <c r="AL1975" s="308"/>
      <c r="AM1975" s="308"/>
      <c r="AN1975" s="308"/>
      <c r="AO1975" s="308"/>
      <c r="AP1975" s="308"/>
      <c r="AQ1975" s="308"/>
      <c r="AR1975" s="282"/>
      <c r="AS1975" s="308"/>
      <c r="AT1975" s="256"/>
    </row>
    <row r="1976" spans="1:48" s="257" customFormat="1" ht="14.4" x14ac:dyDescent="0.3">
      <c r="B1976" s="307"/>
      <c r="C1976" s="308"/>
      <c r="D1976" s="308"/>
      <c r="E1976" s="308"/>
      <c r="F1976" s="308"/>
      <c r="G1976" s="308"/>
      <c r="H1976" s="308"/>
      <c r="I1976" s="308"/>
      <c r="J1976" s="308"/>
      <c r="K1976" s="308"/>
      <c r="L1976" s="308"/>
      <c r="M1976" s="308"/>
      <c r="N1976" s="308"/>
      <c r="O1976" s="308"/>
      <c r="P1976" s="308"/>
      <c r="Q1976" s="308"/>
      <c r="R1976" s="308"/>
      <c r="S1976" s="308"/>
      <c r="T1976" s="308"/>
      <c r="U1976" s="308"/>
      <c r="V1976" s="308"/>
      <c r="W1976" s="308"/>
      <c r="X1976" s="308"/>
      <c r="Y1976" s="308"/>
      <c r="Z1976" s="308"/>
      <c r="AA1976" s="308"/>
      <c r="AB1976" s="308"/>
      <c r="AC1976" s="308"/>
      <c r="AD1976" s="308"/>
      <c r="AE1976" s="308"/>
      <c r="AF1976" s="308"/>
      <c r="AG1976" s="308"/>
      <c r="AH1976" s="308"/>
      <c r="AI1976" s="308"/>
      <c r="AJ1976" s="308"/>
      <c r="AK1976" s="308"/>
      <c r="AL1976" s="308"/>
      <c r="AM1976" s="308"/>
      <c r="AN1976" s="308"/>
      <c r="AO1976" s="308"/>
      <c r="AP1976" s="308"/>
      <c r="AQ1976" s="308"/>
      <c r="AR1976" s="282"/>
      <c r="AS1976" s="308"/>
      <c r="AT1976" s="256"/>
    </row>
    <row r="1977" spans="1:48" s="257" customFormat="1" ht="21.6" x14ac:dyDescent="0.65">
      <c r="B1977" s="285"/>
      <c r="C1977" s="279"/>
      <c r="AR1977" s="282"/>
      <c r="AS1977" s="279"/>
      <c r="AT1977" s="258"/>
    </row>
    <row r="1978" spans="1:48" s="257" customFormat="1" ht="14.4" x14ac:dyDescent="0.3">
      <c r="B1978" s="307"/>
      <c r="C1978" s="308"/>
      <c r="D1978" s="308"/>
      <c r="E1978" s="308"/>
      <c r="F1978" s="308"/>
      <c r="G1978" s="308"/>
      <c r="H1978" s="308"/>
      <c r="I1978" s="308"/>
      <c r="J1978" s="308"/>
      <c r="K1978" s="308"/>
      <c r="L1978" s="308"/>
      <c r="M1978" s="308"/>
      <c r="N1978" s="308"/>
      <c r="O1978" s="308"/>
      <c r="P1978" s="308"/>
      <c r="Q1978" s="308"/>
      <c r="R1978" s="308"/>
      <c r="S1978" s="308"/>
      <c r="T1978" s="308"/>
      <c r="U1978" s="308"/>
      <c r="V1978" s="308"/>
      <c r="W1978" s="308"/>
      <c r="X1978" s="308"/>
      <c r="Y1978" s="308"/>
      <c r="Z1978" s="308"/>
      <c r="AA1978" s="308"/>
      <c r="AB1978" s="308"/>
      <c r="AC1978" s="308"/>
      <c r="AD1978" s="308"/>
      <c r="AE1978" s="308"/>
      <c r="AF1978" s="308"/>
      <c r="AG1978" s="308"/>
      <c r="AH1978" s="308"/>
      <c r="AI1978" s="308"/>
      <c r="AJ1978" s="308"/>
      <c r="AK1978" s="308"/>
      <c r="AL1978" s="308"/>
      <c r="AM1978" s="308"/>
      <c r="AN1978" s="308"/>
      <c r="AO1978" s="308"/>
      <c r="AP1978" s="308"/>
      <c r="AQ1978" s="308"/>
      <c r="AR1978" s="282"/>
      <c r="AS1978" s="308"/>
      <c r="AT1978" s="256"/>
    </row>
    <row r="1979" spans="1:48" s="257" customFormat="1" ht="21.6" x14ac:dyDescent="0.65">
      <c r="B1979" s="285"/>
      <c r="C1979" s="279"/>
      <c r="D1979" s="256"/>
      <c r="E1979" s="256"/>
      <c r="F1979" s="256"/>
      <c r="G1979" s="256"/>
      <c r="H1979" s="256"/>
      <c r="I1979" s="256"/>
      <c r="J1979" s="256"/>
      <c r="K1979" s="256"/>
      <c r="L1979" s="256"/>
      <c r="M1979" s="256"/>
      <c r="N1979" s="256"/>
      <c r="O1979" s="256"/>
      <c r="P1979" s="256"/>
      <c r="Q1979" s="256"/>
      <c r="R1979" s="256"/>
      <c r="S1979" s="256"/>
      <c r="T1979" s="256"/>
      <c r="U1979" s="256"/>
      <c r="V1979" s="256"/>
      <c r="W1979" s="256"/>
      <c r="X1979" s="256"/>
      <c r="Y1979" s="256"/>
      <c r="Z1979" s="256"/>
      <c r="AA1979" s="256"/>
      <c r="AB1979" s="256"/>
      <c r="AC1979" s="256"/>
      <c r="AD1979" s="256"/>
      <c r="AE1979" s="256"/>
      <c r="AF1979" s="256"/>
      <c r="AG1979" s="256"/>
      <c r="AH1979" s="256"/>
      <c r="AI1979" s="256"/>
      <c r="AJ1979" s="256"/>
      <c r="AK1979" s="256"/>
      <c r="AL1979" s="256"/>
      <c r="AM1979" s="256"/>
      <c r="AN1979" s="256"/>
      <c r="AO1979" s="256"/>
      <c r="AP1979" s="256"/>
      <c r="AQ1979" s="256"/>
      <c r="AR1979" s="282"/>
      <c r="AS1979" s="279"/>
      <c r="AT1979" s="256"/>
    </row>
    <row r="1980" spans="1:48" s="257" customFormat="1" ht="21.6" x14ac:dyDescent="0.65">
      <c r="B1980" s="278"/>
      <c r="C1980" s="279"/>
      <c r="AR1980" s="282"/>
      <c r="AS1980" s="292"/>
      <c r="AT1980" s="258"/>
    </row>
    <row r="1981" spans="1:48" s="257" customFormat="1" ht="14.4" x14ac:dyDescent="0.3">
      <c r="B1981" s="307"/>
      <c r="C1981" s="308"/>
      <c r="D1981" s="308"/>
      <c r="E1981" s="308"/>
      <c r="F1981" s="308"/>
      <c r="G1981" s="308"/>
      <c r="H1981" s="308"/>
      <c r="I1981" s="308"/>
      <c r="J1981" s="308"/>
      <c r="K1981" s="308"/>
      <c r="L1981" s="308"/>
      <c r="M1981" s="308"/>
      <c r="N1981" s="308"/>
      <c r="O1981" s="308"/>
      <c r="P1981" s="308"/>
      <c r="Q1981" s="308"/>
      <c r="R1981" s="308"/>
      <c r="S1981" s="308"/>
      <c r="T1981" s="308"/>
      <c r="U1981" s="308"/>
      <c r="V1981" s="308"/>
      <c r="W1981" s="308"/>
      <c r="X1981" s="308"/>
      <c r="Y1981" s="308"/>
      <c r="Z1981" s="308"/>
      <c r="AA1981" s="308"/>
      <c r="AB1981" s="308"/>
      <c r="AC1981" s="308"/>
      <c r="AD1981" s="308"/>
      <c r="AE1981" s="308"/>
      <c r="AF1981" s="308"/>
      <c r="AG1981" s="308"/>
      <c r="AH1981" s="308"/>
      <c r="AI1981" s="308"/>
      <c r="AJ1981" s="308"/>
      <c r="AK1981" s="308"/>
      <c r="AL1981" s="308"/>
      <c r="AM1981" s="308"/>
      <c r="AN1981" s="308"/>
      <c r="AO1981" s="308"/>
      <c r="AP1981" s="308"/>
      <c r="AQ1981" s="308"/>
      <c r="AR1981" s="282"/>
      <c r="AS1981" s="308"/>
      <c r="AT1981" s="256"/>
    </row>
    <row r="1982" spans="1:48" s="257" customFormat="1" ht="14.4" x14ac:dyDescent="0.3">
      <c r="B1982" s="307"/>
      <c r="C1982" s="308"/>
      <c r="D1982" s="308"/>
      <c r="E1982" s="308"/>
      <c r="F1982" s="308"/>
      <c r="G1982" s="308"/>
      <c r="H1982" s="308"/>
      <c r="I1982" s="308"/>
      <c r="J1982" s="308"/>
      <c r="K1982" s="308"/>
      <c r="L1982" s="308"/>
      <c r="M1982" s="308"/>
      <c r="N1982" s="308"/>
      <c r="O1982" s="308"/>
      <c r="P1982" s="308"/>
      <c r="Q1982" s="308"/>
      <c r="R1982" s="308"/>
      <c r="S1982" s="308"/>
      <c r="T1982" s="308"/>
      <c r="U1982" s="308"/>
      <c r="V1982" s="308"/>
      <c r="W1982" s="308"/>
      <c r="X1982" s="308"/>
      <c r="Y1982" s="308"/>
      <c r="Z1982" s="308"/>
      <c r="AA1982" s="308"/>
      <c r="AB1982" s="308"/>
      <c r="AC1982" s="308"/>
      <c r="AD1982" s="308"/>
      <c r="AE1982" s="308"/>
      <c r="AF1982" s="308"/>
      <c r="AG1982" s="308"/>
      <c r="AH1982" s="308"/>
      <c r="AI1982" s="308"/>
      <c r="AJ1982" s="308"/>
      <c r="AK1982" s="308"/>
      <c r="AL1982" s="308"/>
      <c r="AM1982" s="308"/>
      <c r="AN1982" s="308"/>
      <c r="AO1982" s="308"/>
      <c r="AP1982" s="308"/>
      <c r="AQ1982" s="308"/>
      <c r="AR1982" s="282"/>
      <c r="AS1982" s="308"/>
      <c r="AT1982" s="256"/>
    </row>
    <row r="1983" spans="1:48" s="257" customFormat="1" ht="21.6" x14ac:dyDescent="0.65">
      <c r="B1983" s="285"/>
      <c r="C1983" s="279"/>
      <c r="AR1983" s="282"/>
      <c r="AS1983" s="279"/>
      <c r="AT1983" s="258"/>
    </row>
    <row r="1984" spans="1:48" s="257" customFormat="1" ht="21.6" x14ac:dyDescent="0.65">
      <c r="B1984" s="285"/>
      <c r="C1984" s="279"/>
      <c r="AR1984" s="282"/>
      <c r="AS1984" s="279"/>
      <c r="AT1984" s="258"/>
    </row>
    <row r="1985" spans="2:46" s="257" customFormat="1" ht="21.6" x14ac:dyDescent="0.65">
      <c r="B1985" s="285"/>
      <c r="C1985" s="279"/>
      <c r="D1985" s="256"/>
      <c r="E1985" s="256"/>
      <c r="F1985" s="256"/>
      <c r="G1985" s="256"/>
      <c r="H1985" s="256"/>
      <c r="I1985" s="256"/>
      <c r="J1985" s="256"/>
      <c r="K1985" s="256"/>
      <c r="L1985" s="256"/>
      <c r="M1985" s="256"/>
      <c r="N1985" s="256"/>
      <c r="O1985" s="256"/>
      <c r="P1985" s="256"/>
      <c r="Q1985" s="256"/>
      <c r="R1985" s="256"/>
      <c r="S1985" s="256"/>
      <c r="T1985" s="256"/>
      <c r="U1985" s="256"/>
      <c r="V1985" s="256"/>
      <c r="W1985" s="256"/>
      <c r="X1985" s="256"/>
      <c r="Y1985" s="256"/>
      <c r="Z1985" s="256"/>
      <c r="AA1985" s="256"/>
      <c r="AB1985" s="256"/>
      <c r="AC1985" s="256"/>
      <c r="AD1985" s="256"/>
      <c r="AE1985" s="256"/>
      <c r="AF1985" s="256"/>
      <c r="AG1985" s="256"/>
      <c r="AH1985" s="256"/>
      <c r="AI1985" s="256"/>
      <c r="AJ1985" s="256"/>
      <c r="AK1985" s="256"/>
      <c r="AL1985" s="256"/>
      <c r="AM1985" s="256"/>
      <c r="AN1985" s="256"/>
      <c r="AO1985" s="256"/>
      <c r="AP1985" s="256"/>
      <c r="AQ1985" s="256"/>
      <c r="AR1985" s="282"/>
      <c r="AS1985" s="279"/>
      <c r="AT1985" s="256"/>
    </row>
    <row r="1986" spans="2:46" s="257" customFormat="1" ht="21.6" x14ac:dyDescent="0.65">
      <c r="B1986" s="285"/>
      <c r="C1986" s="279"/>
      <c r="D1986" s="256"/>
      <c r="E1986" s="256"/>
      <c r="F1986" s="256"/>
      <c r="G1986" s="256"/>
      <c r="H1986" s="256"/>
      <c r="I1986" s="256"/>
      <c r="J1986" s="256"/>
      <c r="K1986" s="256"/>
      <c r="L1986" s="256"/>
      <c r="M1986" s="256"/>
      <c r="N1986" s="256"/>
      <c r="O1986" s="256"/>
      <c r="P1986" s="256"/>
      <c r="Q1986" s="256"/>
      <c r="R1986" s="256"/>
      <c r="S1986" s="256"/>
      <c r="T1986" s="256"/>
      <c r="U1986" s="256"/>
      <c r="V1986" s="256"/>
      <c r="W1986" s="256"/>
      <c r="X1986" s="256"/>
      <c r="Y1986" s="256"/>
      <c r="Z1986" s="256"/>
      <c r="AA1986" s="256"/>
      <c r="AB1986" s="256"/>
      <c r="AC1986" s="256"/>
      <c r="AD1986" s="256"/>
      <c r="AE1986" s="256"/>
      <c r="AF1986" s="256"/>
      <c r="AG1986" s="256"/>
      <c r="AH1986" s="256"/>
      <c r="AI1986" s="256"/>
      <c r="AJ1986" s="256"/>
      <c r="AK1986" s="256"/>
      <c r="AL1986" s="256"/>
      <c r="AM1986" s="256"/>
      <c r="AN1986" s="256"/>
      <c r="AO1986" s="256"/>
      <c r="AP1986" s="256"/>
      <c r="AQ1986" s="256"/>
      <c r="AR1986" s="282"/>
      <c r="AS1986" s="279"/>
      <c r="AT1986" s="256"/>
    </row>
    <row r="1987" spans="2:46" s="257" customFormat="1" ht="14.4" x14ac:dyDescent="0.3">
      <c r="B1987" s="307"/>
      <c r="C1987" s="308"/>
      <c r="D1987" s="308"/>
      <c r="E1987" s="308"/>
      <c r="F1987" s="308"/>
      <c r="G1987" s="308"/>
      <c r="H1987" s="308"/>
      <c r="I1987" s="308"/>
      <c r="J1987" s="308"/>
      <c r="K1987" s="308"/>
      <c r="L1987" s="308"/>
      <c r="M1987" s="308"/>
      <c r="N1987" s="308"/>
      <c r="O1987" s="308"/>
      <c r="P1987" s="308"/>
      <c r="Q1987" s="308"/>
      <c r="R1987" s="308"/>
      <c r="S1987" s="308"/>
      <c r="T1987" s="308"/>
      <c r="U1987" s="308"/>
      <c r="V1987" s="308"/>
      <c r="W1987" s="308"/>
      <c r="X1987" s="308"/>
      <c r="Y1987" s="308"/>
      <c r="Z1987" s="308"/>
      <c r="AA1987" s="308"/>
      <c r="AB1987" s="308"/>
      <c r="AC1987" s="308"/>
      <c r="AD1987" s="308"/>
      <c r="AE1987" s="308"/>
      <c r="AF1987" s="308"/>
      <c r="AG1987" s="308"/>
      <c r="AH1987" s="308"/>
      <c r="AI1987" s="308"/>
      <c r="AJ1987" s="308"/>
      <c r="AK1987" s="308"/>
      <c r="AL1987" s="308"/>
      <c r="AM1987" s="308"/>
      <c r="AN1987" s="308"/>
      <c r="AO1987" s="308"/>
      <c r="AP1987" s="308"/>
      <c r="AQ1987" s="308"/>
      <c r="AR1987" s="282"/>
      <c r="AS1987" s="308"/>
      <c r="AT1987" s="256"/>
    </row>
    <row r="1988" spans="2:46" s="257" customFormat="1" ht="21.6" x14ac:dyDescent="0.65">
      <c r="B1988" s="285"/>
      <c r="C1988" s="279"/>
      <c r="D1988" s="256"/>
      <c r="E1988" s="256"/>
      <c r="F1988" s="256"/>
      <c r="G1988" s="256"/>
      <c r="H1988" s="256"/>
      <c r="I1988" s="256"/>
      <c r="J1988" s="256"/>
      <c r="K1988" s="256"/>
      <c r="L1988" s="256"/>
      <c r="M1988" s="256"/>
      <c r="N1988" s="256"/>
      <c r="O1988" s="256"/>
      <c r="P1988" s="256"/>
      <c r="Q1988" s="256"/>
      <c r="R1988" s="256"/>
      <c r="S1988" s="256"/>
      <c r="T1988" s="256"/>
      <c r="U1988" s="256"/>
      <c r="V1988" s="256"/>
      <c r="W1988" s="256"/>
      <c r="X1988" s="256"/>
      <c r="Y1988" s="256"/>
      <c r="Z1988" s="256"/>
      <c r="AA1988" s="256"/>
      <c r="AB1988" s="256"/>
      <c r="AC1988" s="256"/>
      <c r="AD1988" s="256"/>
      <c r="AE1988" s="256"/>
      <c r="AF1988" s="256"/>
      <c r="AG1988" s="256"/>
      <c r="AH1988" s="256"/>
      <c r="AI1988" s="256"/>
      <c r="AJ1988" s="256"/>
      <c r="AK1988" s="256"/>
      <c r="AL1988" s="256"/>
      <c r="AM1988" s="256"/>
      <c r="AN1988" s="256"/>
      <c r="AO1988" s="256"/>
      <c r="AP1988" s="256"/>
      <c r="AQ1988" s="256"/>
      <c r="AR1988" s="282"/>
      <c r="AS1988" s="279"/>
      <c r="AT1988" s="256"/>
    </row>
    <row r="1989" spans="2:46" s="257" customFormat="1" ht="21.6" x14ac:dyDescent="0.65">
      <c r="B1989" s="285"/>
      <c r="C1989" s="279"/>
      <c r="D1989" s="256"/>
      <c r="E1989" s="256"/>
      <c r="F1989" s="256"/>
      <c r="G1989" s="256"/>
      <c r="H1989" s="256"/>
      <c r="I1989" s="256"/>
      <c r="J1989" s="256"/>
      <c r="K1989" s="256"/>
      <c r="L1989" s="256"/>
      <c r="M1989" s="256"/>
      <c r="N1989" s="256"/>
      <c r="O1989" s="256"/>
      <c r="P1989" s="256"/>
      <c r="Q1989" s="256"/>
      <c r="R1989" s="256"/>
      <c r="S1989" s="256"/>
      <c r="T1989" s="256"/>
      <c r="U1989" s="256"/>
      <c r="V1989" s="256"/>
      <c r="W1989" s="256"/>
      <c r="X1989" s="256"/>
      <c r="Y1989" s="256"/>
      <c r="Z1989" s="256"/>
      <c r="AA1989" s="256"/>
      <c r="AB1989" s="256"/>
      <c r="AC1989" s="256"/>
      <c r="AD1989" s="256"/>
      <c r="AE1989" s="256"/>
      <c r="AF1989" s="256"/>
      <c r="AG1989" s="256"/>
      <c r="AH1989" s="256"/>
      <c r="AI1989" s="256"/>
      <c r="AJ1989" s="256"/>
      <c r="AK1989" s="256"/>
      <c r="AL1989" s="256"/>
      <c r="AM1989" s="256"/>
      <c r="AN1989" s="256"/>
      <c r="AO1989" s="256"/>
      <c r="AP1989" s="256"/>
      <c r="AQ1989" s="256"/>
      <c r="AR1989" s="282"/>
      <c r="AS1989" s="279"/>
      <c r="AT1989" s="256"/>
    </row>
    <row r="1990" spans="2:46" s="257" customFormat="1" ht="14.4" x14ac:dyDescent="0.3">
      <c r="B1990" s="307"/>
      <c r="C1990" s="308"/>
      <c r="D1990" s="308"/>
      <c r="E1990" s="308"/>
      <c r="F1990" s="308"/>
      <c r="G1990" s="308"/>
      <c r="H1990" s="308"/>
      <c r="I1990" s="308"/>
      <c r="J1990" s="308"/>
      <c r="K1990" s="308"/>
      <c r="L1990" s="308"/>
      <c r="M1990" s="308"/>
      <c r="N1990" s="308"/>
      <c r="O1990" s="308"/>
      <c r="P1990" s="308"/>
      <c r="Q1990" s="308"/>
      <c r="R1990" s="308"/>
      <c r="S1990" s="308"/>
      <c r="T1990" s="308"/>
      <c r="U1990" s="308"/>
      <c r="V1990" s="308"/>
      <c r="W1990" s="308"/>
      <c r="X1990" s="308"/>
      <c r="Y1990" s="308"/>
      <c r="Z1990" s="308"/>
      <c r="AA1990" s="308"/>
      <c r="AB1990" s="308"/>
      <c r="AC1990" s="308"/>
      <c r="AD1990" s="308"/>
      <c r="AE1990" s="308"/>
      <c r="AF1990" s="308"/>
      <c r="AG1990" s="308"/>
      <c r="AH1990" s="308"/>
      <c r="AI1990" s="308"/>
      <c r="AJ1990" s="308"/>
      <c r="AK1990" s="308"/>
      <c r="AL1990" s="308"/>
      <c r="AM1990" s="308"/>
      <c r="AN1990" s="308"/>
      <c r="AO1990" s="308"/>
      <c r="AP1990" s="308"/>
      <c r="AQ1990" s="308"/>
      <c r="AR1990" s="282"/>
      <c r="AS1990" s="308"/>
      <c r="AT1990" s="256"/>
    </row>
    <row r="1991" spans="2:46" s="257" customFormat="1" ht="21.6" x14ac:dyDescent="0.65">
      <c r="B1991" s="285"/>
      <c r="C1991" s="279"/>
      <c r="D1991" s="256"/>
      <c r="E1991" s="256"/>
      <c r="F1991" s="256"/>
      <c r="G1991" s="256"/>
      <c r="H1991" s="256"/>
      <c r="I1991" s="256"/>
      <c r="J1991" s="256"/>
      <c r="K1991" s="256"/>
      <c r="L1991" s="256"/>
      <c r="M1991" s="256"/>
      <c r="N1991" s="256"/>
      <c r="O1991" s="256"/>
      <c r="P1991" s="256"/>
      <c r="Q1991" s="256"/>
      <c r="R1991" s="256"/>
      <c r="S1991" s="256"/>
      <c r="T1991" s="256"/>
      <c r="U1991" s="256"/>
      <c r="V1991" s="256"/>
      <c r="W1991" s="256"/>
      <c r="X1991" s="256"/>
      <c r="Y1991" s="256"/>
      <c r="Z1991" s="256"/>
      <c r="AA1991" s="256"/>
      <c r="AB1991" s="256"/>
      <c r="AC1991" s="256"/>
      <c r="AD1991" s="256"/>
      <c r="AE1991" s="256"/>
      <c r="AF1991" s="256"/>
      <c r="AG1991" s="256"/>
      <c r="AH1991" s="256"/>
      <c r="AI1991" s="256"/>
      <c r="AJ1991" s="256"/>
      <c r="AK1991" s="256"/>
      <c r="AL1991" s="256"/>
      <c r="AM1991" s="256"/>
      <c r="AN1991" s="256"/>
      <c r="AO1991" s="256"/>
      <c r="AP1991" s="256"/>
      <c r="AQ1991" s="256"/>
      <c r="AR1991" s="282"/>
      <c r="AS1991" s="279"/>
      <c r="AT1991" s="256"/>
    </row>
    <row r="1992" spans="2:46" s="257" customFormat="1" ht="21.6" x14ac:dyDescent="0.65">
      <c r="B1992" s="285"/>
      <c r="C1992" s="279"/>
      <c r="AR1992" s="282"/>
      <c r="AS1992" s="279"/>
      <c r="AT1992" s="258"/>
    </row>
    <row r="1993" spans="2:46" s="257" customFormat="1" ht="14.4" x14ac:dyDescent="0.3">
      <c r="B1993" s="307"/>
      <c r="C1993" s="308"/>
      <c r="D1993" s="308"/>
      <c r="E1993" s="308"/>
      <c r="F1993" s="308"/>
      <c r="G1993" s="308"/>
      <c r="H1993" s="308"/>
      <c r="I1993" s="308"/>
      <c r="J1993" s="308"/>
      <c r="K1993" s="308"/>
      <c r="L1993" s="308"/>
      <c r="M1993" s="308"/>
      <c r="N1993" s="308"/>
      <c r="O1993" s="308"/>
      <c r="P1993" s="308"/>
      <c r="Q1993" s="308"/>
      <c r="R1993" s="308"/>
      <c r="S1993" s="308"/>
      <c r="T1993" s="308"/>
      <c r="U1993" s="308"/>
      <c r="V1993" s="308"/>
      <c r="W1993" s="308"/>
      <c r="X1993" s="308"/>
      <c r="Y1993" s="308"/>
      <c r="Z1993" s="308"/>
      <c r="AA1993" s="308"/>
      <c r="AB1993" s="308"/>
      <c r="AC1993" s="308"/>
      <c r="AD1993" s="308"/>
      <c r="AE1993" s="308"/>
      <c r="AF1993" s="308"/>
      <c r="AG1993" s="308"/>
      <c r="AH1993" s="308"/>
      <c r="AI1993" s="308"/>
      <c r="AJ1993" s="308"/>
      <c r="AK1993" s="308"/>
      <c r="AL1993" s="308"/>
      <c r="AM1993" s="308"/>
      <c r="AN1993" s="308"/>
      <c r="AO1993" s="308"/>
      <c r="AP1993" s="308"/>
      <c r="AQ1993" s="308"/>
      <c r="AR1993" s="282"/>
      <c r="AS1993" s="308"/>
      <c r="AT1993" s="256"/>
    </row>
    <row r="1994" spans="2:46" s="257" customFormat="1" ht="21.6" x14ac:dyDescent="0.65">
      <c r="B1994" s="285"/>
      <c r="C1994" s="279"/>
      <c r="D1994" s="256"/>
      <c r="E1994" s="256"/>
      <c r="F1994" s="256"/>
      <c r="G1994" s="256"/>
      <c r="H1994" s="256"/>
      <c r="I1994" s="256"/>
      <c r="J1994" s="256"/>
      <c r="K1994" s="256"/>
      <c r="L1994" s="256"/>
      <c r="M1994" s="256"/>
      <c r="N1994" s="256"/>
      <c r="O1994" s="256"/>
      <c r="P1994" s="256"/>
      <c r="Q1994" s="256"/>
      <c r="R1994" s="256"/>
      <c r="S1994" s="256"/>
      <c r="T1994" s="256"/>
      <c r="U1994" s="256"/>
      <c r="V1994" s="256"/>
      <c r="W1994" s="256"/>
      <c r="X1994" s="256"/>
      <c r="Y1994" s="256"/>
      <c r="Z1994" s="256"/>
      <c r="AA1994" s="256"/>
      <c r="AB1994" s="256"/>
      <c r="AC1994" s="256"/>
      <c r="AD1994" s="256"/>
      <c r="AE1994" s="256"/>
      <c r="AF1994" s="256"/>
      <c r="AG1994" s="256"/>
      <c r="AH1994" s="256"/>
      <c r="AI1994" s="256"/>
      <c r="AJ1994" s="256"/>
      <c r="AK1994" s="256"/>
      <c r="AL1994" s="256"/>
      <c r="AM1994" s="256"/>
      <c r="AN1994" s="256"/>
      <c r="AO1994" s="256"/>
      <c r="AP1994" s="256"/>
      <c r="AQ1994" s="256"/>
      <c r="AR1994" s="282"/>
      <c r="AS1994" s="279"/>
      <c r="AT1994" s="256"/>
    </row>
    <row r="1995" spans="2:46" s="257" customFormat="1" ht="14.4" x14ac:dyDescent="0.3">
      <c r="B1995" s="307"/>
      <c r="C1995" s="308"/>
      <c r="D1995" s="308"/>
      <c r="E1995" s="308"/>
      <c r="F1995" s="308"/>
      <c r="G1995" s="308"/>
      <c r="H1995" s="308"/>
      <c r="I1995" s="308"/>
      <c r="J1995" s="308"/>
      <c r="K1995" s="308"/>
      <c r="L1995" s="308"/>
      <c r="M1995" s="308"/>
      <c r="N1995" s="308"/>
      <c r="O1995" s="308"/>
      <c r="P1995" s="308"/>
      <c r="Q1995" s="308"/>
      <c r="R1995" s="308"/>
      <c r="S1995" s="308"/>
      <c r="T1995" s="308"/>
      <c r="U1995" s="308"/>
      <c r="V1995" s="308"/>
      <c r="W1995" s="308"/>
      <c r="X1995" s="308"/>
      <c r="Y1995" s="308"/>
      <c r="Z1995" s="308"/>
      <c r="AA1995" s="308"/>
      <c r="AB1995" s="308"/>
      <c r="AC1995" s="308"/>
      <c r="AD1995" s="308"/>
      <c r="AE1995" s="308"/>
      <c r="AF1995" s="308"/>
      <c r="AG1995" s="308"/>
      <c r="AH1995" s="308"/>
      <c r="AI1995" s="308"/>
      <c r="AJ1995" s="308"/>
      <c r="AK1995" s="308"/>
      <c r="AL1995" s="308"/>
      <c r="AM1995" s="308"/>
      <c r="AN1995" s="308"/>
      <c r="AO1995" s="308"/>
      <c r="AP1995" s="308"/>
      <c r="AQ1995" s="308"/>
      <c r="AR1995" s="282"/>
      <c r="AS1995" s="308"/>
      <c r="AT1995" s="256"/>
    </row>
    <row r="1996" spans="2:46" s="257" customFormat="1" ht="14.4" x14ac:dyDescent="0.3">
      <c r="B1996" s="307"/>
      <c r="C1996" s="308"/>
      <c r="D1996" s="308"/>
      <c r="E1996" s="308"/>
      <c r="F1996" s="308"/>
      <c r="G1996" s="308"/>
      <c r="H1996" s="308"/>
      <c r="I1996" s="308"/>
      <c r="J1996" s="308"/>
      <c r="K1996" s="308"/>
      <c r="L1996" s="308"/>
      <c r="M1996" s="308"/>
      <c r="N1996" s="308"/>
      <c r="O1996" s="308"/>
      <c r="P1996" s="308"/>
      <c r="Q1996" s="308"/>
      <c r="R1996" s="308"/>
      <c r="S1996" s="308"/>
      <c r="T1996" s="308"/>
      <c r="U1996" s="308"/>
      <c r="V1996" s="308"/>
      <c r="W1996" s="308"/>
      <c r="X1996" s="308"/>
      <c r="Y1996" s="308"/>
      <c r="Z1996" s="308"/>
      <c r="AA1996" s="308"/>
      <c r="AB1996" s="308"/>
      <c r="AC1996" s="308"/>
      <c r="AD1996" s="308"/>
      <c r="AE1996" s="308"/>
      <c r="AF1996" s="308"/>
      <c r="AG1996" s="308"/>
      <c r="AH1996" s="308"/>
      <c r="AI1996" s="308"/>
      <c r="AJ1996" s="308"/>
      <c r="AK1996" s="308"/>
      <c r="AL1996" s="308"/>
      <c r="AM1996" s="308"/>
      <c r="AN1996" s="308"/>
      <c r="AO1996" s="308"/>
      <c r="AP1996" s="308"/>
      <c r="AQ1996" s="308"/>
      <c r="AR1996" s="282"/>
      <c r="AS1996" s="308"/>
      <c r="AT1996" s="256"/>
    </row>
    <row r="1997" spans="2:46" s="257" customFormat="1" ht="21.6" x14ac:dyDescent="0.65">
      <c r="B1997" s="278"/>
      <c r="C1997" s="279"/>
      <c r="AR1997" s="282"/>
      <c r="AS1997" s="292"/>
      <c r="AT1997" s="258"/>
    </row>
    <row r="1998" spans="2:46" s="257" customFormat="1" ht="14.4" x14ac:dyDescent="0.3">
      <c r="B1998" s="307"/>
      <c r="C1998" s="308"/>
      <c r="D1998" s="308"/>
      <c r="E1998" s="308"/>
      <c r="F1998" s="308"/>
      <c r="G1998" s="308"/>
      <c r="H1998" s="308"/>
      <c r="I1998" s="308"/>
      <c r="J1998" s="308"/>
      <c r="K1998" s="308"/>
      <c r="L1998" s="308"/>
      <c r="M1998" s="308"/>
      <c r="N1998" s="308"/>
      <c r="O1998" s="308"/>
      <c r="P1998" s="308"/>
      <c r="Q1998" s="308"/>
      <c r="R1998" s="308"/>
      <c r="S1998" s="308"/>
      <c r="T1998" s="308"/>
      <c r="U1998" s="308"/>
      <c r="V1998" s="308"/>
      <c r="W1998" s="308"/>
      <c r="X1998" s="308"/>
      <c r="Y1998" s="308"/>
      <c r="Z1998" s="308"/>
      <c r="AA1998" s="308"/>
      <c r="AB1998" s="308"/>
      <c r="AC1998" s="308"/>
      <c r="AD1998" s="308"/>
      <c r="AE1998" s="308"/>
      <c r="AF1998" s="308"/>
      <c r="AG1998" s="308"/>
      <c r="AH1998" s="308"/>
      <c r="AI1998" s="308"/>
      <c r="AJ1998" s="308"/>
      <c r="AK1998" s="308"/>
      <c r="AL1998" s="308"/>
      <c r="AM1998" s="308"/>
      <c r="AN1998" s="308"/>
      <c r="AO1998" s="308"/>
      <c r="AP1998" s="308"/>
      <c r="AQ1998" s="308"/>
      <c r="AR1998" s="282"/>
      <c r="AS1998" s="308"/>
      <c r="AT1998" s="256"/>
    </row>
    <row r="1999" spans="2:46" s="257" customFormat="1" ht="14.4" x14ac:dyDescent="0.3">
      <c r="B1999" s="307"/>
      <c r="C1999" s="308"/>
      <c r="D1999" s="308"/>
      <c r="E1999" s="308"/>
      <c r="F1999" s="308"/>
      <c r="G1999" s="308"/>
      <c r="H1999" s="308"/>
      <c r="I1999" s="308"/>
      <c r="J1999" s="308"/>
      <c r="K1999" s="308"/>
      <c r="L1999" s="308"/>
      <c r="M1999" s="308"/>
      <c r="N1999" s="308"/>
      <c r="O1999" s="308"/>
      <c r="P1999" s="308"/>
      <c r="Q1999" s="308"/>
      <c r="R1999" s="308"/>
      <c r="S1999" s="308"/>
      <c r="T1999" s="308"/>
      <c r="U1999" s="308"/>
      <c r="V1999" s="308"/>
      <c r="W1999" s="308"/>
      <c r="X1999" s="308"/>
      <c r="Y1999" s="308"/>
      <c r="Z1999" s="308"/>
      <c r="AA1999" s="308"/>
      <c r="AB1999" s="308"/>
      <c r="AC1999" s="308"/>
      <c r="AD1999" s="308"/>
      <c r="AE1999" s="308"/>
      <c r="AF1999" s="308"/>
      <c r="AG1999" s="308"/>
      <c r="AH1999" s="308"/>
      <c r="AI1999" s="308"/>
      <c r="AJ1999" s="308"/>
      <c r="AK1999" s="308"/>
      <c r="AL1999" s="308"/>
      <c r="AM1999" s="308"/>
      <c r="AN1999" s="308"/>
      <c r="AO1999" s="308"/>
      <c r="AP1999" s="308"/>
      <c r="AQ1999" s="308"/>
      <c r="AR1999" s="282"/>
      <c r="AS1999" s="308"/>
      <c r="AT1999" s="256"/>
    </row>
    <row r="2000" spans="2:46" s="257" customFormat="1" ht="21.6" x14ac:dyDescent="0.65">
      <c r="B2000" s="278"/>
      <c r="C2000" s="279"/>
      <c r="D2000" s="256"/>
      <c r="E2000" s="256"/>
      <c r="F2000" s="256"/>
      <c r="G2000" s="256"/>
      <c r="H2000" s="256"/>
      <c r="I2000" s="256"/>
      <c r="J2000" s="256"/>
      <c r="K2000" s="256"/>
      <c r="L2000" s="256"/>
      <c r="M2000" s="256"/>
      <c r="N2000" s="256"/>
      <c r="O2000" s="256"/>
      <c r="P2000" s="256"/>
      <c r="Q2000" s="256"/>
      <c r="R2000" s="256"/>
      <c r="S2000" s="256"/>
      <c r="T2000" s="256"/>
      <c r="U2000" s="256"/>
      <c r="V2000" s="256"/>
      <c r="W2000" s="256"/>
      <c r="X2000" s="256"/>
      <c r="Y2000" s="256"/>
      <c r="Z2000" s="256"/>
      <c r="AA2000" s="256"/>
      <c r="AB2000" s="256"/>
      <c r="AC2000" s="256"/>
      <c r="AD2000" s="256"/>
      <c r="AE2000" s="256"/>
      <c r="AF2000" s="256"/>
      <c r="AG2000" s="256"/>
      <c r="AH2000" s="256"/>
      <c r="AI2000" s="256"/>
      <c r="AJ2000" s="256"/>
      <c r="AK2000" s="256"/>
      <c r="AL2000" s="256"/>
      <c r="AM2000" s="256"/>
      <c r="AN2000" s="256"/>
      <c r="AO2000" s="256"/>
      <c r="AP2000" s="256"/>
      <c r="AQ2000" s="256"/>
      <c r="AR2000" s="282"/>
      <c r="AS2000" s="292"/>
      <c r="AT2000" s="256"/>
    </row>
    <row r="2001" spans="2:48" s="257" customFormat="1" ht="21.6" x14ac:dyDescent="0.65">
      <c r="B2001" s="285"/>
      <c r="C2001" s="279"/>
      <c r="AR2001" s="282"/>
      <c r="AS2001" s="279"/>
      <c r="AT2001" s="258"/>
    </row>
    <row r="2002" spans="2:48" s="257" customFormat="1" ht="14.4" x14ac:dyDescent="0.3">
      <c r="B2002" s="307"/>
      <c r="C2002" s="308"/>
      <c r="D2002" s="308"/>
      <c r="E2002" s="308"/>
      <c r="F2002" s="308"/>
      <c r="G2002" s="308"/>
      <c r="H2002" s="308"/>
      <c r="I2002" s="308"/>
      <c r="J2002" s="308"/>
      <c r="K2002" s="308"/>
      <c r="L2002" s="308"/>
      <c r="M2002" s="308"/>
      <c r="N2002" s="308"/>
      <c r="O2002" s="308"/>
      <c r="P2002" s="308"/>
      <c r="Q2002" s="308"/>
      <c r="R2002" s="308"/>
      <c r="S2002" s="308"/>
      <c r="T2002" s="308"/>
      <c r="U2002" s="308"/>
      <c r="V2002" s="308"/>
      <c r="W2002" s="308"/>
      <c r="X2002" s="308"/>
      <c r="Y2002" s="308"/>
      <c r="Z2002" s="308"/>
      <c r="AA2002" s="308"/>
      <c r="AB2002" s="308"/>
      <c r="AC2002" s="308"/>
      <c r="AD2002" s="308"/>
      <c r="AE2002" s="308"/>
      <c r="AF2002" s="308"/>
      <c r="AG2002" s="308"/>
      <c r="AH2002" s="308"/>
      <c r="AI2002" s="308"/>
      <c r="AJ2002" s="308"/>
      <c r="AK2002" s="308"/>
      <c r="AL2002" s="308"/>
      <c r="AM2002" s="308"/>
      <c r="AN2002" s="308"/>
      <c r="AO2002" s="308"/>
      <c r="AP2002" s="308"/>
      <c r="AQ2002" s="308"/>
      <c r="AR2002" s="282"/>
      <c r="AS2002" s="308"/>
      <c r="AT2002" s="256"/>
    </row>
    <row r="2003" spans="2:48" s="257" customFormat="1" ht="21.6" x14ac:dyDescent="0.65">
      <c r="B2003" s="285"/>
      <c r="C2003" s="279"/>
      <c r="D2003" s="256"/>
      <c r="E2003" s="256"/>
      <c r="F2003" s="256"/>
      <c r="G2003" s="256"/>
      <c r="H2003" s="256"/>
      <c r="I2003" s="256"/>
      <c r="J2003" s="256"/>
      <c r="K2003" s="256"/>
      <c r="L2003" s="256"/>
      <c r="M2003" s="256"/>
      <c r="N2003" s="256"/>
      <c r="O2003" s="256"/>
      <c r="P2003" s="256"/>
      <c r="Q2003" s="256"/>
      <c r="R2003" s="256"/>
      <c r="S2003" s="256"/>
      <c r="T2003" s="256"/>
      <c r="U2003" s="256"/>
      <c r="V2003" s="256"/>
      <c r="W2003" s="256"/>
      <c r="X2003" s="256"/>
      <c r="Y2003" s="256"/>
      <c r="Z2003" s="256"/>
      <c r="AA2003" s="256"/>
      <c r="AB2003" s="256"/>
      <c r="AC2003" s="256"/>
      <c r="AD2003" s="256"/>
      <c r="AE2003" s="256"/>
      <c r="AF2003" s="256"/>
      <c r="AG2003" s="256"/>
      <c r="AH2003" s="256"/>
      <c r="AI2003" s="256"/>
      <c r="AJ2003" s="256"/>
      <c r="AK2003" s="256"/>
      <c r="AL2003" s="256"/>
      <c r="AM2003" s="256"/>
      <c r="AN2003" s="256"/>
      <c r="AO2003" s="256"/>
      <c r="AP2003" s="256"/>
      <c r="AQ2003" s="256"/>
      <c r="AR2003" s="282"/>
      <c r="AS2003" s="279"/>
      <c r="AT2003" s="256"/>
    </row>
    <row r="2004" spans="2:48" s="257" customFormat="1" ht="21.6" x14ac:dyDescent="0.65">
      <c r="B2004" s="285"/>
      <c r="C2004" s="279"/>
      <c r="D2004" s="256"/>
      <c r="E2004" s="256"/>
      <c r="F2004" s="256"/>
      <c r="G2004" s="256"/>
      <c r="H2004" s="256"/>
      <c r="I2004" s="256"/>
      <c r="J2004" s="256"/>
      <c r="K2004" s="256"/>
      <c r="L2004" s="256"/>
      <c r="M2004" s="256"/>
      <c r="N2004" s="256"/>
      <c r="O2004" s="256"/>
      <c r="P2004" s="256"/>
      <c r="Q2004" s="256"/>
      <c r="R2004" s="256"/>
      <c r="S2004" s="256"/>
      <c r="T2004" s="256"/>
      <c r="U2004" s="256"/>
      <c r="V2004" s="256"/>
      <c r="W2004" s="256"/>
      <c r="X2004" s="256"/>
      <c r="Y2004" s="256"/>
      <c r="Z2004" s="256"/>
      <c r="AA2004" s="256"/>
      <c r="AB2004" s="256"/>
      <c r="AC2004" s="256"/>
      <c r="AD2004" s="256"/>
      <c r="AE2004" s="256"/>
      <c r="AF2004" s="256"/>
      <c r="AG2004" s="256"/>
      <c r="AH2004" s="256"/>
      <c r="AI2004" s="256"/>
      <c r="AJ2004" s="256"/>
      <c r="AK2004" s="256"/>
      <c r="AL2004" s="256"/>
      <c r="AM2004" s="256"/>
      <c r="AN2004" s="256"/>
      <c r="AO2004" s="256"/>
      <c r="AP2004" s="256"/>
      <c r="AQ2004" s="256"/>
      <c r="AR2004" s="282"/>
      <c r="AS2004" s="279"/>
      <c r="AT2004" s="256"/>
    </row>
    <row r="2005" spans="2:48" s="257" customFormat="1" ht="14.4" x14ac:dyDescent="0.3">
      <c r="B2005" s="307"/>
      <c r="C2005" s="308"/>
      <c r="D2005" s="308"/>
      <c r="E2005" s="308"/>
      <c r="F2005" s="308"/>
      <c r="G2005" s="308"/>
      <c r="H2005" s="308"/>
      <c r="I2005" s="308"/>
      <c r="J2005" s="308"/>
      <c r="K2005" s="308"/>
      <c r="L2005" s="308"/>
      <c r="M2005" s="308"/>
      <c r="N2005" s="308"/>
      <c r="O2005" s="308"/>
      <c r="P2005" s="308"/>
      <c r="Q2005" s="308"/>
      <c r="R2005" s="308"/>
      <c r="S2005" s="308"/>
      <c r="T2005" s="308"/>
      <c r="U2005" s="308"/>
      <c r="V2005" s="308"/>
      <c r="W2005" s="308"/>
      <c r="X2005" s="308"/>
      <c r="Y2005" s="308"/>
      <c r="Z2005" s="308"/>
      <c r="AA2005" s="308"/>
      <c r="AB2005" s="308"/>
      <c r="AC2005" s="308"/>
      <c r="AD2005" s="308"/>
      <c r="AE2005" s="308"/>
      <c r="AF2005" s="308"/>
      <c r="AG2005" s="308"/>
      <c r="AH2005" s="308"/>
      <c r="AI2005" s="308"/>
      <c r="AJ2005" s="308"/>
      <c r="AK2005" s="308"/>
      <c r="AL2005" s="308"/>
      <c r="AM2005" s="308"/>
      <c r="AN2005" s="308"/>
      <c r="AO2005" s="308"/>
      <c r="AP2005" s="308"/>
      <c r="AQ2005" s="308"/>
      <c r="AR2005" s="282"/>
      <c r="AS2005" s="308"/>
      <c r="AT2005" s="256"/>
    </row>
    <row r="2006" spans="2:48" s="257" customFormat="1" ht="21.6" x14ac:dyDescent="0.65">
      <c r="B2006" s="285"/>
      <c r="C2006" s="279"/>
      <c r="D2006" s="256"/>
      <c r="E2006" s="256"/>
      <c r="F2006" s="256"/>
      <c r="G2006" s="256"/>
      <c r="H2006" s="256"/>
      <c r="I2006" s="256"/>
      <c r="J2006" s="256"/>
      <c r="K2006" s="256"/>
      <c r="L2006" s="256"/>
      <c r="M2006" s="256"/>
      <c r="N2006" s="256"/>
      <c r="O2006" s="256"/>
      <c r="P2006" s="256"/>
      <c r="Q2006" s="256"/>
      <c r="R2006" s="256"/>
      <c r="S2006" s="256"/>
      <c r="T2006" s="256"/>
      <c r="U2006" s="256"/>
      <c r="V2006" s="256"/>
      <c r="W2006" s="256"/>
      <c r="X2006" s="256"/>
      <c r="Y2006" s="256"/>
      <c r="Z2006" s="256"/>
      <c r="AA2006" s="256"/>
      <c r="AB2006" s="256"/>
      <c r="AC2006" s="256"/>
      <c r="AD2006" s="256"/>
      <c r="AE2006" s="256"/>
      <c r="AF2006" s="256"/>
      <c r="AG2006" s="256"/>
      <c r="AH2006" s="256"/>
      <c r="AI2006" s="256"/>
      <c r="AJ2006" s="256"/>
      <c r="AK2006" s="256"/>
      <c r="AL2006" s="256"/>
      <c r="AM2006" s="256"/>
      <c r="AN2006" s="256"/>
      <c r="AO2006" s="256"/>
      <c r="AP2006" s="256"/>
      <c r="AQ2006" s="256"/>
      <c r="AR2006" s="282"/>
      <c r="AS2006" s="279"/>
      <c r="AT2006" s="256"/>
    </row>
    <row r="2007" spans="2:48" s="257" customFormat="1" ht="21.6" x14ac:dyDescent="0.65">
      <c r="B2007" s="285"/>
      <c r="C2007" s="279"/>
      <c r="AR2007" s="282"/>
      <c r="AS2007" s="279"/>
      <c r="AT2007" s="258"/>
    </row>
    <row r="2008" spans="2:48" s="257" customFormat="1" ht="21.6" x14ac:dyDescent="0.65">
      <c r="B2008" s="285"/>
      <c r="C2008" s="279"/>
      <c r="AR2008" s="282"/>
      <c r="AS2008" s="279"/>
      <c r="AT2008" s="258"/>
      <c r="AV2008" s="258"/>
    </row>
    <row r="2009" spans="2:48" s="257" customFormat="1" ht="21.6" x14ac:dyDescent="0.65">
      <c r="B2009" s="279"/>
      <c r="C2009" s="279"/>
      <c r="AR2009" s="282"/>
      <c r="AS2009" s="279"/>
      <c r="AT2009" s="258"/>
      <c r="AV2009" s="258"/>
    </row>
    <row r="2010" spans="2:48" s="257" customFormat="1" ht="14.4" x14ac:dyDescent="0.3">
      <c r="B2010" s="307"/>
      <c r="C2010" s="308"/>
      <c r="D2010" s="308"/>
      <c r="E2010" s="308"/>
      <c r="F2010" s="308"/>
      <c r="G2010" s="308"/>
      <c r="H2010" s="308"/>
      <c r="I2010" s="308"/>
      <c r="J2010" s="308"/>
      <c r="K2010" s="308"/>
      <c r="L2010" s="308"/>
      <c r="M2010" s="308"/>
      <c r="N2010" s="308"/>
      <c r="O2010" s="308"/>
      <c r="P2010" s="308"/>
      <c r="Q2010" s="308"/>
      <c r="R2010" s="308"/>
      <c r="S2010" s="308"/>
      <c r="T2010" s="308"/>
      <c r="U2010" s="308"/>
      <c r="V2010" s="308"/>
      <c r="W2010" s="308"/>
      <c r="X2010" s="308"/>
      <c r="Y2010" s="308"/>
      <c r="Z2010" s="308"/>
      <c r="AA2010" s="308"/>
      <c r="AB2010" s="308"/>
      <c r="AC2010" s="308"/>
      <c r="AD2010" s="308"/>
      <c r="AE2010" s="308"/>
      <c r="AF2010" s="308"/>
      <c r="AG2010" s="308"/>
      <c r="AH2010" s="308"/>
      <c r="AI2010" s="308"/>
      <c r="AJ2010" s="308"/>
      <c r="AK2010" s="308"/>
      <c r="AL2010" s="308"/>
      <c r="AM2010" s="308"/>
      <c r="AN2010" s="308"/>
      <c r="AO2010" s="308"/>
      <c r="AP2010" s="308"/>
      <c r="AQ2010" s="308"/>
      <c r="AR2010" s="282"/>
      <c r="AS2010" s="308"/>
      <c r="AT2010" s="256"/>
    </row>
    <row r="2011" spans="2:48" s="257" customFormat="1" ht="21.6" x14ac:dyDescent="0.65">
      <c r="B2011" s="285"/>
      <c r="C2011" s="279"/>
      <c r="AR2011" s="282"/>
      <c r="AS2011" s="279"/>
      <c r="AT2011" s="258"/>
      <c r="AV2011" s="258"/>
    </row>
    <row r="2012" spans="2:48" s="257" customFormat="1" ht="21.6" x14ac:dyDescent="0.65">
      <c r="B2012" s="285"/>
      <c r="C2012" s="279"/>
      <c r="D2012" s="256"/>
      <c r="E2012" s="256"/>
      <c r="F2012" s="256"/>
      <c r="G2012" s="256"/>
      <c r="H2012" s="256"/>
      <c r="I2012" s="256"/>
      <c r="J2012" s="256"/>
      <c r="K2012" s="256"/>
      <c r="L2012" s="256"/>
      <c r="M2012" s="256"/>
      <c r="N2012" s="256"/>
      <c r="O2012" s="256"/>
      <c r="P2012" s="256"/>
      <c r="Q2012" s="256"/>
      <c r="R2012" s="256"/>
      <c r="S2012" s="256"/>
      <c r="T2012" s="256"/>
      <c r="U2012" s="256"/>
      <c r="V2012" s="256"/>
      <c r="W2012" s="256"/>
      <c r="X2012" s="256"/>
      <c r="Y2012" s="256"/>
      <c r="Z2012" s="256"/>
      <c r="AA2012" s="256"/>
      <c r="AB2012" s="256"/>
      <c r="AC2012" s="256"/>
      <c r="AD2012" s="256"/>
      <c r="AE2012" s="256"/>
      <c r="AF2012" s="256"/>
      <c r="AG2012" s="256"/>
      <c r="AH2012" s="256"/>
      <c r="AI2012" s="256"/>
      <c r="AJ2012" s="256"/>
      <c r="AK2012" s="256"/>
      <c r="AL2012" s="256"/>
      <c r="AM2012" s="256"/>
      <c r="AN2012" s="256"/>
      <c r="AO2012" s="256"/>
      <c r="AP2012" s="256"/>
      <c r="AQ2012" s="256"/>
      <c r="AR2012" s="282"/>
      <c r="AS2012" s="279"/>
      <c r="AT2012" s="256"/>
      <c r="AV2012" s="258"/>
    </row>
    <row r="2013" spans="2:48" s="257" customFormat="1" ht="14.4" x14ac:dyDescent="0.3">
      <c r="B2013" s="307"/>
      <c r="C2013" s="308"/>
      <c r="D2013" s="308"/>
      <c r="E2013" s="308"/>
      <c r="F2013" s="308"/>
      <c r="G2013" s="308"/>
      <c r="H2013" s="308"/>
      <c r="I2013" s="308"/>
      <c r="J2013" s="308"/>
      <c r="K2013" s="308"/>
      <c r="L2013" s="308"/>
      <c r="M2013" s="308"/>
      <c r="N2013" s="308"/>
      <c r="O2013" s="308"/>
      <c r="P2013" s="308"/>
      <c r="Q2013" s="308"/>
      <c r="R2013" s="308"/>
      <c r="S2013" s="308"/>
      <c r="T2013" s="308"/>
      <c r="U2013" s="308"/>
      <c r="V2013" s="308"/>
      <c r="W2013" s="308"/>
      <c r="X2013" s="308"/>
      <c r="Y2013" s="308"/>
      <c r="Z2013" s="308"/>
      <c r="AA2013" s="308"/>
      <c r="AB2013" s="308"/>
      <c r="AC2013" s="308"/>
      <c r="AD2013" s="308"/>
      <c r="AE2013" s="308"/>
      <c r="AF2013" s="308"/>
      <c r="AG2013" s="308"/>
      <c r="AH2013" s="308"/>
      <c r="AI2013" s="308"/>
      <c r="AJ2013" s="308"/>
      <c r="AK2013" s="308"/>
      <c r="AL2013" s="308"/>
      <c r="AM2013" s="308"/>
      <c r="AN2013" s="308"/>
      <c r="AO2013" s="308"/>
      <c r="AP2013" s="308"/>
      <c r="AQ2013" s="308"/>
      <c r="AR2013" s="282"/>
      <c r="AS2013" s="308"/>
      <c r="AT2013" s="256"/>
    </row>
    <row r="2014" spans="2:48" s="257" customFormat="1" ht="14.4" x14ac:dyDescent="0.3">
      <c r="B2014" s="307"/>
      <c r="C2014" s="308"/>
      <c r="D2014" s="308"/>
      <c r="E2014" s="308"/>
      <c r="F2014" s="308"/>
      <c r="G2014" s="308"/>
      <c r="H2014" s="308"/>
      <c r="I2014" s="308"/>
      <c r="J2014" s="308"/>
      <c r="K2014" s="308"/>
      <c r="L2014" s="308"/>
      <c r="M2014" s="308"/>
      <c r="N2014" s="308"/>
      <c r="O2014" s="308"/>
      <c r="P2014" s="308"/>
      <c r="Q2014" s="308"/>
      <c r="R2014" s="308"/>
      <c r="S2014" s="308"/>
      <c r="T2014" s="308"/>
      <c r="U2014" s="308"/>
      <c r="V2014" s="308"/>
      <c r="W2014" s="308"/>
      <c r="X2014" s="308"/>
      <c r="Y2014" s="308"/>
      <c r="Z2014" s="308"/>
      <c r="AA2014" s="308"/>
      <c r="AB2014" s="308"/>
      <c r="AC2014" s="308"/>
      <c r="AD2014" s="308"/>
      <c r="AE2014" s="308"/>
      <c r="AF2014" s="308"/>
      <c r="AG2014" s="308"/>
      <c r="AH2014" s="308"/>
      <c r="AI2014" s="308"/>
      <c r="AJ2014" s="308"/>
      <c r="AK2014" s="308"/>
      <c r="AL2014" s="308"/>
      <c r="AM2014" s="308"/>
      <c r="AN2014" s="308"/>
      <c r="AO2014" s="308"/>
      <c r="AP2014" s="308"/>
      <c r="AQ2014" s="308"/>
      <c r="AR2014" s="282"/>
      <c r="AS2014" s="308"/>
      <c r="AT2014" s="256"/>
    </row>
    <row r="2015" spans="2:48" s="257" customFormat="1" ht="14.4" x14ac:dyDescent="0.3">
      <c r="B2015" s="307"/>
      <c r="C2015" s="308"/>
      <c r="D2015" s="308"/>
      <c r="E2015" s="308"/>
      <c r="F2015" s="308"/>
      <c r="G2015" s="308"/>
      <c r="H2015" s="308"/>
      <c r="I2015" s="308"/>
      <c r="J2015" s="308"/>
      <c r="K2015" s="308"/>
      <c r="L2015" s="308"/>
      <c r="M2015" s="308"/>
      <c r="N2015" s="308"/>
      <c r="O2015" s="308"/>
      <c r="P2015" s="308"/>
      <c r="Q2015" s="308"/>
      <c r="R2015" s="308"/>
      <c r="S2015" s="308"/>
      <c r="T2015" s="308"/>
      <c r="U2015" s="308"/>
      <c r="V2015" s="308"/>
      <c r="W2015" s="308"/>
      <c r="X2015" s="308"/>
      <c r="Y2015" s="308"/>
      <c r="Z2015" s="308"/>
      <c r="AA2015" s="308"/>
      <c r="AB2015" s="308"/>
      <c r="AC2015" s="308"/>
      <c r="AD2015" s="308"/>
      <c r="AE2015" s="308"/>
      <c r="AF2015" s="308"/>
      <c r="AG2015" s="308"/>
      <c r="AH2015" s="308"/>
      <c r="AI2015" s="308"/>
      <c r="AJ2015" s="308"/>
      <c r="AK2015" s="308"/>
      <c r="AL2015" s="308"/>
      <c r="AM2015" s="308"/>
      <c r="AN2015" s="308"/>
      <c r="AO2015" s="308"/>
      <c r="AP2015" s="308"/>
      <c r="AQ2015" s="308"/>
      <c r="AR2015" s="282"/>
      <c r="AS2015" s="308"/>
      <c r="AT2015" s="256"/>
    </row>
    <row r="2016" spans="2:48" s="257" customFormat="1" ht="21.6" x14ac:dyDescent="0.65">
      <c r="B2016" s="278"/>
      <c r="C2016" s="279"/>
      <c r="D2016" s="256"/>
      <c r="E2016" s="256"/>
      <c r="F2016" s="256"/>
      <c r="G2016" s="256"/>
      <c r="H2016" s="256"/>
      <c r="I2016" s="256"/>
      <c r="J2016" s="256"/>
      <c r="K2016" s="256"/>
      <c r="L2016" s="256"/>
      <c r="M2016" s="256"/>
      <c r="N2016" s="256"/>
      <c r="O2016" s="256"/>
      <c r="P2016" s="256"/>
      <c r="Q2016" s="256"/>
      <c r="R2016" s="256"/>
      <c r="S2016" s="256"/>
      <c r="T2016" s="256"/>
      <c r="U2016" s="256"/>
      <c r="V2016" s="256"/>
      <c r="W2016" s="256"/>
      <c r="X2016" s="256"/>
      <c r="Y2016" s="256"/>
      <c r="Z2016" s="256"/>
      <c r="AA2016" s="256"/>
      <c r="AB2016" s="256"/>
      <c r="AC2016" s="256"/>
      <c r="AD2016" s="256"/>
      <c r="AE2016" s="256"/>
      <c r="AF2016" s="256"/>
      <c r="AG2016" s="256"/>
      <c r="AH2016" s="256"/>
      <c r="AI2016" s="256"/>
      <c r="AJ2016" s="256"/>
      <c r="AK2016" s="256"/>
      <c r="AL2016" s="256"/>
      <c r="AM2016" s="256"/>
      <c r="AN2016" s="256"/>
      <c r="AO2016" s="256"/>
      <c r="AP2016" s="256"/>
      <c r="AQ2016" s="256"/>
      <c r="AR2016" s="282"/>
      <c r="AS2016" s="292"/>
      <c r="AT2016" s="256"/>
      <c r="AV2016" s="258"/>
    </row>
    <row r="2017" spans="2:48" s="257" customFormat="1" ht="14.4" x14ac:dyDescent="0.3">
      <c r="B2017" s="307"/>
      <c r="C2017" s="308"/>
      <c r="D2017" s="308"/>
      <c r="E2017" s="308"/>
      <c r="F2017" s="308"/>
      <c r="G2017" s="308"/>
      <c r="H2017" s="308"/>
      <c r="I2017" s="308"/>
      <c r="J2017" s="308"/>
      <c r="K2017" s="308"/>
      <c r="L2017" s="308"/>
      <c r="M2017" s="308"/>
      <c r="N2017" s="308"/>
      <c r="O2017" s="308"/>
      <c r="P2017" s="308"/>
      <c r="Q2017" s="308"/>
      <c r="R2017" s="308"/>
      <c r="S2017" s="308"/>
      <c r="T2017" s="308"/>
      <c r="U2017" s="308"/>
      <c r="V2017" s="308"/>
      <c r="W2017" s="308"/>
      <c r="X2017" s="308"/>
      <c r="Y2017" s="308"/>
      <c r="Z2017" s="308"/>
      <c r="AA2017" s="308"/>
      <c r="AB2017" s="308"/>
      <c r="AC2017" s="308"/>
      <c r="AD2017" s="308"/>
      <c r="AE2017" s="308"/>
      <c r="AF2017" s="308"/>
      <c r="AG2017" s="308"/>
      <c r="AH2017" s="308"/>
      <c r="AI2017" s="308"/>
      <c r="AJ2017" s="308"/>
      <c r="AK2017" s="308"/>
      <c r="AL2017" s="308"/>
      <c r="AM2017" s="308"/>
      <c r="AN2017" s="308"/>
      <c r="AO2017" s="308"/>
      <c r="AP2017" s="308"/>
      <c r="AQ2017" s="308"/>
      <c r="AR2017" s="282"/>
      <c r="AS2017" s="308"/>
      <c r="AT2017" s="256"/>
    </row>
    <row r="2018" spans="2:48" s="257" customFormat="1" ht="14.4" x14ac:dyDescent="0.3">
      <c r="B2018" s="307"/>
      <c r="C2018" s="308"/>
      <c r="D2018" s="308"/>
      <c r="E2018" s="308"/>
      <c r="F2018" s="308"/>
      <c r="G2018" s="308"/>
      <c r="H2018" s="308"/>
      <c r="I2018" s="308"/>
      <c r="J2018" s="308"/>
      <c r="K2018" s="308"/>
      <c r="L2018" s="308"/>
      <c r="M2018" s="308"/>
      <c r="N2018" s="308"/>
      <c r="O2018" s="308"/>
      <c r="P2018" s="308"/>
      <c r="Q2018" s="308"/>
      <c r="R2018" s="308"/>
      <c r="S2018" s="308"/>
      <c r="T2018" s="308"/>
      <c r="U2018" s="308"/>
      <c r="V2018" s="308"/>
      <c r="W2018" s="308"/>
      <c r="X2018" s="308"/>
      <c r="Y2018" s="308"/>
      <c r="Z2018" s="308"/>
      <c r="AA2018" s="308"/>
      <c r="AB2018" s="308"/>
      <c r="AC2018" s="308"/>
      <c r="AD2018" s="308"/>
      <c r="AE2018" s="308"/>
      <c r="AF2018" s="308"/>
      <c r="AG2018" s="308"/>
      <c r="AH2018" s="308"/>
      <c r="AI2018" s="308"/>
      <c r="AJ2018" s="308"/>
      <c r="AK2018" s="308"/>
      <c r="AL2018" s="308"/>
      <c r="AM2018" s="308"/>
      <c r="AN2018" s="308"/>
      <c r="AO2018" s="308"/>
      <c r="AP2018" s="308"/>
      <c r="AQ2018" s="308"/>
      <c r="AR2018" s="282"/>
      <c r="AS2018" s="308"/>
      <c r="AT2018" s="256"/>
    </row>
    <row r="2019" spans="2:48" s="257" customFormat="1" ht="14.4" x14ac:dyDescent="0.3">
      <c r="B2019" s="307"/>
      <c r="C2019" s="308"/>
      <c r="D2019" s="308"/>
      <c r="E2019" s="308"/>
      <c r="F2019" s="308"/>
      <c r="G2019" s="308"/>
      <c r="H2019" s="308"/>
      <c r="I2019" s="308"/>
      <c r="J2019" s="308"/>
      <c r="K2019" s="308"/>
      <c r="L2019" s="308"/>
      <c r="M2019" s="308"/>
      <c r="N2019" s="308"/>
      <c r="O2019" s="308"/>
      <c r="P2019" s="308"/>
      <c r="Q2019" s="308"/>
      <c r="R2019" s="308"/>
      <c r="S2019" s="308"/>
      <c r="T2019" s="308"/>
      <c r="U2019" s="308"/>
      <c r="V2019" s="308"/>
      <c r="W2019" s="308"/>
      <c r="X2019" s="308"/>
      <c r="Y2019" s="308"/>
      <c r="Z2019" s="308"/>
      <c r="AA2019" s="308"/>
      <c r="AB2019" s="308"/>
      <c r="AC2019" s="308"/>
      <c r="AD2019" s="308"/>
      <c r="AE2019" s="308"/>
      <c r="AF2019" s="308"/>
      <c r="AG2019" s="308"/>
      <c r="AH2019" s="308"/>
      <c r="AI2019" s="308"/>
      <c r="AJ2019" s="308"/>
      <c r="AK2019" s="308"/>
      <c r="AL2019" s="308"/>
      <c r="AM2019" s="308"/>
      <c r="AN2019" s="308"/>
      <c r="AO2019" s="308"/>
      <c r="AP2019" s="308"/>
      <c r="AQ2019" s="308"/>
      <c r="AR2019" s="282"/>
      <c r="AS2019" s="308"/>
      <c r="AT2019" s="256"/>
    </row>
    <row r="2020" spans="2:48" s="257" customFormat="1" ht="21.6" x14ac:dyDescent="0.65">
      <c r="B2020" s="285"/>
      <c r="C2020" s="279"/>
      <c r="AR2020" s="282"/>
      <c r="AS2020" s="279"/>
      <c r="AT2020" s="258"/>
      <c r="AV2020" s="258"/>
    </row>
    <row r="2021" spans="2:48" s="257" customFormat="1" ht="21.6" x14ac:dyDescent="0.65">
      <c r="B2021" s="278"/>
      <c r="C2021" s="279"/>
      <c r="D2021" s="256"/>
      <c r="E2021" s="256"/>
      <c r="F2021" s="256"/>
      <c r="G2021" s="256"/>
      <c r="H2021" s="256"/>
      <c r="I2021" s="256"/>
      <c r="J2021" s="256"/>
      <c r="K2021" s="256"/>
      <c r="L2021" s="256"/>
      <c r="M2021" s="256"/>
      <c r="N2021" s="256"/>
      <c r="O2021" s="256"/>
      <c r="P2021" s="256"/>
      <c r="Q2021" s="256"/>
      <c r="R2021" s="256"/>
      <c r="S2021" s="256"/>
      <c r="T2021" s="256"/>
      <c r="U2021" s="256"/>
      <c r="V2021" s="256"/>
      <c r="W2021" s="256"/>
      <c r="X2021" s="256"/>
      <c r="Y2021" s="256"/>
      <c r="Z2021" s="256"/>
      <c r="AA2021" s="256"/>
      <c r="AB2021" s="256"/>
      <c r="AC2021" s="256"/>
      <c r="AD2021" s="256"/>
      <c r="AE2021" s="256"/>
      <c r="AF2021" s="256"/>
      <c r="AG2021" s="256"/>
      <c r="AH2021" s="256"/>
      <c r="AI2021" s="256"/>
      <c r="AJ2021" s="256"/>
      <c r="AK2021" s="256"/>
      <c r="AL2021" s="256"/>
      <c r="AM2021" s="256"/>
      <c r="AN2021" s="256"/>
      <c r="AO2021" s="256"/>
      <c r="AP2021" s="256"/>
      <c r="AQ2021" s="256"/>
      <c r="AR2021" s="282"/>
      <c r="AS2021" s="292"/>
      <c r="AT2021" s="256"/>
      <c r="AV2021" s="258"/>
    </row>
    <row r="2022" spans="2:48" s="257" customFormat="1" ht="21.6" x14ac:dyDescent="0.65">
      <c r="B2022" s="285"/>
      <c r="C2022" s="279"/>
      <c r="AR2022" s="282"/>
      <c r="AS2022" s="279"/>
      <c r="AT2022" s="258"/>
      <c r="AV2022" s="258"/>
    </row>
    <row r="2023" spans="2:48" s="257" customFormat="1" ht="21.6" x14ac:dyDescent="0.65">
      <c r="B2023" s="278"/>
      <c r="C2023" s="279"/>
      <c r="AR2023" s="282"/>
      <c r="AS2023" s="292"/>
      <c r="AT2023" s="258"/>
      <c r="AV2023" s="258"/>
    </row>
    <row r="2024" spans="2:48" s="257" customFormat="1" ht="14.4" x14ac:dyDescent="0.3">
      <c r="B2024" s="307"/>
      <c r="C2024" s="308"/>
      <c r="D2024" s="308"/>
      <c r="E2024" s="308"/>
      <c r="F2024" s="308"/>
      <c r="G2024" s="308"/>
      <c r="H2024" s="308"/>
      <c r="I2024" s="308"/>
      <c r="J2024" s="308"/>
      <c r="K2024" s="308"/>
      <c r="L2024" s="308"/>
      <c r="M2024" s="308"/>
      <c r="N2024" s="308"/>
      <c r="O2024" s="308"/>
      <c r="P2024" s="308"/>
      <c r="Q2024" s="308"/>
      <c r="R2024" s="308"/>
      <c r="S2024" s="308"/>
      <c r="T2024" s="308"/>
      <c r="U2024" s="308"/>
      <c r="V2024" s="308"/>
      <c r="W2024" s="308"/>
      <c r="X2024" s="308"/>
      <c r="Y2024" s="308"/>
      <c r="Z2024" s="308"/>
      <c r="AA2024" s="308"/>
      <c r="AB2024" s="308"/>
      <c r="AC2024" s="308"/>
      <c r="AD2024" s="308"/>
      <c r="AE2024" s="308"/>
      <c r="AF2024" s="308"/>
      <c r="AG2024" s="308"/>
      <c r="AH2024" s="308"/>
      <c r="AI2024" s="308"/>
      <c r="AJ2024" s="308"/>
      <c r="AK2024" s="308"/>
      <c r="AL2024" s="308"/>
      <c r="AM2024" s="308"/>
      <c r="AN2024" s="308"/>
      <c r="AO2024" s="308"/>
      <c r="AP2024" s="308"/>
      <c r="AQ2024" s="308"/>
      <c r="AR2024" s="282"/>
      <c r="AS2024" s="308"/>
      <c r="AT2024" s="256"/>
    </row>
    <row r="2025" spans="2:48" s="257" customFormat="1" ht="21.6" x14ac:dyDescent="0.65">
      <c r="B2025" s="285"/>
      <c r="C2025" s="279"/>
      <c r="AR2025" s="282"/>
      <c r="AS2025" s="279"/>
      <c r="AT2025" s="258"/>
      <c r="AV2025" s="258"/>
    </row>
    <row r="2026" spans="2:48" s="257" customFormat="1" ht="21.6" x14ac:dyDescent="0.65">
      <c r="B2026" s="278"/>
      <c r="C2026" s="279"/>
      <c r="AR2026" s="282"/>
      <c r="AS2026" s="292"/>
      <c r="AT2026" s="258"/>
      <c r="AV2026" s="258"/>
    </row>
    <row r="2027" spans="2:48" s="257" customFormat="1" ht="21.6" x14ac:dyDescent="0.65">
      <c r="B2027" s="285"/>
      <c r="C2027" s="279"/>
      <c r="AR2027" s="282"/>
      <c r="AS2027" s="279"/>
      <c r="AT2027" s="258"/>
      <c r="AV2027" s="258"/>
    </row>
    <row r="2028" spans="2:48" s="257" customFormat="1" ht="21.6" x14ac:dyDescent="0.65">
      <c r="B2028" s="285"/>
      <c r="C2028" s="279"/>
      <c r="D2028" s="256"/>
      <c r="E2028" s="256"/>
      <c r="F2028" s="256"/>
      <c r="G2028" s="256"/>
      <c r="H2028" s="256"/>
      <c r="I2028" s="256"/>
      <c r="J2028" s="256"/>
      <c r="K2028" s="256"/>
      <c r="L2028" s="256"/>
      <c r="M2028" s="256"/>
      <c r="N2028" s="256"/>
      <c r="O2028" s="256"/>
      <c r="P2028" s="256"/>
      <c r="Q2028" s="256"/>
      <c r="R2028" s="256"/>
      <c r="S2028" s="256"/>
      <c r="T2028" s="256"/>
      <c r="U2028" s="256"/>
      <c r="V2028" s="256"/>
      <c r="W2028" s="256"/>
      <c r="X2028" s="256"/>
      <c r="Y2028" s="256"/>
      <c r="Z2028" s="256"/>
      <c r="AA2028" s="256"/>
      <c r="AB2028" s="256"/>
      <c r="AC2028" s="256"/>
      <c r="AD2028" s="256"/>
      <c r="AE2028" s="256"/>
      <c r="AF2028" s="256"/>
      <c r="AG2028" s="256"/>
      <c r="AH2028" s="256"/>
      <c r="AI2028" s="256"/>
      <c r="AJ2028" s="256"/>
      <c r="AK2028" s="256"/>
      <c r="AL2028" s="256"/>
      <c r="AM2028" s="256"/>
      <c r="AN2028" s="256"/>
      <c r="AO2028" s="256"/>
      <c r="AP2028" s="256"/>
      <c r="AQ2028" s="256"/>
      <c r="AR2028" s="282"/>
      <c r="AS2028" s="279"/>
      <c r="AT2028" s="256"/>
      <c r="AV2028" s="258"/>
    </row>
    <row r="2029" spans="2:48" s="257" customFormat="1" ht="21.6" x14ac:dyDescent="0.65">
      <c r="B2029" s="285"/>
      <c r="C2029" s="279"/>
      <c r="D2029" s="256"/>
      <c r="E2029" s="256"/>
      <c r="F2029" s="256"/>
      <c r="G2029" s="256"/>
      <c r="H2029" s="256"/>
      <c r="I2029" s="256"/>
      <c r="J2029" s="256"/>
      <c r="K2029" s="256"/>
      <c r="L2029" s="256"/>
      <c r="M2029" s="256"/>
      <c r="N2029" s="256"/>
      <c r="O2029" s="256"/>
      <c r="P2029" s="256"/>
      <c r="Q2029" s="256"/>
      <c r="R2029" s="256"/>
      <c r="S2029" s="256"/>
      <c r="T2029" s="256"/>
      <c r="U2029" s="256"/>
      <c r="V2029" s="256"/>
      <c r="W2029" s="256"/>
      <c r="X2029" s="256"/>
      <c r="Y2029" s="256"/>
      <c r="Z2029" s="256"/>
      <c r="AA2029" s="256"/>
      <c r="AB2029" s="256"/>
      <c r="AC2029" s="256"/>
      <c r="AD2029" s="256"/>
      <c r="AE2029" s="256"/>
      <c r="AF2029" s="256"/>
      <c r="AG2029" s="256"/>
      <c r="AH2029" s="256"/>
      <c r="AI2029" s="256"/>
      <c r="AJ2029" s="256"/>
      <c r="AK2029" s="256"/>
      <c r="AL2029" s="256"/>
      <c r="AM2029" s="256"/>
      <c r="AN2029" s="256"/>
      <c r="AO2029" s="256"/>
      <c r="AP2029" s="256"/>
      <c r="AQ2029" s="256"/>
      <c r="AR2029" s="282"/>
      <c r="AS2029" s="279"/>
      <c r="AT2029" s="256"/>
      <c r="AV2029" s="258"/>
    </row>
    <row r="2030" spans="2:48" s="257" customFormat="1" ht="14.4" x14ac:dyDescent="0.3">
      <c r="B2030" s="307"/>
      <c r="C2030" s="308"/>
      <c r="D2030" s="308"/>
      <c r="E2030" s="308"/>
      <c r="F2030" s="308"/>
      <c r="G2030" s="308"/>
      <c r="H2030" s="308"/>
      <c r="I2030" s="308"/>
      <c r="J2030" s="308"/>
      <c r="K2030" s="308"/>
      <c r="L2030" s="308"/>
      <c r="M2030" s="308"/>
      <c r="N2030" s="308"/>
      <c r="O2030" s="308"/>
      <c r="P2030" s="308"/>
      <c r="Q2030" s="308"/>
      <c r="R2030" s="308"/>
      <c r="S2030" s="308"/>
      <c r="T2030" s="308"/>
      <c r="U2030" s="308"/>
      <c r="V2030" s="308"/>
      <c r="W2030" s="308"/>
      <c r="X2030" s="308"/>
      <c r="Y2030" s="308"/>
      <c r="Z2030" s="308"/>
      <c r="AA2030" s="308"/>
      <c r="AB2030" s="308"/>
      <c r="AC2030" s="308"/>
      <c r="AD2030" s="308"/>
      <c r="AE2030" s="308"/>
      <c r="AF2030" s="308"/>
      <c r="AG2030" s="308"/>
      <c r="AH2030" s="308"/>
      <c r="AI2030" s="308"/>
      <c r="AJ2030" s="308"/>
      <c r="AK2030" s="308"/>
      <c r="AL2030" s="308"/>
      <c r="AM2030" s="308"/>
      <c r="AN2030" s="308"/>
      <c r="AO2030" s="308"/>
      <c r="AP2030" s="308"/>
      <c r="AQ2030" s="308"/>
      <c r="AR2030" s="282"/>
      <c r="AS2030" s="308"/>
      <c r="AT2030" s="256"/>
    </row>
    <row r="2031" spans="2:48" s="257" customFormat="1" ht="21.6" x14ac:dyDescent="0.65">
      <c r="B2031" s="285"/>
      <c r="C2031" s="279"/>
      <c r="AR2031" s="282"/>
      <c r="AS2031" s="279"/>
      <c r="AT2031" s="258"/>
      <c r="AV2031" s="258"/>
    </row>
    <row r="2032" spans="2:48" s="257" customFormat="1" ht="21.6" x14ac:dyDescent="0.65">
      <c r="B2032" s="285"/>
      <c r="C2032" s="279"/>
      <c r="D2032" s="256"/>
      <c r="E2032" s="256"/>
      <c r="F2032" s="256"/>
      <c r="G2032" s="256"/>
      <c r="H2032" s="256"/>
      <c r="I2032" s="256"/>
      <c r="J2032" s="256"/>
      <c r="K2032" s="256"/>
      <c r="L2032" s="256"/>
      <c r="M2032" s="256"/>
      <c r="N2032" s="256"/>
      <c r="O2032" s="256"/>
      <c r="P2032" s="256"/>
      <c r="Q2032" s="256"/>
      <c r="R2032" s="256"/>
      <c r="S2032" s="256"/>
      <c r="T2032" s="256"/>
      <c r="U2032" s="256"/>
      <c r="V2032" s="256"/>
      <c r="W2032" s="256"/>
      <c r="X2032" s="256"/>
      <c r="Y2032" s="256"/>
      <c r="Z2032" s="256"/>
      <c r="AA2032" s="256"/>
      <c r="AB2032" s="256"/>
      <c r="AC2032" s="256"/>
      <c r="AD2032" s="256"/>
      <c r="AE2032" s="256"/>
      <c r="AF2032" s="256"/>
      <c r="AG2032" s="256"/>
      <c r="AH2032" s="256"/>
      <c r="AI2032" s="256"/>
      <c r="AJ2032" s="256"/>
      <c r="AK2032" s="256"/>
      <c r="AL2032" s="256"/>
      <c r="AM2032" s="256"/>
      <c r="AN2032" s="256"/>
      <c r="AO2032" s="256"/>
      <c r="AP2032" s="256"/>
      <c r="AQ2032" s="256"/>
      <c r="AR2032" s="282"/>
      <c r="AS2032" s="279"/>
      <c r="AT2032" s="256"/>
      <c r="AV2032" s="258"/>
    </row>
    <row r="2033" spans="2:48" s="257" customFormat="1" ht="14.4" x14ac:dyDescent="0.3">
      <c r="B2033" s="307"/>
      <c r="C2033" s="308"/>
      <c r="D2033" s="308"/>
      <c r="E2033" s="308"/>
      <c r="F2033" s="308"/>
      <c r="G2033" s="308"/>
      <c r="H2033" s="308"/>
      <c r="I2033" s="308"/>
      <c r="J2033" s="308"/>
      <c r="K2033" s="308"/>
      <c r="L2033" s="308"/>
      <c r="M2033" s="308"/>
      <c r="N2033" s="308"/>
      <c r="O2033" s="308"/>
      <c r="P2033" s="308"/>
      <c r="Q2033" s="308"/>
      <c r="R2033" s="308"/>
      <c r="S2033" s="308"/>
      <c r="T2033" s="308"/>
      <c r="U2033" s="308"/>
      <c r="V2033" s="308"/>
      <c r="W2033" s="308"/>
      <c r="X2033" s="308"/>
      <c r="Y2033" s="308"/>
      <c r="Z2033" s="308"/>
      <c r="AA2033" s="308"/>
      <c r="AB2033" s="308"/>
      <c r="AC2033" s="308"/>
      <c r="AD2033" s="308"/>
      <c r="AE2033" s="308"/>
      <c r="AF2033" s="308"/>
      <c r="AG2033" s="308"/>
      <c r="AH2033" s="308"/>
      <c r="AI2033" s="308"/>
      <c r="AJ2033" s="308"/>
      <c r="AK2033" s="308"/>
      <c r="AL2033" s="308"/>
      <c r="AM2033" s="308"/>
      <c r="AN2033" s="308"/>
      <c r="AO2033" s="308"/>
      <c r="AP2033" s="308"/>
      <c r="AQ2033" s="308"/>
      <c r="AR2033" s="282"/>
      <c r="AS2033" s="308"/>
      <c r="AT2033" s="256"/>
    </row>
    <row r="2034" spans="2:48" s="257" customFormat="1" ht="21.6" x14ac:dyDescent="0.65">
      <c r="B2034" s="285"/>
      <c r="C2034" s="279"/>
      <c r="AR2034" s="282"/>
      <c r="AS2034" s="279"/>
      <c r="AT2034" s="258"/>
      <c r="AV2034" s="258"/>
    </row>
    <row r="2035" spans="2:48" s="257" customFormat="1" ht="21.6" x14ac:dyDescent="0.65">
      <c r="B2035" s="285"/>
      <c r="C2035" s="279"/>
      <c r="AR2035" s="282"/>
      <c r="AS2035" s="279"/>
      <c r="AT2035" s="258"/>
      <c r="AV2035" s="258"/>
    </row>
    <row r="2036" spans="2:48" s="257" customFormat="1" ht="14.4" x14ac:dyDescent="0.3">
      <c r="B2036" s="307"/>
      <c r="C2036" s="308"/>
      <c r="D2036" s="308"/>
      <c r="E2036" s="308"/>
      <c r="F2036" s="308"/>
      <c r="G2036" s="308"/>
      <c r="H2036" s="308"/>
      <c r="I2036" s="308"/>
      <c r="J2036" s="308"/>
      <c r="K2036" s="308"/>
      <c r="L2036" s="308"/>
      <c r="M2036" s="308"/>
      <c r="N2036" s="308"/>
      <c r="O2036" s="308"/>
      <c r="P2036" s="308"/>
      <c r="Q2036" s="308"/>
      <c r="R2036" s="308"/>
      <c r="S2036" s="308"/>
      <c r="T2036" s="308"/>
      <c r="U2036" s="308"/>
      <c r="V2036" s="308"/>
      <c r="W2036" s="308"/>
      <c r="X2036" s="308"/>
      <c r="Y2036" s="308"/>
      <c r="Z2036" s="308"/>
      <c r="AA2036" s="308"/>
      <c r="AB2036" s="308"/>
      <c r="AC2036" s="308"/>
      <c r="AD2036" s="308"/>
      <c r="AE2036" s="308"/>
      <c r="AF2036" s="308"/>
      <c r="AG2036" s="308"/>
      <c r="AH2036" s="308"/>
      <c r="AI2036" s="308"/>
      <c r="AJ2036" s="308"/>
      <c r="AK2036" s="308"/>
      <c r="AL2036" s="308"/>
      <c r="AM2036" s="308"/>
      <c r="AN2036" s="308"/>
      <c r="AO2036" s="308"/>
      <c r="AP2036" s="308"/>
      <c r="AQ2036" s="308"/>
      <c r="AR2036" s="282"/>
      <c r="AS2036" s="308"/>
      <c r="AT2036" s="256"/>
    </row>
    <row r="2037" spans="2:48" s="257" customFormat="1" ht="21.6" x14ac:dyDescent="0.65">
      <c r="B2037" s="285"/>
      <c r="C2037" s="279"/>
      <c r="D2037" s="256"/>
      <c r="E2037" s="256"/>
      <c r="F2037" s="256"/>
      <c r="G2037" s="256"/>
      <c r="H2037" s="256"/>
      <c r="I2037" s="256"/>
      <c r="J2037" s="256"/>
      <c r="K2037" s="256"/>
      <c r="L2037" s="256"/>
      <c r="M2037" s="256"/>
      <c r="N2037" s="256"/>
      <c r="O2037" s="256"/>
      <c r="P2037" s="256"/>
      <c r="Q2037" s="256"/>
      <c r="R2037" s="256"/>
      <c r="S2037" s="256"/>
      <c r="T2037" s="256"/>
      <c r="U2037" s="256"/>
      <c r="V2037" s="256"/>
      <c r="W2037" s="256"/>
      <c r="X2037" s="256"/>
      <c r="Y2037" s="256"/>
      <c r="Z2037" s="256"/>
      <c r="AA2037" s="256"/>
      <c r="AB2037" s="256"/>
      <c r="AC2037" s="256"/>
      <c r="AD2037" s="256"/>
      <c r="AE2037" s="256"/>
      <c r="AF2037" s="256"/>
      <c r="AG2037" s="256"/>
      <c r="AH2037" s="256"/>
      <c r="AI2037" s="256"/>
      <c r="AJ2037" s="256"/>
      <c r="AK2037" s="256"/>
      <c r="AL2037" s="256"/>
      <c r="AM2037" s="256"/>
      <c r="AN2037" s="256"/>
      <c r="AO2037" s="256"/>
      <c r="AP2037" s="256"/>
      <c r="AQ2037" s="256"/>
      <c r="AR2037" s="282"/>
      <c r="AS2037" s="279"/>
      <c r="AT2037" s="256"/>
      <c r="AV2037" s="258"/>
    </row>
    <row r="2038" spans="2:48" s="257" customFormat="1" ht="21.6" x14ac:dyDescent="0.65">
      <c r="B2038" s="285"/>
      <c r="C2038" s="279"/>
      <c r="D2038" s="256"/>
      <c r="E2038" s="256"/>
      <c r="F2038" s="256"/>
      <c r="G2038" s="256"/>
      <c r="H2038" s="256"/>
      <c r="I2038" s="256"/>
      <c r="J2038" s="256"/>
      <c r="K2038" s="256"/>
      <c r="L2038" s="256"/>
      <c r="M2038" s="256"/>
      <c r="N2038" s="256"/>
      <c r="O2038" s="256"/>
      <c r="P2038" s="256"/>
      <c r="Q2038" s="256"/>
      <c r="R2038" s="256"/>
      <c r="S2038" s="256"/>
      <c r="T2038" s="256"/>
      <c r="U2038" s="256"/>
      <c r="V2038" s="256"/>
      <c r="W2038" s="256"/>
      <c r="X2038" s="256"/>
      <c r="Y2038" s="256"/>
      <c r="Z2038" s="256"/>
      <c r="AA2038" s="256"/>
      <c r="AB2038" s="256"/>
      <c r="AC2038" s="256"/>
      <c r="AD2038" s="256"/>
      <c r="AE2038" s="256"/>
      <c r="AF2038" s="256"/>
      <c r="AG2038" s="256"/>
      <c r="AH2038" s="256"/>
      <c r="AI2038" s="256"/>
      <c r="AJ2038" s="256"/>
      <c r="AK2038" s="256"/>
      <c r="AL2038" s="256"/>
      <c r="AM2038" s="256"/>
      <c r="AN2038" s="256"/>
      <c r="AO2038" s="256"/>
      <c r="AP2038" s="256"/>
      <c r="AQ2038" s="256"/>
      <c r="AR2038" s="282"/>
      <c r="AS2038" s="279"/>
      <c r="AT2038" s="256"/>
      <c r="AV2038" s="258"/>
    </row>
    <row r="2039" spans="2:48" s="257" customFormat="1" ht="21.6" x14ac:dyDescent="0.65">
      <c r="B2039" s="285"/>
      <c r="C2039" s="279"/>
      <c r="AR2039" s="282"/>
      <c r="AS2039" s="279"/>
      <c r="AT2039" s="258"/>
      <c r="AV2039" s="258"/>
    </row>
    <row r="2040" spans="2:48" s="257" customFormat="1" ht="21.6" x14ac:dyDescent="0.65">
      <c r="B2040" s="285"/>
      <c r="C2040" s="279"/>
      <c r="AR2040" s="282"/>
      <c r="AS2040" s="279"/>
      <c r="AT2040" s="258"/>
      <c r="AV2040" s="258"/>
    </row>
    <row r="2041" spans="2:48" s="257" customFormat="1" ht="21.6" x14ac:dyDescent="0.65">
      <c r="B2041" s="285"/>
      <c r="C2041" s="279"/>
      <c r="AR2041" s="282"/>
      <c r="AS2041" s="279"/>
      <c r="AT2041" s="258"/>
      <c r="AV2041" s="258"/>
    </row>
    <row r="2042" spans="2:48" s="257" customFormat="1" ht="14.4" x14ac:dyDescent="0.3">
      <c r="B2042" s="307"/>
      <c r="C2042" s="308"/>
      <c r="D2042" s="308"/>
      <c r="E2042" s="308"/>
      <c r="F2042" s="308"/>
      <c r="G2042" s="308"/>
      <c r="H2042" s="308"/>
      <c r="I2042" s="308"/>
      <c r="J2042" s="308"/>
      <c r="K2042" s="308"/>
      <c r="L2042" s="308"/>
      <c r="M2042" s="308"/>
      <c r="N2042" s="308"/>
      <c r="O2042" s="308"/>
      <c r="P2042" s="308"/>
      <c r="Q2042" s="308"/>
      <c r="R2042" s="308"/>
      <c r="S2042" s="308"/>
      <c r="T2042" s="308"/>
      <c r="U2042" s="308"/>
      <c r="V2042" s="308"/>
      <c r="W2042" s="308"/>
      <c r="X2042" s="308"/>
      <c r="Y2042" s="308"/>
      <c r="Z2042" s="308"/>
      <c r="AA2042" s="308"/>
      <c r="AB2042" s="308"/>
      <c r="AC2042" s="308"/>
      <c r="AD2042" s="308"/>
      <c r="AE2042" s="308"/>
      <c r="AF2042" s="308"/>
      <c r="AG2042" s="308"/>
      <c r="AH2042" s="308"/>
      <c r="AI2042" s="308"/>
      <c r="AJ2042" s="308"/>
      <c r="AK2042" s="308"/>
      <c r="AL2042" s="308"/>
      <c r="AM2042" s="308"/>
      <c r="AN2042" s="308"/>
      <c r="AO2042" s="308"/>
      <c r="AP2042" s="308"/>
      <c r="AQ2042" s="308"/>
      <c r="AR2042" s="282"/>
      <c r="AS2042" s="308"/>
      <c r="AT2042" s="256"/>
    </row>
    <row r="2043" spans="2:48" s="257" customFormat="1" ht="21.6" x14ac:dyDescent="0.65">
      <c r="B2043" s="278"/>
      <c r="C2043" s="279"/>
      <c r="AR2043" s="282"/>
      <c r="AS2043" s="303"/>
      <c r="AT2043" s="258"/>
      <c r="AV2043" s="258"/>
    </row>
    <row r="2044" spans="2:48" s="257" customFormat="1" ht="21.6" x14ac:dyDescent="0.65">
      <c r="B2044" s="285"/>
      <c r="C2044" s="279"/>
      <c r="AR2044" s="282"/>
      <c r="AS2044" s="279"/>
      <c r="AT2044" s="258"/>
      <c r="AV2044" s="258"/>
    </row>
    <row r="2045" spans="2:48" s="257" customFormat="1" ht="14.4" x14ac:dyDescent="0.3">
      <c r="B2045" s="307"/>
      <c r="C2045" s="308"/>
      <c r="D2045" s="308"/>
      <c r="E2045" s="308"/>
      <c r="F2045" s="308"/>
      <c r="G2045" s="308"/>
      <c r="H2045" s="308"/>
      <c r="I2045" s="308"/>
      <c r="J2045" s="308"/>
      <c r="K2045" s="308"/>
      <c r="L2045" s="308"/>
      <c r="M2045" s="308"/>
      <c r="N2045" s="308"/>
      <c r="O2045" s="308"/>
      <c r="P2045" s="308"/>
      <c r="Q2045" s="308"/>
      <c r="R2045" s="308"/>
      <c r="S2045" s="308"/>
      <c r="T2045" s="308"/>
      <c r="U2045" s="308"/>
      <c r="V2045" s="308"/>
      <c r="W2045" s="308"/>
      <c r="X2045" s="308"/>
      <c r="Y2045" s="308"/>
      <c r="Z2045" s="308"/>
      <c r="AA2045" s="308"/>
      <c r="AB2045" s="308"/>
      <c r="AC2045" s="308"/>
      <c r="AD2045" s="308"/>
      <c r="AE2045" s="308"/>
      <c r="AF2045" s="308"/>
      <c r="AG2045" s="308"/>
      <c r="AH2045" s="308"/>
      <c r="AI2045" s="308"/>
      <c r="AJ2045" s="308"/>
      <c r="AK2045" s="308"/>
      <c r="AL2045" s="308"/>
      <c r="AM2045" s="308"/>
      <c r="AN2045" s="308"/>
      <c r="AO2045" s="308"/>
      <c r="AP2045" s="308"/>
      <c r="AQ2045" s="308"/>
      <c r="AR2045" s="282"/>
      <c r="AS2045" s="308"/>
      <c r="AT2045" s="256"/>
    </row>
    <row r="2046" spans="2:48" s="257" customFormat="1" ht="14.4" x14ac:dyDescent="0.3">
      <c r="B2046" s="307"/>
      <c r="C2046" s="308"/>
      <c r="D2046" s="308"/>
      <c r="E2046" s="308"/>
      <c r="F2046" s="308"/>
      <c r="G2046" s="308"/>
      <c r="H2046" s="308"/>
      <c r="I2046" s="308"/>
      <c r="J2046" s="308"/>
      <c r="K2046" s="308"/>
      <c r="L2046" s="308"/>
      <c r="M2046" s="308"/>
      <c r="N2046" s="308"/>
      <c r="O2046" s="308"/>
      <c r="P2046" s="308"/>
      <c r="Q2046" s="308"/>
      <c r="R2046" s="308"/>
      <c r="S2046" s="308"/>
      <c r="T2046" s="308"/>
      <c r="U2046" s="308"/>
      <c r="V2046" s="308"/>
      <c r="W2046" s="308"/>
      <c r="X2046" s="308"/>
      <c r="Y2046" s="308"/>
      <c r="Z2046" s="308"/>
      <c r="AA2046" s="308"/>
      <c r="AB2046" s="308"/>
      <c r="AC2046" s="308"/>
      <c r="AD2046" s="308"/>
      <c r="AE2046" s="308"/>
      <c r="AF2046" s="308"/>
      <c r="AG2046" s="308"/>
      <c r="AH2046" s="308"/>
      <c r="AI2046" s="308"/>
      <c r="AJ2046" s="308"/>
      <c r="AK2046" s="308"/>
      <c r="AL2046" s="308"/>
      <c r="AM2046" s="308"/>
      <c r="AN2046" s="308"/>
      <c r="AO2046" s="308"/>
      <c r="AP2046" s="308"/>
      <c r="AQ2046" s="308"/>
      <c r="AR2046" s="282"/>
      <c r="AS2046" s="308"/>
      <c r="AT2046" s="256"/>
    </row>
    <row r="2047" spans="2:48" s="257" customFormat="1" ht="14.4" x14ac:dyDescent="0.3">
      <c r="B2047" s="307"/>
      <c r="C2047" s="308"/>
      <c r="D2047" s="308"/>
      <c r="E2047" s="308"/>
      <c r="F2047" s="308"/>
      <c r="G2047" s="308"/>
      <c r="H2047" s="308"/>
      <c r="I2047" s="308"/>
      <c r="J2047" s="308"/>
      <c r="K2047" s="308"/>
      <c r="L2047" s="308"/>
      <c r="M2047" s="308"/>
      <c r="N2047" s="308"/>
      <c r="O2047" s="308"/>
      <c r="P2047" s="308"/>
      <c r="Q2047" s="308"/>
      <c r="R2047" s="308"/>
      <c r="S2047" s="308"/>
      <c r="T2047" s="308"/>
      <c r="U2047" s="308"/>
      <c r="V2047" s="308"/>
      <c r="W2047" s="308"/>
      <c r="X2047" s="308"/>
      <c r="Y2047" s="308"/>
      <c r="Z2047" s="308"/>
      <c r="AA2047" s="308"/>
      <c r="AB2047" s="308"/>
      <c r="AC2047" s="308"/>
      <c r="AD2047" s="308"/>
      <c r="AE2047" s="308"/>
      <c r="AF2047" s="308"/>
      <c r="AG2047" s="308"/>
      <c r="AH2047" s="308"/>
      <c r="AI2047" s="308"/>
      <c r="AJ2047" s="308"/>
      <c r="AK2047" s="308"/>
      <c r="AL2047" s="308"/>
      <c r="AM2047" s="308"/>
      <c r="AN2047" s="308"/>
      <c r="AO2047" s="308"/>
      <c r="AP2047" s="308"/>
      <c r="AQ2047" s="308"/>
      <c r="AR2047" s="282"/>
      <c r="AS2047" s="308"/>
      <c r="AT2047" s="256"/>
    </row>
    <row r="2048" spans="2:48" s="257" customFormat="1" ht="21.6" x14ac:dyDescent="0.65">
      <c r="B2048" s="285"/>
      <c r="C2048" s="279"/>
      <c r="D2048" s="256"/>
      <c r="E2048" s="256"/>
      <c r="F2048" s="256"/>
      <c r="G2048" s="256"/>
      <c r="H2048" s="256"/>
      <c r="I2048" s="256"/>
      <c r="J2048" s="256"/>
      <c r="K2048" s="256"/>
      <c r="L2048" s="256"/>
      <c r="M2048" s="256"/>
      <c r="N2048" s="256"/>
      <c r="O2048" s="256"/>
      <c r="P2048" s="256"/>
      <c r="Q2048" s="256"/>
      <c r="R2048" s="256"/>
      <c r="S2048" s="256"/>
      <c r="T2048" s="256"/>
      <c r="U2048" s="256"/>
      <c r="V2048" s="256"/>
      <c r="W2048" s="256"/>
      <c r="X2048" s="256"/>
      <c r="Y2048" s="256"/>
      <c r="Z2048" s="256"/>
      <c r="AA2048" s="256"/>
      <c r="AB2048" s="256"/>
      <c r="AC2048" s="256"/>
      <c r="AD2048" s="256"/>
      <c r="AE2048" s="256"/>
      <c r="AF2048" s="256"/>
      <c r="AG2048" s="256"/>
      <c r="AH2048" s="256"/>
      <c r="AI2048" s="256"/>
      <c r="AJ2048" s="256"/>
      <c r="AK2048" s="256"/>
      <c r="AL2048" s="256"/>
      <c r="AM2048" s="256"/>
      <c r="AN2048" s="256"/>
      <c r="AO2048" s="256"/>
      <c r="AP2048" s="256"/>
      <c r="AQ2048" s="256"/>
      <c r="AR2048" s="282"/>
      <c r="AS2048" s="279"/>
      <c r="AT2048" s="256"/>
      <c r="AV2048" s="258"/>
    </row>
    <row r="2049" spans="2:48" s="257" customFormat="1" ht="21.6" x14ac:dyDescent="0.65">
      <c r="B2049" s="285"/>
      <c r="C2049" s="279"/>
      <c r="D2049" s="256"/>
      <c r="E2049" s="256"/>
      <c r="F2049" s="256"/>
      <c r="G2049" s="256"/>
      <c r="H2049" s="256"/>
      <c r="I2049" s="256"/>
      <c r="J2049" s="256"/>
      <c r="K2049" s="256"/>
      <c r="L2049" s="256"/>
      <c r="M2049" s="256"/>
      <c r="N2049" s="256"/>
      <c r="O2049" s="256"/>
      <c r="P2049" s="256"/>
      <c r="Q2049" s="256"/>
      <c r="R2049" s="256"/>
      <c r="S2049" s="256"/>
      <c r="T2049" s="256"/>
      <c r="U2049" s="256"/>
      <c r="V2049" s="256"/>
      <c r="W2049" s="256"/>
      <c r="X2049" s="256"/>
      <c r="Y2049" s="256"/>
      <c r="Z2049" s="256"/>
      <c r="AA2049" s="256"/>
      <c r="AB2049" s="256"/>
      <c r="AC2049" s="256"/>
      <c r="AD2049" s="256"/>
      <c r="AE2049" s="256"/>
      <c r="AF2049" s="256"/>
      <c r="AG2049" s="256"/>
      <c r="AH2049" s="256"/>
      <c r="AI2049" s="256"/>
      <c r="AJ2049" s="256"/>
      <c r="AK2049" s="256"/>
      <c r="AL2049" s="256"/>
      <c r="AM2049" s="256"/>
      <c r="AN2049" s="256"/>
      <c r="AO2049" s="256"/>
      <c r="AP2049" s="256"/>
      <c r="AQ2049" s="256"/>
      <c r="AR2049" s="282"/>
      <c r="AS2049" s="279"/>
      <c r="AT2049" s="256"/>
      <c r="AV2049" s="258"/>
    </row>
    <row r="2050" spans="2:48" s="257" customFormat="1" ht="14.4" x14ac:dyDescent="0.3">
      <c r="B2050" s="307"/>
      <c r="C2050" s="308"/>
      <c r="D2050" s="308"/>
      <c r="E2050" s="308"/>
      <c r="F2050" s="308"/>
      <c r="G2050" s="308"/>
      <c r="H2050" s="308"/>
      <c r="I2050" s="308"/>
      <c r="J2050" s="308"/>
      <c r="K2050" s="308"/>
      <c r="L2050" s="308"/>
      <c r="M2050" s="308"/>
      <c r="N2050" s="308"/>
      <c r="O2050" s="308"/>
      <c r="P2050" s="308"/>
      <c r="Q2050" s="308"/>
      <c r="R2050" s="308"/>
      <c r="S2050" s="308"/>
      <c r="T2050" s="308"/>
      <c r="U2050" s="308"/>
      <c r="V2050" s="308"/>
      <c r="W2050" s="308"/>
      <c r="X2050" s="308"/>
      <c r="Y2050" s="308"/>
      <c r="Z2050" s="308"/>
      <c r="AA2050" s="308"/>
      <c r="AB2050" s="308"/>
      <c r="AC2050" s="308"/>
      <c r="AD2050" s="308"/>
      <c r="AE2050" s="308"/>
      <c r="AF2050" s="308"/>
      <c r="AG2050" s="308"/>
      <c r="AH2050" s="308"/>
      <c r="AI2050" s="308"/>
      <c r="AJ2050" s="308"/>
      <c r="AK2050" s="308"/>
      <c r="AL2050" s="308"/>
      <c r="AM2050" s="308"/>
      <c r="AN2050" s="308"/>
      <c r="AO2050" s="308"/>
      <c r="AP2050" s="308"/>
      <c r="AQ2050" s="308"/>
      <c r="AR2050" s="282"/>
      <c r="AS2050" s="308"/>
      <c r="AT2050" s="256"/>
    </row>
    <row r="2051" spans="2:48" s="257" customFormat="1" ht="21.6" x14ac:dyDescent="0.65">
      <c r="B2051" s="285"/>
      <c r="C2051" s="279"/>
      <c r="D2051" s="256"/>
      <c r="E2051" s="256"/>
      <c r="F2051" s="256"/>
      <c r="G2051" s="256"/>
      <c r="H2051" s="256"/>
      <c r="I2051" s="256"/>
      <c r="J2051" s="256"/>
      <c r="K2051" s="256"/>
      <c r="L2051" s="256"/>
      <c r="M2051" s="256"/>
      <c r="N2051" s="256"/>
      <c r="O2051" s="256"/>
      <c r="P2051" s="256"/>
      <c r="Q2051" s="256"/>
      <c r="R2051" s="256"/>
      <c r="S2051" s="256"/>
      <c r="T2051" s="256"/>
      <c r="U2051" s="256"/>
      <c r="V2051" s="256"/>
      <c r="W2051" s="256"/>
      <c r="X2051" s="256"/>
      <c r="Y2051" s="256"/>
      <c r="Z2051" s="256"/>
      <c r="AA2051" s="256"/>
      <c r="AB2051" s="256"/>
      <c r="AC2051" s="256"/>
      <c r="AD2051" s="256"/>
      <c r="AE2051" s="256"/>
      <c r="AF2051" s="256"/>
      <c r="AG2051" s="256"/>
      <c r="AH2051" s="256"/>
      <c r="AI2051" s="256"/>
      <c r="AJ2051" s="256"/>
      <c r="AK2051" s="256"/>
      <c r="AL2051" s="256"/>
      <c r="AM2051" s="256"/>
      <c r="AN2051" s="256"/>
      <c r="AO2051" s="256"/>
      <c r="AP2051" s="256"/>
      <c r="AQ2051" s="256"/>
      <c r="AR2051" s="282"/>
      <c r="AS2051" s="279"/>
      <c r="AT2051" s="256"/>
      <c r="AV2051" s="258"/>
    </row>
    <row r="2052" spans="2:48" s="257" customFormat="1" ht="14.4" x14ac:dyDescent="0.3">
      <c r="B2052" s="307"/>
      <c r="C2052" s="308"/>
      <c r="D2052" s="308"/>
      <c r="E2052" s="308"/>
      <c r="F2052" s="308"/>
      <c r="G2052" s="308"/>
      <c r="H2052" s="308"/>
      <c r="I2052" s="308"/>
      <c r="J2052" s="308"/>
      <c r="K2052" s="308"/>
      <c r="L2052" s="308"/>
      <c r="M2052" s="308"/>
      <c r="N2052" s="308"/>
      <c r="O2052" s="308"/>
      <c r="P2052" s="308"/>
      <c r="Q2052" s="308"/>
      <c r="R2052" s="308"/>
      <c r="S2052" s="308"/>
      <c r="T2052" s="308"/>
      <c r="U2052" s="308"/>
      <c r="V2052" s="308"/>
      <c r="W2052" s="308"/>
      <c r="X2052" s="308"/>
      <c r="Y2052" s="308"/>
      <c r="Z2052" s="308"/>
      <c r="AA2052" s="308"/>
      <c r="AB2052" s="308"/>
      <c r="AC2052" s="308"/>
      <c r="AD2052" s="308"/>
      <c r="AE2052" s="308"/>
      <c r="AF2052" s="308"/>
      <c r="AG2052" s="308"/>
      <c r="AH2052" s="308"/>
      <c r="AI2052" s="308"/>
      <c r="AJ2052" s="308"/>
      <c r="AK2052" s="308"/>
      <c r="AL2052" s="308"/>
      <c r="AM2052" s="308"/>
      <c r="AN2052" s="308"/>
      <c r="AO2052" s="308"/>
      <c r="AP2052" s="308"/>
      <c r="AQ2052" s="308"/>
      <c r="AR2052" s="282"/>
      <c r="AS2052" s="308"/>
      <c r="AT2052" s="256"/>
    </row>
    <row r="2053" spans="2:48" s="257" customFormat="1" ht="21.6" x14ac:dyDescent="0.65">
      <c r="B2053" s="285"/>
      <c r="C2053" s="279"/>
      <c r="AR2053" s="282"/>
      <c r="AS2053" s="279"/>
      <c r="AT2053" s="258"/>
      <c r="AV2053" s="258"/>
    </row>
    <row r="2054" spans="2:48" s="257" customFormat="1" ht="21.6" x14ac:dyDescent="0.65">
      <c r="B2054" s="285"/>
      <c r="C2054" s="279"/>
      <c r="AR2054" s="282"/>
      <c r="AS2054" s="279"/>
      <c r="AT2054" s="258"/>
      <c r="AV2054" s="258"/>
    </row>
    <row r="2055" spans="2:48" s="257" customFormat="1" ht="21.6" x14ac:dyDescent="0.65">
      <c r="B2055" s="285"/>
      <c r="C2055" s="279"/>
      <c r="AR2055" s="282"/>
      <c r="AS2055" s="279"/>
      <c r="AT2055" s="258"/>
      <c r="AV2055" s="258"/>
    </row>
    <row r="2056" spans="2:48" s="257" customFormat="1" ht="21.6" x14ac:dyDescent="0.65">
      <c r="B2056" s="285"/>
      <c r="C2056" s="279"/>
      <c r="D2056" s="256"/>
      <c r="E2056" s="256"/>
      <c r="F2056" s="256"/>
      <c r="G2056" s="256"/>
      <c r="H2056" s="256"/>
      <c r="I2056" s="256"/>
      <c r="J2056" s="256"/>
      <c r="K2056" s="256"/>
      <c r="L2056" s="256"/>
      <c r="M2056" s="256"/>
      <c r="N2056" s="256"/>
      <c r="O2056" s="256"/>
      <c r="P2056" s="256"/>
      <c r="Q2056" s="256"/>
      <c r="R2056" s="256"/>
      <c r="S2056" s="256"/>
      <c r="T2056" s="256"/>
      <c r="U2056" s="256"/>
      <c r="V2056" s="256"/>
      <c r="W2056" s="256"/>
      <c r="X2056" s="256"/>
      <c r="Y2056" s="256"/>
      <c r="Z2056" s="256"/>
      <c r="AA2056" s="256"/>
      <c r="AB2056" s="256"/>
      <c r="AC2056" s="256"/>
      <c r="AD2056" s="256"/>
      <c r="AE2056" s="256"/>
      <c r="AF2056" s="256"/>
      <c r="AG2056" s="256"/>
      <c r="AH2056" s="256"/>
      <c r="AI2056" s="256"/>
      <c r="AJ2056" s="256"/>
      <c r="AK2056" s="256"/>
      <c r="AL2056" s="256"/>
      <c r="AM2056" s="256"/>
      <c r="AN2056" s="256"/>
      <c r="AO2056" s="256"/>
      <c r="AP2056" s="256"/>
      <c r="AQ2056" s="256"/>
      <c r="AR2056" s="282"/>
      <c r="AS2056" s="279"/>
      <c r="AT2056" s="256"/>
      <c r="AV2056" s="258"/>
    </row>
    <row r="2057" spans="2:48" s="257" customFormat="1" ht="14.4" x14ac:dyDescent="0.3">
      <c r="B2057" s="307"/>
      <c r="C2057" s="308"/>
      <c r="D2057" s="308"/>
      <c r="E2057" s="308"/>
      <c r="F2057" s="308"/>
      <c r="G2057" s="308"/>
      <c r="H2057" s="308"/>
      <c r="I2057" s="308"/>
      <c r="J2057" s="308"/>
      <c r="K2057" s="308"/>
      <c r="L2057" s="308"/>
      <c r="M2057" s="308"/>
      <c r="N2057" s="308"/>
      <c r="O2057" s="308"/>
      <c r="P2057" s="308"/>
      <c r="Q2057" s="308"/>
      <c r="R2057" s="308"/>
      <c r="S2057" s="308"/>
      <c r="T2057" s="308"/>
      <c r="U2057" s="308"/>
      <c r="V2057" s="308"/>
      <c r="W2057" s="308"/>
      <c r="X2057" s="308"/>
      <c r="Y2057" s="308"/>
      <c r="Z2057" s="308"/>
      <c r="AA2057" s="308"/>
      <c r="AB2057" s="308"/>
      <c r="AC2057" s="308"/>
      <c r="AD2057" s="308"/>
      <c r="AE2057" s="308"/>
      <c r="AF2057" s="308"/>
      <c r="AG2057" s="308"/>
      <c r="AH2057" s="308"/>
      <c r="AI2057" s="308"/>
      <c r="AJ2057" s="308"/>
      <c r="AK2057" s="308"/>
      <c r="AL2057" s="308"/>
      <c r="AM2057" s="308"/>
      <c r="AN2057" s="308"/>
      <c r="AO2057" s="308"/>
      <c r="AP2057" s="308"/>
      <c r="AQ2057" s="308"/>
      <c r="AR2057" s="282"/>
      <c r="AS2057" s="308"/>
      <c r="AT2057" s="256"/>
    </row>
    <row r="2058" spans="2:48" s="257" customFormat="1" ht="21.6" x14ac:dyDescent="0.65">
      <c r="B2058" s="278"/>
      <c r="C2058" s="279"/>
      <c r="D2058" s="256"/>
      <c r="E2058" s="256"/>
      <c r="F2058" s="256"/>
      <c r="G2058" s="256"/>
      <c r="H2058" s="256"/>
      <c r="I2058" s="256"/>
      <c r="J2058" s="256"/>
      <c r="K2058" s="256"/>
      <c r="L2058" s="256"/>
      <c r="M2058" s="256"/>
      <c r="N2058" s="256"/>
      <c r="O2058" s="256"/>
      <c r="P2058" s="256"/>
      <c r="Q2058" s="256"/>
      <c r="R2058" s="256"/>
      <c r="S2058" s="256"/>
      <c r="T2058" s="256"/>
      <c r="U2058" s="256"/>
      <c r="V2058" s="256"/>
      <c r="W2058" s="256"/>
      <c r="X2058" s="256"/>
      <c r="Y2058" s="256"/>
      <c r="Z2058" s="256"/>
      <c r="AA2058" s="256"/>
      <c r="AB2058" s="256"/>
      <c r="AC2058" s="256"/>
      <c r="AD2058" s="256"/>
      <c r="AE2058" s="256"/>
      <c r="AF2058" s="256"/>
      <c r="AG2058" s="256"/>
      <c r="AH2058" s="256"/>
      <c r="AI2058" s="256"/>
      <c r="AJ2058" s="256"/>
      <c r="AK2058" s="256"/>
      <c r="AL2058" s="256"/>
      <c r="AM2058" s="256"/>
      <c r="AN2058" s="256"/>
      <c r="AO2058" s="256"/>
      <c r="AP2058" s="256"/>
      <c r="AQ2058" s="256"/>
      <c r="AR2058" s="282"/>
      <c r="AS2058" s="292"/>
      <c r="AT2058" s="256"/>
      <c r="AV2058" s="258"/>
    </row>
    <row r="2059" spans="2:48" s="257" customFormat="1" ht="14.4" x14ac:dyDescent="0.3">
      <c r="B2059" s="307"/>
      <c r="C2059" s="308"/>
      <c r="D2059" s="308"/>
      <c r="E2059" s="308"/>
      <c r="F2059" s="308"/>
      <c r="G2059" s="308"/>
      <c r="H2059" s="308"/>
      <c r="I2059" s="308"/>
      <c r="J2059" s="308"/>
      <c r="K2059" s="308"/>
      <c r="L2059" s="308"/>
      <c r="M2059" s="308"/>
      <c r="N2059" s="308"/>
      <c r="O2059" s="308"/>
      <c r="P2059" s="308"/>
      <c r="Q2059" s="308"/>
      <c r="R2059" s="308"/>
      <c r="S2059" s="308"/>
      <c r="T2059" s="308"/>
      <c r="U2059" s="308"/>
      <c r="V2059" s="308"/>
      <c r="W2059" s="308"/>
      <c r="X2059" s="308"/>
      <c r="Y2059" s="308"/>
      <c r="Z2059" s="308"/>
      <c r="AA2059" s="308"/>
      <c r="AB2059" s="308"/>
      <c r="AC2059" s="308"/>
      <c r="AD2059" s="308"/>
      <c r="AE2059" s="308"/>
      <c r="AF2059" s="308"/>
      <c r="AG2059" s="308"/>
      <c r="AH2059" s="308"/>
      <c r="AI2059" s="308"/>
      <c r="AJ2059" s="308"/>
      <c r="AK2059" s="308"/>
      <c r="AL2059" s="308"/>
      <c r="AM2059" s="308"/>
      <c r="AN2059" s="308"/>
      <c r="AO2059" s="308"/>
      <c r="AP2059" s="308"/>
      <c r="AQ2059" s="308"/>
      <c r="AR2059" s="282"/>
      <c r="AS2059" s="308"/>
      <c r="AT2059" s="256"/>
    </row>
    <row r="2060" spans="2:48" s="257" customFormat="1" ht="14.4" x14ac:dyDescent="0.3">
      <c r="B2060" s="307"/>
      <c r="C2060" s="308"/>
      <c r="D2060" s="308"/>
      <c r="E2060" s="308"/>
      <c r="F2060" s="308"/>
      <c r="G2060" s="308"/>
      <c r="H2060" s="308"/>
      <c r="I2060" s="308"/>
      <c r="J2060" s="308"/>
      <c r="K2060" s="308"/>
      <c r="L2060" s="308"/>
      <c r="M2060" s="308"/>
      <c r="N2060" s="308"/>
      <c r="O2060" s="308"/>
      <c r="P2060" s="308"/>
      <c r="Q2060" s="308"/>
      <c r="R2060" s="308"/>
      <c r="S2060" s="308"/>
      <c r="T2060" s="308"/>
      <c r="U2060" s="308"/>
      <c r="V2060" s="308"/>
      <c r="W2060" s="308"/>
      <c r="X2060" s="308"/>
      <c r="Y2060" s="308"/>
      <c r="Z2060" s="308"/>
      <c r="AA2060" s="308"/>
      <c r="AB2060" s="308"/>
      <c r="AC2060" s="308"/>
      <c r="AD2060" s="308"/>
      <c r="AE2060" s="308"/>
      <c r="AF2060" s="308"/>
      <c r="AG2060" s="308"/>
      <c r="AH2060" s="308"/>
      <c r="AI2060" s="308"/>
      <c r="AJ2060" s="308"/>
      <c r="AK2060" s="308"/>
      <c r="AL2060" s="308"/>
      <c r="AM2060" s="308"/>
      <c r="AN2060" s="308"/>
      <c r="AO2060" s="308"/>
      <c r="AP2060" s="308"/>
      <c r="AQ2060" s="308"/>
      <c r="AR2060" s="282"/>
      <c r="AS2060" s="308"/>
      <c r="AT2060" s="256"/>
    </row>
    <row r="2061" spans="2:48" s="257" customFormat="1" ht="14.4" x14ac:dyDescent="0.3">
      <c r="B2061" s="307"/>
      <c r="C2061" s="308"/>
      <c r="D2061" s="308"/>
      <c r="E2061" s="308"/>
      <c r="F2061" s="308"/>
      <c r="G2061" s="308"/>
      <c r="H2061" s="308"/>
      <c r="I2061" s="308"/>
      <c r="J2061" s="308"/>
      <c r="K2061" s="308"/>
      <c r="L2061" s="308"/>
      <c r="M2061" s="308"/>
      <c r="N2061" s="308"/>
      <c r="O2061" s="308"/>
      <c r="P2061" s="308"/>
      <c r="Q2061" s="308"/>
      <c r="R2061" s="308"/>
      <c r="S2061" s="308"/>
      <c r="T2061" s="308"/>
      <c r="U2061" s="308"/>
      <c r="V2061" s="308"/>
      <c r="W2061" s="308"/>
      <c r="X2061" s="308"/>
      <c r="Y2061" s="308"/>
      <c r="Z2061" s="308"/>
      <c r="AA2061" s="308"/>
      <c r="AB2061" s="308"/>
      <c r="AC2061" s="308"/>
      <c r="AD2061" s="308"/>
      <c r="AE2061" s="308"/>
      <c r="AF2061" s="308"/>
      <c r="AG2061" s="308"/>
      <c r="AH2061" s="308"/>
      <c r="AI2061" s="308"/>
      <c r="AJ2061" s="308"/>
      <c r="AK2061" s="308"/>
      <c r="AL2061" s="308"/>
      <c r="AM2061" s="308"/>
      <c r="AN2061" s="308"/>
      <c r="AO2061" s="308"/>
      <c r="AP2061" s="308"/>
      <c r="AQ2061" s="308"/>
      <c r="AR2061" s="282"/>
      <c r="AS2061" s="308"/>
      <c r="AT2061" s="256"/>
    </row>
    <row r="2062" spans="2:48" s="257" customFormat="1" ht="21.6" x14ac:dyDescent="0.65">
      <c r="B2062" s="285"/>
      <c r="C2062" s="279"/>
      <c r="D2062" s="256"/>
      <c r="E2062" s="256"/>
      <c r="F2062" s="256"/>
      <c r="G2062" s="256"/>
      <c r="H2062" s="256"/>
      <c r="I2062" s="256"/>
      <c r="J2062" s="256"/>
      <c r="K2062" s="256"/>
      <c r="L2062" s="256"/>
      <c r="M2062" s="256"/>
      <c r="N2062" s="256"/>
      <c r="O2062" s="256"/>
      <c r="P2062" s="256"/>
      <c r="Q2062" s="256"/>
      <c r="R2062" s="256"/>
      <c r="S2062" s="256"/>
      <c r="T2062" s="256"/>
      <c r="U2062" s="256"/>
      <c r="V2062" s="256"/>
      <c r="W2062" s="256"/>
      <c r="X2062" s="256"/>
      <c r="Y2062" s="256"/>
      <c r="Z2062" s="256"/>
      <c r="AA2062" s="256"/>
      <c r="AB2062" s="256"/>
      <c r="AC2062" s="256"/>
      <c r="AD2062" s="256"/>
      <c r="AE2062" s="256"/>
      <c r="AF2062" s="256"/>
      <c r="AG2062" s="256"/>
      <c r="AH2062" s="256"/>
      <c r="AI2062" s="256"/>
      <c r="AJ2062" s="256"/>
      <c r="AK2062" s="256"/>
      <c r="AL2062" s="256"/>
      <c r="AM2062" s="256"/>
      <c r="AN2062" s="256"/>
      <c r="AO2062" s="256"/>
      <c r="AP2062" s="256"/>
      <c r="AQ2062" s="256"/>
      <c r="AR2062" s="282"/>
      <c r="AS2062" s="279"/>
      <c r="AT2062" s="256"/>
      <c r="AV2062" s="258"/>
    </row>
    <row r="2063" spans="2:48" s="257" customFormat="1" ht="14.4" x14ac:dyDescent="0.3">
      <c r="B2063" s="307"/>
      <c r="C2063" s="308"/>
      <c r="D2063" s="308"/>
      <c r="E2063" s="308"/>
      <c r="F2063" s="308"/>
      <c r="G2063" s="308"/>
      <c r="H2063" s="308"/>
      <c r="I2063" s="308"/>
      <c r="J2063" s="308"/>
      <c r="K2063" s="308"/>
      <c r="L2063" s="308"/>
      <c r="M2063" s="308"/>
      <c r="N2063" s="308"/>
      <c r="O2063" s="308"/>
      <c r="P2063" s="308"/>
      <c r="Q2063" s="308"/>
      <c r="R2063" s="308"/>
      <c r="S2063" s="308"/>
      <c r="T2063" s="308"/>
      <c r="U2063" s="308"/>
      <c r="V2063" s="308"/>
      <c r="W2063" s="308"/>
      <c r="X2063" s="308"/>
      <c r="Y2063" s="308"/>
      <c r="Z2063" s="308"/>
      <c r="AA2063" s="308"/>
      <c r="AB2063" s="308"/>
      <c r="AC2063" s="308"/>
      <c r="AD2063" s="308"/>
      <c r="AE2063" s="308"/>
      <c r="AF2063" s="308"/>
      <c r="AG2063" s="308"/>
      <c r="AH2063" s="308"/>
      <c r="AI2063" s="308"/>
      <c r="AJ2063" s="308"/>
      <c r="AK2063" s="308"/>
      <c r="AL2063" s="308"/>
      <c r="AM2063" s="308"/>
      <c r="AN2063" s="308"/>
      <c r="AO2063" s="308"/>
      <c r="AP2063" s="308"/>
      <c r="AQ2063" s="308"/>
      <c r="AR2063" s="282"/>
      <c r="AS2063" s="308"/>
      <c r="AT2063" s="256"/>
    </row>
    <row r="2064" spans="2:48" s="257" customFormat="1" ht="21.6" x14ac:dyDescent="0.65">
      <c r="B2064" s="285"/>
      <c r="C2064" s="279"/>
      <c r="AR2064" s="282"/>
      <c r="AS2064" s="279"/>
      <c r="AT2064" s="258"/>
      <c r="AV2064" s="258"/>
    </row>
    <row r="2065" spans="2:48" s="257" customFormat="1" ht="21.6" x14ac:dyDescent="0.65">
      <c r="B2065" s="278"/>
      <c r="C2065" s="279"/>
      <c r="D2065" s="256"/>
      <c r="E2065" s="256"/>
      <c r="F2065" s="256"/>
      <c r="G2065" s="256"/>
      <c r="H2065" s="256"/>
      <c r="I2065" s="256"/>
      <c r="J2065" s="256"/>
      <c r="K2065" s="256"/>
      <c r="L2065" s="256"/>
      <c r="M2065" s="256"/>
      <c r="N2065" s="256"/>
      <c r="O2065" s="256"/>
      <c r="P2065" s="256"/>
      <c r="Q2065" s="256"/>
      <c r="R2065" s="256"/>
      <c r="S2065" s="256"/>
      <c r="T2065" s="256"/>
      <c r="U2065" s="256"/>
      <c r="V2065" s="256"/>
      <c r="W2065" s="256"/>
      <c r="X2065" s="256"/>
      <c r="Y2065" s="256"/>
      <c r="Z2065" s="256"/>
      <c r="AA2065" s="256"/>
      <c r="AB2065" s="256"/>
      <c r="AC2065" s="256"/>
      <c r="AD2065" s="256"/>
      <c r="AE2065" s="256"/>
      <c r="AF2065" s="256"/>
      <c r="AG2065" s="256"/>
      <c r="AH2065" s="256"/>
      <c r="AI2065" s="256"/>
      <c r="AJ2065" s="256"/>
      <c r="AK2065" s="256"/>
      <c r="AL2065" s="256"/>
      <c r="AM2065" s="256"/>
      <c r="AN2065" s="256"/>
      <c r="AO2065" s="256"/>
      <c r="AP2065" s="256"/>
      <c r="AQ2065" s="256"/>
      <c r="AR2065" s="282"/>
      <c r="AS2065" s="292"/>
      <c r="AT2065" s="256"/>
      <c r="AV2065" s="258"/>
    </row>
    <row r="2066" spans="2:48" s="257" customFormat="1" ht="14.4" x14ac:dyDescent="0.3">
      <c r="B2066" s="307"/>
      <c r="C2066" s="308"/>
      <c r="D2066" s="308"/>
      <c r="E2066" s="308"/>
      <c r="F2066" s="308"/>
      <c r="G2066" s="308"/>
      <c r="H2066" s="308"/>
      <c r="I2066" s="308"/>
      <c r="J2066" s="308"/>
      <c r="K2066" s="308"/>
      <c r="L2066" s="308"/>
      <c r="M2066" s="308"/>
      <c r="N2066" s="308"/>
      <c r="O2066" s="308"/>
      <c r="P2066" s="308"/>
      <c r="Q2066" s="308"/>
      <c r="R2066" s="308"/>
      <c r="S2066" s="308"/>
      <c r="T2066" s="308"/>
      <c r="U2066" s="308"/>
      <c r="V2066" s="308"/>
      <c r="W2066" s="308"/>
      <c r="X2066" s="308"/>
      <c r="Y2066" s="308"/>
      <c r="Z2066" s="308"/>
      <c r="AA2066" s="308"/>
      <c r="AB2066" s="308"/>
      <c r="AC2066" s="308"/>
      <c r="AD2066" s="308"/>
      <c r="AE2066" s="308"/>
      <c r="AF2066" s="308"/>
      <c r="AG2066" s="308"/>
      <c r="AH2066" s="308"/>
      <c r="AI2066" s="308"/>
      <c r="AJ2066" s="308"/>
      <c r="AK2066" s="308"/>
      <c r="AL2066" s="308"/>
      <c r="AM2066" s="308"/>
      <c r="AN2066" s="308"/>
      <c r="AO2066" s="308"/>
      <c r="AP2066" s="308"/>
      <c r="AQ2066" s="308"/>
      <c r="AR2066" s="282"/>
      <c r="AS2066" s="308"/>
      <c r="AT2066" s="256"/>
    </row>
    <row r="2067" spans="2:48" s="257" customFormat="1" ht="21.6" x14ac:dyDescent="0.65">
      <c r="B2067" s="278"/>
      <c r="C2067" s="279"/>
      <c r="AR2067" s="282"/>
      <c r="AS2067" s="292"/>
      <c r="AT2067" s="258"/>
      <c r="AV2067" s="258"/>
    </row>
    <row r="2068" spans="2:48" s="257" customFormat="1" ht="21.6" x14ac:dyDescent="0.65">
      <c r="B2068" s="285"/>
      <c r="C2068" s="279"/>
      <c r="D2068" s="256"/>
      <c r="E2068" s="256"/>
      <c r="F2068" s="256"/>
      <c r="G2068" s="256"/>
      <c r="H2068" s="256"/>
      <c r="I2068" s="256"/>
      <c r="J2068" s="256"/>
      <c r="K2068" s="256"/>
      <c r="L2068" s="256"/>
      <c r="M2068" s="256"/>
      <c r="N2068" s="256"/>
      <c r="O2068" s="256"/>
      <c r="P2068" s="256"/>
      <c r="Q2068" s="256"/>
      <c r="R2068" s="256"/>
      <c r="S2068" s="256"/>
      <c r="T2068" s="256"/>
      <c r="U2068" s="256"/>
      <c r="V2068" s="256"/>
      <c r="W2068" s="256"/>
      <c r="X2068" s="256"/>
      <c r="Y2068" s="256"/>
      <c r="Z2068" s="256"/>
      <c r="AA2068" s="256"/>
      <c r="AB2068" s="256"/>
      <c r="AC2068" s="256"/>
      <c r="AD2068" s="256"/>
      <c r="AE2068" s="256"/>
      <c r="AF2068" s="256"/>
      <c r="AG2068" s="256"/>
      <c r="AH2068" s="256"/>
      <c r="AI2068" s="256"/>
      <c r="AJ2068" s="256"/>
      <c r="AK2068" s="256"/>
      <c r="AL2068" s="256"/>
      <c r="AM2068" s="256"/>
      <c r="AN2068" s="256"/>
      <c r="AO2068" s="256"/>
      <c r="AP2068" s="256"/>
      <c r="AQ2068" s="256"/>
      <c r="AR2068" s="282"/>
      <c r="AS2068" s="279"/>
      <c r="AT2068" s="256"/>
      <c r="AV2068" s="258"/>
    </row>
    <row r="2069" spans="2:48" s="257" customFormat="1" ht="21.6" x14ac:dyDescent="0.65">
      <c r="B2069" s="285"/>
      <c r="C2069" s="279"/>
      <c r="D2069" s="256"/>
      <c r="E2069" s="256"/>
      <c r="F2069" s="256"/>
      <c r="G2069" s="256"/>
      <c r="H2069" s="256"/>
      <c r="I2069" s="256"/>
      <c r="J2069" s="256"/>
      <c r="K2069" s="256"/>
      <c r="L2069" s="256"/>
      <c r="M2069" s="256"/>
      <c r="N2069" s="256"/>
      <c r="O2069" s="256"/>
      <c r="P2069" s="256"/>
      <c r="Q2069" s="256"/>
      <c r="R2069" s="256"/>
      <c r="S2069" s="256"/>
      <c r="T2069" s="256"/>
      <c r="U2069" s="256"/>
      <c r="V2069" s="256"/>
      <c r="W2069" s="256"/>
      <c r="X2069" s="256"/>
      <c r="Y2069" s="256"/>
      <c r="Z2069" s="256"/>
      <c r="AA2069" s="256"/>
      <c r="AB2069" s="256"/>
      <c r="AC2069" s="256"/>
      <c r="AD2069" s="256"/>
      <c r="AE2069" s="256"/>
      <c r="AF2069" s="256"/>
      <c r="AG2069" s="256"/>
      <c r="AH2069" s="256"/>
      <c r="AI2069" s="256"/>
      <c r="AJ2069" s="256"/>
      <c r="AK2069" s="256"/>
      <c r="AL2069" s="256"/>
      <c r="AM2069" s="256"/>
      <c r="AN2069" s="256"/>
      <c r="AO2069" s="256"/>
      <c r="AP2069" s="256"/>
      <c r="AQ2069" s="256"/>
      <c r="AR2069" s="282"/>
      <c r="AS2069" s="279"/>
      <c r="AT2069" s="256"/>
      <c r="AV2069" s="258"/>
    </row>
    <row r="2070" spans="2:48" s="257" customFormat="1" ht="21.6" x14ac:dyDescent="0.65">
      <c r="B2070" s="285"/>
      <c r="C2070" s="279"/>
      <c r="AR2070" s="282"/>
      <c r="AS2070" s="279"/>
      <c r="AT2070" s="258"/>
      <c r="AV2070" s="258"/>
    </row>
    <row r="2071" spans="2:48" s="257" customFormat="1" ht="21.6" x14ac:dyDescent="0.65">
      <c r="B2071" s="278"/>
      <c r="C2071" s="279"/>
      <c r="D2071" s="256"/>
      <c r="E2071" s="256"/>
      <c r="F2071" s="256"/>
      <c r="G2071" s="256"/>
      <c r="H2071" s="256"/>
      <c r="I2071" s="256"/>
      <c r="J2071" s="256"/>
      <c r="K2071" s="256"/>
      <c r="L2071" s="256"/>
      <c r="M2071" s="256"/>
      <c r="N2071" s="256"/>
      <c r="O2071" s="256"/>
      <c r="P2071" s="256"/>
      <c r="Q2071" s="256"/>
      <c r="R2071" s="256"/>
      <c r="S2071" s="256"/>
      <c r="T2071" s="256"/>
      <c r="U2071" s="256"/>
      <c r="V2071" s="256"/>
      <c r="W2071" s="256"/>
      <c r="X2071" s="256"/>
      <c r="Y2071" s="256"/>
      <c r="Z2071" s="256"/>
      <c r="AA2071" s="256"/>
      <c r="AB2071" s="256"/>
      <c r="AC2071" s="256"/>
      <c r="AD2071" s="256"/>
      <c r="AE2071" s="256"/>
      <c r="AF2071" s="256"/>
      <c r="AG2071" s="256"/>
      <c r="AH2071" s="256"/>
      <c r="AI2071" s="256"/>
      <c r="AJ2071" s="256"/>
      <c r="AK2071" s="256"/>
      <c r="AL2071" s="256"/>
      <c r="AM2071" s="256"/>
      <c r="AN2071" s="256"/>
      <c r="AO2071" s="256"/>
      <c r="AP2071" s="256"/>
      <c r="AQ2071" s="256"/>
      <c r="AR2071" s="282"/>
      <c r="AS2071" s="303"/>
      <c r="AT2071" s="256"/>
      <c r="AV2071" s="258"/>
    </row>
    <row r="2072" spans="2:48" s="257" customFormat="1" ht="14.4" x14ac:dyDescent="0.3">
      <c r="B2072" s="307"/>
      <c r="C2072" s="308"/>
      <c r="D2072" s="308"/>
      <c r="E2072" s="308"/>
      <c r="F2072" s="308"/>
      <c r="G2072" s="308"/>
      <c r="H2072" s="308"/>
      <c r="I2072" s="308"/>
      <c r="J2072" s="308"/>
      <c r="K2072" s="308"/>
      <c r="L2072" s="308"/>
      <c r="M2072" s="308"/>
      <c r="N2072" s="308"/>
      <c r="O2072" s="308"/>
      <c r="P2072" s="308"/>
      <c r="Q2072" s="308"/>
      <c r="R2072" s="308"/>
      <c r="S2072" s="308"/>
      <c r="T2072" s="308"/>
      <c r="U2072" s="308"/>
      <c r="V2072" s="308"/>
      <c r="W2072" s="308"/>
      <c r="X2072" s="308"/>
      <c r="Y2072" s="308"/>
      <c r="Z2072" s="308"/>
      <c r="AA2072" s="308"/>
      <c r="AB2072" s="308"/>
      <c r="AC2072" s="308"/>
      <c r="AD2072" s="308"/>
      <c r="AE2072" s="308"/>
      <c r="AF2072" s="308"/>
      <c r="AG2072" s="308"/>
      <c r="AH2072" s="308"/>
      <c r="AI2072" s="308"/>
      <c r="AJ2072" s="308"/>
      <c r="AK2072" s="308"/>
      <c r="AL2072" s="308"/>
      <c r="AM2072" s="308"/>
      <c r="AN2072" s="308"/>
      <c r="AO2072" s="308"/>
      <c r="AP2072" s="308"/>
      <c r="AQ2072" s="308"/>
      <c r="AR2072" s="282"/>
      <c r="AS2072" s="308"/>
      <c r="AT2072" s="256"/>
    </row>
    <row r="2073" spans="2:48" s="257" customFormat="1" ht="21.6" x14ac:dyDescent="0.65">
      <c r="B2073" s="285"/>
      <c r="C2073" s="279"/>
      <c r="AR2073" s="282"/>
      <c r="AS2073" s="279"/>
      <c r="AT2073" s="258"/>
      <c r="AV2073" s="258"/>
    </row>
    <row r="2074" spans="2:48" s="257" customFormat="1" ht="21.6" x14ac:dyDescent="0.65">
      <c r="B2074" s="285"/>
      <c r="C2074" s="279"/>
      <c r="AR2074" s="282"/>
      <c r="AS2074" s="279"/>
      <c r="AT2074" s="258"/>
      <c r="AV2074" s="258"/>
    </row>
    <row r="2075" spans="2:48" s="257" customFormat="1" ht="14.4" x14ac:dyDescent="0.3">
      <c r="B2075" s="307"/>
      <c r="C2075" s="308"/>
      <c r="D2075" s="308"/>
      <c r="E2075" s="308"/>
      <c r="F2075" s="308"/>
      <c r="G2075" s="308"/>
      <c r="H2075" s="308"/>
      <c r="I2075" s="308"/>
      <c r="J2075" s="308"/>
      <c r="K2075" s="308"/>
      <c r="L2075" s="308"/>
      <c r="M2075" s="308"/>
      <c r="N2075" s="308"/>
      <c r="O2075" s="308"/>
      <c r="P2075" s="308"/>
      <c r="Q2075" s="308"/>
      <c r="R2075" s="308"/>
      <c r="S2075" s="308"/>
      <c r="T2075" s="308"/>
      <c r="U2075" s="308"/>
      <c r="V2075" s="308"/>
      <c r="W2075" s="308"/>
      <c r="X2075" s="308"/>
      <c r="Y2075" s="308"/>
      <c r="Z2075" s="308"/>
      <c r="AA2075" s="308"/>
      <c r="AB2075" s="308"/>
      <c r="AC2075" s="308"/>
      <c r="AD2075" s="308"/>
      <c r="AE2075" s="308"/>
      <c r="AF2075" s="308"/>
      <c r="AG2075" s="308"/>
      <c r="AH2075" s="308"/>
      <c r="AI2075" s="308"/>
      <c r="AJ2075" s="308"/>
      <c r="AK2075" s="308"/>
      <c r="AL2075" s="308"/>
      <c r="AM2075" s="308"/>
      <c r="AN2075" s="308"/>
      <c r="AO2075" s="308"/>
      <c r="AP2075" s="308"/>
      <c r="AQ2075" s="308"/>
      <c r="AR2075" s="282"/>
      <c r="AS2075" s="308"/>
      <c r="AT2075" s="256"/>
    </row>
    <row r="2076" spans="2:48" s="257" customFormat="1" ht="14.4" x14ac:dyDescent="0.3">
      <c r="B2076" s="307"/>
      <c r="C2076" s="308"/>
      <c r="D2076" s="308"/>
      <c r="E2076" s="308"/>
      <c r="F2076" s="308"/>
      <c r="G2076" s="308"/>
      <c r="H2076" s="308"/>
      <c r="I2076" s="308"/>
      <c r="J2076" s="308"/>
      <c r="K2076" s="308"/>
      <c r="L2076" s="308"/>
      <c r="M2076" s="308"/>
      <c r="N2076" s="308"/>
      <c r="O2076" s="308"/>
      <c r="P2076" s="308"/>
      <c r="Q2076" s="308"/>
      <c r="R2076" s="308"/>
      <c r="S2076" s="308"/>
      <c r="T2076" s="308"/>
      <c r="U2076" s="308"/>
      <c r="V2076" s="308"/>
      <c r="W2076" s="308"/>
      <c r="X2076" s="308"/>
      <c r="Y2076" s="308"/>
      <c r="Z2076" s="308"/>
      <c r="AA2076" s="308"/>
      <c r="AB2076" s="308"/>
      <c r="AC2076" s="308"/>
      <c r="AD2076" s="308"/>
      <c r="AE2076" s="308"/>
      <c r="AF2076" s="308"/>
      <c r="AG2076" s="308"/>
      <c r="AH2076" s="308"/>
      <c r="AI2076" s="308"/>
      <c r="AJ2076" s="308"/>
      <c r="AK2076" s="308"/>
      <c r="AL2076" s="308"/>
      <c r="AM2076" s="308"/>
      <c r="AN2076" s="308"/>
      <c r="AO2076" s="308"/>
      <c r="AP2076" s="308"/>
      <c r="AQ2076" s="308"/>
      <c r="AR2076" s="282"/>
      <c r="AS2076" s="308"/>
      <c r="AT2076" s="256"/>
    </row>
    <row r="2077" spans="2:48" s="257" customFormat="1" ht="14.4" x14ac:dyDescent="0.3">
      <c r="B2077" s="307"/>
      <c r="C2077" s="308"/>
      <c r="D2077" s="308"/>
      <c r="E2077" s="308"/>
      <c r="F2077" s="308"/>
      <c r="G2077" s="308"/>
      <c r="H2077" s="308"/>
      <c r="I2077" s="308"/>
      <c r="J2077" s="308"/>
      <c r="K2077" s="308"/>
      <c r="L2077" s="308"/>
      <c r="M2077" s="308"/>
      <c r="N2077" s="308"/>
      <c r="O2077" s="308"/>
      <c r="P2077" s="308"/>
      <c r="Q2077" s="308"/>
      <c r="R2077" s="308"/>
      <c r="S2077" s="308"/>
      <c r="T2077" s="308"/>
      <c r="U2077" s="308"/>
      <c r="V2077" s="308"/>
      <c r="W2077" s="308"/>
      <c r="X2077" s="308"/>
      <c r="Y2077" s="308"/>
      <c r="Z2077" s="308"/>
      <c r="AA2077" s="308"/>
      <c r="AB2077" s="308"/>
      <c r="AC2077" s="308"/>
      <c r="AD2077" s="308"/>
      <c r="AE2077" s="308"/>
      <c r="AF2077" s="308"/>
      <c r="AG2077" s="308"/>
      <c r="AH2077" s="308"/>
      <c r="AI2077" s="308"/>
      <c r="AJ2077" s="308"/>
      <c r="AK2077" s="308"/>
      <c r="AL2077" s="308"/>
      <c r="AM2077" s="308"/>
      <c r="AN2077" s="308"/>
      <c r="AO2077" s="308"/>
      <c r="AP2077" s="308"/>
      <c r="AQ2077" s="308"/>
      <c r="AR2077" s="282"/>
      <c r="AS2077" s="308"/>
      <c r="AT2077" s="256"/>
    </row>
    <row r="2078" spans="2:48" s="257" customFormat="1" ht="21.6" x14ac:dyDescent="0.65">
      <c r="B2078" s="278"/>
      <c r="C2078" s="279"/>
      <c r="D2078" s="256"/>
      <c r="E2078" s="256"/>
      <c r="F2078" s="256"/>
      <c r="G2078" s="256"/>
      <c r="H2078" s="256"/>
      <c r="I2078" s="256"/>
      <c r="J2078" s="256"/>
      <c r="K2078" s="256"/>
      <c r="L2078" s="256"/>
      <c r="M2078" s="256"/>
      <c r="N2078" s="256"/>
      <c r="O2078" s="256"/>
      <c r="P2078" s="256"/>
      <c r="Q2078" s="256"/>
      <c r="R2078" s="256"/>
      <c r="S2078" s="256"/>
      <c r="T2078" s="256"/>
      <c r="U2078" s="256"/>
      <c r="V2078" s="256"/>
      <c r="W2078" s="256"/>
      <c r="X2078" s="256"/>
      <c r="Y2078" s="256"/>
      <c r="Z2078" s="256"/>
      <c r="AA2078" s="256"/>
      <c r="AB2078" s="256"/>
      <c r="AC2078" s="256"/>
      <c r="AD2078" s="256"/>
      <c r="AE2078" s="256"/>
      <c r="AF2078" s="256"/>
      <c r="AG2078" s="256"/>
      <c r="AH2078" s="256"/>
      <c r="AI2078" s="256"/>
      <c r="AJ2078" s="256"/>
      <c r="AK2078" s="256"/>
      <c r="AL2078" s="256"/>
      <c r="AM2078" s="256"/>
      <c r="AN2078" s="256"/>
      <c r="AO2078" s="256"/>
      <c r="AP2078" s="256"/>
      <c r="AQ2078" s="256"/>
      <c r="AR2078" s="282"/>
      <c r="AS2078" s="303"/>
      <c r="AT2078" s="256"/>
      <c r="AV2078" s="258"/>
    </row>
    <row r="2079" spans="2:48" s="257" customFormat="1" ht="21.6" x14ac:dyDescent="0.65">
      <c r="B2079" s="278"/>
      <c r="C2079" s="279"/>
      <c r="AR2079" s="282"/>
      <c r="AS2079" s="303"/>
      <c r="AT2079" s="258"/>
      <c r="AV2079" s="258"/>
    </row>
    <row r="2080" spans="2:48" s="257" customFormat="1" ht="21.6" x14ac:dyDescent="0.65">
      <c r="B2080" s="285"/>
      <c r="C2080" s="279"/>
      <c r="AR2080" s="282"/>
      <c r="AS2080" s="279"/>
      <c r="AT2080" s="258"/>
      <c r="AV2080" s="258"/>
    </row>
    <row r="2081" spans="2:48" s="257" customFormat="1" ht="21.6" x14ac:dyDescent="0.65">
      <c r="B2081" s="285"/>
      <c r="C2081" s="279"/>
      <c r="AR2081" s="282"/>
      <c r="AS2081" s="279"/>
      <c r="AT2081" s="258"/>
      <c r="AV2081" s="258"/>
    </row>
    <row r="2082" spans="2:48" s="257" customFormat="1" ht="21.6" x14ac:dyDescent="0.65">
      <c r="B2082" s="285"/>
      <c r="C2082" s="279"/>
      <c r="AR2082" s="282"/>
      <c r="AS2082" s="279"/>
      <c r="AT2082" s="258"/>
      <c r="AV2082" s="258"/>
    </row>
    <row r="2083" spans="2:48" s="257" customFormat="1" ht="14.4" x14ac:dyDescent="0.3">
      <c r="B2083" s="307"/>
      <c r="C2083" s="308"/>
      <c r="D2083" s="308"/>
      <c r="E2083" s="308"/>
      <c r="F2083" s="308"/>
      <c r="G2083" s="308"/>
      <c r="H2083" s="308"/>
      <c r="I2083" s="308"/>
      <c r="J2083" s="308"/>
      <c r="K2083" s="308"/>
      <c r="L2083" s="308"/>
      <c r="M2083" s="308"/>
      <c r="N2083" s="308"/>
      <c r="O2083" s="308"/>
      <c r="P2083" s="308"/>
      <c r="Q2083" s="308"/>
      <c r="R2083" s="308"/>
      <c r="S2083" s="308"/>
      <c r="T2083" s="308"/>
      <c r="U2083" s="308"/>
      <c r="V2083" s="308"/>
      <c r="W2083" s="308"/>
      <c r="X2083" s="308"/>
      <c r="Y2083" s="308"/>
      <c r="Z2083" s="308"/>
      <c r="AA2083" s="308"/>
      <c r="AB2083" s="308"/>
      <c r="AC2083" s="308"/>
      <c r="AD2083" s="308"/>
      <c r="AE2083" s="308"/>
      <c r="AF2083" s="308"/>
      <c r="AG2083" s="308"/>
      <c r="AH2083" s="308"/>
      <c r="AI2083" s="308"/>
      <c r="AJ2083" s="308"/>
      <c r="AK2083" s="308"/>
      <c r="AL2083" s="308"/>
      <c r="AM2083" s="308"/>
      <c r="AN2083" s="308"/>
      <c r="AO2083" s="308"/>
      <c r="AP2083" s="308"/>
      <c r="AQ2083" s="308"/>
      <c r="AR2083" s="282"/>
      <c r="AS2083" s="308"/>
      <c r="AT2083" s="256"/>
    </row>
    <row r="2084" spans="2:48" s="257" customFormat="1" ht="14.4" x14ac:dyDescent="0.3">
      <c r="B2084" s="307"/>
      <c r="C2084" s="308"/>
      <c r="D2084" s="308"/>
      <c r="E2084" s="308"/>
      <c r="F2084" s="308"/>
      <c r="G2084" s="308"/>
      <c r="H2084" s="308"/>
      <c r="I2084" s="308"/>
      <c r="J2084" s="308"/>
      <c r="K2084" s="308"/>
      <c r="L2084" s="308"/>
      <c r="M2084" s="308"/>
      <c r="N2084" s="308"/>
      <c r="O2084" s="308"/>
      <c r="P2084" s="308"/>
      <c r="Q2084" s="308"/>
      <c r="R2084" s="308"/>
      <c r="S2084" s="308"/>
      <c r="T2084" s="308"/>
      <c r="U2084" s="308"/>
      <c r="V2084" s="308"/>
      <c r="W2084" s="308"/>
      <c r="X2084" s="308"/>
      <c r="Y2084" s="308"/>
      <c r="Z2084" s="308"/>
      <c r="AA2084" s="308"/>
      <c r="AB2084" s="308"/>
      <c r="AC2084" s="308"/>
      <c r="AD2084" s="308"/>
      <c r="AE2084" s="308"/>
      <c r="AF2084" s="308"/>
      <c r="AG2084" s="308"/>
      <c r="AH2084" s="308"/>
      <c r="AI2084" s="308"/>
      <c r="AJ2084" s="308"/>
      <c r="AK2084" s="308"/>
      <c r="AL2084" s="308"/>
      <c r="AM2084" s="308"/>
      <c r="AN2084" s="308"/>
      <c r="AO2084" s="308"/>
      <c r="AP2084" s="308"/>
      <c r="AQ2084" s="308"/>
      <c r="AR2084" s="282"/>
      <c r="AS2084" s="308"/>
      <c r="AT2084" s="256"/>
    </row>
    <row r="2085" spans="2:48" s="257" customFormat="1" ht="14.4" x14ac:dyDescent="0.3">
      <c r="B2085" s="307"/>
      <c r="C2085" s="308"/>
      <c r="D2085" s="308"/>
      <c r="E2085" s="308"/>
      <c r="F2085" s="308"/>
      <c r="G2085" s="308"/>
      <c r="H2085" s="308"/>
      <c r="I2085" s="308"/>
      <c r="J2085" s="308"/>
      <c r="K2085" s="308"/>
      <c r="L2085" s="308"/>
      <c r="M2085" s="308"/>
      <c r="N2085" s="308"/>
      <c r="O2085" s="308"/>
      <c r="P2085" s="308"/>
      <c r="Q2085" s="308"/>
      <c r="R2085" s="308"/>
      <c r="S2085" s="308"/>
      <c r="T2085" s="308"/>
      <c r="U2085" s="308"/>
      <c r="V2085" s="308"/>
      <c r="W2085" s="308"/>
      <c r="X2085" s="308"/>
      <c r="Y2085" s="308"/>
      <c r="Z2085" s="308"/>
      <c r="AA2085" s="308"/>
      <c r="AB2085" s="308"/>
      <c r="AC2085" s="308"/>
      <c r="AD2085" s="308"/>
      <c r="AE2085" s="308"/>
      <c r="AF2085" s="308"/>
      <c r="AG2085" s="308"/>
      <c r="AH2085" s="308"/>
      <c r="AI2085" s="308"/>
      <c r="AJ2085" s="308"/>
      <c r="AK2085" s="308"/>
      <c r="AL2085" s="308"/>
      <c r="AM2085" s="308"/>
      <c r="AN2085" s="308"/>
      <c r="AO2085" s="308"/>
      <c r="AP2085" s="308"/>
      <c r="AQ2085" s="308"/>
      <c r="AR2085" s="282"/>
      <c r="AS2085" s="308"/>
      <c r="AT2085" s="256"/>
    </row>
    <row r="2086" spans="2:48" s="257" customFormat="1" ht="14.4" x14ac:dyDescent="0.3">
      <c r="B2086" s="307"/>
      <c r="C2086" s="308"/>
      <c r="D2086" s="308"/>
      <c r="E2086" s="308"/>
      <c r="F2086" s="308"/>
      <c r="G2086" s="308"/>
      <c r="H2086" s="308"/>
      <c r="I2086" s="308"/>
      <c r="J2086" s="308"/>
      <c r="K2086" s="308"/>
      <c r="L2086" s="308"/>
      <c r="M2086" s="308"/>
      <c r="N2086" s="308"/>
      <c r="O2086" s="308"/>
      <c r="P2086" s="308"/>
      <c r="Q2086" s="308"/>
      <c r="R2086" s="308"/>
      <c r="S2086" s="308"/>
      <c r="T2086" s="308"/>
      <c r="U2086" s="308"/>
      <c r="V2086" s="308"/>
      <c r="W2086" s="308"/>
      <c r="X2086" s="308"/>
      <c r="Y2086" s="308"/>
      <c r="Z2086" s="308"/>
      <c r="AA2086" s="308"/>
      <c r="AB2086" s="308"/>
      <c r="AC2086" s="308"/>
      <c r="AD2086" s="308"/>
      <c r="AE2086" s="308"/>
      <c r="AF2086" s="308"/>
      <c r="AG2086" s="308"/>
      <c r="AH2086" s="308"/>
      <c r="AI2086" s="308"/>
      <c r="AJ2086" s="308"/>
      <c r="AK2086" s="308"/>
      <c r="AL2086" s="308"/>
      <c r="AM2086" s="308"/>
      <c r="AN2086" s="308"/>
      <c r="AO2086" s="308"/>
      <c r="AP2086" s="308"/>
      <c r="AQ2086" s="308"/>
      <c r="AR2086" s="282"/>
      <c r="AS2086" s="308"/>
      <c r="AT2086" s="256"/>
    </row>
    <row r="2087" spans="2:48" s="257" customFormat="1" ht="21.6" x14ac:dyDescent="0.65">
      <c r="B2087" s="285"/>
      <c r="C2087" s="279"/>
      <c r="AR2087" s="282"/>
      <c r="AS2087" s="279"/>
      <c r="AT2087" s="258"/>
      <c r="AV2087" s="258"/>
    </row>
    <row r="2088" spans="2:48" s="257" customFormat="1" ht="21.6" x14ac:dyDescent="0.65">
      <c r="B2088" s="285"/>
      <c r="C2088" s="279"/>
      <c r="AR2088" s="282"/>
      <c r="AS2088" s="279"/>
      <c r="AT2088" s="258"/>
      <c r="AV2088" s="258"/>
    </row>
    <row r="2089" spans="2:48" s="257" customFormat="1" ht="14.4" x14ac:dyDescent="0.3">
      <c r="B2089" s="307"/>
      <c r="C2089" s="308"/>
      <c r="D2089" s="308"/>
      <c r="E2089" s="308"/>
      <c r="F2089" s="308"/>
      <c r="G2089" s="308"/>
      <c r="H2089" s="308"/>
      <c r="I2089" s="308"/>
      <c r="J2089" s="308"/>
      <c r="K2089" s="308"/>
      <c r="L2089" s="308"/>
      <c r="M2089" s="308"/>
      <c r="N2089" s="308"/>
      <c r="O2089" s="308"/>
      <c r="P2089" s="308"/>
      <c r="Q2089" s="308"/>
      <c r="R2089" s="308"/>
      <c r="S2089" s="308"/>
      <c r="T2089" s="308"/>
      <c r="U2089" s="308"/>
      <c r="V2089" s="308"/>
      <c r="W2089" s="308"/>
      <c r="X2089" s="308"/>
      <c r="Y2089" s="308"/>
      <c r="Z2089" s="308"/>
      <c r="AA2089" s="308"/>
      <c r="AB2089" s="308"/>
      <c r="AC2089" s="308"/>
      <c r="AD2089" s="308"/>
      <c r="AE2089" s="308"/>
      <c r="AF2089" s="308"/>
      <c r="AG2089" s="308"/>
      <c r="AH2089" s="308"/>
      <c r="AI2089" s="308"/>
      <c r="AJ2089" s="308"/>
      <c r="AK2089" s="308"/>
      <c r="AL2089" s="308"/>
      <c r="AM2089" s="308"/>
      <c r="AN2089" s="308"/>
      <c r="AO2089" s="308"/>
      <c r="AP2089" s="308"/>
      <c r="AQ2089" s="308"/>
      <c r="AR2089" s="282"/>
      <c r="AS2089" s="308"/>
      <c r="AT2089" s="256"/>
    </row>
    <row r="2090" spans="2:48" s="257" customFormat="1" ht="21.6" x14ac:dyDescent="0.65">
      <c r="B2090" s="278"/>
      <c r="C2090" s="279"/>
      <c r="AR2090" s="282"/>
      <c r="AS2090" s="292"/>
      <c r="AT2090" s="258"/>
      <c r="AV2090" s="258"/>
    </row>
    <row r="2091" spans="2:48" s="257" customFormat="1" ht="14.4" x14ac:dyDescent="0.3">
      <c r="B2091" s="307"/>
      <c r="C2091" s="308"/>
      <c r="D2091" s="308"/>
      <c r="E2091" s="308"/>
      <c r="F2091" s="308"/>
      <c r="G2091" s="308"/>
      <c r="H2091" s="308"/>
      <c r="I2091" s="308"/>
      <c r="J2091" s="308"/>
      <c r="K2091" s="308"/>
      <c r="L2091" s="308"/>
      <c r="M2091" s="308"/>
      <c r="N2091" s="308"/>
      <c r="O2091" s="308"/>
      <c r="P2091" s="308"/>
      <c r="Q2091" s="308"/>
      <c r="R2091" s="308"/>
      <c r="S2091" s="308"/>
      <c r="T2091" s="308"/>
      <c r="U2091" s="308"/>
      <c r="V2091" s="308"/>
      <c r="W2091" s="308"/>
      <c r="X2091" s="308"/>
      <c r="Y2091" s="308"/>
      <c r="Z2091" s="308"/>
      <c r="AA2091" s="308"/>
      <c r="AB2091" s="308"/>
      <c r="AC2091" s="308"/>
      <c r="AD2091" s="308"/>
      <c r="AE2091" s="308"/>
      <c r="AF2091" s="308"/>
      <c r="AG2091" s="308"/>
      <c r="AH2091" s="308"/>
      <c r="AI2091" s="308"/>
      <c r="AJ2091" s="308"/>
      <c r="AK2091" s="308"/>
      <c r="AL2091" s="308"/>
      <c r="AM2091" s="308"/>
      <c r="AN2091" s="308"/>
      <c r="AO2091" s="308"/>
      <c r="AP2091" s="308"/>
      <c r="AQ2091" s="308"/>
      <c r="AR2091" s="282"/>
      <c r="AS2091" s="308"/>
      <c r="AT2091" s="256"/>
    </row>
    <row r="2092" spans="2:48" s="257" customFormat="1" ht="21.6" x14ac:dyDescent="0.65">
      <c r="B2092" s="285"/>
      <c r="C2092" s="279"/>
      <c r="AR2092" s="282"/>
      <c r="AS2092" s="279"/>
      <c r="AT2092" s="258"/>
      <c r="AV2092" s="258"/>
    </row>
    <row r="2093" spans="2:48" s="257" customFormat="1" ht="21.6" x14ac:dyDescent="0.65">
      <c r="B2093" s="278"/>
      <c r="C2093" s="279"/>
      <c r="D2093" s="256"/>
      <c r="E2093" s="256"/>
      <c r="F2093" s="256"/>
      <c r="G2093" s="256"/>
      <c r="H2093" s="256"/>
      <c r="I2093" s="256"/>
      <c r="J2093" s="256"/>
      <c r="K2093" s="256"/>
      <c r="L2093" s="256"/>
      <c r="M2093" s="256"/>
      <c r="N2093" s="256"/>
      <c r="O2093" s="256"/>
      <c r="P2093" s="256"/>
      <c r="Q2093" s="256"/>
      <c r="R2093" s="256"/>
      <c r="S2093" s="256"/>
      <c r="T2093" s="256"/>
      <c r="U2093" s="256"/>
      <c r="V2093" s="256"/>
      <c r="W2093" s="256"/>
      <c r="X2093" s="256"/>
      <c r="Y2093" s="256"/>
      <c r="Z2093" s="256"/>
      <c r="AA2093" s="256"/>
      <c r="AB2093" s="256"/>
      <c r="AC2093" s="256"/>
      <c r="AD2093" s="256"/>
      <c r="AE2093" s="256"/>
      <c r="AF2093" s="256"/>
      <c r="AG2093" s="256"/>
      <c r="AH2093" s="256"/>
      <c r="AI2093" s="256"/>
      <c r="AJ2093" s="256"/>
      <c r="AK2093" s="256"/>
      <c r="AL2093" s="256"/>
      <c r="AM2093" s="256"/>
      <c r="AN2093" s="256"/>
      <c r="AO2093" s="256"/>
      <c r="AP2093" s="256"/>
      <c r="AQ2093" s="256"/>
      <c r="AR2093" s="282"/>
      <c r="AS2093" s="303"/>
      <c r="AT2093" s="256"/>
      <c r="AV2093" s="258"/>
    </row>
    <row r="2094" spans="2:48" s="257" customFormat="1" ht="21.6" x14ac:dyDescent="0.65">
      <c r="B2094" s="278"/>
      <c r="C2094" s="279"/>
      <c r="D2094" s="256"/>
      <c r="E2094" s="256"/>
      <c r="F2094" s="256"/>
      <c r="G2094" s="256"/>
      <c r="H2094" s="256"/>
      <c r="I2094" s="256"/>
      <c r="J2094" s="256"/>
      <c r="K2094" s="256"/>
      <c r="L2094" s="256"/>
      <c r="M2094" s="256"/>
      <c r="N2094" s="256"/>
      <c r="O2094" s="256"/>
      <c r="P2094" s="256"/>
      <c r="Q2094" s="256"/>
      <c r="R2094" s="256"/>
      <c r="S2094" s="256"/>
      <c r="T2094" s="256"/>
      <c r="U2094" s="256"/>
      <c r="V2094" s="256"/>
      <c r="W2094" s="256"/>
      <c r="X2094" s="256"/>
      <c r="Y2094" s="256"/>
      <c r="Z2094" s="256"/>
      <c r="AA2094" s="256"/>
      <c r="AB2094" s="256"/>
      <c r="AC2094" s="256"/>
      <c r="AD2094" s="256"/>
      <c r="AE2094" s="256"/>
      <c r="AF2094" s="256"/>
      <c r="AG2094" s="256"/>
      <c r="AH2094" s="256"/>
      <c r="AI2094" s="256"/>
      <c r="AJ2094" s="256"/>
      <c r="AK2094" s="256"/>
      <c r="AL2094" s="256"/>
      <c r="AM2094" s="256"/>
      <c r="AN2094" s="256"/>
      <c r="AO2094" s="256"/>
      <c r="AP2094" s="256"/>
      <c r="AQ2094" s="256"/>
      <c r="AR2094" s="282"/>
      <c r="AS2094" s="303"/>
      <c r="AT2094" s="256"/>
      <c r="AV2094" s="258"/>
    </row>
    <row r="2095" spans="2:48" s="257" customFormat="1" ht="21.6" x14ac:dyDescent="0.65">
      <c r="B2095" s="278"/>
      <c r="C2095" s="279"/>
      <c r="AR2095" s="282"/>
      <c r="AS2095" s="303"/>
      <c r="AT2095" s="258"/>
      <c r="AV2095" s="258"/>
    </row>
    <row r="2096" spans="2:48" s="257" customFormat="1" ht="21.6" x14ac:dyDescent="0.65">
      <c r="B2096" s="278"/>
      <c r="C2096" s="279"/>
      <c r="AR2096" s="282"/>
      <c r="AS2096" s="292"/>
      <c r="AT2096" s="258"/>
      <c r="AV2096" s="258"/>
    </row>
    <row r="2097" spans="2:48" s="257" customFormat="1" ht="14.4" x14ac:dyDescent="0.3">
      <c r="B2097" s="307"/>
      <c r="C2097" s="308"/>
      <c r="D2097" s="308"/>
      <c r="E2097" s="308"/>
      <c r="F2097" s="308"/>
      <c r="G2097" s="308"/>
      <c r="H2097" s="308"/>
      <c r="I2097" s="308"/>
      <c r="J2097" s="308"/>
      <c r="K2097" s="308"/>
      <c r="L2097" s="308"/>
      <c r="M2097" s="308"/>
      <c r="N2097" s="308"/>
      <c r="O2097" s="308"/>
      <c r="P2097" s="308"/>
      <c r="Q2097" s="308"/>
      <c r="R2097" s="308"/>
      <c r="S2097" s="308"/>
      <c r="T2097" s="308"/>
      <c r="U2097" s="308"/>
      <c r="V2097" s="308"/>
      <c r="W2097" s="308"/>
      <c r="X2097" s="308"/>
      <c r="Y2097" s="308"/>
      <c r="Z2097" s="308"/>
      <c r="AA2097" s="308"/>
      <c r="AB2097" s="308"/>
      <c r="AC2097" s="308"/>
      <c r="AD2097" s="308"/>
      <c r="AE2097" s="308"/>
      <c r="AF2097" s="308"/>
      <c r="AG2097" s="308"/>
      <c r="AH2097" s="308"/>
      <c r="AI2097" s="308"/>
      <c r="AJ2097" s="308"/>
      <c r="AK2097" s="308"/>
      <c r="AL2097" s="308"/>
      <c r="AM2097" s="308"/>
      <c r="AN2097" s="308"/>
      <c r="AO2097" s="308"/>
      <c r="AP2097" s="308"/>
      <c r="AQ2097" s="308"/>
      <c r="AR2097" s="282"/>
      <c r="AS2097" s="308"/>
      <c r="AT2097" s="256"/>
    </row>
    <row r="2098" spans="2:48" s="257" customFormat="1" ht="21.6" x14ac:dyDescent="0.65">
      <c r="B2098" s="278"/>
      <c r="C2098" s="279"/>
      <c r="AR2098" s="282"/>
      <c r="AS2098" s="292"/>
      <c r="AT2098" s="258"/>
      <c r="AV2098" s="258"/>
    </row>
    <row r="2099" spans="2:48" s="257" customFormat="1" ht="14.4" x14ac:dyDescent="0.3">
      <c r="B2099" s="307"/>
      <c r="C2099" s="308"/>
      <c r="D2099" s="308"/>
      <c r="E2099" s="308"/>
      <c r="F2099" s="308"/>
      <c r="G2099" s="308"/>
      <c r="H2099" s="308"/>
      <c r="I2099" s="308"/>
      <c r="J2099" s="308"/>
      <c r="K2099" s="308"/>
      <c r="L2099" s="308"/>
      <c r="M2099" s="308"/>
      <c r="N2099" s="308"/>
      <c r="O2099" s="308"/>
      <c r="P2099" s="308"/>
      <c r="Q2099" s="308"/>
      <c r="R2099" s="308"/>
      <c r="S2099" s="308"/>
      <c r="T2099" s="308"/>
      <c r="U2099" s="308"/>
      <c r="V2099" s="308"/>
      <c r="W2099" s="308"/>
      <c r="X2099" s="308"/>
      <c r="Y2099" s="308"/>
      <c r="Z2099" s="308"/>
      <c r="AA2099" s="308"/>
      <c r="AB2099" s="308"/>
      <c r="AC2099" s="308"/>
      <c r="AD2099" s="308"/>
      <c r="AE2099" s="308"/>
      <c r="AF2099" s="308"/>
      <c r="AG2099" s="308"/>
      <c r="AH2099" s="308"/>
      <c r="AI2099" s="308"/>
      <c r="AJ2099" s="308"/>
      <c r="AK2099" s="308"/>
      <c r="AL2099" s="308"/>
      <c r="AM2099" s="308"/>
      <c r="AN2099" s="308"/>
      <c r="AO2099" s="308"/>
      <c r="AP2099" s="308"/>
      <c r="AQ2099" s="308"/>
      <c r="AR2099" s="282"/>
      <c r="AS2099" s="308"/>
      <c r="AT2099" s="256"/>
    </row>
    <row r="2100" spans="2:48" s="257" customFormat="1" ht="14.4" x14ac:dyDescent="0.3">
      <c r="B2100" s="307"/>
      <c r="C2100" s="308"/>
      <c r="D2100" s="308"/>
      <c r="E2100" s="308"/>
      <c r="F2100" s="308"/>
      <c r="G2100" s="308"/>
      <c r="H2100" s="308"/>
      <c r="I2100" s="308"/>
      <c r="J2100" s="308"/>
      <c r="K2100" s="308"/>
      <c r="L2100" s="308"/>
      <c r="M2100" s="308"/>
      <c r="N2100" s="308"/>
      <c r="O2100" s="308"/>
      <c r="P2100" s="308"/>
      <c r="Q2100" s="308"/>
      <c r="R2100" s="308"/>
      <c r="S2100" s="308"/>
      <c r="T2100" s="308"/>
      <c r="U2100" s="308"/>
      <c r="V2100" s="308"/>
      <c r="W2100" s="308"/>
      <c r="X2100" s="308"/>
      <c r="Y2100" s="308"/>
      <c r="Z2100" s="308"/>
      <c r="AA2100" s="308"/>
      <c r="AB2100" s="308"/>
      <c r="AC2100" s="308"/>
      <c r="AD2100" s="308"/>
      <c r="AE2100" s="308"/>
      <c r="AF2100" s="308"/>
      <c r="AG2100" s="308"/>
      <c r="AH2100" s="308"/>
      <c r="AI2100" s="308"/>
      <c r="AJ2100" s="308"/>
      <c r="AK2100" s="308"/>
      <c r="AL2100" s="308"/>
      <c r="AM2100" s="308"/>
      <c r="AN2100" s="308"/>
      <c r="AO2100" s="308"/>
      <c r="AP2100" s="308"/>
      <c r="AQ2100" s="308"/>
      <c r="AR2100" s="282"/>
      <c r="AS2100" s="308"/>
      <c r="AT2100" s="256"/>
    </row>
    <row r="2101" spans="2:48" s="257" customFormat="1" ht="21.6" x14ac:dyDescent="0.65">
      <c r="B2101" s="278"/>
      <c r="C2101" s="279"/>
      <c r="D2101" s="256"/>
      <c r="E2101" s="256"/>
      <c r="F2101" s="256"/>
      <c r="G2101" s="256"/>
      <c r="H2101" s="256"/>
      <c r="I2101" s="256"/>
      <c r="J2101" s="256"/>
      <c r="K2101" s="256"/>
      <c r="L2101" s="256"/>
      <c r="M2101" s="256"/>
      <c r="N2101" s="256"/>
      <c r="O2101" s="256"/>
      <c r="P2101" s="256"/>
      <c r="Q2101" s="256"/>
      <c r="R2101" s="256"/>
      <c r="S2101" s="256"/>
      <c r="T2101" s="256"/>
      <c r="U2101" s="256"/>
      <c r="V2101" s="256"/>
      <c r="W2101" s="256"/>
      <c r="X2101" s="256"/>
      <c r="Y2101" s="256"/>
      <c r="Z2101" s="256"/>
      <c r="AA2101" s="256"/>
      <c r="AB2101" s="256"/>
      <c r="AC2101" s="256"/>
      <c r="AD2101" s="256"/>
      <c r="AE2101" s="256"/>
      <c r="AF2101" s="256"/>
      <c r="AG2101" s="256"/>
      <c r="AH2101" s="256"/>
      <c r="AI2101" s="256"/>
      <c r="AJ2101" s="256"/>
      <c r="AK2101" s="256"/>
      <c r="AL2101" s="256"/>
      <c r="AM2101" s="256"/>
      <c r="AN2101" s="256"/>
      <c r="AO2101" s="256"/>
      <c r="AP2101" s="256"/>
      <c r="AQ2101" s="256"/>
      <c r="AR2101" s="282"/>
      <c r="AS2101" s="303"/>
      <c r="AT2101" s="256"/>
      <c r="AV2101" s="258"/>
    </row>
    <row r="2102" spans="2:48" s="257" customFormat="1" ht="21.6" x14ac:dyDescent="0.65">
      <c r="B2102" s="278"/>
      <c r="C2102" s="279"/>
      <c r="D2102" s="256"/>
      <c r="E2102" s="256"/>
      <c r="F2102" s="256"/>
      <c r="G2102" s="256"/>
      <c r="H2102" s="256"/>
      <c r="I2102" s="256"/>
      <c r="J2102" s="256"/>
      <c r="K2102" s="256"/>
      <c r="L2102" s="256"/>
      <c r="M2102" s="256"/>
      <c r="N2102" s="256"/>
      <c r="O2102" s="256"/>
      <c r="P2102" s="256"/>
      <c r="Q2102" s="256"/>
      <c r="R2102" s="256"/>
      <c r="S2102" s="256"/>
      <c r="T2102" s="256"/>
      <c r="U2102" s="256"/>
      <c r="V2102" s="256"/>
      <c r="W2102" s="256"/>
      <c r="X2102" s="256"/>
      <c r="Y2102" s="256"/>
      <c r="Z2102" s="256"/>
      <c r="AA2102" s="256"/>
      <c r="AB2102" s="256"/>
      <c r="AC2102" s="256"/>
      <c r="AD2102" s="256"/>
      <c r="AE2102" s="256"/>
      <c r="AF2102" s="256"/>
      <c r="AG2102" s="256"/>
      <c r="AH2102" s="256"/>
      <c r="AI2102" s="256"/>
      <c r="AJ2102" s="256"/>
      <c r="AK2102" s="256"/>
      <c r="AL2102" s="256"/>
      <c r="AM2102" s="256"/>
      <c r="AN2102" s="256"/>
      <c r="AO2102" s="256"/>
      <c r="AP2102" s="256"/>
      <c r="AQ2102" s="256"/>
      <c r="AR2102" s="282"/>
      <c r="AS2102" s="303"/>
      <c r="AT2102" s="256"/>
      <c r="AV2102" s="258"/>
    </row>
    <row r="2103" spans="2:48" s="257" customFormat="1" ht="14.4" x14ac:dyDescent="0.3">
      <c r="B2103" s="307"/>
      <c r="C2103" s="308"/>
      <c r="D2103" s="308"/>
      <c r="E2103" s="308"/>
      <c r="F2103" s="308"/>
      <c r="G2103" s="308"/>
      <c r="H2103" s="308"/>
      <c r="I2103" s="308"/>
      <c r="J2103" s="308"/>
      <c r="K2103" s="308"/>
      <c r="L2103" s="308"/>
      <c r="M2103" s="308"/>
      <c r="N2103" s="308"/>
      <c r="O2103" s="308"/>
      <c r="P2103" s="308"/>
      <c r="Q2103" s="308"/>
      <c r="R2103" s="308"/>
      <c r="S2103" s="308"/>
      <c r="T2103" s="308"/>
      <c r="U2103" s="308"/>
      <c r="V2103" s="308"/>
      <c r="W2103" s="308"/>
      <c r="X2103" s="308"/>
      <c r="Y2103" s="308"/>
      <c r="Z2103" s="308"/>
      <c r="AA2103" s="308"/>
      <c r="AB2103" s="308"/>
      <c r="AC2103" s="308"/>
      <c r="AD2103" s="308"/>
      <c r="AE2103" s="308"/>
      <c r="AF2103" s="308"/>
      <c r="AG2103" s="308"/>
      <c r="AH2103" s="308"/>
      <c r="AI2103" s="308"/>
      <c r="AJ2103" s="308"/>
      <c r="AK2103" s="308"/>
      <c r="AL2103" s="308"/>
      <c r="AM2103" s="308"/>
      <c r="AN2103" s="308"/>
      <c r="AO2103" s="308"/>
      <c r="AP2103" s="308"/>
      <c r="AQ2103" s="308"/>
      <c r="AR2103" s="282"/>
      <c r="AS2103" s="308"/>
      <c r="AT2103" s="256"/>
    </row>
    <row r="2104" spans="2:48" s="257" customFormat="1" ht="21.6" x14ac:dyDescent="0.65">
      <c r="B2104" s="285"/>
      <c r="C2104" s="279"/>
      <c r="D2104" s="256"/>
      <c r="E2104" s="256"/>
      <c r="F2104" s="256"/>
      <c r="G2104" s="256"/>
      <c r="H2104" s="256"/>
      <c r="I2104" s="256"/>
      <c r="J2104" s="256"/>
      <c r="K2104" s="256"/>
      <c r="L2104" s="256"/>
      <c r="M2104" s="256"/>
      <c r="N2104" s="256"/>
      <c r="O2104" s="256"/>
      <c r="P2104" s="256"/>
      <c r="Q2104" s="256"/>
      <c r="R2104" s="256"/>
      <c r="S2104" s="256"/>
      <c r="T2104" s="256"/>
      <c r="U2104" s="256"/>
      <c r="V2104" s="256"/>
      <c r="W2104" s="256"/>
      <c r="X2104" s="256"/>
      <c r="Y2104" s="256"/>
      <c r="Z2104" s="256"/>
      <c r="AA2104" s="256"/>
      <c r="AB2104" s="256"/>
      <c r="AC2104" s="256"/>
      <c r="AD2104" s="256"/>
      <c r="AE2104" s="256"/>
      <c r="AF2104" s="256"/>
      <c r="AG2104" s="256"/>
      <c r="AH2104" s="256"/>
      <c r="AI2104" s="256"/>
      <c r="AJ2104" s="256"/>
      <c r="AK2104" s="256"/>
      <c r="AL2104" s="256"/>
      <c r="AM2104" s="256"/>
      <c r="AN2104" s="256"/>
      <c r="AO2104" s="256"/>
      <c r="AP2104" s="256"/>
      <c r="AQ2104" s="256"/>
      <c r="AR2104" s="282"/>
      <c r="AS2104" s="279"/>
      <c r="AT2104" s="256"/>
      <c r="AV2104" s="258"/>
    </row>
    <row r="2105" spans="2:48" s="257" customFormat="1" ht="14.4" x14ac:dyDescent="0.3">
      <c r="B2105" s="307"/>
      <c r="C2105" s="308"/>
      <c r="D2105" s="308"/>
      <c r="E2105" s="308"/>
      <c r="F2105" s="308"/>
      <c r="G2105" s="308"/>
      <c r="H2105" s="308"/>
      <c r="I2105" s="308"/>
      <c r="J2105" s="308"/>
      <c r="K2105" s="308"/>
      <c r="L2105" s="308"/>
      <c r="M2105" s="308"/>
      <c r="N2105" s="308"/>
      <c r="O2105" s="308"/>
      <c r="P2105" s="308"/>
      <c r="Q2105" s="308"/>
      <c r="R2105" s="308"/>
      <c r="S2105" s="308"/>
      <c r="T2105" s="308"/>
      <c r="U2105" s="308"/>
      <c r="V2105" s="308"/>
      <c r="W2105" s="308"/>
      <c r="X2105" s="308"/>
      <c r="Y2105" s="308"/>
      <c r="Z2105" s="308"/>
      <c r="AA2105" s="308"/>
      <c r="AB2105" s="308"/>
      <c r="AC2105" s="308"/>
      <c r="AD2105" s="308"/>
      <c r="AE2105" s="308"/>
      <c r="AF2105" s="308"/>
      <c r="AG2105" s="308"/>
      <c r="AH2105" s="308"/>
      <c r="AI2105" s="308"/>
      <c r="AJ2105" s="308"/>
      <c r="AK2105" s="308"/>
      <c r="AL2105" s="308"/>
      <c r="AM2105" s="308"/>
      <c r="AN2105" s="308"/>
      <c r="AO2105" s="308"/>
      <c r="AP2105" s="308"/>
      <c r="AQ2105" s="308"/>
      <c r="AR2105" s="282"/>
      <c r="AS2105" s="308"/>
      <c r="AT2105" s="256"/>
    </row>
    <row r="2106" spans="2:48" s="257" customFormat="1" ht="14.4" x14ac:dyDescent="0.3">
      <c r="B2106" s="307"/>
      <c r="C2106" s="308"/>
      <c r="D2106" s="308"/>
      <c r="E2106" s="308"/>
      <c r="F2106" s="308"/>
      <c r="G2106" s="308"/>
      <c r="H2106" s="308"/>
      <c r="I2106" s="308"/>
      <c r="J2106" s="308"/>
      <c r="K2106" s="308"/>
      <c r="L2106" s="308"/>
      <c r="M2106" s="308"/>
      <c r="N2106" s="308"/>
      <c r="O2106" s="308"/>
      <c r="P2106" s="308"/>
      <c r="Q2106" s="308"/>
      <c r="R2106" s="308"/>
      <c r="S2106" s="308"/>
      <c r="T2106" s="308"/>
      <c r="U2106" s="308"/>
      <c r="V2106" s="308"/>
      <c r="W2106" s="308"/>
      <c r="X2106" s="308"/>
      <c r="Y2106" s="308"/>
      <c r="Z2106" s="308"/>
      <c r="AA2106" s="308"/>
      <c r="AB2106" s="308"/>
      <c r="AC2106" s="308"/>
      <c r="AD2106" s="308"/>
      <c r="AE2106" s="308"/>
      <c r="AF2106" s="308"/>
      <c r="AG2106" s="308"/>
      <c r="AH2106" s="308"/>
      <c r="AI2106" s="308"/>
      <c r="AJ2106" s="308"/>
      <c r="AK2106" s="308"/>
      <c r="AL2106" s="308"/>
      <c r="AM2106" s="308"/>
      <c r="AN2106" s="308"/>
      <c r="AO2106" s="308"/>
      <c r="AP2106" s="308"/>
      <c r="AQ2106" s="308"/>
      <c r="AR2106" s="282"/>
      <c r="AS2106" s="308"/>
      <c r="AT2106" s="256"/>
    </row>
    <row r="2107" spans="2:48" s="257" customFormat="1" ht="14.4" x14ac:dyDescent="0.3">
      <c r="B2107" s="307"/>
      <c r="C2107" s="308"/>
      <c r="D2107" s="308"/>
      <c r="E2107" s="308"/>
      <c r="F2107" s="308"/>
      <c r="G2107" s="308"/>
      <c r="H2107" s="308"/>
      <c r="I2107" s="308"/>
      <c r="J2107" s="308"/>
      <c r="K2107" s="308"/>
      <c r="L2107" s="308"/>
      <c r="M2107" s="308"/>
      <c r="N2107" s="308"/>
      <c r="O2107" s="308"/>
      <c r="P2107" s="308"/>
      <c r="Q2107" s="308"/>
      <c r="R2107" s="308"/>
      <c r="S2107" s="308"/>
      <c r="T2107" s="308"/>
      <c r="U2107" s="308"/>
      <c r="V2107" s="308"/>
      <c r="W2107" s="308"/>
      <c r="X2107" s="308"/>
      <c r="Y2107" s="308"/>
      <c r="Z2107" s="308"/>
      <c r="AA2107" s="308"/>
      <c r="AB2107" s="308"/>
      <c r="AC2107" s="308"/>
      <c r="AD2107" s="308"/>
      <c r="AE2107" s="308"/>
      <c r="AF2107" s="308"/>
      <c r="AG2107" s="308"/>
      <c r="AH2107" s="308"/>
      <c r="AI2107" s="308"/>
      <c r="AJ2107" s="308"/>
      <c r="AK2107" s="308"/>
      <c r="AL2107" s="308"/>
      <c r="AM2107" s="308"/>
      <c r="AN2107" s="308"/>
      <c r="AO2107" s="308"/>
      <c r="AP2107" s="308"/>
      <c r="AQ2107" s="308"/>
      <c r="AR2107" s="282"/>
      <c r="AS2107" s="308"/>
      <c r="AT2107" s="256"/>
    </row>
    <row r="2108" spans="2:48" s="257" customFormat="1" ht="21.6" x14ac:dyDescent="0.65">
      <c r="B2108" s="278"/>
      <c r="C2108" s="279"/>
      <c r="AR2108" s="282"/>
      <c r="AS2108" s="292"/>
      <c r="AT2108" s="258"/>
      <c r="AV2108" s="258"/>
    </row>
    <row r="2109" spans="2:48" s="257" customFormat="1" ht="14.4" x14ac:dyDescent="0.3">
      <c r="B2109" s="307"/>
      <c r="C2109" s="308"/>
      <c r="D2109" s="308"/>
      <c r="E2109" s="308"/>
      <c r="F2109" s="308"/>
      <c r="G2109" s="308"/>
      <c r="H2109" s="308"/>
      <c r="I2109" s="308"/>
      <c r="J2109" s="308"/>
      <c r="K2109" s="308"/>
      <c r="L2109" s="308"/>
      <c r="M2109" s="308"/>
      <c r="N2109" s="308"/>
      <c r="O2109" s="308"/>
      <c r="P2109" s="308"/>
      <c r="Q2109" s="308"/>
      <c r="R2109" s="308"/>
      <c r="S2109" s="308"/>
      <c r="T2109" s="308"/>
      <c r="U2109" s="308"/>
      <c r="V2109" s="308"/>
      <c r="W2109" s="308"/>
      <c r="X2109" s="308"/>
      <c r="Y2109" s="308"/>
      <c r="Z2109" s="308"/>
      <c r="AA2109" s="308"/>
      <c r="AB2109" s="308"/>
      <c r="AC2109" s="308"/>
      <c r="AD2109" s="308"/>
      <c r="AE2109" s="308"/>
      <c r="AF2109" s="308"/>
      <c r="AG2109" s="308"/>
      <c r="AH2109" s="308"/>
      <c r="AI2109" s="308"/>
      <c r="AJ2109" s="308"/>
      <c r="AK2109" s="308"/>
      <c r="AL2109" s="308"/>
      <c r="AM2109" s="308"/>
      <c r="AN2109" s="308"/>
      <c r="AO2109" s="308"/>
      <c r="AP2109" s="308"/>
      <c r="AQ2109" s="308"/>
      <c r="AR2109" s="282"/>
      <c r="AS2109" s="308"/>
      <c r="AT2109" s="256"/>
    </row>
    <row r="2110" spans="2:48" s="257" customFormat="1" ht="21.6" x14ac:dyDescent="0.65">
      <c r="B2110" s="285"/>
      <c r="C2110" s="279"/>
      <c r="AR2110" s="282"/>
      <c r="AS2110" s="279"/>
      <c r="AT2110" s="258"/>
      <c r="AV2110" s="258"/>
    </row>
    <row r="2111" spans="2:48" s="257" customFormat="1" ht="14.4" x14ac:dyDescent="0.3">
      <c r="B2111" s="307"/>
      <c r="C2111" s="308"/>
      <c r="D2111" s="308"/>
      <c r="E2111" s="308"/>
      <c r="F2111" s="308"/>
      <c r="G2111" s="308"/>
      <c r="H2111" s="308"/>
      <c r="I2111" s="308"/>
      <c r="J2111" s="308"/>
      <c r="K2111" s="308"/>
      <c r="L2111" s="308"/>
      <c r="M2111" s="308"/>
      <c r="N2111" s="308"/>
      <c r="O2111" s="308"/>
      <c r="P2111" s="308"/>
      <c r="Q2111" s="308"/>
      <c r="R2111" s="308"/>
      <c r="S2111" s="308"/>
      <c r="T2111" s="308"/>
      <c r="U2111" s="308"/>
      <c r="V2111" s="308"/>
      <c r="W2111" s="308"/>
      <c r="X2111" s="308"/>
      <c r="Y2111" s="308"/>
      <c r="Z2111" s="308"/>
      <c r="AA2111" s="308"/>
      <c r="AB2111" s="308"/>
      <c r="AC2111" s="308"/>
      <c r="AD2111" s="308"/>
      <c r="AE2111" s="308"/>
      <c r="AF2111" s="308"/>
      <c r="AG2111" s="308"/>
      <c r="AH2111" s="308"/>
      <c r="AI2111" s="308"/>
      <c r="AJ2111" s="308"/>
      <c r="AK2111" s="308"/>
      <c r="AL2111" s="308"/>
      <c r="AM2111" s="308"/>
      <c r="AN2111" s="308"/>
      <c r="AO2111" s="308"/>
      <c r="AP2111" s="308"/>
      <c r="AQ2111" s="308"/>
      <c r="AR2111" s="282"/>
      <c r="AS2111" s="308"/>
      <c r="AT2111" s="256"/>
    </row>
    <row r="2112" spans="2:48" s="257" customFormat="1" ht="21.6" x14ac:dyDescent="0.65">
      <c r="B2112" s="285"/>
      <c r="C2112" s="279"/>
      <c r="D2112" s="256"/>
      <c r="E2112" s="256"/>
      <c r="F2112" s="256"/>
      <c r="G2112" s="256"/>
      <c r="H2112" s="256"/>
      <c r="I2112" s="256"/>
      <c r="J2112" s="256"/>
      <c r="K2112" s="256"/>
      <c r="L2112" s="256"/>
      <c r="M2112" s="256"/>
      <c r="N2112" s="256"/>
      <c r="O2112" s="256"/>
      <c r="P2112" s="256"/>
      <c r="Q2112" s="256"/>
      <c r="R2112" s="256"/>
      <c r="S2112" s="256"/>
      <c r="T2112" s="256"/>
      <c r="U2112" s="256"/>
      <c r="V2112" s="256"/>
      <c r="W2112" s="256"/>
      <c r="X2112" s="256"/>
      <c r="Y2112" s="256"/>
      <c r="Z2112" s="256"/>
      <c r="AA2112" s="256"/>
      <c r="AB2112" s="256"/>
      <c r="AC2112" s="256"/>
      <c r="AD2112" s="256"/>
      <c r="AE2112" s="256"/>
      <c r="AF2112" s="256"/>
      <c r="AG2112" s="256"/>
      <c r="AH2112" s="256"/>
      <c r="AI2112" s="256"/>
      <c r="AJ2112" s="256"/>
      <c r="AK2112" s="256"/>
      <c r="AL2112" s="256"/>
      <c r="AM2112" s="256"/>
      <c r="AN2112" s="256"/>
      <c r="AO2112" s="256"/>
      <c r="AP2112" s="256"/>
      <c r="AQ2112" s="256"/>
      <c r="AR2112" s="282"/>
      <c r="AS2112" s="279"/>
      <c r="AT2112" s="256"/>
      <c r="AV2112" s="258"/>
    </row>
    <row r="2113" spans="2:48" s="257" customFormat="1" ht="14.4" x14ac:dyDescent="0.3">
      <c r="B2113" s="307"/>
      <c r="C2113" s="308"/>
      <c r="D2113" s="308"/>
      <c r="E2113" s="308"/>
      <c r="F2113" s="308"/>
      <c r="G2113" s="308"/>
      <c r="H2113" s="308"/>
      <c r="I2113" s="308"/>
      <c r="J2113" s="308"/>
      <c r="K2113" s="308"/>
      <c r="L2113" s="308"/>
      <c r="M2113" s="308"/>
      <c r="N2113" s="308"/>
      <c r="O2113" s="308"/>
      <c r="P2113" s="308"/>
      <c r="Q2113" s="308"/>
      <c r="R2113" s="308"/>
      <c r="S2113" s="308"/>
      <c r="T2113" s="308"/>
      <c r="U2113" s="308"/>
      <c r="V2113" s="308"/>
      <c r="W2113" s="308"/>
      <c r="X2113" s="308"/>
      <c r="Y2113" s="308"/>
      <c r="Z2113" s="308"/>
      <c r="AA2113" s="308"/>
      <c r="AB2113" s="308"/>
      <c r="AC2113" s="308"/>
      <c r="AD2113" s="308"/>
      <c r="AE2113" s="308"/>
      <c r="AF2113" s="308"/>
      <c r="AG2113" s="308"/>
      <c r="AH2113" s="308"/>
      <c r="AI2113" s="308"/>
      <c r="AJ2113" s="308"/>
      <c r="AK2113" s="308"/>
      <c r="AL2113" s="308"/>
      <c r="AM2113" s="308"/>
      <c r="AN2113" s="308"/>
      <c r="AO2113" s="308"/>
      <c r="AP2113" s="308"/>
      <c r="AQ2113" s="308"/>
      <c r="AR2113" s="282"/>
      <c r="AS2113" s="308"/>
      <c r="AT2113" s="256"/>
    </row>
    <row r="2114" spans="2:48" s="257" customFormat="1" ht="21.6" x14ac:dyDescent="0.65">
      <c r="B2114" s="278"/>
      <c r="C2114" s="279"/>
      <c r="D2114" s="256"/>
      <c r="E2114" s="256"/>
      <c r="F2114" s="256"/>
      <c r="G2114" s="256"/>
      <c r="H2114" s="256"/>
      <c r="I2114" s="256"/>
      <c r="J2114" s="256"/>
      <c r="K2114" s="256"/>
      <c r="L2114" s="256"/>
      <c r="M2114" s="256"/>
      <c r="N2114" s="256"/>
      <c r="O2114" s="256"/>
      <c r="P2114" s="256"/>
      <c r="Q2114" s="256"/>
      <c r="R2114" s="256"/>
      <c r="S2114" s="256"/>
      <c r="T2114" s="256"/>
      <c r="U2114" s="256"/>
      <c r="V2114" s="256"/>
      <c r="W2114" s="256"/>
      <c r="X2114" s="256"/>
      <c r="Y2114" s="256"/>
      <c r="Z2114" s="256"/>
      <c r="AA2114" s="256"/>
      <c r="AB2114" s="256"/>
      <c r="AC2114" s="256"/>
      <c r="AD2114" s="256"/>
      <c r="AE2114" s="256"/>
      <c r="AF2114" s="256"/>
      <c r="AG2114" s="256"/>
      <c r="AH2114" s="256"/>
      <c r="AI2114" s="256"/>
      <c r="AJ2114" s="256"/>
      <c r="AK2114" s="256"/>
      <c r="AL2114" s="256"/>
      <c r="AM2114" s="256"/>
      <c r="AN2114" s="256"/>
      <c r="AO2114" s="256"/>
      <c r="AP2114" s="256"/>
      <c r="AQ2114" s="256"/>
      <c r="AR2114" s="282"/>
      <c r="AS2114" s="292"/>
      <c r="AT2114" s="256"/>
      <c r="AV2114" s="258"/>
    </row>
    <row r="2115" spans="2:48" s="257" customFormat="1" ht="21.6" x14ac:dyDescent="0.65">
      <c r="B2115" s="285"/>
      <c r="C2115" s="279"/>
      <c r="AR2115" s="282"/>
      <c r="AS2115" s="279"/>
      <c r="AT2115" s="258"/>
      <c r="AV2115" s="258"/>
    </row>
    <row r="2116" spans="2:48" s="257" customFormat="1" ht="14.4" x14ac:dyDescent="0.3">
      <c r="B2116" s="307"/>
      <c r="C2116" s="308"/>
      <c r="D2116" s="308"/>
      <c r="E2116" s="308"/>
      <c r="F2116" s="308"/>
      <c r="G2116" s="308"/>
      <c r="H2116" s="308"/>
      <c r="I2116" s="308"/>
      <c r="J2116" s="308"/>
      <c r="K2116" s="308"/>
      <c r="L2116" s="308"/>
      <c r="M2116" s="308"/>
      <c r="N2116" s="308"/>
      <c r="O2116" s="308"/>
      <c r="P2116" s="308"/>
      <c r="Q2116" s="308"/>
      <c r="R2116" s="308"/>
      <c r="S2116" s="308"/>
      <c r="T2116" s="308"/>
      <c r="U2116" s="308"/>
      <c r="V2116" s="308"/>
      <c r="W2116" s="308"/>
      <c r="X2116" s="308"/>
      <c r="Y2116" s="308"/>
      <c r="Z2116" s="308"/>
      <c r="AA2116" s="308"/>
      <c r="AB2116" s="308"/>
      <c r="AC2116" s="308"/>
      <c r="AD2116" s="308"/>
      <c r="AE2116" s="308"/>
      <c r="AF2116" s="308"/>
      <c r="AG2116" s="308"/>
      <c r="AH2116" s="308"/>
      <c r="AI2116" s="308"/>
      <c r="AJ2116" s="308"/>
      <c r="AK2116" s="308"/>
      <c r="AL2116" s="308"/>
      <c r="AM2116" s="308"/>
      <c r="AN2116" s="308"/>
      <c r="AO2116" s="308"/>
      <c r="AP2116" s="308"/>
      <c r="AQ2116" s="308"/>
      <c r="AR2116" s="282"/>
      <c r="AS2116" s="308"/>
      <c r="AT2116" s="256"/>
    </row>
    <row r="2117" spans="2:48" s="257" customFormat="1" ht="14.4" x14ac:dyDescent="0.3">
      <c r="B2117" s="307"/>
      <c r="C2117" s="308"/>
      <c r="D2117" s="308"/>
      <c r="E2117" s="308"/>
      <c r="F2117" s="308"/>
      <c r="G2117" s="308"/>
      <c r="H2117" s="308"/>
      <c r="I2117" s="308"/>
      <c r="J2117" s="308"/>
      <c r="K2117" s="308"/>
      <c r="L2117" s="308"/>
      <c r="M2117" s="308"/>
      <c r="N2117" s="308"/>
      <c r="O2117" s="308"/>
      <c r="P2117" s="308"/>
      <c r="Q2117" s="308"/>
      <c r="R2117" s="308"/>
      <c r="S2117" s="308"/>
      <c r="T2117" s="308"/>
      <c r="U2117" s="308"/>
      <c r="V2117" s="308"/>
      <c r="W2117" s="308"/>
      <c r="X2117" s="308"/>
      <c r="Y2117" s="308"/>
      <c r="Z2117" s="308"/>
      <c r="AA2117" s="308"/>
      <c r="AB2117" s="308"/>
      <c r="AC2117" s="308"/>
      <c r="AD2117" s="308"/>
      <c r="AE2117" s="308"/>
      <c r="AF2117" s="308"/>
      <c r="AG2117" s="308"/>
      <c r="AH2117" s="308"/>
      <c r="AI2117" s="308"/>
      <c r="AJ2117" s="308"/>
      <c r="AK2117" s="308"/>
      <c r="AL2117" s="308"/>
      <c r="AM2117" s="308"/>
      <c r="AN2117" s="308"/>
      <c r="AO2117" s="308"/>
      <c r="AP2117" s="308"/>
      <c r="AQ2117" s="308"/>
      <c r="AR2117" s="282"/>
      <c r="AS2117" s="308"/>
      <c r="AT2117" s="256"/>
    </row>
    <row r="2118" spans="2:48" s="257" customFormat="1" ht="14.4" x14ac:dyDescent="0.3">
      <c r="B2118" s="307"/>
      <c r="C2118" s="308"/>
      <c r="D2118" s="308"/>
      <c r="E2118" s="308"/>
      <c r="F2118" s="308"/>
      <c r="G2118" s="308"/>
      <c r="H2118" s="308"/>
      <c r="I2118" s="308"/>
      <c r="J2118" s="308"/>
      <c r="K2118" s="308"/>
      <c r="L2118" s="308"/>
      <c r="M2118" s="308"/>
      <c r="N2118" s="308"/>
      <c r="O2118" s="308"/>
      <c r="P2118" s="308"/>
      <c r="Q2118" s="308"/>
      <c r="R2118" s="308"/>
      <c r="S2118" s="308"/>
      <c r="T2118" s="308"/>
      <c r="U2118" s="308"/>
      <c r="V2118" s="308"/>
      <c r="W2118" s="308"/>
      <c r="X2118" s="308"/>
      <c r="Y2118" s="308"/>
      <c r="Z2118" s="308"/>
      <c r="AA2118" s="308"/>
      <c r="AB2118" s="308"/>
      <c r="AC2118" s="308"/>
      <c r="AD2118" s="308"/>
      <c r="AE2118" s="308"/>
      <c r="AF2118" s="308"/>
      <c r="AG2118" s="308"/>
      <c r="AH2118" s="308"/>
      <c r="AI2118" s="308"/>
      <c r="AJ2118" s="308"/>
      <c r="AK2118" s="308"/>
      <c r="AL2118" s="308"/>
      <c r="AM2118" s="308"/>
      <c r="AN2118" s="308"/>
      <c r="AO2118" s="308"/>
      <c r="AP2118" s="308"/>
      <c r="AQ2118" s="308"/>
      <c r="AR2118" s="282"/>
      <c r="AS2118" s="308"/>
      <c r="AT2118" s="256"/>
    </row>
    <row r="2119" spans="2:48" s="257" customFormat="1" ht="14.4" x14ac:dyDescent="0.3">
      <c r="B2119" s="307"/>
      <c r="C2119" s="308"/>
      <c r="D2119" s="308"/>
      <c r="E2119" s="308"/>
      <c r="F2119" s="308"/>
      <c r="G2119" s="308"/>
      <c r="H2119" s="308"/>
      <c r="I2119" s="308"/>
      <c r="J2119" s="308"/>
      <c r="K2119" s="308"/>
      <c r="L2119" s="308"/>
      <c r="M2119" s="308"/>
      <c r="N2119" s="308"/>
      <c r="O2119" s="308"/>
      <c r="P2119" s="308"/>
      <c r="Q2119" s="308"/>
      <c r="R2119" s="308"/>
      <c r="S2119" s="308"/>
      <c r="T2119" s="308"/>
      <c r="U2119" s="308"/>
      <c r="V2119" s="308"/>
      <c r="W2119" s="308"/>
      <c r="X2119" s="308"/>
      <c r="Y2119" s="308"/>
      <c r="Z2119" s="308"/>
      <c r="AA2119" s="308"/>
      <c r="AB2119" s="308"/>
      <c r="AC2119" s="308"/>
      <c r="AD2119" s="308"/>
      <c r="AE2119" s="308"/>
      <c r="AF2119" s="308"/>
      <c r="AG2119" s="308"/>
      <c r="AH2119" s="308"/>
      <c r="AI2119" s="308"/>
      <c r="AJ2119" s="308"/>
      <c r="AK2119" s="308"/>
      <c r="AL2119" s="308"/>
      <c r="AM2119" s="308"/>
      <c r="AN2119" s="308"/>
      <c r="AO2119" s="308"/>
      <c r="AP2119" s="308"/>
      <c r="AQ2119" s="308"/>
      <c r="AR2119" s="282"/>
      <c r="AS2119" s="308"/>
      <c r="AT2119" s="256"/>
    </row>
    <row r="2120" spans="2:48" s="257" customFormat="1" ht="21.6" x14ac:dyDescent="0.65">
      <c r="B2120" s="285"/>
      <c r="C2120" s="279"/>
      <c r="D2120" s="256"/>
      <c r="E2120" s="256"/>
      <c r="F2120" s="256"/>
      <c r="G2120" s="256"/>
      <c r="H2120" s="256"/>
      <c r="I2120" s="256"/>
      <c r="J2120" s="256"/>
      <c r="K2120" s="256"/>
      <c r="L2120" s="256"/>
      <c r="M2120" s="256"/>
      <c r="N2120" s="256"/>
      <c r="O2120" s="256"/>
      <c r="P2120" s="256"/>
      <c r="Q2120" s="256"/>
      <c r="R2120" s="256"/>
      <c r="S2120" s="256"/>
      <c r="T2120" s="256"/>
      <c r="U2120" s="256"/>
      <c r="V2120" s="256"/>
      <c r="W2120" s="256"/>
      <c r="X2120" s="256"/>
      <c r="Y2120" s="256"/>
      <c r="Z2120" s="256"/>
      <c r="AA2120" s="256"/>
      <c r="AB2120" s="256"/>
      <c r="AC2120" s="256"/>
      <c r="AD2120" s="256"/>
      <c r="AE2120" s="256"/>
      <c r="AF2120" s="256"/>
      <c r="AG2120" s="256"/>
      <c r="AH2120" s="256"/>
      <c r="AI2120" s="256"/>
      <c r="AJ2120" s="256"/>
      <c r="AK2120" s="256"/>
      <c r="AL2120" s="256"/>
      <c r="AM2120" s="256"/>
      <c r="AN2120" s="256"/>
      <c r="AO2120" s="256"/>
      <c r="AP2120" s="256"/>
      <c r="AQ2120" s="256"/>
      <c r="AR2120" s="282"/>
      <c r="AS2120" s="279"/>
      <c r="AT2120" s="256"/>
      <c r="AV2120" s="258"/>
    </row>
    <row r="2121" spans="2:48" s="257" customFormat="1" ht="14.4" x14ac:dyDescent="0.3">
      <c r="B2121" s="307"/>
      <c r="C2121" s="308"/>
      <c r="D2121" s="308"/>
      <c r="E2121" s="308"/>
      <c r="F2121" s="308"/>
      <c r="G2121" s="308"/>
      <c r="H2121" s="308"/>
      <c r="I2121" s="308"/>
      <c r="J2121" s="308"/>
      <c r="K2121" s="308"/>
      <c r="L2121" s="308"/>
      <c r="M2121" s="308"/>
      <c r="N2121" s="308"/>
      <c r="O2121" s="308"/>
      <c r="P2121" s="308"/>
      <c r="Q2121" s="308"/>
      <c r="R2121" s="308"/>
      <c r="S2121" s="308"/>
      <c r="T2121" s="308"/>
      <c r="U2121" s="308"/>
      <c r="V2121" s="308"/>
      <c r="W2121" s="308"/>
      <c r="X2121" s="308"/>
      <c r="Y2121" s="308"/>
      <c r="Z2121" s="308"/>
      <c r="AA2121" s="308"/>
      <c r="AB2121" s="308"/>
      <c r="AC2121" s="308"/>
      <c r="AD2121" s="308"/>
      <c r="AE2121" s="308"/>
      <c r="AF2121" s="308"/>
      <c r="AG2121" s="308"/>
      <c r="AH2121" s="308"/>
      <c r="AI2121" s="308"/>
      <c r="AJ2121" s="308"/>
      <c r="AK2121" s="308"/>
      <c r="AL2121" s="308"/>
      <c r="AM2121" s="308"/>
      <c r="AN2121" s="308"/>
      <c r="AO2121" s="308"/>
      <c r="AP2121" s="308"/>
      <c r="AQ2121" s="308"/>
      <c r="AR2121" s="282"/>
      <c r="AS2121" s="308"/>
      <c r="AT2121" s="256"/>
    </row>
    <row r="2122" spans="2:48" s="257" customFormat="1" ht="21.6" x14ac:dyDescent="0.65">
      <c r="B2122" s="285"/>
      <c r="C2122" s="279"/>
      <c r="D2122" s="256"/>
      <c r="E2122" s="256"/>
      <c r="F2122" s="256"/>
      <c r="G2122" s="256"/>
      <c r="H2122" s="256"/>
      <c r="I2122" s="256"/>
      <c r="J2122" s="256"/>
      <c r="K2122" s="256"/>
      <c r="L2122" s="256"/>
      <c r="M2122" s="256"/>
      <c r="N2122" s="256"/>
      <c r="O2122" s="256"/>
      <c r="P2122" s="256"/>
      <c r="Q2122" s="256"/>
      <c r="R2122" s="256"/>
      <c r="S2122" s="256"/>
      <c r="T2122" s="256"/>
      <c r="U2122" s="256"/>
      <c r="V2122" s="256"/>
      <c r="W2122" s="256"/>
      <c r="X2122" s="256"/>
      <c r="Y2122" s="256"/>
      <c r="Z2122" s="256"/>
      <c r="AA2122" s="256"/>
      <c r="AB2122" s="256"/>
      <c r="AC2122" s="256"/>
      <c r="AD2122" s="256"/>
      <c r="AE2122" s="256"/>
      <c r="AF2122" s="256"/>
      <c r="AG2122" s="256"/>
      <c r="AH2122" s="256"/>
      <c r="AI2122" s="256"/>
      <c r="AJ2122" s="256"/>
      <c r="AK2122" s="256"/>
      <c r="AL2122" s="256"/>
      <c r="AM2122" s="256"/>
      <c r="AN2122" s="256"/>
      <c r="AO2122" s="256"/>
      <c r="AP2122" s="256"/>
      <c r="AQ2122" s="256"/>
      <c r="AR2122" s="282"/>
      <c r="AS2122" s="279"/>
      <c r="AT2122" s="256"/>
      <c r="AV2122" s="258"/>
    </row>
    <row r="2123" spans="2:48" s="257" customFormat="1" ht="21.6" x14ac:dyDescent="0.65">
      <c r="B2123" s="278"/>
      <c r="C2123" s="279"/>
      <c r="AR2123" s="282"/>
      <c r="AS2123" s="292"/>
      <c r="AT2123" s="258"/>
      <c r="AV2123" s="258"/>
    </row>
    <row r="2124" spans="2:48" s="257" customFormat="1" ht="21.6" x14ac:dyDescent="0.65">
      <c r="B2124" s="285"/>
      <c r="C2124" s="279"/>
      <c r="AR2124" s="282"/>
      <c r="AS2124" s="279"/>
      <c r="AT2124" s="258"/>
      <c r="AV2124" s="258"/>
    </row>
    <row r="2125" spans="2:48" s="257" customFormat="1" ht="21.6" x14ac:dyDescent="0.65">
      <c r="B2125" s="285"/>
      <c r="C2125" s="279"/>
      <c r="AR2125" s="282"/>
      <c r="AS2125" s="279"/>
      <c r="AT2125" s="258"/>
    </row>
    <row r="2126" spans="2:48" s="257" customFormat="1" ht="21.6" x14ac:dyDescent="0.65">
      <c r="B2126" s="285"/>
      <c r="C2126" s="279"/>
      <c r="AR2126" s="282"/>
      <c r="AS2126" s="279"/>
      <c r="AT2126" s="258"/>
    </row>
    <row r="2127" spans="2:48" s="257" customFormat="1" ht="14.4" x14ac:dyDescent="0.3">
      <c r="B2127" s="307"/>
      <c r="C2127" s="308"/>
      <c r="D2127" s="308"/>
      <c r="E2127" s="308"/>
      <c r="F2127" s="308"/>
      <c r="G2127" s="308"/>
      <c r="H2127" s="308"/>
      <c r="I2127" s="308"/>
      <c r="J2127" s="308"/>
      <c r="K2127" s="308"/>
      <c r="L2127" s="308"/>
      <c r="M2127" s="308"/>
      <c r="N2127" s="308"/>
      <c r="O2127" s="308"/>
      <c r="P2127" s="308"/>
      <c r="Q2127" s="308"/>
      <c r="R2127" s="308"/>
      <c r="S2127" s="308"/>
      <c r="T2127" s="308"/>
      <c r="U2127" s="308"/>
      <c r="V2127" s="308"/>
      <c r="W2127" s="308"/>
      <c r="X2127" s="308"/>
      <c r="Y2127" s="308"/>
      <c r="Z2127" s="308"/>
      <c r="AA2127" s="308"/>
      <c r="AB2127" s="308"/>
      <c r="AC2127" s="308"/>
      <c r="AD2127" s="308"/>
      <c r="AE2127" s="308"/>
      <c r="AF2127" s="308"/>
      <c r="AG2127" s="308"/>
      <c r="AH2127" s="308"/>
      <c r="AI2127" s="308"/>
      <c r="AJ2127" s="308"/>
      <c r="AK2127" s="308"/>
      <c r="AL2127" s="308"/>
      <c r="AM2127" s="308"/>
      <c r="AN2127" s="308"/>
      <c r="AO2127" s="308"/>
      <c r="AP2127" s="308"/>
      <c r="AQ2127" s="308"/>
      <c r="AR2127" s="282"/>
      <c r="AS2127" s="308"/>
      <c r="AT2127" s="256"/>
    </row>
    <row r="2128" spans="2:48" s="257" customFormat="1" ht="21.6" x14ac:dyDescent="0.65">
      <c r="B2128" s="285"/>
      <c r="C2128" s="279"/>
      <c r="D2128" s="256"/>
      <c r="E2128" s="256"/>
      <c r="F2128" s="256"/>
      <c r="G2128" s="256"/>
      <c r="H2128" s="256"/>
      <c r="I2128" s="256"/>
      <c r="J2128" s="256"/>
      <c r="K2128" s="256"/>
      <c r="L2128" s="256"/>
      <c r="M2128" s="256"/>
      <c r="N2128" s="256"/>
      <c r="O2128" s="256"/>
      <c r="P2128" s="256"/>
      <c r="Q2128" s="256"/>
      <c r="R2128" s="256"/>
      <c r="S2128" s="256"/>
      <c r="T2128" s="256"/>
      <c r="U2128" s="256"/>
      <c r="V2128" s="256"/>
      <c r="W2128" s="256"/>
      <c r="X2128" s="256"/>
      <c r="Y2128" s="256"/>
      <c r="Z2128" s="256"/>
      <c r="AA2128" s="256"/>
      <c r="AB2128" s="256"/>
      <c r="AC2128" s="256"/>
      <c r="AD2128" s="256"/>
      <c r="AE2128" s="256"/>
      <c r="AF2128" s="256"/>
      <c r="AG2128" s="256"/>
      <c r="AH2128" s="256"/>
      <c r="AI2128" s="256"/>
      <c r="AJ2128" s="256"/>
      <c r="AK2128" s="256"/>
      <c r="AL2128" s="256"/>
      <c r="AM2128" s="256"/>
      <c r="AN2128" s="256"/>
      <c r="AO2128" s="256"/>
      <c r="AP2128" s="256"/>
      <c r="AQ2128" s="256"/>
      <c r="AR2128" s="282"/>
      <c r="AS2128" s="279"/>
      <c r="AT2128" s="256"/>
    </row>
    <row r="2129" spans="2:46" s="257" customFormat="1" ht="21.6" x14ac:dyDescent="0.65">
      <c r="B2129" s="285"/>
      <c r="C2129" s="279"/>
      <c r="AR2129" s="282"/>
      <c r="AS2129" s="279"/>
      <c r="AT2129" s="258"/>
    </row>
    <row r="2130" spans="2:46" s="257" customFormat="1" ht="14.4" x14ac:dyDescent="0.3">
      <c r="B2130" s="307"/>
      <c r="C2130" s="308"/>
      <c r="D2130" s="308"/>
      <c r="E2130" s="308"/>
      <c r="F2130" s="308"/>
      <c r="G2130" s="308"/>
      <c r="H2130" s="308"/>
      <c r="I2130" s="308"/>
      <c r="J2130" s="308"/>
      <c r="K2130" s="308"/>
      <c r="L2130" s="308"/>
      <c r="M2130" s="308"/>
      <c r="N2130" s="308"/>
      <c r="O2130" s="308"/>
      <c r="P2130" s="308"/>
      <c r="Q2130" s="308"/>
      <c r="R2130" s="308"/>
      <c r="S2130" s="308"/>
      <c r="T2130" s="308"/>
      <c r="U2130" s="308"/>
      <c r="V2130" s="308"/>
      <c r="W2130" s="308"/>
      <c r="X2130" s="308"/>
      <c r="Y2130" s="308"/>
      <c r="Z2130" s="308"/>
      <c r="AA2130" s="308"/>
      <c r="AB2130" s="308"/>
      <c r="AC2130" s="308"/>
      <c r="AD2130" s="308"/>
      <c r="AE2130" s="308"/>
      <c r="AF2130" s="308"/>
      <c r="AG2130" s="308"/>
      <c r="AH2130" s="308"/>
      <c r="AI2130" s="308"/>
      <c r="AJ2130" s="308"/>
      <c r="AK2130" s="308"/>
      <c r="AL2130" s="308"/>
      <c r="AM2130" s="308"/>
      <c r="AN2130" s="308"/>
      <c r="AO2130" s="308"/>
      <c r="AP2130" s="308"/>
      <c r="AQ2130" s="308"/>
      <c r="AR2130" s="282"/>
      <c r="AS2130" s="308"/>
      <c r="AT2130" s="256"/>
    </row>
    <row r="2131" spans="2:46" s="257" customFormat="1" ht="14.4" x14ac:dyDescent="0.3">
      <c r="B2131" s="307"/>
      <c r="C2131" s="308"/>
      <c r="D2131" s="308"/>
      <c r="E2131" s="308"/>
      <c r="F2131" s="308"/>
      <c r="G2131" s="308"/>
      <c r="H2131" s="308"/>
      <c r="I2131" s="308"/>
      <c r="J2131" s="308"/>
      <c r="K2131" s="308"/>
      <c r="L2131" s="308"/>
      <c r="M2131" s="308"/>
      <c r="N2131" s="308"/>
      <c r="O2131" s="308"/>
      <c r="P2131" s="308"/>
      <c r="Q2131" s="308"/>
      <c r="R2131" s="308"/>
      <c r="S2131" s="308"/>
      <c r="T2131" s="308"/>
      <c r="U2131" s="308"/>
      <c r="V2131" s="308"/>
      <c r="W2131" s="308"/>
      <c r="X2131" s="308"/>
      <c r="Y2131" s="308"/>
      <c r="Z2131" s="308"/>
      <c r="AA2131" s="308"/>
      <c r="AB2131" s="308"/>
      <c r="AC2131" s="308"/>
      <c r="AD2131" s="308"/>
      <c r="AE2131" s="308"/>
      <c r="AF2131" s="308"/>
      <c r="AG2131" s="308"/>
      <c r="AH2131" s="308"/>
      <c r="AI2131" s="308"/>
      <c r="AJ2131" s="308"/>
      <c r="AK2131" s="308"/>
      <c r="AL2131" s="308"/>
      <c r="AM2131" s="308"/>
      <c r="AN2131" s="308"/>
      <c r="AO2131" s="308"/>
      <c r="AP2131" s="308"/>
      <c r="AQ2131" s="308"/>
      <c r="AR2131" s="282"/>
      <c r="AS2131" s="308"/>
      <c r="AT2131" s="256"/>
    </row>
    <row r="2132" spans="2:46" s="257" customFormat="1" ht="21.6" x14ac:dyDescent="0.65">
      <c r="B2132" s="285"/>
      <c r="C2132" s="279"/>
      <c r="AR2132" s="282"/>
      <c r="AS2132" s="279"/>
      <c r="AT2132" s="258"/>
    </row>
    <row r="2133" spans="2:46" s="257" customFormat="1" ht="14.4" x14ac:dyDescent="0.3">
      <c r="B2133" s="307"/>
      <c r="C2133" s="308"/>
      <c r="D2133" s="308"/>
      <c r="E2133" s="308"/>
      <c r="F2133" s="308"/>
      <c r="G2133" s="308"/>
      <c r="H2133" s="308"/>
      <c r="I2133" s="308"/>
      <c r="J2133" s="308"/>
      <c r="K2133" s="308"/>
      <c r="L2133" s="308"/>
      <c r="M2133" s="308"/>
      <c r="N2133" s="308"/>
      <c r="O2133" s="308"/>
      <c r="P2133" s="308"/>
      <c r="Q2133" s="308"/>
      <c r="R2133" s="308"/>
      <c r="S2133" s="308"/>
      <c r="T2133" s="308"/>
      <c r="U2133" s="308"/>
      <c r="V2133" s="308"/>
      <c r="W2133" s="308"/>
      <c r="X2133" s="308"/>
      <c r="Y2133" s="308"/>
      <c r="Z2133" s="308"/>
      <c r="AA2133" s="308"/>
      <c r="AB2133" s="308"/>
      <c r="AC2133" s="308"/>
      <c r="AD2133" s="308"/>
      <c r="AE2133" s="308"/>
      <c r="AF2133" s="308"/>
      <c r="AG2133" s="308"/>
      <c r="AH2133" s="308"/>
      <c r="AI2133" s="308"/>
      <c r="AJ2133" s="308"/>
      <c r="AK2133" s="308"/>
      <c r="AL2133" s="308"/>
      <c r="AM2133" s="308"/>
      <c r="AN2133" s="308"/>
      <c r="AO2133" s="308"/>
      <c r="AP2133" s="308"/>
      <c r="AQ2133" s="308"/>
      <c r="AR2133" s="282"/>
      <c r="AS2133" s="308"/>
      <c r="AT2133" s="256"/>
    </row>
    <row r="2134" spans="2:46" s="257" customFormat="1" ht="21.6" x14ac:dyDescent="0.65">
      <c r="B2134" s="285"/>
      <c r="C2134" s="279"/>
      <c r="D2134" s="256"/>
      <c r="E2134" s="256"/>
      <c r="F2134" s="256"/>
      <c r="G2134" s="256"/>
      <c r="H2134" s="256"/>
      <c r="I2134" s="256"/>
      <c r="J2134" s="256"/>
      <c r="K2134" s="256"/>
      <c r="L2134" s="256"/>
      <c r="M2134" s="256"/>
      <c r="N2134" s="256"/>
      <c r="O2134" s="256"/>
      <c r="P2134" s="256"/>
      <c r="Q2134" s="256"/>
      <c r="R2134" s="256"/>
      <c r="S2134" s="256"/>
      <c r="T2134" s="256"/>
      <c r="U2134" s="256"/>
      <c r="V2134" s="256"/>
      <c r="W2134" s="256"/>
      <c r="X2134" s="256"/>
      <c r="Y2134" s="256"/>
      <c r="Z2134" s="256"/>
      <c r="AA2134" s="256"/>
      <c r="AB2134" s="256"/>
      <c r="AC2134" s="256"/>
      <c r="AD2134" s="256"/>
      <c r="AE2134" s="256"/>
      <c r="AF2134" s="256"/>
      <c r="AG2134" s="256"/>
      <c r="AM2134" s="256"/>
      <c r="AN2134" s="256"/>
      <c r="AO2134" s="256"/>
      <c r="AP2134" s="256"/>
      <c r="AQ2134" s="256"/>
      <c r="AR2134" s="282"/>
      <c r="AS2134" s="279"/>
      <c r="AT2134" s="256"/>
    </row>
    <row r="2135" spans="2:46" s="257" customFormat="1" ht="21.6" x14ac:dyDescent="0.65">
      <c r="B2135" s="285"/>
      <c r="C2135" s="279"/>
      <c r="AR2135" s="282"/>
      <c r="AS2135" s="279"/>
      <c r="AT2135" s="258"/>
    </row>
    <row r="2136" spans="2:46" s="257" customFormat="1" ht="21.6" x14ac:dyDescent="0.65">
      <c r="B2136" s="278"/>
      <c r="C2136" s="279"/>
      <c r="AR2136" s="282"/>
      <c r="AS2136" s="303"/>
      <c r="AT2136" s="258"/>
    </row>
    <row r="2137" spans="2:46" s="257" customFormat="1" ht="21.6" x14ac:dyDescent="0.65">
      <c r="B2137" s="285"/>
      <c r="C2137" s="279"/>
      <c r="AR2137" s="282"/>
      <c r="AS2137" s="279"/>
      <c r="AT2137" s="258"/>
    </row>
    <row r="2138" spans="2:46" s="257" customFormat="1" ht="14.4" x14ac:dyDescent="0.3">
      <c r="B2138" s="307"/>
      <c r="C2138" s="308"/>
      <c r="D2138" s="308"/>
      <c r="E2138" s="308"/>
      <c r="F2138" s="308"/>
      <c r="G2138" s="308"/>
      <c r="H2138" s="308"/>
      <c r="I2138" s="308"/>
      <c r="J2138" s="308"/>
      <c r="K2138" s="308"/>
      <c r="L2138" s="308"/>
      <c r="M2138" s="308"/>
      <c r="N2138" s="308"/>
      <c r="O2138" s="308"/>
      <c r="P2138" s="308"/>
      <c r="Q2138" s="308"/>
      <c r="R2138" s="308"/>
      <c r="S2138" s="308"/>
      <c r="T2138" s="308"/>
      <c r="U2138" s="308"/>
      <c r="V2138" s="308"/>
      <c r="W2138" s="308"/>
      <c r="X2138" s="308"/>
      <c r="Y2138" s="308"/>
      <c r="Z2138" s="308"/>
      <c r="AA2138" s="308"/>
      <c r="AB2138" s="308"/>
      <c r="AC2138" s="308"/>
      <c r="AD2138" s="308"/>
      <c r="AE2138" s="308"/>
      <c r="AF2138" s="308"/>
      <c r="AG2138" s="308"/>
      <c r="AH2138" s="308"/>
      <c r="AI2138" s="308"/>
      <c r="AJ2138" s="308"/>
      <c r="AK2138" s="308"/>
      <c r="AL2138" s="308"/>
      <c r="AM2138" s="308"/>
      <c r="AN2138" s="308"/>
      <c r="AO2138" s="308"/>
      <c r="AP2138" s="308"/>
      <c r="AQ2138" s="308"/>
      <c r="AR2138" s="282"/>
      <c r="AS2138" s="308"/>
      <c r="AT2138" s="256"/>
    </row>
    <row r="2139" spans="2:46" s="257" customFormat="1" ht="14.4" x14ac:dyDescent="0.3">
      <c r="B2139" s="307"/>
      <c r="C2139" s="308"/>
      <c r="D2139" s="308"/>
      <c r="E2139" s="308"/>
      <c r="F2139" s="308"/>
      <c r="G2139" s="308"/>
      <c r="H2139" s="308"/>
      <c r="I2139" s="308"/>
      <c r="J2139" s="308"/>
      <c r="K2139" s="308"/>
      <c r="L2139" s="308"/>
      <c r="M2139" s="308"/>
      <c r="N2139" s="308"/>
      <c r="O2139" s="308"/>
      <c r="P2139" s="308"/>
      <c r="Q2139" s="308"/>
      <c r="R2139" s="308"/>
      <c r="S2139" s="308"/>
      <c r="T2139" s="308"/>
      <c r="U2139" s="308"/>
      <c r="V2139" s="308"/>
      <c r="W2139" s="308"/>
      <c r="X2139" s="308"/>
      <c r="Y2139" s="308"/>
      <c r="Z2139" s="308"/>
      <c r="AA2139" s="308"/>
      <c r="AB2139" s="308"/>
      <c r="AC2139" s="308"/>
      <c r="AD2139" s="308"/>
      <c r="AE2139" s="308"/>
      <c r="AF2139" s="308"/>
      <c r="AG2139" s="308"/>
      <c r="AH2139" s="308"/>
      <c r="AI2139" s="308"/>
      <c r="AJ2139" s="308"/>
      <c r="AK2139" s="308"/>
      <c r="AL2139" s="308"/>
      <c r="AM2139" s="308"/>
      <c r="AN2139" s="308"/>
      <c r="AO2139" s="308"/>
      <c r="AP2139" s="308"/>
      <c r="AQ2139" s="308"/>
      <c r="AR2139" s="282"/>
      <c r="AS2139" s="308"/>
      <c r="AT2139" s="256"/>
    </row>
    <row r="2140" spans="2:46" s="257" customFormat="1" ht="14.4" x14ac:dyDescent="0.3">
      <c r="B2140" s="307"/>
      <c r="C2140" s="308"/>
      <c r="D2140" s="308"/>
      <c r="E2140" s="308"/>
      <c r="F2140" s="308"/>
      <c r="G2140" s="308"/>
      <c r="H2140" s="308"/>
      <c r="I2140" s="308"/>
      <c r="J2140" s="308"/>
      <c r="K2140" s="308"/>
      <c r="L2140" s="308"/>
      <c r="M2140" s="308"/>
      <c r="N2140" s="308"/>
      <c r="O2140" s="308"/>
      <c r="P2140" s="308"/>
      <c r="Q2140" s="308"/>
      <c r="R2140" s="308"/>
      <c r="S2140" s="308"/>
      <c r="T2140" s="308"/>
      <c r="U2140" s="308"/>
      <c r="V2140" s="308"/>
      <c r="W2140" s="308"/>
      <c r="X2140" s="308"/>
      <c r="Y2140" s="308"/>
      <c r="Z2140" s="308"/>
      <c r="AA2140" s="308"/>
      <c r="AB2140" s="308"/>
      <c r="AC2140" s="308"/>
      <c r="AD2140" s="308"/>
      <c r="AE2140" s="308"/>
      <c r="AF2140" s="308"/>
      <c r="AG2140" s="308"/>
      <c r="AH2140" s="308"/>
      <c r="AI2140" s="308"/>
      <c r="AJ2140" s="308"/>
      <c r="AK2140" s="308"/>
      <c r="AL2140" s="308"/>
      <c r="AM2140" s="308"/>
      <c r="AN2140" s="308"/>
      <c r="AO2140" s="308"/>
      <c r="AP2140" s="308"/>
      <c r="AQ2140" s="308"/>
      <c r="AR2140" s="282"/>
      <c r="AS2140" s="308"/>
      <c r="AT2140" s="256"/>
    </row>
    <row r="2141" spans="2:46" s="257" customFormat="1" ht="21.6" x14ac:dyDescent="0.65">
      <c r="B2141" s="285"/>
      <c r="C2141" s="279"/>
      <c r="D2141" s="256"/>
      <c r="E2141" s="256"/>
      <c r="F2141" s="256"/>
      <c r="G2141" s="256"/>
      <c r="H2141" s="256"/>
      <c r="I2141" s="256"/>
      <c r="J2141" s="256"/>
      <c r="K2141" s="256"/>
      <c r="L2141" s="256"/>
      <c r="M2141" s="256"/>
      <c r="N2141" s="256"/>
      <c r="O2141" s="256"/>
      <c r="P2141" s="256"/>
      <c r="Q2141" s="256"/>
      <c r="R2141" s="256"/>
      <c r="S2141" s="256"/>
      <c r="T2141" s="256"/>
      <c r="U2141" s="256"/>
      <c r="V2141" s="256"/>
      <c r="W2141" s="256"/>
      <c r="X2141" s="256"/>
      <c r="Y2141" s="256"/>
      <c r="Z2141" s="256"/>
      <c r="AA2141" s="256"/>
      <c r="AB2141" s="256"/>
      <c r="AC2141" s="256"/>
      <c r="AD2141" s="256"/>
      <c r="AE2141" s="256"/>
      <c r="AF2141" s="256"/>
      <c r="AG2141" s="256"/>
      <c r="AH2141" s="256"/>
      <c r="AI2141" s="256"/>
      <c r="AJ2141" s="256"/>
      <c r="AK2141" s="256"/>
      <c r="AL2141" s="256"/>
      <c r="AM2141" s="256"/>
      <c r="AN2141" s="256"/>
      <c r="AO2141" s="256"/>
      <c r="AP2141" s="256"/>
      <c r="AQ2141" s="256"/>
      <c r="AR2141" s="282"/>
      <c r="AS2141" s="279"/>
      <c r="AT2141" s="256"/>
    </row>
    <row r="2142" spans="2:46" s="257" customFormat="1" ht="21.6" x14ac:dyDescent="0.65">
      <c r="B2142" s="278"/>
      <c r="C2142" s="279"/>
      <c r="D2142" s="256"/>
      <c r="E2142" s="256"/>
      <c r="F2142" s="256"/>
      <c r="G2142" s="256"/>
      <c r="H2142" s="256"/>
      <c r="I2142" s="256"/>
      <c r="J2142" s="256"/>
      <c r="K2142" s="256"/>
      <c r="L2142" s="256"/>
      <c r="M2142" s="256"/>
      <c r="N2142" s="256"/>
      <c r="O2142" s="256"/>
      <c r="P2142" s="256"/>
      <c r="Q2142" s="256"/>
      <c r="R2142" s="256"/>
      <c r="S2142" s="256"/>
      <c r="T2142" s="256"/>
      <c r="U2142" s="256"/>
      <c r="V2142" s="256"/>
      <c r="W2142" s="256"/>
      <c r="X2142" s="256"/>
      <c r="Y2142" s="256"/>
      <c r="Z2142" s="256"/>
      <c r="AA2142" s="256"/>
      <c r="AB2142" s="256"/>
      <c r="AC2142" s="256"/>
      <c r="AD2142" s="256"/>
      <c r="AE2142" s="256"/>
      <c r="AF2142" s="256"/>
      <c r="AG2142" s="256"/>
      <c r="AH2142" s="256"/>
      <c r="AI2142" s="256"/>
      <c r="AJ2142" s="256"/>
      <c r="AK2142" s="256"/>
      <c r="AL2142" s="256"/>
      <c r="AM2142" s="256"/>
      <c r="AN2142" s="256"/>
      <c r="AO2142" s="256"/>
      <c r="AP2142" s="256"/>
      <c r="AQ2142" s="256"/>
      <c r="AR2142" s="282"/>
      <c r="AS2142" s="303"/>
      <c r="AT2142" s="256"/>
    </row>
    <row r="2143" spans="2:46" s="257" customFormat="1" ht="21.6" x14ac:dyDescent="0.65">
      <c r="B2143" s="278"/>
      <c r="C2143" s="279"/>
      <c r="AR2143" s="282"/>
      <c r="AS2143" s="303"/>
      <c r="AT2143" s="258"/>
    </row>
    <row r="2144" spans="2:46" s="257" customFormat="1" ht="14.4" x14ac:dyDescent="0.3">
      <c r="B2144" s="307"/>
      <c r="C2144" s="308"/>
      <c r="D2144" s="308"/>
      <c r="E2144" s="308"/>
      <c r="F2144" s="308"/>
      <c r="G2144" s="308"/>
      <c r="H2144" s="308"/>
      <c r="I2144" s="308"/>
      <c r="J2144" s="308"/>
      <c r="K2144" s="308"/>
      <c r="L2144" s="308"/>
      <c r="M2144" s="308"/>
      <c r="N2144" s="308"/>
      <c r="O2144" s="308"/>
      <c r="P2144" s="308"/>
      <c r="Q2144" s="308"/>
      <c r="R2144" s="308"/>
      <c r="S2144" s="308"/>
      <c r="T2144" s="308"/>
      <c r="U2144" s="308"/>
      <c r="V2144" s="308"/>
      <c r="W2144" s="308"/>
      <c r="X2144" s="308"/>
      <c r="Y2144" s="308"/>
      <c r="Z2144" s="308"/>
      <c r="AA2144" s="308"/>
      <c r="AB2144" s="308"/>
      <c r="AC2144" s="308"/>
      <c r="AD2144" s="308"/>
      <c r="AE2144" s="308"/>
      <c r="AF2144" s="308"/>
      <c r="AG2144" s="308"/>
      <c r="AH2144" s="308"/>
      <c r="AI2144" s="308"/>
      <c r="AJ2144" s="308"/>
      <c r="AK2144" s="308"/>
      <c r="AL2144" s="308"/>
      <c r="AM2144" s="308"/>
      <c r="AN2144" s="308"/>
      <c r="AO2144" s="308"/>
      <c r="AP2144" s="308"/>
      <c r="AQ2144" s="308"/>
      <c r="AR2144" s="282"/>
      <c r="AS2144" s="308"/>
      <c r="AT2144" s="256"/>
    </row>
    <row r="2145" spans="2:46" s="257" customFormat="1" ht="14.4" x14ac:dyDescent="0.3">
      <c r="B2145" s="307"/>
      <c r="C2145" s="308"/>
      <c r="D2145" s="308"/>
      <c r="E2145" s="308"/>
      <c r="F2145" s="308"/>
      <c r="G2145" s="308"/>
      <c r="H2145" s="308"/>
      <c r="I2145" s="308"/>
      <c r="J2145" s="308"/>
      <c r="K2145" s="308"/>
      <c r="L2145" s="308"/>
      <c r="M2145" s="308"/>
      <c r="N2145" s="308"/>
      <c r="O2145" s="308"/>
      <c r="P2145" s="308"/>
      <c r="Q2145" s="308"/>
      <c r="R2145" s="308"/>
      <c r="S2145" s="308"/>
      <c r="T2145" s="308"/>
      <c r="U2145" s="308"/>
      <c r="V2145" s="308"/>
      <c r="W2145" s="308"/>
      <c r="X2145" s="308"/>
      <c r="Y2145" s="308"/>
      <c r="Z2145" s="308"/>
      <c r="AA2145" s="308"/>
      <c r="AB2145" s="308"/>
      <c r="AC2145" s="308"/>
      <c r="AD2145" s="308"/>
      <c r="AE2145" s="308"/>
      <c r="AF2145" s="308"/>
      <c r="AG2145" s="308"/>
      <c r="AH2145" s="308"/>
      <c r="AI2145" s="308"/>
      <c r="AJ2145" s="308"/>
      <c r="AK2145" s="308"/>
      <c r="AL2145" s="308"/>
      <c r="AM2145" s="308"/>
      <c r="AN2145" s="308"/>
      <c r="AO2145" s="308"/>
      <c r="AP2145" s="308"/>
      <c r="AQ2145" s="308"/>
      <c r="AR2145" s="282"/>
      <c r="AS2145" s="308"/>
      <c r="AT2145" s="256"/>
    </row>
    <row r="2146" spans="2:46" s="257" customFormat="1" ht="21.6" x14ac:dyDescent="0.65">
      <c r="B2146" s="285"/>
      <c r="C2146" s="279"/>
      <c r="D2146" s="256"/>
      <c r="E2146" s="256"/>
      <c r="F2146" s="256"/>
      <c r="G2146" s="256"/>
      <c r="H2146" s="256"/>
      <c r="I2146" s="256"/>
      <c r="J2146" s="256"/>
      <c r="K2146" s="256"/>
      <c r="L2146" s="256"/>
      <c r="M2146" s="256"/>
      <c r="S2146" s="256"/>
      <c r="T2146" s="256"/>
      <c r="U2146" s="256"/>
      <c r="V2146" s="256"/>
      <c r="W2146" s="256"/>
      <c r="X2146" s="256"/>
      <c r="Y2146" s="256"/>
      <c r="Z2146" s="256"/>
      <c r="AA2146" s="256"/>
      <c r="AB2146" s="256"/>
      <c r="AC2146" s="256"/>
      <c r="AD2146" s="256"/>
      <c r="AE2146" s="256"/>
      <c r="AF2146" s="256"/>
      <c r="AG2146" s="256"/>
      <c r="AH2146" s="256"/>
      <c r="AI2146" s="256"/>
      <c r="AJ2146" s="256"/>
      <c r="AK2146" s="256"/>
      <c r="AL2146" s="256"/>
      <c r="AM2146" s="256"/>
      <c r="AN2146" s="256"/>
      <c r="AO2146" s="256"/>
      <c r="AP2146" s="256"/>
      <c r="AQ2146" s="256"/>
      <c r="AR2146" s="282"/>
      <c r="AS2146" s="279"/>
      <c r="AT2146" s="256"/>
    </row>
    <row r="2147" spans="2:46" s="257" customFormat="1" ht="21.6" x14ac:dyDescent="0.65">
      <c r="B2147" s="285"/>
      <c r="C2147" s="279"/>
      <c r="AR2147" s="282"/>
      <c r="AS2147" s="279"/>
      <c r="AT2147" s="258"/>
    </row>
    <row r="2148" spans="2:46" s="257" customFormat="1" ht="14.4" x14ac:dyDescent="0.3">
      <c r="B2148" s="307"/>
      <c r="C2148" s="308"/>
      <c r="D2148" s="308"/>
      <c r="E2148" s="308"/>
      <c r="F2148" s="308"/>
      <c r="G2148" s="308"/>
      <c r="H2148" s="308"/>
      <c r="I2148" s="308"/>
      <c r="J2148" s="308"/>
      <c r="K2148" s="308"/>
      <c r="L2148" s="308"/>
      <c r="M2148" s="308"/>
      <c r="N2148" s="308"/>
      <c r="O2148" s="308"/>
      <c r="P2148" s="308"/>
      <c r="Q2148" s="308"/>
      <c r="R2148" s="308"/>
      <c r="S2148" s="308"/>
      <c r="T2148" s="308"/>
      <c r="U2148" s="308"/>
      <c r="V2148" s="308"/>
      <c r="W2148" s="308"/>
      <c r="X2148" s="308"/>
      <c r="Y2148" s="308"/>
      <c r="Z2148" s="308"/>
      <c r="AA2148" s="308"/>
      <c r="AB2148" s="308"/>
      <c r="AC2148" s="308"/>
      <c r="AD2148" s="308"/>
      <c r="AE2148" s="308"/>
      <c r="AF2148" s="308"/>
      <c r="AG2148" s="308"/>
      <c r="AH2148" s="308"/>
      <c r="AI2148" s="308"/>
      <c r="AJ2148" s="308"/>
      <c r="AK2148" s="308"/>
      <c r="AL2148" s="308"/>
      <c r="AM2148" s="308"/>
      <c r="AN2148" s="308"/>
      <c r="AO2148" s="308"/>
      <c r="AP2148" s="308"/>
      <c r="AQ2148" s="308"/>
      <c r="AR2148" s="282"/>
      <c r="AS2148" s="308"/>
      <c r="AT2148" s="256"/>
    </row>
    <row r="2149" spans="2:46" s="257" customFormat="1" ht="21.6" x14ac:dyDescent="0.65">
      <c r="B2149" s="285"/>
      <c r="C2149" s="279"/>
      <c r="AR2149" s="282"/>
      <c r="AS2149" s="279"/>
      <c r="AT2149" s="258"/>
    </row>
    <row r="2150" spans="2:46" s="257" customFormat="1" ht="14.4" x14ac:dyDescent="0.3">
      <c r="B2150" s="307"/>
      <c r="C2150" s="308"/>
      <c r="D2150" s="308"/>
      <c r="E2150" s="308"/>
      <c r="F2150" s="308"/>
      <c r="G2150" s="308"/>
      <c r="H2150" s="308"/>
      <c r="I2150" s="308"/>
      <c r="J2150" s="308"/>
      <c r="K2150" s="308"/>
      <c r="L2150" s="308"/>
      <c r="M2150" s="308"/>
      <c r="N2150" s="308"/>
      <c r="O2150" s="308"/>
      <c r="P2150" s="308"/>
      <c r="Q2150" s="308"/>
      <c r="R2150" s="308"/>
      <c r="S2150" s="308"/>
      <c r="T2150" s="308"/>
      <c r="U2150" s="308"/>
      <c r="V2150" s="308"/>
      <c r="W2150" s="308"/>
      <c r="X2150" s="308"/>
      <c r="Y2150" s="308"/>
      <c r="Z2150" s="308"/>
      <c r="AA2150" s="308"/>
      <c r="AB2150" s="308"/>
      <c r="AC2150" s="308"/>
      <c r="AD2150" s="308"/>
      <c r="AE2150" s="308"/>
      <c r="AF2150" s="308"/>
      <c r="AG2150" s="308"/>
      <c r="AH2150" s="308"/>
      <c r="AI2150" s="308"/>
      <c r="AJ2150" s="308"/>
      <c r="AK2150" s="308"/>
      <c r="AL2150" s="308"/>
      <c r="AM2150" s="308"/>
      <c r="AN2150" s="308"/>
      <c r="AO2150" s="308"/>
      <c r="AP2150" s="308"/>
      <c r="AQ2150" s="308"/>
      <c r="AR2150" s="282"/>
      <c r="AS2150" s="308"/>
      <c r="AT2150" s="256"/>
    </row>
    <row r="2151" spans="2:46" s="257" customFormat="1" ht="21.6" x14ac:dyDescent="0.65">
      <c r="B2151" s="285"/>
      <c r="C2151" s="279"/>
      <c r="D2151" s="256"/>
      <c r="E2151" s="256"/>
      <c r="F2151" s="256"/>
      <c r="G2151" s="256"/>
      <c r="H2151" s="256"/>
      <c r="I2151" s="256"/>
      <c r="J2151" s="256"/>
      <c r="K2151" s="256"/>
      <c r="L2151" s="256"/>
      <c r="M2151" s="256"/>
      <c r="N2151" s="256"/>
      <c r="O2151" s="256"/>
      <c r="P2151" s="256"/>
      <c r="Q2151" s="256"/>
      <c r="R2151" s="256"/>
      <c r="S2151" s="256"/>
      <c r="T2151" s="256"/>
      <c r="U2151" s="256"/>
      <c r="V2151" s="256"/>
      <c r="W2151" s="256"/>
      <c r="X2151" s="256"/>
      <c r="Y2151" s="256"/>
      <c r="Z2151" s="256"/>
      <c r="AA2151" s="256"/>
      <c r="AB2151" s="256"/>
      <c r="AC2151" s="256"/>
      <c r="AD2151" s="256"/>
      <c r="AE2151" s="256"/>
      <c r="AF2151" s="256"/>
      <c r="AG2151" s="256"/>
      <c r="AH2151" s="256"/>
      <c r="AI2151" s="256"/>
      <c r="AJ2151" s="256"/>
      <c r="AK2151" s="256"/>
      <c r="AL2151" s="256"/>
      <c r="AM2151" s="256"/>
      <c r="AN2151" s="256"/>
      <c r="AO2151" s="256"/>
      <c r="AP2151" s="256"/>
      <c r="AQ2151" s="256"/>
      <c r="AR2151" s="282"/>
      <c r="AS2151" s="279"/>
      <c r="AT2151" s="256"/>
    </row>
    <row r="2152" spans="2:46" s="257" customFormat="1" ht="14.4" x14ac:dyDescent="0.3">
      <c r="B2152" s="307"/>
      <c r="C2152" s="308"/>
      <c r="D2152" s="308"/>
      <c r="E2152" s="308"/>
      <c r="F2152" s="308"/>
      <c r="G2152" s="308"/>
      <c r="H2152" s="308"/>
      <c r="I2152" s="308"/>
      <c r="J2152" s="308"/>
      <c r="K2152" s="308"/>
      <c r="L2152" s="308"/>
      <c r="M2152" s="308"/>
      <c r="N2152" s="308"/>
      <c r="O2152" s="308"/>
      <c r="P2152" s="308"/>
      <c r="Q2152" s="308"/>
      <c r="R2152" s="308"/>
      <c r="S2152" s="308"/>
      <c r="T2152" s="308"/>
      <c r="U2152" s="308"/>
      <c r="V2152" s="308"/>
      <c r="W2152" s="308"/>
      <c r="X2152" s="308"/>
      <c r="Y2152" s="308"/>
      <c r="Z2152" s="308"/>
      <c r="AA2152" s="308"/>
      <c r="AB2152" s="308"/>
      <c r="AC2152" s="308"/>
      <c r="AD2152" s="308"/>
      <c r="AE2152" s="308"/>
      <c r="AF2152" s="308"/>
      <c r="AG2152" s="308"/>
      <c r="AH2152" s="308"/>
      <c r="AI2152" s="308"/>
      <c r="AJ2152" s="308"/>
      <c r="AK2152" s="308"/>
      <c r="AL2152" s="308"/>
      <c r="AM2152" s="308"/>
      <c r="AN2152" s="308"/>
      <c r="AO2152" s="308"/>
      <c r="AP2152" s="308"/>
      <c r="AQ2152" s="308"/>
      <c r="AR2152" s="282"/>
      <c r="AS2152" s="308"/>
      <c r="AT2152" s="256"/>
    </row>
    <row r="2153" spans="2:46" s="257" customFormat="1" ht="21.6" x14ac:dyDescent="0.65">
      <c r="B2153" s="278"/>
      <c r="C2153" s="279"/>
      <c r="AR2153" s="282"/>
      <c r="AS2153" s="292"/>
      <c r="AT2153" s="258"/>
    </row>
    <row r="2154" spans="2:46" s="257" customFormat="1" ht="21.6" x14ac:dyDescent="0.65">
      <c r="B2154" s="285"/>
      <c r="C2154" s="279"/>
      <c r="D2154" s="256"/>
      <c r="E2154" s="256"/>
      <c r="F2154" s="256"/>
      <c r="G2154" s="256"/>
      <c r="H2154" s="256"/>
      <c r="I2154" s="256"/>
      <c r="J2154" s="256"/>
      <c r="K2154" s="256"/>
      <c r="L2154" s="256"/>
      <c r="M2154" s="256"/>
      <c r="N2154" s="256"/>
      <c r="O2154" s="256"/>
      <c r="P2154" s="256"/>
      <c r="Q2154" s="256"/>
      <c r="R2154" s="256"/>
      <c r="S2154" s="256"/>
      <c r="T2154" s="256"/>
      <c r="U2154" s="256"/>
      <c r="V2154" s="256"/>
      <c r="W2154" s="256"/>
      <c r="X2154" s="256"/>
      <c r="Y2154" s="256"/>
      <c r="Z2154" s="256"/>
      <c r="AA2154" s="256"/>
      <c r="AB2154" s="256"/>
      <c r="AC2154" s="256"/>
      <c r="AD2154" s="256"/>
      <c r="AE2154" s="256"/>
      <c r="AF2154" s="256"/>
      <c r="AG2154" s="256"/>
      <c r="AH2154" s="256"/>
      <c r="AI2154" s="256"/>
      <c r="AJ2154" s="256"/>
      <c r="AK2154" s="256"/>
      <c r="AL2154" s="256"/>
      <c r="AM2154" s="256"/>
      <c r="AN2154" s="256"/>
      <c r="AO2154" s="256"/>
      <c r="AP2154" s="256"/>
      <c r="AQ2154" s="256"/>
      <c r="AR2154" s="282"/>
      <c r="AS2154" s="279"/>
      <c r="AT2154" s="256"/>
    </row>
    <row r="2155" spans="2:46" s="257" customFormat="1" ht="21.6" x14ac:dyDescent="0.65">
      <c r="B2155" s="285"/>
      <c r="C2155" s="279"/>
      <c r="AR2155" s="282"/>
      <c r="AS2155" s="279"/>
      <c r="AT2155" s="258"/>
    </row>
    <row r="2156" spans="2:46" s="257" customFormat="1" ht="21.6" x14ac:dyDescent="0.65">
      <c r="B2156" s="285"/>
      <c r="C2156" s="279"/>
      <c r="AR2156" s="282"/>
      <c r="AS2156" s="279"/>
      <c r="AT2156" s="258"/>
    </row>
    <row r="2157" spans="2:46" s="257" customFormat="1" ht="21.6" x14ac:dyDescent="0.65">
      <c r="B2157" s="285"/>
      <c r="C2157" s="279"/>
      <c r="AR2157" s="282"/>
      <c r="AS2157" s="279"/>
      <c r="AT2157" s="258"/>
    </row>
    <row r="2158" spans="2:46" s="257" customFormat="1" ht="14.4" x14ac:dyDescent="0.3">
      <c r="B2158" s="307"/>
      <c r="C2158" s="308"/>
      <c r="D2158" s="308"/>
      <c r="E2158" s="308"/>
      <c r="F2158" s="308"/>
      <c r="G2158" s="308"/>
      <c r="H2158" s="308"/>
      <c r="I2158" s="308"/>
      <c r="J2158" s="308"/>
      <c r="K2158" s="308"/>
      <c r="L2158" s="308"/>
      <c r="M2158" s="308"/>
      <c r="N2158" s="308"/>
      <c r="O2158" s="308"/>
      <c r="P2158" s="308"/>
      <c r="Q2158" s="308"/>
      <c r="R2158" s="308"/>
      <c r="S2158" s="308"/>
      <c r="T2158" s="308"/>
      <c r="U2158" s="308"/>
      <c r="V2158" s="308"/>
      <c r="W2158" s="308"/>
      <c r="X2158" s="308"/>
      <c r="Y2158" s="308"/>
      <c r="Z2158" s="308"/>
      <c r="AA2158" s="308"/>
      <c r="AB2158" s="308"/>
      <c r="AC2158" s="308"/>
      <c r="AD2158" s="308"/>
      <c r="AE2158" s="308"/>
      <c r="AF2158" s="308"/>
      <c r="AG2158" s="308"/>
      <c r="AH2158" s="308"/>
      <c r="AI2158" s="308"/>
      <c r="AJ2158" s="308"/>
      <c r="AK2158" s="308"/>
      <c r="AL2158" s="308"/>
      <c r="AM2158" s="308"/>
      <c r="AN2158" s="308"/>
      <c r="AO2158" s="308"/>
      <c r="AP2158" s="308"/>
      <c r="AQ2158" s="308"/>
      <c r="AR2158" s="282"/>
      <c r="AS2158" s="308"/>
      <c r="AT2158" s="256"/>
    </row>
    <row r="2159" spans="2:46" s="257" customFormat="1" ht="21.6" x14ac:dyDescent="0.65">
      <c r="B2159" s="285"/>
      <c r="C2159" s="279"/>
      <c r="AR2159" s="282"/>
      <c r="AS2159" s="279"/>
      <c r="AT2159" s="258"/>
    </row>
    <row r="2160" spans="2:46" s="257" customFormat="1" ht="14.4" x14ac:dyDescent="0.3">
      <c r="B2160" s="307"/>
      <c r="C2160" s="308"/>
      <c r="D2160" s="308"/>
      <c r="E2160" s="308"/>
      <c r="F2160" s="308"/>
      <c r="G2160" s="308"/>
      <c r="H2160" s="308"/>
      <c r="I2160" s="308"/>
      <c r="J2160" s="308"/>
      <c r="K2160" s="308"/>
      <c r="L2160" s="308"/>
      <c r="M2160" s="308"/>
      <c r="N2160" s="308"/>
      <c r="O2160" s="308"/>
      <c r="P2160" s="308"/>
      <c r="Q2160" s="308"/>
      <c r="R2160" s="308"/>
      <c r="S2160" s="308"/>
      <c r="T2160" s="308"/>
      <c r="U2160" s="308"/>
      <c r="V2160" s="308"/>
      <c r="W2160" s="308"/>
      <c r="X2160" s="308"/>
      <c r="Y2160" s="308"/>
      <c r="Z2160" s="308"/>
      <c r="AA2160" s="308"/>
      <c r="AB2160" s="308"/>
      <c r="AC2160" s="308"/>
      <c r="AD2160" s="308"/>
      <c r="AE2160" s="308"/>
      <c r="AF2160" s="308"/>
      <c r="AG2160" s="308"/>
      <c r="AH2160" s="308"/>
      <c r="AI2160" s="308"/>
      <c r="AJ2160" s="308"/>
      <c r="AK2160" s="308"/>
      <c r="AL2160" s="308"/>
      <c r="AM2160" s="308"/>
      <c r="AN2160" s="308"/>
      <c r="AO2160" s="308"/>
      <c r="AP2160" s="308"/>
      <c r="AQ2160" s="308"/>
      <c r="AR2160" s="282"/>
      <c r="AS2160" s="308"/>
      <c r="AT2160" s="256"/>
    </row>
    <row r="2161" spans="2:46" s="257" customFormat="1" ht="14.4" x14ac:dyDescent="0.3">
      <c r="B2161" s="307"/>
      <c r="C2161" s="308"/>
      <c r="D2161" s="308"/>
      <c r="E2161" s="308"/>
      <c r="F2161" s="308"/>
      <c r="G2161" s="308"/>
      <c r="H2161" s="308"/>
      <c r="I2161" s="308"/>
      <c r="J2161" s="308"/>
      <c r="K2161" s="308"/>
      <c r="L2161" s="308"/>
      <c r="M2161" s="308"/>
      <c r="N2161" s="308"/>
      <c r="O2161" s="308"/>
      <c r="P2161" s="308"/>
      <c r="Q2161" s="308"/>
      <c r="R2161" s="308"/>
      <c r="S2161" s="308"/>
      <c r="T2161" s="308"/>
      <c r="U2161" s="308"/>
      <c r="V2161" s="308"/>
      <c r="W2161" s="308"/>
      <c r="X2161" s="308"/>
      <c r="Y2161" s="308"/>
      <c r="Z2161" s="308"/>
      <c r="AA2161" s="308"/>
      <c r="AB2161" s="308"/>
      <c r="AC2161" s="308"/>
      <c r="AD2161" s="308"/>
      <c r="AE2161" s="308"/>
      <c r="AF2161" s="308"/>
      <c r="AG2161" s="308"/>
      <c r="AH2161" s="308"/>
      <c r="AI2161" s="308"/>
      <c r="AJ2161" s="308"/>
      <c r="AK2161" s="308"/>
      <c r="AL2161" s="308"/>
      <c r="AM2161" s="308"/>
      <c r="AN2161" s="308"/>
      <c r="AO2161" s="308"/>
      <c r="AP2161" s="308"/>
      <c r="AQ2161" s="308"/>
      <c r="AR2161" s="282"/>
      <c r="AS2161" s="308"/>
      <c r="AT2161" s="256"/>
    </row>
    <row r="2162" spans="2:46" s="257" customFormat="1" ht="21.6" x14ac:dyDescent="0.65">
      <c r="B2162" s="285"/>
      <c r="C2162" s="279"/>
      <c r="AR2162" s="282"/>
      <c r="AS2162" s="279"/>
      <c r="AT2162" s="258"/>
    </row>
    <row r="2163" spans="2:46" s="257" customFormat="1" ht="14.4" x14ac:dyDescent="0.3">
      <c r="B2163" s="307"/>
      <c r="C2163" s="308"/>
      <c r="D2163" s="308"/>
      <c r="E2163" s="308"/>
      <c r="F2163" s="308"/>
      <c r="G2163" s="308"/>
      <c r="H2163" s="308"/>
      <c r="I2163" s="308"/>
      <c r="J2163" s="308"/>
      <c r="K2163" s="308"/>
      <c r="L2163" s="308"/>
      <c r="M2163" s="308"/>
      <c r="N2163" s="308"/>
      <c r="O2163" s="308"/>
      <c r="P2163" s="308"/>
      <c r="Q2163" s="308"/>
      <c r="R2163" s="308"/>
      <c r="S2163" s="308"/>
      <c r="T2163" s="308"/>
      <c r="U2163" s="308"/>
      <c r="V2163" s="308"/>
      <c r="W2163" s="308"/>
      <c r="X2163" s="308"/>
      <c r="Y2163" s="308"/>
      <c r="Z2163" s="308"/>
      <c r="AA2163" s="308"/>
      <c r="AB2163" s="308"/>
      <c r="AC2163" s="308"/>
      <c r="AD2163" s="308"/>
      <c r="AE2163" s="308"/>
      <c r="AF2163" s="308"/>
      <c r="AG2163" s="308"/>
      <c r="AH2163" s="308"/>
      <c r="AI2163" s="308"/>
      <c r="AJ2163" s="308"/>
      <c r="AK2163" s="308"/>
      <c r="AL2163" s="308"/>
      <c r="AM2163" s="308"/>
      <c r="AN2163" s="308"/>
      <c r="AO2163" s="308"/>
      <c r="AP2163" s="308"/>
      <c r="AQ2163" s="308"/>
      <c r="AR2163" s="282"/>
      <c r="AS2163" s="308"/>
      <c r="AT2163" s="256"/>
    </row>
    <row r="2164" spans="2:46" s="257" customFormat="1" ht="21.6" x14ac:dyDescent="0.65">
      <c r="B2164" s="285"/>
      <c r="C2164" s="279"/>
      <c r="AR2164" s="282"/>
      <c r="AS2164" s="279"/>
      <c r="AT2164" s="258"/>
    </row>
    <row r="2165" spans="2:46" s="257" customFormat="1" ht="21.6" x14ac:dyDescent="0.65">
      <c r="B2165" s="285"/>
      <c r="C2165" s="279"/>
      <c r="AR2165" s="282"/>
      <c r="AS2165" s="279"/>
      <c r="AT2165" s="258"/>
    </row>
    <row r="2166" spans="2:46" s="257" customFormat="1" ht="21.6" x14ac:dyDescent="0.65">
      <c r="B2166" s="285"/>
      <c r="C2166" s="279"/>
      <c r="AR2166" s="282"/>
      <c r="AS2166" s="279"/>
      <c r="AT2166" s="258"/>
    </row>
    <row r="2167" spans="2:46" s="257" customFormat="1" ht="14.4" x14ac:dyDescent="0.3">
      <c r="B2167" s="307"/>
      <c r="C2167" s="308"/>
      <c r="D2167" s="308"/>
      <c r="E2167" s="308"/>
      <c r="F2167" s="308"/>
      <c r="G2167" s="308"/>
      <c r="H2167" s="308"/>
      <c r="I2167" s="308"/>
      <c r="J2167" s="308"/>
      <c r="K2167" s="308"/>
      <c r="L2167" s="308"/>
      <c r="M2167" s="308"/>
      <c r="N2167" s="308"/>
      <c r="O2167" s="308"/>
      <c r="P2167" s="308"/>
      <c r="Q2167" s="308"/>
      <c r="R2167" s="308"/>
      <c r="S2167" s="308"/>
      <c r="T2167" s="308"/>
      <c r="U2167" s="308"/>
      <c r="V2167" s="308"/>
      <c r="W2167" s="308"/>
      <c r="X2167" s="308"/>
      <c r="Y2167" s="308"/>
      <c r="Z2167" s="308"/>
      <c r="AA2167" s="308"/>
      <c r="AB2167" s="308"/>
      <c r="AC2167" s="308"/>
      <c r="AD2167" s="308"/>
      <c r="AE2167" s="308"/>
      <c r="AF2167" s="308"/>
      <c r="AG2167" s="308"/>
      <c r="AH2167" s="308"/>
      <c r="AI2167" s="308"/>
      <c r="AJ2167" s="308"/>
      <c r="AK2167" s="308"/>
      <c r="AL2167" s="308"/>
      <c r="AM2167" s="308"/>
      <c r="AN2167" s="308"/>
      <c r="AO2167" s="308"/>
      <c r="AP2167" s="308"/>
      <c r="AQ2167" s="308"/>
      <c r="AR2167" s="282"/>
      <c r="AS2167" s="308"/>
      <c r="AT2167" s="256"/>
    </row>
    <row r="2168" spans="2:46" s="257" customFormat="1" ht="14.4" x14ac:dyDescent="0.3">
      <c r="B2168" s="307"/>
      <c r="C2168" s="308"/>
      <c r="D2168" s="308"/>
      <c r="E2168" s="308"/>
      <c r="F2168" s="308"/>
      <c r="G2168" s="308"/>
      <c r="H2168" s="308"/>
      <c r="I2168" s="308"/>
      <c r="J2168" s="308"/>
      <c r="K2168" s="308"/>
      <c r="L2168" s="308"/>
      <c r="M2168" s="308"/>
      <c r="N2168" s="308"/>
      <c r="O2168" s="308"/>
      <c r="P2168" s="308"/>
      <c r="Q2168" s="308"/>
      <c r="R2168" s="308"/>
      <c r="S2168" s="308"/>
      <c r="T2168" s="308"/>
      <c r="U2168" s="308"/>
      <c r="V2168" s="308"/>
      <c r="W2168" s="308"/>
      <c r="X2168" s="308"/>
      <c r="Y2168" s="308"/>
      <c r="Z2168" s="308"/>
      <c r="AA2168" s="308"/>
      <c r="AB2168" s="308"/>
      <c r="AC2168" s="308"/>
      <c r="AD2168" s="308"/>
      <c r="AE2168" s="308"/>
      <c r="AF2168" s="308"/>
      <c r="AG2168" s="308"/>
      <c r="AH2168" s="308"/>
      <c r="AI2168" s="308"/>
      <c r="AJ2168" s="308"/>
      <c r="AK2168" s="308"/>
      <c r="AL2168" s="308"/>
      <c r="AM2168" s="308"/>
      <c r="AN2168" s="308"/>
      <c r="AO2168" s="308"/>
      <c r="AP2168" s="308"/>
      <c r="AQ2168" s="308"/>
      <c r="AR2168" s="282"/>
      <c r="AS2168" s="308"/>
      <c r="AT2168" s="256"/>
    </row>
    <row r="2169" spans="2:46" s="257" customFormat="1" ht="21.6" x14ac:dyDescent="0.65">
      <c r="B2169" s="285"/>
      <c r="C2169" s="279"/>
      <c r="AR2169" s="282"/>
      <c r="AS2169" s="279"/>
      <c r="AT2169" s="258"/>
    </row>
    <row r="2170" spans="2:46" s="257" customFormat="1" ht="14.4" x14ac:dyDescent="0.3">
      <c r="B2170" s="307"/>
      <c r="C2170" s="308"/>
      <c r="D2170" s="308"/>
      <c r="E2170" s="308"/>
      <c r="F2170" s="308"/>
      <c r="G2170" s="308"/>
      <c r="H2170" s="308"/>
      <c r="I2170" s="308"/>
      <c r="J2170" s="308"/>
      <c r="K2170" s="308"/>
      <c r="L2170" s="308"/>
      <c r="M2170" s="308"/>
      <c r="N2170" s="308"/>
      <c r="O2170" s="308"/>
      <c r="P2170" s="308"/>
      <c r="Q2170" s="308"/>
      <c r="R2170" s="308"/>
      <c r="S2170" s="308"/>
      <c r="T2170" s="308"/>
      <c r="U2170" s="308"/>
      <c r="V2170" s="308"/>
      <c r="W2170" s="308"/>
      <c r="X2170" s="308"/>
      <c r="Y2170" s="308"/>
      <c r="Z2170" s="308"/>
      <c r="AA2170" s="308"/>
      <c r="AB2170" s="308"/>
      <c r="AC2170" s="308"/>
      <c r="AD2170" s="308"/>
      <c r="AE2170" s="308"/>
      <c r="AF2170" s="308"/>
      <c r="AG2170" s="308"/>
      <c r="AH2170" s="308"/>
      <c r="AI2170" s="308"/>
      <c r="AJ2170" s="308"/>
      <c r="AK2170" s="308"/>
      <c r="AL2170" s="308"/>
      <c r="AM2170" s="308"/>
      <c r="AN2170" s="308"/>
      <c r="AO2170" s="308"/>
      <c r="AP2170" s="308"/>
      <c r="AQ2170" s="308"/>
      <c r="AR2170" s="282"/>
      <c r="AS2170" s="308"/>
      <c r="AT2170" s="256"/>
    </row>
    <row r="2171" spans="2:46" s="257" customFormat="1" ht="21.6" x14ac:dyDescent="0.65">
      <c r="B2171" s="285"/>
      <c r="C2171" s="279"/>
      <c r="AR2171" s="282"/>
      <c r="AS2171" s="279"/>
      <c r="AT2171" s="258"/>
    </row>
    <row r="2172" spans="2:46" s="257" customFormat="1" ht="21.6" x14ac:dyDescent="0.65">
      <c r="B2172" s="285"/>
      <c r="C2172" s="279"/>
      <c r="AR2172" s="282"/>
      <c r="AS2172" s="279"/>
      <c r="AT2172" s="258"/>
    </row>
    <row r="2173" spans="2:46" s="257" customFormat="1" ht="21.6" x14ac:dyDescent="0.65">
      <c r="B2173" s="285"/>
      <c r="C2173" s="279"/>
      <c r="AR2173" s="282"/>
      <c r="AS2173" s="279"/>
      <c r="AT2173" s="258"/>
    </row>
    <row r="2174" spans="2:46" s="257" customFormat="1" ht="21.6" x14ac:dyDescent="0.65">
      <c r="B2174" s="285"/>
      <c r="C2174" s="279"/>
      <c r="D2174" s="256"/>
      <c r="E2174" s="256"/>
      <c r="F2174" s="256"/>
      <c r="G2174" s="256"/>
      <c r="H2174" s="256"/>
      <c r="I2174" s="256"/>
      <c r="J2174" s="256"/>
      <c r="K2174" s="256"/>
      <c r="L2174" s="256"/>
      <c r="M2174" s="256"/>
      <c r="N2174" s="256"/>
      <c r="O2174" s="256"/>
      <c r="P2174" s="256"/>
      <c r="Q2174" s="256"/>
      <c r="R2174" s="256"/>
      <c r="S2174" s="256"/>
      <c r="T2174" s="256"/>
      <c r="U2174" s="256"/>
      <c r="V2174" s="256"/>
      <c r="W2174" s="256"/>
      <c r="X2174" s="256"/>
      <c r="Y2174" s="256"/>
      <c r="Z2174" s="256"/>
      <c r="AA2174" s="256"/>
      <c r="AB2174" s="256"/>
      <c r="AC2174" s="256"/>
      <c r="AD2174" s="256"/>
      <c r="AE2174" s="256"/>
      <c r="AF2174" s="256"/>
      <c r="AG2174" s="256"/>
      <c r="AH2174" s="256"/>
      <c r="AI2174" s="256"/>
      <c r="AJ2174" s="256"/>
      <c r="AK2174" s="256"/>
      <c r="AL2174" s="256"/>
      <c r="AM2174" s="256"/>
      <c r="AN2174" s="256"/>
      <c r="AO2174" s="256"/>
      <c r="AP2174" s="256"/>
      <c r="AQ2174" s="256"/>
      <c r="AR2174" s="282"/>
      <c r="AS2174" s="279"/>
      <c r="AT2174" s="256"/>
    </row>
    <row r="2175" spans="2:46" s="257" customFormat="1" ht="21.6" x14ac:dyDescent="0.65">
      <c r="B2175" s="285"/>
      <c r="C2175" s="279"/>
      <c r="D2175" s="256"/>
      <c r="E2175" s="256"/>
      <c r="F2175" s="256"/>
      <c r="G2175" s="256"/>
      <c r="H2175" s="256"/>
      <c r="I2175" s="256"/>
      <c r="J2175" s="256"/>
      <c r="K2175" s="256"/>
      <c r="L2175" s="256"/>
      <c r="M2175" s="256"/>
      <c r="N2175" s="256"/>
      <c r="O2175" s="256"/>
      <c r="P2175" s="256"/>
      <c r="Q2175" s="256"/>
      <c r="R2175" s="256"/>
      <c r="S2175" s="256"/>
      <c r="T2175" s="256"/>
      <c r="U2175" s="256"/>
      <c r="V2175" s="256"/>
      <c r="W2175" s="256"/>
      <c r="X2175" s="256"/>
      <c r="Y2175" s="256"/>
      <c r="Z2175" s="256"/>
      <c r="AA2175" s="256"/>
      <c r="AB2175" s="256"/>
      <c r="AC2175" s="256"/>
      <c r="AD2175" s="256"/>
      <c r="AE2175" s="256"/>
      <c r="AF2175" s="256"/>
      <c r="AG2175" s="256"/>
      <c r="AH2175" s="256"/>
      <c r="AI2175" s="256"/>
      <c r="AJ2175" s="256"/>
      <c r="AK2175" s="256"/>
      <c r="AL2175" s="256"/>
      <c r="AM2175" s="256"/>
      <c r="AN2175" s="256"/>
      <c r="AO2175" s="256"/>
      <c r="AP2175" s="256"/>
      <c r="AQ2175" s="256"/>
      <c r="AR2175" s="282"/>
      <c r="AS2175" s="279"/>
      <c r="AT2175" s="256"/>
    </row>
    <row r="2176" spans="2:46" s="257" customFormat="1" ht="21.6" x14ac:dyDescent="0.65">
      <c r="B2176" s="285"/>
      <c r="C2176" s="279"/>
      <c r="AR2176" s="282"/>
      <c r="AS2176" s="279"/>
      <c r="AT2176" s="258"/>
    </row>
    <row r="2177" spans="2:46" s="257" customFormat="1" ht="14.4" x14ac:dyDescent="0.3">
      <c r="B2177" s="307"/>
      <c r="C2177" s="308"/>
      <c r="D2177" s="308"/>
      <c r="E2177" s="308"/>
      <c r="F2177" s="308"/>
      <c r="G2177" s="308"/>
      <c r="H2177" s="308"/>
      <c r="I2177" s="308"/>
      <c r="J2177" s="308"/>
      <c r="K2177" s="308"/>
      <c r="L2177" s="308"/>
      <c r="M2177" s="308"/>
      <c r="N2177" s="308"/>
      <c r="O2177" s="308"/>
      <c r="P2177" s="308"/>
      <c r="Q2177" s="308"/>
      <c r="R2177" s="308"/>
      <c r="S2177" s="308"/>
      <c r="T2177" s="308"/>
      <c r="U2177" s="308"/>
      <c r="V2177" s="308"/>
      <c r="W2177" s="308"/>
      <c r="X2177" s="308"/>
      <c r="Y2177" s="308"/>
      <c r="Z2177" s="308"/>
      <c r="AA2177" s="308"/>
      <c r="AB2177" s="308"/>
      <c r="AC2177" s="308"/>
      <c r="AD2177" s="308"/>
      <c r="AE2177" s="308"/>
      <c r="AF2177" s="308"/>
      <c r="AG2177" s="308"/>
      <c r="AH2177" s="308"/>
      <c r="AI2177" s="308"/>
      <c r="AJ2177" s="308"/>
      <c r="AK2177" s="308"/>
      <c r="AL2177" s="308"/>
      <c r="AM2177" s="308"/>
      <c r="AN2177" s="308"/>
      <c r="AO2177" s="308"/>
      <c r="AP2177" s="308"/>
      <c r="AQ2177" s="308"/>
      <c r="AR2177" s="282"/>
      <c r="AS2177" s="308"/>
      <c r="AT2177" s="256"/>
    </row>
    <row r="2178" spans="2:46" s="257" customFormat="1" ht="21.6" x14ac:dyDescent="0.65">
      <c r="B2178" s="285"/>
      <c r="C2178" s="279"/>
      <c r="AR2178" s="282"/>
      <c r="AS2178" s="279"/>
      <c r="AT2178" s="258"/>
    </row>
    <row r="2179" spans="2:46" s="257" customFormat="1" ht="14.4" x14ac:dyDescent="0.3">
      <c r="B2179" s="307"/>
      <c r="C2179" s="308"/>
      <c r="D2179" s="308"/>
      <c r="E2179" s="308"/>
      <c r="F2179" s="308"/>
      <c r="G2179" s="308"/>
      <c r="H2179" s="308"/>
      <c r="I2179" s="308"/>
      <c r="J2179" s="308"/>
      <c r="K2179" s="308"/>
      <c r="L2179" s="308"/>
      <c r="M2179" s="308"/>
      <c r="N2179" s="308"/>
      <c r="O2179" s="308"/>
      <c r="P2179" s="308"/>
      <c r="Q2179" s="308"/>
      <c r="R2179" s="308"/>
      <c r="S2179" s="308"/>
      <c r="T2179" s="308"/>
      <c r="U2179" s="308"/>
      <c r="V2179" s="308"/>
      <c r="W2179" s="308"/>
      <c r="X2179" s="308"/>
      <c r="Y2179" s="308"/>
      <c r="Z2179" s="308"/>
      <c r="AA2179" s="308"/>
      <c r="AB2179" s="308"/>
      <c r="AC2179" s="308"/>
      <c r="AD2179" s="308"/>
      <c r="AE2179" s="308"/>
      <c r="AF2179" s="308"/>
      <c r="AG2179" s="308"/>
      <c r="AH2179" s="308"/>
      <c r="AI2179" s="308"/>
      <c r="AJ2179" s="308"/>
      <c r="AK2179" s="308"/>
      <c r="AL2179" s="308"/>
      <c r="AM2179" s="308"/>
      <c r="AN2179" s="308"/>
      <c r="AO2179" s="308"/>
      <c r="AP2179" s="308"/>
      <c r="AQ2179" s="308"/>
      <c r="AR2179" s="282"/>
      <c r="AS2179" s="308"/>
      <c r="AT2179" s="256"/>
    </row>
    <row r="2180" spans="2:46" s="257" customFormat="1" ht="21.6" x14ac:dyDescent="0.65">
      <c r="B2180" s="285"/>
      <c r="C2180" s="279"/>
      <c r="D2180" s="256"/>
      <c r="E2180" s="256"/>
      <c r="F2180" s="256"/>
      <c r="G2180" s="256"/>
      <c r="H2180" s="256"/>
      <c r="I2180" s="256"/>
      <c r="J2180" s="256"/>
      <c r="K2180" s="256"/>
      <c r="L2180" s="256"/>
      <c r="M2180" s="256"/>
      <c r="N2180" s="256"/>
      <c r="O2180" s="256"/>
      <c r="P2180" s="256"/>
      <c r="Q2180" s="256"/>
      <c r="R2180" s="256"/>
      <c r="S2180" s="256"/>
      <c r="T2180" s="256"/>
      <c r="U2180" s="256"/>
      <c r="V2180" s="256"/>
      <c r="W2180" s="256"/>
      <c r="X2180" s="256"/>
      <c r="Y2180" s="256"/>
      <c r="Z2180" s="256"/>
      <c r="AA2180" s="256"/>
      <c r="AB2180" s="256"/>
      <c r="AC2180" s="256"/>
      <c r="AD2180" s="256"/>
      <c r="AE2180" s="256"/>
      <c r="AF2180" s="256"/>
      <c r="AG2180" s="256"/>
      <c r="AH2180" s="256"/>
      <c r="AI2180" s="256"/>
      <c r="AJ2180" s="256"/>
      <c r="AK2180" s="256"/>
      <c r="AL2180" s="256"/>
      <c r="AM2180" s="256"/>
      <c r="AN2180" s="256"/>
      <c r="AO2180" s="256"/>
      <c r="AP2180" s="256"/>
      <c r="AQ2180" s="256"/>
      <c r="AR2180" s="282"/>
      <c r="AS2180" s="279"/>
      <c r="AT2180" s="256"/>
    </row>
    <row r="2181" spans="2:46" s="257" customFormat="1" ht="21.6" x14ac:dyDescent="0.65">
      <c r="B2181" s="285"/>
      <c r="C2181" s="279"/>
      <c r="D2181" s="256"/>
      <c r="E2181" s="256"/>
      <c r="F2181" s="256"/>
      <c r="G2181" s="256"/>
      <c r="H2181" s="256"/>
      <c r="I2181" s="256"/>
      <c r="J2181" s="256"/>
      <c r="K2181" s="256"/>
      <c r="L2181" s="256"/>
      <c r="M2181" s="256"/>
      <c r="N2181" s="256"/>
      <c r="O2181" s="256"/>
      <c r="P2181" s="256"/>
      <c r="Q2181" s="256"/>
      <c r="R2181" s="256"/>
      <c r="S2181" s="256"/>
      <c r="T2181" s="256"/>
      <c r="U2181" s="256"/>
      <c r="V2181" s="256"/>
      <c r="W2181" s="256"/>
      <c r="X2181" s="256"/>
      <c r="Y2181" s="256"/>
      <c r="Z2181" s="256"/>
      <c r="AA2181" s="256"/>
      <c r="AB2181" s="256"/>
      <c r="AC2181" s="256"/>
      <c r="AD2181" s="256"/>
      <c r="AE2181" s="256"/>
      <c r="AF2181" s="256"/>
      <c r="AG2181" s="256"/>
      <c r="AH2181" s="256"/>
      <c r="AI2181" s="256"/>
      <c r="AJ2181" s="256"/>
      <c r="AK2181" s="256"/>
      <c r="AL2181" s="256"/>
      <c r="AM2181" s="256"/>
      <c r="AN2181" s="256"/>
      <c r="AO2181" s="256"/>
      <c r="AP2181" s="256"/>
      <c r="AQ2181" s="256"/>
      <c r="AR2181" s="282"/>
      <c r="AS2181" s="279"/>
      <c r="AT2181" s="256"/>
    </row>
    <row r="2182" spans="2:46" s="257" customFormat="1" ht="14.4" x14ac:dyDescent="0.3">
      <c r="B2182" s="307"/>
      <c r="C2182" s="308"/>
      <c r="D2182" s="308"/>
      <c r="E2182" s="308"/>
      <c r="F2182" s="308"/>
      <c r="G2182" s="308"/>
      <c r="H2182" s="308"/>
      <c r="I2182" s="308"/>
      <c r="J2182" s="308"/>
      <c r="K2182" s="308"/>
      <c r="L2182" s="308"/>
      <c r="M2182" s="308"/>
      <c r="N2182" s="308"/>
      <c r="O2182" s="308"/>
      <c r="P2182" s="308"/>
      <c r="Q2182" s="308"/>
      <c r="R2182" s="308"/>
      <c r="S2182" s="308"/>
      <c r="T2182" s="308"/>
      <c r="U2182" s="308"/>
      <c r="V2182" s="308"/>
      <c r="W2182" s="308"/>
      <c r="X2182" s="308"/>
      <c r="Y2182" s="308"/>
      <c r="Z2182" s="308"/>
      <c r="AA2182" s="308"/>
      <c r="AB2182" s="308"/>
      <c r="AC2182" s="308"/>
      <c r="AD2182" s="308"/>
      <c r="AE2182" s="308"/>
      <c r="AF2182" s="308"/>
      <c r="AG2182" s="308"/>
      <c r="AH2182" s="308"/>
      <c r="AI2182" s="308"/>
      <c r="AJ2182" s="308"/>
      <c r="AK2182" s="308"/>
      <c r="AL2182" s="308"/>
      <c r="AM2182" s="308"/>
      <c r="AN2182" s="308"/>
      <c r="AO2182" s="308"/>
      <c r="AP2182" s="308"/>
      <c r="AQ2182" s="308"/>
      <c r="AR2182" s="282"/>
      <c r="AS2182" s="308"/>
      <c r="AT2182" s="256"/>
    </row>
    <row r="2183" spans="2:46" s="257" customFormat="1" ht="21.6" x14ac:dyDescent="0.65">
      <c r="B2183" s="279"/>
      <c r="C2183" s="279"/>
      <c r="AR2183" s="282"/>
      <c r="AS2183" s="279"/>
      <c r="AT2183" s="258"/>
    </row>
    <row r="2184" spans="2:46" s="257" customFormat="1" ht="21.6" x14ac:dyDescent="0.65">
      <c r="B2184" s="285"/>
      <c r="C2184" s="279"/>
      <c r="D2184" s="256"/>
      <c r="E2184" s="256"/>
      <c r="F2184" s="256"/>
      <c r="G2184" s="256"/>
      <c r="H2184" s="256"/>
      <c r="I2184" s="256"/>
      <c r="J2184" s="256"/>
      <c r="K2184" s="256"/>
      <c r="L2184" s="256"/>
      <c r="M2184" s="256"/>
      <c r="N2184" s="256"/>
      <c r="O2184" s="256"/>
      <c r="P2184" s="256"/>
      <c r="Q2184" s="256"/>
      <c r="R2184" s="256"/>
      <c r="S2184" s="256"/>
      <c r="T2184" s="256"/>
      <c r="U2184" s="256"/>
      <c r="V2184" s="256"/>
      <c r="W2184" s="256"/>
      <c r="X2184" s="256"/>
      <c r="Y2184" s="256"/>
      <c r="Z2184" s="256"/>
      <c r="AA2184" s="256"/>
      <c r="AB2184" s="256"/>
      <c r="AC2184" s="256"/>
      <c r="AD2184" s="256"/>
      <c r="AE2184" s="256"/>
      <c r="AF2184" s="256"/>
      <c r="AG2184" s="256"/>
      <c r="AH2184" s="256"/>
      <c r="AI2184" s="256"/>
      <c r="AJ2184" s="256"/>
      <c r="AK2184" s="256"/>
      <c r="AL2184" s="256"/>
      <c r="AM2184" s="256"/>
      <c r="AN2184" s="256"/>
      <c r="AO2184" s="256"/>
      <c r="AP2184" s="256"/>
      <c r="AQ2184" s="256"/>
      <c r="AR2184" s="282"/>
      <c r="AS2184" s="279"/>
      <c r="AT2184" s="256"/>
    </row>
    <row r="2185" spans="2:46" s="257" customFormat="1" ht="21.6" x14ac:dyDescent="0.65">
      <c r="B2185" s="285"/>
      <c r="C2185" s="279"/>
      <c r="D2185" s="256"/>
      <c r="E2185" s="256"/>
      <c r="F2185" s="256"/>
      <c r="G2185" s="256"/>
      <c r="H2185" s="256"/>
      <c r="I2185" s="256"/>
      <c r="J2185" s="256"/>
      <c r="K2185" s="256"/>
      <c r="L2185" s="256"/>
      <c r="M2185" s="256"/>
      <c r="N2185" s="256"/>
      <c r="O2185" s="256"/>
      <c r="P2185" s="256"/>
      <c r="Q2185" s="256"/>
      <c r="R2185" s="256"/>
      <c r="S2185" s="256"/>
      <c r="T2185" s="256"/>
      <c r="U2185" s="256"/>
      <c r="V2185" s="256"/>
      <c r="W2185" s="256"/>
      <c r="X2185" s="256"/>
      <c r="Y2185" s="256"/>
      <c r="Z2185" s="256"/>
      <c r="AA2185" s="256"/>
      <c r="AB2185" s="256"/>
      <c r="AC2185" s="256"/>
      <c r="AD2185" s="256"/>
      <c r="AE2185" s="256"/>
      <c r="AF2185" s="256"/>
      <c r="AG2185" s="256"/>
      <c r="AH2185" s="256"/>
      <c r="AI2185" s="256"/>
      <c r="AJ2185" s="256"/>
      <c r="AK2185" s="256"/>
      <c r="AL2185" s="256"/>
      <c r="AM2185" s="256"/>
      <c r="AN2185" s="256"/>
      <c r="AO2185" s="256"/>
      <c r="AP2185" s="256"/>
      <c r="AQ2185" s="256"/>
      <c r="AR2185" s="282"/>
      <c r="AS2185" s="279"/>
      <c r="AT2185" s="256"/>
    </row>
    <row r="2186" spans="2:46" s="257" customFormat="1" ht="21.6" x14ac:dyDescent="0.65">
      <c r="B2186" s="285"/>
      <c r="C2186" s="279"/>
      <c r="D2186" s="256"/>
      <c r="E2186" s="256"/>
      <c r="F2186" s="256"/>
      <c r="G2186" s="256"/>
      <c r="H2186" s="256"/>
      <c r="I2186" s="256"/>
      <c r="J2186" s="256"/>
      <c r="K2186" s="256"/>
      <c r="L2186" s="256"/>
      <c r="M2186" s="256"/>
      <c r="N2186" s="256"/>
      <c r="O2186" s="256"/>
      <c r="P2186" s="256"/>
      <c r="Q2186" s="256"/>
      <c r="R2186" s="256"/>
      <c r="S2186" s="256"/>
      <c r="T2186" s="256"/>
      <c r="U2186" s="256"/>
      <c r="V2186" s="256"/>
      <c r="W2186" s="256"/>
      <c r="X2186" s="256"/>
      <c r="Y2186" s="256"/>
      <c r="Z2186" s="256"/>
      <c r="AA2186" s="256"/>
      <c r="AB2186" s="256"/>
      <c r="AC2186" s="256"/>
      <c r="AD2186" s="256"/>
      <c r="AE2186" s="256"/>
      <c r="AF2186" s="256"/>
      <c r="AG2186" s="256"/>
      <c r="AH2186" s="256"/>
      <c r="AI2186" s="256"/>
      <c r="AJ2186" s="256"/>
      <c r="AK2186" s="256"/>
      <c r="AL2186" s="256"/>
      <c r="AM2186" s="256"/>
      <c r="AN2186" s="256"/>
      <c r="AO2186" s="256"/>
      <c r="AP2186" s="256"/>
      <c r="AQ2186" s="256"/>
      <c r="AR2186" s="282"/>
      <c r="AS2186" s="279"/>
      <c r="AT2186" s="256"/>
    </row>
    <row r="2187" spans="2:46" s="257" customFormat="1" ht="21.6" x14ac:dyDescent="0.65">
      <c r="B2187" s="285"/>
      <c r="C2187" s="279"/>
      <c r="D2187" s="256"/>
      <c r="E2187" s="256"/>
      <c r="F2187" s="256"/>
      <c r="G2187" s="256"/>
      <c r="H2187" s="256"/>
      <c r="I2187" s="256"/>
      <c r="J2187" s="256"/>
      <c r="K2187" s="256"/>
      <c r="L2187" s="256"/>
      <c r="M2187" s="256"/>
      <c r="N2187" s="256"/>
      <c r="O2187" s="256"/>
      <c r="P2187" s="256"/>
      <c r="Q2187" s="256"/>
      <c r="R2187" s="256"/>
      <c r="S2187" s="256"/>
      <c r="T2187" s="256"/>
      <c r="U2187" s="256"/>
      <c r="V2187" s="256"/>
      <c r="W2187" s="256"/>
      <c r="X2187" s="256"/>
      <c r="Y2187" s="256"/>
      <c r="Z2187" s="256"/>
      <c r="AA2187" s="256"/>
      <c r="AB2187" s="256"/>
      <c r="AC2187" s="256"/>
      <c r="AD2187" s="256"/>
      <c r="AE2187" s="256"/>
      <c r="AF2187" s="256"/>
      <c r="AG2187" s="256"/>
      <c r="AH2187" s="256"/>
      <c r="AI2187" s="256"/>
      <c r="AJ2187" s="256"/>
      <c r="AK2187" s="256"/>
      <c r="AL2187" s="256"/>
      <c r="AM2187" s="256"/>
      <c r="AN2187" s="256"/>
      <c r="AO2187" s="256"/>
      <c r="AP2187" s="256"/>
      <c r="AQ2187" s="256"/>
      <c r="AR2187" s="282"/>
      <c r="AS2187" s="279"/>
      <c r="AT2187" s="256"/>
    </row>
    <row r="2188" spans="2:46" s="257" customFormat="1" ht="14.4" x14ac:dyDescent="0.3">
      <c r="B2188" s="307"/>
      <c r="C2188" s="308"/>
      <c r="D2188" s="308"/>
      <c r="E2188" s="308"/>
      <c r="F2188" s="308"/>
      <c r="G2188" s="308"/>
      <c r="H2188" s="308"/>
      <c r="I2188" s="308"/>
      <c r="J2188" s="308"/>
      <c r="K2188" s="308"/>
      <c r="L2188" s="308"/>
      <c r="M2188" s="308"/>
      <c r="N2188" s="308"/>
      <c r="O2188" s="308"/>
      <c r="P2188" s="308"/>
      <c r="Q2188" s="308"/>
      <c r="R2188" s="308"/>
      <c r="S2188" s="308"/>
      <c r="T2188" s="308"/>
      <c r="U2188" s="308"/>
      <c r="V2188" s="308"/>
      <c r="W2188" s="308"/>
      <c r="X2188" s="308"/>
      <c r="Y2188" s="308"/>
      <c r="Z2188" s="308"/>
      <c r="AA2188" s="308"/>
      <c r="AB2188" s="308"/>
      <c r="AC2188" s="308"/>
      <c r="AD2188" s="308"/>
      <c r="AE2188" s="308"/>
      <c r="AF2188" s="308"/>
      <c r="AG2188" s="308"/>
      <c r="AH2188" s="308"/>
      <c r="AI2188" s="308"/>
      <c r="AJ2188" s="308"/>
      <c r="AK2188" s="308"/>
      <c r="AL2188" s="308"/>
      <c r="AM2188" s="308"/>
      <c r="AN2188" s="308"/>
      <c r="AO2188" s="308"/>
      <c r="AP2188" s="308"/>
      <c r="AQ2188" s="308"/>
      <c r="AR2188" s="282"/>
      <c r="AS2188" s="308"/>
      <c r="AT2188" s="256"/>
    </row>
    <row r="2189" spans="2:46" s="257" customFormat="1" ht="21.6" x14ac:dyDescent="0.65">
      <c r="B2189" s="285"/>
      <c r="C2189" s="279"/>
      <c r="D2189" s="256"/>
      <c r="E2189" s="256"/>
      <c r="F2189" s="256"/>
      <c r="G2189" s="256"/>
      <c r="H2189" s="256"/>
      <c r="I2189" s="256"/>
      <c r="J2189" s="256"/>
      <c r="K2189" s="256"/>
      <c r="L2189" s="256"/>
      <c r="M2189" s="256"/>
      <c r="N2189" s="256"/>
      <c r="O2189" s="256"/>
      <c r="P2189" s="256"/>
      <c r="Q2189" s="256"/>
      <c r="R2189" s="256"/>
      <c r="S2189" s="256"/>
      <c r="T2189" s="256"/>
      <c r="U2189" s="256"/>
      <c r="V2189" s="256"/>
      <c r="W2189" s="256"/>
      <c r="X2189" s="256"/>
      <c r="Y2189" s="256"/>
      <c r="Z2189" s="256"/>
      <c r="AA2189" s="256"/>
      <c r="AB2189" s="256"/>
      <c r="AC2189" s="256"/>
      <c r="AD2189" s="256"/>
      <c r="AE2189" s="256"/>
      <c r="AF2189" s="256"/>
      <c r="AG2189" s="256"/>
      <c r="AH2189" s="256"/>
      <c r="AI2189" s="256"/>
      <c r="AJ2189" s="256"/>
      <c r="AK2189" s="256"/>
      <c r="AL2189" s="256"/>
      <c r="AM2189" s="256"/>
      <c r="AN2189" s="256"/>
      <c r="AO2189" s="256"/>
      <c r="AP2189" s="256"/>
      <c r="AQ2189" s="256"/>
      <c r="AR2189" s="282"/>
      <c r="AS2189" s="279"/>
      <c r="AT2189" s="256"/>
    </row>
    <row r="2190" spans="2:46" s="257" customFormat="1" ht="21.6" x14ac:dyDescent="0.65">
      <c r="B2190" s="285"/>
      <c r="C2190" s="279"/>
      <c r="AR2190" s="282"/>
      <c r="AS2190" s="279"/>
      <c r="AT2190" s="258"/>
    </row>
    <row r="2191" spans="2:46" s="257" customFormat="1" ht="21.6" x14ac:dyDescent="0.65">
      <c r="B2191" s="285"/>
      <c r="C2191" s="279"/>
      <c r="AR2191" s="282"/>
      <c r="AS2191" s="279"/>
      <c r="AT2191" s="258"/>
    </row>
    <row r="2192" spans="2:46" s="257" customFormat="1" ht="21.6" x14ac:dyDescent="0.65">
      <c r="B2192" s="278"/>
      <c r="C2192" s="279"/>
      <c r="D2192" s="256"/>
      <c r="E2192" s="256"/>
      <c r="F2192" s="256"/>
      <c r="G2192" s="256"/>
      <c r="H2192" s="256"/>
      <c r="I2192" s="256"/>
      <c r="J2192" s="256"/>
      <c r="K2192" s="256"/>
      <c r="L2192" s="256"/>
      <c r="M2192" s="256"/>
      <c r="N2192" s="256"/>
      <c r="O2192" s="256"/>
      <c r="P2192" s="256"/>
      <c r="Q2192" s="256"/>
      <c r="R2192" s="256"/>
      <c r="S2192" s="256"/>
      <c r="T2192" s="256"/>
      <c r="U2192" s="256"/>
      <c r="V2192" s="256"/>
      <c r="W2192" s="256"/>
      <c r="X2192" s="256"/>
      <c r="Y2192" s="256"/>
      <c r="Z2192" s="256"/>
      <c r="AA2192" s="256"/>
      <c r="AB2192" s="256"/>
      <c r="AC2192" s="256"/>
      <c r="AD2192" s="256"/>
      <c r="AE2192" s="256"/>
      <c r="AF2192" s="256"/>
      <c r="AG2192" s="256"/>
      <c r="AH2192" s="256"/>
      <c r="AI2192" s="256"/>
      <c r="AJ2192" s="256"/>
      <c r="AK2192" s="256"/>
      <c r="AL2192" s="256"/>
      <c r="AM2192" s="256"/>
      <c r="AN2192" s="256"/>
      <c r="AO2192" s="256"/>
      <c r="AP2192" s="256"/>
      <c r="AQ2192" s="256"/>
      <c r="AR2192" s="282"/>
      <c r="AS2192" s="292"/>
      <c r="AT2192" s="256"/>
    </row>
    <row r="2193" spans="2:48" s="257" customFormat="1" ht="21.6" x14ac:dyDescent="0.65">
      <c r="B2193" s="285"/>
      <c r="C2193" s="279"/>
      <c r="AR2193" s="282"/>
      <c r="AS2193" s="279"/>
      <c r="AT2193" s="258"/>
    </row>
    <row r="2194" spans="2:48" s="257" customFormat="1" ht="21.6" x14ac:dyDescent="0.65">
      <c r="B2194" s="285"/>
      <c r="C2194" s="279"/>
      <c r="D2194" s="256"/>
      <c r="E2194" s="256"/>
      <c r="F2194" s="256"/>
      <c r="G2194" s="256"/>
      <c r="H2194" s="256"/>
      <c r="I2194" s="256"/>
      <c r="J2194" s="256"/>
      <c r="K2194" s="256"/>
      <c r="L2194" s="256"/>
      <c r="M2194" s="256"/>
      <c r="N2194" s="256"/>
      <c r="O2194" s="256"/>
      <c r="P2194" s="256"/>
      <c r="Q2194" s="256"/>
      <c r="R2194" s="256"/>
      <c r="S2194" s="256"/>
      <c r="T2194" s="256"/>
      <c r="U2194" s="256"/>
      <c r="V2194" s="256"/>
      <c r="W2194" s="256"/>
      <c r="X2194" s="256"/>
      <c r="Y2194" s="256"/>
      <c r="Z2194" s="256"/>
      <c r="AA2194" s="256"/>
      <c r="AB2194" s="256"/>
      <c r="AC2194" s="256"/>
      <c r="AD2194" s="256"/>
      <c r="AE2194" s="256"/>
      <c r="AF2194" s="256"/>
      <c r="AG2194" s="256"/>
      <c r="AH2194" s="256"/>
      <c r="AI2194" s="256"/>
      <c r="AJ2194" s="256"/>
      <c r="AK2194" s="256"/>
      <c r="AL2194" s="256"/>
      <c r="AM2194" s="256"/>
      <c r="AN2194" s="256"/>
      <c r="AO2194" s="256"/>
      <c r="AP2194" s="256"/>
      <c r="AQ2194" s="256"/>
      <c r="AR2194" s="282"/>
      <c r="AS2194" s="279"/>
      <c r="AT2194" s="256"/>
    </row>
    <row r="2195" spans="2:48" s="257" customFormat="1" ht="21.6" x14ac:dyDescent="0.65">
      <c r="B2195" s="285"/>
      <c r="C2195" s="279"/>
      <c r="D2195" s="256"/>
      <c r="E2195" s="256"/>
      <c r="F2195" s="256"/>
      <c r="G2195" s="256"/>
      <c r="H2195" s="256"/>
      <c r="I2195" s="256"/>
      <c r="J2195" s="256"/>
      <c r="K2195" s="256"/>
      <c r="L2195" s="256"/>
      <c r="M2195" s="256"/>
      <c r="N2195" s="256"/>
      <c r="O2195" s="256"/>
      <c r="P2195" s="256"/>
      <c r="Q2195" s="256"/>
      <c r="R2195" s="256"/>
      <c r="S2195" s="256"/>
      <c r="T2195" s="256"/>
      <c r="U2195" s="256"/>
      <c r="V2195" s="256"/>
      <c r="W2195" s="256"/>
      <c r="X2195" s="256"/>
      <c r="Y2195" s="256"/>
      <c r="Z2195" s="256"/>
      <c r="AA2195" s="256"/>
      <c r="AB2195" s="256"/>
      <c r="AC2195" s="256"/>
      <c r="AD2195" s="256"/>
      <c r="AE2195" s="256"/>
      <c r="AF2195" s="256"/>
      <c r="AG2195" s="256"/>
      <c r="AH2195" s="256"/>
      <c r="AI2195" s="256"/>
      <c r="AJ2195" s="256"/>
      <c r="AK2195" s="256"/>
      <c r="AL2195" s="256"/>
      <c r="AM2195" s="256"/>
      <c r="AN2195" s="256"/>
      <c r="AO2195" s="256"/>
      <c r="AP2195" s="256"/>
      <c r="AQ2195" s="256"/>
      <c r="AR2195" s="282"/>
      <c r="AS2195" s="279"/>
      <c r="AT2195" s="256"/>
    </row>
    <row r="2196" spans="2:48" s="257" customFormat="1" ht="21.6" x14ac:dyDescent="0.65">
      <c r="B2196" s="285"/>
      <c r="C2196" s="279"/>
      <c r="AR2196" s="282"/>
      <c r="AS2196" s="279"/>
      <c r="AT2196" s="258"/>
    </row>
    <row r="2197" spans="2:48" s="257" customFormat="1" ht="21.6" x14ac:dyDescent="0.65">
      <c r="B2197" s="285"/>
      <c r="C2197" s="279"/>
      <c r="AR2197" s="282"/>
      <c r="AS2197" s="279"/>
      <c r="AT2197" s="258"/>
    </row>
    <row r="2198" spans="2:48" s="257" customFormat="1" ht="21.6" x14ac:dyDescent="0.65">
      <c r="B2198" s="285"/>
      <c r="C2198" s="279"/>
      <c r="D2198" s="256"/>
      <c r="E2198" s="256"/>
      <c r="F2198" s="256"/>
      <c r="G2198" s="256"/>
      <c r="H2198" s="256"/>
      <c r="I2198" s="256"/>
      <c r="J2198" s="256"/>
      <c r="K2198" s="256"/>
      <c r="L2198" s="256"/>
      <c r="M2198" s="256"/>
      <c r="N2198" s="256"/>
      <c r="O2198" s="256"/>
      <c r="P2198" s="256"/>
      <c r="Q2198" s="256"/>
      <c r="R2198" s="256"/>
      <c r="S2198" s="256"/>
      <c r="T2198" s="256"/>
      <c r="U2198" s="256"/>
      <c r="V2198" s="256"/>
      <c r="W2198" s="256"/>
      <c r="X2198" s="256"/>
      <c r="Y2198" s="256"/>
      <c r="Z2198" s="256"/>
      <c r="AA2198" s="256"/>
      <c r="AB2198" s="256"/>
      <c r="AC2198" s="256"/>
      <c r="AD2198" s="256"/>
      <c r="AE2198" s="256"/>
      <c r="AF2198" s="256"/>
      <c r="AG2198" s="256"/>
      <c r="AH2198" s="256"/>
      <c r="AI2198" s="256"/>
      <c r="AJ2198" s="256"/>
      <c r="AK2198" s="256"/>
      <c r="AL2198" s="256"/>
      <c r="AM2198" s="256"/>
      <c r="AN2198" s="256"/>
      <c r="AO2198" s="256"/>
      <c r="AP2198" s="256"/>
      <c r="AQ2198" s="256"/>
      <c r="AR2198" s="282"/>
      <c r="AS2198" s="279"/>
      <c r="AT2198" s="256"/>
    </row>
    <row r="2199" spans="2:48" s="257" customFormat="1" ht="21.6" x14ac:dyDescent="0.65">
      <c r="B2199" s="285"/>
      <c r="C2199" s="279"/>
      <c r="AR2199" s="282"/>
      <c r="AS2199" s="279"/>
      <c r="AT2199" s="258"/>
    </row>
    <row r="2200" spans="2:48" s="257" customFormat="1" ht="14.4" x14ac:dyDescent="0.3">
      <c r="B2200" s="307"/>
      <c r="C2200" s="308"/>
      <c r="D2200" s="308"/>
      <c r="E2200" s="308"/>
      <c r="F2200" s="308"/>
      <c r="G2200" s="308"/>
      <c r="H2200" s="308"/>
      <c r="I2200" s="308"/>
      <c r="J2200" s="308"/>
      <c r="K2200" s="308"/>
      <c r="L2200" s="308"/>
      <c r="M2200" s="308"/>
      <c r="N2200" s="308"/>
      <c r="O2200" s="308"/>
      <c r="P2200" s="308"/>
      <c r="Q2200" s="308"/>
      <c r="R2200" s="308"/>
      <c r="S2200" s="308"/>
      <c r="T2200" s="308"/>
      <c r="U2200" s="308"/>
      <c r="V2200" s="308"/>
      <c r="W2200" s="308"/>
      <c r="X2200" s="308"/>
      <c r="Y2200" s="308"/>
      <c r="Z2200" s="308"/>
      <c r="AA2200" s="308"/>
      <c r="AB2200" s="308"/>
      <c r="AC2200" s="308"/>
      <c r="AD2200" s="308"/>
      <c r="AE2200" s="308"/>
      <c r="AF2200" s="308"/>
      <c r="AG2200" s="308"/>
      <c r="AH2200" s="308"/>
      <c r="AI2200" s="308"/>
      <c r="AJ2200" s="308"/>
      <c r="AK2200" s="308"/>
      <c r="AL2200" s="308"/>
      <c r="AM2200" s="308"/>
      <c r="AN2200" s="308"/>
      <c r="AO2200" s="308"/>
      <c r="AP2200" s="308"/>
      <c r="AQ2200" s="308"/>
      <c r="AR2200" s="282"/>
      <c r="AS2200" s="308"/>
      <c r="AT2200" s="256"/>
    </row>
    <row r="2201" spans="2:48" s="257" customFormat="1" ht="21.6" x14ac:dyDescent="0.65">
      <c r="B2201" s="285"/>
      <c r="C2201" s="279"/>
      <c r="D2201" s="256"/>
      <c r="E2201" s="256"/>
      <c r="F2201" s="256"/>
      <c r="G2201" s="256"/>
      <c r="H2201" s="256"/>
      <c r="I2201" s="256"/>
      <c r="J2201" s="256"/>
      <c r="K2201" s="256"/>
      <c r="L2201" s="256"/>
      <c r="M2201" s="256"/>
      <c r="N2201" s="256"/>
      <c r="O2201" s="256"/>
      <c r="P2201" s="256"/>
      <c r="Q2201" s="256"/>
      <c r="R2201" s="256"/>
      <c r="S2201" s="256"/>
      <c r="T2201" s="256"/>
      <c r="U2201" s="256"/>
      <c r="V2201" s="256"/>
      <c r="W2201" s="256"/>
      <c r="X2201" s="256"/>
      <c r="Y2201" s="256"/>
      <c r="Z2201" s="256"/>
      <c r="AA2201" s="256"/>
      <c r="AB2201" s="256"/>
      <c r="AC2201" s="256"/>
      <c r="AD2201" s="256"/>
      <c r="AE2201" s="256"/>
      <c r="AF2201" s="256"/>
      <c r="AG2201" s="256"/>
      <c r="AH2201" s="256"/>
      <c r="AI2201" s="256"/>
      <c r="AJ2201" s="256"/>
      <c r="AK2201" s="256"/>
      <c r="AL2201" s="256"/>
      <c r="AM2201" s="256"/>
      <c r="AN2201" s="256"/>
      <c r="AO2201" s="256"/>
      <c r="AP2201" s="256"/>
      <c r="AQ2201" s="256"/>
      <c r="AR2201" s="282"/>
      <c r="AS2201" s="279"/>
      <c r="AT2201" s="256"/>
    </row>
    <row r="2202" spans="2:48" s="257" customFormat="1" ht="21.6" x14ac:dyDescent="0.65">
      <c r="B2202" s="285"/>
      <c r="C2202" s="279"/>
      <c r="AR2202" s="282"/>
      <c r="AS2202" s="279"/>
      <c r="AT2202" s="258"/>
      <c r="AV2202" s="258"/>
    </row>
    <row r="2203" spans="2:48" s="257" customFormat="1" ht="21.6" x14ac:dyDescent="0.65">
      <c r="B2203" s="285"/>
      <c r="C2203" s="279"/>
      <c r="AR2203" s="282"/>
      <c r="AS2203" s="279"/>
      <c r="AT2203" s="258"/>
      <c r="AV2203" s="258"/>
    </row>
    <row r="2204" spans="2:48" s="257" customFormat="1" ht="21.6" x14ac:dyDescent="0.65">
      <c r="B2204" s="285"/>
      <c r="C2204" s="279"/>
      <c r="D2204" s="256"/>
      <c r="E2204" s="256"/>
      <c r="F2204" s="256"/>
      <c r="G2204" s="256"/>
      <c r="H2204" s="256"/>
      <c r="I2204" s="256"/>
      <c r="J2204" s="256"/>
      <c r="K2204" s="256"/>
      <c r="L2204" s="256"/>
      <c r="M2204" s="256"/>
      <c r="N2204" s="256"/>
      <c r="O2204" s="256"/>
      <c r="P2204" s="256"/>
      <c r="Q2204" s="256"/>
      <c r="R2204" s="256"/>
      <c r="S2204" s="256"/>
      <c r="T2204" s="256"/>
      <c r="U2204" s="256"/>
      <c r="V2204" s="256"/>
      <c r="W2204" s="256"/>
      <c r="X2204" s="256"/>
      <c r="Y2204" s="256"/>
      <c r="Z2204" s="256"/>
      <c r="AA2204" s="256"/>
      <c r="AB2204" s="256"/>
      <c r="AC2204" s="256"/>
      <c r="AD2204" s="256"/>
      <c r="AE2204" s="256"/>
      <c r="AF2204" s="256"/>
      <c r="AG2204" s="256"/>
      <c r="AH2204" s="256"/>
      <c r="AI2204" s="256"/>
      <c r="AJ2204" s="256"/>
      <c r="AK2204" s="256"/>
      <c r="AL2204" s="256"/>
      <c r="AM2204" s="256"/>
      <c r="AN2204" s="256"/>
      <c r="AO2204" s="256"/>
      <c r="AP2204" s="256"/>
      <c r="AQ2204" s="256"/>
      <c r="AR2204" s="282"/>
      <c r="AS2204" s="279"/>
      <c r="AT2204" s="256"/>
      <c r="AV2204" s="258"/>
    </row>
    <row r="2205" spans="2:48" s="257" customFormat="1" ht="21.6" x14ac:dyDescent="0.65">
      <c r="B2205" s="285"/>
      <c r="C2205" s="279"/>
      <c r="AR2205" s="282"/>
      <c r="AS2205" s="309"/>
      <c r="AT2205" s="258"/>
      <c r="AV2205" s="258"/>
    </row>
    <row r="2206" spans="2:48" s="257" customFormat="1" ht="21.6" x14ac:dyDescent="0.65">
      <c r="B2206" s="285"/>
      <c r="C2206" s="279"/>
      <c r="D2206" s="256"/>
      <c r="E2206" s="256"/>
      <c r="F2206" s="256"/>
      <c r="G2206" s="256"/>
      <c r="H2206" s="256"/>
      <c r="I2206" s="256"/>
      <c r="J2206" s="256"/>
      <c r="K2206" s="256"/>
      <c r="L2206" s="256"/>
      <c r="M2206" s="256"/>
      <c r="N2206" s="256"/>
      <c r="O2206" s="256"/>
      <c r="P2206" s="256"/>
      <c r="Q2206" s="256"/>
      <c r="R2206" s="256"/>
      <c r="S2206" s="256"/>
      <c r="T2206" s="256"/>
      <c r="U2206" s="256"/>
      <c r="V2206" s="256"/>
      <c r="W2206" s="256"/>
      <c r="X2206" s="256"/>
      <c r="Y2206" s="256"/>
      <c r="Z2206" s="256"/>
      <c r="AA2206" s="256"/>
      <c r="AB2206" s="256"/>
      <c r="AC2206" s="256"/>
      <c r="AD2206" s="256"/>
      <c r="AE2206" s="256"/>
      <c r="AF2206" s="256"/>
      <c r="AG2206" s="256"/>
      <c r="AH2206" s="256"/>
      <c r="AI2206" s="256"/>
      <c r="AJ2206" s="256"/>
      <c r="AK2206" s="256"/>
      <c r="AL2206" s="256"/>
      <c r="AM2206" s="256"/>
      <c r="AN2206" s="256"/>
      <c r="AO2206" s="256"/>
      <c r="AP2206" s="256"/>
      <c r="AQ2206" s="256"/>
      <c r="AR2206" s="282"/>
      <c r="AS2206" s="279"/>
      <c r="AT2206" s="256"/>
      <c r="AV2206" s="258"/>
    </row>
    <row r="2207" spans="2:48" s="257" customFormat="1" ht="21.6" x14ac:dyDescent="0.65">
      <c r="B2207" s="285"/>
      <c r="C2207" s="279"/>
      <c r="D2207" s="256"/>
      <c r="E2207" s="256"/>
      <c r="F2207" s="256"/>
      <c r="G2207" s="256"/>
      <c r="H2207" s="256"/>
      <c r="I2207" s="256"/>
      <c r="J2207" s="256"/>
      <c r="K2207" s="256"/>
      <c r="L2207" s="256"/>
      <c r="M2207" s="256"/>
      <c r="N2207" s="256"/>
      <c r="O2207" s="256"/>
      <c r="P2207" s="256"/>
      <c r="Q2207" s="256"/>
      <c r="R2207" s="256"/>
      <c r="S2207" s="256"/>
      <c r="T2207" s="256"/>
      <c r="U2207" s="256"/>
      <c r="V2207" s="256"/>
      <c r="W2207" s="256"/>
      <c r="X2207" s="256"/>
      <c r="Y2207" s="256"/>
      <c r="Z2207" s="256"/>
      <c r="AA2207" s="256"/>
      <c r="AB2207" s="256"/>
      <c r="AC2207" s="256"/>
      <c r="AD2207" s="256"/>
      <c r="AE2207" s="256"/>
      <c r="AF2207" s="256"/>
      <c r="AG2207" s="256"/>
      <c r="AH2207" s="256"/>
      <c r="AI2207" s="256"/>
      <c r="AJ2207" s="256"/>
      <c r="AK2207" s="256"/>
      <c r="AL2207" s="256"/>
      <c r="AM2207" s="256"/>
      <c r="AN2207" s="256"/>
      <c r="AO2207" s="256"/>
      <c r="AP2207" s="256"/>
      <c r="AQ2207" s="256"/>
      <c r="AR2207" s="282"/>
      <c r="AS2207" s="279"/>
      <c r="AT2207" s="256"/>
      <c r="AV2207" s="258"/>
    </row>
    <row r="2208" spans="2:48" s="257" customFormat="1" ht="21.6" x14ac:dyDescent="0.65">
      <c r="B2208" s="285"/>
      <c r="C2208" s="279"/>
      <c r="AR2208" s="282"/>
      <c r="AS2208" s="279"/>
      <c r="AT2208" s="258"/>
      <c r="AV2208" s="258"/>
    </row>
    <row r="2209" spans="2:48" s="257" customFormat="1" ht="21.6" x14ac:dyDescent="0.65">
      <c r="B2209" s="285"/>
      <c r="C2209" s="279"/>
      <c r="D2209" s="256"/>
      <c r="E2209" s="256"/>
      <c r="F2209" s="256"/>
      <c r="G2209" s="256"/>
      <c r="H2209" s="256"/>
      <c r="I2209" s="256"/>
      <c r="J2209" s="256"/>
      <c r="K2209" s="256"/>
      <c r="L2209" s="256"/>
      <c r="M2209" s="256"/>
      <c r="N2209" s="256"/>
      <c r="O2209" s="256"/>
      <c r="P2209" s="256"/>
      <c r="Q2209" s="256"/>
      <c r="R2209" s="256"/>
      <c r="S2209" s="256"/>
      <c r="T2209" s="256"/>
      <c r="U2209" s="256"/>
      <c r="V2209" s="256"/>
      <c r="W2209" s="256"/>
      <c r="X2209" s="256"/>
      <c r="Y2209" s="256"/>
      <c r="Z2209" s="256"/>
      <c r="AA2209" s="256"/>
      <c r="AB2209" s="256"/>
      <c r="AC2209" s="256"/>
      <c r="AD2209" s="256"/>
      <c r="AE2209" s="256"/>
      <c r="AF2209" s="256"/>
      <c r="AG2209" s="256"/>
      <c r="AH2209" s="256"/>
      <c r="AI2209" s="256"/>
      <c r="AJ2209" s="256"/>
      <c r="AK2209" s="256"/>
      <c r="AL2209" s="256"/>
      <c r="AM2209" s="256"/>
      <c r="AN2209" s="256"/>
      <c r="AO2209" s="256"/>
      <c r="AP2209" s="256"/>
      <c r="AQ2209" s="256"/>
      <c r="AR2209" s="282"/>
      <c r="AS2209" s="279"/>
      <c r="AT2209" s="256"/>
      <c r="AV2209" s="258"/>
    </row>
    <row r="2210" spans="2:48" s="257" customFormat="1" ht="21.6" x14ac:dyDescent="0.65">
      <c r="B2210" s="285"/>
      <c r="C2210" s="279"/>
      <c r="D2210" s="256"/>
      <c r="E2210" s="256"/>
      <c r="F2210" s="256"/>
      <c r="G2210" s="256"/>
      <c r="H2210" s="256"/>
      <c r="I2210" s="256"/>
      <c r="J2210" s="256"/>
      <c r="K2210" s="256"/>
      <c r="L2210" s="256"/>
      <c r="M2210" s="256"/>
      <c r="N2210" s="256"/>
      <c r="O2210" s="256"/>
      <c r="P2210" s="256"/>
      <c r="Q2210" s="256"/>
      <c r="R2210" s="256"/>
      <c r="S2210" s="256"/>
      <c r="T2210" s="256"/>
      <c r="U2210" s="256"/>
      <c r="V2210" s="256"/>
      <c r="W2210" s="256"/>
      <c r="X2210" s="256"/>
      <c r="Y2210" s="256"/>
      <c r="Z2210" s="256"/>
      <c r="AA2210" s="256"/>
      <c r="AB2210" s="256"/>
      <c r="AC2210" s="256"/>
      <c r="AD2210" s="256"/>
      <c r="AE2210" s="256"/>
      <c r="AF2210" s="256"/>
      <c r="AG2210" s="256"/>
      <c r="AH2210" s="256"/>
      <c r="AI2210" s="256"/>
      <c r="AJ2210" s="256"/>
      <c r="AK2210" s="256"/>
      <c r="AL2210" s="256"/>
      <c r="AM2210" s="256"/>
      <c r="AN2210" s="256"/>
      <c r="AO2210" s="256"/>
      <c r="AP2210" s="256"/>
      <c r="AQ2210" s="256"/>
      <c r="AR2210" s="282"/>
      <c r="AS2210" s="279"/>
      <c r="AT2210" s="256"/>
      <c r="AV2210" s="258"/>
    </row>
    <row r="2211" spans="2:48" s="257" customFormat="1" ht="21.6" x14ac:dyDescent="0.65">
      <c r="B2211" s="285"/>
      <c r="C2211" s="279"/>
      <c r="AR2211" s="282"/>
      <c r="AS2211" s="279"/>
      <c r="AT2211" s="258"/>
      <c r="AV2211" s="258"/>
    </row>
    <row r="2212" spans="2:48" s="257" customFormat="1" ht="21.6" x14ac:dyDescent="0.65">
      <c r="B2212" s="285"/>
      <c r="C2212" s="279"/>
      <c r="AR2212" s="282"/>
      <c r="AS2212" s="279"/>
      <c r="AT2212" s="258"/>
      <c r="AV2212" s="258"/>
    </row>
    <row r="2213" spans="2:48" s="257" customFormat="1" ht="21.6" x14ac:dyDescent="0.65">
      <c r="B2213" s="278"/>
      <c r="C2213" s="279"/>
      <c r="AR2213" s="282"/>
      <c r="AS2213" s="303"/>
      <c r="AT2213" s="258"/>
      <c r="AV2213" s="258"/>
    </row>
    <row r="2214" spans="2:48" s="257" customFormat="1" ht="21.6" x14ac:dyDescent="0.65">
      <c r="B2214" s="285"/>
      <c r="C2214" s="279"/>
      <c r="AR2214" s="282"/>
      <c r="AS2214" s="279"/>
      <c r="AT2214" s="258"/>
      <c r="AV2214" s="258"/>
    </row>
    <row r="2215" spans="2:48" s="257" customFormat="1" ht="21.6" x14ac:dyDescent="0.65">
      <c r="B2215" s="285"/>
      <c r="C2215" s="279"/>
      <c r="AR2215" s="282"/>
      <c r="AS2215" s="279"/>
      <c r="AT2215" s="258"/>
      <c r="AV2215" s="258"/>
    </row>
    <row r="2216" spans="2:48" s="257" customFormat="1" ht="21.6" x14ac:dyDescent="0.65">
      <c r="B2216" s="285"/>
      <c r="C2216" s="279"/>
      <c r="AR2216" s="282"/>
      <c r="AS2216" s="279"/>
      <c r="AT2216" s="258"/>
      <c r="AV2216" s="258"/>
    </row>
    <row r="2217" spans="2:48" s="257" customFormat="1" ht="21.6" x14ac:dyDescent="0.65">
      <c r="B2217" s="285"/>
      <c r="C2217" s="279"/>
      <c r="D2217" s="256"/>
      <c r="E2217" s="256"/>
      <c r="F2217" s="256"/>
      <c r="G2217" s="256"/>
      <c r="H2217" s="256"/>
      <c r="I2217" s="256"/>
      <c r="J2217" s="256"/>
      <c r="K2217" s="256"/>
      <c r="L2217" s="256"/>
      <c r="M2217" s="256"/>
      <c r="N2217" s="256"/>
      <c r="O2217" s="256"/>
      <c r="P2217" s="256"/>
      <c r="Q2217" s="256"/>
      <c r="R2217" s="256"/>
      <c r="S2217" s="256"/>
      <c r="T2217" s="256"/>
      <c r="U2217" s="256"/>
      <c r="V2217" s="256"/>
      <c r="W2217" s="256"/>
      <c r="X2217" s="256"/>
      <c r="Y2217" s="256"/>
      <c r="Z2217" s="256"/>
      <c r="AA2217" s="256"/>
      <c r="AB2217" s="256"/>
      <c r="AC2217" s="256"/>
      <c r="AD2217" s="256"/>
      <c r="AE2217" s="256"/>
      <c r="AF2217" s="256"/>
      <c r="AG2217" s="256"/>
      <c r="AH2217" s="256"/>
      <c r="AI2217" s="256"/>
      <c r="AJ2217" s="256"/>
      <c r="AK2217" s="256"/>
      <c r="AL2217" s="256"/>
      <c r="AM2217" s="256"/>
      <c r="AN2217" s="256"/>
      <c r="AO2217" s="256"/>
      <c r="AP2217" s="256"/>
      <c r="AQ2217" s="256"/>
      <c r="AR2217" s="282"/>
      <c r="AS2217" s="279"/>
      <c r="AT2217" s="256"/>
      <c r="AV2217" s="258"/>
    </row>
    <row r="2218" spans="2:48" s="257" customFormat="1" ht="21.6" x14ac:dyDescent="0.65">
      <c r="B2218" s="278"/>
      <c r="C2218" s="279"/>
      <c r="AR2218" s="282"/>
      <c r="AS2218" s="292"/>
      <c r="AT2218" s="258"/>
      <c r="AV2218" s="258"/>
    </row>
    <row r="2219" spans="2:48" s="257" customFormat="1" ht="21.6" x14ac:dyDescent="0.65">
      <c r="B2219" s="285"/>
      <c r="C2219" s="279"/>
      <c r="D2219" s="256"/>
      <c r="E2219" s="256"/>
      <c r="F2219" s="256"/>
      <c r="G2219" s="256"/>
      <c r="H2219" s="256"/>
      <c r="I2219" s="256"/>
      <c r="J2219" s="256"/>
      <c r="K2219" s="256"/>
      <c r="L2219" s="256"/>
      <c r="M2219" s="256"/>
      <c r="N2219" s="256"/>
      <c r="O2219" s="256"/>
      <c r="P2219" s="256"/>
      <c r="Q2219" s="256"/>
      <c r="R2219" s="256"/>
      <c r="S2219" s="256"/>
      <c r="T2219" s="256"/>
      <c r="U2219" s="256"/>
      <c r="V2219" s="256"/>
      <c r="W2219" s="256"/>
      <c r="X2219" s="256"/>
      <c r="Y2219" s="256"/>
      <c r="Z2219" s="256"/>
      <c r="AA2219" s="256"/>
      <c r="AB2219" s="256"/>
      <c r="AC2219" s="256"/>
      <c r="AD2219" s="256"/>
      <c r="AE2219" s="256"/>
      <c r="AF2219" s="256"/>
      <c r="AG2219" s="256"/>
      <c r="AH2219" s="256"/>
      <c r="AI2219" s="256"/>
      <c r="AJ2219" s="256"/>
      <c r="AK2219" s="256"/>
      <c r="AL2219" s="256"/>
      <c r="AM2219" s="256"/>
      <c r="AN2219" s="256"/>
      <c r="AO2219" s="256"/>
      <c r="AP2219" s="256"/>
      <c r="AQ2219" s="256"/>
      <c r="AR2219" s="282"/>
      <c r="AS2219" s="279"/>
      <c r="AT2219" s="256"/>
      <c r="AV2219" s="258"/>
    </row>
    <row r="2220" spans="2:48" s="257" customFormat="1" ht="21.6" x14ac:dyDescent="0.65">
      <c r="B2220" s="285"/>
      <c r="C2220" s="279"/>
      <c r="D2220" s="256"/>
      <c r="E2220" s="256"/>
      <c r="F2220" s="256"/>
      <c r="G2220" s="256"/>
      <c r="H2220" s="256"/>
      <c r="I2220" s="256"/>
      <c r="J2220" s="256"/>
      <c r="K2220" s="256"/>
      <c r="L2220" s="256"/>
      <c r="M2220" s="256"/>
      <c r="N2220" s="256"/>
      <c r="O2220" s="256"/>
      <c r="P2220" s="256"/>
      <c r="Q2220" s="256"/>
      <c r="R2220" s="256"/>
      <c r="S2220" s="256"/>
      <c r="T2220" s="256"/>
      <c r="U2220" s="256"/>
      <c r="V2220" s="256"/>
      <c r="W2220" s="256"/>
      <c r="X2220" s="256"/>
      <c r="Y2220" s="256"/>
      <c r="Z2220" s="256"/>
      <c r="AA2220" s="256"/>
      <c r="AB2220" s="256"/>
      <c r="AC2220" s="256"/>
      <c r="AD2220" s="256"/>
      <c r="AE2220" s="256"/>
      <c r="AF2220" s="256"/>
      <c r="AG2220" s="256"/>
      <c r="AH2220" s="256"/>
      <c r="AI2220" s="256"/>
      <c r="AJ2220" s="256"/>
      <c r="AK2220" s="256"/>
      <c r="AL2220" s="256"/>
      <c r="AM2220" s="256"/>
      <c r="AN2220" s="256"/>
      <c r="AO2220" s="256"/>
      <c r="AP2220" s="256"/>
      <c r="AQ2220" s="256"/>
      <c r="AR2220" s="282"/>
      <c r="AS2220" s="279"/>
      <c r="AT2220" s="256"/>
      <c r="AV2220" s="258"/>
    </row>
    <row r="2221" spans="2:48" s="257" customFormat="1" ht="21.6" x14ac:dyDescent="0.65">
      <c r="B2221" s="285"/>
      <c r="C2221" s="279"/>
      <c r="AR2221" s="282"/>
      <c r="AS2221" s="279"/>
      <c r="AT2221" s="258"/>
      <c r="AV2221" s="258"/>
    </row>
    <row r="2222" spans="2:48" s="257" customFormat="1" ht="21.6" x14ac:dyDescent="0.65">
      <c r="B2222" s="278"/>
      <c r="C2222" s="279"/>
      <c r="AR2222" s="282"/>
      <c r="AS2222" s="303"/>
      <c r="AT2222" s="258"/>
      <c r="AV2222" s="258"/>
    </row>
    <row r="2223" spans="2:48" s="257" customFormat="1" ht="21.6" x14ac:dyDescent="0.65">
      <c r="B2223" s="278"/>
      <c r="C2223" s="279"/>
      <c r="D2223" s="256"/>
      <c r="E2223" s="256"/>
      <c r="F2223" s="256"/>
      <c r="G2223" s="256"/>
      <c r="H2223" s="256"/>
      <c r="I2223" s="256"/>
      <c r="J2223" s="256"/>
      <c r="K2223" s="256"/>
      <c r="L2223" s="256"/>
      <c r="M2223" s="256"/>
      <c r="N2223" s="256"/>
      <c r="O2223" s="256"/>
      <c r="P2223" s="256"/>
      <c r="Q2223" s="256"/>
      <c r="R2223" s="256"/>
      <c r="S2223" s="256"/>
      <c r="T2223" s="256"/>
      <c r="U2223" s="256"/>
      <c r="V2223" s="256"/>
      <c r="W2223" s="256"/>
      <c r="X2223" s="256"/>
      <c r="Y2223" s="256"/>
      <c r="Z2223" s="256"/>
      <c r="AA2223" s="256"/>
      <c r="AB2223" s="256"/>
      <c r="AC2223" s="256"/>
      <c r="AD2223" s="256"/>
      <c r="AE2223" s="256"/>
      <c r="AF2223" s="256"/>
      <c r="AG2223" s="256"/>
      <c r="AH2223" s="256"/>
      <c r="AI2223" s="256"/>
      <c r="AJ2223" s="256"/>
      <c r="AK2223" s="256"/>
      <c r="AL2223" s="256"/>
      <c r="AM2223" s="256"/>
      <c r="AN2223" s="256"/>
      <c r="AO2223" s="256"/>
      <c r="AP2223" s="256"/>
      <c r="AQ2223" s="256"/>
      <c r="AR2223" s="282"/>
      <c r="AS2223" s="303"/>
      <c r="AT2223" s="256"/>
      <c r="AV2223" s="258"/>
    </row>
    <row r="2224" spans="2:48" s="257" customFormat="1" ht="21.6" x14ac:dyDescent="0.65">
      <c r="B2224" s="285"/>
      <c r="C2224" s="279"/>
      <c r="AR2224" s="282"/>
      <c r="AS2224" s="279"/>
      <c r="AT2224" s="258"/>
      <c r="AV2224" s="258"/>
    </row>
    <row r="2225" spans="2:48" s="257" customFormat="1" ht="21.6" x14ac:dyDescent="0.65">
      <c r="B2225" s="278"/>
      <c r="C2225" s="279"/>
      <c r="D2225" s="256"/>
      <c r="E2225" s="256"/>
      <c r="F2225" s="256"/>
      <c r="G2225" s="256"/>
      <c r="H2225" s="256"/>
      <c r="I2225" s="256"/>
      <c r="J2225" s="256"/>
      <c r="K2225" s="256"/>
      <c r="L2225" s="256"/>
      <c r="M2225" s="256"/>
      <c r="N2225" s="256"/>
      <c r="O2225" s="256"/>
      <c r="P2225" s="256"/>
      <c r="Q2225" s="256"/>
      <c r="R2225" s="256"/>
      <c r="S2225" s="256"/>
      <c r="T2225" s="256"/>
      <c r="U2225" s="256"/>
      <c r="V2225" s="256"/>
      <c r="W2225" s="256"/>
      <c r="X2225" s="256"/>
      <c r="Y2225" s="256"/>
      <c r="Z2225" s="256"/>
      <c r="AA2225" s="256"/>
      <c r="AB2225" s="256"/>
      <c r="AC2225" s="256"/>
      <c r="AD2225" s="256"/>
      <c r="AE2225" s="256"/>
      <c r="AF2225" s="256"/>
      <c r="AG2225" s="256"/>
      <c r="AH2225" s="256"/>
      <c r="AI2225" s="256"/>
      <c r="AJ2225" s="256"/>
      <c r="AK2225" s="256"/>
      <c r="AL2225" s="256"/>
      <c r="AM2225" s="256"/>
      <c r="AN2225" s="256"/>
      <c r="AO2225" s="256"/>
      <c r="AP2225" s="256"/>
      <c r="AQ2225" s="256"/>
      <c r="AR2225" s="282"/>
      <c r="AS2225" s="303"/>
      <c r="AT2225" s="256"/>
      <c r="AV2225" s="258"/>
    </row>
    <row r="2226" spans="2:48" s="257" customFormat="1" ht="21.6" x14ac:dyDescent="0.65">
      <c r="B2226" s="285"/>
      <c r="C2226" s="279"/>
      <c r="D2226" s="256"/>
      <c r="E2226" s="256"/>
      <c r="F2226" s="256"/>
      <c r="G2226" s="256"/>
      <c r="H2226" s="256"/>
      <c r="I2226" s="256"/>
      <c r="J2226" s="256"/>
      <c r="K2226" s="256"/>
      <c r="L2226" s="256"/>
      <c r="M2226" s="256"/>
      <c r="N2226" s="256"/>
      <c r="O2226" s="256"/>
      <c r="P2226" s="256"/>
      <c r="Q2226" s="256"/>
      <c r="R2226" s="256"/>
      <c r="S2226" s="256"/>
      <c r="T2226" s="256"/>
      <c r="U2226" s="256"/>
      <c r="V2226" s="256"/>
      <c r="W2226" s="256"/>
      <c r="X2226" s="256"/>
      <c r="Y2226" s="256"/>
      <c r="Z2226" s="256"/>
      <c r="AA2226" s="256"/>
      <c r="AB2226" s="256"/>
      <c r="AC2226" s="256"/>
      <c r="AD2226" s="256"/>
      <c r="AE2226" s="256"/>
      <c r="AF2226" s="256"/>
      <c r="AG2226" s="256"/>
      <c r="AH2226" s="256"/>
      <c r="AI2226" s="256"/>
      <c r="AJ2226" s="256"/>
      <c r="AK2226" s="256"/>
      <c r="AL2226" s="256"/>
      <c r="AM2226" s="256"/>
      <c r="AN2226" s="256"/>
      <c r="AO2226" s="256"/>
      <c r="AP2226" s="256"/>
      <c r="AQ2226" s="256"/>
      <c r="AR2226" s="282"/>
      <c r="AS2226" s="279"/>
      <c r="AT2226" s="256"/>
      <c r="AV2226" s="258"/>
    </row>
    <row r="2227" spans="2:48" s="257" customFormat="1" ht="21.6" x14ac:dyDescent="0.65">
      <c r="B2227" s="285"/>
      <c r="C2227" s="279"/>
      <c r="AR2227" s="282"/>
      <c r="AS2227" s="279"/>
      <c r="AT2227" s="258"/>
      <c r="AV2227" s="258"/>
    </row>
    <row r="2228" spans="2:48" s="257" customFormat="1" ht="21.6" x14ac:dyDescent="0.65">
      <c r="B2228" s="285"/>
      <c r="C2228" s="279"/>
      <c r="AR2228" s="282"/>
      <c r="AS2228" s="279"/>
      <c r="AT2228" s="258"/>
      <c r="AV2228" s="258"/>
    </row>
    <row r="2229" spans="2:48" s="257" customFormat="1" ht="21.6" x14ac:dyDescent="0.65">
      <c r="B2229" s="285"/>
      <c r="C2229" s="279"/>
      <c r="D2229" s="256"/>
      <c r="E2229" s="256"/>
      <c r="F2229" s="256"/>
      <c r="G2229" s="256"/>
      <c r="H2229" s="256"/>
      <c r="I2229" s="256"/>
      <c r="J2229" s="256"/>
      <c r="K2229" s="256"/>
      <c r="L2229" s="256"/>
      <c r="M2229" s="256"/>
      <c r="N2229" s="256"/>
      <c r="O2229" s="256"/>
      <c r="P2229" s="256"/>
      <c r="Q2229" s="256"/>
      <c r="R2229" s="256"/>
      <c r="S2229" s="256"/>
      <c r="T2229" s="256"/>
      <c r="U2229" s="256"/>
      <c r="V2229" s="256"/>
      <c r="W2229" s="256"/>
      <c r="X2229" s="256"/>
      <c r="Y2229" s="256"/>
      <c r="Z2229" s="256"/>
      <c r="AA2229" s="256"/>
      <c r="AB2229" s="256"/>
      <c r="AC2229" s="256"/>
      <c r="AD2229" s="256"/>
      <c r="AE2229" s="256"/>
      <c r="AF2229" s="256"/>
      <c r="AG2229" s="256"/>
      <c r="AH2229" s="256"/>
      <c r="AI2229" s="256"/>
      <c r="AJ2229" s="256"/>
      <c r="AK2229" s="256"/>
      <c r="AL2229" s="256"/>
      <c r="AM2229" s="256"/>
      <c r="AN2229" s="256"/>
      <c r="AO2229" s="256"/>
      <c r="AP2229" s="256"/>
      <c r="AQ2229" s="256"/>
      <c r="AR2229" s="282"/>
      <c r="AS2229" s="279"/>
      <c r="AT2229" s="256"/>
      <c r="AV2229" s="258"/>
    </row>
    <row r="2230" spans="2:48" s="257" customFormat="1" ht="21.6" x14ac:dyDescent="0.65">
      <c r="B2230" s="285"/>
      <c r="C2230" s="279"/>
      <c r="AR2230" s="282"/>
      <c r="AS2230" s="279"/>
      <c r="AT2230" s="258"/>
      <c r="AV2230" s="258"/>
    </row>
    <row r="2231" spans="2:48" s="257" customFormat="1" ht="21.6" x14ac:dyDescent="0.65">
      <c r="B2231" s="285"/>
      <c r="C2231" s="279"/>
      <c r="AR2231" s="282"/>
      <c r="AS2231" s="279"/>
      <c r="AT2231" s="258"/>
      <c r="AV2231" s="258"/>
    </row>
    <row r="2232" spans="2:48" s="257" customFormat="1" ht="21.6" x14ac:dyDescent="0.65">
      <c r="B2232" s="285"/>
      <c r="C2232" s="279"/>
      <c r="AR2232" s="282"/>
      <c r="AS2232" s="279"/>
      <c r="AT2232" s="258"/>
      <c r="AV2232" s="258"/>
    </row>
    <row r="2233" spans="2:48" s="257" customFormat="1" ht="21.6" x14ac:dyDescent="0.65">
      <c r="B2233" s="285"/>
      <c r="C2233" s="279"/>
      <c r="D2233" s="256"/>
      <c r="E2233" s="256"/>
      <c r="F2233" s="256"/>
      <c r="G2233" s="256"/>
      <c r="H2233" s="256"/>
      <c r="I2233" s="256"/>
      <c r="J2233" s="256"/>
      <c r="K2233" s="256"/>
      <c r="L2233" s="256"/>
      <c r="M2233" s="256"/>
      <c r="N2233" s="256"/>
      <c r="O2233" s="256"/>
      <c r="P2233" s="256"/>
      <c r="Q2233" s="256"/>
      <c r="R2233" s="256"/>
      <c r="S2233" s="256"/>
      <c r="T2233" s="256"/>
      <c r="U2233" s="256"/>
      <c r="V2233" s="256"/>
      <c r="W2233" s="256"/>
      <c r="X2233" s="256"/>
      <c r="Y2233" s="256"/>
      <c r="Z2233" s="256"/>
      <c r="AA2233" s="256"/>
      <c r="AB2233" s="256"/>
      <c r="AC2233" s="256"/>
      <c r="AD2233" s="256"/>
      <c r="AE2233" s="256"/>
      <c r="AF2233" s="256"/>
      <c r="AG2233" s="256"/>
      <c r="AH2233" s="256"/>
      <c r="AI2233" s="256"/>
      <c r="AJ2233" s="256"/>
      <c r="AK2233" s="256"/>
      <c r="AL2233" s="256"/>
      <c r="AM2233" s="256"/>
      <c r="AN2233" s="256"/>
      <c r="AO2233" s="256"/>
      <c r="AP2233" s="256"/>
      <c r="AQ2233" s="256"/>
      <c r="AR2233" s="282"/>
      <c r="AS2233" s="279"/>
      <c r="AT2233" s="256"/>
      <c r="AV2233" s="258"/>
    </row>
    <row r="2234" spans="2:48" s="257" customFormat="1" ht="21.6" x14ac:dyDescent="0.65">
      <c r="B2234" s="285"/>
      <c r="C2234" s="279"/>
      <c r="D2234" s="256"/>
      <c r="E2234" s="256"/>
      <c r="F2234" s="256"/>
      <c r="G2234" s="256"/>
      <c r="H2234" s="256"/>
      <c r="I2234" s="256"/>
      <c r="J2234" s="256"/>
      <c r="K2234" s="256"/>
      <c r="L2234" s="256"/>
      <c r="M2234" s="256"/>
      <c r="N2234" s="256"/>
      <c r="O2234" s="256"/>
      <c r="P2234" s="256"/>
      <c r="Q2234" s="256"/>
      <c r="R2234" s="256"/>
      <c r="S2234" s="256"/>
      <c r="T2234" s="256"/>
      <c r="U2234" s="256"/>
      <c r="V2234" s="256"/>
      <c r="W2234" s="256"/>
      <c r="X2234" s="256"/>
      <c r="Y2234" s="256"/>
      <c r="Z2234" s="256"/>
      <c r="AA2234" s="256"/>
      <c r="AB2234" s="256"/>
      <c r="AC2234" s="256"/>
      <c r="AD2234" s="256"/>
      <c r="AE2234" s="256"/>
      <c r="AF2234" s="256"/>
      <c r="AG2234" s="256"/>
      <c r="AH2234" s="256"/>
      <c r="AI2234" s="256"/>
      <c r="AJ2234" s="256"/>
      <c r="AK2234" s="256"/>
      <c r="AL2234" s="256"/>
      <c r="AM2234" s="256"/>
      <c r="AN2234" s="256"/>
      <c r="AO2234" s="256"/>
      <c r="AP2234" s="256"/>
      <c r="AQ2234" s="256"/>
      <c r="AR2234" s="282"/>
      <c r="AS2234" s="279"/>
      <c r="AT2234" s="256"/>
      <c r="AV2234" s="258"/>
    </row>
    <row r="2235" spans="2:48" s="257" customFormat="1" ht="21.6" x14ac:dyDescent="0.65">
      <c r="B2235" s="285"/>
      <c r="C2235" s="279"/>
      <c r="D2235" s="256"/>
      <c r="E2235" s="256"/>
      <c r="F2235" s="256"/>
      <c r="G2235" s="256"/>
      <c r="H2235" s="256"/>
      <c r="I2235" s="256"/>
      <c r="J2235" s="256"/>
      <c r="K2235" s="256"/>
      <c r="L2235" s="256"/>
      <c r="M2235" s="256"/>
      <c r="N2235" s="256"/>
      <c r="O2235" s="256"/>
      <c r="P2235" s="256"/>
      <c r="Q2235" s="256"/>
      <c r="R2235" s="256"/>
      <c r="S2235" s="256"/>
      <c r="T2235" s="256"/>
      <c r="U2235" s="256"/>
      <c r="V2235" s="256"/>
      <c r="W2235" s="256"/>
      <c r="X2235" s="256"/>
      <c r="Y2235" s="256"/>
      <c r="Z2235" s="256"/>
      <c r="AA2235" s="256"/>
      <c r="AB2235" s="256"/>
      <c r="AC2235" s="256"/>
      <c r="AD2235" s="256"/>
      <c r="AE2235" s="256"/>
      <c r="AF2235" s="256"/>
      <c r="AG2235" s="256"/>
      <c r="AH2235" s="256"/>
      <c r="AI2235" s="256"/>
      <c r="AJ2235" s="256"/>
      <c r="AK2235" s="256"/>
      <c r="AL2235" s="256"/>
      <c r="AM2235" s="256"/>
      <c r="AN2235" s="256"/>
      <c r="AO2235" s="256"/>
      <c r="AP2235" s="256"/>
      <c r="AQ2235" s="256"/>
      <c r="AR2235" s="282"/>
      <c r="AS2235" s="279"/>
      <c r="AT2235" s="256"/>
      <c r="AV2235" s="258"/>
    </row>
    <row r="2236" spans="2:48" s="257" customFormat="1" ht="21.6" x14ac:dyDescent="0.65">
      <c r="B2236" s="278"/>
      <c r="C2236" s="279"/>
      <c r="D2236" s="256"/>
      <c r="E2236" s="256"/>
      <c r="F2236" s="256"/>
      <c r="G2236" s="256"/>
      <c r="H2236" s="256"/>
      <c r="I2236" s="256"/>
      <c r="J2236" s="256"/>
      <c r="K2236" s="256"/>
      <c r="L2236" s="256"/>
      <c r="M2236" s="256"/>
      <c r="N2236" s="256"/>
      <c r="O2236" s="256"/>
      <c r="P2236" s="256"/>
      <c r="Q2236" s="256"/>
      <c r="R2236" s="256"/>
      <c r="S2236" s="256"/>
      <c r="T2236" s="256"/>
      <c r="U2236" s="256"/>
      <c r="V2236" s="256"/>
      <c r="W2236" s="256"/>
      <c r="X2236" s="256"/>
      <c r="Y2236" s="256"/>
      <c r="Z2236" s="256"/>
      <c r="AA2236" s="256"/>
      <c r="AB2236" s="256"/>
      <c r="AC2236" s="256"/>
      <c r="AD2236" s="256"/>
      <c r="AE2236" s="256"/>
      <c r="AF2236" s="256"/>
      <c r="AG2236" s="256"/>
      <c r="AH2236" s="256"/>
      <c r="AI2236" s="256"/>
      <c r="AJ2236" s="256"/>
      <c r="AK2236" s="256"/>
      <c r="AL2236" s="256"/>
      <c r="AM2236" s="256"/>
      <c r="AN2236" s="256"/>
      <c r="AO2236" s="256"/>
      <c r="AP2236" s="256"/>
      <c r="AQ2236" s="256"/>
      <c r="AR2236" s="282"/>
      <c r="AS2236" s="303"/>
      <c r="AT2236" s="256"/>
      <c r="AV2236" s="258"/>
    </row>
    <row r="2237" spans="2:48" s="257" customFormat="1" ht="21.6" x14ac:dyDescent="0.65">
      <c r="B2237" s="285"/>
      <c r="C2237" s="279"/>
      <c r="AR2237" s="282"/>
      <c r="AS2237" s="279"/>
      <c r="AT2237" s="258"/>
      <c r="AV2237" s="258"/>
    </row>
    <row r="2238" spans="2:48" s="257" customFormat="1" ht="21.6" x14ac:dyDescent="0.65">
      <c r="B2238" s="285"/>
      <c r="C2238" s="279"/>
      <c r="AR2238" s="282"/>
      <c r="AS2238" s="279"/>
      <c r="AT2238" s="258"/>
      <c r="AV2238" s="258"/>
    </row>
    <row r="2239" spans="2:48" s="257" customFormat="1" ht="21.6" x14ac:dyDescent="0.65">
      <c r="B2239" s="278"/>
      <c r="C2239" s="279"/>
      <c r="AR2239" s="282"/>
      <c r="AS2239" s="303"/>
      <c r="AT2239" s="258"/>
      <c r="AV2239" s="258"/>
    </row>
    <row r="2240" spans="2:48" s="257" customFormat="1" ht="21.6" x14ac:dyDescent="0.65">
      <c r="B2240" s="285"/>
      <c r="C2240" s="279"/>
      <c r="D2240" s="256"/>
      <c r="E2240" s="256"/>
      <c r="F2240" s="256"/>
      <c r="G2240" s="256"/>
      <c r="H2240" s="256"/>
      <c r="I2240" s="256"/>
      <c r="J2240" s="256"/>
      <c r="K2240" s="256"/>
      <c r="L2240" s="256"/>
      <c r="M2240" s="256"/>
      <c r="N2240" s="256"/>
      <c r="O2240" s="256"/>
      <c r="P2240" s="256"/>
      <c r="Q2240" s="256"/>
      <c r="R2240" s="256"/>
      <c r="S2240" s="256"/>
      <c r="T2240" s="256"/>
      <c r="U2240" s="256"/>
      <c r="V2240" s="256"/>
      <c r="W2240" s="256"/>
      <c r="X2240" s="256"/>
      <c r="Y2240" s="256"/>
      <c r="Z2240" s="256"/>
      <c r="AA2240" s="256"/>
      <c r="AB2240" s="256"/>
      <c r="AC2240" s="256"/>
      <c r="AD2240" s="256"/>
      <c r="AE2240" s="256"/>
      <c r="AF2240" s="256"/>
      <c r="AG2240" s="256"/>
      <c r="AH2240" s="256"/>
      <c r="AI2240" s="256"/>
      <c r="AJ2240" s="256"/>
      <c r="AK2240" s="256"/>
      <c r="AL2240" s="256"/>
      <c r="AM2240" s="256"/>
      <c r="AN2240" s="256"/>
      <c r="AO2240" s="256"/>
      <c r="AP2240" s="256"/>
      <c r="AQ2240" s="256"/>
      <c r="AR2240" s="282"/>
      <c r="AS2240" s="279"/>
      <c r="AT2240" s="256"/>
      <c r="AV2240" s="258"/>
    </row>
    <row r="2241" spans="2:48" s="257" customFormat="1" ht="21.6" x14ac:dyDescent="0.65">
      <c r="B2241" s="285"/>
      <c r="C2241" s="279"/>
      <c r="AR2241" s="282"/>
      <c r="AS2241" s="279"/>
      <c r="AT2241" s="258"/>
      <c r="AV2241" s="258"/>
    </row>
    <row r="2242" spans="2:48" s="257" customFormat="1" ht="21.6" x14ac:dyDescent="0.65">
      <c r="B2242" s="278"/>
      <c r="C2242" s="279"/>
      <c r="D2242" s="256"/>
      <c r="E2242" s="256"/>
      <c r="F2242" s="256"/>
      <c r="G2242" s="256"/>
      <c r="H2242" s="256"/>
      <c r="I2242" s="256"/>
      <c r="J2242" s="256"/>
      <c r="K2242" s="256"/>
      <c r="L2242" s="256"/>
      <c r="M2242" s="256"/>
      <c r="N2242" s="256"/>
      <c r="O2242" s="256"/>
      <c r="P2242" s="256"/>
      <c r="Q2242" s="256"/>
      <c r="R2242" s="256"/>
      <c r="S2242" s="256"/>
      <c r="T2242" s="256"/>
      <c r="U2242" s="256"/>
      <c r="V2242" s="256"/>
      <c r="W2242" s="256"/>
      <c r="X2242" s="256"/>
      <c r="Y2242" s="256"/>
      <c r="Z2242" s="256"/>
      <c r="AA2242" s="256"/>
      <c r="AB2242" s="256"/>
      <c r="AC2242" s="256"/>
      <c r="AD2242" s="256"/>
      <c r="AE2242" s="256"/>
      <c r="AF2242" s="256"/>
      <c r="AG2242" s="256"/>
      <c r="AH2242" s="256"/>
      <c r="AI2242" s="256"/>
      <c r="AJ2242" s="256"/>
      <c r="AK2242" s="256"/>
      <c r="AL2242" s="256"/>
      <c r="AM2242" s="256"/>
      <c r="AN2242" s="256"/>
      <c r="AO2242" s="256"/>
      <c r="AP2242" s="256"/>
      <c r="AQ2242" s="256"/>
      <c r="AR2242" s="282"/>
      <c r="AS2242" s="292"/>
      <c r="AT2242" s="256"/>
      <c r="AV2242" s="258"/>
    </row>
    <row r="2243" spans="2:48" s="257" customFormat="1" ht="21.6" x14ac:dyDescent="0.65">
      <c r="B2243" s="278"/>
      <c r="C2243" s="279"/>
      <c r="D2243" s="256"/>
      <c r="E2243" s="256"/>
      <c r="F2243" s="256"/>
      <c r="G2243" s="256"/>
      <c r="H2243" s="256"/>
      <c r="I2243" s="256"/>
      <c r="J2243" s="256"/>
      <c r="K2243" s="256"/>
      <c r="L2243" s="256"/>
      <c r="M2243" s="256"/>
      <c r="N2243" s="256"/>
      <c r="O2243" s="256"/>
      <c r="P2243" s="256"/>
      <c r="Q2243" s="256"/>
      <c r="R2243" s="256"/>
      <c r="S2243" s="256"/>
      <c r="T2243" s="256"/>
      <c r="U2243" s="256"/>
      <c r="V2243" s="256"/>
      <c r="W2243" s="256"/>
      <c r="X2243" s="256"/>
      <c r="Y2243" s="256"/>
      <c r="Z2243" s="256"/>
      <c r="AA2243" s="256"/>
      <c r="AB2243" s="256"/>
      <c r="AC2243" s="256"/>
      <c r="AD2243" s="256"/>
      <c r="AE2243" s="256"/>
      <c r="AF2243" s="256"/>
      <c r="AG2243" s="256"/>
      <c r="AH2243" s="256"/>
      <c r="AI2243" s="256"/>
      <c r="AJ2243" s="256"/>
      <c r="AK2243" s="256"/>
      <c r="AL2243" s="256"/>
      <c r="AM2243" s="256"/>
      <c r="AN2243" s="256"/>
      <c r="AO2243" s="256"/>
      <c r="AP2243" s="256"/>
      <c r="AQ2243" s="256"/>
      <c r="AR2243" s="282"/>
      <c r="AS2243" s="303"/>
      <c r="AT2243" s="256"/>
      <c r="AV2243" s="258"/>
    </row>
    <row r="2244" spans="2:48" s="257" customFormat="1" ht="21.6" x14ac:dyDescent="0.65">
      <c r="B2244" s="285"/>
      <c r="C2244" s="279"/>
      <c r="D2244" s="256"/>
      <c r="E2244" s="256"/>
      <c r="F2244" s="256"/>
      <c r="G2244" s="256"/>
      <c r="H2244" s="256"/>
      <c r="I2244" s="256"/>
      <c r="J2244" s="256"/>
      <c r="K2244" s="256"/>
      <c r="L2244" s="256"/>
      <c r="M2244" s="256"/>
      <c r="N2244" s="256"/>
      <c r="O2244" s="256"/>
      <c r="P2244" s="256"/>
      <c r="Q2244" s="256"/>
      <c r="R2244" s="256"/>
      <c r="S2244" s="256"/>
      <c r="T2244" s="256"/>
      <c r="U2244" s="256"/>
      <c r="V2244" s="256"/>
      <c r="W2244" s="256"/>
      <c r="X2244" s="256"/>
      <c r="Y2244" s="256"/>
      <c r="Z2244" s="256"/>
      <c r="AA2244" s="256"/>
      <c r="AB2244" s="256"/>
      <c r="AC2244" s="256"/>
      <c r="AD2244" s="256"/>
      <c r="AE2244" s="256"/>
      <c r="AF2244" s="256"/>
      <c r="AG2244" s="256"/>
      <c r="AH2244" s="256"/>
      <c r="AI2244" s="256"/>
      <c r="AJ2244" s="256"/>
      <c r="AK2244" s="256"/>
      <c r="AL2244" s="256"/>
      <c r="AM2244" s="256"/>
      <c r="AN2244" s="256"/>
      <c r="AO2244" s="256"/>
      <c r="AP2244" s="256"/>
      <c r="AQ2244" s="256"/>
      <c r="AR2244" s="282"/>
      <c r="AS2244" s="279"/>
      <c r="AT2244" s="256"/>
      <c r="AV2244" s="258"/>
    </row>
    <row r="2245" spans="2:48" s="257" customFormat="1" ht="21.6" x14ac:dyDescent="0.65">
      <c r="B2245" s="279"/>
      <c r="C2245" s="279"/>
      <c r="D2245" s="256"/>
      <c r="E2245" s="256"/>
      <c r="F2245" s="256"/>
      <c r="G2245" s="256"/>
      <c r="H2245" s="256"/>
      <c r="I2245" s="256"/>
      <c r="J2245" s="256"/>
      <c r="K2245" s="256"/>
      <c r="L2245" s="256"/>
      <c r="M2245" s="256"/>
      <c r="N2245" s="256"/>
      <c r="O2245" s="256"/>
      <c r="P2245" s="256"/>
      <c r="Q2245" s="256"/>
      <c r="R2245" s="256"/>
      <c r="S2245" s="256"/>
      <c r="T2245" s="256"/>
      <c r="U2245" s="256"/>
      <c r="V2245" s="256"/>
      <c r="W2245" s="256"/>
      <c r="X2245" s="256"/>
      <c r="Y2245" s="256"/>
      <c r="Z2245" s="256"/>
      <c r="AA2245" s="256"/>
      <c r="AB2245" s="256"/>
      <c r="AC2245" s="256"/>
      <c r="AD2245" s="256"/>
      <c r="AE2245" s="256"/>
      <c r="AF2245" s="256"/>
      <c r="AG2245" s="256"/>
      <c r="AH2245" s="256"/>
      <c r="AI2245" s="256"/>
      <c r="AJ2245" s="256"/>
      <c r="AK2245" s="256"/>
      <c r="AL2245" s="256"/>
      <c r="AM2245" s="256"/>
      <c r="AN2245" s="256"/>
      <c r="AO2245" s="256"/>
      <c r="AP2245" s="256"/>
      <c r="AQ2245" s="256"/>
      <c r="AR2245" s="282"/>
      <c r="AS2245" s="279"/>
      <c r="AT2245" s="256"/>
      <c r="AV2245" s="258"/>
    </row>
    <row r="2246" spans="2:48" s="257" customFormat="1" ht="21.6" x14ac:dyDescent="0.65">
      <c r="B2246" s="285"/>
      <c r="C2246" s="279"/>
      <c r="D2246" s="256"/>
      <c r="E2246" s="256"/>
      <c r="F2246" s="256"/>
      <c r="G2246" s="256"/>
      <c r="H2246" s="256"/>
      <c r="I2246" s="256"/>
      <c r="J2246" s="256"/>
      <c r="K2246" s="256"/>
      <c r="L2246" s="256"/>
      <c r="M2246" s="256"/>
      <c r="N2246" s="256"/>
      <c r="O2246" s="256"/>
      <c r="P2246" s="256"/>
      <c r="Q2246" s="256"/>
      <c r="R2246" s="256"/>
      <c r="S2246" s="256"/>
      <c r="T2246" s="256"/>
      <c r="U2246" s="256"/>
      <c r="V2246" s="256"/>
      <c r="W2246" s="256"/>
      <c r="X2246" s="256"/>
      <c r="Y2246" s="256"/>
      <c r="Z2246" s="256"/>
      <c r="AA2246" s="256"/>
      <c r="AB2246" s="256"/>
      <c r="AC2246" s="256"/>
      <c r="AD2246" s="256"/>
      <c r="AE2246" s="256"/>
      <c r="AF2246" s="256"/>
      <c r="AG2246" s="256"/>
      <c r="AH2246" s="256"/>
      <c r="AI2246" s="256"/>
      <c r="AJ2246" s="256"/>
      <c r="AK2246" s="256"/>
      <c r="AL2246" s="256"/>
      <c r="AM2246" s="256"/>
      <c r="AN2246" s="256"/>
      <c r="AO2246" s="256"/>
      <c r="AP2246" s="256"/>
      <c r="AQ2246" s="256"/>
      <c r="AR2246" s="282"/>
      <c r="AS2246" s="279"/>
      <c r="AT2246" s="256"/>
      <c r="AV2246" s="258"/>
    </row>
    <row r="2247" spans="2:48" s="257" customFormat="1" ht="21.6" x14ac:dyDescent="0.65">
      <c r="B2247" s="278"/>
      <c r="C2247" s="279"/>
      <c r="AR2247" s="282"/>
      <c r="AS2247" s="303"/>
      <c r="AT2247" s="258"/>
      <c r="AV2247" s="258"/>
    </row>
    <row r="2248" spans="2:48" s="257" customFormat="1" ht="21.6" x14ac:dyDescent="0.65">
      <c r="B2248" s="285"/>
      <c r="C2248" s="279"/>
      <c r="D2248" s="256"/>
      <c r="E2248" s="256"/>
      <c r="F2248" s="256"/>
      <c r="G2248" s="256"/>
      <c r="H2248" s="256"/>
      <c r="I2248" s="256"/>
      <c r="J2248" s="256"/>
      <c r="K2248" s="256"/>
      <c r="L2248" s="256"/>
      <c r="M2248" s="256"/>
      <c r="N2248" s="256"/>
      <c r="O2248" s="256"/>
      <c r="P2248" s="256"/>
      <c r="Q2248" s="256"/>
      <c r="R2248" s="256"/>
      <c r="S2248" s="256"/>
      <c r="T2248" s="256"/>
      <c r="U2248" s="256"/>
      <c r="V2248" s="256"/>
      <c r="W2248" s="256"/>
      <c r="X2248" s="256"/>
      <c r="Y2248" s="256"/>
      <c r="Z2248" s="256"/>
      <c r="AA2248" s="256"/>
      <c r="AB2248" s="256"/>
      <c r="AC2248" s="256"/>
      <c r="AD2248" s="256"/>
      <c r="AE2248" s="256"/>
      <c r="AF2248" s="256"/>
      <c r="AG2248" s="256"/>
      <c r="AH2248" s="256"/>
      <c r="AI2248" s="256"/>
      <c r="AJ2248" s="256"/>
      <c r="AK2248" s="256"/>
      <c r="AL2248" s="256"/>
      <c r="AM2248" s="256"/>
      <c r="AN2248" s="256"/>
      <c r="AO2248" s="256"/>
      <c r="AP2248" s="256"/>
      <c r="AQ2248" s="256"/>
      <c r="AR2248" s="282"/>
      <c r="AS2248" s="279"/>
      <c r="AT2248" s="256"/>
      <c r="AV2248" s="258"/>
    </row>
    <row r="2249" spans="2:48" s="257" customFormat="1" ht="21.6" x14ac:dyDescent="0.65">
      <c r="B2249" s="278"/>
      <c r="C2249" s="279"/>
      <c r="AR2249" s="282"/>
      <c r="AS2249" s="303"/>
      <c r="AT2249" s="258"/>
      <c r="AV2249" s="258"/>
    </row>
    <row r="2250" spans="2:48" s="257" customFormat="1" ht="21.6" x14ac:dyDescent="0.65">
      <c r="B2250" s="285"/>
      <c r="C2250" s="279"/>
      <c r="AR2250" s="282"/>
      <c r="AS2250" s="279"/>
      <c r="AT2250" s="258"/>
      <c r="AV2250" s="258"/>
    </row>
    <row r="2251" spans="2:48" s="257" customFormat="1" ht="21.6" x14ac:dyDescent="0.65">
      <c r="B2251" s="278"/>
      <c r="C2251" s="279"/>
      <c r="D2251" s="256"/>
      <c r="E2251" s="256"/>
      <c r="F2251" s="256"/>
      <c r="G2251" s="256"/>
      <c r="H2251" s="256"/>
      <c r="I2251" s="256"/>
      <c r="J2251" s="256"/>
      <c r="K2251" s="256"/>
      <c r="L2251" s="256"/>
      <c r="M2251" s="256"/>
      <c r="N2251" s="256"/>
      <c r="O2251" s="256"/>
      <c r="P2251" s="256"/>
      <c r="Q2251" s="256"/>
      <c r="R2251" s="256"/>
      <c r="S2251" s="256"/>
      <c r="T2251" s="256"/>
      <c r="U2251" s="256"/>
      <c r="V2251" s="256"/>
      <c r="W2251" s="256"/>
      <c r="X2251" s="256"/>
      <c r="Y2251" s="256"/>
      <c r="Z2251" s="256"/>
      <c r="AA2251" s="256"/>
      <c r="AB2251" s="256"/>
      <c r="AC2251" s="256"/>
      <c r="AD2251" s="256"/>
      <c r="AE2251" s="256"/>
      <c r="AF2251" s="256"/>
      <c r="AG2251" s="256"/>
      <c r="AH2251" s="256"/>
      <c r="AI2251" s="256"/>
      <c r="AJ2251" s="256"/>
      <c r="AK2251" s="256"/>
      <c r="AL2251" s="256"/>
      <c r="AM2251" s="256"/>
      <c r="AN2251" s="256"/>
      <c r="AO2251" s="256"/>
      <c r="AP2251" s="256"/>
      <c r="AQ2251" s="256"/>
      <c r="AR2251" s="282"/>
      <c r="AS2251" s="292"/>
      <c r="AT2251" s="256"/>
      <c r="AV2251" s="258"/>
    </row>
    <row r="2252" spans="2:48" s="257" customFormat="1" ht="21.6" x14ac:dyDescent="0.65">
      <c r="B2252" s="285"/>
      <c r="C2252" s="279"/>
      <c r="AR2252" s="282"/>
      <c r="AS2252" s="279"/>
      <c r="AT2252" s="258"/>
      <c r="AV2252" s="258"/>
    </row>
    <row r="2253" spans="2:48" s="257" customFormat="1" ht="21.6" x14ac:dyDescent="0.65">
      <c r="B2253" s="285"/>
      <c r="C2253" s="279"/>
      <c r="AR2253" s="282"/>
      <c r="AS2253" s="279"/>
      <c r="AT2253" s="258"/>
      <c r="AV2253" s="258"/>
    </row>
    <row r="2254" spans="2:48" s="257" customFormat="1" ht="21.6" x14ac:dyDescent="0.65">
      <c r="B2254" s="285"/>
      <c r="C2254" s="279"/>
      <c r="AR2254" s="282"/>
      <c r="AS2254" s="279"/>
      <c r="AT2254" s="258"/>
      <c r="AV2254" s="258"/>
    </row>
    <row r="2255" spans="2:48" s="257" customFormat="1" ht="21.6" x14ac:dyDescent="0.65">
      <c r="B2255" s="285"/>
      <c r="C2255" s="279"/>
      <c r="D2255" s="256"/>
      <c r="E2255" s="256"/>
      <c r="F2255" s="256"/>
      <c r="G2255" s="256"/>
      <c r="H2255" s="256"/>
      <c r="I2255" s="256"/>
      <c r="J2255" s="256"/>
      <c r="K2255" s="256"/>
      <c r="L2255" s="256"/>
      <c r="M2255" s="256"/>
      <c r="N2255" s="256"/>
      <c r="O2255" s="256"/>
      <c r="P2255" s="256"/>
      <c r="Q2255" s="256"/>
      <c r="R2255" s="256"/>
      <c r="S2255" s="256"/>
      <c r="T2255" s="256"/>
      <c r="U2255" s="256"/>
      <c r="V2255" s="256"/>
      <c r="W2255" s="256"/>
      <c r="X2255" s="256"/>
      <c r="Y2255" s="256"/>
      <c r="Z2255" s="256"/>
      <c r="AA2255" s="256"/>
      <c r="AB2255" s="256"/>
      <c r="AC2255" s="256"/>
      <c r="AD2255" s="256"/>
      <c r="AE2255" s="256"/>
      <c r="AF2255" s="256"/>
      <c r="AG2255" s="256"/>
      <c r="AH2255" s="256"/>
      <c r="AI2255" s="256"/>
      <c r="AJ2255" s="256"/>
      <c r="AK2255" s="256"/>
      <c r="AL2255" s="256"/>
      <c r="AM2255" s="256"/>
      <c r="AN2255" s="256"/>
      <c r="AO2255" s="256"/>
      <c r="AP2255" s="256"/>
      <c r="AQ2255" s="256"/>
      <c r="AR2255" s="282"/>
      <c r="AS2255" s="279"/>
      <c r="AT2255" s="256"/>
      <c r="AV2255" s="258"/>
    </row>
    <row r="2256" spans="2:48" s="257" customFormat="1" ht="21.6" x14ac:dyDescent="0.65">
      <c r="B2256" s="285"/>
      <c r="C2256" s="279"/>
      <c r="AR2256" s="282"/>
      <c r="AS2256" s="279"/>
      <c r="AT2256" s="258"/>
      <c r="AV2256" s="258"/>
    </row>
    <row r="2257" spans="2:48" s="257" customFormat="1" ht="21.6" x14ac:dyDescent="0.65">
      <c r="B2257" s="278"/>
      <c r="C2257" s="279"/>
      <c r="D2257" s="256"/>
      <c r="E2257" s="256"/>
      <c r="F2257" s="256"/>
      <c r="G2257" s="256"/>
      <c r="H2257" s="256"/>
      <c r="I2257" s="256"/>
      <c r="J2257" s="256"/>
      <c r="K2257" s="256"/>
      <c r="L2257" s="256"/>
      <c r="M2257" s="256"/>
      <c r="N2257" s="256"/>
      <c r="O2257" s="256"/>
      <c r="P2257" s="256"/>
      <c r="Q2257" s="256"/>
      <c r="R2257" s="256"/>
      <c r="S2257" s="256"/>
      <c r="T2257" s="256"/>
      <c r="U2257" s="256"/>
      <c r="V2257" s="256"/>
      <c r="W2257" s="256"/>
      <c r="X2257" s="256"/>
      <c r="Y2257" s="256"/>
      <c r="Z2257" s="256"/>
      <c r="AA2257" s="256"/>
      <c r="AB2257" s="256"/>
      <c r="AC2257" s="256"/>
      <c r="AD2257" s="256"/>
      <c r="AE2257" s="256"/>
      <c r="AF2257" s="256"/>
      <c r="AG2257" s="256"/>
      <c r="AH2257" s="256"/>
      <c r="AI2257" s="256"/>
      <c r="AJ2257" s="256"/>
      <c r="AK2257" s="256"/>
      <c r="AL2257" s="256"/>
      <c r="AM2257" s="256"/>
      <c r="AN2257" s="256"/>
      <c r="AO2257" s="256"/>
      <c r="AP2257" s="256"/>
      <c r="AQ2257" s="256"/>
      <c r="AR2257" s="282"/>
      <c r="AS2257" s="303"/>
      <c r="AT2257" s="256"/>
      <c r="AV2257" s="258"/>
    </row>
    <row r="2258" spans="2:48" s="257" customFormat="1" ht="21.6" x14ac:dyDescent="0.65">
      <c r="B2258" s="285"/>
      <c r="C2258" s="279"/>
      <c r="AR2258" s="282"/>
      <c r="AS2258" s="279"/>
      <c r="AT2258" s="258"/>
      <c r="AV2258" s="258"/>
    </row>
    <row r="2259" spans="2:48" s="257" customFormat="1" ht="21.6" x14ac:dyDescent="0.65">
      <c r="B2259" s="285"/>
      <c r="C2259" s="279"/>
      <c r="AR2259" s="282"/>
      <c r="AS2259" s="279"/>
      <c r="AT2259" s="258"/>
      <c r="AV2259" s="258"/>
    </row>
    <row r="2260" spans="2:48" s="257" customFormat="1" ht="21.6" x14ac:dyDescent="0.65">
      <c r="B2260" s="285"/>
      <c r="C2260" s="279"/>
      <c r="AR2260" s="282"/>
      <c r="AS2260" s="279"/>
      <c r="AT2260" s="258"/>
      <c r="AV2260" s="258"/>
    </row>
    <row r="2261" spans="2:48" s="257" customFormat="1" ht="21.6" x14ac:dyDescent="0.65">
      <c r="B2261" s="285"/>
      <c r="C2261" s="279"/>
      <c r="AR2261" s="282"/>
      <c r="AS2261" s="279"/>
      <c r="AT2261" s="258"/>
      <c r="AV2261" s="258"/>
    </row>
    <row r="2262" spans="2:48" s="257" customFormat="1" ht="21.6" x14ac:dyDescent="0.65">
      <c r="B2262" s="285"/>
      <c r="C2262" s="279"/>
      <c r="AR2262" s="282"/>
      <c r="AS2262" s="279"/>
      <c r="AT2262" s="258"/>
      <c r="AV2262" s="258"/>
    </row>
    <row r="2263" spans="2:48" s="257" customFormat="1" ht="21.6" x14ac:dyDescent="0.65">
      <c r="B2263" s="285"/>
      <c r="C2263" s="279"/>
      <c r="AR2263" s="282"/>
      <c r="AS2263" s="279"/>
      <c r="AT2263" s="258"/>
      <c r="AV2263" s="258"/>
    </row>
    <row r="2264" spans="2:48" s="257" customFormat="1" ht="21.6" x14ac:dyDescent="0.65">
      <c r="B2264" s="278"/>
      <c r="C2264" s="279"/>
      <c r="AR2264" s="282"/>
      <c r="AS2264" s="303"/>
      <c r="AT2264" s="258"/>
      <c r="AV2264" s="258"/>
    </row>
    <row r="2265" spans="2:48" s="257" customFormat="1" ht="21.6" x14ac:dyDescent="0.65">
      <c r="B2265" s="278"/>
      <c r="C2265" s="279"/>
      <c r="AR2265" s="282"/>
      <c r="AS2265" s="303"/>
      <c r="AT2265" s="258"/>
      <c r="AV2265" s="258"/>
    </row>
    <row r="2266" spans="2:48" s="257" customFormat="1" ht="21.6" x14ac:dyDescent="0.65">
      <c r="B2266" s="285"/>
      <c r="C2266" s="279"/>
      <c r="AR2266" s="282"/>
      <c r="AS2266" s="279"/>
      <c r="AT2266" s="258"/>
      <c r="AV2266" s="258"/>
    </row>
    <row r="2267" spans="2:48" s="257" customFormat="1" ht="21.6" x14ac:dyDescent="0.65">
      <c r="B2267" s="285"/>
      <c r="C2267" s="279"/>
      <c r="D2267" s="256"/>
      <c r="E2267" s="256"/>
      <c r="F2267" s="256"/>
      <c r="G2267" s="256"/>
      <c r="H2267" s="256"/>
      <c r="I2267" s="256"/>
      <c r="J2267" s="256"/>
      <c r="K2267" s="256"/>
      <c r="L2267" s="256"/>
      <c r="M2267" s="256"/>
      <c r="N2267" s="256"/>
      <c r="O2267" s="256"/>
      <c r="P2267" s="256"/>
      <c r="Q2267" s="256"/>
      <c r="R2267" s="256"/>
      <c r="S2267" s="256"/>
      <c r="T2267" s="256"/>
      <c r="U2267" s="256"/>
      <c r="V2267" s="256"/>
      <c r="W2267" s="256"/>
      <c r="X2267" s="256"/>
      <c r="Y2267" s="256"/>
      <c r="Z2267" s="256"/>
      <c r="AA2267" s="256"/>
      <c r="AB2267" s="256"/>
      <c r="AC2267" s="256"/>
      <c r="AD2267" s="256"/>
      <c r="AE2267" s="256"/>
      <c r="AF2267" s="256"/>
      <c r="AG2267" s="256"/>
      <c r="AH2267" s="256"/>
      <c r="AI2267" s="256"/>
      <c r="AJ2267" s="256"/>
      <c r="AK2267" s="256"/>
      <c r="AL2267" s="256"/>
      <c r="AM2267" s="256"/>
      <c r="AN2267" s="256"/>
      <c r="AO2267" s="256"/>
      <c r="AP2267" s="256"/>
      <c r="AQ2267" s="256"/>
      <c r="AR2267" s="282"/>
      <c r="AS2267" s="279"/>
      <c r="AT2267" s="256"/>
      <c r="AV2267" s="258"/>
    </row>
    <row r="2268" spans="2:48" s="257" customFormat="1" ht="21.6" x14ac:dyDescent="0.65">
      <c r="B2268" s="285"/>
      <c r="C2268" s="279"/>
      <c r="AR2268" s="282"/>
      <c r="AS2268" s="279"/>
      <c r="AT2268" s="258"/>
      <c r="AV2268" s="258"/>
    </row>
    <row r="2269" spans="2:48" s="257" customFormat="1" ht="21.6" x14ac:dyDescent="0.65">
      <c r="B2269" s="278"/>
      <c r="C2269" s="279"/>
      <c r="D2269" s="256"/>
      <c r="E2269" s="256"/>
      <c r="F2269" s="256"/>
      <c r="G2269" s="256"/>
      <c r="H2269" s="256"/>
      <c r="I2269" s="256"/>
      <c r="J2269" s="256"/>
      <c r="K2269" s="256"/>
      <c r="L2269" s="256"/>
      <c r="M2269" s="256"/>
      <c r="N2269" s="256"/>
      <c r="O2269" s="256"/>
      <c r="P2269" s="256"/>
      <c r="Q2269" s="256"/>
      <c r="R2269" s="256"/>
      <c r="S2269" s="256"/>
      <c r="T2269" s="256"/>
      <c r="U2269" s="256"/>
      <c r="V2269" s="256"/>
      <c r="W2269" s="256"/>
      <c r="X2269" s="256"/>
      <c r="Y2269" s="256"/>
      <c r="Z2269" s="256"/>
      <c r="AA2269" s="256"/>
      <c r="AB2269" s="256"/>
      <c r="AC2269" s="256"/>
      <c r="AD2269" s="256"/>
      <c r="AE2269" s="256"/>
      <c r="AF2269" s="256"/>
      <c r="AG2269" s="256"/>
      <c r="AH2269" s="256"/>
      <c r="AI2269" s="256"/>
      <c r="AJ2269" s="256"/>
      <c r="AK2269" s="256"/>
      <c r="AL2269" s="256"/>
      <c r="AM2269" s="256"/>
      <c r="AN2269" s="256"/>
      <c r="AO2269" s="256"/>
      <c r="AP2269" s="256"/>
      <c r="AQ2269" s="256"/>
      <c r="AR2269" s="282"/>
      <c r="AS2269" s="303"/>
      <c r="AT2269" s="256"/>
      <c r="AV2269" s="258"/>
    </row>
    <row r="2270" spans="2:48" s="257" customFormat="1" ht="21.6" x14ac:dyDescent="0.65">
      <c r="B2270" s="285"/>
      <c r="C2270" s="279"/>
      <c r="D2270" s="256"/>
      <c r="E2270" s="256"/>
      <c r="F2270" s="256"/>
      <c r="G2270" s="256"/>
      <c r="H2270" s="256"/>
      <c r="I2270" s="256"/>
      <c r="J2270" s="256"/>
      <c r="K2270" s="256"/>
      <c r="L2270" s="256"/>
      <c r="M2270" s="256"/>
      <c r="N2270" s="256"/>
      <c r="O2270" s="256"/>
      <c r="P2270" s="256"/>
      <c r="Q2270" s="256"/>
      <c r="R2270" s="256"/>
      <c r="S2270" s="256"/>
      <c r="T2270" s="256"/>
      <c r="U2270" s="256"/>
      <c r="V2270" s="256"/>
      <c r="W2270" s="256"/>
      <c r="X2270" s="256"/>
      <c r="Y2270" s="256"/>
      <c r="Z2270" s="256"/>
      <c r="AA2270" s="256"/>
      <c r="AB2270" s="256"/>
      <c r="AC2270" s="256"/>
      <c r="AD2270" s="256"/>
      <c r="AE2270" s="256"/>
      <c r="AF2270" s="256"/>
      <c r="AG2270" s="256"/>
      <c r="AH2270" s="256"/>
      <c r="AI2270" s="256"/>
      <c r="AJ2270" s="256"/>
      <c r="AK2270" s="256"/>
      <c r="AL2270" s="256"/>
      <c r="AM2270" s="256"/>
      <c r="AN2270" s="256"/>
      <c r="AO2270" s="256"/>
      <c r="AP2270" s="256"/>
      <c r="AQ2270" s="256"/>
      <c r="AR2270" s="282"/>
      <c r="AS2270" s="279"/>
      <c r="AT2270" s="256"/>
      <c r="AV2270" s="258"/>
    </row>
    <row r="2271" spans="2:48" s="257" customFormat="1" ht="21.6" x14ac:dyDescent="0.65">
      <c r="B2271" s="285"/>
      <c r="C2271" s="279"/>
      <c r="AR2271" s="282"/>
      <c r="AS2271" s="279"/>
      <c r="AT2271" s="258"/>
      <c r="AV2271" s="258"/>
    </row>
    <row r="2272" spans="2:48" s="257" customFormat="1" ht="21.6" x14ac:dyDescent="0.65">
      <c r="B2272" s="285"/>
      <c r="C2272" s="279"/>
      <c r="D2272" s="256"/>
      <c r="E2272" s="256"/>
      <c r="F2272" s="256"/>
      <c r="G2272" s="256"/>
      <c r="H2272" s="256"/>
      <c r="I2272" s="256"/>
      <c r="J2272" s="256"/>
      <c r="K2272" s="256"/>
      <c r="L2272" s="256"/>
      <c r="M2272" s="256"/>
      <c r="N2272" s="256"/>
      <c r="O2272" s="256"/>
      <c r="P2272" s="256"/>
      <c r="Q2272" s="256"/>
      <c r="R2272" s="256"/>
      <c r="S2272" s="256"/>
      <c r="T2272" s="256"/>
      <c r="U2272" s="256"/>
      <c r="V2272" s="256"/>
      <c r="W2272" s="256"/>
      <c r="X2272" s="256"/>
      <c r="Y2272" s="256"/>
      <c r="Z2272" s="256"/>
      <c r="AA2272" s="256"/>
      <c r="AB2272" s="256"/>
      <c r="AC2272" s="256"/>
      <c r="AD2272" s="256"/>
      <c r="AE2272" s="256"/>
      <c r="AF2272" s="256"/>
      <c r="AG2272" s="256"/>
      <c r="AH2272" s="256"/>
      <c r="AI2272" s="256"/>
      <c r="AJ2272" s="256"/>
      <c r="AK2272" s="256"/>
      <c r="AL2272" s="256"/>
      <c r="AM2272" s="256"/>
      <c r="AN2272" s="256"/>
      <c r="AO2272" s="256"/>
      <c r="AP2272" s="256"/>
      <c r="AQ2272" s="256"/>
      <c r="AR2272" s="282"/>
      <c r="AS2272" s="279"/>
      <c r="AT2272" s="256"/>
      <c r="AV2272" s="258"/>
    </row>
    <row r="2273" spans="2:48" s="257" customFormat="1" ht="21.6" x14ac:dyDescent="0.65">
      <c r="B2273" s="285"/>
      <c r="C2273" s="279"/>
      <c r="AR2273" s="282"/>
      <c r="AS2273" s="279"/>
      <c r="AT2273" s="258"/>
      <c r="AV2273" s="258"/>
    </row>
    <row r="2274" spans="2:48" s="257" customFormat="1" ht="21.6" x14ac:dyDescent="0.65">
      <c r="B2274" s="285"/>
      <c r="C2274" s="279"/>
      <c r="AR2274" s="282"/>
      <c r="AS2274" s="279"/>
      <c r="AT2274" s="258"/>
      <c r="AV2274" s="258"/>
    </row>
    <row r="2275" spans="2:48" s="257" customFormat="1" ht="21.6" x14ac:dyDescent="0.65">
      <c r="B2275" s="285"/>
      <c r="C2275" s="279"/>
      <c r="AR2275" s="282"/>
      <c r="AS2275" s="279"/>
      <c r="AT2275" s="258"/>
      <c r="AV2275" s="258"/>
    </row>
    <row r="2276" spans="2:48" s="257" customFormat="1" ht="21.6" x14ac:dyDescent="0.65">
      <c r="B2276" s="285"/>
      <c r="C2276" s="279"/>
      <c r="AR2276" s="282"/>
      <c r="AS2276" s="279"/>
      <c r="AT2276" s="258"/>
      <c r="AV2276" s="258"/>
    </row>
    <row r="2277" spans="2:48" s="257" customFormat="1" ht="21.6" x14ac:dyDescent="0.65">
      <c r="B2277" s="285"/>
      <c r="C2277" s="279"/>
      <c r="D2277" s="256"/>
      <c r="E2277" s="256"/>
      <c r="F2277" s="256"/>
      <c r="G2277" s="256"/>
      <c r="H2277" s="256"/>
      <c r="I2277" s="256"/>
      <c r="J2277" s="256"/>
      <c r="K2277" s="256"/>
      <c r="L2277" s="256"/>
      <c r="M2277" s="256"/>
      <c r="N2277" s="256"/>
      <c r="O2277" s="256"/>
      <c r="P2277" s="256"/>
      <c r="Q2277" s="256"/>
      <c r="R2277" s="256"/>
      <c r="S2277" s="256"/>
      <c r="T2277" s="256"/>
      <c r="U2277" s="256"/>
      <c r="V2277" s="256"/>
      <c r="W2277" s="256"/>
      <c r="X2277" s="256"/>
      <c r="Y2277" s="256"/>
      <c r="Z2277" s="256"/>
      <c r="AA2277" s="256"/>
      <c r="AB2277" s="256"/>
      <c r="AC2277" s="256"/>
      <c r="AD2277" s="256"/>
      <c r="AE2277" s="256"/>
      <c r="AF2277" s="256"/>
      <c r="AG2277" s="256"/>
      <c r="AH2277" s="256"/>
      <c r="AI2277" s="256"/>
      <c r="AJ2277" s="256"/>
      <c r="AK2277" s="256"/>
      <c r="AL2277" s="256"/>
      <c r="AM2277" s="256"/>
      <c r="AN2277" s="256"/>
      <c r="AO2277" s="256"/>
      <c r="AP2277" s="256"/>
      <c r="AQ2277" s="256"/>
      <c r="AR2277" s="282"/>
      <c r="AS2277" s="279"/>
      <c r="AT2277" s="256"/>
      <c r="AV2277" s="258"/>
    </row>
    <row r="2278" spans="2:48" s="257" customFormat="1" ht="21.6" x14ac:dyDescent="0.65">
      <c r="B2278" s="285"/>
      <c r="C2278" s="279"/>
      <c r="AR2278" s="282"/>
      <c r="AS2278" s="279"/>
      <c r="AT2278" s="258"/>
      <c r="AV2278" s="258"/>
    </row>
    <row r="2279" spans="2:48" s="257" customFormat="1" ht="21.6" x14ac:dyDescent="0.65">
      <c r="B2279" s="285"/>
      <c r="C2279" s="279"/>
      <c r="D2279" s="256"/>
      <c r="E2279" s="256"/>
      <c r="F2279" s="256"/>
      <c r="G2279" s="256"/>
      <c r="H2279" s="256"/>
      <c r="I2279" s="256"/>
      <c r="J2279" s="256"/>
      <c r="K2279" s="256"/>
      <c r="L2279" s="256"/>
      <c r="M2279" s="256"/>
      <c r="N2279" s="256"/>
      <c r="O2279" s="256"/>
      <c r="P2279" s="256"/>
      <c r="Q2279" s="256"/>
      <c r="R2279" s="256"/>
      <c r="S2279" s="256"/>
      <c r="T2279" s="256"/>
      <c r="U2279" s="256"/>
      <c r="V2279" s="256"/>
      <c r="W2279" s="256"/>
      <c r="X2279" s="256"/>
      <c r="Y2279" s="256"/>
      <c r="Z2279" s="256"/>
      <c r="AA2279" s="256"/>
      <c r="AB2279" s="256"/>
      <c r="AC2279" s="256"/>
      <c r="AD2279" s="256"/>
      <c r="AE2279" s="256"/>
      <c r="AF2279" s="256"/>
      <c r="AG2279" s="256"/>
      <c r="AH2279" s="256"/>
      <c r="AI2279" s="256"/>
      <c r="AJ2279" s="256"/>
      <c r="AK2279" s="256"/>
      <c r="AL2279" s="256"/>
      <c r="AM2279" s="256"/>
      <c r="AN2279" s="256"/>
      <c r="AO2279" s="256"/>
      <c r="AP2279" s="256"/>
      <c r="AQ2279" s="256"/>
      <c r="AR2279" s="282"/>
      <c r="AS2279" s="279"/>
      <c r="AT2279" s="256"/>
      <c r="AV2279" s="258"/>
    </row>
    <row r="2280" spans="2:48" s="257" customFormat="1" ht="21.6" x14ac:dyDescent="0.65">
      <c r="B2280" s="278"/>
      <c r="C2280" s="279"/>
      <c r="AR2280" s="282"/>
      <c r="AS2280" s="303"/>
      <c r="AT2280" s="258"/>
      <c r="AV2280" s="258"/>
    </row>
    <row r="2281" spans="2:48" s="257" customFormat="1" ht="21.6" x14ac:dyDescent="0.65">
      <c r="B2281" s="285"/>
      <c r="C2281" s="279"/>
      <c r="AR2281" s="282"/>
      <c r="AS2281" s="279"/>
      <c r="AT2281" s="258"/>
      <c r="AV2281" s="258"/>
    </row>
    <row r="2282" spans="2:48" s="257" customFormat="1" ht="21.6" x14ac:dyDescent="0.65">
      <c r="B2282" s="285"/>
      <c r="C2282" s="279"/>
      <c r="AR2282" s="282"/>
      <c r="AS2282" s="279"/>
      <c r="AT2282" s="258"/>
    </row>
    <row r="2283" spans="2:48" s="257" customFormat="1" ht="21.6" x14ac:dyDescent="0.65">
      <c r="B2283" s="278"/>
      <c r="C2283" s="279"/>
      <c r="AR2283" s="282"/>
      <c r="AS2283" s="303"/>
      <c r="AT2283" s="258"/>
    </row>
    <row r="2284" spans="2:48" s="257" customFormat="1" ht="21.6" x14ac:dyDescent="0.65">
      <c r="B2284" s="285"/>
      <c r="C2284" s="279"/>
      <c r="AR2284" s="282"/>
      <c r="AS2284" s="279"/>
      <c r="AT2284" s="258"/>
    </row>
    <row r="2285" spans="2:48" s="257" customFormat="1" ht="21.6" x14ac:dyDescent="0.65">
      <c r="B2285" s="285"/>
      <c r="C2285" s="279"/>
      <c r="D2285" s="256"/>
      <c r="E2285" s="256"/>
      <c r="F2285" s="256"/>
      <c r="G2285" s="256"/>
      <c r="H2285" s="256"/>
      <c r="I2285" s="256"/>
      <c r="J2285" s="256"/>
      <c r="K2285" s="256"/>
      <c r="L2285" s="256"/>
      <c r="M2285" s="256"/>
      <c r="N2285" s="256"/>
      <c r="O2285" s="256"/>
      <c r="P2285" s="256"/>
      <c r="Q2285" s="256"/>
      <c r="R2285" s="256"/>
      <c r="S2285" s="256"/>
      <c r="T2285" s="256"/>
      <c r="U2285" s="256"/>
      <c r="V2285" s="256"/>
      <c r="W2285" s="256"/>
      <c r="X2285" s="256"/>
      <c r="Y2285" s="256"/>
      <c r="Z2285" s="256"/>
      <c r="AA2285" s="256"/>
      <c r="AB2285" s="256"/>
      <c r="AC2285" s="256"/>
      <c r="AD2285" s="256"/>
      <c r="AE2285" s="256"/>
      <c r="AF2285" s="256"/>
      <c r="AG2285" s="256"/>
      <c r="AH2285" s="256"/>
      <c r="AI2285" s="256"/>
      <c r="AJ2285" s="256"/>
      <c r="AK2285" s="256"/>
      <c r="AL2285" s="256"/>
      <c r="AM2285" s="256"/>
      <c r="AN2285" s="256"/>
      <c r="AO2285" s="256"/>
      <c r="AP2285" s="256"/>
      <c r="AQ2285" s="256"/>
      <c r="AR2285" s="282"/>
      <c r="AS2285" s="279"/>
      <c r="AT2285" s="256"/>
    </row>
    <row r="2286" spans="2:48" s="257" customFormat="1" ht="21.6" x14ac:dyDescent="0.65">
      <c r="B2286" s="278"/>
      <c r="C2286" s="279"/>
      <c r="AR2286" s="282"/>
      <c r="AS2286" s="292"/>
      <c r="AT2286" s="258"/>
    </row>
    <row r="2287" spans="2:48" s="257" customFormat="1" ht="21.6" x14ac:dyDescent="0.65">
      <c r="B2287" s="285"/>
      <c r="C2287" s="279"/>
      <c r="AR2287" s="282"/>
      <c r="AS2287" s="279"/>
      <c r="AT2287" s="258"/>
    </row>
    <row r="2288" spans="2:48" s="257" customFormat="1" ht="21.6" x14ac:dyDescent="0.65">
      <c r="B2288" s="285"/>
      <c r="C2288" s="279"/>
      <c r="AR2288" s="282"/>
      <c r="AS2288" s="279"/>
      <c r="AT2288" s="258"/>
    </row>
    <row r="2289" spans="2:46" s="257" customFormat="1" ht="21.6" x14ac:dyDescent="0.65">
      <c r="B2289" s="285"/>
      <c r="C2289" s="279"/>
      <c r="D2289" s="256"/>
      <c r="E2289" s="256"/>
      <c r="F2289" s="256"/>
      <c r="G2289" s="256"/>
      <c r="H2289" s="256"/>
      <c r="I2289" s="256"/>
      <c r="J2289" s="256"/>
      <c r="K2289" s="256"/>
      <c r="L2289" s="256"/>
      <c r="M2289" s="256"/>
      <c r="N2289" s="256"/>
      <c r="O2289" s="256"/>
      <c r="P2289" s="256"/>
      <c r="Q2289" s="256"/>
      <c r="R2289" s="256"/>
      <c r="S2289" s="256"/>
      <c r="T2289" s="256"/>
      <c r="U2289" s="256"/>
      <c r="V2289" s="256"/>
      <c r="W2289" s="256"/>
      <c r="X2289" s="256"/>
      <c r="Y2289" s="256"/>
      <c r="Z2289" s="256"/>
      <c r="AA2289" s="256"/>
      <c r="AB2289" s="256"/>
      <c r="AC2289" s="256"/>
      <c r="AD2289" s="256"/>
      <c r="AE2289" s="256"/>
      <c r="AF2289" s="256"/>
      <c r="AG2289" s="256"/>
      <c r="AH2289" s="256"/>
      <c r="AI2289" s="256"/>
      <c r="AJ2289" s="256"/>
      <c r="AK2289" s="256"/>
      <c r="AL2289" s="256"/>
      <c r="AM2289" s="256"/>
      <c r="AN2289" s="256"/>
      <c r="AO2289" s="256"/>
      <c r="AP2289" s="256"/>
      <c r="AQ2289" s="256"/>
      <c r="AR2289" s="282"/>
      <c r="AS2289" s="279"/>
      <c r="AT2289" s="256"/>
    </row>
    <row r="2290" spans="2:46" s="257" customFormat="1" ht="21.6" x14ac:dyDescent="0.65">
      <c r="B2290" s="285"/>
      <c r="C2290" s="279"/>
      <c r="AR2290" s="282"/>
      <c r="AS2290" s="279"/>
      <c r="AT2290" s="258"/>
    </row>
    <row r="2291" spans="2:46" s="257" customFormat="1" ht="21.6" x14ac:dyDescent="0.65">
      <c r="B2291" s="285"/>
      <c r="C2291" s="279"/>
      <c r="D2291" s="256"/>
      <c r="E2291" s="256"/>
      <c r="F2291" s="256"/>
      <c r="G2291" s="256"/>
      <c r="H2291" s="256"/>
      <c r="I2291" s="256"/>
      <c r="J2291" s="256"/>
      <c r="K2291" s="256"/>
      <c r="L2291" s="256"/>
      <c r="M2291" s="256"/>
      <c r="N2291" s="256"/>
      <c r="O2291" s="256"/>
      <c r="P2291" s="256"/>
      <c r="Q2291" s="256"/>
      <c r="R2291" s="256"/>
      <c r="S2291" s="256"/>
      <c r="T2291" s="256"/>
      <c r="U2291" s="256"/>
      <c r="V2291" s="256"/>
      <c r="W2291" s="256"/>
      <c r="X2291" s="256"/>
      <c r="Y2291" s="256"/>
      <c r="Z2291" s="256"/>
      <c r="AA2291" s="256"/>
      <c r="AB2291" s="256"/>
      <c r="AC2291" s="256"/>
      <c r="AD2291" s="256"/>
      <c r="AE2291" s="256"/>
      <c r="AF2291" s="256"/>
      <c r="AG2291" s="256"/>
      <c r="AH2291" s="256"/>
      <c r="AI2291" s="256"/>
      <c r="AJ2291" s="256"/>
      <c r="AK2291" s="256"/>
      <c r="AL2291" s="256"/>
      <c r="AM2291" s="256"/>
      <c r="AN2291" s="256"/>
      <c r="AO2291" s="256"/>
      <c r="AP2291" s="256"/>
      <c r="AQ2291" s="256"/>
      <c r="AR2291" s="282"/>
      <c r="AS2291" s="279"/>
      <c r="AT2291" s="256"/>
    </row>
    <row r="2292" spans="2:46" s="257" customFormat="1" ht="21.6" x14ac:dyDescent="0.65">
      <c r="B2292" s="285"/>
      <c r="C2292" s="279"/>
      <c r="D2292" s="256"/>
      <c r="E2292" s="256"/>
      <c r="F2292" s="256"/>
      <c r="G2292" s="256"/>
      <c r="H2292" s="256"/>
      <c r="I2292" s="256"/>
      <c r="J2292" s="256"/>
      <c r="K2292" s="256"/>
      <c r="L2292" s="256"/>
      <c r="M2292" s="256"/>
      <c r="N2292" s="256"/>
      <c r="O2292" s="256"/>
      <c r="P2292" s="256"/>
      <c r="Q2292" s="256"/>
      <c r="R2292" s="256"/>
      <c r="S2292" s="256"/>
      <c r="T2292" s="256"/>
      <c r="U2292" s="256"/>
      <c r="V2292" s="256"/>
      <c r="W2292" s="256"/>
      <c r="X2292" s="256"/>
      <c r="Y2292" s="256"/>
      <c r="Z2292" s="256"/>
      <c r="AA2292" s="256"/>
      <c r="AB2292" s="256"/>
      <c r="AC2292" s="256"/>
      <c r="AD2292" s="256"/>
      <c r="AE2292" s="256"/>
      <c r="AF2292" s="256"/>
      <c r="AG2292" s="256"/>
      <c r="AH2292" s="256"/>
      <c r="AI2292" s="256"/>
      <c r="AJ2292" s="256"/>
      <c r="AK2292" s="256"/>
      <c r="AL2292" s="256"/>
      <c r="AM2292" s="256"/>
      <c r="AN2292" s="256"/>
      <c r="AO2292" s="256"/>
      <c r="AP2292" s="256"/>
      <c r="AQ2292" s="256"/>
      <c r="AR2292" s="282"/>
      <c r="AS2292" s="279"/>
      <c r="AT2292" s="256"/>
    </row>
    <row r="2293" spans="2:46" s="257" customFormat="1" ht="21.6" x14ac:dyDescent="0.65">
      <c r="B2293" s="285"/>
      <c r="C2293" s="279"/>
      <c r="D2293" s="256"/>
      <c r="E2293" s="256"/>
      <c r="F2293" s="256"/>
      <c r="G2293" s="256"/>
      <c r="H2293" s="256"/>
      <c r="I2293" s="256"/>
      <c r="J2293" s="256"/>
      <c r="K2293" s="256"/>
      <c r="L2293" s="256"/>
      <c r="M2293" s="256"/>
      <c r="N2293" s="256"/>
      <c r="O2293" s="256"/>
      <c r="P2293" s="256"/>
      <c r="Q2293" s="256"/>
      <c r="R2293" s="256"/>
      <c r="S2293" s="256"/>
      <c r="T2293" s="256"/>
      <c r="U2293" s="256"/>
      <c r="V2293" s="256"/>
      <c r="W2293" s="256"/>
      <c r="X2293" s="256"/>
      <c r="Y2293" s="256"/>
      <c r="Z2293" s="256"/>
      <c r="AA2293" s="256"/>
      <c r="AB2293" s="256"/>
      <c r="AC2293" s="256"/>
      <c r="AD2293" s="256"/>
      <c r="AE2293" s="256"/>
      <c r="AF2293" s="256"/>
      <c r="AG2293" s="256"/>
      <c r="AH2293" s="256"/>
      <c r="AI2293" s="256"/>
      <c r="AJ2293" s="256"/>
      <c r="AK2293" s="256"/>
      <c r="AL2293" s="256"/>
      <c r="AM2293" s="256"/>
      <c r="AN2293" s="256"/>
      <c r="AO2293" s="256"/>
      <c r="AP2293" s="256"/>
      <c r="AQ2293" s="256"/>
      <c r="AR2293" s="282"/>
      <c r="AS2293" s="279"/>
      <c r="AT2293" s="256"/>
    </row>
    <row r="2294" spans="2:46" s="257" customFormat="1" ht="21.6" x14ac:dyDescent="0.65">
      <c r="B2294" s="285"/>
      <c r="C2294" s="279"/>
      <c r="AR2294" s="282"/>
      <c r="AS2294" s="279"/>
      <c r="AT2294" s="258"/>
    </row>
    <row r="2295" spans="2:46" s="257" customFormat="1" ht="21.6" x14ac:dyDescent="0.65">
      <c r="B2295" s="285"/>
      <c r="C2295" s="279"/>
      <c r="AR2295" s="282"/>
      <c r="AS2295" s="279"/>
      <c r="AT2295" s="258"/>
    </row>
    <row r="2296" spans="2:46" s="257" customFormat="1" ht="21.6" x14ac:dyDescent="0.65">
      <c r="B2296" s="285"/>
      <c r="C2296" s="279"/>
      <c r="AR2296" s="282"/>
      <c r="AS2296" s="279"/>
      <c r="AT2296" s="258"/>
    </row>
    <row r="2297" spans="2:46" s="257" customFormat="1" ht="21.6" x14ac:dyDescent="0.65">
      <c r="B2297" s="307"/>
      <c r="C2297" s="279"/>
      <c r="D2297" s="256"/>
      <c r="E2297" s="256"/>
      <c r="F2297" s="256"/>
      <c r="G2297" s="256"/>
      <c r="H2297" s="256"/>
      <c r="N2297" s="256"/>
      <c r="O2297" s="256"/>
      <c r="P2297" s="256"/>
      <c r="Q2297" s="256"/>
      <c r="R2297" s="256"/>
      <c r="S2297" s="256"/>
      <c r="T2297" s="256"/>
      <c r="U2297" s="256"/>
      <c r="V2297" s="256"/>
      <c r="W2297" s="256"/>
      <c r="X2297" s="256"/>
      <c r="Y2297" s="256"/>
      <c r="Z2297" s="256"/>
      <c r="AA2297" s="256"/>
      <c r="AB2297" s="256"/>
      <c r="AC2297" s="256"/>
      <c r="AD2297" s="256"/>
      <c r="AE2297" s="256"/>
      <c r="AF2297" s="256"/>
      <c r="AG2297" s="256"/>
      <c r="AH2297" s="256"/>
      <c r="AI2297" s="256"/>
      <c r="AJ2297" s="256"/>
      <c r="AK2297" s="256"/>
      <c r="AL2297" s="256"/>
      <c r="AM2297" s="256"/>
      <c r="AN2297" s="256"/>
      <c r="AO2297" s="256"/>
      <c r="AP2297" s="256"/>
      <c r="AQ2297" s="256"/>
      <c r="AR2297" s="282"/>
      <c r="AS2297" s="256"/>
      <c r="AT2297" s="256"/>
    </row>
    <row r="2298" spans="2:46" s="257" customFormat="1" ht="21.6" x14ac:dyDescent="0.65">
      <c r="B2298" s="285"/>
      <c r="C2298" s="279"/>
      <c r="AR2298" s="282"/>
      <c r="AS2298" s="279"/>
      <c r="AT2298" s="258"/>
    </row>
    <row r="2299" spans="2:46" s="257" customFormat="1" ht="21.6" x14ac:dyDescent="0.65">
      <c r="B2299" s="285"/>
      <c r="C2299" s="279"/>
      <c r="AR2299" s="282"/>
      <c r="AS2299" s="279"/>
      <c r="AT2299" s="258"/>
    </row>
    <row r="2300" spans="2:46" s="257" customFormat="1" ht="21.6" x14ac:dyDescent="0.65">
      <c r="B2300" s="285"/>
      <c r="C2300" s="279"/>
      <c r="AR2300" s="282"/>
      <c r="AS2300" s="279"/>
      <c r="AT2300" s="258"/>
    </row>
    <row r="2301" spans="2:46" s="257" customFormat="1" ht="21.6" x14ac:dyDescent="0.65">
      <c r="B2301" s="285"/>
      <c r="C2301" s="279"/>
      <c r="AR2301" s="282"/>
      <c r="AS2301" s="279"/>
      <c r="AT2301" s="258"/>
    </row>
    <row r="2302" spans="2:46" s="257" customFormat="1" ht="21.6" x14ac:dyDescent="0.65">
      <c r="B2302" s="285"/>
      <c r="C2302" s="279"/>
      <c r="AR2302" s="282"/>
      <c r="AS2302" s="279"/>
      <c r="AT2302" s="258"/>
    </row>
    <row r="2303" spans="2:46" s="257" customFormat="1" ht="21.6" x14ac:dyDescent="0.65">
      <c r="B2303" s="285"/>
      <c r="C2303" s="279"/>
      <c r="AR2303" s="282"/>
      <c r="AS2303" s="279"/>
      <c r="AT2303" s="258"/>
    </row>
    <row r="2304" spans="2:46" s="257" customFormat="1" ht="21.6" x14ac:dyDescent="0.65">
      <c r="B2304" s="285"/>
      <c r="C2304" s="279"/>
      <c r="AR2304" s="282"/>
      <c r="AS2304" s="279"/>
      <c r="AT2304" s="258"/>
    </row>
    <row r="2305" spans="2:46" s="257" customFormat="1" ht="21.6" x14ac:dyDescent="0.65">
      <c r="B2305" s="278"/>
      <c r="C2305" s="279"/>
      <c r="AR2305" s="282"/>
      <c r="AS2305" s="292"/>
      <c r="AT2305" s="258"/>
    </row>
    <row r="2306" spans="2:46" s="257" customFormat="1" ht="21.6" x14ac:dyDescent="0.65">
      <c r="B2306" s="285"/>
      <c r="C2306" s="279"/>
      <c r="AR2306" s="282"/>
      <c r="AS2306" s="279"/>
      <c r="AT2306" s="258"/>
    </row>
    <row r="2307" spans="2:46" s="257" customFormat="1" ht="21.6" x14ac:dyDescent="0.65">
      <c r="B2307" s="285"/>
      <c r="C2307" s="279"/>
      <c r="AR2307" s="282"/>
      <c r="AS2307" s="279"/>
      <c r="AT2307" s="258"/>
    </row>
    <row r="2308" spans="2:46" s="257" customFormat="1" ht="21.6" x14ac:dyDescent="0.65">
      <c r="B2308" s="285"/>
      <c r="C2308" s="279"/>
      <c r="D2308" s="256"/>
      <c r="E2308" s="256"/>
      <c r="F2308" s="256"/>
      <c r="G2308" s="256"/>
      <c r="H2308" s="256"/>
      <c r="I2308" s="256"/>
      <c r="J2308" s="256"/>
      <c r="K2308" s="256"/>
      <c r="L2308" s="256"/>
      <c r="M2308" s="256"/>
      <c r="N2308" s="256"/>
      <c r="O2308" s="256"/>
      <c r="P2308" s="256"/>
      <c r="Q2308" s="256"/>
      <c r="R2308" s="256"/>
      <c r="S2308" s="256"/>
      <c r="T2308" s="256"/>
      <c r="U2308" s="256"/>
      <c r="V2308" s="256"/>
      <c r="W2308" s="256"/>
      <c r="X2308" s="256"/>
      <c r="Y2308" s="256"/>
      <c r="Z2308" s="256"/>
      <c r="AA2308" s="256"/>
      <c r="AB2308" s="256"/>
      <c r="AC2308" s="256"/>
      <c r="AD2308" s="256"/>
      <c r="AE2308" s="256"/>
      <c r="AF2308" s="256"/>
      <c r="AG2308" s="256"/>
      <c r="AH2308" s="256"/>
      <c r="AI2308" s="256"/>
      <c r="AJ2308" s="256"/>
      <c r="AK2308" s="256"/>
      <c r="AL2308" s="256"/>
      <c r="AM2308" s="256"/>
      <c r="AN2308" s="256"/>
      <c r="AO2308" s="256"/>
      <c r="AP2308" s="256"/>
      <c r="AQ2308" s="256"/>
      <c r="AR2308" s="282"/>
      <c r="AS2308" s="279"/>
      <c r="AT2308" s="256"/>
    </row>
    <row r="2309" spans="2:46" s="257" customFormat="1" ht="21.6" x14ac:dyDescent="0.65">
      <c r="B2309" s="285"/>
      <c r="C2309" s="279"/>
      <c r="AR2309" s="282"/>
      <c r="AS2309" s="279"/>
      <c r="AT2309" s="258"/>
    </row>
    <row r="2310" spans="2:46" s="257" customFormat="1" ht="21.6" x14ac:dyDescent="0.65">
      <c r="B2310" s="285"/>
      <c r="C2310" s="279"/>
      <c r="AR2310" s="282"/>
      <c r="AS2310" s="279"/>
      <c r="AT2310" s="258"/>
    </row>
    <row r="2311" spans="2:46" s="257" customFormat="1" ht="21.6" x14ac:dyDescent="0.65">
      <c r="B2311" s="285"/>
      <c r="C2311" s="279"/>
      <c r="D2311" s="256"/>
      <c r="E2311" s="256"/>
      <c r="F2311" s="256"/>
      <c r="G2311" s="256"/>
      <c r="H2311" s="256"/>
      <c r="I2311" s="256"/>
      <c r="J2311" s="256"/>
      <c r="K2311" s="256"/>
      <c r="L2311" s="256"/>
      <c r="M2311" s="256"/>
      <c r="N2311" s="256"/>
      <c r="O2311" s="256"/>
      <c r="P2311" s="256"/>
      <c r="Q2311" s="256"/>
      <c r="R2311" s="256"/>
      <c r="S2311" s="256"/>
      <c r="T2311" s="256"/>
      <c r="U2311" s="256"/>
      <c r="V2311" s="256"/>
      <c r="W2311" s="256"/>
      <c r="X2311" s="256"/>
      <c r="Y2311" s="256"/>
      <c r="Z2311" s="256"/>
      <c r="AA2311" s="256"/>
      <c r="AB2311" s="256"/>
      <c r="AC2311" s="256"/>
      <c r="AD2311" s="256"/>
      <c r="AE2311" s="256"/>
      <c r="AF2311" s="256"/>
      <c r="AG2311" s="256"/>
      <c r="AH2311" s="256"/>
      <c r="AI2311" s="256"/>
      <c r="AJ2311" s="256"/>
      <c r="AK2311" s="256"/>
      <c r="AL2311" s="256"/>
      <c r="AM2311" s="256"/>
      <c r="AN2311" s="256"/>
      <c r="AO2311" s="256"/>
      <c r="AP2311" s="256"/>
      <c r="AQ2311" s="256"/>
      <c r="AR2311" s="282"/>
      <c r="AS2311" s="279"/>
      <c r="AT2311" s="256"/>
    </row>
    <row r="2312" spans="2:46" s="257" customFormat="1" ht="21.6" x14ac:dyDescent="0.65">
      <c r="B2312" s="285"/>
      <c r="C2312" s="279"/>
      <c r="AR2312" s="282"/>
      <c r="AS2312" s="279"/>
      <c r="AT2312" s="258"/>
    </row>
    <row r="2313" spans="2:46" s="257" customFormat="1" ht="21.6" x14ac:dyDescent="0.65">
      <c r="B2313" s="285"/>
      <c r="C2313" s="279"/>
      <c r="AR2313" s="282"/>
      <c r="AS2313" s="279"/>
      <c r="AT2313" s="258"/>
    </row>
    <row r="2314" spans="2:46" s="257" customFormat="1" ht="21.6" x14ac:dyDescent="0.65">
      <c r="B2314" s="285"/>
      <c r="C2314" s="279"/>
      <c r="AR2314" s="282"/>
      <c r="AS2314" s="279"/>
      <c r="AT2314" s="258"/>
    </row>
    <row r="2315" spans="2:46" s="257" customFormat="1" ht="21.6" x14ac:dyDescent="0.65">
      <c r="B2315" s="285"/>
      <c r="C2315" s="279"/>
      <c r="AR2315" s="282"/>
      <c r="AS2315" s="279"/>
      <c r="AT2315" s="258"/>
    </row>
    <row r="2316" spans="2:46" s="257" customFormat="1" ht="21.6" x14ac:dyDescent="0.65">
      <c r="B2316" s="285"/>
      <c r="C2316" s="279"/>
      <c r="AR2316" s="282"/>
      <c r="AS2316" s="279"/>
      <c r="AT2316" s="258"/>
    </row>
    <row r="2317" spans="2:46" s="257" customFormat="1" ht="21.6" x14ac:dyDescent="0.65">
      <c r="B2317" s="278"/>
      <c r="C2317" s="279"/>
      <c r="AR2317" s="282"/>
      <c r="AS2317" s="303"/>
      <c r="AT2317" s="258"/>
    </row>
    <row r="2318" spans="2:46" s="257" customFormat="1" ht="21.6" x14ac:dyDescent="0.65">
      <c r="B2318" s="285"/>
      <c r="C2318" s="279"/>
      <c r="D2318" s="256"/>
      <c r="E2318" s="256"/>
      <c r="F2318" s="256"/>
      <c r="G2318" s="256"/>
      <c r="H2318" s="256"/>
      <c r="I2318" s="256"/>
      <c r="J2318" s="256"/>
      <c r="K2318" s="256"/>
      <c r="L2318" s="256"/>
      <c r="M2318" s="256"/>
      <c r="N2318" s="256"/>
      <c r="O2318" s="256"/>
      <c r="P2318" s="256"/>
      <c r="Q2318" s="256"/>
      <c r="R2318" s="256"/>
      <c r="S2318" s="256"/>
      <c r="T2318" s="256"/>
      <c r="U2318" s="256"/>
      <c r="V2318" s="256"/>
      <c r="W2318" s="256"/>
      <c r="X2318" s="256"/>
      <c r="Y2318" s="256"/>
      <c r="Z2318" s="256"/>
      <c r="AA2318" s="256"/>
      <c r="AB2318" s="256"/>
      <c r="AC2318" s="256"/>
      <c r="AD2318" s="256"/>
      <c r="AE2318" s="256"/>
      <c r="AF2318" s="256"/>
      <c r="AG2318" s="256"/>
      <c r="AH2318" s="256"/>
      <c r="AI2318" s="256"/>
      <c r="AJ2318" s="256"/>
      <c r="AK2318" s="256"/>
      <c r="AL2318" s="256"/>
      <c r="AM2318" s="256"/>
      <c r="AN2318" s="256"/>
      <c r="AO2318" s="256"/>
      <c r="AP2318" s="256"/>
      <c r="AQ2318" s="256"/>
      <c r="AR2318" s="282"/>
      <c r="AS2318" s="279"/>
      <c r="AT2318" s="256"/>
    </row>
    <row r="2319" spans="2:46" s="257" customFormat="1" ht="21.6" x14ac:dyDescent="0.65">
      <c r="B2319" s="285"/>
      <c r="C2319" s="279"/>
      <c r="D2319" s="256"/>
      <c r="E2319" s="256"/>
      <c r="F2319" s="256"/>
      <c r="G2319" s="256"/>
      <c r="H2319" s="256"/>
      <c r="I2319" s="256"/>
      <c r="J2319" s="256"/>
      <c r="K2319" s="256"/>
      <c r="L2319" s="256"/>
      <c r="M2319" s="256"/>
      <c r="N2319" s="256"/>
      <c r="O2319" s="256"/>
      <c r="P2319" s="256"/>
      <c r="Q2319" s="256"/>
      <c r="R2319" s="256"/>
      <c r="S2319" s="256"/>
      <c r="T2319" s="256"/>
      <c r="U2319" s="256"/>
      <c r="V2319" s="256"/>
      <c r="W2319" s="256"/>
      <c r="X2319" s="256"/>
      <c r="Y2319" s="256"/>
      <c r="Z2319" s="256"/>
      <c r="AA2319" s="256"/>
      <c r="AB2319" s="256"/>
      <c r="AC2319" s="256"/>
      <c r="AD2319" s="256"/>
      <c r="AE2319" s="256"/>
      <c r="AF2319" s="256"/>
      <c r="AG2319" s="256"/>
      <c r="AH2319" s="256"/>
      <c r="AI2319" s="256"/>
      <c r="AJ2319" s="256"/>
      <c r="AK2319" s="256"/>
      <c r="AL2319" s="256"/>
      <c r="AM2319" s="256"/>
      <c r="AN2319" s="256"/>
      <c r="AO2319" s="256"/>
      <c r="AP2319" s="256"/>
      <c r="AQ2319" s="256"/>
      <c r="AR2319" s="282"/>
      <c r="AS2319" s="279"/>
      <c r="AT2319" s="256"/>
    </row>
    <row r="2320" spans="2:46" s="257" customFormat="1" ht="21.6" x14ac:dyDescent="0.65">
      <c r="B2320" s="285"/>
      <c r="C2320" s="279"/>
      <c r="AR2320" s="282"/>
      <c r="AS2320" s="279"/>
      <c r="AT2320" s="258"/>
    </row>
    <row r="2321" spans="2:46" s="257" customFormat="1" ht="21.6" x14ac:dyDescent="0.65">
      <c r="B2321" s="278"/>
      <c r="C2321" s="279"/>
      <c r="AR2321" s="282"/>
      <c r="AS2321" s="292"/>
      <c r="AT2321" s="258"/>
    </row>
    <row r="2322" spans="2:46" s="257" customFormat="1" ht="21.6" x14ac:dyDescent="0.65">
      <c r="B2322" s="285"/>
      <c r="C2322" s="279"/>
      <c r="AR2322" s="282"/>
      <c r="AS2322" s="279"/>
      <c r="AT2322" s="258"/>
    </row>
    <row r="2323" spans="2:46" s="257" customFormat="1" ht="21.6" x14ac:dyDescent="0.65">
      <c r="B2323" s="285"/>
      <c r="C2323" s="279"/>
      <c r="D2323" s="256"/>
      <c r="E2323" s="256"/>
      <c r="F2323" s="256"/>
      <c r="G2323" s="256"/>
      <c r="H2323" s="256"/>
      <c r="I2323" s="256"/>
      <c r="J2323" s="256"/>
      <c r="K2323" s="256"/>
      <c r="L2323" s="256"/>
      <c r="M2323" s="256"/>
      <c r="N2323" s="256"/>
      <c r="O2323" s="256"/>
      <c r="P2323" s="256"/>
      <c r="Q2323" s="256"/>
      <c r="R2323" s="256"/>
      <c r="S2323" s="256"/>
      <c r="T2323" s="256"/>
      <c r="U2323" s="256"/>
      <c r="V2323" s="256"/>
      <c r="W2323" s="256"/>
      <c r="X2323" s="256"/>
      <c r="Y2323" s="256"/>
      <c r="Z2323" s="256"/>
      <c r="AA2323" s="256"/>
      <c r="AB2323" s="256"/>
      <c r="AC2323" s="256"/>
      <c r="AD2323" s="256"/>
      <c r="AE2323" s="256"/>
      <c r="AF2323" s="256"/>
      <c r="AG2323" s="256"/>
      <c r="AH2323" s="256"/>
      <c r="AI2323" s="256"/>
      <c r="AJ2323" s="256"/>
      <c r="AK2323" s="256"/>
      <c r="AL2323" s="256"/>
      <c r="AM2323" s="256"/>
      <c r="AN2323" s="256"/>
      <c r="AO2323" s="256"/>
      <c r="AP2323" s="256"/>
      <c r="AQ2323" s="256"/>
      <c r="AR2323" s="282"/>
      <c r="AS2323" s="279"/>
      <c r="AT2323" s="256"/>
    </row>
    <row r="2324" spans="2:46" s="257" customFormat="1" ht="21.6" x14ac:dyDescent="0.65">
      <c r="B2324" s="285"/>
      <c r="C2324" s="279"/>
      <c r="AR2324" s="282"/>
      <c r="AS2324" s="279"/>
      <c r="AT2324" s="258"/>
    </row>
    <row r="2325" spans="2:46" s="257" customFormat="1" ht="21.6" x14ac:dyDescent="0.65">
      <c r="B2325" s="278"/>
      <c r="C2325" s="279"/>
      <c r="AR2325" s="282"/>
      <c r="AS2325" s="303"/>
      <c r="AT2325" s="258"/>
    </row>
    <row r="2326" spans="2:46" s="257" customFormat="1" ht="21.6" x14ac:dyDescent="0.65">
      <c r="B2326" s="285"/>
      <c r="C2326" s="279"/>
      <c r="AR2326" s="282"/>
      <c r="AS2326" s="279"/>
      <c r="AT2326" s="258"/>
    </row>
    <row r="2327" spans="2:46" s="257" customFormat="1" ht="21.6" x14ac:dyDescent="0.65">
      <c r="B2327" s="285"/>
      <c r="C2327" s="279"/>
      <c r="D2327" s="256"/>
      <c r="E2327" s="256"/>
      <c r="F2327" s="256"/>
      <c r="G2327" s="256"/>
      <c r="H2327" s="256"/>
      <c r="I2327" s="256"/>
      <c r="J2327" s="256"/>
      <c r="K2327" s="256"/>
      <c r="L2327" s="256"/>
      <c r="M2327" s="256"/>
      <c r="N2327" s="256"/>
      <c r="O2327" s="256"/>
      <c r="P2327" s="256"/>
      <c r="Q2327" s="256"/>
      <c r="R2327" s="256"/>
      <c r="S2327" s="256"/>
      <c r="T2327" s="256"/>
      <c r="U2327" s="256"/>
      <c r="V2327" s="256"/>
      <c r="W2327" s="256"/>
      <c r="X2327" s="256"/>
      <c r="Y2327" s="256"/>
      <c r="Z2327" s="256"/>
      <c r="AA2327" s="256"/>
      <c r="AB2327" s="256"/>
      <c r="AC2327" s="256"/>
      <c r="AD2327" s="256"/>
      <c r="AE2327" s="256"/>
      <c r="AF2327" s="256"/>
      <c r="AG2327" s="256"/>
      <c r="AH2327" s="256"/>
      <c r="AI2327" s="256"/>
      <c r="AJ2327" s="256"/>
      <c r="AK2327" s="256"/>
      <c r="AL2327" s="256"/>
      <c r="AM2327" s="256"/>
      <c r="AN2327" s="256"/>
      <c r="AO2327" s="256"/>
      <c r="AP2327" s="256"/>
      <c r="AQ2327" s="256"/>
      <c r="AR2327" s="282"/>
      <c r="AS2327" s="279"/>
      <c r="AT2327" s="256"/>
    </row>
    <row r="2328" spans="2:46" s="257" customFormat="1" ht="21.6" x14ac:dyDescent="0.65">
      <c r="B2328" s="278"/>
      <c r="C2328" s="279"/>
      <c r="D2328" s="256"/>
      <c r="E2328" s="256"/>
      <c r="F2328" s="256"/>
      <c r="G2328" s="256"/>
      <c r="H2328" s="256"/>
      <c r="I2328" s="256"/>
      <c r="J2328" s="256"/>
      <c r="K2328" s="256"/>
      <c r="L2328" s="256"/>
      <c r="M2328" s="256"/>
      <c r="N2328" s="256"/>
      <c r="O2328" s="256"/>
      <c r="P2328" s="256"/>
      <c r="Q2328" s="256"/>
      <c r="R2328" s="256"/>
      <c r="S2328" s="256"/>
      <c r="T2328" s="256"/>
      <c r="U2328" s="256"/>
      <c r="V2328" s="256"/>
      <c r="W2328" s="256"/>
      <c r="X2328" s="256"/>
      <c r="Y2328" s="256"/>
      <c r="Z2328" s="256"/>
      <c r="AA2328" s="256"/>
      <c r="AB2328" s="256"/>
      <c r="AC2328" s="256"/>
      <c r="AD2328" s="256"/>
      <c r="AE2328" s="256"/>
      <c r="AF2328" s="256"/>
      <c r="AG2328" s="256"/>
      <c r="AH2328" s="256"/>
      <c r="AI2328" s="256"/>
      <c r="AJ2328" s="256"/>
      <c r="AK2328" s="256"/>
      <c r="AL2328" s="256"/>
      <c r="AM2328" s="256"/>
      <c r="AN2328" s="256"/>
      <c r="AO2328" s="256"/>
      <c r="AP2328" s="256"/>
      <c r="AQ2328" s="256"/>
      <c r="AR2328" s="282"/>
      <c r="AS2328" s="279"/>
      <c r="AT2328" s="256"/>
    </row>
    <row r="2329" spans="2:46" s="257" customFormat="1" ht="21.6" x14ac:dyDescent="0.65">
      <c r="B2329" s="278"/>
      <c r="C2329" s="279"/>
      <c r="AR2329" s="282"/>
      <c r="AS2329" s="292"/>
      <c r="AT2329" s="258"/>
    </row>
    <row r="2330" spans="2:46" s="257" customFormat="1" ht="21.6" x14ac:dyDescent="0.65">
      <c r="B2330" s="285"/>
      <c r="C2330" s="279"/>
      <c r="AR2330" s="282"/>
      <c r="AS2330" s="279"/>
      <c r="AT2330" s="258"/>
    </row>
    <row r="2331" spans="2:46" s="257" customFormat="1" ht="21.6" x14ac:dyDescent="0.65">
      <c r="B2331" s="285"/>
      <c r="C2331" s="279"/>
      <c r="AR2331" s="282"/>
      <c r="AS2331" s="279"/>
      <c r="AT2331" s="258"/>
    </row>
    <row r="2332" spans="2:46" s="257" customFormat="1" ht="21.6" x14ac:dyDescent="0.65">
      <c r="B2332" s="285"/>
      <c r="C2332" s="279"/>
      <c r="D2332" s="256"/>
      <c r="E2332" s="256"/>
      <c r="F2332" s="256"/>
      <c r="G2332" s="256"/>
      <c r="H2332" s="256"/>
      <c r="I2332" s="256"/>
      <c r="J2332" s="256"/>
      <c r="K2332" s="256"/>
      <c r="L2332" s="256"/>
      <c r="M2332" s="256"/>
      <c r="N2332" s="256"/>
      <c r="O2332" s="256"/>
      <c r="P2332" s="256"/>
      <c r="Q2332" s="256"/>
      <c r="R2332" s="256"/>
      <c r="S2332" s="256"/>
      <c r="T2332" s="256"/>
      <c r="U2332" s="256"/>
      <c r="V2332" s="256"/>
      <c r="W2332" s="256"/>
      <c r="X2332" s="256"/>
      <c r="Y2332" s="256"/>
      <c r="Z2332" s="256"/>
      <c r="AA2332" s="256"/>
      <c r="AB2332" s="256"/>
      <c r="AC2332" s="256"/>
      <c r="AD2332" s="256"/>
      <c r="AE2332" s="256"/>
      <c r="AF2332" s="256"/>
      <c r="AG2332" s="256"/>
      <c r="AH2332" s="256"/>
      <c r="AI2332" s="256"/>
      <c r="AJ2332" s="256"/>
      <c r="AK2332" s="256"/>
      <c r="AL2332" s="256"/>
      <c r="AM2332" s="256"/>
      <c r="AN2332" s="256"/>
      <c r="AO2332" s="256"/>
      <c r="AP2332" s="256"/>
      <c r="AQ2332" s="256"/>
      <c r="AR2332" s="282"/>
      <c r="AS2332" s="279"/>
      <c r="AT2332" s="256"/>
    </row>
    <row r="2333" spans="2:46" s="257" customFormat="1" ht="21.6" x14ac:dyDescent="0.65">
      <c r="B2333" s="285"/>
      <c r="C2333" s="279"/>
      <c r="D2333" s="256"/>
      <c r="E2333" s="256"/>
      <c r="F2333" s="256"/>
      <c r="G2333" s="256"/>
      <c r="H2333" s="256"/>
      <c r="I2333" s="256"/>
      <c r="J2333" s="256"/>
      <c r="K2333" s="256"/>
      <c r="L2333" s="256"/>
      <c r="M2333" s="256"/>
      <c r="N2333" s="256"/>
      <c r="O2333" s="256"/>
      <c r="P2333" s="256"/>
      <c r="Q2333" s="256"/>
      <c r="R2333" s="256"/>
      <c r="S2333" s="256"/>
      <c r="T2333" s="256"/>
      <c r="U2333" s="256"/>
      <c r="V2333" s="256"/>
      <c r="W2333" s="256"/>
      <c r="X2333" s="256"/>
      <c r="Y2333" s="256"/>
      <c r="Z2333" s="256"/>
      <c r="AA2333" s="256"/>
      <c r="AB2333" s="256"/>
      <c r="AC2333" s="256"/>
      <c r="AD2333" s="256"/>
      <c r="AE2333" s="256"/>
      <c r="AF2333" s="256"/>
      <c r="AG2333" s="256"/>
      <c r="AH2333" s="256"/>
      <c r="AI2333" s="256"/>
      <c r="AJ2333" s="256"/>
      <c r="AK2333" s="256"/>
      <c r="AL2333" s="256"/>
      <c r="AM2333" s="256"/>
      <c r="AN2333" s="256"/>
      <c r="AO2333" s="256"/>
      <c r="AP2333" s="256"/>
      <c r="AQ2333" s="256"/>
      <c r="AR2333" s="282"/>
      <c r="AS2333" s="279"/>
      <c r="AT2333" s="256"/>
    </row>
    <row r="2334" spans="2:46" s="257" customFormat="1" ht="25.8" x14ac:dyDescent="0.65">
      <c r="B2334" s="310"/>
      <c r="C2334" s="279"/>
      <c r="AR2334" s="282"/>
      <c r="AS2334" s="288"/>
      <c r="AT2334" s="258"/>
    </row>
    <row r="2335" spans="2:46" s="257" customFormat="1" ht="21.6" x14ac:dyDescent="0.65">
      <c r="B2335" s="285"/>
      <c r="C2335" s="279"/>
      <c r="D2335" s="256"/>
      <c r="E2335" s="256"/>
      <c r="F2335" s="256"/>
      <c r="G2335" s="256"/>
      <c r="H2335" s="256"/>
      <c r="I2335" s="256"/>
      <c r="J2335" s="256"/>
      <c r="K2335" s="256"/>
      <c r="L2335" s="256"/>
      <c r="M2335" s="256"/>
      <c r="N2335" s="256"/>
      <c r="O2335" s="256"/>
      <c r="P2335" s="256"/>
      <c r="Q2335" s="256"/>
      <c r="R2335" s="256"/>
      <c r="S2335" s="256"/>
      <c r="T2335" s="256"/>
      <c r="U2335" s="256"/>
      <c r="V2335" s="256"/>
      <c r="W2335" s="256"/>
      <c r="X2335" s="256"/>
      <c r="Y2335" s="256"/>
      <c r="Z2335" s="256"/>
      <c r="AA2335" s="256"/>
      <c r="AB2335" s="256"/>
      <c r="AC2335" s="256"/>
      <c r="AD2335" s="256"/>
      <c r="AE2335" s="256"/>
      <c r="AF2335" s="256"/>
      <c r="AG2335" s="256"/>
      <c r="AH2335" s="256"/>
      <c r="AI2335" s="256"/>
      <c r="AJ2335" s="256"/>
      <c r="AK2335" s="256"/>
      <c r="AL2335" s="256"/>
      <c r="AM2335" s="256"/>
      <c r="AN2335" s="256"/>
      <c r="AO2335" s="256"/>
      <c r="AP2335" s="256"/>
      <c r="AQ2335" s="256"/>
      <c r="AR2335" s="282"/>
      <c r="AS2335" s="279"/>
      <c r="AT2335" s="256"/>
    </row>
    <row r="2336" spans="2:46" s="257" customFormat="1" ht="21.6" x14ac:dyDescent="0.65">
      <c r="B2336" s="285"/>
      <c r="C2336" s="279"/>
      <c r="D2336" s="256"/>
      <c r="E2336" s="256"/>
      <c r="F2336" s="256"/>
      <c r="G2336" s="256"/>
      <c r="H2336" s="256"/>
      <c r="I2336" s="256"/>
      <c r="J2336" s="256"/>
      <c r="K2336" s="256"/>
      <c r="L2336" s="256"/>
      <c r="M2336" s="256"/>
      <c r="N2336" s="256"/>
      <c r="O2336" s="256"/>
      <c r="P2336" s="256"/>
      <c r="Q2336" s="256"/>
      <c r="R2336" s="256"/>
      <c r="S2336" s="256"/>
      <c r="T2336" s="256"/>
      <c r="U2336" s="256"/>
      <c r="V2336" s="256"/>
      <c r="W2336" s="256"/>
      <c r="X2336" s="256"/>
      <c r="Y2336" s="256"/>
      <c r="Z2336" s="256"/>
      <c r="AA2336" s="256"/>
      <c r="AB2336" s="256"/>
      <c r="AC2336" s="256"/>
      <c r="AD2336" s="256"/>
      <c r="AE2336" s="256"/>
      <c r="AF2336" s="256"/>
      <c r="AG2336" s="256"/>
      <c r="AH2336" s="256"/>
      <c r="AI2336" s="256"/>
      <c r="AJ2336" s="256"/>
      <c r="AK2336" s="256"/>
      <c r="AL2336" s="256"/>
      <c r="AM2336" s="256"/>
      <c r="AN2336" s="256"/>
      <c r="AO2336" s="256"/>
      <c r="AP2336" s="256"/>
      <c r="AQ2336" s="256"/>
      <c r="AR2336" s="282"/>
      <c r="AS2336" s="279"/>
      <c r="AT2336" s="256"/>
    </row>
    <row r="2337" spans="2:46" s="257" customFormat="1" ht="21.6" x14ac:dyDescent="0.3">
      <c r="B2337" s="311"/>
      <c r="C2337" s="312"/>
      <c r="AS2337" s="313"/>
      <c r="AT2337" s="258"/>
    </row>
    <row r="2338" spans="2:46" s="257" customFormat="1" ht="14.4" x14ac:dyDescent="0.3">
      <c r="B2338" s="314"/>
      <c r="C2338" s="312"/>
      <c r="D2338" s="256"/>
      <c r="E2338" s="256"/>
      <c r="F2338" s="256"/>
      <c r="G2338" s="256"/>
      <c r="H2338" s="256"/>
      <c r="I2338" s="256"/>
      <c r="J2338" s="256"/>
      <c r="K2338" s="256"/>
      <c r="L2338" s="256"/>
      <c r="M2338" s="256"/>
      <c r="N2338" s="256"/>
      <c r="O2338" s="256"/>
      <c r="P2338" s="256"/>
      <c r="Q2338" s="256"/>
      <c r="R2338" s="256"/>
      <c r="S2338" s="256"/>
      <c r="T2338" s="256"/>
      <c r="U2338" s="256"/>
      <c r="V2338" s="256"/>
      <c r="W2338" s="256"/>
      <c r="X2338" s="256"/>
      <c r="Y2338" s="256"/>
      <c r="Z2338" s="256"/>
      <c r="AA2338" s="256"/>
      <c r="AB2338" s="256"/>
      <c r="AC2338" s="256"/>
      <c r="AD2338" s="256"/>
      <c r="AE2338" s="256"/>
      <c r="AF2338" s="256"/>
      <c r="AG2338" s="256"/>
      <c r="AH2338" s="256"/>
      <c r="AI2338" s="256"/>
      <c r="AJ2338" s="256"/>
      <c r="AK2338" s="256"/>
      <c r="AL2338" s="256"/>
      <c r="AM2338" s="256"/>
      <c r="AN2338" s="256"/>
      <c r="AO2338" s="256"/>
      <c r="AP2338" s="256"/>
      <c r="AQ2338" s="256"/>
      <c r="AR2338" s="256"/>
      <c r="AS2338" s="256"/>
      <c r="AT2338" s="256"/>
    </row>
    <row r="2339" spans="2:46" s="257" customFormat="1" ht="14.4" x14ac:dyDescent="0.3">
      <c r="B2339" s="314"/>
      <c r="C2339" s="312"/>
      <c r="D2339" s="256"/>
      <c r="E2339" s="256"/>
      <c r="F2339" s="256"/>
      <c r="G2339" s="256"/>
      <c r="H2339" s="256"/>
      <c r="I2339" s="256"/>
      <c r="J2339" s="256"/>
      <c r="K2339" s="256"/>
      <c r="L2339" s="256"/>
      <c r="M2339" s="256"/>
      <c r="N2339" s="256"/>
      <c r="O2339" s="256"/>
      <c r="P2339" s="256"/>
      <c r="Q2339" s="256"/>
      <c r="R2339" s="256"/>
      <c r="S2339" s="256"/>
      <c r="T2339" s="256"/>
      <c r="U2339" s="256"/>
      <c r="V2339" s="256"/>
      <c r="W2339" s="256"/>
      <c r="X2339" s="256"/>
      <c r="Y2339" s="256"/>
      <c r="Z2339" s="256"/>
      <c r="AA2339" s="256"/>
      <c r="AB2339" s="256"/>
      <c r="AC2339" s="256"/>
      <c r="AD2339" s="256"/>
      <c r="AE2339" s="256"/>
      <c r="AF2339" s="256"/>
      <c r="AG2339" s="256"/>
      <c r="AH2339" s="256"/>
      <c r="AI2339" s="256"/>
      <c r="AJ2339" s="256"/>
      <c r="AK2339" s="256"/>
      <c r="AL2339" s="256"/>
      <c r="AM2339" s="256"/>
      <c r="AN2339" s="256"/>
      <c r="AO2339" s="256"/>
      <c r="AP2339" s="256"/>
      <c r="AQ2339" s="256"/>
      <c r="AR2339" s="256"/>
      <c r="AS2339" s="256"/>
      <c r="AT2339" s="256"/>
    </row>
    <row r="2340" spans="2:46" s="257" customFormat="1" ht="14.4" x14ac:dyDescent="0.3">
      <c r="B2340" s="314"/>
      <c r="C2340" s="312"/>
      <c r="D2340" s="256"/>
      <c r="E2340" s="256"/>
      <c r="F2340" s="256"/>
      <c r="G2340" s="256"/>
      <c r="H2340" s="256"/>
      <c r="I2340" s="256"/>
      <c r="J2340" s="256"/>
      <c r="K2340" s="256"/>
      <c r="L2340" s="256"/>
      <c r="M2340" s="256"/>
      <c r="N2340" s="256"/>
      <c r="O2340" s="256"/>
      <c r="P2340" s="256"/>
      <c r="Q2340" s="256"/>
      <c r="R2340" s="256"/>
      <c r="S2340" s="256"/>
      <c r="T2340" s="256"/>
      <c r="U2340" s="256"/>
      <c r="V2340" s="256"/>
      <c r="W2340" s="256"/>
      <c r="X2340" s="256"/>
      <c r="Y2340" s="256"/>
      <c r="Z2340" s="256"/>
      <c r="AA2340" s="256"/>
      <c r="AB2340" s="256"/>
      <c r="AC2340" s="256"/>
      <c r="AD2340" s="256"/>
      <c r="AE2340" s="256"/>
      <c r="AF2340" s="256"/>
      <c r="AG2340" s="256"/>
      <c r="AH2340" s="256"/>
      <c r="AI2340" s="256"/>
      <c r="AJ2340" s="256"/>
      <c r="AK2340" s="256"/>
      <c r="AL2340" s="256"/>
      <c r="AM2340" s="256"/>
      <c r="AN2340" s="256"/>
      <c r="AO2340" s="256"/>
      <c r="AP2340" s="256"/>
      <c r="AQ2340" s="256"/>
      <c r="AR2340" s="256"/>
      <c r="AS2340" s="256"/>
      <c r="AT2340" s="256"/>
    </row>
    <row r="2341" spans="2:46" s="257" customFormat="1" ht="21.6" x14ac:dyDescent="0.3">
      <c r="B2341" s="311"/>
      <c r="C2341" s="312"/>
      <c r="AS2341" s="313"/>
      <c r="AT2341" s="258"/>
    </row>
    <row r="2342" spans="2:46" s="257" customFormat="1" ht="14.4" x14ac:dyDescent="0.3">
      <c r="B2342" s="314"/>
      <c r="C2342" s="312"/>
      <c r="D2342" s="256"/>
      <c r="E2342" s="256"/>
      <c r="F2342" s="256"/>
      <c r="G2342" s="256"/>
      <c r="H2342" s="256"/>
      <c r="I2342" s="256"/>
      <c r="J2342" s="256"/>
      <c r="K2342" s="256"/>
      <c r="L2342" s="256"/>
      <c r="M2342" s="256"/>
      <c r="N2342" s="256"/>
      <c r="O2342" s="256"/>
      <c r="P2342" s="256"/>
      <c r="Q2342" s="256"/>
      <c r="R2342" s="256"/>
      <c r="S2342" s="256"/>
      <c r="T2342" s="256"/>
      <c r="U2342" s="256"/>
      <c r="V2342" s="256"/>
      <c r="W2342" s="256"/>
      <c r="X2342" s="256"/>
      <c r="Y2342" s="256"/>
      <c r="Z2342" s="256"/>
      <c r="AA2342" s="256"/>
      <c r="AB2342" s="256"/>
      <c r="AC2342" s="256"/>
      <c r="AD2342" s="256"/>
      <c r="AE2342" s="256"/>
      <c r="AF2342" s="256"/>
      <c r="AG2342" s="256"/>
      <c r="AH2342" s="256"/>
      <c r="AI2342" s="256"/>
      <c r="AJ2342" s="256"/>
      <c r="AK2342" s="256"/>
      <c r="AL2342" s="256"/>
      <c r="AM2342" s="256"/>
      <c r="AN2342" s="256"/>
      <c r="AO2342" s="256"/>
      <c r="AP2342" s="256"/>
      <c r="AQ2342" s="256"/>
      <c r="AR2342" s="256"/>
      <c r="AS2342" s="256"/>
      <c r="AT2342" s="256"/>
    </row>
    <row r="2343" spans="2:46" s="257" customFormat="1" ht="21.6" x14ac:dyDescent="0.3">
      <c r="B2343" s="311"/>
      <c r="C2343" s="312"/>
      <c r="AS2343" s="313"/>
      <c r="AT2343" s="258"/>
    </row>
    <row r="2344" spans="2:46" s="257" customFormat="1" ht="21.6" x14ac:dyDescent="0.3">
      <c r="B2344" s="311"/>
      <c r="C2344" s="312"/>
      <c r="AS2344" s="313"/>
      <c r="AT2344" s="258"/>
    </row>
    <row r="2345" spans="2:46" s="257" customFormat="1" ht="21.6" x14ac:dyDescent="0.3">
      <c r="B2345" s="311"/>
      <c r="C2345" s="312"/>
      <c r="AS2345" s="313"/>
      <c r="AT2345" s="258"/>
    </row>
    <row r="2346" spans="2:46" s="257" customFormat="1" ht="21.6" x14ac:dyDescent="0.3">
      <c r="B2346" s="311"/>
      <c r="C2346" s="312"/>
      <c r="AS2346" s="313"/>
      <c r="AT2346" s="258"/>
    </row>
    <row r="2347" spans="2:46" s="257" customFormat="1" ht="21.6" x14ac:dyDescent="0.3">
      <c r="B2347" s="311"/>
      <c r="C2347" s="312"/>
      <c r="AS2347" s="313"/>
      <c r="AT2347" s="258"/>
    </row>
    <row r="2348" spans="2:46" s="257" customFormat="1" ht="14.4" x14ac:dyDescent="0.3">
      <c r="B2348" s="314"/>
      <c r="C2348" s="312"/>
      <c r="D2348" s="256"/>
      <c r="E2348" s="256"/>
      <c r="F2348" s="256"/>
      <c r="G2348" s="256"/>
      <c r="H2348" s="256"/>
      <c r="I2348" s="256"/>
      <c r="J2348" s="256"/>
      <c r="K2348" s="256"/>
      <c r="L2348" s="256"/>
      <c r="M2348" s="256"/>
      <c r="N2348" s="256"/>
      <c r="O2348" s="256"/>
      <c r="P2348" s="256"/>
      <c r="Q2348" s="256"/>
      <c r="R2348" s="256"/>
      <c r="S2348" s="256"/>
      <c r="T2348" s="256"/>
      <c r="U2348" s="256"/>
      <c r="V2348" s="256"/>
      <c r="W2348" s="256"/>
      <c r="X2348" s="256"/>
      <c r="Y2348" s="256"/>
      <c r="Z2348" s="256"/>
      <c r="AA2348" s="256"/>
      <c r="AB2348" s="256"/>
      <c r="AC2348" s="256"/>
      <c r="AD2348" s="256"/>
      <c r="AE2348" s="256"/>
      <c r="AF2348" s="256"/>
      <c r="AG2348" s="256"/>
      <c r="AH2348" s="256"/>
      <c r="AI2348" s="256"/>
      <c r="AJ2348" s="256"/>
      <c r="AK2348" s="256"/>
      <c r="AL2348" s="256"/>
      <c r="AM2348" s="256"/>
      <c r="AN2348" s="256"/>
      <c r="AO2348" s="256"/>
      <c r="AP2348" s="256"/>
      <c r="AQ2348" s="256"/>
      <c r="AR2348" s="256"/>
      <c r="AS2348" s="256"/>
      <c r="AT2348" s="256"/>
    </row>
    <row r="2349" spans="2:46" s="257" customFormat="1" ht="21.6" x14ac:dyDescent="0.3">
      <c r="B2349" s="311"/>
      <c r="C2349" s="312"/>
      <c r="AS2349" s="313"/>
      <c r="AT2349" s="258"/>
    </row>
    <row r="2350" spans="2:46" s="257" customFormat="1" ht="14.4" x14ac:dyDescent="0.3">
      <c r="B2350" s="314"/>
      <c r="C2350" s="312"/>
      <c r="D2350" s="256"/>
      <c r="E2350" s="256"/>
      <c r="F2350" s="256"/>
      <c r="G2350" s="256"/>
      <c r="H2350" s="256"/>
      <c r="I2350" s="256"/>
      <c r="J2350" s="256"/>
      <c r="K2350" s="256"/>
      <c r="L2350" s="256"/>
      <c r="M2350" s="256"/>
      <c r="N2350" s="256"/>
      <c r="O2350" s="256"/>
      <c r="P2350" s="256"/>
      <c r="Q2350" s="256"/>
      <c r="R2350" s="256"/>
      <c r="S2350" s="256"/>
      <c r="T2350" s="256"/>
      <c r="U2350" s="256"/>
      <c r="V2350" s="256"/>
      <c r="W2350" s="256"/>
      <c r="X2350" s="256"/>
      <c r="Y2350" s="256"/>
      <c r="Z2350" s="256"/>
      <c r="AA2350" s="256"/>
      <c r="AB2350" s="256"/>
      <c r="AC2350" s="256"/>
      <c r="AD2350" s="256"/>
      <c r="AE2350" s="256"/>
      <c r="AF2350" s="256"/>
      <c r="AG2350" s="256"/>
      <c r="AH2350" s="256"/>
      <c r="AI2350" s="256"/>
      <c r="AJ2350" s="256"/>
      <c r="AK2350" s="256"/>
      <c r="AL2350" s="256"/>
      <c r="AM2350" s="256"/>
      <c r="AN2350" s="256"/>
      <c r="AO2350" s="256"/>
      <c r="AP2350" s="256"/>
      <c r="AQ2350" s="256"/>
      <c r="AR2350" s="256"/>
      <c r="AS2350" s="256"/>
      <c r="AT2350" s="256"/>
    </row>
    <row r="2351" spans="2:46" s="257" customFormat="1" ht="14.4" x14ac:dyDescent="0.3">
      <c r="B2351" s="314"/>
      <c r="C2351" s="312"/>
      <c r="D2351" s="256"/>
      <c r="E2351" s="256"/>
      <c r="F2351" s="256"/>
      <c r="G2351" s="256"/>
      <c r="H2351" s="256"/>
      <c r="I2351" s="256"/>
      <c r="J2351" s="256"/>
      <c r="K2351" s="256"/>
      <c r="L2351" s="256"/>
      <c r="M2351" s="256"/>
      <c r="N2351" s="256"/>
      <c r="O2351" s="256"/>
      <c r="P2351" s="256"/>
      <c r="Q2351" s="256"/>
      <c r="R2351" s="256"/>
      <c r="S2351" s="256"/>
      <c r="T2351" s="256"/>
      <c r="U2351" s="256"/>
      <c r="V2351" s="256"/>
      <c r="W2351" s="256"/>
      <c r="X2351" s="256"/>
      <c r="Y2351" s="256"/>
      <c r="Z2351" s="256"/>
      <c r="AA2351" s="256"/>
      <c r="AB2351" s="256"/>
      <c r="AC2351" s="256"/>
      <c r="AD2351" s="256"/>
      <c r="AE2351" s="256"/>
      <c r="AF2351" s="256"/>
      <c r="AG2351" s="256"/>
      <c r="AH2351" s="256"/>
      <c r="AI2351" s="256"/>
      <c r="AJ2351" s="256"/>
      <c r="AK2351" s="256"/>
      <c r="AL2351" s="256"/>
      <c r="AM2351" s="256"/>
      <c r="AN2351" s="256"/>
      <c r="AO2351" s="256"/>
      <c r="AP2351" s="256"/>
      <c r="AQ2351" s="256"/>
      <c r="AR2351" s="256"/>
      <c r="AS2351" s="256"/>
      <c r="AT2351" s="256"/>
    </row>
    <row r="2352" spans="2:46" s="257" customFormat="1" ht="21.6" x14ac:dyDescent="0.3">
      <c r="B2352" s="311"/>
      <c r="C2352" s="312"/>
      <c r="AS2352" s="313"/>
      <c r="AT2352" s="258"/>
    </row>
    <row r="2353" spans="2:46" s="257" customFormat="1" ht="14.4" x14ac:dyDescent="0.3">
      <c r="B2353" s="314"/>
      <c r="C2353" s="312"/>
      <c r="D2353" s="256"/>
      <c r="E2353" s="256"/>
      <c r="F2353" s="256"/>
      <c r="G2353" s="256"/>
      <c r="H2353" s="256"/>
      <c r="I2353" s="256"/>
      <c r="J2353" s="256"/>
      <c r="K2353" s="256"/>
      <c r="L2353" s="256"/>
      <c r="M2353" s="256"/>
      <c r="N2353" s="256"/>
      <c r="O2353" s="256"/>
      <c r="P2353" s="256"/>
      <c r="Q2353" s="256"/>
      <c r="R2353" s="256"/>
      <c r="S2353" s="256"/>
      <c r="T2353" s="256"/>
      <c r="U2353" s="256"/>
      <c r="V2353" s="256"/>
      <c r="W2353" s="256"/>
      <c r="X2353" s="256"/>
      <c r="Y2353" s="256"/>
      <c r="Z2353" s="256"/>
      <c r="AA2353" s="256"/>
      <c r="AB2353" s="256"/>
      <c r="AC2353" s="256"/>
      <c r="AD2353" s="256"/>
      <c r="AE2353" s="256"/>
      <c r="AF2353" s="256"/>
      <c r="AG2353" s="256"/>
      <c r="AH2353" s="256"/>
      <c r="AI2353" s="256"/>
      <c r="AJ2353" s="256"/>
      <c r="AK2353" s="256"/>
      <c r="AL2353" s="256"/>
      <c r="AM2353" s="256"/>
      <c r="AN2353" s="256"/>
      <c r="AO2353" s="256"/>
      <c r="AP2353" s="256"/>
      <c r="AQ2353" s="256"/>
      <c r="AR2353" s="256"/>
      <c r="AS2353" s="256"/>
      <c r="AT2353" s="256"/>
    </row>
    <row r="2354" spans="2:46" s="257" customFormat="1" ht="21.6" x14ac:dyDescent="0.3">
      <c r="B2354" s="311"/>
      <c r="C2354" s="312"/>
      <c r="AS2354" s="313"/>
      <c r="AT2354" s="258"/>
    </row>
    <row r="2355" spans="2:46" s="257" customFormat="1" ht="14.4" x14ac:dyDescent="0.3">
      <c r="B2355" s="314"/>
      <c r="C2355" s="312"/>
      <c r="D2355" s="256"/>
      <c r="E2355" s="256"/>
      <c r="F2355" s="256"/>
      <c r="G2355" s="256"/>
      <c r="H2355" s="256"/>
      <c r="I2355" s="256"/>
      <c r="J2355" s="256"/>
      <c r="K2355" s="256"/>
      <c r="L2355" s="256"/>
      <c r="M2355" s="256"/>
      <c r="N2355" s="256"/>
      <c r="O2355" s="256"/>
      <c r="P2355" s="256"/>
      <c r="Q2355" s="256"/>
      <c r="R2355" s="256"/>
      <c r="S2355" s="256"/>
      <c r="T2355" s="256"/>
      <c r="U2355" s="256"/>
      <c r="V2355" s="256"/>
      <c r="W2355" s="256"/>
      <c r="X2355" s="256"/>
      <c r="Y2355" s="256"/>
      <c r="Z2355" s="256"/>
      <c r="AA2355" s="256"/>
      <c r="AB2355" s="256"/>
      <c r="AC2355" s="256"/>
      <c r="AD2355" s="256"/>
      <c r="AE2355" s="256"/>
      <c r="AF2355" s="256"/>
      <c r="AG2355" s="256"/>
      <c r="AH2355" s="256"/>
      <c r="AI2355" s="256"/>
      <c r="AJ2355" s="256"/>
      <c r="AK2355" s="256"/>
      <c r="AL2355" s="256"/>
      <c r="AM2355" s="256"/>
      <c r="AN2355" s="256"/>
      <c r="AO2355" s="256"/>
      <c r="AP2355" s="256"/>
      <c r="AQ2355" s="256"/>
      <c r="AR2355" s="256"/>
      <c r="AS2355" s="256"/>
      <c r="AT2355" s="256"/>
    </row>
    <row r="2356" spans="2:46" s="257" customFormat="1" ht="21.6" x14ac:dyDescent="0.3">
      <c r="B2356" s="311"/>
      <c r="C2356" s="312"/>
      <c r="AS2356" s="313"/>
      <c r="AT2356" s="258"/>
    </row>
    <row r="2357" spans="2:46" s="257" customFormat="1" ht="21.6" x14ac:dyDescent="0.3">
      <c r="B2357" s="311"/>
      <c r="C2357" s="312"/>
      <c r="AS2357" s="313"/>
      <c r="AT2357" s="258"/>
    </row>
    <row r="2358" spans="2:46" s="257" customFormat="1" ht="14.4" x14ac:dyDescent="0.3">
      <c r="B2358" s="314"/>
      <c r="C2358" s="312"/>
      <c r="D2358" s="256"/>
      <c r="E2358" s="256"/>
      <c r="F2358" s="256"/>
      <c r="G2358" s="256"/>
      <c r="H2358" s="256"/>
      <c r="I2358" s="256"/>
      <c r="J2358" s="256"/>
      <c r="K2358" s="256"/>
      <c r="L2358" s="256"/>
      <c r="M2358" s="256"/>
      <c r="N2358" s="256"/>
      <c r="O2358" s="256"/>
      <c r="P2358" s="256"/>
      <c r="Q2358" s="256"/>
      <c r="R2358" s="256"/>
      <c r="S2358" s="256"/>
      <c r="T2358" s="256"/>
      <c r="U2358" s="256"/>
      <c r="V2358" s="256"/>
      <c r="W2358" s="256"/>
      <c r="X2358" s="256"/>
      <c r="Y2358" s="256"/>
      <c r="Z2358" s="256"/>
      <c r="AA2358" s="256"/>
      <c r="AB2358" s="256"/>
      <c r="AC2358" s="256"/>
      <c r="AD2358" s="256"/>
      <c r="AE2358" s="256"/>
      <c r="AF2358" s="256"/>
      <c r="AG2358" s="256"/>
      <c r="AH2358" s="256"/>
      <c r="AI2358" s="256"/>
      <c r="AJ2358" s="256"/>
      <c r="AK2358" s="256"/>
      <c r="AL2358" s="256"/>
      <c r="AM2358" s="256"/>
      <c r="AN2358" s="256"/>
      <c r="AO2358" s="256"/>
      <c r="AP2358" s="256"/>
      <c r="AQ2358" s="256"/>
      <c r="AR2358" s="256"/>
      <c r="AS2358" s="256"/>
      <c r="AT2358" s="256"/>
    </row>
    <row r="2359" spans="2:46" s="257" customFormat="1" ht="21.6" x14ac:dyDescent="0.3">
      <c r="B2359" s="311"/>
      <c r="C2359" s="312"/>
      <c r="AS2359" s="313"/>
      <c r="AT2359" s="258"/>
    </row>
    <row r="2360" spans="2:46" s="257" customFormat="1" ht="14.4" x14ac:dyDescent="0.3">
      <c r="B2360" s="314"/>
      <c r="C2360" s="312"/>
      <c r="D2360" s="256"/>
      <c r="E2360" s="256"/>
      <c r="F2360" s="256"/>
      <c r="G2360" s="256"/>
      <c r="H2360" s="256"/>
      <c r="I2360" s="256"/>
      <c r="J2360" s="256"/>
      <c r="K2360" s="256"/>
      <c r="L2360" s="256"/>
      <c r="M2360" s="256"/>
      <c r="N2360" s="256"/>
      <c r="O2360" s="256"/>
      <c r="P2360" s="256"/>
      <c r="Q2360" s="256"/>
      <c r="R2360" s="256"/>
      <c r="S2360" s="256"/>
      <c r="T2360" s="256"/>
      <c r="U2360" s="256"/>
      <c r="V2360" s="256"/>
      <c r="W2360" s="256"/>
      <c r="X2360" s="256"/>
      <c r="Y2360" s="256"/>
      <c r="Z2360" s="256"/>
      <c r="AA2360" s="256"/>
      <c r="AB2360" s="256"/>
      <c r="AC2360" s="256"/>
      <c r="AD2360" s="256"/>
      <c r="AE2360" s="256"/>
      <c r="AF2360" s="256"/>
      <c r="AG2360" s="256"/>
      <c r="AH2360" s="256"/>
      <c r="AI2360" s="256"/>
      <c r="AJ2360" s="256"/>
      <c r="AK2360" s="256"/>
      <c r="AL2360" s="256"/>
      <c r="AM2360" s="256"/>
      <c r="AN2360" s="256"/>
      <c r="AO2360" s="256"/>
      <c r="AP2360" s="256"/>
      <c r="AQ2360" s="256"/>
      <c r="AR2360" s="256"/>
      <c r="AS2360" s="256"/>
      <c r="AT2360" s="256"/>
    </row>
    <row r="2361" spans="2:46" s="257" customFormat="1" ht="21.6" x14ac:dyDescent="0.3">
      <c r="B2361" s="311"/>
      <c r="C2361" s="312"/>
      <c r="AS2361" s="313"/>
      <c r="AT2361" s="258"/>
    </row>
    <row r="2362" spans="2:46" s="257" customFormat="1" ht="21.6" x14ac:dyDescent="0.3">
      <c r="B2362" s="311"/>
      <c r="C2362" s="312"/>
      <c r="AS2362" s="313"/>
      <c r="AT2362" s="258"/>
    </row>
    <row r="2363" spans="2:46" s="257" customFormat="1" ht="21.6" x14ac:dyDescent="0.3">
      <c r="B2363" s="311"/>
      <c r="C2363" s="312"/>
      <c r="AS2363" s="313"/>
      <c r="AT2363" s="258"/>
    </row>
    <row r="2364" spans="2:46" s="257" customFormat="1" ht="14.4" x14ac:dyDescent="0.3">
      <c r="B2364" s="314"/>
      <c r="C2364" s="312"/>
      <c r="D2364" s="256"/>
      <c r="E2364" s="256"/>
      <c r="F2364" s="256"/>
      <c r="G2364" s="256"/>
      <c r="H2364" s="256"/>
      <c r="I2364" s="256"/>
      <c r="J2364" s="256"/>
      <c r="K2364" s="256"/>
      <c r="L2364" s="256"/>
      <c r="M2364" s="256"/>
      <c r="N2364" s="256"/>
      <c r="O2364" s="256"/>
      <c r="P2364" s="256"/>
      <c r="Q2364" s="256"/>
      <c r="R2364" s="256"/>
      <c r="S2364" s="256"/>
      <c r="T2364" s="256"/>
      <c r="U2364" s="256"/>
      <c r="V2364" s="256"/>
      <c r="W2364" s="256"/>
      <c r="X2364" s="256"/>
      <c r="Y2364" s="256"/>
      <c r="Z2364" s="256"/>
      <c r="AA2364" s="256"/>
      <c r="AB2364" s="256"/>
      <c r="AC2364" s="256"/>
      <c r="AD2364" s="256"/>
      <c r="AE2364" s="256"/>
      <c r="AF2364" s="256"/>
      <c r="AG2364" s="256"/>
      <c r="AH2364" s="256"/>
      <c r="AI2364" s="256"/>
      <c r="AJ2364" s="256"/>
      <c r="AK2364" s="256"/>
      <c r="AL2364" s="256"/>
      <c r="AM2364" s="256"/>
      <c r="AN2364" s="256"/>
      <c r="AO2364" s="256"/>
      <c r="AP2364" s="256"/>
      <c r="AQ2364" s="256"/>
      <c r="AR2364" s="256"/>
      <c r="AS2364" s="256"/>
      <c r="AT2364" s="256"/>
    </row>
    <row r="2365" spans="2:46" s="257" customFormat="1" ht="14.4" x14ac:dyDescent="0.3">
      <c r="B2365" s="314"/>
      <c r="C2365" s="312"/>
      <c r="D2365" s="256"/>
      <c r="E2365" s="256"/>
      <c r="F2365" s="256"/>
      <c r="G2365" s="256"/>
      <c r="H2365" s="256"/>
      <c r="I2365" s="256"/>
      <c r="J2365" s="256"/>
      <c r="K2365" s="256"/>
      <c r="L2365" s="256"/>
      <c r="M2365" s="256"/>
      <c r="N2365" s="256"/>
      <c r="O2365" s="256"/>
      <c r="P2365" s="256"/>
      <c r="Q2365" s="256"/>
      <c r="R2365" s="256"/>
      <c r="S2365" s="256"/>
      <c r="T2365" s="256"/>
      <c r="U2365" s="256"/>
      <c r="V2365" s="256"/>
      <c r="W2365" s="256"/>
      <c r="X2365" s="256"/>
      <c r="Y2365" s="256"/>
      <c r="Z2365" s="256"/>
      <c r="AA2365" s="256"/>
      <c r="AB2365" s="256"/>
      <c r="AC2365" s="256"/>
      <c r="AD2365" s="256"/>
      <c r="AE2365" s="256"/>
      <c r="AF2365" s="256"/>
      <c r="AG2365" s="256"/>
      <c r="AH2365" s="256"/>
      <c r="AI2365" s="256"/>
      <c r="AJ2365" s="256"/>
      <c r="AK2365" s="256"/>
      <c r="AL2365" s="256"/>
      <c r="AM2365" s="256"/>
      <c r="AN2365" s="256"/>
      <c r="AO2365" s="256"/>
      <c r="AP2365" s="256"/>
      <c r="AQ2365" s="256"/>
      <c r="AR2365" s="256"/>
      <c r="AS2365" s="256"/>
      <c r="AT2365" s="256"/>
    </row>
    <row r="2366" spans="2:46" s="257" customFormat="1" ht="21.6" x14ac:dyDescent="0.3">
      <c r="B2366" s="311"/>
      <c r="C2366" s="312"/>
      <c r="AS2366" s="313"/>
      <c r="AT2366" s="258"/>
    </row>
    <row r="2367" spans="2:46" s="257" customFormat="1" ht="14.4" x14ac:dyDescent="0.3">
      <c r="B2367" s="314"/>
      <c r="C2367" s="312"/>
      <c r="D2367" s="256"/>
      <c r="E2367" s="256"/>
      <c r="F2367" s="256"/>
      <c r="G2367" s="256"/>
      <c r="H2367" s="256"/>
      <c r="I2367" s="256"/>
      <c r="J2367" s="256"/>
      <c r="K2367" s="256"/>
      <c r="L2367" s="256"/>
      <c r="M2367" s="256"/>
      <c r="N2367" s="256"/>
      <c r="O2367" s="256"/>
      <c r="P2367" s="256"/>
      <c r="Q2367" s="256"/>
      <c r="R2367" s="256"/>
      <c r="S2367" s="256"/>
      <c r="T2367" s="256"/>
      <c r="U2367" s="256"/>
      <c r="V2367" s="256"/>
      <c r="W2367" s="256"/>
      <c r="X2367" s="256"/>
      <c r="Y2367" s="256"/>
      <c r="Z2367" s="256"/>
      <c r="AA2367" s="256"/>
      <c r="AB2367" s="256"/>
      <c r="AC2367" s="256"/>
      <c r="AD2367" s="256"/>
      <c r="AE2367" s="256"/>
      <c r="AF2367" s="256"/>
      <c r="AG2367" s="256"/>
      <c r="AH2367" s="256"/>
      <c r="AI2367" s="256"/>
      <c r="AJ2367" s="256"/>
      <c r="AK2367" s="256"/>
      <c r="AL2367" s="256"/>
      <c r="AM2367" s="256"/>
      <c r="AN2367" s="256"/>
      <c r="AO2367" s="256"/>
      <c r="AP2367" s="256"/>
      <c r="AQ2367" s="256"/>
      <c r="AR2367" s="256"/>
      <c r="AS2367" s="256"/>
      <c r="AT2367" s="256"/>
    </row>
    <row r="2368" spans="2:46" s="257" customFormat="1" ht="14.4" x14ac:dyDescent="0.3">
      <c r="B2368" s="314"/>
      <c r="C2368" s="312"/>
      <c r="D2368" s="256"/>
      <c r="E2368" s="256"/>
      <c r="F2368" s="256"/>
      <c r="G2368" s="256"/>
      <c r="H2368" s="256"/>
      <c r="I2368" s="256"/>
      <c r="J2368" s="256"/>
      <c r="K2368" s="256"/>
      <c r="L2368" s="256"/>
      <c r="M2368" s="256"/>
      <c r="N2368" s="256"/>
      <c r="O2368" s="256"/>
      <c r="P2368" s="256"/>
      <c r="Q2368" s="256"/>
      <c r="R2368" s="256"/>
      <c r="S2368" s="256"/>
      <c r="T2368" s="256"/>
      <c r="U2368" s="256"/>
      <c r="V2368" s="256"/>
      <c r="W2368" s="256"/>
      <c r="X2368" s="256"/>
      <c r="Y2368" s="256"/>
      <c r="Z2368" s="256"/>
      <c r="AA2368" s="256"/>
      <c r="AB2368" s="256"/>
      <c r="AC2368" s="256"/>
      <c r="AD2368" s="256"/>
      <c r="AE2368" s="256"/>
      <c r="AF2368" s="256"/>
      <c r="AG2368" s="256"/>
      <c r="AH2368" s="256"/>
      <c r="AI2368" s="256"/>
      <c r="AJ2368" s="256"/>
      <c r="AK2368" s="256"/>
      <c r="AL2368" s="256"/>
      <c r="AM2368" s="256"/>
      <c r="AN2368" s="256"/>
      <c r="AO2368" s="256"/>
      <c r="AP2368" s="256"/>
      <c r="AQ2368" s="256"/>
      <c r="AR2368" s="256"/>
      <c r="AS2368" s="256"/>
      <c r="AT2368" s="256"/>
    </row>
    <row r="2369" spans="2:46" s="257" customFormat="1" ht="14.4" x14ac:dyDescent="0.3">
      <c r="B2369" s="314"/>
      <c r="C2369" s="312"/>
      <c r="D2369" s="256"/>
      <c r="E2369" s="256"/>
      <c r="F2369" s="256"/>
      <c r="G2369" s="256"/>
      <c r="H2369" s="256"/>
      <c r="I2369" s="256"/>
      <c r="J2369" s="256"/>
      <c r="K2369" s="256"/>
      <c r="L2369" s="256"/>
      <c r="M2369" s="256"/>
      <c r="N2369" s="256"/>
      <c r="O2369" s="256"/>
      <c r="P2369" s="256"/>
      <c r="Q2369" s="256"/>
      <c r="R2369" s="256"/>
      <c r="S2369" s="256"/>
      <c r="T2369" s="256"/>
      <c r="U2369" s="256"/>
      <c r="V2369" s="256"/>
      <c r="W2369" s="256"/>
      <c r="X2369" s="256"/>
      <c r="Y2369" s="256"/>
      <c r="Z2369" s="256"/>
      <c r="AA2369" s="256"/>
      <c r="AB2369" s="256"/>
      <c r="AC2369" s="256"/>
      <c r="AD2369" s="256"/>
      <c r="AE2369" s="256"/>
      <c r="AF2369" s="256"/>
      <c r="AG2369" s="256"/>
      <c r="AH2369" s="256"/>
      <c r="AI2369" s="256"/>
      <c r="AJ2369" s="256"/>
      <c r="AK2369" s="256"/>
      <c r="AL2369" s="256"/>
      <c r="AM2369" s="256"/>
      <c r="AN2369" s="256"/>
      <c r="AO2369" s="256"/>
      <c r="AP2369" s="256"/>
      <c r="AQ2369" s="256"/>
      <c r="AR2369" s="256"/>
      <c r="AS2369" s="256"/>
      <c r="AT2369" s="256"/>
    </row>
    <row r="2370" spans="2:46" s="257" customFormat="1" ht="21.6" x14ac:dyDescent="0.3">
      <c r="B2370" s="311"/>
      <c r="C2370" s="312"/>
      <c r="AS2370" s="313"/>
      <c r="AT2370" s="258"/>
    </row>
    <row r="2371" spans="2:46" s="257" customFormat="1" ht="14.4" x14ac:dyDescent="0.3">
      <c r="B2371" s="314"/>
      <c r="C2371" s="312"/>
      <c r="D2371" s="256"/>
      <c r="E2371" s="256"/>
      <c r="F2371" s="256"/>
      <c r="G2371" s="256"/>
      <c r="H2371" s="256"/>
      <c r="I2371" s="256"/>
      <c r="J2371" s="256"/>
      <c r="K2371" s="256"/>
      <c r="L2371" s="256"/>
      <c r="M2371" s="256"/>
      <c r="N2371" s="256"/>
      <c r="O2371" s="256"/>
      <c r="P2371" s="256"/>
      <c r="Q2371" s="256"/>
      <c r="R2371" s="256"/>
      <c r="S2371" s="256"/>
      <c r="T2371" s="256"/>
      <c r="U2371" s="256"/>
      <c r="V2371" s="256"/>
      <c r="W2371" s="256"/>
      <c r="X2371" s="256"/>
      <c r="Y2371" s="256"/>
      <c r="Z2371" s="256"/>
      <c r="AA2371" s="256"/>
      <c r="AB2371" s="256"/>
      <c r="AC2371" s="256"/>
      <c r="AD2371" s="256"/>
      <c r="AE2371" s="256"/>
      <c r="AF2371" s="256"/>
      <c r="AG2371" s="256"/>
      <c r="AH2371" s="256"/>
      <c r="AI2371" s="256"/>
      <c r="AJ2371" s="256"/>
      <c r="AK2371" s="256"/>
      <c r="AL2371" s="256"/>
      <c r="AM2371" s="256"/>
      <c r="AN2371" s="256"/>
      <c r="AO2371" s="256"/>
      <c r="AP2371" s="256"/>
      <c r="AQ2371" s="256"/>
      <c r="AR2371" s="256"/>
      <c r="AS2371" s="256"/>
      <c r="AT2371" s="256"/>
    </row>
    <row r="2372" spans="2:46" s="257" customFormat="1" ht="21.6" x14ac:dyDescent="0.3">
      <c r="B2372" s="311"/>
      <c r="C2372" s="312"/>
      <c r="AS2372" s="313"/>
      <c r="AT2372" s="258"/>
    </row>
    <row r="2373" spans="2:46" s="257" customFormat="1" ht="14.4" x14ac:dyDescent="0.3">
      <c r="B2373" s="314"/>
      <c r="C2373" s="312"/>
      <c r="D2373" s="256"/>
      <c r="E2373" s="256"/>
      <c r="F2373" s="256"/>
      <c r="G2373" s="256"/>
      <c r="H2373" s="256"/>
      <c r="I2373" s="256"/>
      <c r="J2373" s="256"/>
      <c r="K2373" s="256"/>
      <c r="L2373" s="256"/>
      <c r="M2373" s="256"/>
      <c r="N2373" s="256"/>
      <c r="O2373" s="256"/>
      <c r="P2373" s="256"/>
      <c r="Q2373" s="256"/>
      <c r="R2373" s="256"/>
      <c r="S2373" s="256"/>
      <c r="T2373" s="256"/>
      <c r="U2373" s="256"/>
      <c r="V2373" s="256"/>
      <c r="W2373" s="256"/>
      <c r="X2373" s="256"/>
      <c r="Y2373" s="256"/>
      <c r="Z2373" s="256"/>
      <c r="AA2373" s="256"/>
      <c r="AB2373" s="256"/>
      <c r="AC2373" s="256"/>
      <c r="AD2373" s="256"/>
      <c r="AE2373" s="256"/>
      <c r="AF2373" s="256"/>
      <c r="AG2373" s="256"/>
      <c r="AH2373" s="256"/>
      <c r="AI2373" s="256"/>
      <c r="AJ2373" s="256"/>
      <c r="AK2373" s="256"/>
      <c r="AL2373" s="256"/>
      <c r="AM2373" s="256"/>
      <c r="AN2373" s="256"/>
      <c r="AO2373" s="256"/>
      <c r="AP2373" s="256"/>
      <c r="AQ2373" s="256"/>
      <c r="AR2373" s="256"/>
      <c r="AS2373" s="256"/>
      <c r="AT2373" s="256"/>
    </row>
    <row r="2374" spans="2:46" s="257" customFormat="1" ht="14.4" x14ac:dyDescent="0.3">
      <c r="B2374" s="314"/>
      <c r="C2374" s="312"/>
      <c r="D2374" s="256"/>
      <c r="E2374" s="256"/>
      <c r="F2374" s="256"/>
      <c r="G2374" s="256"/>
      <c r="H2374" s="256"/>
      <c r="I2374" s="256"/>
      <c r="J2374" s="256"/>
      <c r="K2374" s="256"/>
      <c r="L2374" s="256"/>
      <c r="M2374" s="256"/>
      <c r="N2374" s="256"/>
      <c r="O2374" s="256"/>
      <c r="P2374" s="256"/>
      <c r="Q2374" s="256"/>
      <c r="R2374" s="256"/>
      <c r="S2374" s="256"/>
      <c r="T2374" s="256"/>
      <c r="U2374" s="256"/>
      <c r="V2374" s="256"/>
      <c r="W2374" s="256"/>
      <c r="X2374" s="256"/>
      <c r="Y2374" s="256"/>
      <c r="Z2374" s="256"/>
      <c r="AA2374" s="256"/>
      <c r="AB2374" s="256"/>
      <c r="AC2374" s="256"/>
      <c r="AD2374" s="256"/>
      <c r="AE2374" s="256"/>
      <c r="AF2374" s="256"/>
      <c r="AG2374" s="256"/>
      <c r="AH2374" s="256"/>
      <c r="AI2374" s="256"/>
      <c r="AJ2374" s="256"/>
      <c r="AK2374" s="256"/>
      <c r="AL2374" s="256"/>
      <c r="AM2374" s="256"/>
      <c r="AN2374" s="256"/>
      <c r="AO2374" s="256"/>
      <c r="AP2374" s="256"/>
      <c r="AQ2374" s="256"/>
      <c r="AR2374" s="256"/>
      <c r="AS2374" s="256"/>
      <c r="AT2374" s="256"/>
    </row>
    <row r="2375" spans="2:46" s="257" customFormat="1" ht="14.4" x14ac:dyDescent="0.3">
      <c r="B2375" s="314"/>
      <c r="C2375" s="312"/>
      <c r="D2375" s="256"/>
      <c r="E2375" s="256"/>
      <c r="F2375" s="256"/>
      <c r="G2375" s="256"/>
      <c r="H2375" s="256"/>
      <c r="I2375" s="256"/>
      <c r="J2375" s="256"/>
      <c r="K2375" s="256"/>
      <c r="L2375" s="256"/>
      <c r="M2375" s="256"/>
      <c r="N2375" s="256"/>
      <c r="O2375" s="256"/>
      <c r="P2375" s="256"/>
      <c r="Q2375" s="256"/>
      <c r="R2375" s="256"/>
      <c r="S2375" s="256"/>
      <c r="T2375" s="256"/>
      <c r="U2375" s="256"/>
      <c r="V2375" s="256"/>
      <c r="W2375" s="256"/>
      <c r="X2375" s="256"/>
      <c r="Y2375" s="256"/>
      <c r="Z2375" s="256"/>
      <c r="AA2375" s="256"/>
      <c r="AB2375" s="256"/>
      <c r="AC2375" s="256"/>
      <c r="AD2375" s="256"/>
      <c r="AE2375" s="256"/>
      <c r="AF2375" s="256"/>
      <c r="AG2375" s="256"/>
      <c r="AH2375" s="256"/>
      <c r="AI2375" s="256"/>
      <c r="AJ2375" s="256"/>
      <c r="AK2375" s="256"/>
      <c r="AL2375" s="256"/>
      <c r="AM2375" s="256"/>
      <c r="AN2375" s="256"/>
      <c r="AO2375" s="256"/>
      <c r="AP2375" s="256"/>
      <c r="AQ2375" s="256"/>
      <c r="AR2375" s="256"/>
      <c r="AS2375" s="256"/>
      <c r="AT2375" s="256"/>
    </row>
    <row r="2376" spans="2:46" s="257" customFormat="1" ht="14.4" x14ac:dyDescent="0.3">
      <c r="B2376" s="314"/>
      <c r="C2376" s="312"/>
      <c r="D2376" s="256"/>
      <c r="E2376" s="256"/>
      <c r="F2376" s="256"/>
      <c r="G2376" s="256"/>
      <c r="H2376" s="256"/>
      <c r="I2376" s="256"/>
      <c r="J2376" s="256"/>
      <c r="K2376" s="256"/>
      <c r="L2376" s="256"/>
      <c r="M2376" s="256"/>
      <c r="N2376" s="256"/>
      <c r="O2376" s="256"/>
      <c r="P2376" s="256"/>
      <c r="Q2376" s="256"/>
      <c r="R2376" s="256"/>
      <c r="S2376" s="256"/>
      <c r="T2376" s="256"/>
      <c r="U2376" s="256"/>
      <c r="V2376" s="256"/>
      <c r="W2376" s="256"/>
      <c r="X2376" s="256"/>
      <c r="Y2376" s="256"/>
      <c r="Z2376" s="256"/>
      <c r="AA2376" s="256"/>
      <c r="AB2376" s="256"/>
      <c r="AC2376" s="256"/>
      <c r="AD2376" s="256"/>
      <c r="AE2376" s="256"/>
      <c r="AF2376" s="256"/>
      <c r="AG2376" s="256"/>
      <c r="AH2376" s="256"/>
      <c r="AI2376" s="256"/>
      <c r="AJ2376" s="256"/>
      <c r="AK2376" s="256"/>
      <c r="AL2376" s="256"/>
      <c r="AM2376" s="256"/>
      <c r="AN2376" s="256"/>
      <c r="AO2376" s="256"/>
      <c r="AP2376" s="256"/>
      <c r="AQ2376" s="256"/>
      <c r="AR2376" s="256"/>
      <c r="AS2376" s="256"/>
      <c r="AT2376" s="256"/>
    </row>
    <row r="2377" spans="2:46" s="257" customFormat="1" ht="14.4" x14ac:dyDescent="0.3">
      <c r="B2377" s="314"/>
      <c r="C2377" s="312"/>
      <c r="D2377" s="256"/>
      <c r="E2377" s="256"/>
      <c r="F2377" s="256"/>
      <c r="G2377" s="256"/>
      <c r="H2377" s="256"/>
      <c r="I2377" s="256"/>
      <c r="J2377" s="256"/>
      <c r="K2377" s="256"/>
      <c r="L2377" s="256"/>
      <c r="M2377" s="256"/>
      <c r="N2377" s="256"/>
      <c r="O2377" s="256"/>
      <c r="P2377" s="256"/>
      <c r="Q2377" s="256"/>
      <c r="R2377" s="256"/>
      <c r="S2377" s="256"/>
      <c r="T2377" s="256"/>
      <c r="U2377" s="256"/>
      <c r="V2377" s="256"/>
      <c r="W2377" s="256"/>
      <c r="X2377" s="256"/>
      <c r="Y2377" s="256"/>
      <c r="Z2377" s="256"/>
      <c r="AA2377" s="256"/>
      <c r="AB2377" s="256"/>
      <c r="AC2377" s="256"/>
      <c r="AD2377" s="256"/>
      <c r="AE2377" s="256"/>
      <c r="AF2377" s="256"/>
      <c r="AG2377" s="256"/>
      <c r="AH2377" s="256"/>
      <c r="AI2377" s="256"/>
      <c r="AJ2377" s="256"/>
      <c r="AK2377" s="256"/>
      <c r="AL2377" s="256"/>
      <c r="AM2377" s="256"/>
      <c r="AN2377" s="256"/>
      <c r="AO2377" s="256"/>
      <c r="AP2377" s="256"/>
      <c r="AQ2377" s="256"/>
      <c r="AR2377" s="256"/>
      <c r="AS2377" s="256"/>
      <c r="AT2377" s="256"/>
    </row>
    <row r="2378" spans="2:46" s="257" customFormat="1" ht="21.6" x14ac:dyDescent="0.3">
      <c r="B2378" s="311"/>
      <c r="C2378" s="312"/>
      <c r="AS2378" s="313"/>
      <c r="AT2378" s="258"/>
    </row>
    <row r="2379" spans="2:46" s="257" customFormat="1" ht="21.6" x14ac:dyDescent="0.3">
      <c r="B2379" s="311"/>
      <c r="C2379" s="312"/>
      <c r="AS2379" s="313"/>
      <c r="AT2379" s="258"/>
    </row>
    <row r="2380" spans="2:46" s="257" customFormat="1" ht="14.4" x14ac:dyDescent="0.3">
      <c r="B2380" s="314"/>
      <c r="C2380" s="312"/>
      <c r="D2380" s="256"/>
      <c r="E2380" s="256"/>
      <c r="F2380" s="256"/>
      <c r="G2380" s="256"/>
      <c r="H2380" s="256"/>
      <c r="I2380" s="256"/>
      <c r="J2380" s="256"/>
      <c r="K2380" s="256"/>
      <c r="L2380" s="256"/>
      <c r="M2380" s="256"/>
      <c r="N2380" s="256"/>
      <c r="O2380" s="256"/>
      <c r="P2380" s="256"/>
      <c r="Q2380" s="256"/>
      <c r="R2380" s="256"/>
      <c r="S2380" s="256"/>
      <c r="T2380" s="256"/>
      <c r="U2380" s="256"/>
      <c r="V2380" s="256"/>
      <c r="W2380" s="256"/>
      <c r="X2380" s="256"/>
      <c r="Y2380" s="256"/>
      <c r="Z2380" s="256"/>
      <c r="AA2380" s="256"/>
      <c r="AB2380" s="256"/>
      <c r="AC2380" s="256"/>
      <c r="AD2380" s="256"/>
      <c r="AE2380" s="256"/>
      <c r="AF2380" s="256"/>
      <c r="AG2380" s="256"/>
      <c r="AH2380" s="256"/>
      <c r="AI2380" s="256"/>
      <c r="AJ2380" s="256"/>
      <c r="AK2380" s="256"/>
      <c r="AL2380" s="256"/>
      <c r="AM2380" s="256"/>
      <c r="AN2380" s="256"/>
      <c r="AO2380" s="256"/>
      <c r="AP2380" s="256"/>
      <c r="AQ2380" s="256"/>
      <c r="AR2380" s="256"/>
      <c r="AS2380" s="256"/>
      <c r="AT2380" s="256"/>
    </row>
    <row r="2381" spans="2:46" s="257" customFormat="1" ht="14.4" x14ac:dyDescent="0.3">
      <c r="B2381" s="314"/>
      <c r="C2381" s="312"/>
      <c r="D2381" s="256"/>
      <c r="E2381" s="256"/>
      <c r="F2381" s="256"/>
      <c r="G2381" s="256"/>
      <c r="H2381" s="256"/>
      <c r="I2381" s="256"/>
      <c r="J2381" s="256"/>
      <c r="K2381" s="256"/>
      <c r="L2381" s="256"/>
      <c r="M2381" s="256"/>
      <c r="N2381" s="256"/>
      <c r="O2381" s="256"/>
      <c r="P2381" s="256"/>
      <c r="Q2381" s="256"/>
      <c r="R2381" s="256"/>
      <c r="S2381" s="256"/>
      <c r="T2381" s="256"/>
      <c r="U2381" s="256"/>
      <c r="V2381" s="256"/>
      <c r="W2381" s="256"/>
      <c r="X2381" s="256"/>
      <c r="Y2381" s="256"/>
      <c r="Z2381" s="256"/>
      <c r="AA2381" s="256"/>
      <c r="AB2381" s="256"/>
      <c r="AC2381" s="256"/>
      <c r="AD2381" s="256"/>
      <c r="AE2381" s="256"/>
      <c r="AF2381" s="256"/>
      <c r="AG2381" s="256"/>
      <c r="AH2381" s="256"/>
      <c r="AI2381" s="256"/>
      <c r="AJ2381" s="256"/>
      <c r="AK2381" s="256"/>
      <c r="AL2381" s="256"/>
      <c r="AM2381" s="256"/>
      <c r="AN2381" s="256"/>
      <c r="AO2381" s="256"/>
      <c r="AP2381" s="256"/>
      <c r="AQ2381" s="256"/>
      <c r="AR2381" s="256"/>
      <c r="AS2381" s="256"/>
      <c r="AT2381" s="256"/>
    </row>
    <row r="2382" spans="2:46" s="257" customFormat="1" ht="21.6" x14ac:dyDescent="0.3">
      <c r="B2382" s="311"/>
      <c r="C2382" s="312"/>
      <c r="AS2382" s="313"/>
      <c r="AT2382" s="258"/>
    </row>
    <row r="2383" spans="2:46" s="257" customFormat="1" ht="14.4" x14ac:dyDescent="0.3">
      <c r="B2383" s="314"/>
      <c r="C2383" s="312"/>
      <c r="D2383" s="256"/>
      <c r="E2383" s="256"/>
      <c r="F2383" s="256"/>
      <c r="G2383" s="256"/>
      <c r="H2383" s="256"/>
      <c r="I2383" s="256"/>
      <c r="J2383" s="256"/>
      <c r="K2383" s="256"/>
      <c r="L2383" s="256"/>
      <c r="M2383" s="256"/>
      <c r="N2383" s="256"/>
      <c r="O2383" s="256"/>
      <c r="P2383" s="256"/>
      <c r="Q2383" s="256"/>
      <c r="R2383" s="256"/>
      <c r="S2383" s="256"/>
      <c r="T2383" s="256"/>
      <c r="U2383" s="256"/>
      <c r="V2383" s="256"/>
      <c r="W2383" s="256"/>
      <c r="X2383" s="256"/>
      <c r="Y2383" s="256"/>
      <c r="Z2383" s="256"/>
      <c r="AA2383" s="256"/>
      <c r="AB2383" s="256"/>
      <c r="AC2383" s="256"/>
      <c r="AD2383" s="256"/>
      <c r="AE2383" s="256"/>
      <c r="AF2383" s="256"/>
      <c r="AG2383" s="256"/>
      <c r="AH2383" s="256"/>
      <c r="AI2383" s="256"/>
      <c r="AJ2383" s="256"/>
      <c r="AK2383" s="256"/>
      <c r="AL2383" s="256"/>
      <c r="AM2383" s="256"/>
      <c r="AN2383" s="256"/>
      <c r="AO2383" s="256"/>
      <c r="AP2383" s="256"/>
      <c r="AQ2383" s="256"/>
      <c r="AR2383" s="256"/>
      <c r="AS2383" s="256"/>
      <c r="AT2383" s="256"/>
    </row>
    <row r="2384" spans="2:46" s="257" customFormat="1" ht="21.6" x14ac:dyDescent="0.3">
      <c r="B2384" s="311"/>
      <c r="C2384" s="312"/>
      <c r="AS2384" s="313"/>
      <c r="AT2384" s="258"/>
    </row>
    <row r="2385" spans="2:46" s="257" customFormat="1" ht="14.4" x14ac:dyDescent="0.3">
      <c r="B2385" s="314"/>
      <c r="C2385" s="312"/>
      <c r="D2385" s="256"/>
      <c r="E2385" s="256"/>
      <c r="F2385" s="256"/>
      <c r="G2385" s="256"/>
      <c r="H2385" s="256"/>
      <c r="I2385" s="256"/>
      <c r="J2385" s="256"/>
      <c r="K2385" s="256"/>
      <c r="L2385" s="256"/>
      <c r="M2385" s="256"/>
      <c r="N2385" s="256"/>
      <c r="O2385" s="256"/>
      <c r="P2385" s="256"/>
      <c r="Q2385" s="256"/>
      <c r="R2385" s="256"/>
      <c r="S2385" s="256"/>
      <c r="T2385" s="256"/>
      <c r="U2385" s="256"/>
      <c r="V2385" s="256"/>
      <c r="W2385" s="256"/>
      <c r="X2385" s="256"/>
      <c r="Y2385" s="256"/>
      <c r="Z2385" s="256"/>
      <c r="AA2385" s="256"/>
      <c r="AB2385" s="256"/>
      <c r="AC2385" s="256"/>
      <c r="AD2385" s="256"/>
      <c r="AE2385" s="256"/>
      <c r="AF2385" s="256"/>
      <c r="AG2385" s="256"/>
      <c r="AH2385" s="256"/>
      <c r="AI2385" s="256"/>
      <c r="AJ2385" s="256"/>
      <c r="AK2385" s="256"/>
      <c r="AL2385" s="256"/>
      <c r="AM2385" s="256"/>
      <c r="AN2385" s="256"/>
      <c r="AO2385" s="256"/>
      <c r="AP2385" s="256"/>
      <c r="AQ2385" s="256"/>
      <c r="AR2385" s="256"/>
      <c r="AS2385" s="256"/>
      <c r="AT2385" s="256"/>
    </row>
    <row r="2386" spans="2:46" s="257" customFormat="1" ht="21.6" x14ac:dyDescent="0.3">
      <c r="B2386" s="311"/>
      <c r="C2386" s="312"/>
      <c r="AS2386" s="313"/>
      <c r="AT2386" s="258"/>
    </row>
    <row r="2387" spans="2:46" s="257" customFormat="1" ht="21.6" x14ac:dyDescent="0.3">
      <c r="B2387" s="311"/>
      <c r="C2387" s="312"/>
      <c r="AS2387" s="313"/>
      <c r="AT2387" s="258"/>
    </row>
    <row r="2388" spans="2:46" s="257" customFormat="1" ht="14.4" x14ac:dyDescent="0.3">
      <c r="B2388" s="314"/>
      <c r="C2388" s="312"/>
      <c r="D2388" s="256"/>
      <c r="E2388" s="256"/>
      <c r="F2388" s="256"/>
      <c r="G2388" s="256"/>
      <c r="H2388" s="256"/>
      <c r="I2388" s="256"/>
      <c r="J2388" s="256"/>
      <c r="K2388" s="256"/>
      <c r="L2388" s="256"/>
      <c r="M2388" s="256"/>
      <c r="N2388" s="256"/>
      <c r="O2388" s="256"/>
      <c r="P2388" s="256"/>
      <c r="Q2388" s="256"/>
      <c r="R2388" s="256"/>
      <c r="S2388" s="256"/>
      <c r="T2388" s="256"/>
      <c r="U2388" s="256"/>
      <c r="V2388" s="256"/>
      <c r="W2388" s="256"/>
      <c r="X2388" s="256"/>
      <c r="Y2388" s="256"/>
      <c r="Z2388" s="256"/>
      <c r="AA2388" s="256"/>
      <c r="AB2388" s="256"/>
      <c r="AC2388" s="256"/>
      <c r="AD2388" s="256"/>
      <c r="AE2388" s="256"/>
      <c r="AF2388" s="256"/>
      <c r="AG2388" s="256"/>
      <c r="AH2388" s="256"/>
      <c r="AI2388" s="256"/>
      <c r="AJ2388" s="256"/>
      <c r="AK2388" s="256"/>
      <c r="AL2388" s="256"/>
      <c r="AM2388" s="256"/>
      <c r="AN2388" s="256"/>
      <c r="AO2388" s="256"/>
      <c r="AP2388" s="256"/>
      <c r="AQ2388" s="256"/>
      <c r="AR2388" s="256"/>
      <c r="AS2388" s="256"/>
      <c r="AT2388" s="256"/>
    </row>
    <row r="2389" spans="2:46" s="257" customFormat="1" ht="14.4" x14ac:dyDescent="0.3">
      <c r="B2389" s="314"/>
      <c r="C2389" s="312"/>
      <c r="D2389" s="256"/>
      <c r="E2389" s="256"/>
      <c r="F2389" s="256"/>
      <c r="G2389" s="256"/>
      <c r="H2389" s="256"/>
      <c r="I2389" s="256"/>
      <c r="J2389" s="256"/>
      <c r="K2389" s="256"/>
      <c r="L2389" s="256"/>
      <c r="M2389" s="256"/>
      <c r="N2389" s="256"/>
      <c r="O2389" s="256"/>
      <c r="P2389" s="256"/>
      <c r="Q2389" s="256"/>
      <c r="R2389" s="256"/>
      <c r="S2389" s="256"/>
      <c r="T2389" s="256"/>
      <c r="U2389" s="256"/>
      <c r="V2389" s="256"/>
      <c r="W2389" s="256"/>
      <c r="X2389" s="256"/>
      <c r="Y2389" s="256"/>
      <c r="Z2389" s="256"/>
      <c r="AA2389" s="256"/>
      <c r="AB2389" s="256"/>
      <c r="AC2389" s="256"/>
      <c r="AD2389" s="256"/>
      <c r="AE2389" s="256"/>
      <c r="AF2389" s="256"/>
      <c r="AG2389" s="256"/>
      <c r="AH2389" s="256"/>
      <c r="AI2389" s="256"/>
      <c r="AJ2389" s="256"/>
      <c r="AK2389" s="256"/>
      <c r="AL2389" s="256"/>
      <c r="AM2389" s="256"/>
      <c r="AN2389" s="256"/>
      <c r="AO2389" s="256"/>
      <c r="AP2389" s="256"/>
      <c r="AQ2389" s="256"/>
      <c r="AR2389" s="256"/>
      <c r="AS2389" s="256"/>
      <c r="AT2389" s="256"/>
    </row>
    <row r="2390" spans="2:46" s="257" customFormat="1" ht="14.4" x14ac:dyDescent="0.3">
      <c r="B2390" s="314"/>
      <c r="C2390" s="312"/>
      <c r="D2390" s="256"/>
      <c r="E2390" s="256"/>
      <c r="F2390" s="256"/>
      <c r="G2390" s="256"/>
      <c r="H2390" s="256"/>
      <c r="I2390" s="256"/>
      <c r="J2390" s="256"/>
      <c r="K2390" s="256"/>
      <c r="L2390" s="256"/>
      <c r="M2390" s="256"/>
      <c r="N2390" s="256"/>
      <c r="O2390" s="256"/>
      <c r="P2390" s="256"/>
      <c r="Q2390" s="256"/>
      <c r="R2390" s="256"/>
      <c r="S2390" s="256"/>
      <c r="T2390" s="256"/>
      <c r="U2390" s="256"/>
      <c r="V2390" s="256"/>
      <c r="W2390" s="256"/>
      <c r="X2390" s="256"/>
      <c r="Y2390" s="256"/>
      <c r="Z2390" s="256"/>
      <c r="AA2390" s="256"/>
      <c r="AB2390" s="256"/>
      <c r="AC2390" s="256"/>
      <c r="AD2390" s="256"/>
      <c r="AE2390" s="256"/>
      <c r="AF2390" s="256"/>
      <c r="AG2390" s="256"/>
      <c r="AH2390" s="256"/>
      <c r="AI2390" s="256"/>
      <c r="AJ2390" s="256"/>
      <c r="AK2390" s="256"/>
      <c r="AL2390" s="256"/>
      <c r="AM2390" s="256"/>
      <c r="AN2390" s="256"/>
      <c r="AO2390" s="256"/>
      <c r="AP2390" s="256"/>
      <c r="AQ2390" s="256"/>
      <c r="AR2390" s="256"/>
      <c r="AS2390" s="256"/>
      <c r="AT2390" s="256"/>
    </row>
    <row r="2391" spans="2:46" s="257" customFormat="1" ht="14.4" x14ac:dyDescent="0.3">
      <c r="B2391" s="314"/>
      <c r="C2391" s="312"/>
      <c r="D2391" s="256"/>
      <c r="E2391" s="256"/>
      <c r="F2391" s="256"/>
      <c r="G2391" s="256"/>
      <c r="H2391" s="256"/>
      <c r="I2391" s="256"/>
      <c r="J2391" s="256"/>
      <c r="K2391" s="256"/>
      <c r="L2391" s="256"/>
      <c r="M2391" s="256"/>
      <c r="N2391" s="256"/>
      <c r="O2391" s="256"/>
      <c r="P2391" s="256"/>
      <c r="Q2391" s="256"/>
      <c r="R2391" s="256"/>
      <c r="S2391" s="256"/>
      <c r="T2391" s="256"/>
      <c r="U2391" s="256"/>
      <c r="V2391" s="256"/>
      <c r="W2391" s="256"/>
      <c r="X2391" s="256"/>
      <c r="Y2391" s="256"/>
      <c r="Z2391" s="256"/>
      <c r="AA2391" s="256"/>
      <c r="AB2391" s="256"/>
      <c r="AC2391" s="256"/>
      <c r="AD2391" s="256"/>
      <c r="AE2391" s="256"/>
      <c r="AF2391" s="256"/>
      <c r="AG2391" s="256"/>
      <c r="AH2391" s="256"/>
      <c r="AI2391" s="256"/>
      <c r="AJ2391" s="256"/>
      <c r="AK2391" s="256"/>
      <c r="AL2391" s="256"/>
      <c r="AM2391" s="256"/>
      <c r="AN2391" s="256"/>
      <c r="AO2391" s="256"/>
      <c r="AP2391" s="256"/>
      <c r="AQ2391" s="256"/>
      <c r="AR2391" s="256"/>
      <c r="AS2391" s="256"/>
      <c r="AT2391" s="256"/>
    </row>
    <row r="2392" spans="2:46" s="257" customFormat="1" ht="14.4" x14ac:dyDescent="0.3">
      <c r="B2392" s="314"/>
      <c r="C2392" s="312"/>
      <c r="D2392" s="256"/>
      <c r="E2392" s="256"/>
      <c r="F2392" s="256"/>
      <c r="G2392" s="256"/>
      <c r="H2392" s="256"/>
      <c r="I2392" s="256"/>
      <c r="J2392" s="256"/>
      <c r="K2392" s="256"/>
      <c r="L2392" s="256"/>
      <c r="M2392" s="256"/>
      <c r="N2392" s="256"/>
      <c r="O2392" s="256"/>
      <c r="P2392" s="256"/>
      <c r="Q2392" s="256"/>
      <c r="R2392" s="256"/>
      <c r="S2392" s="256"/>
      <c r="T2392" s="256"/>
      <c r="U2392" s="256"/>
      <c r="V2392" s="256"/>
      <c r="W2392" s="256"/>
      <c r="X2392" s="256"/>
      <c r="Y2392" s="256"/>
      <c r="Z2392" s="256"/>
      <c r="AA2392" s="256"/>
      <c r="AB2392" s="256"/>
      <c r="AC2392" s="256"/>
      <c r="AD2392" s="256"/>
      <c r="AE2392" s="256"/>
      <c r="AF2392" s="256"/>
      <c r="AG2392" s="256"/>
      <c r="AH2392" s="256"/>
      <c r="AI2392" s="256"/>
      <c r="AJ2392" s="256"/>
      <c r="AK2392" s="256"/>
      <c r="AL2392" s="256"/>
      <c r="AM2392" s="256"/>
      <c r="AN2392" s="256"/>
      <c r="AO2392" s="256"/>
      <c r="AP2392" s="256"/>
      <c r="AQ2392" s="256"/>
      <c r="AR2392" s="256"/>
      <c r="AS2392" s="256"/>
      <c r="AT2392" s="256"/>
    </row>
    <row r="2393" spans="2:46" s="257" customFormat="1" ht="14.4" x14ac:dyDescent="0.3">
      <c r="B2393" s="314"/>
      <c r="C2393" s="312"/>
      <c r="D2393" s="256"/>
      <c r="E2393" s="256"/>
      <c r="F2393" s="256"/>
      <c r="G2393" s="256"/>
      <c r="H2393" s="256"/>
      <c r="I2393" s="256"/>
      <c r="J2393" s="256"/>
      <c r="K2393" s="256"/>
      <c r="L2393" s="256"/>
      <c r="M2393" s="256"/>
      <c r="N2393" s="256"/>
      <c r="O2393" s="256"/>
      <c r="P2393" s="256"/>
      <c r="Q2393" s="256"/>
      <c r="R2393" s="256"/>
      <c r="S2393" s="256"/>
      <c r="T2393" s="256"/>
      <c r="U2393" s="256"/>
      <c r="V2393" s="256"/>
      <c r="W2393" s="256"/>
      <c r="X2393" s="256"/>
      <c r="Y2393" s="256"/>
      <c r="Z2393" s="256"/>
      <c r="AA2393" s="256"/>
      <c r="AB2393" s="256"/>
      <c r="AC2393" s="256"/>
      <c r="AD2393" s="256"/>
      <c r="AE2393" s="256"/>
      <c r="AF2393" s="256"/>
      <c r="AG2393" s="256"/>
      <c r="AH2393" s="256"/>
      <c r="AI2393" s="256"/>
      <c r="AJ2393" s="256"/>
      <c r="AK2393" s="256"/>
      <c r="AL2393" s="256"/>
      <c r="AM2393" s="256"/>
      <c r="AN2393" s="256"/>
      <c r="AO2393" s="256"/>
      <c r="AP2393" s="256"/>
      <c r="AQ2393" s="256"/>
      <c r="AR2393" s="256"/>
      <c r="AS2393" s="256"/>
      <c r="AT2393" s="256"/>
    </row>
    <row r="2394" spans="2:46" s="257" customFormat="1" ht="21.6" x14ac:dyDescent="0.3">
      <c r="B2394" s="311"/>
      <c r="C2394" s="312"/>
      <c r="AS2394" s="313"/>
      <c r="AT2394" s="258"/>
    </row>
    <row r="2395" spans="2:46" s="257" customFormat="1" ht="14.4" x14ac:dyDescent="0.3">
      <c r="B2395" s="314"/>
      <c r="C2395" s="312"/>
      <c r="D2395" s="256"/>
      <c r="E2395" s="256"/>
      <c r="F2395" s="256"/>
      <c r="G2395" s="256"/>
      <c r="H2395" s="256"/>
      <c r="I2395" s="256"/>
      <c r="J2395" s="256"/>
      <c r="K2395" s="256"/>
      <c r="L2395" s="256"/>
      <c r="M2395" s="256"/>
      <c r="N2395" s="256"/>
      <c r="O2395" s="256"/>
      <c r="P2395" s="256"/>
      <c r="Q2395" s="256"/>
      <c r="R2395" s="256"/>
      <c r="S2395" s="256"/>
      <c r="T2395" s="256"/>
      <c r="U2395" s="256"/>
      <c r="V2395" s="256"/>
      <c r="W2395" s="256"/>
      <c r="X2395" s="256"/>
      <c r="Y2395" s="256"/>
      <c r="Z2395" s="256"/>
      <c r="AA2395" s="256"/>
      <c r="AB2395" s="256"/>
      <c r="AC2395" s="256"/>
      <c r="AD2395" s="256"/>
      <c r="AE2395" s="256"/>
      <c r="AF2395" s="256"/>
      <c r="AG2395" s="256"/>
      <c r="AH2395" s="256"/>
      <c r="AI2395" s="256"/>
      <c r="AJ2395" s="256"/>
      <c r="AK2395" s="256"/>
      <c r="AL2395" s="256"/>
      <c r="AM2395" s="256"/>
      <c r="AN2395" s="256"/>
      <c r="AO2395" s="256"/>
      <c r="AP2395" s="256"/>
      <c r="AQ2395" s="256"/>
      <c r="AR2395" s="256"/>
      <c r="AS2395" s="256"/>
      <c r="AT2395" s="256"/>
    </row>
    <row r="2396" spans="2:46" s="257" customFormat="1" ht="14.4" x14ac:dyDescent="0.3">
      <c r="B2396" s="314"/>
      <c r="C2396" s="312"/>
      <c r="D2396" s="256"/>
      <c r="E2396" s="256"/>
      <c r="F2396" s="256"/>
      <c r="G2396" s="256"/>
      <c r="H2396" s="256"/>
      <c r="I2396" s="256"/>
      <c r="J2396" s="256"/>
      <c r="K2396" s="256"/>
      <c r="L2396" s="256"/>
      <c r="M2396" s="256"/>
      <c r="N2396" s="256"/>
      <c r="O2396" s="256"/>
      <c r="P2396" s="256"/>
      <c r="Q2396" s="256"/>
      <c r="R2396" s="256"/>
      <c r="S2396" s="256"/>
      <c r="T2396" s="256"/>
      <c r="U2396" s="256"/>
      <c r="V2396" s="256"/>
      <c r="W2396" s="256"/>
      <c r="X2396" s="256"/>
      <c r="Y2396" s="256"/>
      <c r="Z2396" s="256"/>
      <c r="AA2396" s="256"/>
      <c r="AB2396" s="256"/>
      <c r="AC2396" s="256"/>
      <c r="AD2396" s="256"/>
      <c r="AE2396" s="256"/>
      <c r="AF2396" s="256"/>
      <c r="AG2396" s="256"/>
      <c r="AH2396" s="256"/>
      <c r="AI2396" s="256"/>
      <c r="AJ2396" s="256"/>
      <c r="AK2396" s="256"/>
      <c r="AL2396" s="256"/>
      <c r="AM2396" s="256"/>
      <c r="AN2396" s="256"/>
      <c r="AO2396" s="256"/>
      <c r="AP2396" s="256"/>
      <c r="AQ2396" s="256"/>
      <c r="AR2396" s="256"/>
      <c r="AS2396" s="256"/>
      <c r="AT2396" s="256"/>
    </row>
    <row r="2397" spans="2:46" s="257" customFormat="1" ht="14.4" x14ac:dyDescent="0.3">
      <c r="B2397" s="314"/>
      <c r="C2397" s="312"/>
      <c r="D2397" s="256"/>
      <c r="E2397" s="256"/>
      <c r="F2397" s="256"/>
      <c r="G2397" s="256"/>
      <c r="H2397" s="256"/>
      <c r="I2397" s="256"/>
      <c r="J2397" s="256"/>
      <c r="K2397" s="256"/>
      <c r="L2397" s="256"/>
      <c r="M2397" s="256"/>
      <c r="N2397" s="256"/>
      <c r="O2397" s="256"/>
      <c r="P2397" s="256"/>
      <c r="Q2397" s="256"/>
      <c r="R2397" s="256"/>
      <c r="S2397" s="256"/>
      <c r="T2397" s="256"/>
      <c r="U2397" s="256"/>
      <c r="V2397" s="256"/>
      <c r="W2397" s="256"/>
      <c r="X2397" s="256"/>
      <c r="Y2397" s="256"/>
      <c r="Z2397" s="256"/>
      <c r="AA2397" s="256"/>
      <c r="AB2397" s="256"/>
      <c r="AC2397" s="256"/>
      <c r="AD2397" s="256"/>
      <c r="AE2397" s="256"/>
      <c r="AF2397" s="256"/>
      <c r="AG2397" s="256"/>
      <c r="AH2397" s="256"/>
      <c r="AI2397" s="256"/>
      <c r="AJ2397" s="256"/>
      <c r="AK2397" s="256"/>
      <c r="AL2397" s="256"/>
      <c r="AM2397" s="256"/>
      <c r="AN2397" s="256"/>
      <c r="AO2397" s="256"/>
      <c r="AP2397" s="256"/>
      <c r="AQ2397" s="256"/>
      <c r="AR2397" s="256"/>
      <c r="AS2397" s="256"/>
      <c r="AT2397" s="256"/>
    </row>
    <row r="2398" spans="2:46" s="257" customFormat="1" ht="14.4" x14ac:dyDescent="0.3">
      <c r="B2398" s="314"/>
      <c r="C2398" s="312"/>
      <c r="D2398" s="256"/>
      <c r="E2398" s="256"/>
      <c r="F2398" s="256"/>
      <c r="G2398" s="256"/>
      <c r="H2398" s="256"/>
      <c r="I2398" s="256"/>
      <c r="J2398" s="256"/>
      <c r="K2398" s="256"/>
      <c r="L2398" s="256"/>
      <c r="M2398" s="256"/>
      <c r="N2398" s="256"/>
      <c r="O2398" s="256"/>
      <c r="P2398" s="256"/>
      <c r="Q2398" s="256"/>
      <c r="R2398" s="256"/>
      <c r="S2398" s="256"/>
      <c r="T2398" s="256"/>
      <c r="U2398" s="256"/>
      <c r="V2398" s="256"/>
      <c r="W2398" s="256"/>
      <c r="X2398" s="256"/>
      <c r="Y2398" s="256"/>
      <c r="Z2398" s="256"/>
      <c r="AA2398" s="256"/>
      <c r="AB2398" s="256"/>
      <c r="AC2398" s="256"/>
      <c r="AD2398" s="256"/>
      <c r="AE2398" s="256"/>
      <c r="AF2398" s="256"/>
      <c r="AG2398" s="256"/>
      <c r="AH2398" s="256"/>
      <c r="AI2398" s="256"/>
      <c r="AJ2398" s="256"/>
      <c r="AK2398" s="256"/>
      <c r="AL2398" s="256"/>
      <c r="AM2398" s="256"/>
      <c r="AN2398" s="256"/>
      <c r="AO2398" s="256"/>
      <c r="AP2398" s="256"/>
      <c r="AQ2398" s="256"/>
      <c r="AR2398" s="256"/>
      <c r="AS2398" s="256"/>
      <c r="AT2398" s="256"/>
    </row>
    <row r="2399" spans="2:46" s="257" customFormat="1" ht="14.4" x14ac:dyDescent="0.3">
      <c r="B2399" s="314"/>
      <c r="C2399" s="312"/>
      <c r="D2399" s="256"/>
      <c r="E2399" s="256"/>
      <c r="F2399" s="256"/>
      <c r="G2399" s="256"/>
      <c r="H2399" s="256"/>
      <c r="I2399" s="256"/>
      <c r="J2399" s="256"/>
      <c r="K2399" s="256"/>
      <c r="L2399" s="256"/>
      <c r="M2399" s="256"/>
      <c r="N2399" s="256"/>
      <c r="O2399" s="256"/>
      <c r="P2399" s="256"/>
      <c r="Q2399" s="256"/>
      <c r="R2399" s="256"/>
      <c r="S2399" s="256"/>
      <c r="T2399" s="256"/>
      <c r="U2399" s="256"/>
      <c r="V2399" s="256"/>
      <c r="W2399" s="256"/>
      <c r="X2399" s="256"/>
      <c r="Y2399" s="256"/>
      <c r="Z2399" s="256"/>
      <c r="AA2399" s="256"/>
      <c r="AB2399" s="256"/>
      <c r="AC2399" s="256"/>
      <c r="AD2399" s="256"/>
      <c r="AE2399" s="256"/>
      <c r="AF2399" s="256"/>
      <c r="AG2399" s="256"/>
      <c r="AH2399" s="256"/>
      <c r="AI2399" s="256"/>
      <c r="AJ2399" s="256"/>
      <c r="AK2399" s="256"/>
      <c r="AL2399" s="256"/>
      <c r="AM2399" s="256"/>
      <c r="AN2399" s="256"/>
      <c r="AO2399" s="256"/>
      <c r="AP2399" s="256"/>
      <c r="AQ2399" s="256"/>
      <c r="AR2399" s="256"/>
      <c r="AS2399" s="256"/>
      <c r="AT2399" s="256"/>
    </row>
    <row r="2400" spans="2:46" s="257" customFormat="1" ht="14.4" x14ac:dyDescent="0.3">
      <c r="B2400" s="314"/>
      <c r="C2400" s="312"/>
      <c r="D2400" s="256"/>
      <c r="E2400" s="256"/>
      <c r="F2400" s="256"/>
      <c r="G2400" s="256"/>
      <c r="H2400" s="256"/>
      <c r="I2400" s="256"/>
      <c r="J2400" s="256"/>
      <c r="K2400" s="256"/>
      <c r="L2400" s="256"/>
      <c r="M2400" s="256"/>
      <c r="N2400" s="256"/>
      <c r="O2400" s="256"/>
      <c r="P2400" s="256"/>
      <c r="Q2400" s="256"/>
      <c r="R2400" s="256"/>
      <c r="S2400" s="256"/>
      <c r="T2400" s="256"/>
      <c r="U2400" s="256"/>
      <c r="V2400" s="256"/>
      <c r="W2400" s="256"/>
      <c r="X2400" s="256"/>
      <c r="Y2400" s="256"/>
      <c r="Z2400" s="256"/>
      <c r="AA2400" s="256"/>
      <c r="AB2400" s="256"/>
      <c r="AC2400" s="256"/>
      <c r="AD2400" s="256"/>
      <c r="AE2400" s="256"/>
      <c r="AF2400" s="256"/>
      <c r="AG2400" s="256"/>
      <c r="AH2400" s="256"/>
      <c r="AI2400" s="256"/>
      <c r="AJ2400" s="256"/>
      <c r="AK2400" s="256"/>
      <c r="AL2400" s="256"/>
      <c r="AM2400" s="256"/>
      <c r="AN2400" s="256"/>
      <c r="AO2400" s="256"/>
      <c r="AP2400" s="256"/>
      <c r="AQ2400" s="256"/>
      <c r="AR2400" s="256"/>
      <c r="AS2400" s="256"/>
      <c r="AT2400" s="256"/>
    </row>
    <row r="2401" spans="2:46" s="257" customFormat="1" ht="14.4" x14ac:dyDescent="0.3">
      <c r="B2401" s="314"/>
      <c r="C2401" s="312"/>
      <c r="D2401" s="256"/>
      <c r="E2401" s="256"/>
      <c r="F2401" s="256"/>
      <c r="G2401" s="256"/>
      <c r="H2401" s="256"/>
      <c r="I2401" s="256"/>
      <c r="J2401" s="256"/>
      <c r="K2401" s="256"/>
      <c r="L2401" s="256"/>
      <c r="M2401" s="256"/>
      <c r="N2401" s="256"/>
      <c r="O2401" s="256"/>
      <c r="P2401" s="256"/>
      <c r="Q2401" s="256"/>
      <c r="R2401" s="256"/>
      <c r="S2401" s="256"/>
      <c r="T2401" s="256"/>
      <c r="U2401" s="256"/>
      <c r="V2401" s="256"/>
      <c r="W2401" s="256"/>
      <c r="X2401" s="256"/>
      <c r="Y2401" s="256"/>
      <c r="Z2401" s="256"/>
      <c r="AA2401" s="256"/>
      <c r="AB2401" s="256"/>
      <c r="AC2401" s="256"/>
      <c r="AD2401" s="256"/>
      <c r="AE2401" s="256"/>
      <c r="AF2401" s="256"/>
      <c r="AG2401" s="256"/>
      <c r="AH2401" s="256"/>
      <c r="AI2401" s="256"/>
      <c r="AJ2401" s="256"/>
      <c r="AK2401" s="256"/>
      <c r="AL2401" s="256"/>
      <c r="AM2401" s="256"/>
      <c r="AN2401" s="256"/>
      <c r="AO2401" s="256"/>
      <c r="AP2401" s="256"/>
      <c r="AQ2401" s="256"/>
      <c r="AR2401" s="256"/>
      <c r="AS2401" s="256"/>
      <c r="AT2401" s="256"/>
    </row>
    <row r="2402" spans="2:46" s="257" customFormat="1" ht="14.4" x14ac:dyDescent="0.3">
      <c r="B2402" s="314"/>
      <c r="C2402" s="312"/>
      <c r="D2402" s="256"/>
      <c r="E2402" s="256"/>
      <c r="F2402" s="256"/>
      <c r="G2402" s="256"/>
      <c r="H2402" s="256"/>
      <c r="I2402" s="256"/>
      <c r="J2402" s="256"/>
      <c r="K2402" s="256"/>
      <c r="L2402" s="256"/>
      <c r="M2402" s="256"/>
      <c r="N2402" s="256"/>
      <c r="O2402" s="256"/>
      <c r="P2402" s="256"/>
      <c r="Q2402" s="256"/>
      <c r="R2402" s="256"/>
      <c r="S2402" s="256"/>
      <c r="T2402" s="256"/>
      <c r="U2402" s="256"/>
      <c r="V2402" s="256"/>
      <c r="W2402" s="256"/>
      <c r="X2402" s="256"/>
      <c r="Y2402" s="256"/>
      <c r="Z2402" s="256"/>
      <c r="AA2402" s="256"/>
      <c r="AB2402" s="256"/>
      <c r="AC2402" s="256"/>
      <c r="AD2402" s="256"/>
      <c r="AE2402" s="256"/>
      <c r="AF2402" s="256"/>
      <c r="AG2402" s="256"/>
      <c r="AH2402" s="256"/>
      <c r="AI2402" s="256"/>
      <c r="AJ2402" s="256"/>
      <c r="AK2402" s="256"/>
      <c r="AL2402" s="256"/>
      <c r="AM2402" s="256"/>
      <c r="AN2402" s="256"/>
      <c r="AO2402" s="256"/>
      <c r="AP2402" s="256"/>
      <c r="AQ2402" s="256"/>
      <c r="AR2402" s="256"/>
      <c r="AS2402" s="256"/>
      <c r="AT2402" s="256"/>
    </row>
    <row r="2403" spans="2:46" s="257" customFormat="1" ht="14.4" x14ac:dyDescent="0.3">
      <c r="B2403" s="314"/>
      <c r="C2403" s="312"/>
      <c r="D2403" s="256"/>
      <c r="E2403" s="256"/>
      <c r="F2403" s="256"/>
      <c r="G2403" s="256"/>
      <c r="H2403" s="256"/>
      <c r="I2403" s="256"/>
      <c r="J2403" s="256"/>
      <c r="K2403" s="256"/>
      <c r="L2403" s="256"/>
      <c r="M2403" s="256"/>
      <c r="N2403" s="256"/>
      <c r="O2403" s="256"/>
      <c r="P2403" s="256"/>
      <c r="Q2403" s="256"/>
      <c r="R2403" s="256"/>
      <c r="S2403" s="256"/>
      <c r="T2403" s="256"/>
      <c r="U2403" s="256"/>
      <c r="V2403" s="256"/>
      <c r="W2403" s="256"/>
      <c r="X2403" s="256"/>
      <c r="Y2403" s="256"/>
      <c r="Z2403" s="256"/>
      <c r="AA2403" s="256"/>
      <c r="AB2403" s="256"/>
      <c r="AC2403" s="256"/>
      <c r="AD2403" s="256"/>
      <c r="AE2403" s="256"/>
      <c r="AF2403" s="256"/>
      <c r="AG2403" s="256"/>
      <c r="AH2403" s="256"/>
      <c r="AI2403" s="256"/>
      <c r="AJ2403" s="256"/>
      <c r="AK2403" s="256"/>
      <c r="AL2403" s="256"/>
      <c r="AM2403" s="256"/>
      <c r="AN2403" s="256"/>
      <c r="AO2403" s="256"/>
      <c r="AP2403" s="256"/>
      <c r="AQ2403" s="256"/>
      <c r="AR2403" s="256"/>
      <c r="AS2403" s="256"/>
      <c r="AT2403" s="256"/>
    </row>
    <row r="2404" spans="2:46" s="257" customFormat="1" ht="21.6" x14ac:dyDescent="0.3">
      <c r="B2404" s="311"/>
      <c r="C2404" s="312"/>
      <c r="AS2404" s="313"/>
      <c r="AT2404" s="258"/>
    </row>
    <row r="2405" spans="2:46" s="257" customFormat="1" ht="21.6" x14ac:dyDescent="0.3">
      <c r="B2405" s="311"/>
      <c r="C2405" s="312"/>
      <c r="AS2405" s="313"/>
      <c r="AT2405" s="258"/>
    </row>
    <row r="2406" spans="2:46" s="257" customFormat="1" ht="21.6" x14ac:dyDescent="0.3">
      <c r="B2406" s="311"/>
      <c r="C2406" s="312"/>
      <c r="AS2406" s="313"/>
      <c r="AT2406" s="258"/>
    </row>
    <row r="2407" spans="2:46" s="257" customFormat="1" ht="21.6" x14ac:dyDescent="0.3">
      <c r="B2407" s="311"/>
      <c r="C2407" s="312"/>
      <c r="AS2407" s="313"/>
      <c r="AT2407" s="258"/>
    </row>
    <row r="2408" spans="2:46" s="257" customFormat="1" ht="21.6" x14ac:dyDescent="0.3">
      <c r="B2408" s="311"/>
      <c r="C2408" s="312"/>
      <c r="AS2408" s="313"/>
      <c r="AT2408" s="258"/>
    </row>
    <row r="2409" spans="2:46" s="257" customFormat="1" ht="14.4" x14ac:dyDescent="0.3">
      <c r="B2409" s="314"/>
      <c r="C2409" s="312"/>
      <c r="D2409" s="256"/>
      <c r="E2409" s="256"/>
      <c r="F2409" s="256"/>
      <c r="G2409" s="256"/>
      <c r="H2409" s="256"/>
      <c r="I2409" s="256"/>
      <c r="J2409" s="256"/>
      <c r="K2409" s="256"/>
      <c r="L2409" s="256"/>
      <c r="M2409" s="256"/>
      <c r="N2409" s="256"/>
      <c r="O2409" s="256"/>
      <c r="P2409" s="256"/>
      <c r="Q2409" s="256"/>
      <c r="R2409" s="256"/>
      <c r="S2409" s="256"/>
      <c r="T2409" s="256"/>
      <c r="U2409" s="256"/>
      <c r="V2409" s="256"/>
      <c r="W2409" s="256"/>
      <c r="X2409" s="256"/>
      <c r="Y2409" s="256"/>
      <c r="Z2409" s="256"/>
      <c r="AA2409" s="256"/>
      <c r="AB2409" s="256"/>
      <c r="AC2409" s="256"/>
      <c r="AD2409" s="256"/>
      <c r="AE2409" s="256"/>
      <c r="AF2409" s="256"/>
      <c r="AG2409" s="256"/>
      <c r="AH2409" s="256"/>
      <c r="AI2409" s="256"/>
      <c r="AJ2409" s="256"/>
      <c r="AK2409" s="256"/>
      <c r="AL2409" s="256"/>
      <c r="AM2409" s="256"/>
      <c r="AN2409" s="256"/>
      <c r="AO2409" s="256"/>
      <c r="AP2409" s="256"/>
      <c r="AQ2409" s="256"/>
      <c r="AR2409" s="256"/>
      <c r="AS2409" s="256"/>
      <c r="AT2409" s="256"/>
    </row>
    <row r="2410" spans="2:46" s="257" customFormat="1" ht="14.4" x14ac:dyDescent="0.3">
      <c r="B2410" s="314"/>
      <c r="C2410" s="312"/>
      <c r="D2410" s="256"/>
      <c r="E2410" s="256"/>
      <c r="F2410" s="256"/>
      <c r="G2410" s="256"/>
      <c r="H2410" s="256"/>
      <c r="I2410" s="256"/>
      <c r="J2410" s="256"/>
      <c r="K2410" s="256"/>
      <c r="L2410" s="256"/>
      <c r="M2410" s="256"/>
      <c r="N2410" s="256"/>
      <c r="O2410" s="256"/>
      <c r="P2410" s="256"/>
      <c r="Q2410" s="256"/>
      <c r="R2410" s="256"/>
      <c r="S2410" s="256"/>
      <c r="T2410" s="256"/>
      <c r="U2410" s="256"/>
      <c r="V2410" s="256"/>
      <c r="W2410" s="256"/>
      <c r="X2410" s="256"/>
      <c r="Y2410" s="256"/>
      <c r="Z2410" s="256"/>
      <c r="AA2410" s="256"/>
      <c r="AB2410" s="256"/>
      <c r="AC2410" s="256"/>
      <c r="AD2410" s="256"/>
      <c r="AE2410" s="256"/>
      <c r="AF2410" s="256"/>
      <c r="AG2410" s="256"/>
      <c r="AH2410" s="256"/>
      <c r="AI2410" s="256"/>
      <c r="AJ2410" s="256"/>
      <c r="AK2410" s="256"/>
      <c r="AL2410" s="256"/>
      <c r="AM2410" s="256"/>
      <c r="AN2410" s="256"/>
      <c r="AO2410" s="256"/>
      <c r="AP2410" s="256"/>
      <c r="AQ2410" s="256"/>
      <c r="AR2410" s="256"/>
      <c r="AS2410" s="256"/>
      <c r="AT2410" s="256"/>
    </row>
    <row r="2411" spans="2:46" s="257" customFormat="1" ht="21.6" x14ac:dyDescent="0.3">
      <c r="B2411" s="311"/>
      <c r="C2411" s="312"/>
      <c r="AS2411" s="313"/>
      <c r="AT2411" s="258"/>
    </row>
    <row r="2412" spans="2:46" s="257" customFormat="1" ht="14.4" x14ac:dyDescent="0.3">
      <c r="B2412" s="314"/>
      <c r="C2412" s="312"/>
      <c r="D2412" s="256"/>
      <c r="E2412" s="256"/>
      <c r="F2412" s="256"/>
      <c r="G2412" s="256"/>
      <c r="H2412" s="256"/>
      <c r="I2412" s="256"/>
      <c r="J2412" s="256"/>
      <c r="K2412" s="256"/>
      <c r="L2412" s="256"/>
      <c r="M2412" s="256"/>
      <c r="N2412" s="256"/>
      <c r="O2412" s="256"/>
      <c r="P2412" s="256"/>
      <c r="Q2412" s="256"/>
      <c r="R2412" s="256"/>
      <c r="S2412" s="256"/>
      <c r="T2412" s="256"/>
      <c r="U2412" s="256"/>
      <c r="V2412" s="256"/>
      <c r="W2412" s="256"/>
      <c r="X2412" s="256"/>
      <c r="Y2412" s="256"/>
      <c r="Z2412" s="256"/>
      <c r="AA2412" s="256"/>
      <c r="AB2412" s="256"/>
      <c r="AC2412" s="256"/>
      <c r="AD2412" s="256"/>
      <c r="AE2412" s="256"/>
      <c r="AF2412" s="256"/>
      <c r="AG2412" s="256"/>
      <c r="AH2412" s="256"/>
      <c r="AI2412" s="256"/>
      <c r="AJ2412" s="256"/>
      <c r="AK2412" s="256"/>
      <c r="AL2412" s="256"/>
      <c r="AM2412" s="256"/>
      <c r="AN2412" s="256"/>
      <c r="AO2412" s="256"/>
      <c r="AP2412" s="256"/>
      <c r="AQ2412" s="256"/>
      <c r="AR2412" s="256"/>
      <c r="AS2412" s="256"/>
      <c r="AT2412" s="256"/>
    </row>
    <row r="2413" spans="2:46" s="257" customFormat="1" ht="21.6" x14ac:dyDescent="0.3">
      <c r="B2413" s="311"/>
      <c r="C2413" s="312"/>
      <c r="AS2413" s="313"/>
      <c r="AT2413" s="258"/>
    </row>
    <row r="2414" spans="2:46" s="257" customFormat="1" ht="14.4" x14ac:dyDescent="0.3">
      <c r="B2414" s="314"/>
      <c r="C2414" s="312"/>
      <c r="D2414" s="256"/>
      <c r="E2414" s="256"/>
      <c r="F2414" s="256"/>
      <c r="G2414" s="256"/>
      <c r="H2414" s="256"/>
      <c r="I2414" s="256"/>
      <c r="J2414" s="256"/>
      <c r="K2414" s="256"/>
      <c r="L2414" s="256"/>
      <c r="M2414" s="256"/>
      <c r="N2414" s="256"/>
      <c r="O2414" s="256"/>
      <c r="P2414" s="256"/>
      <c r="Q2414" s="256"/>
      <c r="R2414" s="256"/>
      <c r="S2414" s="256"/>
      <c r="T2414" s="256"/>
      <c r="U2414" s="256"/>
      <c r="V2414" s="256"/>
      <c r="W2414" s="256"/>
      <c r="X2414" s="256"/>
      <c r="Y2414" s="256"/>
      <c r="Z2414" s="256"/>
      <c r="AA2414" s="256"/>
      <c r="AB2414" s="256"/>
      <c r="AC2414" s="256"/>
      <c r="AD2414" s="256"/>
      <c r="AE2414" s="256"/>
      <c r="AF2414" s="256"/>
      <c r="AG2414" s="256"/>
      <c r="AH2414" s="256"/>
      <c r="AI2414" s="256"/>
      <c r="AJ2414" s="256"/>
      <c r="AK2414" s="256"/>
      <c r="AL2414" s="256"/>
      <c r="AM2414" s="256"/>
      <c r="AN2414" s="256"/>
      <c r="AO2414" s="256"/>
      <c r="AP2414" s="256"/>
      <c r="AQ2414" s="256"/>
      <c r="AR2414" s="256"/>
      <c r="AS2414" s="256"/>
      <c r="AT2414" s="256"/>
    </row>
    <row r="2415" spans="2:46" s="257" customFormat="1" ht="14.4" x14ac:dyDescent="0.3">
      <c r="B2415" s="314"/>
      <c r="C2415" s="312"/>
      <c r="D2415" s="256"/>
      <c r="E2415" s="256"/>
      <c r="F2415" s="256"/>
      <c r="G2415" s="256"/>
      <c r="H2415" s="256"/>
      <c r="I2415" s="256"/>
      <c r="J2415" s="256"/>
      <c r="K2415" s="256"/>
      <c r="L2415" s="256"/>
      <c r="M2415" s="256"/>
      <c r="N2415" s="256"/>
      <c r="O2415" s="256"/>
      <c r="P2415" s="256"/>
      <c r="Q2415" s="256"/>
      <c r="R2415" s="256"/>
      <c r="S2415" s="256"/>
      <c r="T2415" s="256"/>
      <c r="U2415" s="256"/>
      <c r="V2415" s="256"/>
      <c r="W2415" s="256"/>
      <c r="X2415" s="256"/>
      <c r="Y2415" s="256"/>
      <c r="Z2415" s="256"/>
      <c r="AA2415" s="256"/>
      <c r="AB2415" s="256"/>
      <c r="AC2415" s="256"/>
      <c r="AD2415" s="256"/>
      <c r="AE2415" s="256"/>
      <c r="AF2415" s="256"/>
      <c r="AG2415" s="256"/>
      <c r="AH2415" s="256"/>
      <c r="AI2415" s="256"/>
      <c r="AJ2415" s="256"/>
      <c r="AK2415" s="256"/>
      <c r="AL2415" s="256"/>
      <c r="AM2415" s="256"/>
      <c r="AN2415" s="256"/>
      <c r="AO2415" s="256"/>
      <c r="AP2415" s="256"/>
      <c r="AQ2415" s="256"/>
      <c r="AR2415" s="256"/>
      <c r="AS2415" s="256"/>
      <c r="AT2415" s="256"/>
    </row>
    <row r="2416" spans="2:46" s="257" customFormat="1" ht="21.6" x14ac:dyDescent="0.3">
      <c r="B2416" s="311"/>
      <c r="C2416" s="312"/>
      <c r="AS2416" s="313"/>
      <c r="AT2416" s="258"/>
    </row>
    <row r="2417" spans="2:46" s="257" customFormat="1" ht="14.4" x14ac:dyDescent="0.3">
      <c r="B2417" s="314"/>
      <c r="C2417" s="312"/>
      <c r="D2417" s="256"/>
      <c r="E2417" s="256"/>
      <c r="F2417" s="256"/>
      <c r="G2417" s="256"/>
      <c r="H2417" s="256"/>
      <c r="I2417" s="256"/>
      <c r="J2417" s="256"/>
      <c r="K2417" s="256"/>
      <c r="L2417" s="256"/>
      <c r="M2417" s="256"/>
      <c r="N2417" s="256"/>
      <c r="O2417" s="256"/>
      <c r="P2417" s="256"/>
      <c r="Q2417" s="256"/>
      <c r="R2417" s="256"/>
      <c r="S2417" s="256"/>
      <c r="T2417" s="256"/>
      <c r="U2417" s="256"/>
      <c r="V2417" s="256"/>
      <c r="W2417" s="256"/>
      <c r="X2417" s="256"/>
      <c r="Y2417" s="256"/>
      <c r="Z2417" s="256"/>
      <c r="AA2417" s="256"/>
      <c r="AB2417" s="256"/>
      <c r="AC2417" s="256"/>
      <c r="AD2417" s="256"/>
      <c r="AE2417" s="256"/>
      <c r="AF2417" s="256"/>
      <c r="AG2417" s="256"/>
      <c r="AH2417" s="256"/>
      <c r="AI2417" s="256"/>
      <c r="AJ2417" s="256"/>
      <c r="AK2417" s="256"/>
      <c r="AL2417" s="256"/>
      <c r="AM2417" s="256"/>
      <c r="AN2417" s="256"/>
      <c r="AO2417" s="256"/>
      <c r="AP2417" s="256"/>
      <c r="AQ2417" s="256"/>
      <c r="AR2417" s="256"/>
      <c r="AS2417" s="256"/>
      <c r="AT2417" s="256"/>
    </row>
    <row r="2418" spans="2:46" s="257" customFormat="1" ht="14.4" x14ac:dyDescent="0.3">
      <c r="B2418" s="314"/>
      <c r="C2418" s="312"/>
      <c r="D2418" s="256"/>
      <c r="E2418" s="256"/>
      <c r="F2418" s="256"/>
      <c r="G2418" s="256"/>
      <c r="H2418" s="256"/>
      <c r="I2418" s="256"/>
      <c r="J2418" s="256"/>
      <c r="K2418" s="256"/>
      <c r="L2418" s="256"/>
      <c r="M2418" s="256"/>
      <c r="N2418" s="256"/>
      <c r="O2418" s="256"/>
      <c r="P2418" s="256"/>
      <c r="Q2418" s="256"/>
      <c r="R2418" s="256"/>
      <c r="S2418" s="256"/>
      <c r="T2418" s="256"/>
      <c r="U2418" s="256"/>
      <c r="V2418" s="256"/>
      <c r="W2418" s="256"/>
      <c r="X2418" s="256"/>
      <c r="Y2418" s="256"/>
      <c r="Z2418" s="256"/>
      <c r="AA2418" s="256"/>
      <c r="AB2418" s="256"/>
      <c r="AC2418" s="256"/>
      <c r="AD2418" s="256"/>
      <c r="AE2418" s="256"/>
      <c r="AF2418" s="256"/>
      <c r="AG2418" s="256"/>
      <c r="AH2418" s="256"/>
      <c r="AI2418" s="256"/>
      <c r="AJ2418" s="256"/>
      <c r="AK2418" s="256"/>
      <c r="AL2418" s="256"/>
      <c r="AM2418" s="256"/>
      <c r="AN2418" s="256"/>
      <c r="AO2418" s="256"/>
      <c r="AP2418" s="256"/>
      <c r="AQ2418" s="256"/>
      <c r="AR2418" s="256"/>
      <c r="AS2418" s="256"/>
      <c r="AT2418" s="256"/>
    </row>
    <row r="2419" spans="2:46" s="257" customFormat="1" ht="14.4" x14ac:dyDescent="0.3">
      <c r="B2419" s="314"/>
      <c r="C2419" s="312"/>
      <c r="D2419" s="256"/>
      <c r="E2419" s="256"/>
      <c r="F2419" s="256"/>
      <c r="G2419" s="256"/>
      <c r="H2419" s="256"/>
      <c r="I2419" s="256"/>
      <c r="J2419" s="256"/>
      <c r="K2419" s="256"/>
      <c r="L2419" s="256"/>
      <c r="M2419" s="256"/>
      <c r="N2419" s="256"/>
      <c r="O2419" s="256"/>
      <c r="P2419" s="256"/>
      <c r="Q2419" s="256"/>
      <c r="R2419" s="256"/>
      <c r="S2419" s="256"/>
      <c r="T2419" s="256"/>
      <c r="U2419" s="256"/>
      <c r="V2419" s="256"/>
      <c r="W2419" s="256"/>
      <c r="X2419" s="256"/>
      <c r="Y2419" s="256"/>
      <c r="Z2419" s="256"/>
      <c r="AA2419" s="256"/>
      <c r="AB2419" s="256"/>
      <c r="AC2419" s="256"/>
      <c r="AD2419" s="256"/>
      <c r="AE2419" s="256"/>
      <c r="AF2419" s="256"/>
      <c r="AG2419" s="256"/>
      <c r="AH2419" s="256"/>
      <c r="AI2419" s="256"/>
      <c r="AJ2419" s="256"/>
      <c r="AK2419" s="256"/>
      <c r="AL2419" s="256"/>
      <c r="AM2419" s="256"/>
      <c r="AN2419" s="256"/>
      <c r="AO2419" s="256"/>
      <c r="AP2419" s="256"/>
      <c r="AQ2419" s="256"/>
      <c r="AR2419" s="256"/>
      <c r="AS2419" s="256"/>
      <c r="AT2419" s="256"/>
    </row>
    <row r="2420" spans="2:46" s="257" customFormat="1" ht="21.6" x14ac:dyDescent="0.3">
      <c r="B2420" s="311"/>
      <c r="C2420" s="312"/>
      <c r="AS2420" s="313"/>
      <c r="AT2420" s="258"/>
    </row>
    <row r="2421" spans="2:46" s="257" customFormat="1" ht="21.6" x14ac:dyDescent="0.3">
      <c r="B2421" s="311"/>
      <c r="C2421" s="312"/>
      <c r="AS2421" s="313"/>
      <c r="AT2421" s="258"/>
    </row>
    <row r="2422" spans="2:46" s="257" customFormat="1" ht="21.6" x14ac:dyDescent="0.3">
      <c r="B2422" s="311"/>
      <c r="C2422" s="312"/>
      <c r="AS2422" s="313"/>
      <c r="AT2422" s="258"/>
    </row>
    <row r="2423" spans="2:46" s="257" customFormat="1" ht="14.4" x14ac:dyDescent="0.3">
      <c r="B2423" s="314"/>
      <c r="C2423" s="312"/>
      <c r="D2423" s="256"/>
      <c r="E2423" s="256"/>
      <c r="F2423" s="256"/>
      <c r="G2423" s="256"/>
      <c r="H2423" s="256"/>
      <c r="I2423" s="256"/>
      <c r="J2423" s="256"/>
      <c r="K2423" s="256"/>
      <c r="L2423" s="256"/>
      <c r="M2423" s="256"/>
      <c r="N2423" s="256"/>
      <c r="O2423" s="256"/>
      <c r="P2423" s="256"/>
      <c r="Q2423" s="256"/>
      <c r="R2423" s="256"/>
      <c r="S2423" s="256"/>
      <c r="T2423" s="256"/>
      <c r="U2423" s="256"/>
      <c r="V2423" s="256"/>
      <c r="W2423" s="256"/>
      <c r="X2423" s="256"/>
      <c r="Y2423" s="256"/>
      <c r="Z2423" s="256"/>
      <c r="AA2423" s="256"/>
      <c r="AB2423" s="256"/>
      <c r="AC2423" s="256"/>
      <c r="AD2423" s="256"/>
      <c r="AE2423" s="256"/>
      <c r="AF2423" s="256"/>
      <c r="AG2423" s="256"/>
      <c r="AH2423" s="256"/>
      <c r="AI2423" s="256"/>
      <c r="AJ2423" s="256"/>
      <c r="AK2423" s="256"/>
      <c r="AL2423" s="256"/>
      <c r="AM2423" s="256"/>
      <c r="AN2423" s="256"/>
      <c r="AO2423" s="256"/>
      <c r="AP2423" s="256"/>
      <c r="AQ2423" s="256"/>
      <c r="AR2423" s="256"/>
      <c r="AS2423" s="256"/>
      <c r="AT2423" s="256"/>
    </row>
    <row r="2424" spans="2:46" s="257" customFormat="1" ht="14.4" x14ac:dyDescent="0.3">
      <c r="B2424" s="314"/>
      <c r="C2424" s="312"/>
      <c r="D2424" s="256"/>
      <c r="E2424" s="256"/>
      <c r="F2424" s="256"/>
      <c r="G2424" s="256"/>
      <c r="H2424" s="256"/>
      <c r="I2424" s="256"/>
      <c r="J2424" s="256"/>
      <c r="K2424" s="256"/>
      <c r="L2424" s="256"/>
      <c r="M2424" s="256"/>
      <c r="N2424" s="256"/>
      <c r="O2424" s="256"/>
      <c r="P2424" s="256"/>
      <c r="Q2424" s="256"/>
      <c r="R2424" s="256"/>
      <c r="S2424" s="256"/>
      <c r="T2424" s="256"/>
      <c r="U2424" s="256"/>
      <c r="V2424" s="256"/>
      <c r="W2424" s="256"/>
      <c r="X2424" s="256"/>
      <c r="Y2424" s="256"/>
      <c r="Z2424" s="256"/>
      <c r="AA2424" s="256"/>
      <c r="AB2424" s="256"/>
      <c r="AC2424" s="256"/>
      <c r="AD2424" s="256"/>
      <c r="AE2424" s="256"/>
      <c r="AF2424" s="256"/>
      <c r="AG2424" s="256"/>
      <c r="AH2424" s="256"/>
      <c r="AI2424" s="256"/>
      <c r="AJ2424" s="256"/>
      <c r="AK2424" s="256"/>
      <c r="AL2424" s="256"/>
      <c r="AM2424" s="256"/>
      <c r="AN2424" s="256"/>
      <c r="AO2424" s="256"/>
      <c r="AP2424" s="256"/>
      <c r="AQ2424" s="256"/>
      <c r="AR2424" s="256"/>
      <c r="AS2424" s="256"/>
      <c r="AT2424" s="256"/>
    </row>
    <row r="2425" spans="2:46" s="257" customFormat="1" ht="14.4" x14ac:dyDescent="0.3">
      <c r="B2425" s="314"/>
      <c r="C2425" s="312"/>
      <c r="D2425" s="256"/>
      <c r="E2425" s="256"/>
      <c r="F2425" s="256"/>
      <c r="G2425" s="256"/>
      <c r="H2425" s="256"/>
      <c r="I2425" s="256"/>
      <c r="J2425" s="256"/>
      <c r="K2425" s="256"/>
      <c r="L2425" s="256"/>
      <c r="M2425" s="256"/>
      <c r="N2425" s="256"/>
      <c r="O2425" s="256"/>
      <c r="P2425" s="256"/>
      <c r="Q2425" s="256"/>
      <c r="R2425" s="256"/>
      <c r="S2425" s="256"/>
      <c r="T2425" s="256"/>
      <c r="U2425" s="256"/>
      <c r="V2425" s="256"/>
      <c r="W2425" s="256"/>
      <c r="X2425" s="256"/>
      <c r="Y2425" s="256"/>
      <c r="Z2425" s="256"/>
      <c r="AA2425" s="256"/>
      <c r="AB2425" s="256"/>
      <c r="AC2425" s="256"/>
      <c r="AD2425" s="256"/>
      <c r="AE2425" s="256"/>
      <c r="AF2425" s="256"/>
      <c r="AG2425" s="256"/>
      <c r="AH2425" s="256"/>
      <c r="AI2425" s="256"/>
      <c r="AJ2425" s="256"/>
      <c r="AK2425" s="256"/>
      <c r="AL2425" s="256"/>
      <c r="AM2425" s="256"/>
      <c r="AN2425" s="256"/>
      <c r="AO2425" s="256"/>
      <c r="AP2425" s="256"/>
      <c r="AQ2425" s="256"/>
      <c r="AR2425" s="256"/>
      <c r="AS2425" s="256"/>
      <c r="AT2425" s="256"/>
    </row>
    <row r="2426" spans="2:46" s="257" customFormat="1" ht="14.4" x14ac:dyDescent="0.3">
      <c r="B2426" s="314"/>
      <c r="C2426" s="312"/>
      <c r="D2426" s="256"/>
      <c r="E2426" s="256"/>
      <c r="F2426" s="256"/>
      <c r="G2426" s="256"/>
      <c r="H2426" s="256"/>
      <c r="I2426" s="256"/>
      <c r="J2426" s="256"/>
      <c r="K2426" s="256"/>
      <c r="L2426" s="256"/>
      <c r="M2426" s="256"/>
      <c r="N2426" s="256"/>
      <c r="O2426" s="256"/>
      <c r="P2426" s="256"/>
      <c r="Q2426" s="256"/>
      <c r="R2426" s="256"/>
      <c r="S2426" s="256"/>
      <c r="T2426" s="256"/>
      <c r="U2426" s="256"/>
      <c r="V2426" s="256"/>
      <c r="W2426" s="256"/>
      <c r="X2426" s="256"/>
      <c r="Y2426" s="256"/>
      <c r="Z2426" s="256"/>
      <c r="AA2426" s="256"/>
      <c r="AB2426" s="256"/>
      <c r="AC2426" s="256"/>
      <c r="AD2426" s="256"/>
      <c r="AE2426" s="256"/>
      <c r="AF2426" s="256"/>
      <c r="AG2426" s="256"/>
      <c r="AH2426" s="256"/>
      <c r="AI2426" s="256"/>
      <c r="AJ2426" s="256"/>
      <c r="AK2426" s="256"/>
      <c r="AL2426" s="256"/>
      <c r="AM2426" s="256"/>
      <c r="AN2426" s="256"/>
      <c r="AO2426" s="256"/>
      <c r="AP2426" s="256"/>
      <c r="AQ2426" s="256"/>
      <c r="AR2426" s="256"/>
      <c r="AS2426" s="256"/>
      <c r="AT2426" s="256"/>
    </row>
    <row r="2427" spans="2:46" s="257" customFormat="1" ht="21.6" x14ac:dyDescent="0.3">
      <c r="B2427" s="311"/>
      <c r="C2427" s="312"/>
      <c r="AS2427" s="313"/>
      <c r="AT2427" s="258"/>
    </row>
    <row r="2428" spans="2:46" s="257" customFormat="1" ht="14.4" x14ac:dyDescent="0.3">
      <c r="B2428" s="314"/>
      <c r="C2428" s="312"/>
      <c r="D2428" s="256"/>
      <c r="E2428" s="256"/>
      <c r="F2428" s="256"/>
      <c r="G2428" s="256"/>
      <c r="H2428" s="256"/>
      <c r="I2428" s="256"/>
      <c r="J2428" s="256"/>
      <c r="K2428" s="256"/>
      <c r="L2428" s="256"/>
      <c r="M2428" s="256"/>
      <c r="N2428" s="256"/>
      <c r="O2428" s="256"/>
      <c r="P2428" s="256"/>
      <c r="Q2428" s="256"/>
      <c r="R2428" s="256"/>
      <c r="S2428" s="256"/>
      <c r="T2428" s="256"/>
      <c r="U2428" s="256"/>
      <c r="V2428" s="256"/>
      <c r="W2428" s="256"/>
      <c r="X2428" s="256"/>
      <c r="Y2428" s="256"/>
      <c r="Z2428" s="256"/>
      <c r="AA2428" s="256"/>
      <c r="AB2428" s="256"/>
      <c r="AC2428" s="256"/>
      <c r="AD2428" s="256"/>
      <c r="AE2428" s="256"/>
      <c r="AF2428" s="256"/>
      <c r="AG2428" s="256"/>
      <c r="AH2428" s="256"/>
      <c r="AI2428" s="256"/>
      <c r="AJ2428" s="256"/>
      <c r="AK2428" s="256"/>
      <c r="AL2428" s="256"/>
      <c r="AM2428" s="256"/>
      <c r="AN2428" s="256"/>
      <c r="AO2428" s="256"/>
      <c r="AP2428" s="256"/>
      <c r="AQ2428" s="256"/>
      <c r="AR2428" s="256"/>
      <c r="AS2428" s="256"/>
      <c r="AT2428" s="256"/>
    </row>
    <row r="2429" spans="2:46" s="257" customFormat="1" ht="21.6" x14ac:dyDescent="0.3">
      <c r="B2429" s="311"/>
      <c r="C2429" s="312"/>
      <c r="AS2429" s="313"/>
      <c r="AT2429" s="258"/>
    </row>
    <row r="2430" spans="2:46" s="257" customFormat="1" ht="14.4" x14ac:dyDescent="0.3">
      <c r="B2430" s="314"/>
      <c r="C2430" s="312"/>
      <c r="D2430" s="256"/>
      <c r="E2430" s="256"/>
      <c r="F2430" s="256"/>
      <c r="G2430" s="256"/>
      <c r="H2430" s="256"/>
      <c r="I2430" s="256"/>
      <c r="J2430" s="256"/>
      <c r="K2430" s="256"/>
      <c r="L2430" s="256"/>
      <c r="M2430" s="256"/>
      <c r="N2430" s="256"/>
      <c r="O2430" s="256"/>
      <c r="P2430" s="256"/>
      <c r="Q2430" s="256"/>
      <c r="R2430" s="256"/>
      <c r="S2430" s="256"/>
      <c r="T2430" s="256"/>
      <c r="U2430" s="256"/>
      <c r="V2430" s="256"/>
      <c r="W2430" s="256"/>
      <c r="X2430" s="256"/>
      <c r="Y2430" s="256"/>
      <c r="Z2430" s="256"/>
      <c r="AA2430" s="256"/>
      <c r="AB2430" s="256"/>
      <c r="AC2430" s="256"/>
      <c r="AD2430" s="256"/>
      <c r="AE2430" s="256"/>
      <c r="AF2430" s="256"/>
      <c r="AG2430" s="256"/>
      <c r="AH2430" s="256"/>
      <c r="AI2430" s="256"/>
      <c r="AJ2430" s="256"/>
      <c r="AK2430" s="256"/>
      <c r="AL2430" s="256"/>
      <c r="AM2430" s="256"/>
      <c r="AN2430" s="256"/>
      <c r="AO2430" s="256"/>
      <c r="AP2430" s="256"/>
      <c r="AQ2430" s="256"/>
      <c r="AR2430" s="256"/>
      <c r="AS2430" s="256"/>
      <c r="AT2430" s="256"/>
    </row>
    <row r="2431" spans="2:46" s="257" customFormat="1" ht="21.6" x14ac:dyDescent="0.3">
      <c r="B2431" s="311"/>
      <c r="C2431" s="312"/>
      <c r="AS2431" s="313"/>
      <c r="AT2431" s="258"/>
    </row>
    <row r="2432" spans="2:46" s="257" customFormat="1" ht="14.4" x14ac:dyDescent="0.3">
      <c r="B2432" s="314"/>
      <c r="C2432" s="312"/>
      <c r="D2432" s="256"/>
      <c r="E2432" s="256"/>
      <c r="F2432" s="256"/>
      <c r="G2432" s="256"/>
      <c r="H2432" s="256"/>
      <c r="I2432" s="256"/>
      <c r="J2432" s="256"/>
      <c r="K2432" s="256"/>
      <c r="L2432" s="256"/>
      <c r="M2432" s="256"/>
      <c r="N2432" s="256"/>
      <c r="O2432" s="256"/>
      <c r="P2432" s="256"/>
      <c r="Q2432" s="256"/>
      <c r="R2432" s="256"/>
      <c r="S2432" s="256"/>
      <c r="T2432" s="256"/>
      <c r="U2432" s="256"/>
      <c r="V2432" s="256"/>
      <c r="W2432" s="256"/>
      <c r="X2432" s="256"/>
      <c r="Y2432" s="256"/>
      <c r="Z2432" s="256"/>
      <c r="AA2432" s="256"/>
      <c r="AB2432" s="256"/>
      <c r="AC2432" s="256"/>
      <c r="AD2432" s="256"/>
      <c r="AE2432" s="256"/>
      <c r="AF2432" s="256"/>
      <c r="AG2432" s="256"/>
      <c r="AH2432" s="256"/>
      <c r="AI2432" s="256"/>
      <c r="AJ2432" s="256"/>
      <c r="AK2432" s="256"/>
      <c r="AL2432" s="256"/>
      <c r="AM2432" s="256"/>
      <c r="AN2432" s="256"/>
      <c r="AO2432" s="256"/>
      <c r="AP2432" s="256"/>
      <c r="AQ2432" s="256"/>
      <c r="AR2432" s="256"/>
      <c r="AS2432" s="256"/>
      <c r="AT2432" s="256"/>
    </row>
    <row r="2433" spans="2:46" s="257" customFormat="1" ht="21.6" x14ac:dyDescent="0.3">
      <c r="B2433" s="311"/>
      <c r="C2433" s="312"/>
      <c r="AS2433" s="313"/>
      <c r="AT2433" s="258"/>
    </row>
    <row r="2434" spans="2:46" s="257" customFormat="1" ht="21.6" x14ac:dyDescent="0.3">
      <c r="B2434" s="311"/>
      <c r="C2434" s="312"/>
      <c r="AS2434" s="313"/>
      <c r="AT2434" s="258"/>
    </row>
    <row r="2435" spans="2:46" s="257" customFormat="1" ht="21.6" x14ac:dyDescent="0.3">
      <c r="B2435" s="311"/>
      <c r="C2435" s="312"/>
      <c r="AS2435" s="313"/>
      <c r="AT2435" s="258"/>
    </row>
    <row r="2436" spans="2:46" s="257" customFormat="1" ht="21.6" x14ac:dyDescent="0.3">
      <c r="B2436" s="311"/>
      <c r="C2436" s="312"/>
      <c r="AS2436" s="313"/>
      <c r="AT2436" s="258"/>
    </row>
    <row r="2437" spans="2:46" s="257" customFormat="1" ht="21.6" x14ac:dyDescent="0.3">
      <c r="B2437" s="311"/>
      <c r="C2437" s="312"/>
      <c r="AS2437" s="313"/>
      <c r="AT2437" s="258"/>
    </row>
    <row r="2438" spans="2:46" s="257" customFormat="1" ht="14.4" x14ac:dyDescent="0.3">
      <c r="B2438" s="314"/>
      <c r="C2438" s="312"/>
      <c r="D2438" s="256"/>
      <c r="E2438" s="256"/>
      <c r="F2438" s="256"/>
      <c r="G2438" s="256"/>
      <c r="H2438" s="256"/>
      <c r="I2438" s="256"/>
      <c r="J2438" s="256"/>
      <c r="K2438" s="256"/>
      <c r="L2438" s="256"/>
      <c r="M2438" s="256"/>
      <c r="N2438" s="256"/>
      <c r="O2438" s="256"/>
      <c r="P2438" s="256"/>
      <c r="Q2438" s="256"/>
      <c r="R2438" s="256"/>
      <c r="S2438" s="256"/>
      <c r="T2438" s="256"/>
      <c r="U2438" s="256"/>
      <c r="V2438" s="256"/>
      <c r="W2438" s="256"/>
      <c r="X2438" s="256"/>
      <c r="Y2438" s="256"/>
      <c r="Z2438" s="256"/>
      <c r="AA2438" s="256"/>
      <c r="AB2438" s="256"/>
      <c r="AC2438" s="256"/>
      <c r="AD2438" s="256"/>
      <c r="AE2438" s="256"/>
      <c r="AF2438" s="256"/>
      <c r="AG2438" s="256"/>
      <c r="AH2438" s="256"/>
      <c r="AI2438" s="256"/>
      <c r="AJ2438" s="256"/>
      <c r="AK2438" s="256"/>
      <c r="AL2438" s="256"/>
      <c r="AM2438" s="256"/>
      <c r="AN2438" s="256"/>
      <c r="AO2438" s="256"/>
      <c r="AP2438" s="256"/>
      <c r="AQ2438" s="256"/>
      <c r="AR2438" s="256"/>
      <c r="AS2438" s="256"/>
      <c r="AT2438" s="256"/>
    </row>
    <row r="2439" spans="2:46" s="257" customFormat="1" ht="14.4" x14ac:dyDescent="0.3">
      <c r="B2439" s="314"/>
      <c r="C2439" s="312"/>
      <c r="D2439" s="256"/>
      <c r="E2439" s="256"/>
      <c r="F2439" s="256"/>
      <c r="G2439" s="256"/>
      <c r="H2439" s="256"/>
      <c r="I2439" s="256"/>
      <c r="J2439" s="256"/>
      <c r="K2439" s="256"/>
      <c r="L2439" s="256"/>
      <c r="M2439" s="256"/>
      <c r="N2439" s="256"/>
      <c r="O2439" s="256"/>
      <c r="P2439" s="256"/>
      <c r="Q2439" s="256"/>
      <c r="R2439" s="256"/>
      <c r="S2439" s="256"/>
      <c r="T2439" s="256"/>
      <c r="U2439" s="256"/>
      <c r="V2439" s="256"/>
      <c r="W2439" s="256"/>
      <c r="X2439" s="256"/>
      <c r="Y2439" s="256"/>
      <c r="Z2439" s="256"/>
      <c r="AA2439" s="256"/>
      <c r="AB2439" s="256"/>
      <c r="AC2439" s="256"/>
      <c r="AD2439" s="256"/>
      <c r="AE2439" s="256"/>
      <c r="AF2439" s="256"/>
      <c r="AG2439" s="256"/>
      <c r="AH2439" s="256"/>
      <c r="AI2439" s="256"/>
      <c r="AJ2439" s="256"/>
      <c r="AK2439" s="256"/>
      <c r="AL2439" s="256"/>
      <c r="AM2439" s="256"/>
      <c r="AN2439" s="256"/>
      <c r="AO2439" s="256"/>
      <c r="AP2439" s="256"/>
      <c r="AQ2439" s="256"/>
      <c r="AR2439" s="256"/>
      <c r="AS2439" s="256"/>
      <c r="AT2439" s="256"/>
    </row>
    <row r="2440" spans="2:46" s="257" customFormat="1" ht="14.4" x14ac:dyDescent="0.3">
      <c r="B2440" s="314"/>
      <c r="C2440" s="312"/>
      <c r="D2440" s="256"/>
      <c r="E2440" s="256"/>
      <c r="F2440" s="256"/>
      <c r="G2440" s="256"/>
      <c r="H2440" s="256"/>
      <c r="I2440" s="256"/>
      <c r="J2440" s="256"/>
      <c r="K2440" s="256"/>
      <c r="L2440" s="256"/>
      <c r="M2440" s="256"/>
      <c r="N2440" s="256"/>
      <c r="O2440" s="256"/>
      <c r="P2440" s="256"/>
      <c r="Q2440" s="256"/>
      <c r="R2440" s="256"/>
      <c r="S2440" s="256"/>
      <c r="T2440" s="256"/>
      <c r="U2440" s="256"/>
      <c r="V2440" s="256"/>
      <c r="W2440" s="256"/>
      <c r="X2440" s="256"/>
      <c r="Y2440" s="256"/>
      <c r="Z2440" s="256"/>
      <c r="AA2440" s="256"/>
      <c r="AB2440" s="256"/>
      <c r="AC2440" s="256"/>
      <c r="AD2440" s="256"/>
      <c r="AE2440" s="256"/>
      <c r="AF2440" s="256"/>
      <c r="AG2440" s="256"/>
      <c r="AH2440" s="256"/>
      <c r="AI2440" s="256"/>
      <c r="AJ2440" s="256"/>
      <c r="AK2440" s="256"/>
      <c r="AL2440" s="256"/>
      <c r="AM2440" s="256"/>
      <c r="AN2440" s="256"/>
      <c r="AO2440" s="256"/>
      <c r="AP2440" s="256"/>
      <c r="AQ2440" s="256"/>
      <c r="AR2440" s="256"/>
      <c r="AS2440" s="256"/>
      <c r="AT2440" s="256"/>
    </row>
    <row r="2441" spans="2:46" s="257" customFormat="1" ht="14.4" x14ac:dyDescent="0.3">
      <c r="B2441" s="314"/>
      <c r="C2441" s="312"/>
      <c r="D2441" s="256"/>
      <c r="E2441" s="256"/>
      <c r="F2441" s="256"/>
      <c r="G2441" s="256"/>
      <c r="H2441" s="256"/>
      <c r="I2441" s="256"/>
      <c r="J2441" s="256"/>
      <c r="K2441" s="256"/>
      <c r="L2441" s="256"/>
      <c r="M2441" s="256"/>
      <c r="N2441" s="256"/>
      <c r="O2441" s="256"/>
      <c r="P2441" s="256"/>
      <c r="Q2441" s="256"/>
      <c r="R2441" s="256"/>
      <c r="S2441" s="256"/>
      <c r="T2441" s="256"/>
      <c r="U2441" s="256"/>
      <c r="V2441" s="256"/>
      <c r="W2441" s="256"/>
      <c r="X2441" s="256"/>
      <c r="Y2441" s="256"/>
      <c r="Z2441" s="256"/>
      <c r="AA2441" s="256"/>
      <c r="AB2441" s="256"/>
      <c r="AC2441" s="256"/>
      <c r="AD2441" s="256"/>
      <c r="AE2441" s="256"/>
      <c r="AF2441" s="256"/>
      <c r="AG2441" s="256"/>
      <c r="AH2441" s="256"/>
      <c r="AI2441" s="256"/>
      <c r="AJ2441" s="256"/>
      <c r="AK2441" s="256"/>
      <c r="AL2441" s="256"/>
      <c r="AM2441" s="256"/>
      <c r="AN2441" s="256"/>
      <c r="AO2441" s="256"/>
      <c r="AP2441" s="256"/>
      <c r="AQ2441" s="256"/>
      <c r="AR2441" s="256"/>
      <c r="AS2441" s="256"/>
      <c r="AT2441" s="256"/>
    </row>
    <row r="2442" spans="2:46" s="257" customFormat="1" ht="14.4" x14ac:dyDescent="0.3">
      <c r="B2442" s="314"/>
      <c r="C2442" s="312"/>
      <c r="D2442" s="256"/>
      <c r="E2442" s="256"/>
      <c r="F2442" s="256"/>
      <c r="G2442" s="256"/>
      <c r="H2442" s="256"/>
      <c r="I2442" s="256"/>
      <c r="J2442" s="256"/>
      <c r="K2442" s="256"/>
      <c r="L2442" s="256"/>
      <c r="M2442" s="256"/>
      <c r="N2442" s="256"/>
      <c r="O2442" s="256"/>
      <c r="P2442" s="256"/>
      <c r="Q2442" s="256"/>
      <c r="R2442" s="256"/>
      <c r="S2442" s="256"/>
      <c r="T2442" s="256"/>
      <c r="U2442" s="256"/>
      <c r="V2442" s="256"/>
      <c r="W2442" s="256"/>
      <c r="X2442" s="256"/>
      <c r="Y2442" s="256"/>
      <c r="Z2442" s="256"/>
      <c r="AA2442" s="256"/>
      <c r="AB2442" s="256"/>
      <c r="AC2442" s="256"/>
      <c r="AD2442" s="256"/>
      <c r="AE2442" s="256"/>
      <c r="AF2442" s="256"/>
      <c r="AG2442" s="256"/>
      <c r="AH2442" s="256"/>
      <c r="AI2442" s="256"/>
      <c r="AJ2442" s="256"/>
      <c r="AK2442" s="256"/>
      <c r="AL2442" s="256"/>
      <c r="AM2442" s="256"/>
      <c r="AN2442" s="256"/>
      <c r="AO2442" s="256"/>
      <c r="AP2442" s="256"/>
      <c r="AQ2442" s="256"/>
      <c r="AR2442" s="256"/>
      <c r="AS2442" s="256"/>
      <c r="AT2442" s="256"/>
    </row>
    <row r="2443" spans="2:46" s="257" customFormat="1" ht="21.6" x14ac:dyDescent="0.3">
      <c r="B2443" s="311"/>
      <c r="C2443" s="312"/>
      <c r="AS2443" s="313"/>
      <c r="AT2443" s="258"/>
    </row>
    <row r="2444" spans="2:46" s="257" customFormat="1" ht="14.4" x14ac:dyDescent="0.3">
      <c r="B2444" s="314"/>
      <c r="C2444" s="312"/>
      <c r="D2444" s="256"/>
      <c r="E2444" s="256"/>
      <c r="F2444" s="256"/>
      <c r="G2444" s="256"/>
      <c r="H2444" s="256"/>
      <c r="I2444" s="256"/>
      <c r="J2444" s="256"/>
      <c r="K2444" s="256"/>
      <c r="L2444" s="256"/>
      <c r="M2444" s="256"/>
      <c r="N2444" s="256"/>
      <c r="O2444" s="256"/>
      <c r="P2444" s="256"/>
      <c r="Q2444" s="256"/>
      <c r="R2444" s="256"/>
      <c r="S2444" s="256"/>
      <c r="T2444" s="256"/>
      <c r="U2444" s="256"/>
      <c r="V2444" s="256"/>
      <c r="W2444" s="256"/>
      <c r="X2444" s="256"/>
      <c r="Y2444" s="256"/>
      <c r="Z2444" s="256"/>
      <c r="AA2444" s="256"/>
      <c r="AB2444" s="256"/>
      <c r="AC2444" s="256"/>
      <c r="AD2444" s="256"/>
      <c r="AE2444" s="256"/>
      <c r="AF2444" s="256"/>
      <c r="AG2444" s="256"/>
      <c r="AH2444" s="256"/>
      <c r="AI2444" s="256"/>
      <c r="AJ2444" s="256"/>
      <c r="AK2444" s="256"/>
      <c r="AL2444" s="256"/>
      <c r="AM2444" s="256"/>
      <c r="AN2444" s="256"/>
      <c r="AO2444" s="256"/>
      <c r="AP2444" s="256"/>
      <c r="AQ2444" s="256"/>
      <c r="AR2444" s="256"/>
      <c r="AS2444" s="256"/>
      <c r="AT2444" s="256"/>
    </row>
    <row r="2445" spans="2:46" s="257" customFormat="1" ht="21.6" x14ac:dyDescent="0.3">
      <c r="B2445" s="311"/>
      <c r="C2445" s="312"/>
      <c r="AS2445" s="313"/>
      <c r="AT2445" s="258"/>
    </row>
    <row r="2446" spans="2:46" s="257" customFormat="1" ht="21.6" x14ac:dyDescent="0.3">
      <c r="B2446" s="311"/>
      <c r="C2446" s="312"/>
      <c r="AS2446" s="313"/>
      <c r="AT2446" s="258"/>
    </row>
    <row r="2447" spans="2:46" s="257" customFormat="1" ht="21.6" x14ac:dyDescent="0.3">
      <c r="B2447" s="311"/>
      <c r="C2447" s="312"/>
      <c r="AS2447" s="313"/>
      <c r="AT2447" s="258"/>
    </row>
    <row r="2448" spans="2:46" s="257" customFormat="1" ht="21.6" x14ac:dyDescent="0.3">
      <c r="B2448" s="311"/>
      <c r="C2448" s="312"/>
      <c r="AS2448" s="313"/>
      <c r="AT2448" s="258"/>
    </row>
    <row r="2449" spans="2:46" s="257" customFormat="1" ht="14.4" x14ac:dyDescent="0.3">
      <c r="B2449" s="314"/>
      <c r="C2449" s="312"/>
      <c r="D2449" s="256"/>
      <c r="E2449" s="256"/>
      <c r="F2449" s="256"/>
      <c r="G2449" s="256"/>
      <c r="H2449" s="256"/>
      <c r="I2449" s="256"/>
      <c r="J2449" s="256"/>
      <c r="K2449" s="256"/>
      <c r="L2449" s="256"/>
      <c r="M2449" s="256"/>
      <c r="N2449" s="256"/>
      <c r="O2449" s="256"/>
      <c r="P2449" s="256"/>
      <c r="Q2449" s="256"/>
      <c r="R2449" s="256"/>
      <c r="S2449" s="256"/>
      <c r="T2449" s="256"/>
      <c r="U2449" s="256"/>
      <c r="V2449" s="256"/>
      <c r="W2449" s="256"/>
      <c r="X2449" s="256"/>
      <c r="Y2449" s="256"/>
      <c r="Z2449" s="256"/>
      <c r="AA2449" s="256"/>
      <c r="AB2449" s="256"/>
      <c r="AC2449" s="256"/>
      <c r="AD2449" s="256"/>
      <c r="AE2449" s="256"/>
      <c r="AF2449" s="256"/>
      <c r="AG2449" s="256"/>
      <c r="AH2449" s="256"/>
      <c r="AI2449" s="256"/>
      <c r="AJ2449" s="256"/>
      <c r="AK2449" s="256"/>
      <c r="AL2449" s="256"/>
      <c r="AM2449" s="256"/>
      <c r="AN2449" s="256"/>
      <c r="AO2449" s="256"/>
      <c r="AP2449" s="256"/>
      <c r="AQ2449" s="256"/>
      <c r="AR2449" s="256"/>
      <c r="AS2449" s="256"/>
      <c r="AT2449" s="256"/>
    </row>
    <row r="2450" spans="2:46" s="257" customFormat="1" ht="14.4" x14ac:dyDescent="0.3">
      <c r="B2450" s="314"/>
      <c r="C2450" s="312"/>
      <c r="D2450" s="256"/>
      <c r="E2450" s="256"/>
      <c r="F2450" s="256"/>
      <c r="G2450" s="256"/>
      <c r="H2450" s="256"/>
      <c r="I2450" s="256"/>
      <c r="J2450" s="256"/>
      <c r="K2450" s="256"/>
      <c r="L2450" s="256"/>
      <c r="M2450" s="256"/>
      <c r="N2450" s="256"/>
      <c r="O2450" s="256"/>
      <c r="P2450" s="256"/>
      <c r="Q2450" s="256"/>
      <c r="R2450" s="256"/>
      <c r="S2450" s="256"/>
      <c r="T2450" s="256"/>
      <c r="U2450" s="256"/>
      <c r="V2450" s="256"/>
      <c r="W2450" s="256"/>
      <c r="X2450" s="256"/>
      <c r="Y2450" s="256"/>
      <c r="Z2450" s="256"/>
      <c r="AA2450" s="256"/>
      <c r="AB2450" s="256"/>
      <c r="AC2450" s="256"/>
      <c r="AD2450" s="256"/>
      <c r="AE2450" s="256"/>
      <c r="AF2450" s="256"/>
      <c r="AG2450" s="256"/>
      <c r="AH2450" s="256"/>
      <c r="AI2450" s="256"/>
      <c r="AJ2450" s="256"/>
      <c r="AK2450" s="256"/>
      <c r="AL2450" s="256"/>
      <c r="AM2450" s="256"/>
      <c r="AN2450" s="256"/>
      <c r="AO2450" s="256"/>
      <c r="AP2450" s="256"/>
      <c r="AQ2450" s="256"/>
      <c r="AR2450" s="256"/>
      <c r="AS2450" s="256"/>
      <c r="AT2450" s="256"/>
    </row>
    <row r="2451" spans="2:46" s="257" customFormat="1" ht="14.4" x14ac:dyDescent="0.3">
      <c r="B2451" s="314"/>
      <c r="C2451" s="312"/>
      <c r="D2451" s="256"/>
      <c r="E2451" s="256"/>
      <c r="F2451" s="256"/>
      <c r="G2451" s="256"/>
      <c r="H2451" s="256"/>
      <c r="I2451" s="256"/>
      <c r="J2451" s="256"/>
      <c r="K2451" s="256"/>
      <c r="L2451" s="256"/>
      <c r="M2451" s="256"/>
      <c r="N2451" s="256"/>
      <c r="O2451" s="256"/>
      <c r="P2451" s="256"/>
      <c r="Q2451" s="256"/>
      <c r="R2451" s="256"/>
      <c r="S2451" s="256"/>
      <c r="T2451" s="256"/>
      <c r="U2451" s="256"/>
      <c r="V2451" s="256"/>
      <c r="W2451" s="256"/>
      <c r="X2451" s="256"/>
      <c r="Y2451" s="256"/>
      <c r="Z2451" s="256"/>
      <c r="AA2451" s="256"/>
      <c r="AB2451" s="256"/>
      <c r="AC2451" s="256"/>
      <c r="AD2451" s="256"/>
      <c r="AE2451" s="256"/>
      <c r="AF2451" s="256"/>
      <c r="AG2451" s="256"/>
      <c r="AH2451" s="256"/>
      <c r="AI2451" s="256"/>
      <c r="AJ2451" s="256"/>
      <c r="AK2451" s="256"/>
      <c r="AL2451" s="256"/>
      <c r="AM2451" s="256"/>
      <c r="AN2451" s="256"/>
      <c r="AO2451" s="256"/>
      <c r="AP2451" s="256"/>
      <c r="AQ2451" s="256"/>
      <c r="AR2451" s="256"/>
      <c r="AS2451" s="256"/>
      <c r="AT2451" s="256"/>
    </row>
    <row r="2452" spans="2:46" s="257" customFormat="1" ht="14.4" x14ac:dyDescent="0.3">
      <c r="B2452" s="314"/>
      <c r="C2452" s="312"/>
      <c r="D2452" s="256"/>
      <c r="E2452" s="256"/>
      <c r="F2452" s="256"/>
      <c r="G2452" s="256"/>
      <c r="H2452" s="256"/>
      <c r="I2452" s="256"/>
      <c r="J2452" s="256"/>
      <c r="K2452" s="256"/>
      <c r="L2452" s="256"/>
      <c r="M2452" s="256"/>
      <c r="N2452" s="256"/>
      <c r="O2452" s="256"/>
      <c r="P2452" s="256"/>
      <c r="Q2452" s="256"/>
      <c r="R2452" s="256"/>
      <c r="S2452" s="256"/>
      <c r="T2452" s="256"/>
      <c r="U2452" s="256"/>
      <c r="V2452" s="256"/>
      <c r="W2452" s="256"/>
      <c r="X2452" s="256"/>
      <c r="Y2452" s="256"/>
      <c r="Z2452" s="256"/>
      <c r="AA2452" s="256"/>
      <c r="AB2452" s="256"/>
      <c r="AC2452" s="256"/>
      <c r="AD2452" s="256"/>
      <c r="AE2452" s="256"/>
      <c r="AF2452" s="256"/>
      <c r="AG2452" s="256"/>
      <c r="AH2452" s="256"/>
      <c r="AI2452" s="256"/>
      <c r="AJ2452" s="256"/>
      <c r="AK2452" s="256"/>
      <c r="AL2452" s="256"/>
      <c r="AM2452" s="256"/>
      <c r="AN2452" s="256"/>
      <c r="AO2452" s="256"/>
      <c r="AP2452" s="256"/>
      <c r="AQ2452" s="256"/>
      <c r="AR2452" s="256"/>
      <c r="AS2452" s="256"/>
      <c r="AT2452" s="256"/>
    </row>
    <row r="2453" spans="2:46" s="257" customFormat="1" ht="14.4" x14ac:dyDescent="0.3">
      <c r="B2453" s="314"/>
      <c r="C2453" s="312"/>
      <c r="D2453" s="256"/>
      <c r="E2453" s="256"/>
      <c r="F2453" s="256"/>
      <c r="G2453" s="256"/>
      <c r="H2453" s="256"/>
      <c r="I2453" s="256"/>
      <c r="J2453" s="256"/>
      <c r="K2453" s="256"/>
      <c r="L2453" s="256"/>
      <c r="M2453" s="256"/>
      <c r="N2453" s="256"/>
      <c r="O2453" s="256"/>
      <c r="P2453" s="256"/>
      <c r="Q2453" s="256"/>
      <c r="R2453" s="256"/>
      <c r="S2453" s="256"/>
      <c r="T2453" s="256"/>
      <c r="U2453" s="256"/>
      <c r="V2453" s="256"/>
      <c r="W2453" s="256"/>
      <c r="X2453" s="256"/>
      <c r="Y2453" s="256"/>
      <c r="Z2453" s="256"/>
      <c r="AA2453" s="256"/>
      <c r="AB2453" s="256"/>
      <c r="AC2453" s="256"/>
      <c r="AD2453" s="256"/>
      <c r="AE2453" s="256"/>
      <c r="AF2453" s="256"/>
      <c r="AG2453" s="256"/>
      <c r="AH2453" s="256"/>
      <c r="AI2453" s="256"/>
      <c r="AJ2453" s="256"/>
      <c r="AK2453" s="256"/>
      <c r="AL2453" s="256"/>
      <c r="AM2453" s="256"/>
      <c r="AN2453" s="256"/>
      <c r="AO2453" s="256"/>
      <c r="AP2453" s="256"/>
      <c r="AQ2453" s="256"/>
      <c r="AR2453" s="256"/>
      <c r="AS2453" s="256"/>
      <c r="AT2453" s="256"/>
    </row>
    <row r="2454" spans="2:46" s="257" customFormat="1" ht="21.6" x14ac:dyDescent="0.3">
      <c r="B2454" s="311"/>
      <c r="C2454" s="312"/>
      <c r="AS2454" s="313"/>
      <c r="AT2454" s="258"/>
    </row>
    <row r="2455" spans="2:46" s="257" customFormat="1" ht="14.4" x14ac:dyDescent="0.3">
      <c r="B2455" s="314"/>
      <c r="C2455" s="312"/>
      <c r="D2455" s="256"/>
      <c r="E2455" s="256"/>
      <c r="F2455" s="256"/>
      <c r="G2455" s="256"/>
      <c r="H2455" s="256"/>
      <c r="I2455" s="256"/>
      <c r="J2455" s="256"/>
      <c r="K2455" s="256"/>
      <c r="L2455" s="256"/>
      <c r="M2455" s="256"/>
      <c r="N2455" s="256"/>
      <c r="O2455" s="256"/>
      <c r="P2455" s="256"/>
      <c r="Q2455" s="256"/>
      <c r="R2455" s="256"/>
      <c r="S2455" s="256"/>
      <c r="T2455" s="256"/>
      <c r="U2455" s="256"/>
      <c r="V2455" s="256"/>
      <c r="W2455" s="256"/>
      <c r="X2455" s="256"/>
      <c r="Y2455" s="256"/>
      <c r="Z2455" s="256"/>
      <c r="AA2455" s="256"/>
      <c r="AB2455" s="256"/>
      <c r="AC2455" s="256"/>
      <c r="AD2455" s="256"/>
      <c r="AE2455" s="256"/>
      <c r="AF2455" s="256"/>
      <c r="AG2455" s="256"/>
      <c r="AH2455" s="256"/>
      <c r="AI2455" s="256"/>
      <c r="AJ2455" s="256"/>
      <c r="AK2455" s="256"/>
      <c r="AL2455" s="256"/>
      <c r="AM2455" s="256"/>
      <c r="AN2455" s="256"/>
      <c r="AO2455" s="256"/>
      <c r="AP2455" s="256"/>
      <c r="AQ2455" s="256"/>
      <c r="AR2455" s="256"/>
      <c r="AS2455" s="256"/>
      <c r="AT2455" s="256"/>
    </row>
    <row r="2456" spans="2:46" s="257" customFormat="1" ht="21.6" x14ac:dyDescent="0.3">
      <c r="B2456" s="311"/>
      <c r="C2456" s="312"/>
      <c r="AS2456" s="313"/>
      <c r="AT2456" s="258"/>
    </row>
    <row r="2457" spans="2:46" s="257" customFormat="1" ht="14.4" x14ac:dyDescent="0.3">
      <c r="B2457" s="314"/>
      <c r="C2457" s="312"/>
      <c r="D2457" s="256"/>
      <c r="E2457" s="256"/>
      <c r="F2457" s="256"/>
      <c r="G2457" s="256"/>
      <c r="H2457" s="256"/>
      <c r="I2457" s="256"/>
      <c r="J2457" s="256"/>
      <c r="K2457" s="256"/>
      <c r="L2457" s="256"/>
      <c r="M2457" s="256"/>
      <c r="N2457" s="256"/>
      <c r="O2457" s="256"/>
      <c r="P2457" s="256"/>
      <c r="Q2457" s="256"/>
      <c r="R2457" s="256"/>
      <c r="S2457" s="256"/>
      <c r="T2457" s="256"/>
      <c r="U2457" s="256"/>
      <c r="V2457" s="256"/>
      <c r="W2457" s="256"/>
      <c r="X2457" s="256"/>
      <c r="Y2457" s="256"/>
      <c r="Z2457" s="256"/>
      <c r="AA2457" s="256"/>
      <c r="AB2457" s="256"/>
      <c r="AC2457" s="256"/>
      <c r="AD2457" s="256"/>
      <c r="AE2457" s="256"/>
      <c r="AF2457" s="256"/>
      <c r="AG2457" s="256"/>
      <c r="AH2457" s="256"/>
      <c r="AI2457" s="256"/>
      <c r="AJ2457" s="256"/>
      <c r="AK2457" s="256"/>
      <c r="AL2457" s="256"/>
      <c r="AM2457" s="256"/>
      <c r="AN2457" s="256"/>
      <c r="AO2457" s="256"/>
      <c r="AP2457" s="256"/>
      <c r="AQ2457" s="256"/>
      <c r="AR2457" s="256"/>
      <c r="AS2457" s="256"/>
      <c r="AT2457" s="256"/>
    </row>
    <row r="2458" spans="2:46" s="257" customFormat="1" ht="21.6" x14ac:dyDescent="0.3">
      <c r="B2458" s="311"/>
      <c r="C2458" s="312"/>
      <c r="AS2458" s="313"/>
      <c r="AT2458" s="258"/>
    </row>
    <row r="2459" spans="2:46" s="257" customFormat="1" ht="21.6" x14ac:dyDescent="0.3">
      <c r="B2459" s="311"/>
      <c r="C2459" s="312"/>
      <c r="AS2459" s="313"/>
      <c r="AT2459" s="258"/>
    </row>
    <row r="2460" spans="2:46" s="257" customFormat="1" ht="21.6" x14ac:dyDescent="0.3">
      <c r="B2460" s="311"/>
      <c r="C2460" s="312"/>
      <c r="AS2460" s="313"/>
      <c r="AT2460" s="258"/>
    </row>
    <row r="2461" spans="2:46" s="257" customFormat="1" ht="21.6" x14ac:dyDescent="0.3">
      <c r="B2461" s="311"/>
      <c r="C2461" s="312"/>
      <c r="AS2461" s="313"/>
      <c r="AT2461" s="258"/>
    </row>
    <row r="2462" spans="2:46" s="257" customFormat="1" ht="21.6" x14ac:dyDescent="0.3">
      <c r="B2462" s="311"/>
      <c r="C2462" s="312"/>
      <c r="AS2462" s="313"/>
      <c r="AT2462" s="258"/>
    </row>
    <row r="2463" spans="2:46" s="257" customFormat="1" ht="21.6" x14ac:dyDescent="0.3">
      <c r="B2463" s="311"/>
      <c r="C2463" s="312"/>
      <c r="AS2463" s="313"/>
      <c r="AT2463" s="258"/>
    </row>
    <row r="2464" spans="2:46" s="257" customFormat="1" ht="21.6" x14ac:dyDescent="0.3">
      <c r="B2464" s="311"/>
      <c r="C2464" s="312"/>
      <c r="AS2464" s="313"/>
      <c r="AT2464" s="258"/>
    </row>
    <row r="2465" spans="2:46" s="257" customFormat="1" ht="21.6" x14ac:dyDescent="0.3">
      <c r="B2465" s="311"/>
      <c r="C2465" s="312"/>
      <c r="AS2465" s="313"/>
      <c r="AT2465" s="258"/>
    </row>
    <row r="2466" spans="2:46" s="257" customFormat="1" ht="14.4" x14ac:dyDescent="0.3">
      <c r="B2466" s="314"/>
      <c r="C2466" s="312"/>
      <c r="D2466" s="256"/>
      <c r="E2466" s="256"/>
      <c r="F2466" s="256"/>
      <c r="G2466" s="256"/>
      <c r="H2466" s="256"/>
      <c r="I2466" s="256"/>
      <c r="J2466" s="256"/>
      <c r="K2466" s="256"/>
      <c r="L2466" s="256"/>
      <c r="M2466" s="256"/>
      <c r="N2466" s="256"/>
      <c r="O2466" s="256"/>
      <c r="P2466" s="256"/>
      <c r="Q2466" s="256"/>
      <c r="R2466" s="256"/>
      <c r="S2466" s="256"/>
      <c r="T2466" s="256"/>
      <c r="U2466" s="256"/>
      <c r="V2466" s="256"/>
      <c r="W2466" s="256"/>
      <c r="X2466" s="256"/>
      <c r="Y2466" s="256"/>
      <c r="Z2466" s="256"/>
      <c r="AA2466" s="256"/>
      <c r="AB2466" s="256"/>
      <c r="AC2466" s="256"/>
      <c r="AD2466" s="256"/>
      <c r="AE2466" s="256"/>
      <c r="AF2466" s="256"/>
      <c r="AG2466" s="256"/>
      <c r="AH2466" s="256"/>
      <c r="AI2466" s="256"/>
      <c r="AJ2466" s="256"/>
      <c r="AK2466" s="256"/>
      <c r="AL2466" s="256"/>
      <c r="AM2466" s="256"/>
      <c r="AN2466" s="256"/>
      <c r="AO2466" s="256"/>
      <c r="AP2466" s="256"/>
      <c r="AQ2466" s="256"/>
      <c r="AR2466" s="256"/>
      <c r="AS2466" s="256"/>
      <c r="AT2466" s="256"/>
    </row>
    <row r="2467" spans="2:46" s="257" customFormat="1" ht="14.4" x14ac:dyDescent="0.3">
      <c r="B2467" s="314"/>
      <c r="C2467" s="312"/>
      <c r="D2467" s="256"/>
      <c r="E2467" s="256"/>
      <c r="F2467" s="256"/>
      <c r="G2467" s="256"/>
      <c r="H2467" s="256"/>
      <c r="I2467" s="256"/>
      <c r="J2467" s="256"/>
      <c r="K2467" s="256"/>
      <c r="L2467" s="256"/>
      <c r="M2467" s="256"/>
      <c r="N2467" s="256"/>
      <c r="O2467" s="256"/>
      <c r="P2467" s="256"/>
      <c r="Q2467" s="256"/>
      <c r="R2467" s="256"/>
      <c r="S2467" s="256"/>
      <c r="T2467" s="256"/>
      <c r="U2467" s="256"/>
      <c r="V2467" s="256"/>
      <c r="W2467" s="256"/>
      <c r="X2467" s="256"/>
      <c r="Y2467" s="256"/>
      <c r="Z2467" s="256"/>
      <c r="AA2467" s="256"/>
      <c r="AB2467" s="256"/>
      <c r="AC2467" s="256"/>
      <c r="AD2467" s="256"/>
      <c r="AE2467" s="256"/>
      <c r="AF2467" s="256"/>
      <c r="AG2467" s="256"/>
      <c r="AH2467" s="256"/>
      <c r="AI2467" s="256"/>
      <c r="AJ2467" s="256"/>
      <c r="AK2467" s="256"/>
      <c r="AL2467" s="256"/>
      <c r="AM2467" s="256"/>
      <c r="AN2467" s="256"/>
      <c r="AO2467" s="256"/>
      <c r="AP2467" s="256"/>
      <c r="AQ2467" s="256"/>
      <c r="AR2467" s="256"/>
      <c r="AS2467" s="256"/>
      <c r="AT2467" s="256"/>
    </row>
    <row r="2468" spans="2:46" s="257" customFormat="1" ht="21.6" x14ac:dyDescent="0.3">
      <c r="B2468" s="311"/>
      <c r="C2468" s="312"/>
      <c r="AS2468" s="313"/>
      <c r="AT2468" s="258"/>
    </row>
    <row r="2469" spans="2:46" s="257" customFormat="1" ht="21.6" x14ac:dyDescent="0.3">
      <c r="B2469" s="311"/>
      <c r="C2469" s="312"/>
      <c r="AS2469" s="313"/>
      <c r="AT2469" s="258"/>
    </row>
    <row r="2470" spans="2:46" s="257" customFormat="1" ht="14.4" x14ac:dyDescent="0.3">
      <c r="B2470" s="314"/>
      <c r="C2470" s="312"/>
      <c r="D2470" s="256"/>
      <c r="E2470" s="256"/>
      <c r="F2470" s="256"/>
      <c r="G2470" s="256"/>
      <c r="H2470" s="256"/>
      <c r="I2470" s="256"/>
      <c r="J2470" s="256"/>
      <c r="K2470" s="256"/>
      <c r="L2470" s="256"/>
      <c r="M2470" s="256"/>
      <c r="N2470" s="256"/>
      <c r="O2470" s="256"/>
      <c r="P2470" s="256"/>
      <c r="Q2470" s="256"/>
      <c r="R2470" s="256"/>
      <c r="S2470" s="256"/>
      <c r="T2470" s="256"/>
      <c r="U2470" s="256"/>
      <c r="V2470" s="256"/>
      <c r="W2470" s="256"/>
      <c r="X2470" s="256"/>
      <c r="Y2470" s="256"/>
      <c r="Z2470" s="256"/>
      <c r="AA2470" s="256"/>
      <c r="AB2470" s="256"/>
      <c r="AC2470" s="256"/>
      <c r="AD2470" s="256"/>
      <c r="AE2470" s="256"/>
      <c r="AF2470" s="256"/>
      <c r="AG2470" s="256"/>
      <c r="AH2470" s="256"/>
      <c r="AI2470" s="256"/>
      <c r="AJ2470" s="256"/>
      <c r="AK2470" s="256"/>
      <c r="AL2470" s="256"/>
      <c r="AM2470" s="256"/>
      <c r="AN2470" s="256"/>
      <c r="AO2470" s="256"/>
      <c r="AP2470" s="256"/>
      <c r="AQ2470" s="256"/>
      <c r="AR2470" s="256"/>
      <c r="AS2470" s="256"/>
      <c r="AT2470" s="256"/>
    </row>
    <row r="2471" spans="2:46" s="257" customFormat="1" ht="14.4" x14ac:dyDescent="0.3">
      <c r="B2471" s="314"/>
      <c r="C2471" s="312"/>
      <c r="D2471" s="256"/>
      <c r="E2471" s="256"/>
      <c r="F2471" s="256"/>
      <c r="G2471" s="256"/>
      <c r="H2471" s="256"/>
      <c r="I2471" s="256"/>
      <c r="J2471" s="256"/>
      <c r="K2471" s="256"/>
      <c r="L2471" s="256"/>
      <c r="M2471" s="256"/>
      <c r="N2471" s="256"/>
      <c r="O2471" s="256"/>
      <c r="P2471" s="256"/>
      <c r="Q2471" s="256"/>
      <c r="R2471" s="256"/>
      <c r="S2471" s="256"/>
      <c r="T2471" s="256"/>
      <c r="U2471" s="256"/>
      <c r="V2471" s="256"/>
      <c r="W2471" s="256"/>
      <c r="X2471" s="256"/>
      <c r="Y2471" s="256"/>
      <c r="Z2471" s="256"/>
      <c r="AA2471" s="256"/>
      <c r="AB2471" s="256"/>
      <c r="AC2471" s="256"/>
      <c r="AD2471" s="256"/>
      <c r="AE2471" s="256"/>
      <c r="AF2471" s="256"/>
      <c r="AG2471" s="256"/>
      <c r="AH2471" s="256"/>
      <c r="AI2471" s="256"/>
      <c r="AJ2471" s="256"/>
      <c r="AK2471" s="256"/>
      <c r="AL2471" s="256"/>
      <c r="AM2471" s="256"/>
      <c r="AN2471" s="256"/>
      <c r="AO2471" s="256"/>
      <c r="AP2471" s="256"/>
      <c r="AQ2471" s="256"/>
      <c r="AR2471" s="256"/>
      <c r="AS2471" s="256"/>
      <c r="AT2471" s="256"/>
    </row>
    <row r="2472" spans="2:46" s="257" customFormat="1" ht="14.4" x14ac:dyDescent="0.3">
      <c r="B2472" s="314"/>
      <c r="C2472" s="312"/>
      <c r="D2472" s="256"/>
      <c r="E2472" s="256"/>
      <c r="F2472" s="256"/>
      <c r="G2472" s="256"/>
      <c r="H2472" s="256"/>
      <c r="I2472" s="256"/>
      <c r="J2472" s="256"/>
      <c r="K2472" s="256"/>
      <c r="L2472" s="256"/>
      <c r="M2472" s="256"/>
      <c r="N2472" s="256"/>
      <c r="O2472" s="256"/>
      <c r="P2472" s="256"/>
      <c r="Q2472" s="256"/>
      <c r="R2472" s="256"/>
      <c r="S2472" s="256"/>
      <c r="T2472" s="256"/>
      <c r="U2472" s="256"/>
      <c r="V2472" s="256"/>
      <c r="W2472" s="256"/>
      <c r="X2472" s="256"/>
      <c r="Y2472" s="256"/>
      <c r="Z2472" s="256"/>
      <c r="AA2472" s="256"/>
      <c r="AB2472" s="256"/>
      <c r="AC2472" s="256"/>
      <c r="AD2472" s="256"/>
      <c r="AE2472" s="256"/>
      <c r="AF2472" s="256"/>
      <c r="AG2472" s="256"/>
      <c r="AH2472" s="256"/>
      <c r="AI2472" s="256"/>
      <c r="AJ2472" s="256"/>
      <c r="AK2472" s="256"/>
      <c r="AL2472" s="256"/>
      <c r="AM2472" s="256"/>
      <c r="AN2472" s="256"/>
      <c r="AO2472" s="256"/>
      <c r="AP2472" s="256"/>
      <c r="AQ2472" s="256"/>
      <c r="AR2472" s="256"/>
      <c r="AS2472" s="256"/>
      <c r="AT2472" s="256"/>
    </row>
    <row r="2473" spans="2:46" s="257" customFormat="1" ht="14.4" x14ac:dyDescent="0.3">
      <c r="B2473" s="314"/>
      <c r="C2473" s="312"/>
      <c r="D2473" s="256"/>
      <c r="E2473" s="256"/>
      <c r="F2473" s="256"/>
      <c r="G2473" s="256"/>
      <c r="H2473" s="256"/>
      <c r="I2473" s="256"/>
      <c r="J2473" s="256"/>
      <c r="K2473" s="256"/>
      <c r="L2473" s="256"/>
      <c r="M2473" s="256"/>
      <c r="N2473" s="256"/>
      <c r="O2473" s="256"/>
      <c r="P2473" s="256"/>
      <c r="Q2473" s="256"/>
      <c r="R2473" s="256"/>
      <c r="S2473" s="256"/>
      <c r="T2473" s="256"/>
      <c r="U2473" s="256"/>
      <c r="V2473" s="256"/>
      <c r="W2473" s="256"/>
      <c r="X2473" s="256"/>
      <c r="Y2473" s="256"/>
      <c r="Z2473" s="256"/>
      <c r="AA2473" s="256"/>
      <c r="AB2473" s="256"/>
      <c r="AC2473" s="256"/>
      <c r="AD2473" s="256"/>
      <c r="AE2473" s="256"/>
      <c r="AF2473" s="256"/>
      <c r="AG2473" s="256"/>
      <c r="AH2473" s="256"/>
      <c r="AI2473" s="256"/>
      <c r="AJ2473" s="256"/>
      <c r="AK2473" s="256"/>
      <c r="AL2473" s="256"/>
      <c r="AM2473" s="256"/>
      <c r="AN2473" s="256"/>
      <c r="AO2473" s="256"/>
      <c r="AP2473" s="256"/>
      <c r="AQ2473" s="256"/>
      <c r="AR2473" s="256"/>
      <c r="AS2473" s="256"/>
      <c r="AT2473" s="256"/>
    </row>
    <row r="2474" spans="2:46" s="257" customFormat="1" ht="21.6" x14ac:dyDescent="0.3">
      <c r="B2474" s="311"/>
      <c r="C2474" s="312"/>
      <c r="AS2474" s="313"/>
      <c r="AT2474" s="258"/>
    </row>
    <row r="2475" spans="2:46" s="257" customFormat="1" ht="14.4" x14ac:dyDescent="0.3">
      <c r="B2475" s="314"/>
      <c r="C2475" s="312"/>
      <c r="D2475" s="256"/>
      <c r="E2475" s="256"/>
      <c r="F2475" s="256"/>
      <c r="G2475" s="256"/>
      <c r="H2475" s="256"/>
      <c r="I2475" s="256"/>
      <c r="J2475" s="256"/>
      <c r="K2475" s="256"/>
      <c r="L2475" s="256"/>
      <c r="M2475" s="256"/>
      <c r="N2475" s="256"/>
      <c r="O2475" s="256"/>
      <c r="P2475" s="256"/>
      <c r="Q2475" s="256"/>
      <c r="R2475" s="256"/>
      <c r="S2475" s="256"/>
      <c r="T2475" s="256"/>
      <c r="U2475" s="256"/>
      <c r="V2475" s="256"/>
      <c r="W2475" s="256"/>
      <c r="X2475" s="256"/>
      <c r="Y2475" s="256"/>
      <c r="Z2475" s="256"/>
      <c r="AA2475" s="256"/>
      <c r="AB2475" s="256"/>
      <c r="AC2475" s="256"/>
      <c r="AD2475" s="256"/>
      <c r="AE2475" s="256"/>
      <c r="AF2475" s="256"/>
      <c r="AG2475" s="256"/>
      <c r="AH2475" s="256"/>
      <c r="AI2475" s="256"/>
      <c r="AJ2475" s="256"/>
      <c r="AK2475" s="256"/>
      <c r="AL2475" s="256"/>
      <c r="AM2475" s="256"/>
      <c r="AN2475" s="256"/>
      <c r="AO2475" s="256"/>
      <c r="AP2475" s="256"/>
      <c r="AQ2475" s="256"/>
      <c r="AR2475" s="256"/>
      <c r="AS2475" s="256"/>
      <c r="AT2475" s="256"/>
    </row>
    <row r="2476" spans="2:46" s="257" customFormat="1" ht="14.4" x14ac:dyDescent="0.3">
      <c r="B2476" s="314"/>
      <c r="C2476" s="312"/>
      <c r="D2476" s="256"/>
      <c r="E2476" s="256"/>
      <c r="F2476" s="256"/>
      <c r="G2476" s="256"/>
      <c r="H2476" s="256"/>
      <c r="I2476" s="256"/>
      <c r="J2476" s="256"/>
      <c r="K2476" s="256"/>
      <c r="L2476" s="256"/>
      <c r="M2476" s="256"/>
      <c r="N2476" s="256"/>
      <c r="O2476" s="256"/>
      <c r="P2476" s="256"/>
      <c r="Q2476" s="256"/>
      <c r="R2476" s="256"/>
      <c r="S2476" s="256"/>
      <c r="T2476" s="256"/>
      <c r="U2476" s="256"/>
      <c r="V2476" s="256"/>
      <c r="W2476" s="256"/>
      <c r="X2476" s="256"/>
      <c r="Y2476" s="256"/>
      <c r="Z2476" s="256"/>
      <c r="AA2476" s="256"/>
      <c r="AB2476" s="256"/>
      <c r="AC2476" s="256"/>
      <c r="AD2476" s="256"/>
      <c r="AE2476" s="256"/>
      <c r="AF2476" s="256"/>
      <c r="AG2476" s="256"/>
      <c r="AH2476" s="256"/>
      <c r="AI2476" s="256"/>
      <c r="AJ2476" s="256"/>
      <c r="AK2476" s="256"/>
      <c r="AL2476" s="256"/>
      <c r="AM2476" s="256"/>
      <c r="AN2476" s="256"/>
      <c r="AO2476" s="256"/>
      <c r="AP2476" s="256"/>
      <c r="AQ2476" s="256"/>
      <c r="AR2476" s="256"/>
      <c r="AS2476" s="256"/>
      <c r="AT2476" s="256"/>
    </row>
    <row r="2477" spans="2:46" s="257" customFormat="1" ht="14.4" x14ac:dyDescent="0.3">
      <c r="B2477" s="314"/>
      <c r="C2477" s="312"/>
      <c r="D2477" s="256"/>
      <c r="E2477" s="256"/>
      <c r="F2477" s="256"/>
      <c r="G2477" s="256"/>
      <c r="H2477" s="256"/>
      <c r="I2477" s="256"/>
      <c r="J2477" s="256"/>
      <c r="K2477" s="256"/>
      <c r="L2477" s="256"/>
      <c r="M2477" s="256"/>
      <c r="N2477" s="256"/>
      <c r="O2477" s="256"/>
      <c r="P2477" s="256"/>
      <c r="Q2477" s="256"/>
      <c r="R2477" s="256"/>
      <c r="S2477" s="256"/>
      <c r="T2477" s="256"/>
      <c r="U2477" s="256"/>
      <c r="V2477" s="256"/>
      <c r="W2477" s="256"/>
      <c r="X2477" s="256"/>
      <c r="Y2477" s="256"/>
      <c r="Z2477" s="256"/>
      <c r="AA2477" s="256"/>
      <c r="AB2477" s="256"/>
      <c r="AC2477" s="256"/>
      <c r="AD2477" s="256"/>
      <c r="AE2477" s="256"/>
      <c r="AF2477" s="256"/>
      <c r="AG2477" s="256"/>
      <c r="AH2477" s="256"/>
      <c r="AI2477" s="256"/>
      <c r="AJ2477" s="256"/>
      <c r="AK2477" s="256"/>
      <c r="AL2477" s="256"/>
      <c r="AM2477" s="256"/>
      <c r="AN2477" s="256"/>
      <c r="AO2477" s="256"/>
      <c r="AP2477" s="256"/>
      <c r="AQ2477" s="256"/>
      <c r="AR2477" s="256"/>
      <c r="AS2477" s="256"/>
      <c r="AT2477" s="256"/>
    </row>
    <row r="2478" spans="2:46" s="257" customFormat="1" ht="14.4" x14ac:dyDescent="0.3">
      <c r="B2478" s="314"/>
      <c r="C2478" s="312"/>
      <c r="D2478" s="256"/>
      <c r="E2478" s="256"/>
      <c r="F2478" s="256"/>
      <c r="G2478" s="256"/>
      <c r="H2478" s="256"/>
      <c r="I2478" s="256"/>
      <c r="J2478" s="256"/>
      <c r="K2478" s="256"/>
      <c r="L2478" s="256"/>
      <c r="M2478" s="256"/>
      <c r="N2478" s="256"/>
      <c r="O2478" s="256"/>
      <c r="P2478" s="256"/>
      <c r="Q2478" s="256"/>
      <c r="R2478" s="256"/>
      <c r="S2478" s="256"/>
      <c r="T2478" s="256"/>
      <c r="U2478" s="256"/>
      <c r="V2478" s="256"/>
      <c r="W2478" s="256"/>
      <c r="X2478" s="256"/>
      <c r="Y2478" s="256"/>
      <c r="Z2478" s="256"/>
      <c r="AA2478" s="256"/>
      <c r="AB2478" s="256"/>
      <c r="AC2478" s="256"/>
      <c r="AD2478" s="256"/>
      <c r="AE2478" s="256"/>
      <c r="AF2478" s="256"/>
      <c r="AG2478" s="256"/>
      <c r="AH2478" s="256"/>
      <c r="AI2478" s="256"/>
      <c r="AJ2478" s="256"/>
      <c r="AK2478" s="256"/>
      <c r="AL2478" s="256"/>
      <c r="AM2478" s="256"/>
      <c r="AN2478" s="256"/>
      <c r="AO2478" s="256"/>
      <c r="AP2478" s="256"/>
      <c r="AQ2478" s="256"/>
      <c r="AR2478" s="256"/>
      <c r="AS2478" s="256"/>
      <c r="AT2478" s="256"/>
    </row>
    <row r="2479" spans="2:46" s="257" customFormat="1" ht="14.4" x14ac:dyDescent="0.3">
      <c r="B2479" s="314"/>
      <c r="C2479" s="312"/>
      <c r="D2479" s="256"/>
      <c r="E2479" s="256"/>
      <c r="F2479" s="256"/>
      <c r="G2479" s="256"/>
      <c r="H2479" s="256"/>
      <c r="I2479" s="256"/>
      <c r="J2479" s="256"/>
      <c r="K2479" s="256"/>
      <c r="L2479" s="256"/>
      <c r="M2479" s="256"/>
      <c r="N2479" s="256"/>
      <c r="O2479" s="256"/>
      <c r="P2479" s="256"/>
      <c r="Q2479" s="256"/>
      <c r="R2479" s="256"/>
      <c r="S2479" s="256"/>
      <c r="T2479" s="256"/>
      <c r="U2479" s="256"/>
      <c r="V2479" s="256"/>
      <c r="W2479" s="256"/>
      <c r="X2479" s="256"/>
      <c r="Y2479" s="256"/>
      <c r="Z2479" s="256"/>
      <c r="AA2479" s="256"/>
      <c r="AB2479" s="256"/>
      <c r="AC2479" s="256"/>
      <c r="AD2479" s="256"/>
      <c r="AE2479" s="256"/>
      <c r="AF2479" s="256"/>
      <c r="AG2479" s="256"/>
      <c r="AH2479" s="256"/>
      <c r="AI2479" s="256"/>
      <c r="AJ2479" s="256"/>
      <c r="AK2479" s="256"/>
      <c r="AL2479" s="256"/>
      <c r="AM2479" s="256"/>
      <c r="AN2479" s="256"/>
      <c r="AO2479" s="256"/>
      <c r="AP2479" s="256"/>
      <c r="AQ2479" s="256"/>
      <c r="AR2479" s="256"/>
      <c r="AS2479" s="256"/>
      <c r="AT2479" s="256"/>
    </row>
    <row r="2480" spans="2:46" s="257" customFormat="1" ht="14.4" x14ac:dyDescent="0.3">
      <c r="B2480" s="314"/>
      <c r="C2480" s="312"/>
      <c r="D2480" s="256"/>
      <c r="E2480" s="256"/>
      <c r="F2480" s="256"/>
      <c r="G2480" s="256"/>
      <c r="H2480" s="256"/>
      <c r="I2480" s="256"/>
      <c r="J2480" s="256"/>
      <c r="K2480" s="256"/>
      <c r="L2480" s="256"/>
      <c r="M2480" s="256"/>
      <c r="N2480" s="256"/>
      <c r="O2480" s="256"/>
      <c r="P2480" s="256"/>
      <c r="Q2480" s="256"/>
      <c r="R2480" s="256"/>
      <c r="S2480" s="256"/>
      <c r="T2480" s="256"/>
      <c r="U2480" s="256"/>
      <c r="V2480" s="256"/>
      <c r="W2480" s="256"/>
      <c r="X2480" s="256"/>
      <c r="Y2480" s="256"/>
      <c r="Z2480" s="256"/>
      <c r="AA2480" s="256"/>
      <c r="AB2480" s="256"/>
      <c r="AC2480" s="256"/>
      <c r="AD2480" s="256"/>
      <c r="AE2480" s="256"/>
      <c r="AF2480" s="256"/>
      <c r="AG2480" s="256"/>
      <c r="AH2480" s="256"/>
      <c r="AI2480" s="256"/>
      <c r="AJ2480" s="256"/>
      <c r="AK2480" s="256"/>
      <c r="AL2480" s="256"/>
      <c r="AM2480" s="256"/>
      <c r="AN2480" s="256"/>
      <c r="AO2480" s="256"/>
      <c r="AP2480" s="256"/>
      <c r="AQ2480" s="256"/>
      <c r="AR2480" s="256"/>
      <c r="AS2480" s="256"/>
      <c r="AT2480" s="256"/>
    </row>
    <row r="2481" spans="2:46" s="257" customFormat="1" ht="14.4" x14ac:dyDescent="0.3">
      <c r="B2481" s="314"/>
      <c r="C2481" s="312"/>
      <c r="D2481" s="256"/>
      <c r="E2481" s="256"/>
      <c r="F2481" s="256"/>
      <c r="G2481" s="256"/>
      <c r="H2481" s="256"/>
      <c r="I2481" s="256"/>
      <c r="J2481" s="256"/>
      <c r="K2481" s="256"/>
      <c r="L2481" s="256"/>
      <c r="M2481" s="256"/>
      <c r="N2481" s="256"/>
      <c r="O2481" s="256"/>
      <c r="P2481" s="256"/>
      <c r="Q2481" s="256"/>
      <c r="R2481" s="256"/>
      <c r="S2481" s="256"/>
      <c r="T2481" s="256"/>
      <c r="U2481" s="256"/>
      <c r="V2481" s="256"/>
      <c r="W2481" s="256"/>
      <c r="X2481" s="256"/>
      <c r="Y2481" s="256"/>
      <c r="Z2481" s="256"/>
      <c r="AA2481" s="256"/>
      <c r="AB2481" s="256"/>
      <c r="AC2481" s="256"/>
      <c r="AD2481" s="256"/>
      <c r="AE2481" s="256"/>
      <c r="AF2481" s="256"/>
      <c r="AG2481" s="256"/>
      <c r="AH2481" s="256"/>
      <c r="AI2481" s="256"/>
      <c r="AJ2481" s="256"/>
      <c r="AK2481" s="256"/>
      <c r="AL2481" s="256"/>
      <c r="AM2481" s="256"/>
      <c r="AN2481" s="256"/>
      <c r="AO2481" s="256"/>
      <c r="AP2481" s="256"/>
      <c r="AQ2481" s="256"/>
      <c r="AR2481" s="256"/>
      <c r="AS2481" s="256"/>
      <c r="AT2481" s="256"/>
    </row>
    <row r="2482" spans="2:46" s="257" customFormat="1" ht="14.4" x14ac:dyDescent="0.3">
      <c r="B2482" s="314"/>
      <c r="C2482" s="312"/>
      <c r="D2482" s="256"/>
      <c r="E2482" s="256"/>
      <c r="F2482" s="256"/>
      <c r="G2482" s="256"/>
      <c r="H2482" s="256"/>
      <c r="I2482" s="256"/>
      <c r="J2482" s="256"/>
      <c r="K2482" s="256"/>
      <c r="L2482" s="256"/>
      <c r="M2482" s="256"/>
      <c r="N2482" s="256"/>
      <c r="O2482" s="256"/>
      <c r="P2482" s="256"/>
      <c r="Q2482" s="256"/>
      <c r="R2482" s="256"/>
      <c r="S2482" s="256"/>
      <c r="T2482" s="256"/>
      <c r="U2482" s="256"/>
      <c r="V2482" s="256"/>
      <c r="W2482" s="256"/>
      <c r="X2482" s="256"/>
      <c r="Y2482" s="256"/>
      <c r="Z2482" s="256"/>
      <c r="AA2482" s="256"/>
      <c r="AB2482" s="256"/>
      <c r="AC2482" s="256"/>
      <c r="AD2482" s="256"/>
      <c r="AE2482" s="256"/>
      <c r="AF2482" s="256"/>
      <c r="AG2482" s="256"/>
      <c r="AH2482" s="256"/>
      <c r="AI2482" s="256"/>
      <c r="AJ2482" s="256"/>
      <c r="AK2482" s="256"/>
      <c r="AL2482" s="256"/>
      <c r="AM2482" s="256"/>
      <c r="AN2482" s="256"/>
      <c r="AO2482" s="256"/>
      <c r="AP2482" s="256"/>
      <c r="AQ2482" s="256"/>
      <c r="AR2482" s="256"/>
      <c r="AS2482" s="256"/>
      <c r="AT2482" s="256"/>
    </row>
    <row r="2483" spans="2:46" s="257" customFormat="1" ht="14.4" x14ac:dyDescent="0.3">
      <c r="B2483" s="314"/>
      <c r="C2483" s="312"/>
      <c r="D2483" s="256"/>
      <c r="E2483" s="256"/>
      <c r="F2483" s="256"/>
      <c r="G2483" s="256"/>
      <c r="H2483" s="256"/>
      <c r="I2483" s="256"/>
      <c r="J2483" s="256"/>
      <c r="K2483" s="256"/>
      <c r="L2483" s="256"/>
      <c r="M2483" s="256"/>
      <c r="N2483" s="256"/>
      <c r="O2483" s="256"/>
      <c r="P2483" s="256"/>
      <c r="Q2483" s="256"/>
      <c r="R2483" s="256"/>
      <c r="S2483" s="256"/>
      <c r="T2483" s="256"/>
      <c r="U2483" s="256"/>
      <c r="V2483" s="256"/>
      <c r="W2483" s="256"/>
      <c r="X2483" s="256"/>
      <c r="Y2483" s="256"/>
      <c r="Z2483" s="256"/>
      <c r="AA2483" s="256"/>
      <c r="AB2483" s="256"/>
      <c r="AC2483" s="256"/>
      <c r="AD2483" s="256"/>
      <c r="AE2483" s="256"/>
      <c r="AF2483" s="256"/>
      <c r="AG2483" s="256"/>
      <c r="AH2483" s="256"/>
      <c r="AI2483" s="256"/>
      <c r="AJ2483" s="256"/>
      <c r="AK2483" s="256"/>
      <c r="AL2483" s="256"/>
      <c r="AM2483" s="256"/>
      <c r="AN2483" s="256"/>
      <c r="AO2483" s="256"/>
      <c r="AP2483" s="256"/>
      <c r="AQ2483" s="256"/>
      <c r="AR2483" s="256"/>
      <c r="AS2483" s="256"/>
      <c r="AT2483" s="256"/>
    </row>
    <row r="2484" spans="2:46" s="257" customFormat="1" ht="14.4" x14ac:dyDescent="0.3">
      <c r="B2484" s="314"/>
      <c r="C2484" s="312"/>
      <c r="D2484" s="256"/>
      <c r="E2484" s="256"/>
      <c r="F2484" s="256"/>
      <c r="G2484" s="256"/>
      <c r="H2484" s="256"/>
      <c r="I2484" s="256"/>
      <c r="J2484" s="256"/>
      <c r="K2484" s="256"/>
      <c r="L2484" s="256"/>
      <c r="M2484" s="256"/>
      <c r="N2484" s="256"/>
      <c r="O2484" s="256"/>
      <c r="P2484" s="256"/>
      <c r="Q2484" s="256"/>
      <c r="R2484" s="256"/>
      <c r="S2484" s="256"/>
      <c r="T2484" s="256"/>
      <c r="U2484" s="256"/>
      <c r="V2484" s="256"/>
      <c r="W2484" s="256"/>
      <c r="X2484" s="256"/>
      <c r="Y2484" s="256"/>
      <c r="Z2484" s="256"/>
      <c r="AA2484" s="256"/>
      <c r="AB2484" s="256"/>
      <c r="AC2484" s="256"/>
      <c r="AD2484" s="256"/>
      <c r="AE2484" s="256"/>
      <c r="AF2484" s="256"/>
      <c r="AG2484" s="256"/>
      <c r="AH2484" s="256"/>
      <c r="AI2484" s="256"/>
      <c r="AJ2484" s="256"/>
      <c r="AK2484" s="256"/>
      <c r="AL2484" s="256"/>
      <c r="AM2484" s="256"/>
      <c r="AN2484" s="256"/>
      <c r="AO2484" s="256"/>
      <c r="AP2484" s="256"/>
      <c r="AQ2484" s="256"/>
      <c r="AR2484" s="256"/>
      <c r="AS2484" s="256"/>
      <c r="AT2484" s="256"/>
    </row>
    <row r="2485" spans="2:46" s="257" customFormat="1" ht="14.4" x14ac:dyDescent="0.3">
      <c r="B2485" s="314"/>
      <c r="C2485" s="312"/>
      <c r="D2485" s="256"/>
      <c r="E2485" s="256"/>
      <c r="F2485" s="256"/>
      <c r="G2485" s="256"/>
      <c r="H2485" s="256"/>
      <c r="I2485" s="256"/>
      <c r="J2485" s="256"/>
      <c r="K2485" s="256"/>
      <c r="L2485" s="256"/>
      <c r="M2485" s="256"/>
      <c r="N2485" s="256"/>
      <c r="O2485" s="256"/>
      <c r="P2485" s="256"/>
      <c r="Q2485" s="256"/>
      <c r="R2485" s="256"/>
      <c r="S2485" s="256"/>
      <c r="T2485" s="256"/>
      <c r="U2485" s="256"/>
      <c r="V2485" s="256"/>
      <c r="W2485" s="256"/>
      <c r="X2485" s="256"/>
      <c r="Y2485" s="256"/>
      <c r="Z2485" s="256"/>
      <c r="AA2485" s="256"/>
      <c r="AB2485" s="256"/>
      <c r="AC2485" s="256"/>
      <c r="AD2485" s="256"/>
      <c r="AE2485" s="256"/>
      <c r="AF2485" s="256"/>
      <c r="AG2485" s="256"/>
      <c r="AH2485" s="256"/>
      <c r="AI2485" s="256"/>
      <c r="AJ2485" s="256"/>
      <c r="AK2485" s="256"/>
      <c r="AL2485" s="256"/>
      <c r="AM2485" s="256"/>
      <c r="AN2485" s="256"/>
      <c r="AO2485" s="256"/>
      <c r="AP2485" s="256"/>
      <c r="AQ2485" s="256"/>
      <c r="AR2485" s="256"/>
      <c r="AS2485" s="256"/>
      <c r="AT2485" s="256"/>
    </row>
    <row r="2486" spans="2:46" s="257" customFormat="1" ht="14.4" x14ac:dyDescent="0.3">
      <c r="B2486" s="314"/>
      <c r="C2486" s="312"/>
      <c r="D2486" s="256"/>
      <c r="E2486" s="256"/>
      <c r="F2486" s="256"/>
      <c r="G2486" s="256"/>
      <c r="H2486" s="256"/>
      <c r="I2486" s="256"/>
      <c r="J2486" s="256"/>
      <c r="K2486" s="256"/>
      <c r="L2486" s="256"/>
      <c r="M2486" s="256"/>
      <c r="N2486" s="256"/>
      <c r="O2486" s="256"/>
      <c r="P2486" s="256"/>
      <c r="Q2486" s="256"/>
      <c r="R2486" s="256"/>
      <c r="S2486" s="256"/>
      <c r="T2486" s="256"/>
      <c r="U2486" s="256"/>
      <c r="V2486" s="256"/>
      <c r="W2486" s="256"/>
      <c r="X2486" s="256"/>
      <c r="Y2486" s="256"/>
      <c r="Z2486" s="256"/>
      <c r="AA2486" s="256"/>
      <c r="AB2486" s="256"/>
      <c r="AC2486" s="256"/>
      <c r="AD2486" s="256"/>
      <c r="AE2486" s="256"/>
      <c r="AF2486" s="256"/>
      <c r="AG2486" s="256"/>
      <c r="AH2486" s="256"/>
      <c r="AI2486" s="256"/>
      <c r="AJ2486" s="256"/>
      <c r="AK2486" s="256"/>
      <c r="AL2486" s="256"/>
      <c r="AM2486" s="256"/>
      <c r="AN2486" s="256"/>
      <c r="AO2486" s="256"/>
      <c r="AP2486" s="256"/>
      <c r="AQ2486" s="256"/>
      <c r="AR2486" s="256"/>
      <c r="AS2486" s="256"/>
      <c r="AT2486" s="256"/>
    </row>
    <row r="2487" spans="2:46" s="257" customFormat="1" ht="14.4" x14ac:dyDescent="0.3">
      <c r="B2487" s="314"/>
      <c r="C2487" s="312"/>
      <c r="D2487" s="256"/>
      <c r="E2487" s="256"/>
      <c r="F2487" s="256"/>
      <c r="G2487" s="256"/>
      <c r="H2487" s="256"/>
      <c r="I2487" s="256"/>
      <c r="J2487" s="256"/>
      <c r="K2487" s="256"/>
      <c r="L2487" s="256"/>
      <c r="M2487" s="256"/>
      <c r="N2487" s="256"/>
      <c r="O2487" s="256"/>
      <c r="P2487" s="256"/>
      <c r="Q2487" s="256"/>
      <c r="R2487" s="256"/>
      <c r="S2487" s="256"/>
      <c r="T2487" s="256"/>
      <c r="U2487" s="256"/>
      <c r="V2487" s="256"/>
      <c r="W2487" s="256"/>
      <c r="X2487" s="256"/>
      <c r="Y2487" s="256"/>
      <c r="Z2487" s="256"/>
      <c r="AA2487" s="256"/>
      <c r="AB2487" s="256"/>
      <c r="AC2487" s="256"/>
      <c r="AD2487" s="256"/>
      <c r="AE2487" s="256"/>
      <c r="AF2487" s="256"/>
      <c r="AG2487" s="256"/>
      <c r="AH2487" s="256"/>
      <c r="AI2487" s="256"/>
      <c r="AJ2487" s="256"/>
      <c r="AK2487" s="256"/>
      <c r="AL2487" s="256"/>
      <c r="AM2487" s="256"/>
      <c r="AN2487" s="256"/>
      <c r="AO2487" s="256"/>
      <c r="AP2487" s="256"/>
      <c r="AQ2487" s="256"/>
      <c r="AR2487" s="256"/>
      <c r="AS2487" s="256"/>
      <c r="AT2487" s="256"/>
    </row>
    <row r="2488" spans="2:46" s="257" customFormat="1" ht="14.4" x14ac:dyDescent="0.3">
      <c r="B2488" s="314"/>
      <c r="C2488" s="312"/>
      <c r="D2488" s="256"/>
      <c r="E2488" s="256"/>
      <c r="F2488" s="256"/>
      <c r="G2488" s="256"/>
      <c r="H2488" s="256"/>
      <c r="I2488" s="256"/>
      <c r="J2488" s="256"/>
      <c r="K2488" s="256"/>
      <c r="L2488" s="256"/>
      <c r="M2488" s="256"/>
      <c r="N2488" s="256"/>
      <c r="O2488" s="256"/>
      <c r="P2488" s="256"/>
      <c r="Q2488" s="256"/>
      <c r="R2488" s="256"/>
      <c r="S2488" s="256"/>
      <c r="T2488" s="256"/>
      <c r="U2488" s="256"/>
      <c r="V2488" s="256"/>
      <c r="W2488" s="256"/>
      <c r="X2488" s="256"/>
      <c r="Y2488" s="256"/>
      <c r="Z2488" s="256"/>
      <c r="AA2488" s="256"/>
      <c r="AB2488" s="256"/>
      <c r="AC2488" s="256"/>
      <c r="AD2488" s="256"/>
      <c r="AE2488" s="256"/>
      <c r="AF2488" s="256"/>
      <c r="AG2488" s="256"/>
      <c r="AH2488" s="256"/>
      <c r="AI2488" s="256"/>
      <c r="AJ2488" s="256"/>
      <c r="AK2488" s="256"/>
      <c r="AL2488" s="256"/>
      <c r="AM2488" s="256"/>
      <c r="AN2488" s="256"/>
      <c r="AO2488" s="256"/>
      <c r="AP2488" s="256"/>
      <c r="AQ2488" s="256"/>
      <c r="AR2488" s="256"/>
      <c r="AS2488" s="256"/>
      <c r="AT2488" s="256"/>
    </row>
    <row r="2489" spans="2:46" s="257" customFormat="1" ht="14.4" x14ac:dyDescent="0.3">
      <c r="B2489" s="314"/>
      <c r="C2489" s="312"/>
      <c r="D2489" s="256"/>
      <c r="E2489" s="256"/>
      <c r="F2489" s="256"/>
      <c r="G2489" s="256"/>
      <c r="H2489" s="256"/>
      <c r="I2489" s="256"/>
      <c r="J2489" s="256"/>
      <c r="K2489" s="256"/>
      <c r="L2489" s="256"/>
      <c r="M2489" s="256"/>
      <c r="N2489" s="256"/>
      <c r="O2489" s="256"/>
      <c r="P2489" s="256"/>
      <c r="Q2489" s="256"/>
      <c r="R2489" s="256"/>
      <c r="S2489" s="256"/>
      <c r="T2489" s="256"/>
      <c r="U2489" s="256"/>
      <c r="V2489" s="256"/>
      <c r="W2489" s="256"/>
      <c r="X2489" s="256"/>
      <c r="Y2489" s="256"/>
      <c r="Z2489" s="256"/>
      <c r="AA2489" s="256"/>
      <c r="AB2489" s="256"/>
      <c r="AC2489" s="256"/>
      <c r="AD2489" s="256"/>
      <c r="AE2489" s="256"/>
      <c r="AF2489" s="256"/>
      <c r="AG2489" s="256"/>
      <c r="AH2489" s="256"/>
      <c r="AI2489" s="256"/>
      <c r="AJ2489" s="256"/>
      <c r="AK2489" s="256"/>
      <c r="AL2489" s="256"/>
      <c r="AM2489" s="256"/>
      <c r="AN2489" s="256"/>
      <c r="AO2489" s="256"/>
      <c r="AP2489" s="256"/>
      <c r="AQ2489" s="256"/>
      <c r="AR2489" s="256"/>
      <c r="AS2489" s="256"/>
      <c r="AT2489" s="256"/>
    </row>
    <row r="2490" spans="2:46" s="257" customFormat="1" ht="21.6" x14ac:dyDescent="0.3">
      <c r="B2490" s="311"/>
      <c r="C2490" s="312"/>
      <c r="AS2490" s="313"/>
      <c r="AT2490" s="258"/>
    </row>
    <row r="2491" spans="2:46" s="257" customFormat="1" ht="14.4" x14ac:dyDescent="0.3">
      <c r="B2491" s="314"/>
      <c r="C2491" s="312"/>
      <c r="D2491" s="256"/>
      <c r="E2491" s="256"/>
      <c r="F2491" s="256"/>
      <c r="G2491" s="256"/>
      <c r="H2491" s="256"/>
      <c r="I2491" s="256"/>
      <c r="J2491" s="256"/>
      <c r="K2491" s="256"/>
      <c r="L2491" s="256"/>
      <c r="M2491" s="256"/>
      <c r="N2491" s="256"/>
      <c r="O2491" s="256"/>
      <c r="P2491" s="256"/>
      <c r="Q2491" s="256"/>
      <c r="R2491" s="256"/>
      <c r="S2491" s="256"/>
      <c r="T2491" s="256"/>
      <c r="U2491" s="256"/>
      <c r="V2491" s="256"/>
      <c r="W2491" s="256"/>
      <c r="X2491" s="256"/>
      <c r="Y2491" s="256"/>
      <c r="Z2491" s="256"/>
      <c r="AA2491" s="256"/>
      <c r="AB2491" s="256"/>
      <c r="AC2491" s="256"/>
      <c r="AD2491" s="256"/>
      <c r="AE2491" s="256"/>
      <c r="AF2491" s="256"/>
      <c r="AG2491" s="256"/>
      <c r="AH2491" s="256"/>
      <c r="AI2491" s="256"/>
      <c r="AJ2491" s="256"/>
      <c r="AK2491" s="256"/>
      <c r="AL2491" s="256"/>
      <c r="AM2491" s="256"/>
      <c r="AN2491" s="256"/>
      <c r="AO2491" s="256"/>
      <c r="AP2491" s="256"/>
      <c r="AQ2491" s="256"/>
      <c r="AR2491" s="256"/>
      <c r="AS2491" s="256"/>
      <c r="AT2491" s="256"/>
    </row>
    <row r="2492" spans="2:46" s="257" customFormat="1" ht="14.4" x14ac:dyDescent="0.3">
      <c r="B2492" s="314"/>
      <c r="C2492" s="312"/>
      <c r="D2492" s="256"/>
      <c r="E2492" s="256"/>
      <c r="F2492" s="256"/>
      <c r="G2492" s="256"/>
      <c r="H2492" s="256"/>
      <c r="I2492" s="256"/>
      <c r="J2492" s="256"/>
      <c r="K2492" s="256"/>
      <c r="L2492" s="256"/>
      <c r="M2492" s="256"/>
      <c r="N2492" s="256"/>
      <c r="O2492" s="256"/>
      <c r="P2492" s="256"/>
      <c r="Q2492" s="256"/>
      <c r="R2492" s="256"/>
      <c r="S2492" s="256"/>
      <c r="T2492" s="256"/>
      <c r="U2492" s="256"/>
      <c r="V2492" s="256"/>
      <c r="W2492" s="256"/>
      <c r="X2492" s="256"/>
      <c r="Y2492" s="256"/>
      <c r="Z2492" s="256"/>
      <c r="AA2492" s="256"/>
      <c r="AB2492" s="256"/>
      <c r="AC2492" s="256"/>
      <c r="AD2492" s="256"/>
      <c r="AE2492" s="256"/>
      <c r="AF2492" s="256"/>
      <c r="AG2492" s="256"/>
      <c r="AH2492" s="256"/>
      <c r="AI2492" s="256"/>
      <c r="AJ2492" s="256"/>
      <c r="AK2492" s="256"/>
      <c r="AL2492" s="256"/>
      <c r="AM2492" s="256"/>
      <c r="AN2492" s="256"/>
      <c r="AO2492" s="256"/>
      <c r="AP2492" s="256"/>
      <c r="AQ2492" s="256"/>
      <c r="AR2492" s="256"/>
      <c r="AS2492" s="256"/>
      <c r="AT2492" s="256"/>
    </row>
    <row r="2493" spans="2:46" s="257" customFormat="1" ht="14.4" x14ac:dyDescent="0.3">
      <c r="B2493" s="314"/>
      <c r="C2493" s="312"/>
      <c r="D2493" s="256"/>
      <c r="E2493" s="256"/>
      <c r="F2493" s="256"/>
      <c r="G2493" s="256"/>
      <c r="H2493" s="256"/>
      <c r="I2493" s="256"/>
      <c r="J2493" s="256"/>
      <c r="K2493" s="256"/>
      <c r="L2493" s="256"/>
      <c r="M2493" s="256"/>
      <c r="N2493" s="256"/>
      <c r="O2493" s="256"/>
      <c r="P2493" s="256"/>
      <c r="Q2493" s="256"/>
      <c r="R2493" s="256"/>
      <c r="S2493" s="256"/>
      <c r="T2493" s="256"/>
      <c r="U2493" s="256"/>
      <c r="V2493" s="256"/>
      <c r="W2493" s="256"/>
      <c r="X2493" s="256"/>
      <c r="Y2493" s="256"/>
      <c r="Z2493" s="256"/>
      <c r="AA2493" s="256"/>
      <c r="AB2493" s="256"/>
      <c r="AC2493" s="256"/>
      <c r="AD2493" s="256"/>
      <c r="AE2493" s="256"/>
      <c r="AF2493" s="256"/>
      <c r="AG2493" s="256"/>
      <c r="AH2493" s="256"/>
      <c r="AI2493" s="256"/>
      <c r="AJ2493" s="256"/>
      <c r="AK2493" s="256"/>
      <c r="AL2493" s="256"/>
      <c r="AM2493" s="256"/>
      <c r="AN2493" s="256"/>
      <c r="AO2493" s="256"/>
      <c r="AP2493" s="256"/>
      <c r="AQ2493" s="256"/>
      <c r="AR2493" s="256"/>
      <c r="AS2493" s="256"/>
      <c r="AT2493" s="256"/>
    </row>
    <row r="2494" spans="2:46" s="257" customFormat="1" ht="14.4" x14ac:dyDescent="0.3">
      <c r="B2494" s="314"/>
      <c r="C2494" s="312"/>
      <c r="D2494" s="256"/>
      <c r="E2494" s="256"/>
      <c r="F2494" s="256"/>
      <c r="G2494" s="256"/>
      <c r="H2494" s="256"/>
      <c r="I2494" s="256"/>
      <c r="J2494" s="256"/>
      <c r="K2494" s="256"/>
      <c r="L2494" s="256"/>
      <c r="M2494" s="256"/>
      <c r="N2494" s="256"/>
      <c r="O2494" s="256"/>
      <c r="P2494" s="256"/>
      <c r="Q2494" s="256"/>
      <c r="R2494" s="256"/>
      <c r="S2494" s="256"/>
      <c r="T2494" s="256"/>
      <c r="U2494" s="256"/>
      <c r="V2494" s="256"/>
      <c r="W2494" s="256"/>
      <c r="X2494" s="256"/>
      <c r="Y2494" s="256"/>
      <c r="Z2494" s="256"/>
      <c r="AA2494" s="256"/>
      <c r="AB2494" s="256"/>
      <c r="AC2494" s="256"/>
      <c r="AD2494" s="256"/>
      <c r="AE2494" s="256"/>
      <c r="AF2494" s="256"/>
      <c r="AG2494" s="256"/>
      <c r="AH2494" s="256"/>
      <c r="AI2494" s="256"/>
      <c r="AJ2494" s="256"/>
      <c r="AK2494" s="256"/>
      <c r="AL2494" s="256"/>
      <c r="AM2494" s="256"/>
      <c r="AN2494" s="256"/>
      <c r="AO2494" s="256"/>
      <c r="AP2494" s="256"/>
      <c r="AQ2494" s="256"/>
      <c r="AR2494" s="256"/>
      <c r="AS2494" s="256"/>
      <c r="AT2494" s="256"/>
    </row>
    <row r="2495" spans="2:46" s="257" customFormat="1" ht="14.4" x14ac:dyDescent="0.3">
      <c r="B2495" s="314"/>
      <c r="C2495" s="312"/>
      <c r="D2495" s="256"/>
      <c r="E2495" s="256"/>
      <c r="F2495" s="256"/>
      <c r="G2495" s="256"/>
      <c r="H2495" s="256"/>
      <c r="I2495" s="256"/>
      <c r="J2495" s="256"/>
      <c r="K2495" s="256"/>
      <c r="L2495" s="256"/>
      <c r="M2495" s="256"/>
      <c r="N2495" s="256"/>
      <c r="O2495" s="256"/>
      <c r="P2495" s="256"/>
      <c r="Q2495" s="256"/>
      <c r="R2495" s="256"/>
      <c r="S2495" s="256"/>
      <c r="T2495" s="256"/>
      <c r="U2495" s="256"/>
      <c r="V2495" s="256"/>
      <c r="W2495" s="256"/>
      <c r="X2495" s="256"/>
      <c r="Y2495" s="256"/>
      <c r="Z2495" s="256"/>
      <c r="AA2495" s="256"/>
      <c r="AB2495" s="256"/>
      <c r="AC2495" s="256"/>
      <c r="AD2495" s="256"/>
      <c r="AE2495" s="256"/>
      <c r="AF2495" s="256"/>
      <c r="AG2495" s="256"/>
      <c r="AH2495" s="256"/>
      <c r="AI2495" s="256"/>
      <c r="AJ2495" s="256"/>
      <c r="AK2495" s="256"/>
      <c r="AL2495" s="256"/>
      <c r="AM2495" s="256"/>
      <c r="AN2495" s="256"/>
      <c r="AO2495" s="256"/>
      <c r="AP2495" s="256"/>
      <c r="AQ2495" s="256"/>
      <c r="AR2495" s="256"/>
      <c r="AS2495" s="256"/>
      <c r="AT2495" s="256"/>
    </row>
    <row r="2496" spans="2:46" s="257" customFormat="1" ht="14.4" x14ac:dyDescent="0.3">
      <c r="B2496" s="314"/>
      <c r="C2496" s="312"/>
      <c r="D2496" s="256"/>
      <c r="E2496" s="256"/>
      <c r="F2496" s="256"/>
      <c r="G2496" s="256"/>
      <c r="H2496" s="256"/>
      <c r="I2496" s="256"/>
      <c r="J2496" s="256"/>
      <c r="K2496" s="256"/>
      <c r="L2496" s="256"/>
      <c r="M2496" s="256"/>
      <c r="N2496" s="256"/>
      <c r="O2496" s="256"/>
      <c r="P2496" s="256"/>
      <c r="Q2496" s="256"/>
      <c r="R2496" s="256"/>
      <c r="S2496" s="256"/>
      <c r="T2496" s="256"/>
      <c r="U2496" s="256"/>
      <c r="V2496" s="256"/>
      <c r="W2496" s="256"/>
      <c r="X2496" s="256"/>
      <c r="Y2496" s="256"/>
      <c r="Z2496" s="256"/>
      <c r="AA2496" s="256"/>
      <c r="AB2496" s="256"/>
      <c r="AC2496" s="256"/>
      <c r="AD2496" s="256"/>
      <c r="AE2496" s="256"/>
      <c r="AF2496" s="256"/>
      <c r="AG2496" s="256"/>
      <c r="AH2496" s="256"/>
      <c r="AI2496" s="256"/>
      <c r="AJ2496" s="256"/>
      <c r="AK2496" s="256"/>
      <c r="AL2496" s="256"/>
      <c r="AM2496" s="256"/>
      <c r="AN2496" s="256"/>
      <c r="AO2496" s="256"/>
      <c r="AP2496" s="256"/>
      <c r="AQ2496" s="256"/>
      <c r="AR2496" s="256"/>
      <c r="AS2496" s="256"/>
      <c r="AT2496" s="256"/>
    </row>
    <row r="2497" spans="2:46" s="257" customFormat="1" ht="14.4" x14ac:dyDescent="0.3">
      <c r="B2497" s="314"/>
      <c r="C2497" s="312"/>
      <c r="D2497" s="256"/>
      <c r="E2497" s="256"/>
      <c r="F2497" s="256"/>
      <c r="G2497" s="256"/>
      <c r="H2497" s="256"/>
      <c r="I2497" s="256"/>
      <c r="J2497" s="256"/>
      <c r="K2497" s="256"/>
      <c r="L2497" s="256"/>
      <c r="M2497" s="256"/>
      <c r="N2497" s="256"/>
      <c r="O2497" s="256"/>
      <c r="P2497" s="256"/>
      <c r="Q2497" s="256"/>
      <c r="R2497" s="256"/>
      <c r="S2497" s="256"/>
      <c r="T2497" s="256"/>
      <c r="U2497" s="256"/>
      <c r="V2497" s="256"/>
      <c r="W2497" s="256"/>
      <c r="X2497" s="256"/>
      <c r="Y2497" s="256"/>
      <c r="Z2497" s="256"/>
      <c r="AA2497" s="256"/>
      <c r="AB2497" s="256"/>
      <c r="AC2497" s="256"/>
      <c r="AD2497" s="256"/>
      <c r="AE2497" s="256"/>
      <c r="AF2497" s="256"/>
      <c r="AG2497" s="256"/>
      <c r="AH2497" s="256"/>
      <c r="AI2497" s="256"/>
      <c r="AJ2497" s="256"/>
      <c r="AK2497" s="256"/>
      <c r="AL2497" s="256"/>
      <c r="AM2497" s="256"/>
      <c r="AN2497" s="256"/>
      <c r="AO2497" s="256"/>
      <c r="AP2497" s="256"/>
      <c r="AQ2497" s="256"/>
      <c r="AR2497" s="256"/>
      <c r="AS2497" s="256"/>
      <c r="AT2497" s="256"/>
    </row>
    <row r="2498" spans="2:46" s="257" customFormat="1" ht="14.4" x14ac:dyDescent="0.3">
      <c r="B2498" s="314"/>
      <c r="C2498" s="312"/>
      <c r="D2498" s="256"/>
      <c r="E2498" s="256"/>
      <c r="F2498" s="256"/>
      <c r="G2498" s="256"/>
      <c r="H2498" s="256"/>
      <c r="I2498" s="256"/>
      <c r="J2498" s="256"/>
      <c r="K2498" s="256"/>
      <c r="L2498" s="256"/>
      <c r="M2498" s="256"/>
      <c r="N2498" s="256"/>
      <c r="O2498" s="256"/>
      <c r="P2498" s="256"/>
      <c r="Q2498" s="256"/>
      <c r="R2498" s="256"/>
      <c r="S2498" s="256"/>
      <c r="T2498" s="256"/>
      <c r="U2498" s="256"/>
      <c r="V2498" s="256"/>
      <c r="W2498" s="256"/>
      <c r="X2498" s="256"/>
      <c r="Y2498" s="256"/>
      <c r="Z2498" s="256"/>
      <c r="AA2498" s="256"/>
      <c r="AB2498" s="256"/>
      <c r="AC2498" s="256"/>
      <c r="AD2498" s="256"/>
      <c r="AE2498" s="256"/>
      <c r="AF2498" s="256"/>
      <c r="AG2498" s="256"/>
      <c r="AH2498" s="256"/>
      <c r="AI2498" s="256"/>
      <c r="AJ2498" s="256"/>
      <c r="AK2498" s="256"/>
      <c r="AL2498" s="256"/>
      <c r="AM2498" s="256"/>
      <c r="AN2498" s="256"/>
      <c r="AO2498" s="256"/>
      <c r="AP2498" s="256"/>
      <c r="AQ2498" s="256"/>
      <c r="AR2498" s="256"/>
      <c r="AS2498" s="256"/>
      <c r="AT2498" s="256"/>
    </row>
    <row r="2499" spans="2:46" s="257" customFormat="1" ht="14.4" x14ac:dyDescent="0.3">
      <c r="B2499" s="314"/>
      <c r="C2499" s="312"/>
      <c r="D2499" s="256"/>
      <c r="E2499" s="256"/>
      <c r="F2499" s="256"/>
      <c r="G2499" s="256"/>
      <c r="H2499" s="256"/>
      <c r="I2499" s="256"/>
      <c r="J2499" s="256"/>
      <c r="K2499" s="256"/>
      <c r="L2499" s="256"/>
      <c r="M2499" s="256"/>
      <c r="N2499" s="256"/>
      <c r="O2499" s="256"/>
      <c r="P2499" s="256"/>
      <c r="Q2499" s="256"/>
      <c r="R2499" s="256"/>
      <c r="S2499" s="256"/>
      <c r="T2499" s="256"/>
      <c r="U2499" s="256"/>
      <c r="V2499" s="256"/>
      <c r="W2499" s="256"/>
      <c r="X2499" s="256"/>
      <c r="Y2499" s="256"/>
      <c r="Z2499" s="256"/>
      <c r="AA2499" s="256"/>
      <c r="AB2499" s="256"/>
      <c r="AC2499" s="256"/>
      <c r="AD2499" s="256"/>
      <c r="AE2499" s="256"/>
      <c r="AF2499" s="256"/>
      <c r="AG2499" s="256"/>
      <c r="AH2499" s="256"/>
      <c r="AI2499" s="256"/>
      <c r="AJ2499" s="256"/>
      <c r="AK2499" s="256"/>
      <c r="AL2499" s="256"/>
      <c r="AM2499" s="256"/>
      <c r="AN2499" s="256"/>
      <c r="AO2499" s="256"/>
      <c r="AP2499" s="256"/>
      <c r="AQ2499" s="256"/>
      <c r="AR2499" s="256"/>
      <c r="AS2499" s="256"/>
      <c r="AT2499" s="256"/>
    </row>
    <row r="2500" spans="2:46" s="257" customFormat="1" ht="21.6" x14ac:dyDescent="0.3">
      <c r="B2500" s="311"/>
      <c r="C2500" s="312"/>
      <c r="AS2500" s="313"/>
      <c r="AT2500" s="258"/>
    </row>
    <row r="2501" spans="2:46" s="257" customFormat="1" ht="14.4" x14ac:dyDescent="0.3">
      <c r="B2501" s="314"/>
      <c r="C2501" s="312"/>
      <c r="D2501" s="256"/>
      <c r="E2501" s="256"/>
      <c r="F2501" s="256"/>
      <c r="G2501" s="256"/>
      <c r="H2501" s="256"/>
      <c r="I2501" s="256"/>
      <c r="J2501" s="256"/>
      <c r="K2501" s="256"/>
      <c r="L2501" s="256"/>
      <c r="M2501" s="256"/>
      <c r="N2501" s="256"/>
      <c r="O2501" s="256"/>
      <c r="P2501" s="256"/>
      <c r="Q2501" s="256"/>
      <c r="R2501" s="256"/>
      <c r="S2501" s="256"/>
      <c r="T2501" s="256"/>
      <c r="U2501" s="256"/>
      <c r="V2501" s="256"/>
      <c r="W2501" s="256"/>
      <c r="X2501" s="256"/>
      <c r="Y2501" s="256"/>
      <c r="Z2501" s="256"/>
      <c r="AA2501" s="256"/>
      <c r="AB2501" s="256"/>
      <c r="AC2501" s="256"/>
      <c r="AD2501" s="256"/>
      <c r="AE2501" s="256"/>
      <c r="AF2501" s="256"/>
      <c r="AG2501" s="256"/>
      <c r="AH2501" s="256"/>
      <c r="AI2501" s="256"/>
      <c r="AJ2501" s="256"/>
      <c r="AK2501" s="256"/>
      <c r="AL2501" s="256"/>
      <c r="AM2501" s="256"/>
      <c r="AN2501" s="256"/>
      <c r="AO2501" s="256"/>
      <c r="AP2501" s="256"/>
      <c r="AQ2501" s="256"/>
      <c r="AR2501" s="256"/>
      <c r="AS2501" s="256"/>
      <c r="AT2501" s="256"/>
    </row>
    <row r="2502" spans="2:46" s="257" customFormat="1" ht="21.6" x14ac:dyDescent="0.3">
      <c r="B2502" s="311"/>
      <c r="C2502" s="312"/>
      <c r="AS2502" s="313"/>
      <c r="AT2502" s="258"/>
    </row>
    <row r="2503" spans="2:46" s="257" customFormat="1" ht="21.6" x14ac:dyDescent="0.3">
      <c r="B2503" s="311"/>
      <c r="C2503" s="312"/>
      <c r="AS2503" s="313"/>
      <c r="AT2503" s="258"/>
    </row>
    <row r="2504" spans="2:46" s="257" customFormat="1" ht="14.4" x14ac:dyDescent="0.3">
      <c r="B2504" s="314"/>
      <c r="C2504" s="312"/>
      <c r="D2504" s="256"/>
      <c r="E2504" s="256"/>
      <c r="F2504" s="256"/>
      <c r="G2504" s="256"/>
      <c r="H2504" s="256"/>
      <c r="I2504" s="256"/>
      <c r="J2504" s="256"/>
      <c r="K2504" s="256"/>
      <c r="L2504" s="256"/>
      <c r="M2504" s="256"/>
      <c r="N2504" s="256"/>
      <c r="O2504" s="256"/>
      <c r="P2504" s="256"/>
      <c r="Q2504" s="256"/>
      <c r="R2504" s="256"/>
      <c r="S2504" s="256"/>
      <c r="T2504" s="256"/>
      <c r="U2504" s="256"/>
      <c r="V2504" s="256"/>
      <c r="W2504" s="256"/>
      <c r="X2504" s="256"/>
      <c r="Y2504" s="256"/>
      <c r="Z2504" s="256"/>
      <c r="AA2504" s="256"/>
      <c r="AB2504" s="256"/>
      <c r="AC2504" s="256"/>
      <c r="AD2504" s="256"/>
      <c r="AE2504" s="256"/>
      <c r="AF2504" s="256"/>
      <c r="AG2504" s="256"/>
      <c r="AH2504" s="256"/>
      <c r="AI2504" s="256"/>
      <c r="AJ2504" s="256"/>
      <c r="AK2504" s="256"/>
      <c r="AL2504" s="256"/>
      <c r="AM2504" s="256"/>
      <c r="AN2504" s="256"/>
      <c r="AO2504" s="256"/>
      <c r="AP2504" s="256"/>
      <c r="AQ2504" s="256"/>
      <c r="AR2504" s="256"/>
      <c r="AS2504" s="256"/>
      <c r="AT2504" s="256"/>
    </row>
    <row r="2505" spans="2:46" s="257" customFormat="1" ht="21.6" x14ac:dyDescent="0.3">
      <c r="B2505" s="311"/>
      <c r="C2505" s="312"/>
      <c r="AS2505" s="313"/>
      <c r="AT2505" s="258"/>
    </row>
    <row r="2506" spans="2:46" s="257" customFormat="1" ht="14.4" x14ac:dyDescent="0.3">
      <c r="B2506" s="314"/>
      <c r="C2506" s="312"/>
      <c r="D2506" s="256"/>
      <c r="E2506" s="256"/>
      <c r="F2506" s="256"/>
      <c r="G2506" s="256"/>
      <c r="H2506" s="256"/>
      <c r="I2506" s="256"/>
      <c r="J2506" s="256"/>
      <c r="K2506" s="256"/>
      <c r="L2506" s="256"/>
      <c r="M2506" s="256"/>
      <c r="N2506" s="256"/>
      <c r="O2506" s="256"/>
      <c r="P2506" s="256"/>
      <c r="Q2506" s="256"/>
      <c r="R2506" s="256"/>
      <c r="S2506" s="256"/>
      <c r="T2506" s="256"/>
      <c r="U2506" s="256"/>
      <c r="V2506" s="256"/>
      <c r="W2506" s="256"/>
      <c r="X2506" s="256"/>
      <c r="Y2506" s="256"/>
      <c r="Z2506" s="256"/>
      <c r="AA2506" s="256"/>
      <c r="AB2506" s="256"/>
      <c r="AC2506" s="256"/>
      <c r="AD2506" s="256"/>
      <c r="AE2506" s="256"/>
      <c r="AF2506" s="256"/>
      <c r="AG2506" s="256"/>
      <c r="AH2506" s="256"/>
      <c r="AI2506" s="256"/>
      <c r="AJ2506" s="256"/>
      <c r="AK2506" s="256"/>
      <c r="AL2506" s="256"/>
      <c r="AM2506" s="256"/>
      <c r="AN2506" s="256"/>
      <c r="AO2506" s="256"/>
      <c r="AP2506" s="256"/>
      <c r="AQ2506" s="256"/>
      <c r="AR2506" s="256"/>
      <c r="AS2506" s="256"/>
      <c r="AT2506" s="256"/>
    </row>
    <row r="2507" spans="2:46" s="257" customFormat="1" ht="14.4" x14ac:dyDescent="0.3">
      <c r="B2507" s="314"/>
      <c r="C2507" s="312"/>
      <c r="D2507" s="256"/>
      <c r="E2507" s="256"/>
      <c r="F2507" s="256"/>
      <c r="G2507" s="256"/>
      <c r="H2507" s="256"/>
      <c r="I2507" s="256"/>
      <c r="J2507" s="256"/>
      <c r="K2507" s="256"/>
      <c r="L2507" s="256"/>
      <c r="M2507" s="256"/>
      <c r="N2507" s="256"/>
      <c r="O2507" s="256"/>
      <c r="P2507" s="256"/>
      <c r="Q2507" s="256"/>
      <c r="R2507" s="256"/>
      <c r="S2507" s="256"/>
      <c r="T2507" s="256"/>
      <c r="U2507" s="256"/>
      <c r="V2507" s="256"/>
      <c r="W2507" s="256"/>
      <c r="X2507" s="256"/>
      <c r="Y2507" s="256"/>
      <c r="Z2507" s="256"/>
      <c r="AA2507" s="256"/>
      <c r="AB2507" s="256"/>
      <c r="AC2507" s="256"/>
      <c r="AD2507" s="256"/>
      <c r="AE2507" s="256"/>
      <c r="AF2507" s="256"/>
      <c r="AG2507" s="256"/>
      <c r="AH2507" s="256"/>
      <c r="AI2507" s="256"/>
      <c r="AJ2507" s="256"/>
      <c r="AK2507" s="256"/>
      <c r="AL2507" s="256"/>
      <c r="AM2507" s="256"/>
      <c r="AN2507" s="256"/>
      <c r="AO2507" s="256"/>
      <c r="AP2507" s="256"/>
      <c r="AQ2507" s="256"/>
      <c r="AR2507" s="256"/>
      <c r="AS2507" s="256"/>
      <c r="AT2507" s="256"/>
    </row>
    <row r="2508" spans="2:46" s="257" customFormat="1" ht="14.4" x14ac:dyDescent="0.3">
      <c r="B2508" s="314"/>
      <c r="C2508" s="312"/>
      <c r="D2508" s="256"/>
      <c r="E2508" s="256"/>
      <c r="F2508" s="256"/>
      <c r="G2508" s="256"/>
      <c r="H2508" s="256"/>
      <c r="I2508" s="256"/>
      <c r="J2508" s="256"/>
      <c r="K2508" s="256"/>
      <c r="L2508" s="256"/>
      <c r="M2508" s="256"/>
      <c r="N2508" s="256"/>
      <c r="O2508" s="256"/>
      <c r="P2508" s="256"/>
      <c r="Q2508" s="256"/>
      <c r="R2508" s="256"/>
      <c r="S2508" s="256"/>
      <c r="T2508" s="256"/>
      <c r="U2508" s="256"/>
      <c r="V2508" s="256"/>
      <c r="W2508" s="256"/>
      <c r="X2508" s="256"/>
      <c r="Y2508" s="256"/>
      <c r="Z2508" s="256"/>
      <c r="AA2508" s="256"/>
      <c r="AB2508" s="256"/>
      <c r="AC2508" s="256"/>
      <c r="AD2508" s="256"/>
      <c r="AE2508" s="256"/>
      <c r="AF2508" s="256"/>
      <c r="AG2508" s="256"/>
      <c r="AH2508" s="256"/>
      <c r="AI2508" s="256"/>
      <c r="AJ2508" s="256"/>
      <c r="AK2508" s="256"/>
      <c r="AL2508" s="256"/>
      <c r="AM2508" s="256"/>
      <c r="AN2508" s="256"/>
      <c r="AO2508" s="256"/>
      <c r="AP2508" s="256"/>
      <c r="AQ2508" s="256"/>
      <c r="AR2508" s="256"/>
      <c r="AS2508" s="256"/>
      <c r="AT2508" s="256"/>
    </row>
    <row r="2509" spans="2:46" s="257" customFormat="1" ht="21.6" x14ac:dyDescent="0.3">
      <c r="B2509" s="311"/>
      <c r="C2509" s="312"/>
      <c r="AS2509" s="313"/>
      <c r="AT2509" s="258"/>
    </row>
    <row r="2510" spans="2:46" s="257" customFormat="1" ht="14.4" x14ac:dyDescent="0.3">
      <c r="B2510" s="314"/>
      <c r="C2510" s="312"/>
      <c r="D2510" s="256"/>
      <c r="E2510" s="256"/>
      <c r="F2510" s="256"/>
      <c r="G2510" s="256"/>
      <c r="H2510" s="256"/>
      <c r="I2510" s="256"/>
      <c r="J2510" s="256"/>
      <c r="K2510" s="256"/>
      <c r="L2510" s="256"/>
      <c r="M2510" s="256"/>
      <c r="N2510" s="256"/>
      <c r="O2510" s="256"/>
      <c r="P2510" s="256"/>
      <c r="Q2510" s="256"/>
      <c r="R2510" s="256"/>
      <c r="S2510" s="256"/>
      <c r="T2510" s="256"/>
      <c r="U2510" s="256"/>
      <c r="V2510" s="256"/>
      <c r="W2510" s="256"/>
      <c r="X2510" s="256"/>
      <c r="Y2510" s="256"/>
      <c r="Z2510" s="256"/>
      <c r="AA2510" s="256"/>
      <c r="AB2510" s="256"/>
      <c r="AC2510" s="256"/>
      <c r="AD2510" s="256"/>
      <c r="AE2510" s="256"/>
      <c r="AF2510" s="256"/>
      <c r="AG2510" s="256"/>
      <c r="AH2510" s="256"/>
      <c r="AI2510" s="256"/>
      <c r="AJ2510" s="256"/>
      <c r="AK2510" s="256"/>
      <c r="AL2510" s="256"/>
      <c r="AM2510" s="256"/>
      <c r="AN2510" s="256"/>
      <c r="AO2510" s="256"/>
      <c r="AP2510" s="256"/>
      <c r="AQ2510" s="256"/>
      <c r="AR2510" s="256"/>
      <c r="AS2510" s="256"/>
      <c r="AT2510" s="256"/>
    </row>
    <row r="2511" spans="2:46" s="257" customFormat="1" ht="14.4" x14ac:dyDescent="0.3">
      <c r="B2511" s="314"/>
      <c r="C2511" s="312"/>
      <c r="D2511" s="256"/>
      <c r="E2511" s="256"/>
      <c r="F2511" s="256"/>
      <c r="G2511" s="256"/>
      <c r="H2511" s="256"/>
      <c r="I2511" s="256"/>
      <c r="J2511" s="256"/>
      <c r="K2511" s="256"/>
      <c r="L2511" s="256"/>
      <c r="M2511" s="256"/>
      <c r="N2511" s="256"/>
      <c r="O2511" s="256"/>
      <c r="P2511" s="256"/>
      <c r="Q2511" s="256"/>
      <c r="R2511" s="256"/>
      <c r="S2511" s="256"/>
      <c r="T2511" s="256"/>
      <c r="U2511" s="256"/>
      <c r="V2511" s="256"/>
      <c r="W2511" s="256"/>
      <c r="X2511" s="256"/>
      <c r="Y2511" s="256"/>
      <c r="Z2511" s="256"/>
      <c r="AA2511" s="256"/>
      <c r="AB2511" s="256"/>
      <c r="AC2511" s="256"/>
      <c r="AD2511" s="256"/>
      <c r="AE2511" s="256"/>
      <c r="AF2511" s="256"/>
      <c r="AG2511" s="256"/>
      <c r="AH2511" s="256"/>
      <c r="AI2511" s="256"/>
      <c r="AJ2511" s="256"/>
      <c r="AK2511" s="256"/>
      <c r="AL2511" s="256"/>
      <c r="AM2511" s="256"/>
      <c r="AN2511" s="256"/>
      <c r="AO2511" s="256"/>
      <c r="AP2511" s="256"/>
      <c r="AQ2511" s="256"/>
      <c r="AR2511" s="256"/>
      <c r="AS2511" s="256"/>
      <c r="AT2511" s="256"/>
    </row>
    <row r="2512" spans="2:46" s="257" customFormat="1" ht="14.4" x14ac:dyDescent="0.3">
      <c r="B2512" s="314"/>
      <c r="C2512" s="312"/>
      <c r="D2512" s="256"/>
      <c r="E2512" s="256"/>
      <c r="F2512" s="256"/>
      <c r="G2512" s="256"/>
      <c r="H2512" s="256"/>
      <c r="I2512" s="256"/>
      <c r="J2512" s="256"/>
      <c r="K2512" s="256"/>
      <c r="L2512" s="256"/>
      <c r="M2512" s="256"/>
      <c r="N2512" s="256"/>
      <c r="O2512" s="256"/>
      <c r="P2512" s="256"/>
      <c r="Q2512" s="256"/>
      <c r="R2512" s="256"/>
      <c r="S2512" s="256"/>
      <c r="T2512" s="256"/>
      <c r="U2512" s="256"/>
      <c r="V2512" s="256"/>
      <c r="W2512" s="256"/>
      <c r="X2512" s="256"/>
      <c r="Y2512" s="256"/>
      <c r="Z2512" s="256"/>
      <c r="AA2512" s="256"/>
      <c r="AB2512" s="256"/>
      <c r="AC2512" s="256"/>
      <c r="AD2512" s="256"/>
      <c r="AE2512" s="256"/>
      <c r="AF2512" s="256"/>
      <c r="AG2512" s="256"/>
      <c r="AH2512" s="256"/>
      <c r="AI2512" s="256"/>
      <c r="AJ2512" s="256"/>
      <c r="AK2512" s="256"/>
      <c r="AL2512" s="256"/>
      <c r="AM2512" s="256"/>
      <c r="AN2512" s="256"/>
      <c r="AO2512" s="256"/>
      <c r="AP2512" s="256"/>
      <c r="AQ2512" s="256"/>
      <c r="AR2512" s="256"/>
      <c r="AS2512" s="256"/>
      <c r="AT2512" s="256"/>
    </row>
    <row r="2513" spans="2:46" s="257" customFormat="1" ht="21.6" x14ac:dyDescent="0.3">
      <c r="B2513" s="311"/>
      <c r="C2513" s="312"/>
      <c r="AS2513" s="313"/>
      <c r="AT2513" s="258"/>
    </row>
    <row r="2514" spans="2:46" s="257" customFormat="1" ht="21.6" x14ac:dyDescent="0.3">
      <c r="B2514" s="311"/>
      <c r="C2514" s="312"/>
      <c r="AS2514" s="313"/>
      <c r="AT2514" s="258"/>
    </row>
    <row r="2515" spans="2:46" s="257" customFormat="1" ht="14.4" x14ac:dyDescent="0.3">
      <c r="B2515" s="314"/>
      <c r="C2515" s="312"/>
      <c r="D2515" s="256"/>
      <c r="E2515" s="256"/>
      <c r="F2515" s="256"/>
      <c r="G2515" s="256"/>
      <c r="H2515" s="256"/>
      <c r="I2515" s="256"/>
      <c r="J2515" s="256"/>
      <c r="K2515" s="256"/>
      <c r="L2515" s="256"/>
      <c r="M2515" s="256"/>
      <c r="N2515" s="256"/>
      <c r="O2515" s="256"/>
      <c r="P2515" s="256"/>
      <c r="Q2515" s="256"/>
      <c r="R2515" s="256"/>
      <c r="S2515" s="256"/>
      <c r="T2515" s="256"/>
      <c r="U2515" s="256"/>
      <c r="V2515" s="256"/>
      <c r="W2515" s="256"/>
      <c r="X2515" s="256"/>
      <c r="Y2515" s="256"/>
      <c r="Z2515" s="256"/>
      <c r="AA2515" s="256"/>
      <c r="AB2515" s="256"/>
      <c r="AC2515" s="256"/>
      <c r="AD2515" s="256"/>
      <c r="AE2515" s="256"/>
      <c r="AF2515" s="256"/>
      <c r="AG2515" s="256"/>
      <c r="AH2515" s="256"/>
      <c r="AI2515" s="256"/>
      <c r="AJ2515" s="256"/>
      <c r="AK2515" s="256"/>
      <c r="AL2515" s="256"/>
      <c r="AM2515" s="256"/>
      <c r="AN2515" s="256"/>
      <c r="AO2515" s="256"/>
      <c r="AP2515" s="256"/>
      <c r="AQ2515" s="256"/>
      <c r="AR2515" s="256"/>
      <c r="AS2515" s="256"/>
      <c r="AT2515" s="256"/>
    </row>
    <row r="2516" spans="2:46" s="257" customFormat="1" ht="21.6" x14ac:dyDescent="0.3">
      <c r="B2516" s="311"/>
      <c r="C2516" s="312"/>
      <c r="AS2516" s="313"/>
      <c r="AT2516" s="258"/>
    </row>
    <row r="2517" spans="2:46" s="257" customFormat="1" ht="21.6" x14ac:dyDescent="0.3">
      <c r="B2517" s="311"/>
      <c r="C2517" s="312"/>
      <c r="AS2517" s="313"/>
      <c r="AT2517" s="258"/>
    </row>
    <row r="2518" spans="2:46" s="257" customFormat="1" ht="21.6" x14ac:dyDescent="0.3">
      <c r="B2518" s="311"/>
      <c r="C2518" s="312"/>
      <c r="AS2518" s="313"/>
      <c r="AT2518" s="258"/>
    </row>
    <row r="2519" spans="2:46" s="257" customFormat="1" ht="14.4" x14ac:dyDescent="0.3">
      <c r="B2519" s="314"/>
      <c r="C2519" s="312"/>
      <c r="D2519" s="256"/>
      <c r="E2519" s="256"/>
      <c r="F2519" s="256"/>
      <c r="G2519" s="256"/>
      <c r="H2519" s="256"/>
      <c r="I2519" s="256"/>
      <c r="J2519" s="256"/>
      <c r="K2519" s="256"/>
      <c r="L2519" s="256"/>
      <c r="M2519" s="256"/>
      <c r="N2519" s="256"/>
      <c r="O2519" s="256"/>
      <c r="P2519" s="256"/>
      <c r="Q2519" s="256"/>
      <c r="R2519" s="256"/>
      <c r="S2519" s="256"/>
      <c r="T2519" s="256"/>
      <c r="U2519" s="256"/>
      <c r="V2519" s="256"/>
      <c r="W2519" s="256"/>
      <c r="X2519" s="256"/>
      <c r="Y2519" s="256"/>
      <c r="Z2519" s="256"/>
      <c r="AA2519" s="256"/>
      <c r="AB2519" s="256"/>
      <c r="AC2519" s="256"/>
      <c r="AD2519" s="256"/>
      <c r="AE2519" s="256"/>
      <c r="AF2519" s="256"/>
      <c r="AG2519" s="256"/>
      <c r="AH2519" s="256"/>
      <c r="AI2519" s="256"/>
      <c r="AJ2519" s="256"/>
      <c r="AK2519" s="256"/>
      <c r="AL2519" s="256"/>
      <c r="AM2519" s="256"/>
      <c r="AN2519" s="256"/>
      <c r="AO2519" s="256"/>
      <c r="AP2519" s="256"/>
      <c r="AQ2519" s="256"/>
      <c r="AR2519" s="256"/>
      <c r="AS2519" s="256"/>
      <c r="AT2519" s="256"/>
    </row>
    <row r="2520" spans="2:46" s="257" customFormat="1" ht="21.6" x14ac:dyDescent="0.3">
      <c r="B2520" s="311"/>
      <c r="C2520" s="312"/>
      <c r="AS2520" s="313"/>
      <c r="AT2520" s="258"/>
    </row>
    <row r="2521" spans="2:46" s="257" customFormat="1" ht="21.6" x14ac:dyDescent="0.3">
      <c r="B2521" s="311"/>
      <c r="C2521" s="312"/>
      <c r="AS2521" s="313"/>
      <c r="AT2521" s="258"/>
    </row>
    <row r="2522" spans="2:46" s="257" customFormat="1" ht="14.4" x14ac:dyDescent="0.3">
      <c r="B2522" s="314"/>
      <c r="C2522" s="312"/>
      <c r="D2522" s="256"/>
      <c r="E2522" s="256"/>
      <c r="F2522" s="256"/>
      <c r="G2522" s="256"/>
      <c r="H2522" s="256"/>
      <c r="I2522" s="256"/>
      <c r="J2522" s="256"/>
      <c r="K2522" s="256"/>
      <c r="L2522" s="256"/>
      <c r="M2522" s="256"/>
      <c r="N2522" s="256"/>
      <c r="O2522" s="256"/>
      <c r="P2522" s="256"/>
      <c r="Q2522" s="256"/>
      <c r="R2522" s="256"/>
      <c r="S2522" s="256"/>
      <c r="T2522" s="256"/>
      <c r="U2522" s="256"/>
      <c r="V2522" s="256"/>
      <c r="W2522" s="256"/>
      <c r="X2522" s="256"/>
      <c r="Y2522" s="256"/>
      <c r="Z2522" s="256"/>
      <c r="AA2522" s="256"/>
      <c r="AB2522" s="256"/>
      <c r="AC2522" s="256"/>
      <c r="AD2522" s="256"/>
      <c r="AE2522" s="256"/>
      <c r="AF2522" s="256"/>
      <c r="AG2522" s="256"/>
      <c r="AH2522" s="256"/>
      <c r="AI2522" s="256"/>
      <c r="AJ2522" s="256"/>
      <c r="AK2522" s="256"/>
      <c r="AL2522" s="256"/>
      <c r="AM2522" s="256"/>
      <c r="AN2522" s="256"/>
      <c r="AO2522" s="256"/>
      <c r="AP2522" s="256"/>
      <c r="AQ2522" s="256"/>
      <c r="AR2522" s="256"/>
      <c r="AS2522" s="256"/>
      <c r="AT2522" s="256"/>
    </row>
    <row r="2523" spans="2:46" s="257" customFormat="1" ht="21.6" x14ac:dyDescent="0.3">
      <c r="B2523" s="311"/>
      <c r="C2523" s="312"/>
      <c r="AS2523" s="313"/>
      <c r="AT2523" s="258"/>
    </row>
    <row r="2524" spans="2:46" s="257" customFormat="1" ht="14.4" x14ac:dyDescent="0.3">
      <c r="B2524" s="314"/>
      <c r="C2524" s="312"/>
      <c r="D2524" s="256"/>
      <c r="E2524" s="256"/>
      <c r="F2524" s="256"/>
      <c r="G2524" s="256"/>
      <c r="H2524" s="256"/>
      <c r="I2524" s="256"/>
      <c r="J2524" s="256"/>
      <c r="K2524" s="256"/>
      <c r="L2524" s="256"/>
      <c r="M2524" s="256"/>
      <c r="N2524" s="256"/>
      <c r="O2524" s="256"/>
      <c r="P2524" s="256"/>
      <c r="Q2524" s="256"/>
      <c r="R2524" s="256"/>
      <c r="S2524" s="256"/>
      <c r="T2524" s="256"/>
      <c r="U2524" s="256"/>
      <c r="V2524" s="256"/>
      <c r="W2524" s="256"/>
      <c r="X2524" s="256"/>
      <c r="Y2524" s="256"/>
      <c r="Z2524" s="256"/>
      <c r="AA2524" s="256"/>
      <c r="AB2524" s="256"/>
      <c r="AC2524" s="256"/>
      <c r="AD2524" s="256"/>
      <c r="AE2524" s="256"/>
      <c r="AF2524" s="256"/>
      <c r="AG2524" s="256"/>
      <c r="AH2524" s="256"/>
      <c r="AI2524" s="256"/>
      <c r="AJ2524" s="256"/>
      <c r="AK2524" s="256"/>
      <c r="AL2524" s="256"/>
      <c r="AM2524" s="256"/>
      <c r="AN2524" s="256"/>
      <c r="AO2524" s="256"/>
      <c r="AP2524" s="256"/>
      <c r="AQ2524" s="256"/>
      <c r="AR2524" s="256"/>
      <c r="AS2524" s="256"/>
      <c r="AT2524" s="256"/>
    </row>
    <row r="2525" spans="2:46" s="257" customFormat="1" ht="14.4" x14ac:dyDescent="0.3">
      <c r="B2525" s="314"/>
      <c r="C2525" s="312"/>
      <c r="D2525" s="256"/>
      <c r="E2525" s="256"/>
      <c r="F2525" s="256"/>
      <c r="G2525" s="256"/>
      <c r="H2525" s="256"/>
      <c r="I2525" s="256"/>
      <c r="J2525" s="256"/>
      <c r="K2525" s="256"/>
      <c r="L2525" s="256"/>
      <c r="M2525" s="256"/>
      <c r="N2525" s="256"/>
      <c r="O2525" s="256"/>
      <c r="P2525" s="256"/>
      <c r="Q2525" s="256"/>
      <c r="R2525" s="256"/>
      <c r="S2525" s="256"/>
      <c r="T2525" s="256"/>
      <c r="U2525" s="256"/>
      <c r="V2525" s="256"/>
      <c r="W2525" s="256"/>
      <c r="X2525" s="256"/>
      <c r="Y2525" s="256"/>
      <c r="Z2525" s="256"/>
      <c r="AA2525" s="256"/>
      <c r="AB2525" s="256"/>
      <c r="AC2525" s="256"/>
      <c r="AD2525" s="256"/>
      <c r="AE2525" s="256"/>
      <c r="AF2525" s="256"/>
      <c r="AG2525" s="256"/>
      <c r="AH2525" s="256"/>
      <c r="AI2525" s="256"/>
      <c r="AJ2525" s="256"/>
      <c r="AK2525" s="256"/>
      <c r="AL2525" s="256"/>
      <c r="AM2525" s="256"/>
      <c r="AN2525" s="256"/>
      <c r="AO2525" s="256"/>
      <c r="AP2525" s="256"/>
      <c r="AQ2525" s="256"/>
      <c r="AR2525" s="256"/>
      <c r="AS2525" s="256"/>
      <c r="AT2525" s="256"/>
    </row>
    <row r="2526" spans="2:46" s="257" customFormat="1" ht="21.6" x14ac:dyDescent="0.3">
      <c r="B2526" s="311"/>
      <c r="C2526" s="312"/>
      <c r="AS2526" s="313"/>
      <c r="AT2526" s="258"/>
    </row>
    <row r="2527" spans="2:46" s="257" customFormat="1" ht="21.6" x14ac:dyDescent="0.3">
      <c r="B2527" s="311"/>
      <c r="C2527" s="312"/>
      <c r="AS2527" s="313"/>
      <c r="AT2527" s="258"/>
    </row>
    <row r="2528" spans="2:46" s="257" customFormat="1" ht="21.6" x14ac:dyDescent="0.3">
      <c r="B2528" s="311"/>
      <c r="C2528" s="312"/>
      <c r="AS2528" s="313"/>
      <c r="AT2528" s="258"/>
    </row>
    <row r="2529" spans="2:46" s="257" customFormat="1" ht="14.4" x14ac:dyDescent="0.3">
      <c r="B2529" s="314"/>
      <c r="C2529" s="312"/>
      <c r="D2529" s="256"/>
      <c r="E2529" s="256"/>
      <c r="F2529" s="256"/>
      <c r="G2529" s="256"/>
      <c r="H2529" s="256"/>
      <c r="I2529" s="256"/>
      <c r="J2529" s="256"/>
      <c r="K2529" s="256"/>
      <c r="L2529" s="256"/>
      <c r="M2529" s="256"/>
      <c r="N2529" s="256"/>
      <c r="O2529" s="256"/>
      <c r="P2529" s="256"/>
      <c r="Q2529" s="256"/>
      <c r="R2529" s="256"/>
      <c r="S2529" s="256"/>
      <c r="T2529" s="256"/>
      <c r="U2529" s="256"/>
      <c r="V2529" s="256"/>
      <c r="W2529" s="256"/>
      <c r="X2529" s="256"/>
      <c r="Y2529" s="256"/>
      <c r="Z2529" s="256"/>
      <c r="AA2529" s="256"/>
      <c r="AB2529" s="256"/>
      <c r="AC2529" s="256"/>
      <c r="AD2529" s="256"/>
      <c r="AE2529" s="256"/>
      <c r="AF2529" s="256"/>
      <c r="AG2529" s="256"/>
      <c r="AH2529" s="256"/>
      <c r="AI2529" s="256"/>
      <c r="AJ2529" s="256"/>
      <c r="AK2529" s="256"/>
      <c r="AL2529" s="256"/>
      <c r="AM2529" s="256"/>
      <c r="AN2529" s="256"/>
      <c r="AO2529" s="256"/>
      <c r="AP2529" s="256"/>
      <c r="AQ2529" s="256"/>
      <c r="AR2529" s="256"/>
      <c r="AS2529" s="256"/>
      <c r="AT2529" s="256"/>
    </row>
    <row r="2530" spans="2:46" s="257" customFormat="1" ht="21.6" x14ac:dyDescent="0.3">
      <c r="B2530" s="311"/>
      <c r="C2530" s="312"/>
      <c r="AS2530" s="313"/>
      <c r="AT2530" s="258"/>
    </row>
    <row r="2531" spans="2:46" s="257" customFormat="1" ht="21.6" x14ac:dyDescent="0.3">
      <c r="B2531" s="311"/>
      <c r="C2531" s="312"/>
      <c r="AS2531" s="313"/>
      <c r="AT2531" s="258"/>
    </row>
    <row r="2532" spans="2:46" s="257" customFormat="1" ht="14.4" x14ac:dyDescent="0.3">
      <c r="B2532" s="314"/>
      <c r="C2532" s="312"/>
      <c r="D2532" s="256"/>
      <c r="E2532" s="256"/>
      <c r="F2532" s="256"/>
      <c r="G2532" s="256"/>
      <c r="H2532" s="256"/>
      <c r="I2532" s="256"/>
      <c r="J2532" s="256"/>
      <c r="K2532" s="256"/>
      <c r="L2532" s="256"/>
      <c r="M2532" s="256"/>
      <c r="N2532" s="256"/>
      <c r="O2532" s="256"/>
      <c r="P2532" s="256"/>
      <c r="Q2532" s="256"/>
      <c r="R2532" s="256"/>
      <c r="S2532" s="256"/>
      <c r="T2532" s="256"/>
      <c r="U2532" s="256"/>
      <c r="V2532" s="256"/>
      <c r="W2532" s="256"/>
      <c r="X2532" s="256"/>
      <c r="Y2532" s="256"/>
      <c r="Z2532" s="256"/>
      <c r="AA2532" s="256"/>
      <c r="AB2532" s="256"/>
      <c r="AC2532" s="256"/>
      <c r="AD2532" s="256"/>
      <c r="AE2532" s="256"/>
      <c r="AF2532" s="256"/>
      <c r="AG2532" s="256"/>
      <c r="AH2532" s="256"/>
      <c r="AI2532" s="256"/>
      <c r="AJ2532" s="256"/>
      <c r="AK2532" s="256"/>
      <c r="AL2532" s="256"/>
      <c r="AM2532" s="256"/>
      <c r="AN2532" s="256"/>
      <c r="AO2532" s="256"/>
      <c r="AP2532" s="256"/>
      <c r="AQ2532" s="256"/>
      <c r="AR2532" s="256"/>
      <c r="AS2532" s="256"/>
      <c r="AT2532" s="256"/>
    </row>
    <row r="2533" spans="2:46" s="257" customFormat="1" ht="21.6" x14ac:dyDescent="0.3">
      <c r="B2533" s="311"/>
      <c r="C2533" s="312"/>
      <c r="AS2533" s="313"/>
      <c r="AT2533" s="258"/>
    </row>
    <row r="2534" spans="2:46" s="257" customFormat="1" ht="14.4" x14ac:dyDescent="0.3">
      <c r="B2534" s="314"/>
      <c r="C2534" s="312"/>
      <c r="D2534" s="256"/>
      <c r="E2534" s="256"/>
      <c r="F2534" s="256"/>
      <c r="G2534" s="256"/>
      <c r="H2534" s="256"/>
      <c r="I2534" s="256"/>
      <c r="J2534" s="256"/>
      <c r="K2534" s="256"/>
      <c r="L2534" s="256"/>
      <c r="M2534" s="256"/>
      <c r="N2534" s="256"/>
      <c r="O2534" s="256"/>
      <c r="P2534" s="256"/>
      <c r="Q2534" s="256"/>
      <c r="R2534" s="256"/>
      <c r="S2534" s="256"/>
      <c r="T2534" s="256"/>
      <c r="U2534" s="256"/>
      <c r="V2534" s="256"/>
      <c r="W2534" s="256"/>
      <c r="X2534" s="256"/>
      <c r="Y2534" s="256"/>
      <c r="Z2534" s="256"/>
      <c r="AA2534" s="256"/>
      <c r="AB2534" s="256"/>
      <c r="AC2534" s="256"/>
      <c r="AD2534" s="256"/>
      <c r="AE2534" s="256"/>
      <c r="AF2534" s="256"/>
      <c r="AG2534" s="256"/>
      <c r="AH2534" s="256"/>
      <c r="AI2534" s="256"/>
      <c r="AJ2534" s="256"/>
      <c r="AK2534" s="256"/>
      <c r="AL2534" s="256"/>
      <c r="AM2534" s="256"/>
      <c r="AN2534" s="256"/>
      <c r="AO2534" s="256"/>
      <c r="AP2534" s="256"/>
      <c r="AQ2534" s="256"/>
      <c r="AR2534" s="256"/>
      <c r="AS2534" s="256"/>
      <c r="AT2534" s="256"/>
    </row>
    <row r="2535" spans="2:46" s="257" customFormat="1" ht="14.4" x14ac:dyDescent="0.3">
      <c r="B2535" s="314"/>
      <c r="C2535" s="312"/>
      <c r="D2535" s="256"/>
      <c r="E2535" s="256"/>
      <c r="F2535" s="256"/>
      <c r="G2535" s="256"/>
      <c r="H2535" s="256"/>
      <c r="I2535" s="256"/>
      <c r="J2535" s="256"/>
      <c r="K2535" s="256"/>
      <c r="L2535" s="256"/>
      <c r="M2535" s="256"/>
      <c r="N2535" s="256"/>
      <c r="O2535" s="256"/>
      <c r="P2535" s="256"/>
      <c r="Q2535" s="256"/>
      <c r="R2535" s="256"/>
      <c r="S2535" s="256"/>
      <c r="T2535" s="256"/>
      <c r="U2535" s="256"/>
      <c r="V2535" s="256"/>
      <c r="W2535" s="256"/>
      <c r="X2535" s="256"/>
      <c r="Y2535" s="256"/>
      <c r="Z2535" s="256"/>
      <c r="AA2535" s="256"/>
      <c r="AB2535" s="256"/>
      <c r="AC2535" s="256"/>
      <c r="AD2535" s="256"/>
      <c r="AE2535" s="256"/>
      <c r="AF2535" s="256"/>
      <c r="AG2535" s="256"/>
      <c r="AH2535" s="256"/>
      <c r="AI2535" s="256"/>
      <c r="AJ2535" s="256"/>
      <c r="AK2535" s="256"/>
      <c r="AL2535" s="256"/>
      <c r="AM2535" s="256"/>
      <c r="AN2535" s="256"/>
      <c r="AO2535" s="256"/>
      <c r="AP2535" s="256"/>
      <c r="AQ2535" s="256"/>
      <c r="AR2535" s="256"/>
      <c r="AS2535" s="256"/>
      <c r="AT2535" s="256"/>
    </row>
    <row r="2536" spans="2:46" s="257" customFormat="1" ht="14.4" x14ac:dyDescent="0.3">
      <c r="B2536" s="314"/>
      <c r="C2536" s="312"/>
      <c r="D2536" s="256"/>
      <c r="E2536" s="256"/>
      <c r="F2536" s="256"/>
      <c r="G2536" s="256"/>
      <c r="H2536" s="256"/>
      <c r="I2536" s="256"/>
      <c r="J2536" s="256"/>
      <c r="K2536" s="256"/>
      <c r="L2536" s="256"/>
      <c r="M2536" s="256"/>
      <c r="N2536" s="256"/>
      <c r="O2536" s="256"/>
      <c r="P2536" s="256"/>
      <c r="Q2536" s="256"/>
      <c r="R2536" s="256"/>
      <c r="S2536" s="256"/>
      <c r="T2536" s="256"/>
      <c r="U2536" s="256"/>
      <c r="V2536" s="256"/>
      <c r="W2536" s="256"/>
      <c r="X2536" s="256"/>
      <c r="Y2536" s="256"/>
      <c r="Z2536" s="256"/>
      <c r="AA2536" s="256"/>
      <c r="AB2536" s="256"/>
      <c r="AC2536" s="256"/>
      <c r="AD2536" s="256"/>
      <c r="AE2536" s="256"/>
      <c r="AF2536" s="256"/>
      <c r="AG2536" s="256"/>
      <c r="AH2536" s="256"/>
      <c r="AI2536" s="256"/>
      <c r="AJ2536" s="256"/>
      <c r="AK2536" s="256"/>
      <c r="AL2536" s="256"/>
      <c r="AM2536" s="256"/>
      <c r="AN2536" s="256"/>
      <c r="AO2536" s="256"/>
      <c r="AP2536" s="256"/>
      <c r="AQ2536" s="256"/>
      <c r="AR2536" s="256"/>
      <c r="AS2536" s="256"/>
      <c r="AT2536" s="256"/>
    </row>
    <row r="2537" spans="2:46" s="257" customFormat="1" ht="14.4" x14ac:dyDescent="0.3">
      <c r="B2537" s="314"/>
      <c r="C2537" s="312"/>
      <c r="D2537" s="256"/>
      <c r="E2537" s="256"/>
      <c r="F2537" s="256"/>
      <c r="G2537" s="256"/>
      <c r="H2537" s="256"/>
      <c r="I2537" s="256"/>
      <c r="J2537" s="256"/>
      <c r="K2537" s="256"/>
      <c r="L2537" s="256"/>
      <c r="M2537" s="256"/>
      <c r="N2537" s="256"/>
      <c r="O2537" s="256"/>
      <c r="P2537" s="256"/>
      <c r="Q2537" s="256"/>
      <c r="R2537" s="256"/>
      <c r="S2537" s="256"/>
      <c r="T2537" s="256"/>
      <c r="U2537" s="256"/>
      <c r="V2537" s="256"/>
      <c r="W2537" s="256"/>
      <c r="X2537" s="256"/>
      <c r="Y2537" s="256"/>
      <c r="Z2537" s="256"/>
      <c r="AA2537" s="256"/>
      <c r="AB2537" s="256"/>
      <c r="AC2537" s="256"/>
      <c r="AD2537" s="256"/>
      <c r="AE2537" s="256"/>
      <c r="AF2537" s="256"/>
      <c r="AG2537" s="256"/>
      <c r="AH2537" s="256"/>
      <c r="AI2537" s="256"/>
      <c r="AJ2537" s="256"/>
      <c r="AK2537" s="256"/>
      <c r="AL2537" s="256"/>
      <c r="AM2537" s="256"/>
      <c r="AN2537" s="256"/>
      <c r="AO2537" s="256"/>
      <c r="AP2537" s="256"/>
      <c r="AQ2537" s="256"/>
      <c r="AR2537" s="256"/>
      <c r="AS2537" s="256"/>
      <c r="AT2537" s="256"/>
    </row>
    <row r="2538" spans="2:46" s="257" customFormat="1" ht="21.6" x14ac:dyDescent="0.3">
      <c r="B2538" s="311"/>
      <c r="C2538" s="312"/>
      <c r="AS2538" s="313"/>
      <c r="AT2538" s="258"/>
    </row>
    <row r="2539" spans="2:46" s="257" customFormat="1" ht="14.4" x14ac:dyDescent="0.3">
      <c r="B2539" s="314"/>
      <c r="C2539" s="312"/>
      <c r="D2539" s="256"/>
      <c r="E2539" s="256"/>
      <c r="F2539" s="256"/>
      <c r="G2539" s="256"/>
      <c r="H2539" s="256"/>
      <c r="I2539" s="256"/>
      <c r="J2539" s="256"/>
      <c r="K2539" s="256"/>
      <c r="L2539" s="256"/>
      <c r="M2539" s="256"/>
      <c r="N2539" s="256"/>
      <c r="O2539" s="256"/>
      <c r="P2539" s="256"/>
      <c r="Q2539" s="256"/>
      <c r="R2539" s="256"/>
      <c r="S2539" s="256"/>
      <c r="T2539" s="256"/>
      <c r="U2539" s="256"/>
      <c r="V2539" s="256"/>
      <c r="W2539" s="256"/>
      <c r="X2539" s="256"/>
      <c r="Y2539" s="256"/>
      <c r="Z2539" s="256"/>
      <c r="AA2539" s="256"/>
      <c r="AB2539" s="256"/>
      <c r="AC2539" s="256"/>
      <c r="AD2539" s="256"/>
      <c r="AE2539" s="256"/>
      <c r="AF2539" s="256"/>
      <c r="AG2539" s="256"/>
      <c r="AH2539" s="256"/>
      <c r="AI2539" s="256"/>
      <c r="AJ2539" s="256"/>
      <c r="AK2539" s="256"/>
      <c r="AL2539" s="256"/>
      <c r="AM2539" s="256"/>
      <c r="AN2539" s="256"/>
      <c r="AO2539" s="256"/>
      <c r="AP2539" s="256"/>
      <c r="AQ2539" s="256"/>
      <c r="AR2539" s="256"/>
      <c r="AS2539" s="256"/>
      <c r="AT2539" s="256"/>
    </row>
    <row r="2540" spans="2:46" s="257" customFormat="1" ht="21.6" x14ac:dyDescent="0.3">
      <c r="B2540" s="311"/>
      <c r="C2540" s="312"/>
      <c r="AS2540" s="313"/>
      <c r="AT2540" s="258"/>
    </row>
    <row r="2541" spans="2:46" s="257" customFormat="1" ht="21.6" x14ac:dyDescent="0.3">
      <c r="B2541" s="311"/>
      <c r="C2541" s="312"/>
      <c r="AS2541" s="313"/>
      <c r="AT2541" s="258"/>
    </row>
    <row r="2542" spans="2:46" s="257" customFormat="1" ht="21.6" x14ac:dyDescent="0.3">
      <c r="B2542" s="311"/>
      <c r="C2542" s="312"/>
      <c r="AS2542" s="313"/>
      <c r="AT2542" s="258"/>
    </row>
    <row r="2543" spans="2:46" s="257" customFormat="1" ht="14.4" x14ac:dyDescent="0.3">
      <c r="B2543" s="314"/>
      <c r="C2543" s="312"/>
      <c r="D2543" s="256"/>
      <c r="E2543" s="256"/>
      <c r="F2543" s="256"/>
      <c r="G2543" s="256"/>
      <c r="H2543" s="256"/>
      <c r="I2543" s="256"/>
      <c r="J2543" s="256"/>
      <c r="K2543" s="256"/>
      <c r="L2543" s="256"/>
      <c r="M2543" s="256"/>
      <c r="N2543" s="256"/>
      <c r="O2543" s="256"/>
      <c r="P2543" s="256"/>
      <c r="Q2543" s="256"/>
      <c r="R2543" s="256"/>
      <c r="S2543" s="256"/>
      <c r="T2543" s="256"/>
      <c r="U2543" s="256"/>
      <c r="V2543" s="256"/>
      <c r="W2543" s="256"/>
      <c r="X2543" s="256"/>
      <c r="Y2543" s="256"/>
      <c r="Z2543" s="256"/>
      <c r="AA2543" s="256"/>
      <c r="AB2543" s="256"/>
      <c r="AC2543" s="256"/>
      <c r="AD2543" s="256"/>
      <c r="AE2543" s="256"/>
      <c r="AF2543" s="256"/>
      <c r="AG2543" s="256"/>
      <c r="AH2543" s="256"/>
      <c r="AI2543" s="256"/>
      <c r="AJ2543" s="256"/>
      <c r="AK2543" s="256"/>
      <c r="AL2543" s="256"/>
      <c r="AM2543" s="256"/>
      <c r="AN2543" s="256"/>
      <c r="AO2543" s="256"/>
      <c r="AP2543" s="256"/>
      <c r="AQ2543" s="256"/>
      <c r="AR2543" s="256"/>
      <c r="AS2543" s="256"/>
      <c r="AT2543" s="256"/>
    </row>
    <row r="2544" spans="2:46" s="257" customFormat="1" ht="14.4" x14ac:dyDescent="0.3">
      <c r="B2544" s="314"/>
      <c r="C2544" s="312"/>
      <c r="D2544" s="256"/>
      <c r="E2544" s="256"/>
      <c r="F2544" s="256"/>
      <c r="G2544" s="256"/>
      <c r="H2544" s="256"/>
      <c r="I2544" s="256"/>
      <c r="J2544" s="256"/>
      <c r="K2544" s="256"/>
      <c r="L2544" s="256"/>
      <c r="M2544" s="256"/>
      <c r="N2544" s="256"/>
      <c r="O2544" s="256"/>
      <c r="P2544" s="256"/>
      <c r="Q2544" s="256"/>
      <c r="R2544" s="256"/>
      <c r="S2544" s="256"/>
      <c r="T2544" s="256"/>
      <c r="U2544" s="256"/>
      <c r="V2544" s="256"/>
      <c r="W2544" s="256"/>
      <c r="X2544" s="256"/>
      <c r="Y2544" s="256"/>
      <c r="Z2544" s="256"/>
      <c r="AA2544" s="256"/>
      <c r="AB2544" s="256"/>
      <c r="AC2544" s="256"/>
      <c r="AD2544" s="256"/>
      <c r="AE2544" s="256"/>
      <c r="AF2544" s="256"/>
      <c r="AG2544" s="256"/>
      <c r="AH2544" s="256"/>
      <c r="AI2544" s="256"/>
      <c r="AJ2544" s="256"/>
      <c r="AK2544" s="256"/>
      <c r="AL2544" s="256"/>
      <c r="AM2544" s="256"/>
      <c r="AN2544" s="256"/>
      <c r="AO2544" s="256"/>
      <c r="AP2544" s="256"/>
      <c r="AQ2544" s="256"/>
      <c r="AR2544" s="256"/>
      <c r="AS2544" s="256"/>
      <c r="AT2544" s="256"/>
    </row>
    <row r="2545" spans="2:46" s="257" customFormat="1" ht="21.6" x14ac:dyDescent="0.3">
      <c r="B2545" s="311"/>
      <c r="C2545" s="312"/>
      <c r="AS2545" s="313"/>
      <c r="AT2545" s="258"/>
    </row>
    <row r="2546" spans="2:46" s="257" customFormat="1" ht="14.4" x14ac:dyDescent="0.3">
      <c r="B2546" s="314"/>
      <c r="C2546" s="312"/>
      <c r="D2546" s="256"/>
      <c r="E2546" s="256"/>
      <c r="F2546" s="256"/>
      <c r="G2546" s="256"/>
      <c r="H2546" s="256"/>
      <c r="I2546" s="256"/>
      <c r="J2546" s="256"/>
      <c r="K2546" s="256"/>
      <c r="L2546" s="256"/>
      <c r="M2546" s="256"/>
      <c r="N2546" s="256"/>
      <c r="O2546" s="256"/>
      <c r="P2546" s="256"/>
      <c r="Q2546" s="256"/>
      <c r="R2546" s="256"/>
      <c r="S2546" s="256"/>
      <c r="T2546" s="256"/>
      <c r="U2546" s="256"/>
      <c r="V2546" s="256"/>
      <c r="W2546" s="256"/>
      <c r="X2546" s="256"/>
      <c r="Y2546" s="256"/>
      <c r="Z2546" s="256"/>
      <c r="AA2546" s="256"/>
      <c r="AB2546" s="256"/>
      <c r="AC2546" s="256"/>
      <c r="AD2546" s="256"/>
      <c r="AE2546" s="256"/>
      <c r="AF2546" s="256"/>
      <c r="AG2546" s="256"/>
      <c r="AH2546" s="256"/>
      <c r="AI2546" s="256"/>
      <c r="AJ2546" s="256"/>
      <c r="AK2546" s="256"/>
      <c r="AL2546" s="256"/>
      <c r="AM2546" s="256"/>
      <c r="AN2546" s="256"/>
      <c r="AO2546" s="256"/>
      <c r="AP2546" s="256"/>
      <c r="AQ2546" s="256"/>
      <c r="AR2546" s="256"/>
      <c r="AS2546" s="256"/>
      <c r="AT2546" s="256"/>
    </row>
    <row r="2547" spans="2:46" s="257" customFormat="1" ht="21.6" x14ac:dyDescent="0.3">
      <c r="B2547" s="311"/>
      <c r="C2547" s="312"/>
      <c r="AS2547" s="313"/>
      <c r="AT2547" s="258"/>
    </row>
    <row r="2548" spans="2:46" s="257" customFormat="1" ht="14.4" x14ac:dyDescent="0.3">
      <c r="B2548" s="314"/>
      <c r="C2548" s="312"/>
      <c r="D2548" s="256"/>
      <c r="E2548" s="256"/>
      <c r="F2548" s="256"/>
      <c r="G2548" s="256"/>
      <c r="H2548" s="256"/>
      <c r="I2548" s="256"/>
      <c r="J2548" s="256"/>
      <c r="K2548" s="256"/>
      <c r="L2548" s="256"/>
      <c r="M2548" s="256"/>
      <c r="N2548" s="256"/>
      <c r="O2548" s="256"/>
      <c r="P2548" s="256"/>
      <c r="Q2548" s="256"/>
      <c r="R2548" s="256"/>
      <c r="S2548" s="256"/>
      <c r="T2548" s="256"/>
      <c r="U2548" s="256"/>
      <c r="V2548" s="256"/>
      <c r="W2548" s="256"/>
      <c r="X2548" s="256"/>
      <c r="Y2548" s="256"/>
      <c r="Z2548" s="256"/>
      <c r="AA2548" s="256"/>
      <c r="AB2548" s="256"/>
      <c r="AC2548" s="256"/>
      <c r="AD2548" s="256"/>
      <c r="AE2548" s="256"/>
      <c r="AF2548" s="256"/>
      <c r="AG2548" s="256"/>
      <c r="AH2548" s="256"/>
      <c r="AI2548" s="256"/>
      <c r="AJ2548" s="256"/>
      <c r="AK2548" s="256"/>
      <c r="AL2548" s="256"/>
      <c r="AM2548" s="256"/>
      <c r="AN2548" s="256"/>
      <c r="AO2548" s="256"/>
      <c r="AP2548" s="256"/>
      <c r="AQ2548" s="256"/>
      <c r="AR2548" s="256"/>
      <c r="AS2548" s="256"/>
      <c r="AT2548" s="256"/>
    </row>
    <row r="2549" spans="2:46" s="257" customFormat="1" ht="14.4" x14ac:dyDescent="0.3">
      <c r="B2549" s="314"/>
      <c r="C2549" s="312"/>
      <c r="D2549" s="256"/>
      <c r="E2549" s="256"/>
      <c r="F2549" s="256"/>
      <c r="G2549" s="256"/>
      <c r="H2549" s="256"/>
      <c r="I2549" s="256"/>
      <c r="J2549" s="256"/>
      <c r="K2549" s="256"/>
      <c r="L2549" s="256"/>
      <c r="M2549" s="256"/>
      <c r="N2549" s="256"/>
      <c r="O2549" s="256"/>
      <c r="P2549" s="256"/>
      <c r="Q2549" s="256"/>
      <c r="R2549" s="256"/>
      <c r="S2549" s="256"/>
      <c r="T2549" s="256"/>
      <c r="U2549" s="256"/>
      <c r="V2549" s="256"/>
      <c r="W2549" s="256"/>
      <c r="X2549" s="256"/>
      <c r="Y2549" s="256"/>
      <c r="Z2549" s="256"/>
      <c r="AA2549" s="256"/>
      <c r="AB2549" s="256"/>
      <c r="AC2549" s="256"/>
      <c r="AD2549" s="256"/>
      <c r="AE2549" s="256"/>
      <c r="AF2549" s="256"/>
      <c r="AG2549" s="256"/>
      <c r="AH2549" s="256"/>
      <c r="AI2549" s="256"/>
      <c r="AJ2549" s="256"/>
      <c r="AK2549" s="256"/>
      <c r="AL2549" s="256"/>
      <c r="AM2549" s="256"/>
      <c r="AN2549" s="256"/>
      <c r="AO2549" s="256"/>
      <c r="AP2549" s="256"/>
      <c r="AQ2549" s="256"/>
      <c r="AR2549" s="256"/>
      <c r="AS2549" s="256"/>
      <c r="AT2549" s="256"/>
    </row>
    <row r="2550" spans="2:46" s="257" customFormat="1" ht="21.6" x14ac:dyDescent="0.3">
      <c r="B2550" s="311"/>
      <c r="C2550" s="312"/>
      <c r="AS2550" s="313"/>
      <c r="AT2550" s="258"/>
    </row>
    <row r="2551" spans="2:46" s="257" customFormat="1" ht="14.4" x14ac:dyDescent="0.3">
      <c r="B2551" s="314"/>
      <c r="C2551" s="312"/>
      <c r="D2551" s="256"/>
      <c r="E2551" s="256"/>
      <c r="F2551" s="256"/>
      <c r="G2551" s="256"/>
      <c r="H2551" s="256"/>
      <c r="I2551" s="256"/>
      <c r="J2551" s="256"/>
      <c r="K2551" s="256"/>
      <c r="L2551" s="256"/>
      <c r="M2551" s="256"/>
      <c r="N2551" s="256"/>
      <c r="O2551" s="256"/>
      <c r="P2551" s="256"/>
      <c r="Q2551" s="256"/>
      <c r="R2551" s="256"/>
      <c r="S2551" s="256"/>
      <c r="T2551" s="256"/>
      <c r="U2551" s="256"/>
      <c r="V2551" s="256"/>
      <c r="W2551" s="256"/>
      <c r="X2551" s="256"/>
      <c r="Y2551" s="256"/>
      <c r="Z2551" s="256"/>
      <c r="AA2551" s="256"/>
      <c r="AB2551" s="256"/>
      <c r="AC2551" s="256"/>
      <c r="AD2551" s="256"/>
      <c r="AE2551" s="256"/>
      <c r="AF2551" s="256"/>
      <c r="AG2551" s="256"/>
      <c r="AH2551" s="256"/>
      <c r="AI2551" s="256"/>
      <c r="AJ2551" s="256"/>
      <c r="AK2551" s="256"/>
      <c r="AL2551" s="256"/>
      <c r="AM2551" s="256"/>
      <c r="AN2551" s="256"/>
      <c r="AO2551" s="256"/>
      <c r="AP2551" s="256"/>
      <c r="AQ2551" s="256"/>
      <c r="AR2551" s="256"/>
      <c r="AS2551" s="256"/>
      <c r="AT2551" s="256"/>
    </row>
    <row r="2552" spans="2:46" s="257" customFormat="1" ht="14.4" x14ac:dyDescent="0.3">
      <c r="B2552" s="314"/>
      <c r="C2552" s="312"/>
      <c r="D2552" s="256"/>
      <c r="E2552" s="256"/>
      <c r="F2552" s="256"/>
      <c r="G2552" s="256"/>
      <c r="H2552" s="256"/>
      <c r="I2552" s="256"/>
      <c r="J2552" s="256"/>
      <c r="K2552" s="256"/>
      <c r="L2552" s="256"/>
      <c r="M2552" s="256"/>
      <c r="N2552" s="256"/>
      <c r="O2552" s="256"/>
      <c r="P2552" s="256"/>
      <c r="Q2552" s="256"/>
      <c r="R2552" s="256"/>
      <c r="S2552" s="256"/>
      <c r="T2552" s="256"/>
      <c r="U2552" s="256"/>
      <c r="V2552" s="256"/>
      <c r="W2552" s="256"/>
      <c r="X2552" s="256"/>
      <c r="Y2552" s="256"/>
      <c r="Z2552" s="256"/>
      <c r="AA2552" s="256"/>
      <c r="AB2552" s="256"/>
      <c r="AC2552" s="256"/>
      <c r="AD2552" s="256"/>
      <c r="AE2552" s="256"/>
      <c r="AF2552" s="256"/>
      <c r="AG2552" s="256"/>
      <c r="AH2552" s="256"/>
      <c r="AI2552" s="256"/>
      <c r="AJ2552" s="256"/>
      <c r="AK2552" s="256"/>
      <c r="AL2552" s="256"/>
      <c r="AM2552" s="256"/>
      <c r="AN2552" s="256"/>
      <c r="AO2552" s="256"/>
      <c r="AP2552" s="256"/>
      <c r="AQ2552" s="256"/>
      <c r="AR2552" s="256"/>
      <c r="AS2552" s="256"/>
      <c r="AT2552" s="256"/>
    </row>
    <row r="2553" spans="2:46" s="257" customFormat="1" ht="14.4" x14ac:dyDescent="0.3">
      <c r="B2553" s="314"/>
      <c r="C2553" s="312"/>
      <c r="D2553" s="256"/>
      <c r="E2553" s="256"/>
      <c r="F2553" s="256"/>
      <c r="G2553" s="256"/>
      <c r="H2553" s="256"/>
      <c r="I2553" s="256"/>
      <c r="J2553" s="256"/>
      <c r="K2553" s="256"/>
      <c r="L2553" s="256"/>
      <c r="M2553" s="256"/>
      <c r="N2553" s="256"/>
      <c r="O2553" s="256"/>
      <c r="P2553" s="256"/>
      <c r="Q2553" s="256"/>
      <c r="R2553" s="256"/>
      <c r="S2553" s="256"/>
      <c r="T2553" s="256"/>
      <c r="U2553" s="256"/>
      <c r="V2553" s="256"/>
      <c r="W2553" s="256"/>
      <c r="X2553" s="256"/>
      <c r="Y2553" s="256"/>
      <c r="Z2553" s="256"/>
      <c r="AA2553" s="256"/>
      <c r="AB2553" s="256"/>
      <c r="AC2553" s="256"/>
      <c r="AD2553" s="256"/>
      <c r="AE2553" s="256"/>
      <c r="AF2553" s="256"/>
      <c r="AG2553" s="256"/>
      <c r="AH2553" s="256"/>
      <c r="AI2553" s="256"/>
      <c r="AJ2553" s="256"/>
      <c r="AK2553" s="256"/>
      <c r="AL2553" s="256"/>
      <c r="AM2553" s="256"/>
      <c r="AN2553" s="256"/>
      <c r="AO2553" s="256"/>
      <c r="AP2553" s="256"/>
      <c r="AQ2553" s="256"/>
      <c r="AR2553" s="256"/>
      <c r="AS2553" s="256"/>
      <c r="AT2553" s="256"/>
    </row>
    <row r="2554" spans="2:46" s="257" customFormat="1" ht="14.4" x14ac:dyDescent="0.3">
      <c r="B2554" s="314"/>
      <c r="C2554" s="312"/>
      <c r="D2554" s="256"/>
      <c r="E2554" s="256"/>
      <c r="F2554" s="256"/>
      <c r="G2554" s="256"/>
      <c r="H2554" s="256"/>
      <c r="I2554" s="256"/>
      <c r="J2554" s="256"/>
      <c r="K2554" s="256"/>
      <c r="L2554" s="256"/>
      <c r="M2554" s="256"/>
      <c r="N2554" s="256"/>
      <c r="O2554" s="256"/>
      <c r="P2554" s="256"/>
      <c r="Q2554" s="256"/>
      <c r="R2554" s="256"/>
      <c r="S2554" s="256"/>
      <c r="T2554" s="256"/>
      <c r="U2554" s="256"/>
      <c r="V2554" s="256"/>
      <c r="W2554" s="256"/>
      <c r="X2554" s="256"/>
      <c r="Y2554" s="256"/>
      <c r="Z2554" s="256"/>
      <c r="AA2554" s="256"/>
      <c r="AB2554" s="256"/>
      <c r="AC2554" s="256"/>
      <c r="AD2554" s="256"/>
      <c r="AE2554" s="256"/>
      <c r="AF2554" s="256"/>
      <c r="AG2554" s="256"/>
      <c r="AH2554" s="256"/>
      <c r="AI2554" s="256"/>
      <c r="AJ2554" s="256"/>
      <c r="AK2554" s="256"/>
      <c r="AL2554" s="256"/>
      <c r="AM2554" s="256"/>
      <c r="AN2554" s="256"/>
      <c r="AO2554" s="256"/>
      <c r="AP2554" s="256"/>
      <c r="AQ2554" s="256"/>
      <c r="AR2554" s="256"/>
      <c r="AS2554" s="256"/>
      <c r="AT2554" s="256"/>
    </row>
    <row r="2555" spans="2:46" s="257" customFormat="1" ht="14.4" x14ac:dyDescent="0.3">
      <c r="B2555" s="314"/>
      <c r="C2555" s="312"/>
      <c r="D2555" s="256"/>
      <c r="E2555" s="256"/>
      <c r="F2555" s="256"/>
      <c r="G2555" s="256"/>
      <c r="H2555" s="256"/>
      <c r="I2555" s="256"/>
      <c r="J2555" s="256"/>
      <c r="K2555" s="256"/>
      <c r="L2555" s="256"/>
      <c r="M2555" s="256"/>
      <c r="N2555" s="256"/>
      <c r="O2555" s="256"/>
      <c r="P2555" s="256"/>
      <c r="Q2555" s="256"/>
      <c r="R2555" s="256"/>
      <c r="S2555" s="256"/>
      <c r="T2555" s="256"/>
      <c r="U2555" s="256"/>
      <c r="V2555" s="256"/>
      <c r="W2555" s="256"/>
      <c r="X2555" s="256"/>
      <c r="Y2555" s="256"/>
      <c r="Z2555" s="256"/>
      <c r="AA2555" s="256"/>
      <c r="AB2555" s="256"/>
      <c r="AC2555" s="256"/>
      <c r="AD2555" s="256"/>
      <c r="AE2555" s="256"/>
      <c r="AF2555" s="256"/>
      <c r="AG2555" s="256"/>
      <c r="AH2555" s="256"/>
      <c r="AI2555" s="256"/>
      <c r="AJ2555" s="256"/>
      <c r="AK2555" s="256"/>
      <c r="AL2555" s="256"/>
      <c r="AM2555" s="256"/>
      <c r="AN2555" s="256"/>
      <c r="AO2555" s="256"/>
      <c r="AP2555" s="256"/>
      <c r="AQ2555" s="256"/>
      <c r="AR2555" s="256"/>
      <c r="AS2555" s="256"/>
      <c r="AT2555" s="256"/>
    </row>
    <row r="2556" spans="2:46" s="257" customFormat="1" ht="21.6" x14ac:dyDescent="0.3">
      <c r="B2556" s="311"/>
      <c r="C2556" s="312"/>
      <c r="AS2556" s="313"/>
      <c r="AT2556" s="258"/>
    </row>
    <row r="2557" spans="2:46" s="257" customFormat="1" ht="21.6" x14ac:dyDescent="0.3">
      <c r="B2557" s="311"/>
      <c r="C2557" s="312"/>
      <c r="AS2557" s="313"/>
      <c r="AT2557" s="258"/>
    </row>
    <row r="2558" spans="2:46" s="257" customFormat="1" ht="21.6" x14ac:dyDescent="0.3">
      <c r="B2558" s="311"/>
      <c r="C2558" s="312"/>
      <c r="AS2558" s="313"/>
      <c r="AT2558" s="258"/>
    </row>
    <row r="2559" spans="2:46" s="257" customFormat="1" ht="21.6" x14ac:dyDescent="0.3">
      <c r="B2559" s="311"/>
      <c r="C2559" s="312"/>
      <c r="AS2559" s="313"/>
      <c r="AT2559" s="258"/>
    </row>
    <row r="2560" spans="2:46" s="257" customFormat="1" ht="14.4" x14ac:dyDescent="0.3">
      <c r="B2560" s="314"/>
      <c r="C2560" s="312"/>
      <c r="D2560" s="256"/>
      <c r="E2560" s="256"/>
      <c r="F2560" s="256"/>
      <c r="G2560" s="256"/>
      <c r="H2560" s="256"/>
      <c r="I2560" s="256"/>
      <c r="J2560" s="256"/>
      <c r="K2560" s="256"/>
      <c r="L2560" s="256"/>
      <c r="M2560" s="256"/>
      <c r="N2560" s="256"/>
      <c r="O2560" s="256"/>
      <c r="P2560" s="256"/>
      <c r="Q2560" s="256"/>
      <c r="R2560" s="256"/>
      <c r="S2560" s="256"/>
      <c r="T2560" s="256"/>
      <c r="U2560" s="256"/>
      <c r="V2560" s="256"/>
      <c r="W2560" s="256"/>
      <c r="X2560" s="256"/>
      <c r="Y2560" s="256"/>
      <c r="Z2560" s="256"/>
      <c r="AA2560" s="256"/>
      <c r="AB2560" s="256"/>
      <c r="AC2560" s="256"/>
      <c r="AD2560" s="256"/>
      <c r="AE2560" s="256"/>
      <c r="AF2560" s="256"/>
      <c r="AG2560" s="256"/>
      <c r="AH2560" s="256"/>
      <c r="AI2560" s="256"/>
      <c r="AJ2560" s="256"/>
      <c r="AK2560" s="256"/>
      <c r="AL2560" s="256"/>
      <c r="AM2560" s="256"/>
      <c r="AN2560" s="256"/>
      <c r="AO2560" s="256"/>
      <c r="AP2560" s="256"/>
      <c r="AQ2560" s="256"/>
      <c r="AR2560" s="256"/>
      <c r="AS2560" s="256"/>
      <c r="AT2560" s="256"/>
    </row>
    <row r="2561" spans="2:46" s="257" customFormat="1" ht="14.4" x14ac:dyDescent="0.3">
      <c r="B2561" s="314"/>
      <c r="C2561" s="312"/>
      <c r="D2561" s="256"/>
      <c r="E2561" s="256"/>
      <c r="F2561" s="256"/>
      <c r="G2561" s="256"/>
      <c r="H2561" s="256"/>
      <c r="I2561" s="256"/>
      <c r="J2561" s="256"/>
      <c r="K2561" s="256"/>
      <c r="L2561" s="256"/>
      <c r="M2561" s="256"/>
      <c r="N2561" s="256"/>
      <c r="O2561" s="256"/>
      <c r="P2561" s="256"/>
      <c r="Q2561" s="256"/>
      <c r="R2561" s="256"/>
      <c r="S2561" s="256"/>
      <c r="T2561" s="256"/>
      <c r="U2561" s="256"/>
      <c r="V2561" s="256"/>
      <c r="W2561" s="256"/>
      <c r="X2561" s="256"/>
      <c r="Y2561" s="256"/>
      <c r="Z2561" s="256"/>
      <c r="AA2561" s="256"/>
      <c r="AB2561" s="256"/>
      <c r="AC2561" s="256"/>
      <c r="AD2561" s="256"/>
      <c r="AE2561" s="256"/>
      <c r="AF2561" s="256"/>
      <c r="AG2561" s="256"/>
      <c r="AH2561" s="256"/>
      <c r="AI2561" s="256"/>
      <c r="AJ2561" s="256"/>
      <c r="AK2561" s="256"/>
      <c r="AL2561" s="256"/>
      <c r="AM2561" s="256"/>
      <c r="AN2561" s="256"/>
      <c r="AO2561" s="256"/>
      <c r="AP2561" s="256"/>
      <c r="AQ2561" s="256"/>
      <c r="AR2561" s="256"/>
      <c r="AS2561" s="256"/>
      <c r="AT2561" s="256"/>
    </row>
    <row r="2562" spans="2:46" s="257" customFormat="1" ht="21.6" x14ac:dyDescent="0.3">
      <c r="B2562" s="311"/>
      <c r="C2562" s="312"/>
      <c r="AS2562" s="313"/>
      <c r="AT2562" s="258"/>
    </row>
    <row r="2563" spans="2:46" s="257" customFormat="1" ht="14.4" x14ac:dyDescent="0.3">
      <c r="B2563" s="314"/>
      <c r="C2563" s="312"/>
      <c r="D2563" s="256"/>
      <c r="E2563" s="256"/>
      <c r="F2563" s="256"/>
      <c r="G2563" s="256"/>
      <c r="H2563" s="256"/>
      <c r="I2563" s="256"/>
      <c r="J2563" s="256"/>
      <c r="K2563" s="256"/>
      <c r="L2563" s="256"/>
      <c r="M2563" s="256"/>
      <c r="N2563" s="256"/>
      <c r="O2563" s="256"/>
      <c r="P2563" s="256"/>
      <c r="Q2563" s="256"/>
      <c r="R2563" s="256"/>
      <c r="S2563" s="256"/>
      <c r="T2563" s="256"/>
      <c r="U2563" s="256"/>
      <c r="V2563" s="256"/>
      <c r="W2563" s="256"/>
      <c r="X2563" s="256"/>
      <c r="Y2563" s="256"/>
      <c r="Z2563" s="256"/>
      <c r="AA2563" s="256"/>
      <c r="AB2563" s="256"/>
      <c r="AC2563" s="256"/>
      <c r="AD2563" s="256"/>
      <c r="AE2563" s="256"/>
      <c r="AF2563" s="256"/>
      <c r="AG2563" s="256"/>
      <c r="AH2563" s="256"/>
      <c r="AI2563" s="256"/>
      <c r="AJ2563" s="256"/>
      <c r="AK2563" s="256"/>
      <c r="AL2563" s="256"/>
      <c r="AM2563" s="256"/>
      <c r="AN2563" s="256"/>
      <c r="AO2563" s="256"/>
      <c r="AP2563" s="256"/>
      <c r="AQ2563" s="256"/>
      <c r="AR2563" s="256"/>
      <c r="AS2563" s="256"/>
      <c r="AT2563" s="256"/>
    </row>
    <row r="2564" spans="2:46" s="257" customFormat="1" ht="14.4" x14ac:dyDescent="0.3">
      <c r="B2564" s="314"/>
      <c r="C2564" s="312"/>
      <c r="D2564" s="256"/>
      <c r="E2564" s="256"/>
      <c r="F2564" s="256"/>
      <c r="G2564" s="256"/>
      <c r="H2564" s="256"/>
      <c r="I2564" s="256"/>
      <c r="J2564" s="256"/>
      <c r="K2564" s="256"/>
      <c r="L2564" s="256"/>
      <c r="M2564" s="256"/>
      <c r="N2564" s="256"/>
      <c r="O2564" s="256"/>
      <c r="P2564" s="256"/>
      <c r="Q2564" s="256"/>
      <c r="R2564" s="256"/>
      <c r="S2564" s="256"/>
      <c r="T2564" s="256"/>
      <c r="U2564" s="256"/>
      <c r="V2564" s="256"/>
      <c r="W2564" s="256"/>
      <c r="X2564" s="256"/>
      <c r="Y2564" s="256"/>
      <c r="Z2564" s="256"/>
      <c r="AA2564" s="256"/>
      <c r="AB2564" s="256"/>
      <c r="AC2564" s="256"/>
      <c r="AD2564" s="256"/>
      <c r="AE2564" s="256"/>
      <c r="AF2564" s="256"/>
      <c r="AG2564" s="256"/>
      <c r="AH2564" s="256"/>
      <c r="AI2564" s="256"/>
      <c r="AJ2564" s="256"/>
      <c r="AK2564" s="256"/>
      <c r="AL2564" s="256"/>
      <c r="AM2564" s="256"/>
      <c r="AN2564" s="256"/>
      <c r="AO2564" s="256"/>
      <c r="AP2564" s="256"/>
      <c r="AQ2564" s="256"/>
      <c r="AR2564" s="256"/>
      <c r="AS2564" s="256"/>
      <c r="AT2564" s="256"/>
    </row>
    <row r="2565" spans="2:46" s="257" customFormat="1" ht="14.4" x14ac:dyDescent="0.3">
      <c r="B2565" s="314"/>
      <c r="C2565" s="312"/>
      <c r="D2565" s="256"/>
      <c r="E2565" s="256"/>
      <c r="F2565" s="256"/>
      <c r="G2565" s="256"/>
      <c r="H2565" s="256"/>
      <c r="I2565" s="256"/>
      <c r="J2565" s="256"/>
      <c r="K2565" s="256"/>
      <c r="L2565" s="256"/>
      <c r="M2565" s="256"/>
      <c r="N2565" s="256"/>
      <c r="O2565" s="256"/>
      <c r="P2565" s="256"/>
      <c r="Q2565" s="256"/>
      <c r="R2565" s="256"/>
      <c r="S2565" s="256"/>
      <c r="T2565" s="256"/>
      <c r="U2565" s="256"/>
      <c r="V2565" s="256"/>
      <c r="W2565" s="256"/>
      <c r="X2565" s="256"/>
      <c r="Y2565" s="256"/>
      <c r="Z2565" s="256"/>
      <c r="AA2565" s="256"/>
      <c r="AB2565" s="256"/>
      <c r="AC2565" s="256"/>
      <c r="AD2565" s="256"/>
      <c r="AE2565" s="256"/>
      <c r="AF2565" s="256"/>
      <c r="AG2565" s="256"/>
      <c r="AH2565" s="256"/>
      <c r="AI2565" s="256"/>
      <c r="AJ2565" s="256"/>
      <c r="AK2565" s="256"/>
      <c r="AL2565" s="256"/>
      <c r="AM2565" s="256"/>
      <c r="AN2565" s="256"/>
      <c r="AO2565" s="256"/>
      <c r="AP2565" s="256"/>
      <c r="AQ2565" s="256"/>
      <c r="AR2565" s="256"/>
      <c r="AS2565" s="256"/>
      <c r="AT2565" s="256"/>
    </row>
    <row r="2566" spans="2:46" s="257" customFormat="1" ht="14.4" x14ac:dyDescent="0.3">
      <c r="B2566" s="314"/>
      <c r="C2566" s="312"/>
      <c r="D2566" s="256"/>
      <c r="E2566" s="256"/>
      <c r="F2566" s="256"/>
      <c r="G2566" s="256"/>
      <c r="H2566" s="256"/>
      <c r="I2566" s="256"/>
      <c r="J2566" s="256"/>
      <c r="K2566" s="256"/>
      <c r="L2566" s="256"/>
      <c r="M2566" s="256"/>
      <c r="N2566" s="256"/>
      <c r="O2566" s="256"/>
      <c r="P2566" s="256"/>
      <c r="Q2566" s="256"/>
      <c r="R2566" s="256"/>
      <c r="S2566" s="256"/>
      <c r="T2566" s="256"/>
      <c r="U2566" s="256"/>
      <c r="V2566" s="256"/>
      <c r="W2566" s="256"/>
      <c r="X2566" s="256"/>
      <c r="Y2566" s="256"/>
      <c r="Z2566" s="256"/>
      <c r="AA2566" s="256"/>
      <c r="AB2566" s="256"/>
      <c r="AC2566" s="256"/>
      <c r="AD2566" s="256"/>
      <c r="AE2566" s="256"/>
      <c r="AF2566" s="256"/>
      <c r="AG2566" s="256"/>
      <c r="AH2566" s="256"/>
      <c r="AI2566" s="256"/>
      <c r="AJ2566" s="256"/>
      <c r="AK2566" s="256"/>
      <c r="AL2566" s="256"/>
      <c r="AM2566" s="256"/>
      <c r="AN2566" s="256"/>
      <c r="AO2566" s="256"/>
      <c r="AP2566" s="256"/>
      <c r="AQ2566" s="256"/>
      <c r="AR2566" s="256"/>
      <c r="AS2566" s="256"/>
      <c r="AT2566" s="256"/>
    </row>
    <row r="2567" spans="2:46" s="257" customFormat="1" ht="21.6" x14ac:dyDescent="0.3">
      <c r="B2567" s="311"/>
      <c r="C2567" s="312"/>
      <c r="AS2567" s="313"/>
      <c r="AT2567" s="258"/>
    </row>
    <row r="2568" spans="2:46" s="257" customFormat="1" ht="14.4" x14ac:dyDescent="0.3">
      <c r="B2568" s="314"/>
      <c r="C2568" s="312"/>
      <c r="D2568" s="256"/>
      <c r="E2568" s="256"/>
      <c r="F2568" s="256"/>
      <c r="G2568" s="256"/>
      <c r="H2568" s="256"/>
      <c r="I2568" s="256"/>
      <c r="J2568" s="256"/>
      <c r="K2568" s="256"/>
      <c r="L2568" s="256"/>
      <c r="M2568" s="256"/>
      <c r="N2568" s="256"/>
      <c r="O2568" s="256"/>
      <c r="P2568" s="256"/>
      <c r="Q2568" s="256"/>
      <c r="R2568" s="256"/>
      <c r="S2568" s="256"/>
      <c r="T2568" s="256"/>
      <c r="U2568" s="256"/>
      <c r="V2568" s="256"/>
      <c r="W2568" s="256"/>
      <c r="X2568" s="256"/>
      <c r="Y2568" s="256"/>
      <c r="Z2568" s="256"/>
      <c r="AA2568" s="256"/>
      <c r="AB2568" s="256"/>
      <c r="AC2568" s="256"/>
      <c r="AD2568" s="256"/>
      <c r="AE2568" s="256"/>
      <c r="AF2568" s="256"/>
      <c r="AG2568" s="256"/>
      <c r="AH2568" s="256"/>
      <c r="AI2568" s="256"/>
      <c r="AJ2568" s="256"/>
      <c r="AK2568" s="256"/>
      <c r="AL2568" s="256"/>
      <c r="AM2568" s="256"/>
      <c r="AN2568" s="256"/>
      <c r="AO2568" s="256"/>
      <c r="AP2568" s="256"/>
      <c r="AQ2568" s="256"/>
      <c r="AR2568" s="256"/>
      <c r="AS2568" s="256"/>
      <c r="AT2568" s="256"/>
    </row>
    <row r="2569" spans="2:46" s="257" customFormat="1" ht="21.6" x14ac:dyDescent="0.3">
      <c r="B2569" s="311"/>
      <c r="C2569" s="312"/>
      <c r="AS2569" s="313"/>
      <c r="AT2569" s="258"/>
    </row>
    <row r="2570" spans="2:46" s="257" customFormat="1" ht="21.6" x14ac:dyDescent="0.3">
      <c r="B2570" s="311"/>
      <c r="C2570" s="312"/>
      <c r="AS2570" s="313"/>
      <c r="AT2570" s="258"/>
    </row>
    <row r="2571" spans="2:46" s="257" customFormat="1" ht="14.4" x14ac:dyDescent="0.3">
      <c r="B2571" s="314"/>
      <c r="C2571" s="312"/>
      <c r="D2571" s="256"/>
      <c r="E2571" s="256"/>
      <c r="F2571" s="256"/>
      <c r="G2571" s="256"/>
      <c r="H2571" s="256"/>
      <c r="I2571" s="256"/>
      <c r="J2571" s="256"/>
      <c r="K2571" s="256"/>
      <c r="L2571" s="256"/>
      <c r="M2571" s="256"/>
      <c r="N2571" s="256"/>
      <c r="O2571" s="256"/>
      <c r="P2571" s="256"/>
      <c r="Q2571" s="256"/>
      <c r="R2571" s="256"/>
      <c r="S2571" s="256"/>
      <c r="T2571" s="256"/>
      <c r="U2571" s="256"/>
      <c r="V2571" s="256"/>
      <c r="W2571" s="256"/>
      <c r="X2571" s="256"/>
      <c r="Y2571" s="256"/>
      <c r="Z2571" s="256"/>
      <c r="AA2571" s="256"/>
      <c r="AB2571" s="256"/>
      <c r="AC2571" s="256"/>
      <c r="AD2571" s="256"/>
      <c r="AE2571" s="256"/>
      <c r="AF2571" s="256"/>
      <c r="AG2571" s="256"/>
      <c r="AH2571" s="256"/>
      <c r="AI2571" s="256"/>
      <c r="AJ2571" s="256"/>
      <c r="AK2571" s="256"/>
      <c r="AL2571" s="256"/>
      <c r="AM2571" s="256"/>
      <c r="AN2571" s="256"/>
      <c r="AO2571" s="256"/>
      <c r="AP2571" s="256"/>
      <c r="AQ2571" s="256"/>
      <c r="AR2571" s="256"/>
      <c r="AS2571" s="256"/>
      <c r="AT2571" s="256"/>
    </row>
    <row r="2572" spans="2:46" s="257" customFormat="1" ht="14.4" x14ac:dyDescent="0.3">
      <c r="B2572" s="314"/>
      <c r="C2572" s="312"/>
      <c r="D2572" s="256"/>
      <c r="E2572" s="256"/>
      <c r="F2572" s="256"/>
      <c r="G2572" s="256"/>
      <c r="H2572" s="256"/>
      <c r="I2572" s="256"/>
      <c r="J2572" s="256"/>
      <c r="K2572" s="256"/>
      <c r="L2572" s="256"/>
      <c r="M2572" s="256"/>
      <c r="N2572" s="256"/>
      <c r="O2572" s="256"/>
      <c r="P2572" s="256"/>
      <c r="Q2572" s="256"/>
      <c r="R2572" s="256"/>
      <c r="S2572" s="256"/>
      <c r="T2572" s="256"/>
      <c r="U2572" s="256"/>
      <c r="V2572" s="256"/>
      <c r="W2572" s="256"/>
      <c r="X2572" s="256"/>
      <c r="Y2572" s="256"/>
      <c r="Z2572" s="256"/>
      <c r="AA2572" s="256"/>
      <c r="AB2572" s="256"/>
      <c r="AC2572" s="256"/>
      <c r="AD2572" s="256"/>
      <c r="AE2572" s="256"/>
      <c r="AF2572" s="256"/>
      <c r="AG2572" s="256"/>
      <c r="AH2572" s="256"/>
      <c r="AI2572" s="256"/>
      <c r="AJ2572" s="256"/>
      <c r="AK2572" s="256"/>
      <c r="AL2572" s="256"/>
      <c r="AM2572" s="256"/>
      <c r="AN2572" s="256"/>
      <c r="AO2572" s="256"/>
      <c r="AP2572" s="256"/>
      <c r="AQ2572" s="256"/>
      <c r="AR2572" s="256"/>
      <c r="AS2572" s="256"/>
      <c r="AT2572" s="256"/>
    </row>
    <row r="2573" spans="2:46" s="257" customFormat="1" ht="21.6" x14ac:dyDescent="0.3">
      <c r="B2573" s="311"/>
      <c r="C2573" s="312"/>
      <c r="AS2573" s="313"/>
      <c r="AT2573" s="258"/>
    </row>
    <row r="2574" spans="2:46" s="257" customFormat="1" ht="14.4" x14ac:dyDescent="0.3">
      <c r="B2574" s="314"/>
      <c r="C2574" s="312"/>
      <c r="D2574" s="256"/>
      <c r="E2574" s="256"/>
      <c r="F2574" s="256"/>
      <c r="G2574" s="256"/>
      <c r="H2574" s="256"/>
      <c r="I2574" s="256"/>
      <c r="J2574" s="256"/>
      <c r="K2574" s="256"/>
      <c r="L2574" s="256"/>
      <c r="M2574" s="256"/>
      <c r="N2574" s="256"/>
      <c r="O2574" s="256"/>
      <c r="P2574" s="256"/>
      <c r="Q2574" s="256"/>
      <c r="R2574" s="256"/>
      <c r="S2574" s="256"/>
      <c r="T2574" s="256"/>
      <c r="U2574" s="256"/>
      <c r="V2574" s="256"/>
      <c r="W2574" s="256"/>
      <c r="X2574" s="256"/>
      <c r="Y2574" s="256"/>
      <c r="Z2574" s="256"/>
      <c r="AA2574" s="256"/>
      <c r="AB2574" s="256"/>
      <c r="AC2574" s="256"/>
      <c r="AD2574" s="256"/>
      <c r="AE2574" s="256"/>
      <c r="AF2574" s="256"/>
      <c r="AG2574" s="256"/>
      <c r="AH2574" s="256"/>
      <c r="AI2574" s="256"/>
      <c r="AJ2574" s="256"/>
      <c r="AK2574" s="256"/>
      <c r="AL2574" s="256"/>
      <c r="AM2574" s="256"/>
      <c r="AN2574" s="256"/>
      <c r="AO2574" s="256"/>
      <c r="AP2574" s="256"/>
      <c r="AQ2574" s="256"/>
      <c r="AR2574" s="256"/>
      <c r="AS2574" s="256"/>
      <c r="AT2574" s="256"/>
    </row>
    <row r="2575" spans="2:46" s="257" customFormat="1" ht="14.4" x14ac:dyDescent="0.3">
      <c r="B2575" s="314"/>
      <c r="C2575" s="312"/>
      <c r="D2575" s="256"/>
      <c r="E2575" s="256"/>
      <c r="F2575" s="256"/>
      <c r="G2575" s="256"/>
      <c r="H2575" s="256"/>
      <c r="I2575" s="256"/>
      <c r="J2575" s="256"/>
      <c r="K2575" s="256"/>
      <c r="L2575" s="256"/>
      <c r="M2575" s="256"/>
      <c r="N2575" s="256"/>
      <c r="O2575" s="256"/>
      <c r="P2575" s="256"/>
      <c r="Q2575" s="256"/>
      <c r="R2575" s="256"/>
      <c r="S2575" s="256"/>
      <c r="T2575" s="256"/>
      <c r="U2575" s="256"/>
      <c r="V2575" s="256"/>
      <c r="W2575" s="256"/>
      <c r="X2575" s="256"/>
      <c r="Y2575" s="256"/>
      <c r="Z2575" s="256"/>
      <c r="AA2575" s="256"/>
      <c r="AB2575" s="256"/>
      <c r="AC2575" s="256"/>
      <c r="AD2575" s="256"/>
      <c r="AE2575" s="256"/>
      <c r="AF2575" s="256"/>
      <c r="AG2575" s="256"/>
      <c r="AH2575" s="256"/>
      <c r="AI2575" s="256"/>
      <c r="AJ2575" s="256"/>
      <c r="AK2575" s="256"/>
      <c r="AL2575" s="256"/>
      <c r="AM2575" s="256"/>
      <c r="AN2575" s="256"/>
      <c r="AO2575" s="256"/>
      <c r="AP2575" s="256"/>
      <c r="AQ2575" s="256"/>
      <c r="AR2575" s="256"/>
      <c r="AS2575" s="256"/>
      <c r="AT2575" s="256"/>
    </row>
    <row r="2576" spans="2:46" s="257" customFormat="1" ht="21.6" x14ac:dyDescent="0.3">
      <c r="B2576" s="311"/>
      <c r="C2576" s="312"/>
      <c r="AS2576" s="313"/>
      <c r="AT2576" s="258"/>
    </row>
    <row r="2577" spans="2:46" s="257" customFormat="1" ht="21.6" x14ac:dyDescent="0.3">
      <c r="B2577" s="311"/>
      <c r="C2577" s="312"/>
      <c r="AS2577" s="313"/>
      <c r="AT2577" s="258"/>
    </row>
    <row r="2578" spans="2:46" s="257" customFormat="1" ht="14.4" x14ac:dyDescent="0.3">
      <c r="B2578" s="314"/>
      <c r="C2578" s="312"/>
      <c r="D2578" s="256"/>
      <c r="E2578" s="256"/>
      <c r="F2578" s="256"/>
      <c r="G2578" s="256"/>
      <c r="H2578" s="256"/>
      <c r="I2578" s="256"/>
      <c r="J2578" s="256"/>
      <c r="K2578" s="256"/>
      <c r="L2578" s="256"/>
      <c r="M2578" s="256"/>
      <c r="N2578" s="256"/>
      <c r="O2578" s="256"/>
      <c r="P2578" s="256"/>
      <c r="Q2578" s="256"/>
      <c r="R2578" s="256"/>
      <c r="S2578" s="256"/>
      <c r="T2578" s="256"/>
      <c r="U2578" s="256"/>
      <c r="V2578" s="256"/>
      <c r="W2578" s="256"/>
      <c r="X2578" s="256"/>
      <c r="Y2578" s="256"/>
      <c r="Z2578" s="256"/>
      <c r="AA2578" s="256"/>
      <c r="AB2578" s="256"/>
      <c r="AC2578" s="256"/>
      <c r="AD2578" s="256"/>
      <c r="AE2578" s="256"/>
      <c r="AF2578" s="256"/>
      <c r="AG2578" s="256"/>
      <c r="AH2578" s="256"/>
      <c r="AI2578" s="256"/>
      <c r="AJ2578" s="256"/>
      <c r="AK2578" s="256"/>
      <c r="AL2578" s="256"/>
      <c r="AM2578" s="256"/>
      <c r="AN2578" s="256"/>
      <c r="AO2578" s="256"/>
      <c r="AP2578" s="256"/>
      <c r="AQ2578" s="256"/>
      <c r="AR2578" s="256"/>
      <c r="AS2578" s="256"/>
      <c r="AT2578" s="256"/>
    </row>
    <row r="2579" spans="2:46" s="257" customFormat="1" ht="21.6" x14ac:dyDescent="0.3">
      <c r="B2579" s="311"/>
      <c r="C2579" s="312"/>
      <c r="AS2579" s="313"/>
      <c r="AT2579" s="258"/>
    </row>
    <row r="2580" spans="2:46" s="257" customFormat="1" ht="14.4" x14ac:dyDescent="0.3">
      <c r="B2580" s="314"/>
      <c r="C2580" s="312"/>
      <c r="D2580" s="256"/>
      <c r="E2580" s="256"/>
      <c r="F2580" s="256"/>
      <c r="G2580" s="256"/>
      <c r="H2580" s="256"/>
      <c r="I2580" s="256"/>
      <c r="J2580" s="256"/>
      <c r="K2580" s="256"/>
      <c r="L2580" s="256"/>
      <c r="M2580" s="256"/>
      <c r="N2580" s="256"/>
      <c r="O2580" s="256"/>
      <c r="P2580" s="256"/>
      <c r="Q2580" s="256"/>
      <c r="R2580" s="256"/>
      <c r="S2580" s="256"/>
      <c r="T2580" s="256"/>
      <c r="U2580" s="256"/>
      <c r="V2580" s="256"/>
      <c r="W2580" s="256"/>
      <c r="X2580" s="256"/>
      <c r="Y2580" s="256"/>
      <c r="Z2580" s="256"/>
      <c r="AA2580" s="256"/>
      <c r="AB2580" s="256"/>
      <c r="AC2580" s="256"/>
      <c r="AD2580" s="256"/>
      <c r="AE2580" s="256"/>
      <c r="AF2580" s="256"/>
      <c r="AG2580" s="256"/>
      <c r="AH2580" s="256"/>
      <c r="AI2580" s="256"/>
      <c r="AJ2580" s="256"/>
      <c r="AK2580" s="256"/>
      <c r="AL2580" s="256"/>
      <c r="AM2580" s="256"/>
      <c r="AN2580" s="256"/>
      <c r="AO2580" s="256"/>
      <c r="AP2580" s="256"/>
      <c r="AQ2580" s="256"/>
      <c r="AR2580" s="256"/>
      <c r="AS2580" s="256"/>
      <c r="AT2580" s="256"/>
    </row>
    <row r="2581" spans="2:46" s="257" customFormat="1" ht="21.6" x14ac:dyDescent="0.3">
      <c r="B2581" s="311"/>
      <c r="C2581" s="312"/>
      <c r="AS2581" s="313"/>
      <c r="AT2581" s="258"/>
    </row>
    <row r="2582" spans="2:46" s="257" customFormat="1" ht="21.6" x14ac:dyDescent="0.3">
      <c r="B2582" s="311"/>
      <c r="C2582" s="312"/>
      <c r="AS2582" s="313"/>
      <c r="AT2582" s="258"/>
    </row>
    <row r="2583" spans="2:46" s="257" customFormat="1" ht="21.6" x14ac:dyDescent="0.3">
      <c r="B2583" s="311"/>
      <c r="C2583" s="312"/>
      <c r="AS2583" s="313"/>
      <c r="AT2583" s="258"/>
    </row>
    <row r="2584" spans="2:46" s="257" customFormat="1" ht="14.4" x14ac:dyDescent="0.3">
      <c r="B2584" s="314"/>
      <c r="C2584" s="312"/>
      <c r="D2584" s="256"/>
      <c r="E2584" s="256"/>
      <c r="F2584" s="256"/>
      <c r="G2584" s="256"/>
      <c r="H2584" s="256"/>
      <c r="I2584" s="256"/>
      <c r="J2584" s="256"/>
      <c r="K2584" s="256"/>
      <c r="L2584" s="256"/>
      <c r="M2584" s="256"/>
      <c r="N2584" s="256"/>
      <c r="O2584" s="256"/>
      <c r="P2584" s="256"/>
      <c r="Q2584" s="256"/>
      <c r="R2584" s="256"/>
      <c r="S2584" s="256"/>
      <c r="T2584" s="256"/>
      <c r="U2584" s="256"/>
      <c r="V2584" s="256"/>
      <c r="W2584" s="256"/>
      <c r="X2584" s="256"/>
      <c r="Y2584" s="256"/>
      <c r="Z2584" s="256"/>
      <c r="AA2584" s="256"/>
      <c r="AB2584" s="256"/>
      <c r="AC2584" s="256"/>
      <c r="AD2584" s="256"/>
      <c r="AE2584" s="256"/>
      <c r="AF2584" s="256"/>
      <c r="AG2584" s="256"/>
      <c r="AH2584" s="256"/>
      <c r="AI2584" s="256"/>
      <c r="AJ2584" s="256"/>
      <c r="AK2584" s="256"/>
      <c r="AL2584" s="256"/>
      <c r="AM2584" s="256"/>
      <c r="AN2584" s="256"/>
      <c r="AO2584" s="256"/>
      <c r="AP2584" s="256"/>
      <c r="AQ2584" s="256"/>
      <c r="AR2584" s="256"/>
      <c r="AS2584" s="256"/>
      <c r="AT2584" s="256"/>
    </row>
    <row r="2585" spans="2:46" s="257" customFormat="1" ht="14.4" x14ac:dyDescent="0.3">
      <c r="B2585" s="314"/>
      <c r="C2585" s="312"/>
      <c r="D2585" s="256"/>
      <c r="E2585" s="256"/>
      <c r="F2585" s="256"/>
      <c r="G2585" s="256"/>
      <c r="H2585" s="256"/>
      <c r="I2585" s="256"/>
      <c r="J2585" s="256"/>
      <c r="K2585" s="256"/>
      <c r="L2585" s="256"/>
      <c r="M2585" s="256"/>
      <c r="N2585" s="256"/>
      <c r="O2585" s="256"/>
      <c r="P2585" s="256"/>
      <c r="Q2585" s="256"/>
      <c r="R2585" s="256"/>
      <c r="S2585" s="256"/>
      <c r="T2585" s="256"/>
      <c r="U2585" s="256"/>
      <c r="V2585" s="256"/>
      <c r="W2585" s="256"/>
      <c r="X2585" s="256"/>
      <c r="Y2585" s="256"/>
      <c r="Z2585" s="256"/>
      <c r="AA2585" s="256"/>
      <c r="AB2585" s="256"/>
      <c r="AC2585" s="256"/>
      <c r="AD2585" s="256"/>
      <c r="AE2585" s="256"/>
      <c r="AF2585" s="256"/>
      <c r="AG2585" s="256"/>
      <c r="AH2585" s="256"/>
      <c r="AI2585" s="256"/>
      <c r="AJ2585" s="256"/>
      <c r="AK2585" s="256"/>
      <c r="AL2585" s="256"/>
      <c r="AM2585" s="256"/>
      <c r="AN2585" s="256"/>
      <c r="AO2585" s="256"/>
      <c r="AP2585" s="256"/>
      <c r="AQ2585" s="256"/>
      <c r="AR2585" s="256"/>
      <c r="AS2585" s="256"/>
      <c r="AT2585" s="256"/>
    </row>
    <row r="2586" spans="2:46" s="257" customFormat="1" ht="14.4" x14ac:dyDescent="0.3">
      <c r="B2586" s="314"/>
      <c r="C2586" s="312"/>
      <c r="D2586" s="256"/>
      <c r="E2586" s="256"/>
      <c r="F2586" s="256"/>
      <c r="G2586" s="256"/>
      <c r="H2586" s="256"/>
      <c r="I2586" s="256"/>
      <c r="J2586" s="256"/>
      <c r="K2586" s="256"/>
      <c r="L2586" s="256"/>
      <c r="M2586" s="256"/>
      <c r="N2586" s="256"/>
      <c r="O2586" s="256"/>
      <c r="P2586" s="256"/>
      <c r="Q2586" s="256"/>
      <c r="R2586" s="256"/>
      <c r="S2586" s="256"/>
      <c r="T2586" s="256"/>
      <c r="U2586" s="256"/>
      <c r="V2586" s="256"/>
      <c r="W2586" s="256"/>
      <c r="X2586" s="256"/>
      <c r="Y2586" s="256"/>
      <c r="Z2586" s="256"/>
      <c r="AA2586" s="256"/>
      <c r="AB2586" s="256"/>
      <c r="AC2586" s="256"/>
      <c r="AD2586" s="256"/>
      <c r="AE2586" s="256"/>
      <c r="AF2586" s="256"/>
      <c r="AG2586" s="256"/>
      <c r="AH2586" s="256"/>
      <c r="AI2586" s="256"/>
      <c r="AJ2586" s="256"/>
      <c r="AK2586" s="256"/>
      <c r="AL2586" s="256"/>
      <c r="AM2586" s="256"/>
      <c r="AN2586" s="256"/>
      <c r="AO2586" s="256"/>
      <c r="AP2586" s="256"/>
      <c r="AQ2586" s="256"/>
      <c r="AR2586" s="256"/>
      <c r="AS2586" s="256"/>
      <c r="AT2586" s="256"/>
    </row>
    <row r="2587" spans="2:46" s="257" customFormat="1" ht="21.6" x14ac:dyDescent="0.3">
      <c r="B2587" s="311"/>
      <c r="C2587" s="312"/>
      <c r="AS2587" s="313"/>
      <c r="AT2587" s="258"/>
    </row>
    <row r="2588" spans="2:46" s="257" customFormat="1" ht="14.4" x14ac:dyDescent="0.3">
      <c r="B2588" s="314"/>
      <c r="C2588" s="312"/>
      <c r="D2588" s="256"/>
      <c r="E2588" s="256"/>
      <c r="F2588" s="256"/>
      <c r="G2588" s="256"/>
      <c r="H2588" s="256"/>
      <c r="I2588" s="256"/>
      <c r="J2588" s="256"/>
      <c r="K2588" s="256"/>
      <c r="L2588" s="256"/>
      <c r="M2588" s="256"/>
      <c r="N2588" s="256"/>
      <c r="O2588" s="256"/>
      <c r="P2588" s="256"/>
      <c r="Q2588" s="256"/>
      <c r="R2588" s="256"/>
      <c r="S2588" s="256"/>
      <c r="T2588" s="256"/>
      <c r="U2588" s="256"/>
      <c r="V2588" s="256"/>
      <c r="W2588" s="256"/>
      <c r="X2588" s="256"/>
      <c r="Y2588" s="256"/>
      <c r="Z2588" s="256"/>
      <c r="AA2588" s="256"/>
      <c r="AB2588" s="256"/>
      <c r="AC2588" s="256"/>
      <c r="AD2588" s="256"/>
      <c r="AE2588" s="256"/>
      <c r="AF2588" s="256"/>
      <c r="AG2588" s="256"/>
      <c r="AH2588" s="256"/>
      <c r="AI2588" s="256"/>
      <c r="AJ2588" s="256"/>
      <c r="AK2588" s="256"/>
      <c r="AL2588" s="256"/>
      <c r="AM2588" s="256"/>
      <c r="AN2588" s="256"/>
      <c r="AO2588" s="256"/>
      <c r="AP2588" s="256"/>
      <c r="AQ2588" s="256"/>
      <c r="AR2588" s="256"/>
      <c r="AS2588" s="256"/>
      <c r="AT2588" s="256"/>
    </row>
    <row r="2589" spans="2:46" s="257" customFormat="1" ht="14.4" x14ac:dyDescent="0.3">
      <c r="B2589" s="314"/>
      <c r="C2589" s="312"/>
      <c r="D2589" s="256"/>
      <c r="E2589" s="256"/>
      <c r="F2589" s="256"/>
      <c r="G2589" s="256"/>
      <c r="H2589" s="256"/>
      <c r="I2589" s="256"/>
      <c r="J2589" s="256"/>
      <c r="K2589" s="256"/>
      <c r="L2589" s="256"/>
      <c r="M2589" s="256"/>
      <c r="N2589" s="256"/>
      <c r="O2589" s="256"/>
      <c r="P2589" s="256"/>
      <c r="Q2589" s="256"/>
      <c r="R2589" s="256"/>
      <c r="S2589" s="256"/>
      <c r="T2589" s="256"/>
      <c r="U2589" s="256"/>
      <c r="V2589" s="256"/>
      <c r="W2589" s="256"/>
      <c r="X2589" s="256"/>
      <c r="Y2589" s="256"/>
      <c r="Z2589" s="256"/>
      <c r="AA2589" s="256"/>
      <c r="AB2589" s="256"/>
      <c r="AC2589" s="256"/>
      <c r="AD2589" s="256"/>
      <c r="AE2589" s="256"/>
      <c r="AF2589" s="256"/>
      <c r="AG2589" s="256"/>
      <c r="AH2589" s="256"/>
      <c r="AI2589" s="256"/>
      <c r="AJ2589" s="256"/>
      <c r="AK2589" s="256"/>
      <c r="AL2589" s="256"/>
      <c r="AM2589" s="256"/>
      <c r="AN2589" s="256"/>
      <c r="AO2589" s="256"/>
      <c r="AP2589" s="256"/>
      <c r="AQ2589" s="256"/>
      <c r="AR2589" s="256"/>
      <c r="AS2589" s="256"/>
      <c r="AT2589" s="256"/>
    </row>
    <row r="2590" spans="2:46" s="257" customFormat="1" ht="14.4" x14ac:dyDescent="0.3">
      <c r="B2590" s="314"/>
      <c r="C2590" s="312"/>
      <c r="D2590" s="256"/>
      <c r="E2590" s="256"/>
      <c r="F2590" s="256"/>
      <c r="G2590" s="256"/>
      <c r="H2590" s="256"/>
      <c r="I2590" s="256"/>
      <c r="J2590" s="256"/>
      <c r="K2590" s="256"/>
      <c r="L2590" s="256"/>
      <c r="M2590" s="256"/>
      <c r="N2590" s="256"/>
      <c r="O2590" s="256"/>
      <c r="P2590" s="256"/>
      <c r="Q2590" s="256"/>
      <c r="R2590" s="256"/>
      <c r="S2590" s="256"/>
      <c r="T2590" s="256"/>
      <c r="U2590" s="256"/>
      <c r="V2590" s="256"/>
      <c r="W2590" s="256"/>
      <c r="X2590" s="256"/>
      <c r="Y2590" s="256"/>
      <c r="Z2590" s="256"/>
      <c r="AA2590" s="256"/>
      <c r="AB2590" s="256"/>
      <c r="AC2590" s="256"/>
      <c r="AD2590" s="256"/>
      <c r="AE2590" s="256"/>
      <c r="AF2590" s="256"/>
      <c r="AG2590" s="256"/>
      <c r="AH2590" s="256"/>
      <c r="AI2590" s="256"/>
      <c r="AJ2590" s="256"/>
      <c r="AK2590" s="256"/>
      <c r="AL2590" s="256"/>
      <c r="AM2590" s="256"/>
      <c r="AN2590" s="256"/>
      <c r="AO2590" s="256"/>
      <c r="AP2590" s="256"/>
      <c r="AQ2590" s="256"/>
      <c r="AR2590" s="256"/>
      <c r="AS2590" s="256"/>
      <c r="AT2590" s="256"/>
    </row>
    <row r="2591" spans="2:46" s="257" customFormat="1" ht="14.4" x14ac:dyDescent="0.3">
      <c r="B2591" s="314"/>
      <c r="C2591" s="312"/>
      <c r="D2591" s="256"/>
      <c r="E2591" s="256"/>
      <c r="F2591" s="256"/>
      <c r="G2591" s="256"/>
      <c r="H2591" s="256"/>
      <c r="I2591" s="256"/>
      <c r="J2591" s="256"/>
      <c r="K2591" s="256"/>
      <c r="L2591" s="256"/>
      <c r="M2591" s="256"/>
      <c r="N2591" s="256"/>
      <c r="O2591" s="256"/>
      <c r="P2591" s="256"/>
      <c r="Q2591" s="256"/>
      <c r="R2591" s="256"/>
      <c r="S2591" s="256"/>
      <c r="T2591" s="256"/>
      <c r="U2591" s="256"/>
      <c r="V2591" s="256"/>
      <c r="W2591" s="256"/>
      <c r="X2591" s="256"/>
      <c r="Y2591" s="256"/>
      <c r="Z2591" s="256"/>
      <c r="AA2591" s="256"/>
      <c r="AB2591" s="256"/>
      <c r="AC2591" s="256"/>
      <c r="AD2591" s="256"/>
      <c r="AE2591" s="256"/>
      <c r="AF2591" s="256"/>
      <c r="AG2591" s="256"/>
      <c r="AH2591" s="256"/>
      <c r="AI2591" s="256"/>
      <c r="AJ2591" s="256"/>
      <c r="AK2591" s="256"/>
      <c r="AL2591" s="256"/>
      <c r="AM2591" s="256"/>
      <c r="AN2591" s="256"/>
      <c r="AO2591" s="256"/>
      <c r="AP2591" s="256"/>
      <c r="AQ2591" s="256"/>
      <c r="AR2591" s="256"/>
      <c r="AS2591" s="256"/>
      <c r="AT2591" s="256"/>
    </row>
    <row r="2592" spans="2:46" s="257" customFormat="1" ht="14.4" x14ac:dyDescent="0.3">
      <c r="B2592" s="314"/>
      <c r="C2592" s="312"/>
      <c r="D2592" s="256"/>
      <c r="E2592" s="256"/>
      <c r="F2592" s="256"/>
      <c r="G2592" s="256"/>
      <c r="H2592" s="256"/>
      <c r="I2592" s="256"/>
      <c r="J2592" s="256"/>
      <c r="K2592" s="256"/>
      <c r="L2592" s="256"/>
      <c r="M2592" s="256"/>
      <c r="N2592" s="256"/>
      <c r="O2592" s="256"/>
      <c r="P2592" s="256"/>
      <c r="Q2592" s="256"/>
      <c r="R2592" s="256"/>
      <c r="S2592" s="256"/>
      <c r="T2592" s="256"/>
      <c r="U2592" s="256"/>
      <c r="V2592" s="256"/>
      <c r="W2592" s="256"/>
      <c r="X2592" s="256"/>
      <c r="Y2592" s="256"/>
      <c r="Z2592" s="256"/>
      <c r="AA2592" s="256"/>
      <c r="AB2592" s="256"/>
      <c r="AC2592" s="256"/>
      <c r="AD2592" s="256"/>
      <c r="AE2592" s="256"/>
      <c r="AF2592" s="256"/>
      <c r="AG2592" s="256"/>
      <c r="AH2592" s="256"/>
      <c r="AI2592" s="256"/>
      <c r="AJ2592" s="256"/>
      <c r="AK2592" s="256"/>
      <c r="AL2592" s="256"/>
      <c r="AM2592" s="256"/>
      <c r="AN2592" s="256"/>
      <c r="AO2592" s="256"/>
      <c r="AP2592" s="256"/>
      <c r="AQ2592" s="256"/>
      <c r="AR2592" s="256"/>
      <c r="AS2592" s="256"/>
      <c r="AT2592" s="256"/>
    </row>
    <row r="2593" spans="2:46" s="257" customFormat="1" ht="14.4" x14ac:dyDescent="0.3">
      <c r="B2593" s="314"/>
      <c r="C2593" s="312"/>
      <c r="D2593" s="256"/>
      <c r="E2593" s="256"/>
      <c r="F2593" s="256"/>
      <c r="G2593" s="256"/>
      <c r="H2593" s="256"/>
      <c r="I2593" s="256"/>
      <c r="J2593" s="256"/>
      <c r="K2593" s="256"/>
      <c r="L2593" s="256"/>
      <c r="M2593" s="256"/>
      <c r="N2593" s="256"/>
      <c r="O2593" s="256"/>
      <c r="P2593" s="256"/>
      <c r="Q2593" s="256"/>
      <c r="R2593" s="256"/>
      <c r="S2593" s="256"/>
      <c r="T2593" s="256"/>
      <c r="U2593" s="256"/>
      <c r="V2593" s="256"/>
      <c r="W2593" s="256"/>
      <c r="X2593" s="256"/>
      <c r="Y2593" s="256"/>
      <c r="Z2593" s="256"/>
      <c r="AA2593" s="256"/>
      <c r="AB2593" s="256"/>
      <c r="AC2593" s="256"/>
      <c r="AD2593" s="256"/>
      <c r="AE2593" s="256"/>
      <c r="AF2593" s="256"/>
      <c r="AG2593" s="256"/>
      <c r="AH2593" s="256"/>
      <c r="AI2593" s="256"/>
      <c r="AJ2593" s="256"/>
      <c r="AK2593" s="256"/>
      <c r="AL2593" s="256"/>
      <c r="AM2593" s="256"/>
      <c r="AN2593" s="256"/>
      <c r="AO2593" s="256"/>
      <c r="AP2593" s="256"/>
      <c r="AQ2593" s="256"/>
      <c r="AR2593" s="256"/>
      <c r="AS2593" s="256"/>
      <c r="AT2593" s="256"/>
    </row>
    <row r="2594" spans="2:46" s="257" customFormat="1" ht="14.4" x14ac:dyDescent="0.3">
      <c r="B2594" s="314"/>
      <c r="C2594" s="312"/>
      <c r="D2594" s="256"/>
      <c r="E2594" s="256"/>
      <c r="F2594" s="256"/>
      <c r="G2594" s="256"/>
      <c r="H2594" s="256"/>
      <c r="I2594" s="256"/>
      <c r="J2594" s="256"/>
      <c r="K2594" s="256"/>
      <c r="L2594" s="256"/>
      <c r="M2594" s="256"/>
      <c r="N2594" s="256"/>
      <c r="O2594" s="256"/>
      <c r="P2594" s="256"/>
      <c r="Q2594" s="256"/>
      <c r="R2594" s="256"/>
      <c r="S2594" s="256"/>
      <c r="T2594" s="256"/>
      <c r="U2594" s="256"/>
      <c r="V2594" s="256"/>
      <c r="W2594" s="256"/>
      <c r="X2594" s="256"/>
      <c r="Y2594" s="256"/>
      <c r="Z2594" s="256"/>
      <c r="AA2594" s="256"/>
      <c r="AB2594" s="256"/>
      <c r="AC2594" s="256"/>
      <c r="AD2594" s="256"/>
      <c r="AE2594" s="256"/>
      <c r="AF2594" s="256"/>
      <c r="AG2594" s="256"/>
      <c r="AH2594" s="256"/>
      <c r="AI2594" s="256"/>
      <c r="AJ2594" s="256"/>
      <c r="AK2594" s="256"/>
      <c r="AL2594" s="256"/>
      <c r="AM2594" s="256"/>
      <c r="AN2594" s="256"/>
      <c r="AO2594" s="256"/>
      <c r="AP2594" s="256"/>
      <c r="AQ2594" s="256"/>
      <c r="AR2594" s="256"/>
      <c r="AS2594" s="256"/>
      <c r="AT2594" s="256"/>
    </row>
    <row r="2595" spans="2:46" s="257" customFormat="1" ht="21.6" x14ac:dyDescent="0.3">
      <c r="B2595" s="311"/>
      <c r="C2595" s="312"/>
      <c r="AS2595" s="313"/>
      <c r="AT2595" s="258"/>
    </row>
    <row r="2596" spans="2:46" s="257" customFormat="1" ht="14.4" x14ac:dyDescent="0.3">
      <c r="B2596" s="314"/>
      <c r="C2596" s="312"/>
      <c r="D2596" s="256"/>
      <c r="E2596" s="256"/>
      <c r="F2596" s="256"/>
      <c r="G2596" s="256"/>
      <c r="H2596" s="256"/>
      <c r="I2596" s="256"/>
      <c r="J2596" s="256"/>
      <c r="K2596" s="256"/>
      <c r="L2596" s="256"/>
      <c r="M2596" s="256"/>
      <c r="N2596" s="256"/>
      <c r="O2596" s="256"/>
      <c r="P2596" s="256"/>
      <c r="Q2596" s="256"/>
      <c r="R2596" s="256"/>
      <c r="S2596" s="256"/>
      <c r="T2596" s="256"/>
      <c r="U2596" s="256"/>
      <c r="V2596" s="256"/>
      <c r="W2596" s="256"/>
      <c r="X2596" s="256"/>
      <c r="Y2596" s="256"/>
      <c r="Z2596" s="256"/>
      <c r="AA2596" s="256"/>
      <c r="AB2596" s="256"/>
      <c r="AC2596" s="256"/>
      <c r="AD2596" s="256"/>
      <c r="AE2596" s="256"/>
      <c r="AF2596" s="256"/>
      <c r="AG2596" s="256"/>
      <c r="AH2596" s="256"/>
      <c r="AI2596" s="256"/>
      <c r="AJ2596" s="256"/>
      <c r="AK2596" s="256"/>
      <c r="AL2596" s="256"/>
      <c r="AM2596" s="256"/>
      <c r="AN2596" s="256"/>
      <c r="AO2596" s="256"/>
      <c r="AP2596" s="256"/>
      <c r="AQ2596" s="256"/>
      <c r="AR2596" s="256"/>
      <c r="AS2596" s="256"/>
      <c r="AT2596" s="256"/>
    </row>
    <row r="2597" spans="2:46" s="257" customFormat="1" ht="14.4" x14ac:dyDescent="0.3">
      <c r="B2597" s="314"/>
      <c r="C2597" s="312"/>
      <c r="D2597" s="256"/>
      <c r="E2597" s="256"/>
      <c r="F2597" s="256"/>
      <c r="G2597" s="256"/>
      <c r="H2597" s="256"/>
      <c r="I2597" s="256"/>
      <c r="J2597" s="256"/>
      <c r="K2597" s="256"/>
      <c r="L2597" s="256"/>
      <c r="M2597" s="256"/>
      <c r="N2597" s="256"/>
      <c r="O2597" s="256"/>
      <c r="P2597" s="256"/>
      <c r="Q2597" s="256"/>
      <c r="R2597" s="256"/>
      <c r="S2597" s="256"/>
      <c r="T2597" s="256"/>
      <c r="U2597" s="256"/>
      <c r="V2597" s="256"/>
      <c r="W2597" s="256"/>
      <c r="X2597" s="256"/>
      <c r="Y2597" s="256"/>
      <c r="Z2597" s="256"/>
      <c r="AA2597" s="256"/>
      <c r="AB2597" s="256"/>
      <c r="AC2597" s="256"/>
      <c r="AD2597" s="256"/>
      <c r="AE2597" s="256"/>
      <c r="AF2597" s="256"/>
      <c r="AG2597" s="256"/>
      <c r="AH2597" s="256"/>
      <c r="AI2597" s="256"/>
      <c r="AJ2597" s="256"/>
      <c r="AK2597" s="256"/>
      <c r="AL2597" s="256"/>
      <c r="AM2597" s="256"/>
      <c r="AN2597" s="256"/>
      <c r="AO2597" s="256"/>
      <c r="AP2597" s="256"/>
      <c r="AQ2597" s="256"/>
      <c r="AR2597" s="256"/>
      <c r="AS2597" s="256"/>
      <c r="AT2597" s="256"/>
    </row>
    <row r="2598" spans="2:46" s="257" customFormat="1" ht="21.6" x14ac:dyDescent="0.3">
      <c r="B2598" s="311"/>
      <c r="C2598" s="312"/>
      <c r="AS2598" s="313"/>
      <c r="AT2598" s="258"/>
    </row>
    <row r="2599" spans="2:46" s="257" customFormat="1" ht="14.4" x14ac:dyDescent="0.3">
      <c r="B2599" s="314"/>
      <c r="C2599" s="312"/>
      <c r="D2599" s="256"/>
      <c r="E2599" s="256"/>
      <c r="F2599" s="256"/>
      <c r="G2599" s="256"/>
      <c r="H2599" s="256"/>
      <c r="I2599" s="256"/>
      <c r="J2599" s="256"/>
      <c r="K2599" s="256"/>
      <c r="L2599" s="256"/>
      <c r="M2599" s="256"/>
      <c r="N2599" s="256"/>
      <c r="O2599" s="256"/>
      <c r="P2599" s="256"/>
      <c r="Q2599" s="256"/>
      <c r="R2599" s="256"/>
      <c r="S2599" s="256"/>
      <c r="T2599" s="256"/>
      <c r="U2599" s="256"/>
      <c r="V2599" s="256"/>
      <c r="W2599" s="256"/>
      <c r="X2599" s="256"/>
      <c r="Y2599" s="256"/>
      <c r="Z2599" s="256"/>
      <c r="AA2599" s="256"/>
      <c r="AB2599" s="256"/>
      <c r="AC2599" s="256"/>
      <c r="AD2599" s="256"/>
      <c r="AE2599" s="256"/>
      <c r="AF2599" s="256"/>
      <c r="AG2599" s="256"/>
      <c r="AH2599" s="256"/>
      <c r="AI2599" s="256"/>
      <c r="AJ2599" s="256"/>
      <c r="AK2599" s="256"/>
      <c r="AL2599" s="256"/>
      <c r="AM2599" s="256"/>
      <c r="AN2599" s="256"/>
      <c r="AO2599" s="256"/>
      <c r="AP2599" s="256"/>
      <c r="AQ2599" s="256"/>
      <c r="AR2599" s="256"/>
      <c r="AS2599" s="256"/>
      <c r="AT2599" s="256"/>
    </row>
    <row r="2600" spans="2:46" s="257" customFormat="1" ht="14.4" x14ac:dyDescent="0.3">
      <c r="B2600" s="314"/>
      <c r="C2600" s="312"/>
      <c r="D2600" s="256"/>
      <c r="E2600" s="256"/>
      <c r="F2600" s="256"/>
      <c r="G2600" s="256"/>
      <c r="H2600" s="256"/>
      <c r="I2600" s="256"/>
      <c r="J2600" s="256"/>
      <c r="K2600" s="256"/>
      <c r="L2600" s="256"/>
      <c r="M2600" s="256"/>
      <c r="N2600" s="256"/>
      <c r="O2600" s="256"/>
      <c r="P2600" s="256"/>
      <c r="Q2600" s="256"/>
      <c r="R2600" s="256"/>
      <c r="S2600" s="256"/>
      <c r="T2600" s="256"/>
      <c r="U2600" s="256"/>
      <c r="V2600" s="256"/>
      <c r="W2600" s="256"/>
      <c r="X2600" s="256"/>
      <c r="Y2600" s="256"/>
      <c r="Z2600" s="256"/>
      <c r="AA2600" s="256"/>
      <c r="AB2600" s="256"/>
      <c r="AC2600" s="256"/>
      <c r="AD2600" s="256"/>
      <c r="AE2600" s="256"/>
      <c r="AF2600" s="256"/>
      <c r="AG2600" s="256"/>
      <c r="AH2600" s="256"/>
      <c r="AI2600" s="256"/>
      <c r="AJ2600" s="256"/>
      <c r="AK2600" s="256"/>
      <c r="AL2600" s="256"/>
      <c r="AM2600" s="256"/>
      <c r="AN2600" s="256"/>
      <c r="AO2600" s="256"/>
      <c r="AP2600" s="256"/>
      <c r="AQ2600" s="256"/>
      <c r="AR2600" s="256"/>
      <c r="AS2600" s="256"/>
      <c r="AT2600" s="256"/>
    </row>
    <row r="2601" spans="2:46" s="257" customFormat="1" ht="14.4" x14ac:dyDescent="0.3">
      <c r="B2601" s="314"/>
      <c r="C2601" s="312"/>
      <c r="D2601" s="256"/>
      <c r="E2601" s="256"/>
      <c r="F2601" s="256"/>
      <c r="G2601" s="256"/>
      <c r="H2601" s="256"/>
      <c r="I2601" s="256"/>
      <c r="J2601" s="256"/>
      <c r="K2601" s="256"/>
      <c r="L2601" s="256"/>
      <c r="M2601" s="256"/>
      <c r="N2601" s="256"/>
      <c r="O2601" s="256"/>
      <c r="P2601" s="256"/>
      <c r="Q2601" s="256"/>
      <c r="R2601" s="256"/>
      <c r="S2601" s="256"/>
      <c r="T2601" s="256"/>
      <c r="U2601" s="256"/>
      <c r="V2601" s="256"/>
      <c r="W2601" s="256"/>
      <c r="X2601" s="256"/>
      <c r="Y2601" s="256"/>
      <c r="Z2601" s="256"/>
      <c r="AA2601" s="256"/>
      <c r="AB2601" s="256"/>
      <c r="AC2601" s="256"/>
      <c r="AD2601" s="256"/>
      <c r="AE2601" s="256"/>
      <c r="AF2601" s="256"/>
      <c r="AG2601" s="256"/>
      <c r="AH2601" s="256"/>
      <c r="AI2601" s="256"/>
      <c r="AJ2601" s="256"/>
      <c r="AK2601" s="256"/>
      <c r="AL2601" s="256"/>
      <c r="AM2601" s="256"/>
      <c r="AN2601" s="256"/>
      <c r="AO2601" s="256"/>
      <c r="AP2601" s="256"/>
      <c r="AQ2601" s="256"/>
      <c r="AR2601" s="256"/>
      <c r="AS2601" s="256"/>
      <c r="AT2601" s="256"/>
    </row>
    <row r="2602" spans="2:46" s="257" customFormat="1" ht="21.6" x14ac:dyDescent="0.3">
      <c r="B2602" s="311"/>
      <c r="C2602" s="312"/>
      <c r="AS2602" s="313"/>
      <c r="AT2602" s="258"/>
    </row>
    <row r="2603" spans="2:46" s="257" customFormat="1" ht="14.4" x14ac:dyDescent="0.3">
      <c r="B2603" s="314"/>
      <c r="C2603" s="312"/>
      <c r="D2603" s="256"/>
      <c r="E2603" s="256"/>
      <c r="F2603" s="256"/>
      <c r="G2603" s="256"/>
      <c r="H2603" s="256"/>
      <c r="I2603" s="256"/>
      <c r="J2603" s="256"/>
      <c r="K2603" s="256"/>
      <c r="L2603" s="256"/>
      <c r="M2603" s="256"/>
      <c r="N2603" s="256"/>
      <c r="O2603" s="256"/>
      <c r="P2603" s="256"/>
      <c r="Q2603" s="256"/>
      <c r="R2603" s="256"/>
      <c r="S2603" s="256"/>
      <c r="T2603" s="256"/>
      <c r="U2603" s="256"/>
      <c r="V2603" s="256"/>
      <c r="W2603" s="256"/>
      <c r="X2603" s="256"/>
      <c r="Y2603" s="256"/>
      <c r="Z2603" s="256"/>
      <c r="AA2603" s="256"/>
      <c r="AB2603" s="256"/>
      <c r="AC2603" s="256"/>
      <c r="AD2603" s="256"/>
      <c r="AE2603" s="256"/>
      <c r="AF2603" s="256"/>
      <c r="AG2603" s="256"/>
      <c r="AH2603" s="256"/>
      <c r="AI2603" s="256"/>
      <c r="AJ2603" s="256"/>
      <c r="AK2603" s="256"/>
      <c r="AL2603" s="256"/>
      <c r="AM2603" s="256"/>
      <c r="AN2603" s="256"/>
      <c r="AO2603" s="256"/>
      <c r="AP2603" s="256"/>
      <c r="AQ2603" s="256"/>
      <c r="AR2603" s="256"/>
      <c r="AS2603" s="256"/>
      <c r="AT2603" s="256"/>
    </row>
    <row r="2604" spans="2:46" s="257" customFormat="1" ht="21.6" x14ac:dyDescent="0.3">
      <c r="B2604" s="311"/>
      <c r="C2604" s="312"/>
      <c r="AS2604" s="313"/>
      <c r="AT2604" s="258"/>
    </row>
    <row r="2605" spans="2:46" s="257" customFormat="1" ht="21.6" x14ac:dyDescent="0.3">
      <c r="B2605" s="311"/>
      <c r="C2605" s="312"/>
      <c r="AS2605" s="313"/>
      <c r="AT2605" s="258"/>
    </row>
    <row r="2606" spans="2:46" s="257" customFormat="1" ht="21.6" x14ac:dyDescent="0.3">
      <c r="B2606" s="311"/>
      <c r="C2606" s="312"/>
      <c r="AS2606" s="313"/>
      <c r="AT2606" s="258"/>
    </row>
    <row r="2607" spans="2:46" s="257" customFormat="1" ht="14.4" x14ac:dyDescent="0.3">
      <c r="B2607" s="314"/>
      <c r="C2607" s="312"/>
      <c r="D2607" s="256"/>
      <c r="E2607" s="256"/>
      <c r="F2607" s="256"/>
      <c r="G2607" s="256"/>
      <c r="H2607" s="256"/>
      <c r="I2607" s="256"/>
      <c r="J2607" s="256"/>
      <c r="K2607" s="256"/>
      <c r="L2607" s="256"/>
      <c r="M2607" s="256"/>
      <c r="N2607" s="256"/>
      <c r="O2607" s="256"/>
      <c r="P2607" s="256"/>
      <c r="Q2607" s="256"/>
      <c r="R2607" s="256"/>
      <c r="S2607" s="256"/>
      <c r="T2607" s="256"/>
      <c r="U2607" s="256"/>
      <c r="V2607" s="256"/>
      <c r="W2607" s="256"/>
      <c r="X2607" s="256"/>
      <c r="Y2607" s="256"/>
      <c r="Z2607" s="256"/>
      <c r="AA2607" s="256"/>
      <c r="AB2607" s="256"/>
      <c r="AC2607" s="256"/>
      <c r="AD2607" s="256"/>
      <c r="AE2607" s="256"/>
      <c r="AF2607" s="256"/>
      <c r="AG2607" s="256"/>
      <c r="AH2607" s="256"/>
      <c r="AI2607" s="256"/>
      <c r="AJ2607" s="256"/>
      <c r="AK2607" s="256"/>
      <c r="AL2607" s="256"/>
      <c r="AM2607" s="256"/>
      <c r="AN2607" s="256"/>
      <c r="AO2607" s="256"/>
      <c r="AP2607" s="256"/>
      <c r="AQ2607" s="256"/>
      <c r="AR2607" s="256"/>
      <c r="AS2607" s="256"/>
      <c r="AT2607" s="256"/>
    </row>
    <row r="2608" spans="2:46" s="257" customFormat="1" ht="14.4" x14ac:dyDescent="0.3">
      <c r="B2608" s="314"/>
      <c r="C2608" s="312"/>
      <c r="D2608" s="256"/>
      <c r="E2608" s="256"/>
      <c r="F2608" s="256"/>
      <c r="G2608" s="256"/>
      <c r="H2608" s="256"/>
      <c r="I2608" s="256"/>
      <c r="J2608" s="256"/>
      <c r="K2608" s="256"/>
      <c r="L2608" s="256"/>
      <c r="M2608" s="256"/>
      <c r="N2608" s="256"/>
      <c r="O2608" s="256"/>
      <c r="P2608" s="256"/>
      <c r="Q2608" s="256"/>
      <c r="R2608" s="256"/>
      <c r="S2608" s="256"/>
      <c r="T2608" s="256"/>
      <c r="U2608" s="256"/>
      <c r="V2608" s="256"/>
      <c r="W2608" s="256"/>
      <c r="X2608" s="256"/>
      <c r="Y2608" s="256"/>
      <c r="Z2608" s="256"/>
      <c r="AA2608" s="256"/>
      <c r="AB2608" s="256"/>
      <c r="AC2608" s="256"/>
      <c r="AD2608" s="256"/>
      <c r="AE2608" s="256"/>
      <c r="AF2608" s="256"/>
      <c r="AG2608" s="256"/>
      <c r="AH2608" s="256"/>
      <c r="AI2608" s="256"/>
      <c r="AJ2608" s="256"/>
      <c r="AK2608" s="256"/>
      <c r="AL2608" s="256"/>
      <c r="AM2608" s="256"/>
      <c r="AN2608" s="256"/>
      <c r="AO2608" s="256"/>
      <c r="AP2608" s="256"/>
      <c r="AQ2608" s="256"/>
      <c r="AR2608" s="256"/>
      <c r="AS2608" s="256"/>
      <c r="AT2608" s="256"/>
    </row>
    <row r="2609" spans="2:46" s="257" customFormat="1" ht="21.6" x14ac:dyDescent="0.3">
      <c r="B2609" s="311"/>
      <c r="C2609" s="312"/>
      <c r="AS2609" s="313"/>
      <c r="AT2609" s="258"/>
    </row>
    <row r="2610" spans="2:46" s="257" customFormat="1" ht="21.6" x14ac:dyDescent="0.3">
      <c r="B2610" s="311"/>
      <c r="C2610" s="312"/>
      <c r="AS2610" s="313"/>
      <c r="AT2610" s="258"/>
    </row>
    <row r="2611" spans="2:46" s="257" customFormat="1" ht="14.4" x14ac:dyDescent="0.3">
      <c r="B2611" s="314"/>
      <c r="C2611" s="312"/>
      <c r="D2611" s="256"/>
      <c r="E2611" s="256"/>
      <c r="F2611" s="256"/>
      <c r="G2611" s="256"/>
      <c r="H2611" s="256"/>
      <c r="I2611" s="256"/>
      <c r="J2611" s="256"/>
      <c r="K2611" s="256"/>
      <c r="L2611" s="256"/>
      <c r="M2611" s="256"/>
      <c r="N2611" s="256"/>
      <c r="O2611" s="256"/>
      <c r="P2611" s="256"/>
      <c r="Q2611" s="256"/>
      <c r="R2611" s="256"/>
      <c r="S2611" s="256"/>
      <c r="T2611" s="256"/>
      <c r="U2611" s="256"/>
      <c r="V2611" s="256"/>
      <c r="W2611" s="256"/>
      <c r="X2611" s="256"/>
      <c r="Y2611" s="256"/>
      <c r="Z2611" s="256"/>
      <c r="AA2611" s="256"/>
      <c r="AB2611" s="256"/>
      <c r="AC2611" s="256"/>
      <c r="AD2611" s="256"/>
      <c r="AE2611" s="256"/>
      <c r="AF2611" s="256"/>
      <c r="AG2611" s="256"/>
      <c r="AH2611" s="256"/>
      <c r="AI2611" s="256"/>
      <c r="AJ2611" s="256"/>
      <c r="AK2611" s="256"/>
      <c r="AL2611" s="256"/>
      <c r="AM2611" s="256"/>
      <c r="AN2611" s="256"/>
      <c r="AO2611" s="256"/>
      <c r="AP2611" s="256"/>
      <c r="AQ2611" s="256"/>
      <c r="AR2611" s="256"/>
      <c r="AS2611" s="256"/>
      <c r="AT2611" s="256"/>
    </row>
    <row r="2612" spans="2:46" s="257" customFormat="1" ht="21.6" x14ac:dyDescent="0.3">
      <c r="B2612" s="311"/>
      <c r="C2612" s="312"/>
      <c r="AS2612" s="313"/>
      <c r="AT2612" s="258"/>
    </row>
    <row r="2613" spans="2:46" s="257" customFormat="1" ht="14.4" x14ac:dyDescent="0.3">
      <c r="B2613" s="314"/>
      <c r="C2613" s="312"/>
      <c r="D2613" s="256"/>
      <c r="E2613" s="256"/>
      <c r="F2613" s="256"/>
      <c r="G2613" s="256"/>
      <c r="H2613" s="256"/>
      <c r="I2613" s="256"/>
      <c r="J2613" s="256"/>
      <c r="K2613" s="256"/>
      <c r="L2613" s="256"/>
      <c r="M2613" s="256"/>
      <c r="N2613" s="256"/>
      <c r="O2613" s="256"/>
      <c r="P2613" s="256"/>
      <c r="Q2613" s="256"/>
      <c r="R2613" s="256"/>
      <c r="S2613" s="256"/>
      <c r="T2613" s="256"/>
      <c r="U2613" s="256"/>
      <c r="V2613" s="256"/>
      <c r="W2613" s="256"/>
      <c r="X2613" s="256"/>
      <c r="Y2613" s="256"/>
      <c r="Z2613" s="256"/>
      <c r="AA2613" s="256"/>
      <c r="AB2613" s="256"/>
      <c r="AC2613" s="256"/>
      <c r="AD2613" s="256"/>
      <c r="AE2613" s="256"/>
      <c r="AF2613" s="256"/>
      <c r="AG2613" s="256"/>
      <c r="AH2613" s="256"/>
      <c r="AI2613" s="256"/>
      <c r="AJ2613" s="256"/>
      <c r="AK2613" s="256"/>
      <c r="AL2613" s="256"/>
      <c r="AM2613" s="256"/>
      <c r="AN2613" s="256"/>
      <c r="AO2613" s="256"/>
      <c r="AP2613" s="256"/>
      <c r="AQ2613" s="256"/>
      <c r="AR2613" s="256"/>
      <c r="AS2613" s="256"/>
      <c r="AT2613" s="256"/>
    </row>
    <row r="2614" spans="2:46" s="257" customFormat="1" ht="21.6" x14ac:dyDescent="0.3">
      <c r="B2614" s="311"/>
      <c r="C2614" s="312"/>
      <c r="AS2614" s="313"/>
      <c r="AT2614" s="258"/>
    </row>
    <row r="2615" spans="2:46" s="257" customFormat="1" ht="21.6" x14ac:dyDescent="0.3">
      <c r="B2615" s="311"/>
      <c r="C2615" s="312"/>
      <c r="AS2615" s="313"/>
      <c r="AT2615" s="258"/>
    </row>
    <row r="2616" spans="2:46" s="257" customFormat="1" ht="21.6" x14ac:dyDescent="0.3">
      <c r="B2616" s="311"/>
      <c r="C2616" s="312"/>
      <c r="AS2616" s="313"/>
      <c r="AT2616" s="258"/>
    </row>
    <row r="2617" spans="2:46" s="257" customFormat="1" ht="21.6" x14ac:dyDescent="0.3">
      <c r="B2617" s="311"/>
      <c r="C2617" s="312"/>
      <c r="AS2617" s="313"/>
      <c r="AT2617" s="258"/>
    </row>
    <row r="2618" spans="2:46" s="257" customFormat="1" ht="21.6" x14ac:dyDescent="0.3">
      <c r="B2618" s="311"/>
      <c r="C2618" s="312"/>
      <c r="AS2618" s="313"/>
      <c r="AT2618" s="258"/>
    </row>
    <row r="2619" spans="2:46" s="257" customFormat="1" ht="14.4" x14ac:dyDescent="0.3">
      <c r="B2619" s="314"/>
      <c r="C2619" s="312"/>
      <c r="D2619" s="256"/>
      <c r="E2619" s="256"/>
      <c r="F2619" s="256"/>
      <c r="G2619" s="256"/>
      <c r="H2619" s="256"/>
      <c r="I2619" s="256"/>
      <c r="J2619" s="256"/>
      <c r="K2619" s="256"/>
      <c r="L2619" s="256"/>
      <c r="M2619" s="256"/>
      <c r="N2619" s="256"/>
      <c r="O2619" s="256"/>
      <c r="P2619" s="256"/>
      <c r="Q2619" s="256"/>
      <c r="R2619" s="256"/>
      <c r="S2619" s="256"/>
      <c r="T2619" s="256"/>
      <c r="U2619" s="256"/>
      <c r="V2619" s="256"/>
      <c r="W2619" s="256"/>
      <c r="X2619" s="256"/>
      <c r="Y2619" s="256"/>
      <c r="Z2619" s="256"/>
      <c r="AA2619" s="256"/>
      <c r="AB2619" s="256"/>
      <c r="AC2619" s="256"/>
      <c r="AD2619" s="256"/>
      <c r="AE2619" s="256"/>
      <c r="AF2619" s="256"/>
      <c r="AG2619" s="256"/>
      <c r="AH2619" s="256"/>
      <c r="AI2619" s="256"/>
      <c r="AJ2619" s="256"/>
      <c r="AK2619" s="256"/>
      <c r="AL2619" s="256"/>
      <c r="AM2619" s="256"/>
      <c r="AN2619" s="256"/>
      <c r="AO2619" s="256"/>
      <c r="AP2619" s="256"/>
      <c r="AQ2619" s="256"/>
      <c r="AR2619" s="256"/>
      <c r="AS2619" s="256"/>
      <c r="AT2619" s="256"/>
    </row>
    <row r="2620" spans="2:46" s="257" customFormat="1" ht="14.4" x14ac:dyDescent="0.3">
      <c r="B2620" s="314"/>
      <c r="C2620" s="312"/>
      <c r="D2620" s="256"/>
      <c r="E2620" s="256"/>
      <c r="F2620" s="256"/>
      <c r="G2620" s="256"/>
      <c r="H2620" s="256"/>
      <c r="I2620" s="256"/>
      <c r="J2620" s="256"/>
      <c r="K2620" s="256"/>
      <c r="L2620" s="256"/>
      <c r="M2620" s="256"/>
      <c r="N2620" s="256"/>
      <c r="O2620" s="256"/>
      <c r="P2620" s="256"/>
      <c r="Q2620" s="256"/>
      <c r="R2620" s="256"/>
      <c r="S2620" s="256"/>
      <c r="T2620" s="256"/>
      <c r="U2620" s="256"/>
      <c r="V2620" s="256"/>
      <c r="W2620" s="256"/>
      <c r="X2620" s="256"/>
      <c r="Y2620" s="256"/>
      <c r="Z2620" s="256"/>
      <c r="AA2620" s="256"/>
      <c r="AB2620" s="256"/>
      <c r="AC2620" s="256"/>
      <c r="AD2620" s="256"/>
      <c r="AE2620" s="256"/>
      <c r="AF2620" s="256"/>
      <c r="AG2620" s="256"/>
      <c r="AH2620" s="256"/>
      <c r="AI2620" s="256"/>
      <c r="AJ2620" s="256"/>
      <c r="AK2620" s="256"/>
      <c r="AL2620" s="256"/>
      <c r="AM2620" s="256"/>
      <c r="AN2620" s="256"/>
      <c r="AO2620" s="256"/>
      <c r="AP2620" s="256"/>
      <c r="AQ2620" s="256"/>
      <c r="AR2620" s="256"/>
      <c r="AS2620" s="256"/>
      <c r="AT2620" s="256"/>
    </row>
    <row r="2621" spans="2:46" s="257" customFormat="1" ht="21.6" x14ac:dyDescent="0.3">
      <c r="B2621" s="311"/>
      <c r="C2621" s="312"/>
      <c r="AS2621" s="313"/>
      <c r="AT2621" s="258"/>
    </row>
    <row r="2622" spans="2:46" s="257" customFormat="1" ht="14.4" x14ac:dyDescent="0.3">
      <c r="B2622" s="314"/>
      <c r="C2622" s="312"/>
      <c r="D2622" s="256"/>
      <c r="E2622" s="256"/>
      <c r="F2622" s="256"/>
      <c r="G2622" s="256"/>
      <c r="H2622" s="256"/>
      <c r="I2622" s="256"/>
      <c r="J2622" s="256"/>
      <c r="K2622" s="256"/>
      <c r="L2622" s="256"/>
      <c r="M2622" s="256"/>
      <c r="N2622" s="256"/>
      <c r="O2622" s="256"/>
      <c r="P2622" s="256"/>
      <c r="Q2622" s="256"/>
      <c r="R2622" s="256"/>
      <c r="S2622" s="256"/>
      <c r="T2622" s="256"/>
      <c r="U2622" s="256"/>
      <c r="V2622" s="256"/>
      <c r="W2622" s="256"/>
      <c r="X2622" s="256"/>
      <c r="Y2622" s="256"/>
      <c r="Z2622" s="256"/>
      <c r="AA2622" s="256"/>
      <c r="AB2622" s="256"/>
      <c r="AC2622" s="256"/>
      <c r="AD2622" s="256"/>
      <c r="AE2622" s="256"/>
      <c r="AF2622" s="256"/>
      <c r="AG2622" s="256"/>
      <c r="AH2622" s="256"/>
      <c r="AI2622" s="256"/>
      <c r="AJ2622" s="256"/>
      <c r="AK2622" s="256"/>
      <c r="AL2622" s="256"/>
      <c r="AM2622" s="256"/>
      <c r="AN2622" s="256"/>
      <c r="AO2622" s="256"/>
      <c r="AP2622" s="256"/>
      <c r="AQ2622" s="256"/>
      <c r="AR2622" s="256"/>
      <c r="AS2622" s="256"/>
      <c r="AT2622" s="256"/>
    </row>
    <row r="2623" spans="2:46" s="257" customFormat="1" ht="21.6" x14ac:dyDescent="0.3">
      <c r="B2623" s="311"/>
      <c r="C2623" s="312"/>
      <c r="AS2623" s="313"/>
      <c r="AT2623" s="258"/>
    </row>
    <row r="2624" spans="2:46" s="257" customFormat="1" ht="21.6" x14ac:dyDescent="0.3">
      <c r="B2624" s="311"/>
      <c r="C2624" s="312"/>
      <c r="AS2624" s="313"/>
      <c r="AT2624" s="258"/>
    </row>
    <row r="2625" spans="2:46" s="257" customFormat="1" ht="14.4" x14ac:dyDescent="0.3">
      <c r="B2625" s="314"/>
      <c r="C2625" s="312"/>
      <c r="D2625" s="256"/>
      <c r="E2625" s="256"/>
      <c r="F2625" s="256"/>
      <c r="G2625" s="256"/>
      <c r="H2625" s="256"/>
      <c r="I2625" s="256"/>
      <c r="J2625" s="256"/>
      <c r="K2625" s="256"/>
      <c r="L2625" s="256"/>
      <c r="M2625" s="256"/>
      <c r="N2625" s="256"/>
      <c r="O2625" s="256"/>
      <c r="P2625" s="256"/>
      <c r="Q2625" s="256"/>
      <c r="R2625" s="256"/>
      <c r="S2625" s="256"/>
      <c r="T2625" s="256"/>
      <c r="U2625" s="256"/>
      <c r="V2625" s="256"/>
      <c r="W2625" s="256"/>
      <c r="X2625" s="256"/>
      <c r="Y2625" s="256"/>
      <c r="Z2625" s="256"/>
      <c r="AA2625" s="256"/>
      <c r="AB2625" s="256"/>
      <c r="AC2625" s="256"/>
      <c r="AD2625" s="256"/>
      <c r="AE2625" s="256"/>
      <c r="AF2625" s="256"/>
      <c r="AG2625" s="256"/>
      <c r="AH2625" s="256"/>
      <c r="AI2625" s="256"/>
      <c r="AJ2625" s="256"/>
      <c r="AK2625" s="256"/>
      <c r="AL2625" s="256"/>
      <c r="AM2625" s="256"/>
      <c r="AN2625" s="256"/>
      <c r="AO2625" s="256"/>
      <c r="AP2625" s="256"/>
      <c r="AQ2625" s="256"/>
      <c r="AR2625" s="256"/>
      <c r="AS2625" s="256"/>
      <c r="AT2625" s="256"/>
    </row>
    <row r="2626" spans="2:46" s="257" customFormat="1" ht="14.4" x14ac:dyDescent="0.3">
      <c r="B2626" s="314"/>
      <c r="C2626" s="312"/>
      <c r="D2626" s="256"/>
      <c r="E2626" s="256"/>
      <c r="F2626" s="256"/>
      <c r="G2626" s="256"/>
      <c r="H2626" s="256"/>
      <c r="I2626" s="256"/>
      <c r="J2626" s="256"/>
      <c r="K2626" s="256"/>
      <c r="L2626" s="256"/>
      <c r="M2626" s="256"/>
      <c r="N2626" s="256"/>
      <c r="O2626" s="256"/>
      <c r="P2626" s="256"/>
      <c r="Q2626" s="256"/>
      <c r="R2626" s="256"/>
      <c r="S2626" s="256"/>
      <c r="T2626" s="256"/>
      <c r="U2626" s="256"/>
      <c r="V2626" s="256"/>
      <c r="W2626" s="256"/>
      <c r="X2626" s="256"/>
      <c r="Y2626" s="256"/>
      <c r="Z2626" s="256"/>
      <c r="AA2626" s="256"/>
      <c r="AB2626" s="256"/>
      <c r="AC2626" s="256"/>
      <c r="AD2626" s="256"/>
      <c r="AE2626" s="256"/>
      <c r="AF2626" s="256"/>
      <c r="AG2626" s="256"/>
      <c r="AH2626" s="256"/>
      <c r="AI2626" s="256"/>
      <c r="AJ2626" s="256"/>
      <c r="AK2626" s="256"/>
      <c r="AL2626" s="256"/>
      <c r="AM2626" s="256"/>
      <c r="AN2626" s="256"/>
      <c r="AO2626" s="256"/>
      <c r="AP2626" s="256"/>
      <c r="AQ2626" s="256"/>
      <c r="AR2626" s="256"/>
      <c r="AS2626" s="256"/>
      <c r="AT2626" s="256"/>
    </row>
    <row r="2627" spans="2:46" s="257" customFormat="1" ht="14.4" x14ac:dyDescent="0.3">
      <c r="B2627" s="314"/>
      <c r="C2627" s="312"/>
      <c r="D2627" s="256"/>
      <c r="E2627" s="256"/>
      <c r="F2627" s="256"/>
      <c r="G2627" s="256"/>
      <c r="H2627" s="256"/>
      <c r="I2627" s="256"/>
      <c r="J2627" s="256"/>
      <c r="K2627" s="256"/>
      <c r="L2627" s="256"/>
      <c r="M2627" s="256"/>
      <c r="N2627" s="256"/>
      <c r="O2627" s="256"/>
      <c r="P2627" s="256"/>
      <c r="Q2627" s="256"/>
      <c r="R2627" s="256"/>
      <c r="S2627" s="256"/>
      <c r="T2627" s="256"/>
      <c r="U2627" s="256"/>
      <c r="V2627" s="256"/>
      <c r="W2627" s="256"/>
      <c r="X2627" s="256"/>
      <c r="Y2627" s="256"/>
      <c r="Z2627" s="256"/>
      <c r="AA2627" s="256"/>
      <c r="AB2627" s="256"/>
      <c r="AC2627" s="256"/>
      <c r="AD2627" s="256"/>
      <c r="AE2627" s="256"/>
      <c r="AF2627" s="256"/>
      <c r="AG2627" s="256"/>
      <c r="AH2627" s="256"/>
      <c r="AI2627" s="256"/>
      <c r="AJ2627" s="256"/>
      <c r="AK2627" s="256"/>
      <c r="AL2627" s="256"/>
      <c r="AM2627" s="256"/>
      <c r="AN2627" s="256"/>
      <c r="AO2627" s="256"/>
      <c r="AP2627" s="256"/>
      <c r="AQ2627" s="256"/>
      <c r="AR2627" s="256"/>
      <c r="AS2627" s="256"/>
      <c r="AT2627" s="256"/>
    </row>
    <row r="2628" spans="2:46" s="257" customFormat="1" ht="14.4" x14ac:dyDescent="0.3">
      <c r="B2628" s="314"/>
      <c r="C2628" s="312"/>
      <c r="D2628" s="256"/>
      <c r="E2628" s="256"/>
      <c r="F2628" s="256"/>
      <c r="G2628" s="256"/>
      <c r="H2628" s="256"/>
      <c r="I2628" s="256"/>
      <c r="J2628" s="256"/>
      <c r="K2628" s="256"/>
      <c r="L2628" s="256"/>
      <c r="M2628" s="256"/>
      <c r="N2628" s="256"/>
      <c r="O2628" s="256"/>
      <c r="P2628" s="256"/>
      <c r="Q2628" s="256"/>
      <c r="R2628" s="256"/>
      <c r="S2628" s="256"/>
      <c r="T2628" s="256"/>
      <c r="U2628" s="256"/>
      <c r="V2628" s="256"/>
      <c r="W2628" s="256"/>
      <c r="X2628" s="256"/>
      <c r="Y2628" s="256"/>
      <c r="Z2628" s="256"/>
      <c r="AA2628" s="256"/>
      <c r="AB2628" s="256"/>
      <c r="AC2628" s="256"/>
      <c r="AD2628" s="256"/>
      <c r="AE2628" s="256"/>
      <c r="AF2628" s="256"/>
      <c r="AG2628" s="256"/>
      <c r="AH2628" s="256"/>
      <c r="AI2628" s="256"/>
      <c r="AJ2628" s="256"/>
      <c r="AK2628" s="256"/>
      <c r="AL2628" s="256"/>
      <c r="AM2628" s="256"/>
      <c r="AN2628" s="256"/>
      <c r="AO2628" s="256"/>
      <c r="AP2628" s="256"/>
      <c r="AQ2628" s="256"/>
      <c r="AR2628" s="256"/>
      <c r="AS2628" s="256"/>
      <c r="AT2628" s="256"/>
    </row>
    <row r="2629" spans="2:46" s="257" customFormat="1" ht="21.6" x14ac:dyDescent="0.3">
      <c r="B2629" s="311"/>
      <c r="C2629" s="312"/>
      <c r="AS2629" s="313"/>
      <c r="AT2629" s="258"/>
    </row>
    <row r="2630" spans="2:46" s="257" customFormat="1" ht="21.6" x14ac:dyDescent="0.3">
      <c r="B2630" s="311"/>
      <c r="C2630" s="312"/>
      <c r="AS2630" s="313"/>
      <c r="AT2630" s="258"/>
    </row>
    <row r="2631" spans="2:46" s="257" customFormat="1" ht="21.6" x14ac:dyDescent="0.3">
      <c r="B2631" s="311"/>
      <c r="C2631" s="312"/>
      <c r="AS2631" s="313"/>
      <c r="AT2631" s="258"/>
    </row>
    <row r="2632" spans="2:46" s="257" customFormat="1" ht="21.6" x14ac:dyDescent="0.3">
      <c r="B2632" s="311"/>
      <c r="C2632" s="312"/>
      <c r="AS2632" s="313"/>
      <c r="AT2632" s="258"/>
    </row>
    <row r="2633" spans="2:46" s="257" customFormat="1" ht="14.4" x14ac:dyDescent="0.3">
      <c r="B2633" s="314"/>
      <c r="C2633" s="312"/>
      <c r="D2633" s="256"/>
      <c r="E2633" s="256"/>
      <c r="F2633" s="256"/>
      <c r="G2633" s="256"/>
      <c r="H2633" s="256"/>
      <c r="I2633" s="256"/>
      <c r="J2633" s="256"/>
      <c r="K2633" s="256"/>
      <c r="L2633" s="256"/>
      <c r="M2633" s="256"/>
      <c r="N2633" s="256"/>
      <c r="O2633" s="256"/>
      <c r="P2633" s="256"/>
      <c r="Q2633" s="256"/>
      <c r="R2633" s="256"/>
      <c r="S2633" s="256"/>
      <c r="T2633" s="256"/>
      <c r="U2633" s="256"/>
      <c r="V2633" s="256"/>
      <c r="W2633" s="256"/>
      <c r="X2633" s="256"/>
      <c r="Y2633" s="256"/>
      <c r="Z2633" s="256"/>
      <c r="AA2633" s="256"/>
      <c r="AB2633" s="256"/>
      <c r="AC2633" s="256"/>
      <c r="AD2633" s="256"/>
      <c r="AE2633" s="256"/>
      <c r="AF2633" s="256"/>
      <c r="AG2633" s="256"/>
      <c r="AH2633" s="256"/>
      <c r="AI2633" s="256"/>
      <c r="AJ2633" s="256"/>
      <c r="AK2633" s="256"/>
      <c r="AL2633" s="256"/>
      <c r="AM2633" s="256"/>
      <c r="AN2633" s="256"/>
      <c r="AO2633" s="256"/>
      <c r="AP2633" s="256"/>
      <c r="AQ2633" s="256"/>
      <c r="AR2633" s="256"/>
      <c r="AS2633" s="256"/>
      <c r="AT2633" s="256"/>
    </row>
    <row r="2634" spans="2:46" s="257" customFormat="1" ht="21.6" x14ac:dyDescent="0.3">
      <c r="B2634" s="311"/>
      <c r="C2634" s="312"/>
      <c r="AS2634" s="313"/>
      <c r="AT2634" s="258"/>
    </row>
    <row r="2635" spans="2:46" s="257" customFormat="1" ht="21.6" x14ac:dyDescent="0.3">
      <c r="B2635" s="311"/>
      <c r="C2635" s="312"/>
      <c r="AS2635" s="313"/>
      <c r="AT2635" s="258"/>
    </row>
    <row r="2636" spans="2:46" s="257" customFormat="1" ht="21.6" x14ac:dyDescent="0.3">
      <c r="B2636" s="311"/>
      <c r="C2636" s="312"/>
      <c r="AS2636" s="313"/>
      <c r="AT2636" s="258"/>
    </row>
    <row r="2637" spans="2:46" s="257" customFormat="1" ht="21.6" x14ac:dyDescent="0.3">
      <c r="B2637" s="311"/>
      <c r="C2637" s="312"/>
      <c r="AS2637" s="313"/>
      <c r="AT2637" s="258"/>
    </row>
    <row r="2638" spans="2:46" s="257" customFormat="1" ht="14.4" x14ac:dyDescent="0.3">
      <c r="B2638" s="314"/>
      <c r="C2638" s="312"/>
      <c r="D2638" s="256"/>
      <c r="E2638" s="256"/>
      <c r="F2638" s="256"/>
      <c r="G2638" s="256"/>
      <c r="H2638" s="256"/>
      <c r="I2638" s="256"/>
      <c r="J2638" s="256"/>
      <c r="K2638" s="256"/>
      <c r="L2638" s="256"/>
      <c r="M2638" s="256"/>
      <c r="N2638" s="256"/>
      <c r="O2638" s="256"/>
      <c r="P2638" s="256"/>
      <c r="Q2638" s="256"/>
      <c r="R2638" s="256"/>
      <c r="S2638" s="256"/>
      <c r="T2638" s="256"/>
      <c r="U2638" s="256"/>
      <c r="V2638" s="256"/>
      <c r="W2638" s="256"/>
      <c r="X2638" s="256"/>
      <c r="Y2638" s="256"/>
      <c r="Z2638" s="256"/>
      <c r="AA2638" s="256"/>
      <c r="AB2638" s="256"/>
      <c r="AC2638" s="256"/>
      <c r="AD2638" s="256"/>
      <c r="AE2638" s="256"/>
      <c r="AF2638" s="256"/>
      <c r="AG2638" s="256"/>
      <c r="AH2638" s="256"/>
      <c r="AI2638" s="256"/>
      <c r="AJ2638" s="256"/>
      <c r="AK2638" s="256"/>
      <c r="AL2638" s="256"/>
      <c r="AM2638" s="256"/>
      <c r="AN2638" s="256"/>
      <c r="AO2638" s="256"/>
      <c r="AP2638" s="256"/>
      <c r="AQ2638" s="256"/>
      <c r="AR2638" s="256"/>
      <c r="AS2638" s="256"/>
      <c r="AT2638" s="256"/>
    </row>
    <row r="2639" spans="2:46" s="257" customFormat="1" ht="21.6" x14ac:dyDescent="0.3">
      <c r="B2639" s="311"/>
      <c r="C2639" s="312"/>
      <c r="AS2639" s="313"/>
      <c r="AT2639" s="258"/>
    </row>
    <row r="2640" spans="2:46" s="257" customFormat="1" ht="21.6" x14ac:dyDescent="0.3">
      <c r="B2640" s="311"/>
      <c r="C2640" s="312"/>
      <c r="AS2640" s="313"/>
      <c r="AT2640" s="258"/>
    </row>
    <row r="2641" spans="2:46" s="257" customFormat="1" ht="21.6" x14ac:dyDescent="0.3">
      <c r="B2641" s="311"/>
      <c r="C2641" s="312"/>
      <c r="AS2641" s="313"/>
      <c r="AT2641" s="258"/>
    </row>
    <row r="2642" spans="2:46" s="257" customFormat="1" ht="21.6" x14ac:dyDescent="0.3">
      <c r="B2642" s="311"/>
      <c r="C2642" s="312"/>
      <c r="AS2642" s="313"/>
      <c r="AT2642" s="258"/>
    </row>
    <row r="2643" spans="2:46" s="257" customFormat="1" ht="21.6" x14ac:dyDescent="0.3">
      <c r="B2643" s="311"/>
      <c r="C2643" s="312"/>
      <c r="AS2643" s="313"/>
      <c r="AT2643" s="258"/>
    </row>
    <row r="2644" spans="2:46" s="257" customFormat="1" ht="21.6" x14ac:dyDescent="0.3">
      <c r="B2644" s="311"/>
      <c r="C2644" s="312"/>
      <c r="AS2644" s="313"/>
      <c r="AT2644" s="258"/>
    </row>
    <row r="2645" spans="2:46" s="257" customFormat="1" ht="21.6" x14ac:dyDescent="0.3">
      <c r="B2645" s="311"/>
      <c r="C2645" s="312"/>
      <c r="AS2645" s="313"/>
      <c r="AT2645" s="258"/>
    </row>
    <row r="2646" spans="2:46" s="257" customFormat="1" ht="14.4" x14ac:dyDescent="0.3">
      <c r="B2646" s="314"/>
      <c r="C2646" s="312"/>
      <c r="D2646" s="256"/>
      <c r="E2646" s="256"/>
      <c r="F2646" s="256"/>
      <c r="G2646" s="256"/>
      <c r="H2646" s="256"/>
      <c r="I2646" s="256"/>
      <c r="J2646" s="256"/>
      <c r="K2646" s="256"/>
      <c r="L2646" s="256"/>
      <c r="M2646" s="256"/>
      <c r="N2646" s="256"/>
      <c r="O2646" s="256"/>
      <c r="P2646" s="256"/>
      <c r="Q2646" s="256"/>
      <c r="R2646" s="256"/>
      <c r="S2646" s="256"/>
      <c r="T2646" s="256"/>
      <c r="U2646" s="256"/>
      <c r="V2646" s="256"/>
      <c r="W2646" s="256"/>
      <c r="X2646" s="256"/>
      <c r="Y2646" s="256"/>
      <c r="Z2646" s="256"/>
      <c r="AA2646" s="256"/>
      <c r="AB2646" s="256"/>
      <c r="AC2646" s="256"/>
      <c r="AD2646" s="256"/>
      <c r="AE2646" s="256"/>
      <c r="AF2646" s="256"/>
      <c r="AG2646" s="256"/>
      <c r="AH2646" s="256"/>
      <c r="AI2646" s="256"/>
      <c r="AJ2646" s="256"/>
      <c r="AK2646" s="256"/>
      <c r="AL2646" s="256"/>
      <c r="AM2646" s="256"/>
      <c r="AN2646" s="256"/>
      <c r="AO2646" s="256"/>
      <c r="AP2646" s="256"/>
      <c r="AQ2646" s="256"/>
      <c r="AR2646" s="256"/>
      <c r="AS2646" s="256"/>
      <c r="AT2646" s="256"/>
    </row>
    <row r="2647" spans="2:46" s="257" customFormat="1" ht="21.6" x14ac:dyDescent="0.3">
      <c r="B2647" s="311"/>
      <c r="C2647" s="312"/>
      <c r="AS2647" s="313"/>
      <c r="AT2647" s="258"/>
    </row>
    <row r="2648" spans="2:46" s="257" customFormat="1" ht="21.6" x14ac:dyDescent="0.3">
      <c r="B2648" s="311"/>
      <c r="C2648" s="312"/>
      <c r="AS2648" s="313"/>
      <c r="AT2648" s="258"/>
    </row>
    <row r="2649" spans="2:46" s="257" customFormat="1" ht="14.4" x14ac:dyDescent="0.3">
      <c r="B2649" s="314"/>
      <c r="C2649" s="312"/>
      <c r="D2649" s="256"/>
      <c r="E2649" s="256"/>
      <c r="F2649" s="256"/>
      <c r="G2649" s="256"/>
      <c r="H2649" s="256"/>
      <c r="I2649" s="256"/>
      <c r="J2649" s="256"/>
      <c r="K2649" s="256"/>
      <c r="L2649" s="256"/>
      <c r="M2649" s="256"/>
      <c r="N2649" s="256"/>
      <c r="O2649" s="256"/>
      <c r="P2649" s="256"/>
      <c r="Q2649" s="256"/>
      <c r="R2649" s="256"/>
      <c r="S2649" s="256"/>
      <c r="T2649" s="256"/>
      <c r="U2649" s="256"/>
      <c r="V2649" s="256"/>
      <c r="W2649" s="256"/>
      <c r="X2649" s="256"/>
      <c r="Y2649" s="256"/>
      <c r="Z2649" s="256"/>
      <c r="AA2649" s="256"/>
      <c r="AB2649" s="256"/>
      <c r="AC2649" s="256"/>
      <c r="AD2649" s="256"/>
      <c r="AE2649" s="256"/>
      <c r="AF2649" s="256"/>
      <c r="AG2649" s="256"/>
      <c r="AH2649" s="256"/>
      <c r="AI2649" s="256"/>
      <c r="AJ2649" s="256"/>
      <c r="AK2649" s="256"/>
      <c r="AL2649" s="256"/>
      <c r="AM2649" s="256"/>
      <c r="AN2649" s="256"/>
      <c r="AO2649" s="256"/>
      <c r="AP2649" s="256"/>
      <c r="AQ2649" s="256"/>
      <c r="AR2649" s="256"/>
      <c r="AS2649" s="256"/>
      <c r="AT2649" s="256"/>
    </row>
    <row r="2650" spans="2:46" s="257" customFormat="1" ht="21.6" x14ac:dyDescent="0.3">
      <c r="B2650" s="311"/>
      <c r="C2650" s="312"/>
      <c r="AS2650" s="313"/>
      <c r="AT2650" s="258"/>
    </row>
    <row r="2651" spans="2:46" s="257" customFormat="1" ht="21.6" x14ac:dyDescent="0.3">
      <c r="B2651" s="311"/>
      <c r="C2651" s="312"/>
      <c r="AS2651" s="313"/>
      <c r="AT2651" s="258"/>
    </row>
    <row r="2652" spans="2:46" s="257" customFormat="1" ht="14.4" x14ac:dyDescent="0.3">
      <c r="B2652" s="314"/>
      <c r="C2652" s="312"/>
      <c r="D2652" s="256"/>
      <c r="E2652" s="256"/>
      <c r="F2652" s="256"/>
      <c r="G2652" s="256"/>
      <c r="H2652" s="256"/>
      <c r="I2652" s="256"/>
      <c r="J2652" s="256"/>
      <c r="K2652" s="256"/>
      <c r="L2652" s="256"/>
      <c r="M2652" s="256"/>
      <c r="N2652" s="256"/>
      <c r="O2652" s="256"/>
      <c r="P2652" s="256"/>
      <c r="Q2652" s="256"/>
      <c r="R2652" s="256"/>
      <c r="S2652" s="256"/>
      <c r="T2652" s="256"/>
      <c r="U2652" s="256"/>
      <c r="V2652" s="256"/>
      <c r="W2652" s="256"/>
      <c r="X2652" s="256"/>
      <c r="Y2652" s="256"/>
      <c r="Z2652" s="256"/>
      <c r="AA2652" s="256"/>
      <c r="AB2652" s="256"/>
      <c r="AC2652" s="256"/>
      <c r="AD2652" s="256"/>
      <c r="AE2652" s="256"/>
      <c r="AF2652" s="256"/>
      <c r="AG2652" s="256"/>
      <c r="AH2652" s="256"/>
      <c r="AI2652" s="256"/>
      <c r="AJ2652" s="256"/>
      <c r="AK2652" s="256"/>
      <c r="AL2652" s="256"/>
      <c r="AM2652" s="256"/>
      <c r="AN2652" s="256"/>
      <c r="AO2652" s="256"/>
      <c r="AP2652" s="256"/>
      <c r="AQ2652" s="256"/>
      <c r="AR2652" s="256"/>
      <c r="AS2652" s="256"/>
      <c r="AT2652" s="256"/>
    </row>
    <row r="2653" spans="2:46" s="257" customFormat="1" ht="21.6" x14ac:dyDescent="0.3">
      <c r="B2653" s="311"/>
      <c r="C2653" s="312"/>
      <c r="AS2653" s="313"/>
      <c r="AT2653" s="258"/>
    </row>
    <row r="2654" spans="2:46" s="257" customFormat="1" ht="14.4" x14ac:dyDescent="0.3">
      <c r="B2654" s="314"/>
      <c r="C2654" s="312"/>
      <c r="D2654" s="256"/>
      <c r="E2654" s="256"/>
      <c r="F2654" s="256"/>
      <c r="G2654" s="256"/>
      <c r="H2654" s="256"/>
      <c r="I2654" s="256"/>
      <c r="J2654" s="256"/>
      <c r="K2654" s="256"/>
      <c r="L2654" s="256"/>
      <c r="M2654" s="256"/>
      <c r="N2654" s="256"/>
      <c r="O2654" s="256"/>
      <c r="P2654" s="256"/>
      <c r="Q2654" s="256"/>
      <c r="R2654" s="256"/>
      <c r="S2654" s="256"/>
      <c r="T2654" s="256"/>
      <c r="U2654" s="256"/>
      <c r="V2654" s="256"/>
      <c r="W2654" s="256"/>
      <c r="X2654" s="256"/>
      <c r="Y2654" s="256"/>
      <c r="Z2654" s="256"/>
      <c r="AA2654" s="256"/>
      <c r="AB2654" s="256"/>
      <c r="AC2654" s="256"/>
      <c r="AD2654" s="256"/>
      <c r="AE2654" s="256"/>
      <c r="AF2654" s="256"/>
      <c r="AG2654" s="256"/>
      <c r="AH2654" s="256"/>
      <c r="AI2654" s="256"/>
      <c r="AJ2654" s="256"/>
      <c r="AK2654" s="256"/>
      <c r="AL2654" s="256"/>
      <c r="AM2654" s="256"/>
      <c r="AN2654" s="256"/>
      <c r="AO2654" s="256"/>
      <c r="AP2654" s="256"/>
      <c r="AQ2654" s="256"/>
      <c r="AR2654" s="256"/>
      <c r="AS2654" s="256"/>
      <c r="AT2654" s="256"/>
    </row>
    <row r="2655" spans="2:46" s="257" customFormat="1" ht="21.6" x14ac:dyDescent="0.3">
      <c r="B2655" s="311"/>
      <c r="C2655" s="312"/>
      <c r="AS2655" s="313"/>
      <c r="AT2655" s="258"/>
    </row>
    <row r="2656" spans="2:46" s="257" customFormat="1" ht="14.4" x14ac:dyDescent="0.3">
      <c r="B2656" s="314"/>
      <c r="C2656" s="312"/>
      <c r="D2656" s="256"/>
      <c r="E2656" s="256"/>
      <c r="F2656" s="256"/>
      <c r="G2656" s="256"/>
      <c r="H2656" s="256"/>
      <c r="I2656" s="256"/>
      <c r="J2656" s="256"/>
      <c r="K2656" s="256"/>
      <c r="L2656" s="256"/>
      <c r="M2656" s="256"/>
      <c r="N2656" s="256"/>
      <c r="O2656" s="256"/>
      <c r="P2656" s="256"/>
      <c r="Q2656" s="256"/>
      <c r="R2656" s="256"/>
      <c r="S2656" s="256"/>
      <c r="T2656" s="256"/>
      <c r="U2656" s="256"/>
      <c r="V2656" s="256"/>
      <c r="W2656" s="256"/>
      <c r="X2656" s="256"/>
      <c r="Y2656" s="256"/>
      <c r="Z2656" s="256"/>
      <c r="AA2656" s="256"/>
      <c r="AB2656" s="256"/>
      <c r="AC2656" s="256"/>
      <c r="AD2656" s="256"/>
      <c r="AE2656" s="256"/>
      <c r="AF2656" s="256"/>
      <c r="AG2656" s="256"/>
      <c r="AH2656" s="256"/>
      <c r="AI2656" s="256"/>
      <c r="AJ2656" s="256"/>
      <c r="AK2656" s="256"/>
      <c r="AL2656" s="256"/>
      <c r="AM2656" s="256"/>
      <c r="AN2656" s="256"/>
      <c r="AO2656" s="256"/>
      <c r="AP2656" s="256"/>
      <c r="AQ2656" s="256"/>
      <c r="AR2656" s="256"/>
      <c r="AS2656" s="256"/>
      <c r="AT2656" s="256"/>
    </row>
    <row r="2657" spans="2:46" s="257" customFormat="1" ht="21.6" x14ac:dyDescent="0.3">
      <c r="B2657" s="311"/>
      <c r="C2657" s="312"/>
      <c r="AS2657" s="313"/>
      <c r="AT2657" s="258"/>
    </row>
    <row r="2658" spans="2:46" s="257" customFormat="1" ht="21.6" x14ac:dyDescent="0.3">
      <c r="B2658" s="311"/>
      <c r="C2658" s="312"/>
      <c r="AS2658" s="313"/>
      <c r="AT2658" s="258"/>
    </row>
    <row r="2659" spans="2:46" s="257" customFormat="1" ht="21.6" x14ac:dyDescent="0.3">
      <c r="B2659" s="311"/>
      <c r="C2659" s="312"/>
      <c r="AS2659" s="313"/>
      <c r="AT2659" s="258"/>
    </row>
    <row r="2660" spans="2:46" s="257" customFormat="1" ht="21.6" x14ac:dyDescent="0.3">
      <c r="B2660" s="311"/>
      <c r="C2660" s="312"/>
      <c r="AS2660" s="313"/>
      <c r="AT2660" s="258"/>
    </row>
    <row r="2661" spans="2:46" s="257" customFormat="1" ht="21.6" x14ac:dyDescent="0.3">
      <c r="B2661" s="311"/>
      <c r="C2661" s="312"/>
      <c r="AS2661" s="313"/>
      <c r="AT2661" s="258"/>
    </row>
    <row r="2662" spans="2:46" s="257" customFormat="1" ht="14.4" x14ac:dyDescent="0.3">
      <c r="B2662" s="314"/>
      <c r="C2662" s="312"/>
      <c r="D2662" s="256"/>
      <c r="E2662" s="256"/>
      <c r="F2662" s="256"/>
      <c r="G2662" s="256"/>
      <c r="H2662" s="256"/>
      <c r="I2662" s="256"/>
      <c r="J2662" s="256"/>
      <c r="K2662" s="256"/>
      <c r="L2662" s="256"/>
      <c r="M2662" s="256"/>
      <c r="N2662" s="256"/>
      <c r="O2662" s="256"/>
      <c r="P2662" s="256"/>
      <c r="Q2662" s="256"/>
      <c r="R2662" s="256"/>
      <c r="S2662" s="256"/>
      <c r="T2662" s="256"/>
      <c r="U2662" s="256"/>
      <c r="V2662" s="256"/>
      <c r="W2662" s="256"/>
      <c r="X2662" s="256"/>
      <c r="Y2662" s="256"/>
      <c r="Z2662" s="256"/>
      <c r="AA2662" s="256"/>
      <c r="AB2662" s="256"/>
      <c r="AC2662" s="256"/>
      <c r="AD2662" s="256"/>
      <c r="AE2662" s="256"/>
      <c r="AF2662" s="256"/>
      <c r="AG2662" s="256"/>
      <c r="AH2662" s="256"/>
      <c r="AI2662" s="256"/>
      <c r="AJ2662" s="256"/>
      <c r="AK2662" s="256"/>
      <c r="AL2662" s="256"/>
      <c r="AM2662" s="256"/>
      <c r="AN2662" s="256"/>
      <c r="AO2662" s="256"/>
      <c r="AP2662" s="256"/>
      <c r="AQ2662" s="256"/>
      <c r="AR2662" s="256"/>
      <c r="AS2662" s="256"/>
      <c r="AT2662" s="256"/>
    </row>
    <row r="2663" spans="2:46" s="257" customFormat="1" ht="21.6" x14ac:dyDescent="0.3">
      <c r="B2663" s="311"/>
      <c r="C2663" s="312"/>
      <c r="AS2663" s="313"/>
      <c r="AT2663" s="258"/>
    </row>
    <row r="2664" spans="2:46" s="257" customFormat="1" ht="14.4" x14ac:dyDescent="0.3">
      <c r="B2664" s="314"/>
      <c r="C2664" s="312"/>
      <c r="D2664" s="256"/>
      <c r="E2664" s="256"/>
      <c r="F2664" s="256"/>
      <c r="G2664" s="256"/>
      <c r="H2664" s="256"/>
      <c r="I2664" s="256"/>
      <c r="J2664" s="256"/>
      <c r="K2664" s="256"/>
      <c r="L2664" s="256"/>
      <c r="M2664" s="256"/>
      <c r="N2664" s="256"/>
      <c r="O2664" s="256"/>
      <c r="P2664" s="256"/>
      <c r="Q2664" s="256"/>
      <c r="R2664" s="256"/>
      <c r="S2664" s="256"/>
      <c r="T2664" s="256"/>
      <c r="U2664" s="256"/>
      <c r="V2664" s="256"/>
      <c r="W2664" s="256"/>
      <c r="X2664" s="256"/>
      <c r="Y2664" s="256"/>
      <c r="Z2664" s="256"/>
      <c r="AA2664" s="256"/>
      <c r="AB2664" s="256"/>
      <c r="AC2664" s="256"/>
      <c r="AD2664" s="256"/>
      <c r="AE2664" s="256"/>
      <c r="AF2664" s="256"/>
      <c r="AG2664" s="256"/>
      <c r="AH2664" s="256"/>
      <c r="AI2664" s="256"/>
      <c r="AJ2664" s="256"/>
      <c r="AK2664" s="256"/>
      <c r="AL2664" s="256"/>
      <c r="AM2664" s="256"/>
      <c r="AN2664" s="256"/>
      <c r="AO2664" s="256"/>
      <c r="AP2664" s="256"/>
      <c r="AQ2664" s="256"/>
      <c r="AR2664" s="256"/>
      <c r="AS2664" s="256"/>
      <c r="AT2664" s="256"/>
    </row>
    <row r="2665" spans="2:46" s="257" customFormat="1" ht="21.6" x14ac:dyDescent="0.3">
      <c r="B2665" s="311"/>
      <c r="C2665" s="312"/>
      <c r="AS2665" s="313"/>
      <c r="AT2665" s="258"/>
    </row>
    <row r="2666" spans="2:46" s="257" customFormat="1" ht="14.4" x14ac:dyDescent="0.3">
      <c r="B2666" s="314"/>
      <c r="C2666" s="312"/>
      <c r="D2666" s="256"/>
      <c r="E2666" s="256"/>
      <c r="F2666" s="256"/>
      <c r="G2666" s="256"/>
      <c r="H2666" s="256"/>
      <c r="I2666" s="256"/>
      <c r="J2666" s="256"/>
      <c r="K2666" s="256"/>
      <c r="L2666" s="256"/>
      <c r="M2666" s="256"/>
      <c r="N2666" s="256"/>
      <c r="O2666" s="256"/>
      <c r="P2666" s="256"/>
      <c r="Q2666" s="256"/>
      <c r="R2666" s="256"/>
      <c r="S2666" s="256"/>
      <c r="T2666" s="256"/>
      <c r="U2666" s="256"/>
      <c r="V2666" s="256"/>
      <c r="W2666" s="256"/>
      <c r="X2666" s="256"/>
      <c r="Y2666" s="256"/>
      <c r="Z2666" s="256"/>
      <c r="AA2666" s="256"/>
      <c r="AB2666" s="256"/>
      <c r="AC2666" s="256"/>
      <c r="AD2666" s="256"/>
      <c r="AE2666" s="256"/>
      <c r="AF2666" s="256"/>
      <c r="AG2666" s="256"/>
      <c r="AH2666" s="256"/>
      <c r="AI2666" s="256"/>
      <c r="AJ2666" s="256"/>
      <c r="AK2666" s="256"/>
      <c r="AL2666" s="256"/>
      <c r="AM2666" s="256"/>
      <c r="AN2666" s="256"/>
      <c r="AO2666" s="256"/>
      <c r="AP2666" s="256"/>
      <c r="AQ2666" s="256"/>
      <c r="AR2666" s="256"/>
      <c r="AS2666" s="256"/>
      <c r="AT2666" s="256"/>
    </row>
    <row r="2667" spans="2:46" s="257" customFormat="1" ht="21.6" x14ac:dyDescent="0.3">
      <c r="B2667" s="311"/>
      <c r="C2667" s="312"/>
      <c r="AS2667" s="313"/>
      <c r="AT2667" s="258"/>
    </row>
    <row r="2668" spans="2:46" s="257" customFormat="1" ht="21.6" x14ac:dyDescent="0.3">
      <c r="B2668" s="311"/>
      <c r="C2668" s="312"/>
      <c r="AS2668" s="313"/>
      <c r="AT2668" s="258"/>
    </row>
    <row r="2669" spans="2:46" s="257" customFormat="1" ht="21.6" x14ac:dyDescent="0.3">
      <c r="B2669" s="311"/>
      <c r="C2669" s="312"/>
      <c r="AS2669" s="313"/>
      <c r="AT2669" s="258"/>
    </row>
    <row r="2670" spans="2:46" s="257" customFormat="1" ht="14.4" x14ac:dyDescent="0.3">
      <c r="B2670" s="314"/>
      <c r="C2670" s="312"/>
      <c r="D2670" s="256"/>
      <c r="E2670" s="256"/>
      <c r="F2670" s="256"/>
      <c r="G2670" s="256"/>
      <c r="H2670" s="256"/>
      <c r="I2670" s="256"/>
      <c r="J2670" s="256"/>
      <c r="K2670" s="256"/>
      <c r="L2670" s="256"/>
      <c r="M2670" s="256"/>
      <c r="N2670" s="256"/>
      <c r="O2670" s="256"/>
      <c r="P2670" s="256"/>
      <c r="Q2670" s="256"/>
      <c r="R2670" s="256"/>
      <c r="S2670" s="256"/>
      <c r="T2670" s="256"/>
      <c r="U2670" s="256"/>
      <c r="V2670" s="256"/>
      <c r="W2670" s="256"/>
      <c r="X2670" s="256"/>
      <c r="Y2670" s="256"/>
      <c r="Z2670" s="256"/>
      <c r="AA2670" s="256"/>
      <c r="AB2670" s="256"/>
      <c r="AC2670" s="256"/>
      <c r="AD2670" s="256"/>
      <c r="AE2670" s="256"/>
      <c r="AF2670" s="256"/>
      <c r="AG2670" s="256"/>
      <c r="AH2670" s="256"/>
      <c r="AI2670" s="256"/>
      <c r="AJ2670" s="256"/>
      <c r="AK2670" s="256"/>
      <c r="AL2670" s="256"/>
      <c r="AM2670" s="256"/>
      <c r="AN2670" s="256"/>
      <c r="AO2670" s="256"/>
      <c r="AP2670" s="256"/>
      <c r="AQ2670" s="256"/>
      <c r="AR2670" s="256"/>
      <c r="AS2670" s="256"/>
      <c r="AT2670" s="256"/>
    </row>
    <row r="2671" spans="2:46" s="257" customFormat="1" ht="14.4" x14ac:dyDescent="0.3">
      <c r="B2671" s="314"/>
      <c r="C2671" s="312"/>
      <c r="D2671" s="256"/>
      <c r="E2671" s="256"/>
      <c r="F2671" s="256"/>
      <c r="G2671" s="256"/>
      <c r="H2671" s="256"/>
      <c r="I2671" s="256"/>
      <c r="J2671" s="256"/>
      <c r="K2671" s="256"/>
      <c r="L2671" s="256"/>
      <c r="M2671" s="256"/>
      <c r="N2671" s="256"/>
      <c r="O2671" s="256"/>
      <c r="P2671" s="256"/>
      <c r="Q2671" s="256"/>
      <c r="R2671" s="256"/>
      <c r="S2671" s="256"/>
      <c r="T2671" s="256"/>
      <c r="U2671" s="256"/>
      <c r="V2671" s="256"/>
      <c r="W2671" s="256"/>
      <c r="X2671" s="256"/>
      <c r="Y2671" s="256"/>
      <c r="Z2671" s="256"/>
      <c r="AA2671" s="256"/>
      <c r="AB2671" s="256"/>
      <c r="AC2671" s="256"/>
      <c r="AD2671" s="256"/>
      <c r="AE2671" s="256"/>
      <c r="AF2671" s="256"/>
      <c r="AG2671" s="256"/>
      <c r="AH2671" s="256"/>
      <c r="AI2671" s="256"/>
      <c r="AJ2671" s="256"/>
      <c r="AK2671" s="256"/>
      <c r="AL2671" s="256"/>
      <c r="AM2671" s="256"/>
      <c r="AN2671" s="256"/>
      <c r="AO2671" s="256"/>
      <c r="AP2671" s="256"/>
      <c r="AQ2671" s="256"/>
      <c r="AR2671" s="256"/>
      <c r="AS2671" s="256"/>
      <c r="AT2671" s="256"/>
    </row>
    <row r="2672" spans="2:46" s="257" customFormat="1" ht="21.6" x14ac:dyDescent="0.3">
      <c r="B2672" s="311"/>
      <c r="C2672" s="312"/>
      <c r="AS2672" s="313"/>
      <c r="AT2672" s="258"/>
    </row>
    <row r="2673" spans="2:46" s="257" customFormat="1" ht="14.4" x14ac:dyDescent="0.3">
      <c r="B2673" s="314"/>
      <c r="C2673" s="312"/>
      <c r="D2673" s="256"/>
      <c r="E2673" s="256"/>
      <c r="F2673" s="256"/>
      <c r="G2673" s="256"/>
      <c r="H2673" s="256"/>
      <c r="I2673" s="256"/>
      <c r="J2673" s="256"/>
      <c r="K2673" s="256"/>
      <c r="L2673" s="256"/>
      <c r="M2673" s="256"/>
      <c r="N2673" s="256"/>
      <c r="O2673" s="256"/>
      <c r="P2673" s="256"/>
      <c r="Q2673" s="256"/>
      <c r="R2673" s="256"/>
      <c r="S2673" s="256"/>
      <c r="T2673" s="256"/>
      <c r="U2673" s="256"/>
      <c r="V2673" s="256"/>
      <c r="W2673" s="256"/>
      <c r="X2673" s="256"/>
      <c r="Y2673" s="256"/>
      <c r="Z2673" s="256"/>
      <c r="AA2673" s="256"/>
      <c r="AB2673" s="256"/>
      <c r="AC2673" s="256"/>
      <c r="AD2673" s="256"/>
      <c r="AE2673" s="256"/>
      <c r="AF2673" s="256"/>
      <c r="AG2673" s="256"/>
      <c r="AH2673" s="256"/>
      <c r="AI2673" s="256"/>
      <c r="AJ2673" s="256"/>
      <c r="AK2673" s="256"/>
      <c r="AL2673" s="256"/>
      <c r="AM2673" s="256"/>
      <c r="AN2673" s="256"/>
      <c r="AO2673" s="256"/>
      <c r="AP2673" s="256"/>
      <c r="AQ2673" s="256"/>
      <c r="AR2673" s="256"/>
      <c r="AS2673" s="256"/>
      <c r="AT2673" s="256"/>
    </row>
    <row r="2674" spans="2:46" s="257" customFormat="1" ht="14.4" x14ac:dyDescent="0.3">
      <c r="B2674" s="314"/>
      <c r="C2674" s="312"/>
      <c r="D2674" s="256"/>
      <c r="E2674" s="256"/>
      <c r="F2674" s="256"/>
      <c r="G2674" s="256"/>
      <c r="H2674" s="256"/>
      <c r="I2674" s="256"/>
      <c r="J2674" s="256"/>
      <c r="K2674" s="256"/>
      <c r="L2674" s="256"/>
      <c r="M2674" s="256"/>
      <c r="N2674" s="256"/>
      <c r="O2674" s="256"/>
      <c r="P2674" s="256"/>
      <c r="Q2674" s="256"/>
      <c r="R2674" s="256"/>
      <c r="S2674" s="256"/>
      <c r="T2674" s="256"/>
      <c r="U2674" s="256"/>
      <c r="V2674" s="256"/>
      <c r="W2674" s="256"/>
      <c r="X2674" s="256"/>
      <c r="Y2674" s="256"/>
      <c r="Z2674" s="256"/>
      <c r="AA2674" s="256"/>
      <c r="AB2674" s="256"/>
      <c r="AC2674" s="256"/>
      <c r="AD2674" s="256"/>
      <c r="AE2674" s="256"/>
      <c r="AF2674" s="256"/>
      <c r="AG2674" s="256"/>
      <c r="AH2674" s="256"/>
      <c r="AI2674" s="256"/>
      <c r="AJ2674" s="256"/>
      <c r="AK2674" s="256"/>
      <c r="AL2674" s="256"/>
      <c r="AM2674" s="256"/>
      <c r="AN2674" s="256"/>
      <c r="AO2674" s="256"/>
      <c r="AP2674" s="256"/>
      <c r="AQ2674" s="256"/>
      <c r="AR2674" s="256"/>
      <c r="AS2674" s="256"/>
      <c r="AT2674" s="256"/>
    </row>
    <row r="2675" spans="2:46" s="257" customFormat="1" ht="21.6" x14ac:dyDescent="0.3">
      <c r="B2675" s="311"/>
      <c r="C2675" s="312"/>
      <c r="AS2675" s="313"/>
      <c r="AT2675" s="258"/>
    </row>
    <row r="2676" spans="2:46" s="257" customFormat="1" ht="14.4" x14ac:dyDescent="0.3">
      <c r="B2676" s="314"/>
      <c r="C2676" s="312"/>
      <c r="D2676" s="256"/>
      <c r="E2676" s="256"/>
      <c r="F2676" s="256"/>
      <c r="G2676" s="256"/>
      <c r="H2676" s="256"/>
      <c r="I2676" s="256"/>
      <c r="J2676" s="256"/>
      <c r="K2676" s="256"/>
      <c r="L2676" s="256"/>
      <c r="M2676" s="256"/>
      <c r="N2676" s="256"/>
      <c r="O2676" s="256"/>
      <c r="P2676" s="256"/>
      <c r="Q2676" s="256"/>
      <c r="R2676" s="256"/>
      <c r="S2676" s="256"/>
      <c r="T2676" s="256"/>
      <c r="U2676" s="256"/>
      <c r="V2676" s="256"/>
      <c r="W2676" s="256"/>
      <c r="X2676" s="256"/>
      <c r="Y2676" s="256"/>
      <c r="Z2676" s="256"/>
      <c r="AA2676" s="256"/>
      <c r="AB2676" s="256"/>
      <c r="AC2676" s="256"/>
      <c r="AD2676" s="256"/>
      <c r="AE2676" s="256"/>
      <c r="AF2676" s="256"/>
      <c r="AG2676" s="256"/>
      <c r="AH2676" s="256"/>
      <c r="AI2676" s="256"/>
      <c r="AJ2676" s="256"/>
      <c r="AK2676" s="256"/>
      <c r="AL2676" s="256"/>
      <c r="AM2676" s="256"/>
      <c r="AN2676" s="256"/>
      <c r="AO2676" s="256"/>
      <c r="AP2676" s="256"/>
      <c r="AQ2676" s="256"/>
      <c r="AR2676" s="256"/>
      <c r="AS2676" s="256"/>
      <c r="AT2676" s="256"/>
    </row>
    <row r="2677" spans="2:46" s="257" customFormat="1" ht="14.4" x14ac:dyDescent="0.3">
      <c r="B2677" s="314"/>
      <c r="C2677" s="312"/>
      <c r="D2677" s="256"/>
      <c r="E2677" s="256"/>
      <c r="F2677" s="256"/>
      <c r="G2677" s="256"/>
      <c r="H2677" s="256"/>
      <c r="I2677" s="256"/>
      <c r="J2677" s="256"/>
      <c r="K2677" s="256"/>
      <c r="L2677" s="256"/>
      <c r="M2677" s="256"/>
      <c r="N2677" s="256"/>
      <c r="O2677" s="256"/>
      <c r="P2677" s="256"/>
      <c r="Q2677" s="256"/>
      <c r="R2677" s="256"/>
      <c r="S2677" s="256"/>
      <c r="T2677" s="256"/>
      <c r="U2677" s="256"/>
      <c r="V2677" s="256"/>
      <c r="W2677" s="256"/>
      <c r="X2677" s="256"/>
      <c r="Y2677" s="256"/>
      <c r="Z2677" s="256"/>
      <c r="AA2677" s="256"/>
      <c r="AB2677" s="256"/>
      <c r="AC2677" s="256"/>
      <c r="AD2677" s="256"/>
      <c r="AE2677" s="256"/>
      <c r="AF2677" s="256"/>
      <c r="AG2677" s="256"/>
      <c r="AH2677" s="256"/>
      <c r="AI2677" s="256"/>
      <c r="AJ2677" s="256"/>
      <c r="AK2677" s="256"/>
      <c r="AL2677" s="256"/>
      <c r="AM2677" s="256"/>
      <c r="AN2677" s="256"/>
      <c r="AO2677" s="256"/>
      <c r="AP2677" s="256"/>
      <c r="AQ2677" s="256"/>
      <c r="AR2677" s="256"/>
      <c r="AS2677" s="256"/>
      <c r="AT2677" s="256"/>
    </row>
    <row r="2678" spans="2:46" s="257" customFormat="1" ht="21.6" x14ac:dyDescent="0.3">
      <c r="B2678" s="311"/>
      <c r="C2678" s="312"/>
      <c r="AS2678" s="313"/>
      <c r="AT2678" s="258"/>
    </row>
    <row r="2679" spans="2:46" s="257" customFormat="1" ht="21.6" x14ac:dyDescent="0.3">
      <c r="B2679" s="311"/>
      <c r="C2679" s="312"/>
      <c r="AS2679" s="313"/>
      <c r="AT2679" s="258"/>
    </row>
    <row r="2680" spans="2:46" s="257" customFormat="1" ht="14.4" x14ac:dyDescent="0.3">
      <c r="B2680" s="314"/>
      <c r="C2680" s="312"/>
      <c r="D2680" s="256"/>
      <c r="E2680" s="256"/>
      <c r="F2680" s="256"/>
      <c r="G2680" s="256"/>
      <c r="H2680" s="256"/>
      <c r="I2680" s="256"/>
      <c r="J2680" s="256"/>
      <c r="K2680" s="256"/>
      <c r="L2680" s="256"/>
      <c r="M2680" s="256"/>
      <c r="N2680" s="256"/>
      <c r="O2680" s="256"/>
      <c r="P2680" s="256"/>
      <c r="Q2680" s="256"/>
      <c r="R2680" s="256"/>
      <c r="S2680" s="256"/>
      <c r="T2680" s="256"/>
      <c r="U2680" s="256"/>
      <c r="V2680" s="256"/>
      <c r="W2680" s="256"/>
      <c r="X2680" s="256"/>
      <c r="Y2680" s="256"/>
      <c r="Z2680" s="256"/>
      <c r="AA2680" s="256"/>
      <c r="AB2680" s="256"/>
      <c r="AC2680" s="256"/>
      <c r="AD2680" s="256"/>
      <c r="AE2680" s="256"/>
      <c r="AF2680" s="256"/>
      <c r="AG2680" s="256"/>
      <c r="AH2680" s="256"/>
      <c r="AI2680" s="256"/>
      <c r="AJ2680" s="256"/>
      <c r="AK2680" s="256"/>
      <c r="AL2680" s="256"/>
      <c r="AM2680" s="256"/>
      <c r="AN2680" s="256"/>
      <c r="AO2680" s="256"/>
      <c r="AP2680" s="256"/>
      <c r="AQ2680" s="256"/>
      <c r="AR2680" s="256"/>
      <c r="AS2680" s="256"/>
      <c r="AT2680" s="256"/>
    </row>
    <row r="2681" spans="2:46" s="257" customFormat="1" ht="14.4" x14ac:dyDescent="0.3">
      <c r="B2681" s="314"/>
      <c r="C2681" s="312"/>
      <c r="D2681" s="256"/>
      <c r="E2681" s="256"/>
      <c r="F2681" s="256"/>
      <c r="G2681" s="256"/>
      <c r="H2681" s="256"/>
      <c r="I2681" s="256"/>
      <c r="J2681" s="256"/>
      <c r="K2681" s="256"/>
      <c r="L2681" s="256"/>
      <c r="M2681" s="256"/>
      <c r="N2681" s="256"/>
      <c r="O2681" s="256"/>
      <c r="P2681" s="256"/>
      <c r="Q2681" s="256"/>
      <c r="R2681" s="256"/>
      <c r="S2681" s="256"/>
      <c r="T2681" s="256"/>
      <c r="U2681" s="256"/>
      <c r="V2681" s="256"/>
      <c r="W2681" s="256"/>
      <c r="X2681" s="256"/>
      <c r="Y2681" s="256"/>
      <c r="Z2681" s="256"/>
      <c r="AA2681" s="256"/>
      <c r="AB2681" s="256"/>
      <c r="AC2681" s="256"/>
      <c r="AD2681" s="256"/>
      <c r="AE2681" s="256"/>
      <c r="AF2681" s="256"/>
      <c r="AG2681" s="256"/>
      <c r="AH2681" s="256"/>
      <c r="AI2681" s="256"/>
      <c r="AJ2681" s="256"/>
      <c r="AK2681" s="256"/>
      <c r="AL2681" s="256"/>
      <c r="AM2681" s="256"/>
      <c r="AN2681" s="256"/>
      <c r="AO2681" s="256"/>
      <c r="AP2681" s="256"/>
      <c r="AQ2681" s="256"/>
      <c r="AR2681" s="256"/>
      <c r="AS2681" s="256"/>
      <c r="AT2681" s="256"/>
    </row>
    <row r="2682" spans="2:46" s="257" customFormat="1" ht="21.6" x14ac:dyDescent="0.3">
      <c r="B2682" s="311"/>
      <c r="C2682" s="312"/>
      <c r="AS2682" s="313"/>
      <c r="AT2682" s="258"/>
    </row>
    <row r="2683" spans="2:46" s="257" customFormat="1" ht="14.4" x14ac:dyDescent="0.3">
      <c r="B2683" s="314"/>
      <c r="C2683" s="312"/>
      <c r="D2683" s="256"/>
      <c r="E2683" s="256"/>
      <c r="F2683" s="256"/>
      <c r="G2683" s="256"/>
      <c r="H2683" s="256"/>
      <c r="I2683" s="256"/>
      <c r="J2683" s="256"/>
      <c r="K2683" s="256"/>
      <c r="L2683" s="256"/>
      <c r="M2683" s="256"/>
      <c r="N2683" s="256"/>
      <c r="O2683" s="256"/>
      <c r="P2683" s="256"/>
      <c r="Q2683" s="256"/>
      <c r="R2683" s="256"/>
      <c r="S2683" s="256"/>
      <c r="T2683" s="256"/>
      <c r="U2683" s="256"/>
      <c r="V2683" s="256"/>
      <c r="W2683" s="256"/>
      <c r="X2683" s="256"/>
      <c r="Y2683" s="256"/>
      <c r="Z2683" s="256"/>
      <c r="AA2683" s="256"/>
      <c r="AB2683" s="256"/>
      <c r="AC2683" s="256"/>
      <c r="AD2683" s="256"/>
      <c r="AE2683" s="256"/>
      <c r="AF2683" s="256"/>
      <c r="AG2683" s="256"/>
      <c r="AH2683" s="256"/>
      <c r="AI2683" s="256"/>
      <c r="AJ2683" s="256"/>
      <c r="AK2683" s="256"/>
      <c r="AL2683" s="256"/>
      <c r="AM2683" s="256"/>
      <c r="AN2683" s="256"/>
      <c r="AO2683" s="256"/>
      <c r="AP2683" s="256"/>
      <c r="AQ2683" s="256"/>
      <c r="AR2683" s="256"/>
      <c r="AS2683" s="256"/>
      <c r="AT2683" s="256"/>
    </row>
    <row r="2684" spans="2:46" s="257" customFormat="1" ht="14.4" x14ac:dyDescent="0.3">
      <c r="B2684" s="314"/>
      <c r="C2684" s="312"/>
      <c r="D2684" s="256"/>
      <c r="E2684" s="256"/>
      <c r="F2684" s="256"/>
      <c r="G2684" s="256"/>
      <c r="H2684" s="256"/>
      <c r="I2684" s="256"/>
      <c r="J2684" s="256"/>
      <c r="K2684" s="256"/>
      <c r="L2684" s="256"/>
      <c r="M2684" s="256"/>
      <c r="N2684" s="256"/>
      <c r="O2684" s="256"/>
      <c r="P2684" s="256"/>
      <c r="Q2684" s="256"/>
      <c r="R2684" s="256"/>
      <c r="S2684" s="256"/>
      <c r="T2684" s="256"/>
      <c r="U2684" s="256"/>
      <c r="V2684" s="256"/>
      <c r="W2684" s="256"/>
      <c r="X2684" s="256"/>
      <c r="Y2684" s="256"/>
      <c r="Z2684" s="256"/>
      <c r="AA2684" s="256"/>
      <c r="AB2684" s="256"/>
      <c r="AC2684" s="256"/>
      <c r="AD2684" s="256"/>
      <c r="AE2684" s="256"/>
      <c r="AF2684" s="256"/>
      <c r="AG2684" s="256"/>
      <c r="AH2684" s="256"/>
      <c r="AI2684" s="256"/>
      <c r="AJ2684" s="256"/>
      <c r="AK2684" s="256"/>
      <c r="AL2684" s="256"/>
      <c r="AM2684" s="256"/>
      <c r="AN2684" s="256"/>
      <c r="AO2684" s="256"/>
      <c r="AP2684" s="256"/>
      <c r="AQ2684" s="256"/>
      <c r="AR2684" s="256"/>
      <c r="AS2684" s="256"/>
      <c r="AT2684" s="256"/>
    </row>
    <row r="2685" spans="2:46" s="257" customFormat="1" ht="14.4" x14ac:dyDescent="0.3">
      <c r="B2685" s="314"/>
      <c r="C2685" s="312"/>
      <c r="D2685" s="256"/>
      <c r="E2685" s="256"/>
      <c r="F2685" s="256"/>
      <c r="G2685" s="256"/>
      <c r="H2685" s="256"/>
      <c r="I2685" s="256"/>
      <c r="J2685" s="256"/>
      <c r="K2685" s="256"/>
      <c r="L2685" s="256"/>
      <c r="M2685" s="256"/>
      <c r="N2685" s="256"/>
      <c r="O2685" s="256"/>
      <c r="P2685" s="256"/>
      <c r="Q2685" s="256"/>
      <c r="R2685" s="256"/>
      <c r="S2685" s="256"/>
      <c r="T2685" s="256"/>
      <c r="U2685" s="256"/>
      <c r="V2685" s="256"/>
      <c r="W2685" s="256"/>
      <c r="X2685" s="256"/>
      <c r="Y2685" s="256"/>
      <c r="Z2685" s="256"/>
      <c r="AA2685" s="256"/>
      <c r="AB2685" s="256"/>
      <c r="AC2685" s="256"/>
      <c r="AD2685" s="256"/>
      <c r="AE2685" s="256"/>
      <c r="AF2685" s="256"/>
      <c r="AG2685" s="256"/>
      <c r="AH2685" s="256"/>
      <c r="AI2685" s="256"/>
      <c r="AJ2685" s="256"/>
      <c r="AK2685" s="256"/>
      <c r="AL2685" s="256"/>
      <c r="AM2685" s="256"/>
      <c r="AN2685" s="256"/>
      <c r="AO2685" s="256"/>
      <c r="AP2685" s="256"/>
      <c r="AQ2685" s="256"/>
      <c r="AR2685" s="256"/>
      <c r="AS2685" s="256"/>
      <c r="AT2685" s="256"/>
    </row>
    <row r="2686" spans="2:46" s="257" customFormat="1" ht="21.6" x14ac:dyDescent="0.3">
      <c r="B2686" s="311"/>
      <c r="C2686" s="312"/>
      <c r="AS2686" s="313"/>
      <c r="AT2686" s="258"/>
    </row>
    <row r="2687" spans="2:46" s="257" customFormat="1" ht="14.4" x14ac:dyDescent="0.3">
      <c r="B2687" s="314"/>
      <c r="C2687" s="312"/>
      <c r="D2687" s="256"/>
      <c r="E2687" s="256"/>
      <c r="F2687" s="256"/>
      <c r="G2687" s="256"/>
      <c r="H2687" s="256"/>
      <c r="I2687" s="256"/>
      <c r="J2687" s="256"/>
      <c r="K2687" s="256"/>
      <c r="L2687" s="256"/>
      <c r="M2687" s="256"/>
      <c r="N2687" s="256"/>
      <c r="O2687" s="256"/>
      <c r="P2687" s="256"/>
      <c r="Q2687" s="256"/>
      <c r="R2687" s="256"/>
      <c r="S2687" s="256"/>
      <c r="T2687" s="256"/>
      <c r="U2687" s="256"/>
      <c r="V2687" s="256"/>
      <c r="W2687" s="256"/>
      <c r="X2687" s="256"/>
      <c r="Y2687" s="256"/>
      <c r="Z2687" s="256"/>
      <c r="AA2687" s="256"/>
      <c r="AB2687" s="256"/>
      <c r="AC2687" s="256"/>
      <c r="AD2687" s="256"/>
      <c r="AE2687" s="256"/>
      <c r="AF2687" s="256"/>
      <c r="AG2687" s="256"/>
      <c r="AH2687" s="256"/>
      <c r="AI2687" s="256"/>
      <c r="AJ2687" s="256"/>
      <c r="AK2687" s="256"/>
      <c r="AL2687" s="256"/>
      <c r="AM2687" s="256"/>
      <c r="AN2687" s="256"/>
      <c r="AO2687" s="256"/>
      <c r="AP2687" s="256"/>
      <c r="AQ2687" s="256"/>
      <c r="AR2687" s="256"/>
      <c r="AS2687" s="256"/>
      <c r="AT2687" s="256"/>
    </row>
    <row r="2688" spans="2:46" s="257" customFormat="1" ht="14.4" x14ac:dyDescent="0.3">
      <c r="B2688" s="314"/>
      <c r="C2688" s="312"/>
      <c r="D2688" s="256"/>
      <c r="E2688" s="256"/>
      <c r="F2688" s="256"/>
      <c r="G2688" s="256"/>
      <c r="H2688" s="256"/>
      <c r="I2688" s="256"/>
      <c r="J2688" s="256"/>
      <c r="K2688" s="256"/>
      <c r="L2688" s="256"/>
      <c r="M2688" s="256"/>
      <c r="N2688" s="256"/>
      <c r="O2688" s="256"/>
      <c r="P2688" s="256"/>
      <c r="Q2688" s="256"/>
      <c r="R2688" s="256"/>
      <c r="S2688" s="256"/>
      <c r="T2688" s="256"/>
      <c r="U2688" s="256"/>
      <c r="V2688" s="256"/>
      <c r="W2688" s="256"/>
      <c r="X2688" s="256"/>
      <c r="Y2688" s="256"/>
      <c r="Z2688" s="256"/>
      <c r="AA2688" s="256"/>
      <c r="AB2688" s="256"/>
      <c r="AC2688" s="256"/>
      <c r="AD2688" s="256"/>
      <c r="AE2688" s="256"/>
      <c r="AF2688" s="256"/>
      <c r="AG2688" s="256"/>
      <c r="AH2688" s="256"/>
      <c r="AI2688" s="256"/>
      <c r="AJ2688" s="256"/>
      <c r="AK2688" s="256"/>
      <c r="AL2688" s="256"/>
      <c r="AM2688" s="256"/>
      <c r="AN2688" s="256"/>
      <c r="AO2688" s="256"/>
      <c r="AP2688" s="256"/>
      <c r="AQ2688" s="256"/>
      <c r="AR2688" s="256"/>
      <c r="AS2688" s="256"/>
      <c r="AT2688" s="256"/>
    </row>
    <row r="2689" spans="2:46" s="257" customFormat="1" ht="14.4" x14ac:dyDescent="0.3">
      <c r="B2689" s="314"/>
      <c r="C2689" s="312"/>
      <c r="D2689" s="256"/>
      <c r="E2689" s="256"/>
      <c r="F2689" s="256"/>
      <c r="G2689" s="256"/>
      <c r="H2689" s="256"/>
      <c r="I2689" s="256"/>
      <c r="J2689" s="256"/>
      <c r="K2689" s="256"/>
      <c r="L2689" s="256"/>
      <c r="M2689" s="256"/>
      <c r="N2689" s="256"/>
      <c r="O2689" s="256"/>
      <c r="P2689" s="256"/>
      <c r="Q2689" s="256"/>
      <c r="R2689" s="256"/>
      <c r="S2689" s="256"/>
      <c r="T2689" s="256"/>
      <c r="U2689" s="256"/>
      <c r="V2689" s="256"/>
      <c r="W2689" s="256"/>
      <c r="X2689" s="256"/>
      <c r="Y2689" s="256"/>
      <c r="Z2689" s="256"/>
      <c r="AA2689" s="256"/>
      <c r="AB2689" s="256"/>
      <c r="AC2689" s="256"/>
      <c r="AD2689" s="256"/>
      <c r="AE2689" s="256"/>
      <c r="AF2689" s="256"/>
      <c r="AG2689" s="256"/>
      <c r="AH2689" s="256"/>
      <c r="AI2689" s="256"/>
      <c r="AJ2689" s="256"/>
      <c r="AK2689" s="256"/>
      <c r="AL2689" s="256"/>
      <c r="AM2689" s="256"/>
      <c r="AN2689" s="256"/>
      <c r="AO2689" s="256"/>
      <c r="AP2689" s="256"/>
      <c r="AQ2689" s="256"/>
      <c r="AR2689" s="256"/>
      <c r="AS2689" s="256"/>
      <c r="AT2689" s="256"/>
    </row>
    <row r="2690" spans="2:46" s="257" customFormat="1" ht="21.6" x14ac:dyDescent="0.3">
      <c r="B2690" s="311"/>
      <c r="C2690" s="312"/>
      <c r="AS2690" s="313"/>
      <c r="AT2690" s="258"/>
    </row>
    <row r="2691" spans="2:46" s="257" customFormat="1" ht="14.4" x14ac:dyDescent="0.3">
      <c r="B2691" s="314"/>
      <c r="C2691" s="312"/>
      <c r="D2691" s="256"/>
      <c r="E2691" s="256"/>
      <c r="F2691" s="256"/>
      <c r="G2691" s="256"/>
      <c r="H2691" s="256"/>
      <c r="I2691" s="256"/>
      <c r="J2691" s="256"/>
      <c r="K2691" s="256"/>
      <c r="L2691" s="256"/>
      <c r="M2691" s="256"/>
      <c r="S2691" s="256"/>
      <c r="T2691" s="256"/>
      <c r="U2691" s="256"/>
      <c r="V2691" s="256"/>
      <c r="W2691" s="256"/>
      <c r="X2691" s="256"/>
      <c r="Y2691" s="256"/>
      <c r="Z2691" s="256"/>
      <c r="AA2691" s="256"/>
      <c r="AB2691" s="256"/>
      <c r="AC2691" s="256"/>
      <c r="AD2691" s="256"/>
      <c r="AE2691" s="256"/>
      <c r="AF2691" s="256"/>
      <c r="AG2691" s="256"/>
      <c r="AH2691" s="256"/>
      <c r="AI2691" s="256"/>
      <c r="AJ2691" s="256"/>
      <c r="AK2691" s="256"/>
      <c r="AL2691" s="256"/>
      <c r="AM2691" s="256"/>
      <c r="AN2691" s="256"/>
      <c r="AO2691" s="256"/>
      <c r="AP2691" s="256"/>
      <c r="AQ2691" s="256"/>
      <c r="AR2691" s="256"/>
      <c r="AS2691" s="256"/>
      <c r="AT2691" s="256"/>
    </row>
    <row r="2692" spans="2:46" s="257" customFormat="1" ht="21.6" x14ac:dyDescent="0.3">
      <c r="B2692" s="311"/>
      <c r="C2692" s="312"/>
      <c r="AS2692" s="313"/>
      <c r="AT2692" s="258"/>
    </row>
    <row r="2693" spans="2:46" s="257" customFormat="1" ht="14.4" x14ac:dyDescent="0.3">
      <c r="B2693" s="314"/>
      <c r="C2693" s="312"/>
      <c r="D2693" s="256"/>
      <c r="E2693" s="256"/>
      <c r="F2693" s="256"/>
      <c r="G2693" s="256"/>
      <c r="H2693" s="256"/>
      <c r="I2693" s="256"/>
      <c r="J2693" s="256"/>
      <c r="K2693" s="256"/>
      <c r="L2693" s="256"/>
      <c r="M2693" s="256"/>
      <c r="N2693" s="256"/>
      <c r="O2693" s="256"/>
      <c r="P2693" s="256"/>
      <c r="Q2693" s="256"/>
      <c r="R2693" s="256"/>
      <c r="S2693" s="256"/>
      <c r="T2693" s="256"/>
      <c r="U2693" s="256"/>
      <c r="V2693" s="256"/>
      <c r="W2693" s="256"/>
      <c r="X2693" s="256"/>
      <c r="Y2693" s="256"/>
      <c r="Z2693" s="256"/>
      <c r="AA2693" s="256"/>
      <c r="AB2693" s="256"/>
      <c r="AC2693" s="256"/>
      <c r="AD2693" s="256"/>
      <c r="AE2693" s="256"/>
      <c r="AF2693" s="256"/>
      <c r="AG2693" s="256"/>
      <c r="AH2693" s="256"/>
      <c r="AI2693" s="256"/>
      <c r="AJ2693" s="256"/>
      <c r="AK2693" s="256"/>
      <c r="AL2693" s="256"/>
      <c r="AM2693" s="256"/>
      <c r="AN2693" s="256"/>
      <c r="AO2693" s="256"/>
      <c r="AP2693" s="256"/>
      <c r="AQ2693" s="256"/>
      <c r="AR2693" s="256"/>
      <c r="AS2693" s="256"/>
      <c r="AT2693" s="256"/>
    </row>
    <row r="2694" spans="2:46" s="257" customFormat="1" ht="14.4" x14ac:dyDescent="0.3">
      <c r="B2694" s="314"/>
      <c r="C2694" s="312"/>
      <c r="D2694" s="256"/>
      <c r="E2694" s="256"/>
      <c r="F2694" s="256"/>
      <c r="G2694" s="256"/>
      <c r="H2694" s="256"/>
      <c r="I2694" s="256"/>
      <c r="J2694" s="256"/>
      <c r="K2694" s="256"/>
      <c r="L2694" s="256"/>
      <c r="M2694" s="256"/>
      <c r="N2694" s="256"/>
      <c r="O2694" s="256"/>
      <c r="P2694" s="256"/>
      <c r="Q2694" s="256"/>
      <c r="R2694" s="256"/>
      <c r="S2694" s="256"/>
      <c r="T2694" s="256"/>
      <c r="U2694" s="256"/>
      <c r="V2694" s="256"/>
      <c r="W2694" s="256"/>
      <c r="X2694" s="256"/>
      <c r="Y2694" s="256"/>
      <c r="Z2694" s="256"/>
      <c r="AA2694" s="256"/>
      <c r="AB2694" s="256"/>
      <c r="AC2694" s="256"/>
      <c r="AD2694" s="256"/>
      <c r="AE2694" s="256"/>
      <c r="AF2694" s="256"/>
      <c r="AG2694" s="256"/>
      <c r="AH2694" s="256"/>
      <c r="AI2694" s="256"/>
      <c r="AJ2694" s="256"/>
      <c r="AK2694" s="256"/>
      <c r="AL2694" s="256"/>
      <c r="AM2694" s="256"/>
      <c r="AN2694" s="256"/>
      <c r="AO2694" s="256"/>
      <c r="AP2694" s="256"/>
      <c r="AQ2694" s="256"/>
      <c r="AR2694" s="256"/>
      <c r="AS2694" s="256"/>
      <c r="AT2694" s="256"/>
    </row>
    <row r="2695" spans="2:46" s="257" customFormat="1" ht="21.6" x14ac:dyDescent="0.3">
      <c r="B2695" s="311"/>
      <c r="C2695" s="312"/>
      <c r="AS2695" s="313"/>
      <c r="AT2695" s="258"/>
    </row>
    <row r="2696" spans="2:46" s="257" customFormat="1" ht="21.6" x14ac:dyDescent="0.3">
      <c r="B2696" s="311"/>
      <c r="C2696" s="312"/>
      <c r="AS2696" s="313"/>
      <c r="AT2696" s="258"/>
    </row>
    <row r="2697" spans="2:46" s="257" customFormat="1" ht="21.6" x14ac:dyDescent="0.3">
      <c r="B2697" s="311"/>
      <c r="C2697" s="312"/>
      <c r="AS2697" s="313"/>
      <c r="AT2697" s="258"/>
    </row>
    <row r="2698" spans="2:46" s="257" customFormat="1" ht="21.6" x14ac:dyDescent="0.3">
      <c r="B2698" s="311"/>
      <c r="C2698" s="312"/>
      <c r="AS2698" s="313"/>
      <c r="AT2698" s="258"/>
    </row>
    <row r="2699" spans="2:46" s="257" customFormat="1" ht="14.4" x14ac:dyDescent="0.3">
      <c r="B2699" s="314"/>
      <c r="C2699" s="312"/>
      <c r="D2699" s="256"/>
      <c r="E2699" s="256"/>
      <c r="F2699" s="256"/>
      <c r="G2699" s="256"/>
      <c r="H2699" s="256"/>
      <c r="I2699" s="256"/>
      <c r="J2699" s="256"/>
      <c r="K2699" s="256"/>
      <c r="L2699" s="256"/>
      <c r="M2699" s="256"/>
      <c r="N2699" s="256"/>
      <c r="O2699" s="256"/>
      <c r="P2699" s="256"/>
      <c r="Q2699" s="256"/>
      <c r="R2699" s="256"/>
      <c r="S2699" s="256"/>
      <c r="T2699" s="256"/>
      <c r="U2699" s="256"/>
      <c r="V2699" s="256"/>
      <c r="W2699" s="256"/>
      <c r="X2699" s="256"/>
      <c r="Y2699" s="256"/>
      <c r="Z2699" s="256"/>
      <c r="AA2699" s="256"/>
      <c r="AB2699" s="256"/>
      <c r="AC2699" s="256"/>
      <c r="AD2699" s="256"/>
      <c r="AE2699" s="256"/>
      <c r="AF2699" s="256"/>
      <c r="AG2699" s="256"/>
      <c r="AH2699" s="256"/>
      <c r="AI2699" s="256"/>
      <c r="AJ2699" s="256"/>
      <c r="AK2699" s="256"/>
      <c r="AL2699" s="256"/>
      <c r="AM2699" s="256"/>
      <c r="AN2699" s="256"/>
      <c r="AO2699" s="256"/>
      <c r="AP2699" s="256"/>
      <c r="AQ2699" s="256"/>
      <c r="AR2699" s="256"/>
      <c r="AS2699" s="256"/>
      <c r="AT2699" s="256"/>
    </row>
    <row r="2700" spans="2:46" s="257" customFormat="1" ht="14.4" x14ac:dyDescent="0.3">
      <c r="B2700" s="314"/>
      <c r="C2700" s="312"/>
      <c r="D2700" s="256"/>
      <c r="E2700" s="256"/>
      <c r="F2700" s="256"/>
      <c r="G2700" s="256"/>
      <c r="H2700" s="256"/>
      <c r="I2700" s="256"/>
      <c r="J2700" s="256"/>
      <c r="K2700" s="256"/>
      <c r="L2700" s="256"/>
      <c r="M2700" s="256"/>
      <c r="N2700" s="256"/>
      <c r="O2700" s="256"/>
      <c r="P2700" s="256"/>
      <c r="Q2700" s="256"/>
      <c r="R2700" s="256"/>
      <c r="S2700" s="256"/>
      <c r="T2700" s="256"/>
      <c r="U2700" s="256"/>
      <c r="V2700" s="256"/>
      <c r="W2700" s="256"/>
      <c r="X2700" s="256"/>
      <c r="Y2700" s="256"/>
      <c r="Z2700" s="256"/>
      <c r="AA2700" s="256"/>
      <c r="AB2700" s="256"/>
      <c r="AC2700" s="256"/>
      <c r="AD2700" s="256"/>
      <c r="AE2700" s="256"/>
      <c r="AF2700" s="256"/>
      <c r="AG2700" s="256"/>
      <c r="AH2700" s="256"/>
      <c r="AI2700" s="256"/>
      <c r="AJ2700" s="256"/>
      <c r="AK2700" s="256"/>
      <c r="AL2700" s="256"/>
      <c r="AM2700" s="256"/>
      <c r="AN2700" s="256"/>
      <c r="AO2700" s="256"/>
      <c r="AP2700" s="256"/>
      <c r="AQ2700" s="256"/>
      <c r="AR2700" s="256"/>
      <c r="AS2700" s="256"/>
      <c r="AT2700" s="256"/>
    </row>
    <row r="2701" spans="2:46" s="257" customFormat="1" ht="21.6" x14ac:dyDescent="0.3">
      <c r="B2701" s="311"/>
      <c r="C2701" s="312"/>
      <c r="AS2701" s="313"/>
      <c r="AT2701" s="258"/>
    </row>
    <row r="2702" spans="2:46" s="257" customFormat="1" ht="21.6" x14ac:dyDescent="0.3">
      <c r="B2702" s="311"/>
      <c r="C2702" s="312"/>
      <c r="AS2702" s="313"/>
      <c r="AT2702" s="258"/>
    </row>
    <row r="2703" spans="2:46" s="257" customFormat="1" ht="14.4" x14ac:dyDescent="0.3">
      <c r="B2703" s="314"/>
      <c r="C2703" s="312"/>
      <c r="D2703" s="256"/>
      <c r="E2703" s="256"/>
      <c r="F2703" s="256"/>
      <c r="G2703" s="256"/>
      <c r="H2703" s="256"/>
      <c r="I2703" s="256"/>
      <c r="J2703" s="256"/>
      <c r="K2703" s="256"/>
      <c r="L2703" s="256"/>
      <c r="M2703" s="256"/>
      <c r="N2703" s="256"/>
      <c r="O2703" s="256"/>
      <c r="P2703" s="256"/>
      <c r="Q2703" s="256"/>
      <c r="R2703" s="256"/>
      <c r="S2703" s="256"/>
      <c r="T2703" s="256"/>
      <c r="U2703" s="256"/>
      <c r="V2703" s="256"/>
      <c r="W2703" s="256"/>
      <c r="X2703" s="256"/>
      <c r="Y2703" s="256"/>
      <c r="Z2703" s="256"/>
      <c r="AA2703" s="256"/>
      <c r="AB2703" s="256"/>
      <c r="AC2703" s="256"/>
      <c r="AD2703" s="256"/>
      <c r="AE2703" s="256"/>
      <c r="AF2703" s="256"/>
      <c r="AG2703" s="256"/>
      <c r="AH2703" s="256"/>
      <c r="AI2703" s="256"/>
      <c r="AJ2703" s="256"/>
      <c r="AK2703" s="256"/>
      <c r="AL2703" s="256"/>
      <c r="AM2703" s="256"/>
      <c r="AN2703" s="256"/>
      <c r="AO2703" s="256"/>
      <c r="AP2703" s="256"/>
      <c r="AQ2703" s="256"/>
      <c r="AR2703" s="256"/>
      <c r="AS2703" s="256"/>
      <c r="AT2703" s="256"/>
    </row>
    <row r="2704" spans="2:46" s="257" customFormat="1" ht="14.4" x14ac:dyDescent="0.3">
      <c r="B2704" s="314"/>
      <c r="C2704" s="312"/>
      <c r="D2704" s="256"/>
      <c r="E2704" s="256"/>
      <c r="F2704" s="256"/>
      <c r="G2704" s="256"/>
      <c r="H2704" s="256"/>
      <c r="I2704" s="256"/>
      <c r="J2704" s="256"/>
      <c r="K2704" s="256"/>
      <c r="L2704" s="256"/>
      <c r="M2704" s="256"/>
      <c r="N2704" s="256"/>
      <c r="O2704" s="256"/>
      <c r="P2704" s="256"/>
      <c r="Q2704" s="256"/>
      <c r="R2704" s="256"/>
      <c r="S2704" s="256"/>
      <c r="T2704" s="256"/>
      <c r="U2704" s="256"/>
      <c r="V2704" s="256"/>
      <c r="W2704" s="256"/>
      <c r="X2704" s="256"/>
      <c r="Y2704" s="256"/>
      <c r="Z2704" s="256"/>
      <c r="AA2704" s="256"/>
      <c r="AB2704" s="256"/>
      <c r="AC2704" s="256"/>
      <c r="AD2704" s="256"/>
      <c r="AE2704" s="256"/>
      <c r="AF2704" s="256"/>
      <c r="AG2704" s="256"/>
      <c r="AH2704" s="256"/>
      <c r="AI2704" s="256"/>
      <c r="AJ2704" s="256"/>
      <c r="AK2704" s="256"/>
      <c r="AL2704" s="256"/>
      <c r="AM2704" s="256"/>
      <c r="AN2704" s="256"/>
      <c r="AO2704" s="256"/>
      <c r="AP2704" s="256"/>
      <c r="AQ2704" s="256"/>
      <c r="AR2704" s="256"/>
      <c r="AS2704" s="256"/>
      <c r="AT2704" s="256"/>
    </row>
    <row r="2705" spans="2:46" s="257" customFormat="1" ht="21.6" x14ac:dyDescent="0.3">
      <c r="B2705" s="311"/>
      <c r="C2705" s="312"/>
      <c r="AS2705" s="313"/>
      <c r="AT2705" s="258"/>
    </row>
    <row r="2706" spans="2:46" s="257" customFormat="1" ht="14.4" x14ac:dyDescent="0.3">
      <c r="B2706" s="314"/>
      <c r="C2706" s="312"/>
      <c r="D2706" s="256"/>
      <c r="E2706" s="256"/>
      <c r="F2706" s="256"/>
      <c r="G2706" s="256"/>
      <c r="H2706" s="256"/>
      <c r="I2706" s="256"/>
      <c r="J2706" s="256"/>
      <c r="K2706" s="256"/>
      <c r="L2706" s="256"/>
      <c r="M2706" s="256"/>
      <c r="N2706" s="256"/>
      <c r="O2706" s="256"/>
      <c r="P2706" s="256"/>
      <c r="Q2706" s="256"/>
      <c r="R2706" s="256"/>
      <c r="S2706" s="256"/>
      <c r="T2706" s="256"/>
      <c r="U2706" s="256"/>
      <c r="V2706" s="256"/>
      <c r="W2706" s="256"/>
      <c r="X2706" s="256"/>
      <c r="Y2706" s="256"/>
      <c r="Z2706" s="256"/>
      <c r="AA2706" s="256"/>
      <c r="AB2706" s="256"/>
      <c r="AC2706" s="256"/>
      <c r="AD2706" s="256"/>
      <c r="AE2706" s="256"/>
      <c r="AF2706" s="256"/>
      <c r="AG2706" s="256"/>
      <c r="AH2706" s="256"/>
      <c r="AI2706" s="256"/>
      <c r="AJ2706" s="256"/>
      <c r="AK2706" s="256"/>
      <c r="AL2706" s="256"/>
      <c r="AM2706" s="256"/>
      <c r="AN2706" s="256"/>
      <c r="AO2706" s="256"/>
      <c r="AP2706" s="256"/>
      <c r="AQ2706" s="256"/>
      <c r="AR2706" s="256"/>
      <c r="AS2706" s="256"/>
      <c r="AT2706" s="256"/>
    </row>
    <row r="2707" spans="2:46" s="257" customFormat="1" ht="21.6" x14ac:dyDescent="0.3">
      <c r="B2707" s="311"/>
      <c r="C2707" s="312"/>
      <c r="AS2707" s="313"/>
      <c r="AT2707" s="258"/>
    </row>
    <row r="2708" spans="2:46" s="257" customFormat="1" ht="21.6" x14ac:dyDescent="0.3">
      <c r="B2708" s="311"/>
      <c r="C2708" s="312"/>
      <c r="AS2708" s="313"/>
      <c r="AT2708" s="258"/>
    </row>
    <row r="2709" spans="2:46" s="257" customFormat="1" ht="21.6" x14ac:dyDescent="0.3">
      <c r="B2709" s="311"/>
      <c r="C2709" s="312"/>
      <c r="AS2709" s="313"/>
      <c r="AT2709" s="258"/>
    </row>
    <row r="2710" spans="2:46" s="257" customFormat="1" ht="14.4" x14ac:dyDescent="0.3">
      <c r="B2710" s="314"/>
      <c r="C2710" s="312"/>
      <c r="D2710" s="256"/>
      <c r="E2710" s="256"/>
      <c r="F2710" s="256"/>
      <c r="G2710" s="256"/>
      <c r="H2710" s="256"/>
      <c r="I2710" s="256"/>
      <c r="J2710" s="256"/>
      <c r="K2710" s="256"/>
      <c r="L2710" s="256"/>
      <c r="M2710" s="256"/>
      <c r="N2710" s="256"/>
      <c r="O2710" s="256"/>
      <c r="P2710" s="256"/>
      <c r="Q2710" s="256"/>
      <c r="R2710" s="256"/>
      <c r="S2710" s="256"/>
      <c r="T2710" s="256"/>
      <c r="U2710" s="256"/>
      <c r="V2710" s="256"/>
      <c r="W2710" s="256"/>
      <c r="X2710" s="256"/>
      <c r="Y2710" s="256"/>
      <c r="Z2710" s="256"/>
      <c r="AA2710" s="256"/>
      <c r="AB2710" s="256"/>
      <c r="AC2710" s="256"/>
      <c r="AD2710" s="256"/>
      <c r="AE2710" s="256"/>
      <c r="AF2710" s="256"/>
      <c r="AG2710" s="256"/>
      <c r="AH2710" s="256"/>
      <c r="AI2710" s="256"/>
      <c r="AJ2710" s="256"/>
      <c r="AK2710" s="256"/>
      <c r="AL2710" s="256"/>
      <c r="AM2710" s="256"/>
      <c r="AN2710" s="256"/>
      <c r="AO2710" s="256"/>
      <c r="AP2710" s="256"/>
      <c r="AQ2710" s="256"/>
      <c r="AR2710" s="256"/>
      <c r="AS2710" s="256"/>
      <c r="AT2710" s="256"/>
    </row>
    <row r="2711" spans="2:46" s="257" customFormat="1" ht="21.6" x14ac:dyDescent="0.3">
      <c r="B2711" s="311"/>
      <c r="C2711" s="312"/>
      <c r="AS2711" s="313"/>
      <c r="AT2711" s="258"/>
    </row>
    <row r="2712" spans="2:46" s="257" customFormat="1" ht="14.4" x14ac:dyDescent="0.3">
      <c r="B2712" s="314"/>
      <c r="C2712" s="312"/>
      <c r="D2712" s="256"/>
      <c r="E2712" s="256"/>
      <c r="F2712" s="256"/>
      <c r="G2712" s="256"/>
      <c r="H2712" s="256"/>
      <c r="I2712" s="256"/>
      <c r="J2712" s="256"/>
      <c r="K2712" s="256"/>
      <c r="L2712" s="256"/>
      <c r="M2712" s="256"/>
      <c r="N2712" s="256"/>
      <c r="O2712" s="256"/>
      <c r="P2712" s="256"/>
      <c r="Q2712" s="256"/>
      <c r="R2712" s="256"/>
      <c r="S2712" s="256"/>
      <c r="T2712" s="256"/>
      <c r="U2712" s="256"/>
      <c r="V2712" s="256"/>
      <c r="W2712" s="256"/>
      <c r="X2712" s="256"/>
      <c r="Y2712" s="256"/>
      <c r="Z2712" s="256"/>
      <c r="AA2712" s="256"/>
      <c r="AB2712" s="256"/>
      <c r="AC2712" s="256"/>
      <c r="AD2712" s="256"/>
      <c r="AE2712" s="256"/>
      <c r="AF2712" s="256"/>
      <c r="AG2712" s="256"/>
      <c r="AH2712" s="256"/>
      <c r="AI2712" s="256"/>
      <c r="AJ2712" s="256"/>
      <c r="AK2712" s="256"/>
      <c r="AL2712" s="256"/>
      <c r="AM2712" s="256"/>
      <c r="AN2712" s="256"/>
      <c r="AO2712" s="256"/>
      <c r="AP2712" s="256"/>
      <c r="AQ2712" s="256"/>
      <c r="AR2712" s="256"/>
      <c r="AS2712" s="256"/>
      <c r="AT2712" s="256"/>
    </row>
    <row r="2713" spans="2:46" s="257" customFormat="1" ht="14.4" x14ac:dyDescent="0.3">
      <c r="B2713" s="314"/>
      <c r="C2713" s="312"/>
      <c r="D2713" s="256"/>
      <c r="E2713" s="256"/>
      <c r="F2713" s="256"/>
      <c r="G2713" s="256"/>
      <c r="H2713" s="256"/>
      <c r="I2713" s="256"/>
      <c r="J2713" s="256"/>
      <c r="K2713" s="256"/>
      <c r="L2713" s="256"/>
      <c r="M2713" s="256"/>
      <c r="N2713" s="256"/>
      <c r="O2713" s="256"/>
      <c r="P2713" s="256"/>
      <c r="Q2713" s="256"/>
      <c r="R2713" s="256"/>
      <c r="S2713" s="256"/>
      <c r="T2713" s="256"/>
      <c r="U2713" s="256"/>
      <c r="V2713" s="256"/>
      <c r="W2713" s="256"/>
      <c r="X2713" s="256"/>
      <c r="Y2713" s="256"/>
      <c r="Z2713" s="256"/>
      <c r="AA2713" s="256"/>
      <c r="AB2713" s="256"/>
      <c r="AC2713" s="256"/>
      <c r="AD2713" s="256"/>
      <c r="AE2713" s="256"/>
      <c r="AF2713" s="256"/>
      <c r="AG2713" s="256"/>
      <c r="AH2713" s="256"/>
      <c r="AI2713" s="256"/>
      <c r="AJ2713" s="256"/>
      <c r="AK2713" s="256"/>
      <c r="AL2713" s="256"/>
      <c r="AM2713" s="256"/>
      <c r="AN2713" s="256"/>
      <c r="AO2713" s="256"/>
      <c r="AP2713" s="256"/>
      <c r="AQ2713" s="256"/>
      <c r="AR2713" s="256"/>
      <c r="AS2713" s="256"/>
      <c r="AT2713" s="256"/>
    </row>
    <row r="2714" spans="2:46" s="257" customFormat="1" ht="14.4" x14ac:dyDescent="0.3">
      <c r="B2714" s="314"/>
      <c r="C2714" s="312"/>
      <c r="D2714" s="256"/>
      <c r="E2714" s="256"/>
      <c r="F2714" s="256"/>
      <c r="G2714" s="256"/>
      <c r="H2714" s="256"/>
      <c r="I2714" s="256"/>
      <c r="J2714" s="256"/>
      <c r="K2714" s="256"/>
      <c r="L2714" s="256"/>
      <c r="M2714" s="256"/>
      <c r="N2714" s="256"/>
      <c r="O2714" s="256"/>
      <c r="P2714" s="256"/>
      <c r="Q2714" s="256"/>
      <c r="R2714" s="256"/>
      <c r="S2714" s="256"/>
      <c r="T2714" s="256"/>
      <c r="U2714" s="256"/>
      <c r="V2714" s="256"/>
      <c r="W2714" s="256"/>
      <c r="X2714" s="256"/>
      <c r="Y2714" s="256"/>
      <c r="Z2714" s="256"/>
      <c r="AA2714" s="256"/>
      <c r="AB2714" s="256"/>
      <c r="AC2714" s="256"/>
      <c r="AD2714" s="256"/>
      <c r="AE2714" s="256"/>
      <c r="AF2714" s="256"/>
      <c r="AG2714" s="256"/>
      <c r="AH2714" s="256"/>
      <c r="AI2714" s="256"/>
      <c r="AJ2714" s="256"/>
      <c r="AK2714" s="256"/>
      <c r="AL2714" s="256"/>
      <c r="AM2714" s="256"/>
      <c r="AN2714" s="256"/>
      <c r="AO2714" s="256"/>
      <c r="AP2714" s="256"/>
      <c r="AQ2714" s="256"/>
      <c r="AR2714" s="256"/>
      <c r="AS2714" s="256"/>
      <c r="AT2714" s="256"/>
    </row>
    <row r="2715" spans="2:46" s="257" customFormat="1" ht="14.4" x14ac:dyDescent="0.3">
      <c r="B2715" s="314"/>
      <c r="C2715" s="312"/>
      <c r="D2715" s="256"/>
      <c r="E2715" s="256"/>
      <c r="F2715" s="256"/>
      <c r="G2715" s="256"/>
      <c r="H2715" s="256"/>
      <c r="I2715" s="256"/>
      <c r="J2715" s="256"/>
      <c r="K2715" s="256"/>
      <c r="L2715" s="256"/>
      <c r="M2715" s="256"/>
      <c r="N2715" s="256"/>
      <c r="O2715" s="256"/>
      <c r="P2715" s="256"/>
      <c r="Q2715" s="256"/>
      <c r="R2715" s="256"/>
      <c r="S2715" s="256"/>
      <c r="T2715" s="256"/>
      <c r="U2715" s="256"/>
      <c r="V2715" s="256"/>
      <c r="W2715" s="256"/>
      <c r="X2715" s="256"/>
      <c r="Y2715" s="256"/>
      <c r="Z2715" s="256"/>
      <c r="AA2715" s="256"/>
      <c r="AB2715" s="256"/>
      <c r="AC2715" s="256"/>
      <c r="AD2715" s="256"/>
      <c r="AE2715" s="256"/>
      <c r="AF2715" s="256"/>
      <c r="AG2715" s="256"/>
      <c r="AH2715" s="256"/>
      <c r="AI2715" s="256"/>
      <c r="AJ2715" s="256"/>
      <c r="AK2715" s="256"/>
      <c r="AL2715" s="256"/>
      <c r="AM2715" s="256"/>
      <c r="AN2715" s="256"/>
      <c r="AO2715" s="256"/>
      <c r="AP2715" s="256"/>
      <c r="AQ2715" s="256"/>
      <c r="AR2715" s="256"/>
      <c r="AS2715" s="256"/>
      <c r="AT2715" s="256"/>
    </row>
    <row r="2716" spans="2:46" s="257" customFormat="1" ht="14.4" x14ac:dyDescent="0.3">
      <c r="B2716" s="314"/>
      <c r="C2716" s="312"/>
      <c r="D2716" s="256"/>
      <c r="E2716" s="256"/>
      <c r="F2716" s="256"/>
      <c r="G2716" s="256"/>
      <c r="H2716" s="256"/>
      <c r="I2716" s="256"/>
      <c r="J2716" s="256"/>
      <c r="K2716" s="256"/>
      <c r="L2716" s="256"/>
      <c r="M2716" s="256"/>
      <c r="N2716" s="256"/>
      <c r="O2716" s="256"/>
      <c r="P2716" s="256"/>
      <c r="Q2716" s="256"/>
      <c r="R2716" s="256"/>
      <c r="S2716" s="256"/>
      <c r="T2716" s="256"/>
      <c r="U2716" s="256"/>
      <c r="V2716" s="256"/>
      <c r="W2716" s="256"/>
      <c r="X2716" s="256"/>
      <c r="Y2716" s="256"/>
      <c r="Z2716" s="256"/>
      <c r="AA2716" s="256"/>
      <c r="AB2716" s="256"/>
      <c r="AC2716" s="256"/>
      <c r="AD2716" s="256"/>
      <c r="AE2716" s="256"/>
      <c r="AF2716" s="256"/>
      <c r="AG2716" s="256"/>
      <c r="AH2716" s="256"/>
      <c r="AI2716" s="256"/>
      <c r="AJ2716" s="256"/>
      <c r="AK2716" s="256"/>
      <c r="AL2716" s="256"/>
      <c r="AM2716" s="256"/>
      <c r="AN2716" s="256"/>
      <c r="AO2716" s="256"/>
      <c r="AP2716" s="256"/>
      <c r="AQ2716" s="256"/>
      <c r="AR2716" s="256"/>
      <c r="AS2716" s="256"/>
      <c r="AT2716" s="256"/>
    </row>
    <row r="2717" spans="2:46" s="257" customFormat="1" ht="14.4" x14ac:dyDescent="0.3">
      <c r="B2717" s="314"/>
      <c r="C2717" s="312"/>
      <c r="D2717" s="256"/>
      <c r="E2717" s="256"/>
      <c r="F2717" s="256"/>
      <c r="G2717" s="256"/>
      <c r="H2717" s="256"/>
      <c r="I2717" s="256"/>
      <c r="J2717" s="256"/>
      <c r="K2717" s="256"/>
      <c r="L2717" s="256"/>
      <c r="M2717" s="256"/>
      <c r="N2717" s="256"/>
      <c r="O2717" s="256"/>
      <c r="P2717" s="256"/>
      <c r="Q2717" s="256"/>
      <c r="R2717" s="256"/>
      <c r="S2717" s="256"/>
      <c r="T2717" s="256"/>
      <c r="U2717" s="256"/>
      <c r="V2717" s="256"/>
      <c r="W2717" s="256"/>
      <c r="X2717" s="256"/>
      <c r="Y2717" s="256"/>
      <c r="Z2717" s="256"/>
      <c r="AA2717" s="256"/>
      <c r="AB2717" s="256"/>
      <c r="AC2717" s="256"/>
      <c r="AD2717" s="256"/>
      <c r="AE2717" s="256"/>
      <c r="AF2717" s="256"/>
      <c r="AG2717" s="256"/>
      <c r="AH2717" s="256"/>
      <c r="AI2717" s="256"/>
      <c r="AJ2717" s="256"/>
      <c r="AK2717" s="256"/>
      <c r="AL2717" s="256"/>
      <c r="AM2717" s="256"/>
      <c r="AN2717" s="256"/>
      <c r="AO2717" s="256"/>
      <c r="AP2717" s="256"/>
      <c r="AQ2717" s="256"/>
      <c r="AR2717" s="256"/>
      <c r="AS2717" s="256"/>
      <c r="AT2717" s="256"/>
    </row>
    <row r="2718" spans="2:46" s="257" customFormat="1" ht="14.4" x14ac:dyDescent="0.3">
      <c r="B2718" s="314"/>
      <c r="C2718" s="312"/>
      <c r="D2718" s="256"/>
      <c r="E2718" s="256"/>
      <c r="F2718" s="256"/>
      <c r="G2718" s="256"/>
      <c r="H2718" s="256"/>
      <c r="I2718" s="256"/>
      <c r="J2718" s="256"/>
      <c r="K2718" s="256"/>
      <c r="L2718" s="256"/>
      <c r="M2718" s="256"/>
      <c r="N2718" s="256"/>
      <c r="O2718" s="256"/>
      <c r="P2718" s="256"/>
      <c r="Q2718" s="256"/>
      <c r="R2718" s="256"/>
      <c r="S2718" s="256"/>
      <c r="T2718" s="256"/>
      <c r="U2718" s="256"/>
      <c r="V2718" s="256"/>
      <c r="W2718" s="256"/>
      <c r="X2718" s="256"/>
      <c r="Y2718" s="256"/>
      <c r="Z2718" s="256"/>
      <c r="AA2718" s="256"/>
      <c r="AB2718" s="256"/>
      <c r="AC2718" s="256"/>
      <c r="AD2718" s="256"/>
      <c r="AE2718" s="256"/>
      <c r="AF2718" s="256"/>
      <c r="AG2718" s="256"/>
      <c r="AH2718" s="256"/>
      <c r="AI2718" s="256"/>
      <c r="AJ2718" s="256"/>
      <c r="AK2718" s="256"/>
      <c r="AL2718" s="256"/>
      <c r="AM2718" s="256"/>
      <c r="AN2718" s="256"/>
      <c r="AO2718" s="256"/>
      <c r="AP2718" s="256"/>
      <c r="AQ2718" s="256"/>
      <c r="AR2718" s="256"/>
      <c r="AS2718" s="256"/>
      <c r="AT2718" s="256"/>
    </row>
    <row r="2719" spans="2:46" s="257" customFormat="1" ht="14.4" x14ac:dyDescent="0.3">
      <c r="B2719" s="314"/>
      <c r="C2719" s="312"/>
      <c r="D2719" s="256"/>
      <c r="E2719" s="256"/>
      <c r="F2719" s="256"/>
      <c r="G2719" s="256"/>
      <c r="H2719" s="256"/>
      <c r="I2719" s="256"/>
      <c r="J2719" s="256"/>
      <c r="K2719" s="256"/>
      <c r="L2719" s="256"/>
      <c r="M2719" s="256"/>
      <c r="N2719" s="256"/>
      <c r="O2719" s="256"/>
      <c r="P2719" s="256"/>
      <c r="Q2719" s="256"/>
      <c r="R2719" s="256"/>
      <c r="S2719" s="256"/>
      <c r="T2719" s="256"/>
      <c r="U2719" s="256"/>
      <c r="V2719" s="256"/>
      <c r="W2719" s="256"/>
      <c r="X2719" s="256"/>
      <c r="Y2719" s="256"/>
      <c r="Z2719" s="256"/>
      <c r="AA2719" s="256"/>
      <c r="AB2719" s="256"/>
      <c r="AC2719" s="256"/>
      <c r="AD2719" s="256"/>
      <c r="AE2719" s="256"/>
      <c r="AF2719" s="256"/>
      <c r="AG2719" s="256"/>
      <c r="AH2719" s="256"/>
      <c r="AI2719" s="256"/>
      <c r="AJ2719" s="256"/>
      <c r="AK2719" s="256"/>
      <c r="AL2719" s="256"/>
      <c r="AM2719" s="256"/>
      <c r="AN2719" s="256"/>
      <c r="AO2719" s="256"/>
      <c r="AP2719" s="256"/>
      <c r="AQ2719" s="256"/>
      <c r="AR2719" s="256"/>
      <c r="AS2719" s="256"/>
      <c r="AT2719" s="256"/>
    </row>
    <row r="2720" spans="2:46" s="257" customFormat="1" ht="21.6" x14ac:dyDescent="0.3">
      <c r="B2720" s="311"/>
      <c r="C2720" s="312"/>
      <c r="AS2720" s="313"/>
      <c r="AT2720" s="258"/>
    </row>
    <row r="2721" spans="2:46" s="257" customFormat="1" ht="21.6" x14ac:dyDescent="0.3">
      <c r="B2721" s="311"/>
      <c r="C2721" s="312"/>
      <c r="AS2721" s="313"/>
      <c r="AT2721" s="258"/>
    </row>
    <row r="2722" spans="2:46" s="257" customFormat="1" ht="14.4" x14ac:dyDescent="0.3">
      <c r="B2722" s="314"/>
      <c r="C2722" s="312"/>
      <c r="D2722" s="256"/>
      <c r="E2722" s="256"/>
      <c r="F2722" s="256"/>
      <c r="G2722" s="256"/>
      <c r="H2722" s="256"/>
      <c r="I2722" s="256"/>
      <c r="J2722" s="256"/>
      <c r="K2722" s="256"/>
      <c r="L2722" s="256"/>
      <c r="M2722" s="256"/>
      <c r="N2722" s="256"/>
      <c r="O2722" s="256"/>
      <c r="P2722" s="256"/>
      <c r="Q2722" s="256"/>
      <c r="R2722" s="256"/>
      <c r="S2722" s="256"/>
      <c r="T2722" s="256"/>
      <c r="U2722" s="256"/>
      <c r="V2722" s="256"/>
      <c r="W2722" s="256"/>
      <c r="X2722" s="256"/>
      <c r="Y2722" s="256"/>
      <c r="Z2722" s="256"/>
      <c r="AA2722" s="256"/>
      <c r="AB2722" s="256"/>
      <c r="AC2722" s="256"/>
      <c r="AD2722" s="256"/>
      <c r="AE2722" s="256"/>
      <c r="AF2722" s="256"/>
      <c r="AG2722" s="256"/>
      <c r="AH2722" s="256"/>
      <c r="AI2722" s="256"/>
      <c r="AJ2722" s="256"/>
      <c r="AK2722" s="256"/>
      <c r="AL2722" s="256"/>
      <c r="AM2722" s="256"/>
      <c r="AN2722" s="256"/>
      <c r="AO2722" s="256"/>
      <c r="AP2722" s="256"/>
      <c r="AQ2722" s="256"/>
      <c r="AR2722" s="256"/>
      <c r="AS2722" s="256"/>
      <c r="AT2722" s="256"/>
    </row>
    <row r="2723" spans="2:46" s="257" customFormat="1" ht="14.4" x14ac:dyDescent="0.3">
      <c r="B2723" s="314"/>
      <c r="C2723" s="312"/>
      <c r="D2723" s="256"/>
      <c r="E2723" s="256"/>
      <c r="F2723" s="256"/>
      <c r="G2723" s="256"/>
      <c r="H2723" s="256"/>
      <c r="I2723" s="256"/>
      <c r="J2723" s="256"/>
      <c r="K2723" s="256"/>
      <c r="L2723" s="256"/>
      <c r="M2723" s="256"/>
      <c r="N2723" s="256"/>
      <c r="O2723" s="256"/>
      <c r="P2723" s="256"/>
      <c r="Q2723" s="256"/>
      <c r="R2723" s="256"/>
      <c r="S2723" s="256"/>
      <c r="T2723" s="256"/>
      <c r="U2723" s="256"/>
      <c r="V2723" s="256"/>
      <c r="W2723" s="256"/>
      <c r="X2723" s="256"/>
      <c r="Y2723" s="256"/>
      <c r="Z2723" s="256"/>
      <c r="AA2723" s="256"/>
      <c r="AB2723" s="256"/>
      <c r="AC2723" s="256"/>
      <c r="AD2723" s="256"/>
      <c r="AE2723" s="256"/>
      <c r="AF2723" s="256"/>
      <c r="AG2723" s="256"/>
      <c r="AH2723" s="256"/>
      <c r="AI2723" s="256"/>
      <c r="AJ2723" s="256"/>
      <c r="AK2723" s="256"/>
      <c r="AL2723" s="256"/>
      <c r="AM2723" s="256"/>
      <c r="AN2723" s="256"/>
      <c r="AO2723" s="256"/>
      <c r="AP2723" s="256"/>
      <c r="AQ2723" s="256"/>
      <c r="AR2723" s="256"/>
      <c r="AS2723" s="256"/>
      <c r="AT2723" s="256"/>
    </row>
    <row r="2724" spans="2:46" s="257" customFormat="1" ht="21.6" x14ac:dyDescent="0.3">
      <c r="B2724" s="311"/>
      <c r="C2724" s="312"/>
      <c r="AS2724" s="313"/>
      <c r="AT2724" s="258"/>
    </row>
    <row r="2725" spans="2:46" s="257" customFormat="1" ht="14.4" x14ac:dyDescent="0.3">
      <c r="B2725" s="314"/>
      <c r="C2725" s="312"/>
      <c r="D2725" s="256"/>
      <c r="E2725" s="256"/>
      <c r="F2725" s="256"/>
      <c r="G2725" s="256"/>
      <c r="H2725" s="256"/>
      <c r="I2725" s="256"/>
      <c r="J2725" s="256"/>
      <c r="K2725" s="256"/>
      <c r="L2725" s="256"/>
      <c r="M2725" s="256"/>
      <c r="N2725" s="256"/>
      <c r="O2725" s="256"/>
      <c r="P2725" s="256"/>
      <c r="Q2725" s="256"/>
      <c r="R2725" s="256"/>
      <c r="S2725" s="256"/>
      <c r="T2725" s="256"/>
      <c r="U2725" s="256"/>
      <c r="V2725" s="256"/>
      <c r="W2725" s="256"/>
      <c r="X2725" s="256"/>
      <c r="Y2725" s="256"/>
      <c r="Z2725" s="256"/>
      <c r="AA2725" s="256"/>
      <c r="AB2725" s="256"/>
      <c r="AC2725" s="256"/>
      <c r="AD2725" s="256"/>
      <c r="AE2725" s="256"/>
      <c r="AF2725" s="256"/>
      <c r="AG2725" s="256"/>
      <c r="AH2725" s="256"/>
      <c r="AI2725" s="256"/>
      <c r="AJ2725" s="256"/>
      <c r="AK2725" s="256"/>
      <c r="AL2725" s="256"/>
      <c r="AM2725" s="256"/>
      <c r="AN2725" s="256"/>
      <c r="AO2725" s="256"/>
      <c r="AP2725" s="256"/>
      <c r="AQ2725" s="256"/>
      <c r="AR2725" s="256"/>
      <c r="AS2725" s="256"/>
      <c r="AT2725" s="256"/>
    </row>
    <row r="2726" spans="2:46" s="257" customFormat="1" ht="21.6" x14ac:dyDescent="0.3">
      <c r="B2726" s="311"/>
      <c r="C2726" s="312"/>
      <c r="AS2726" s="313"/>
      <c r="AT2726" s="258"/>
    </row>
    <row r="2727" spans="2:46" s="257" customFormat="1" ht="21.6" x14ac:dyDescent="0.3">
      <c r="B2727" s="311"/>
      <c r="C2727" s="312"/>
      <c r="AS2727" s="313"/>
      <c r="AT2727" s="258"/>
    </row>
    <row r="2728" spans="2:46" s="257" customFormat="1" ht="14.4" x14ac:dyDescent="0.3">
      <c r="B2728" s="314"/>
      <c r="C2728" s="312"/>
      <c r="D2728" s="256"/>
      <c r="E2728" s="256"/>
      <c r="F2728" s="256"/>
      <c r="G2728" s="256"/>
      <c r="H2728" s="256"/>
      <c r="I2728" s="256"/>
      <c r="J2728" s="256"/>
      <c r="K2728" s="256"/>
      <c r="L2728" s="256"/>
      <c r="M2728" s="256"/>
      <c r="N2728" s="256"/>
      <c r="O2728" s="256"/>
      <c r="P2728" s="256"/>
      <c r="Q2728" s="256"/>
      <c r="R2728" s="256"/>
      <c r="S2728" s="256"/>
      <c r="T2728" s="256"/>
      <c r="U2728" s="256"/>
      <c r="V2728" s="256"/>
      <c r="W2728" s="256"/>
      <c r="X2728" s="256"/>
      <c r="Y2728" s="256"/>
      <c r="Z2728" s="256"/>
      <c r="AA2728" s="256"/>
      <c r="AB2728" s="256"/>
      <c r="AC2728" s="256"/>
      <c r="AD2728" s="256"/>
      <c r="AE2728" s="256"/>
      <c r="AF2728" s="256"/>
      <c r="AG2728" s="256"/>
      <c r="AH2728" s="256"/>
      <c r="AI2728" s="256"/>
      <c r="AJ2728" s="256"/>
      <c r="AK2728" s="256"/>
      <c r="AL2728" s="256"/>
      <c r="AM2728" s="256"/>
      <c r="AN2728" s="256"/>
      <c r="AO2728" s="256"/>
      <c r="AP2728" s="256"/>
      <c r="AQ2728" s="256"/>
      <c r="AR2728" s="256"/>
      <c r="AS2728" s="256"/>
      <c r="AT2728" s="256"/>
    </row>
    <row r="2729" spans="2:46" s="257" customFormat="1" ht="21.6" x14ac:dyDescent="0.3">
      <c r="B2729" s="311"/>
      <c r="C2729" s="312"/>
      <c r="AS2729" s="313"/>
      <c r="AT2729" s="258"/>
    </row>
    <row r="2730" spans="2:46" s="257" customFormat="1" ht="21.6" x14ac:dyDescent="0.3">
      <c r="B2730" s="311"/>
      <c r="C2730" s="312"/>
      <c r="AS2730" s="313"/>
      <c r="AT2730" s="258"/>
    </row>
    <row r="2731" spans="2:46" s="257" customFormat="1" ht="14.4" x14ac:dyDescent="0.3">
      <c r="B2731" s="314"/>
      <c r="C2731" s="312"/>
      <c r="D2731" s="256"/>
      <c r="E2731" s="256"/>
      <c r="F2731" s="256"/>
      <c r="G2731" s="256"/>
      <c r="H2731" s="256"/>
      <c r="I2731" s="256"/>
      <c r="J2731" s="256"/>
      <c r="K2731" s="256"/>
      <c r="L2731" s="256"/>
      <c r="M2731" s="256"/>
      <c r="S2731" s="256"/>
      <c r="T2731" s="256"/>
      <c r="U2731" s="256"/>
      <c r="V2731" s="256"/>
      <c r="W2731" s="256"/>
      <c r="X2731" s="256"/>
      <c r="Y2731" s="256"/>
      <c r="Z2731" s="256"/>
      <c r="AA2731" s="256"/>
      <c r="AB2731" s="256"/>
      <c r="AC2731" s="256"/>
      <c r="AD2731" s="256"/>
      <c r="AE2731" s="256"/>
      <c r="AF2731" s="256"/>
      <c r="AG2731" s="256"/>
      <c r="AH2731" s="256"/>
      <c r="AI2731" s="256"/>
      <c r="AJ2731" s="256"/>
      <c r="AK2731" s="256"/>
      <c r="AL2731" s="256"/>
      <c r="AM2731" s="256"/>
      <c r="AN2731" s="256"/>
      <c r="AO2731" s="256"/>
      <c r="AP2731" s="256"/>
      <c r="AQ2731" s="256"/>
      <c r="AR2731" s="256"/>
      <c r="AS2731" s="256"/>
      <c r="AT2731" s="256"/>
    </row>
    <row r="2732" spans="2:46" s="257" customFormat="1" ht="14.4" x14ac:dyDescent="0.3">
      <c r="B2732" s="314"/>
      <c r="C2732" s="312"/>
      <c r="D2732" s="256"/>
      <c r="E2732" s="256"/>
      <c r="F2732" s="256"/>
      <c r="G2732" s="256"/>
      <c r="H2732" s="256"/>
      <c r="I2732" s="256"/>
      <c r="J2732" s="256"/>
      <c r="K2732" s="256"/>
      <c r="L2732" s="256"/>
      <c r="M2732" s="256"/>
      <c r="N2732" s="256"/>
      <c r="O2732" s="256"/>
      <c r="P2732" s="256"/>
      <c r="Q2732" s="256"/>
      <c r="R2732" s="256"/>
      <c r="S2732" s="256"/>
      <c r="T2732" s="256"/>
      <c r="U2732" s="256"/>
      <c r="V2732" s="256"/>
      <c r="W2732" s="256"/>
      <c r="X2732" s="256"/>
      <c r="Y2732" s="256"/>
      <c r="Z2732" s="256"/>
      <c r="AA2732" s="256"/>
      <c r="AB2732" s="256"/>
      <c r="AC2732" s="256"/>
      <c r="AD2732" s="256"/>
      <c r="AE2732" s="256"/>
      <c r="AF2732" s="256"/>
      <c r="AG2732" s="256"/>
      <c r="AH2732" s="256"/>
      <c r="AI2732" s="256"/>
      <c r="AJ2732" s="256"/>
      <c r="AK2732" s="256"/>
      <c r="AL2732" s="256"/>
      <c r="AM2732" s="256"/>
      <c r="AN2732" s="256"/>
      <c r="AO2732" s="256"/>
      <c r="AP2732" s="256"/>
      <c r="AQ2732" s="256"/>
      <c r="AR2732" s="256"/>
      <c r="AS2732" s="256"/>
      <c r="AT2732" s="256"/>
    </row>
    <row r="2733" spans="2:46" s="257" customFormat="1" ht="21.6" x14ac:dyDescent="0.3">
      <c r="B2733" s="311"/>
      <c r="C2733" s="312"/>
      <c r="AS2733" s="313"/>
      <c r="AT2733" s="258"/>
    </row>
    <row r="2734" spans="2:46" s="257" customFormat="1" ht="14.4" x14ac:dyDescent="0.3">
      <c r="B2734" s="314"/>
      <c r="C2734" s="312"/>
      <c r="D2734" s="256"/>
      <c r="E2734" s="256"/>
      <c r="F2734" s="256"/>
      <c r="G2734" s="256"/>
      <c r="H2734" s="256"/>
      <c r="I2734" s="256"/>
      <c r="J2734" s="256"/>
      <c r="K2734" s="256"/>
      <c r="L2734" s="256"/>
      <c r="M2734" s="256"/>
      <c r="N2734" s="256"/>
      <c r="O2734" s="256"/>
      <c r="P2734" s="256"/>
      <c r="Q2734" s="256"/>
      <c r="R2734" s="256"/>
      <c r="S2734" s="256"/>
      <c r="T2734" s="256"/>
      <c r="U2734" s="256"/>
      <c r="V2734" s="256"/>
      <c r="W2734" s="256"/>
      <c r="X2734" s="256"/>
      <c r="Y2734" s="256"/>
      <c r="Z2734" s="256"/>
      <c r="AA2734" s="256"/>
      <c r="AB2734" s="256"/>
      <c r="AC2734" s="256"/>
      <c r="AD2734" s="256"/>
      <c r="AE2734" s="256"/>
      <c r="AF2734" s="256"/>
      <c r="AG2734" s="256"/>
      <c r="AH2734" s="256"/>
      <c r="AI2734" s="256"/>
      <c r="AJ2734" s="256"/>
      <c r="AK2734" s="256"/>
      <c r="AL2734" s="256"/>
      <c r="AM2734" s="256"/>
      <c r="AN2734" s="256"/>
      <c r="AO2734" s="256"/>
      <c r="AP2734" s="256"/>
      <c r="AQ2734" s="256"/>
      <c r="AR2734" s="256"/>
      <c r="AS2734" s="256"/>
      <c r="AT2734" s="256"/>
    </row>
    <row r="2735" spans="2:46" s="257" customFormat="1" ht="21.6" x14ac:dyDescent="0.3">
      <c r="B2735" s="311"/>
      <c r="C2735" s="312"/>
      <c r="AS2735" s="313"/>
      <c r="AT2735" s="258"/>
    </row>
    <row r="2736" spans="2:46" s="257" customFormat="1" ht="21.6" x14ac:dyDescent="0.3">
      <c r="B2736" s="311"/>
      <c r="C2736" s="312"/>
      <c r="AS2736" s="313"/>
      <c r="AT2736" s="258"/>
    </row>
    <row r="2737" spans="2:46" s="257" customFormat="1" ht="14.4" x14ac:dyDescent="0.3">
      <c r="B2737" s="314"/>
      <c r="C2737" s="312"/>
      <c r="D2737" s="256"/>
      <c r="E2737" s="256"/>
      <c r="F2737" s="256"/>
      <c r="G2737" s="256"/>
      <c r="H2737" s="256"/>
      <c r="I2737" s="256"/>
      <c r="J2737" s="256"/>
      <c r="K2737" s="256"/>
      <c r="L2737" s="256"/>
      <c r="M2737" s="256"/>
      <c r="N2737" s="256"/>
      <c r="O2737" s="256"/>
      <c r="P2737" s="256"/>
      <c r="Q2737" s="256"/>
      <c r="R2737" s="256"/>
      <c r="S2737" s="256"/>
      <c r="T2737" s="256"/>
      <c r="U2737" s="256"/>
      <c r="V2737" s="256"/>
      <c r="W2737" s="256"/>
      <c r="X2737" s="256"/>
      <c r="Y2737" s="256"/>
      <c r="Z2737" s="256"/>
      <c r="AA2737" s="256"/>
      <c r="AB2737" s="256"/>
      <c r="AC2737" s="256"/>
      <c r="AD2737" s="256"/>
      <c r="AE2737" s="256"/>
      <c r="AF2737" s="256"/>
      <c r="AG2737" s="256"/>
      <c r="AH2737" s="256"/>
      <c r="AI2737" s="256"/>
      <c r="AJ2737" s="256"/>
      <c r="AK2737" s="256"/>
      <c r="AL2737" s="256"/>
      <c r="AM2737" s="256"/>
      <c r="AN2737" s="256"/>
      <c r="AO2737" s="256"/>
      <c r="AP2737" s="256"/>
      <c r="AQ2737" s="256"/>
      <c r="AR2737" s="256"/>
      <c r="AS2737" s="256"/>
      <c r="AT2737" s="256"/>
    </row>
    <row r="2738" spans="2:46" s="257" customFormat="1" ht="21.6" x14ac:dyDescent="0.3">
      <c r="B2738" s="311"/>
      <c r="C2738" s="312"/>
      <c r="AS2738" s="313"/>
      <c r="AT2738" s="258"/>
    </row>
    <row r="2739" spans="2:46" s="257" customFormat="1" ht="21.6" x14ac:dyDescent="0.3">
      <c r="B2739" s="311"/>
      <c r="C2739" s="312"/>
      <c r="AS2739" s="313"/>
      <c r="AT2739" s="258"/>
    </row>
    <row r="2740" spans="2:46" s="257" customFormat="1" ht="14.4" x14ac:dyDescent="0.3">
      <c r="B2740" s="314"/>
      <c r="C2740" s="312"/>
      <c r="D2740" s="256"/>
      <c r="E2740" s="256"/>
      <c r="F2740" s="256"/>
      <c r="G2740" s="256"/>
      <c r="H2740" s="256"/>
      <c r="I2740" s="256"/>
      <c r="J2740" s="256"/>
      <c r="K2740" s="256"/>
      <c r="L2740" s="256"/>
      <c r="M2740" s="256"/>
      <c r="N2740" s="256"/>
      <c r="O2740" s="256"/>
      <c r="P2740" s="256"/>
      <c r="Q2740" s="256"/>
      <c r="R2740" s="256"/>
      <c r="S2740" s="256"/>
      <c r="T2740" s="256"/>
      <c r="U2740" s="256"/>
      <c r="V2740" s="256"/>
      <c r="W2740" s="256"/>
      <c r="X2740" s="256"/>
      <c r="Y2740" s="256"/>
      <c r="Z2740" s="256"/>
      <c r="AA2740" s="256"/>
      <c r="AB2740" s="256"/>
      <c r="AC2740" s="256"/>
      <c r="AD2740" s="256"/>
      <c r="AE2740" s="256"/>
      <c r="AF2740" s="256"/>
      <c r="AG2740" s="256"/>
      <c r="AH2740" s="256"/>
      <c r="AI2740" s="256"/>
      <c r="AJ2740" s="256"/>
      <c r="AK2740" s="256"/>
      <c r="AL2740" s="256"/>
      <c r="AM2740" s="256"/>
      <c r="AN2740" s="256"/>
      <c r="AO2740" s="256"/>
      <c r="AP2740" s="256"/>
      <c r="AQ2740" s="256"/>
      <c r="AR2740" s="256"/>
      <c r="AS2740" s="256"/>
      <c r="AT2740" s="256"/>
    </row>
    <row r="2741" spans="2:46" s="257" customFormat="1" ht="21.6" x14ac:dyDescent="0.3">
      <c r="B2741" s="311"/>
      <c r="C2741" s="312"/>
      <c r="AS2741" s="313"/>
      <c r="AT2741" s="258"/>
    </row>
    <row r="2742" spans="2:46" s="257" customFormat="1" ht="14.4" x14ac:dyDescent="0.3">
      <c r="B2742" s="314"/>
      <c r="C2742" s="312"/>
      <c r="D2742" s="256"/>
      <c r="E2742" s="256"/>
      <c r="F2742" s="256"/>
      <c r="G2742" s="256"/>
      <c r="H2742" s="256"/>
      <c r="I2742" s="256"/>
      <c r="J2742" s="256"/>
      <c r="K2742" s="256"/>
      <c r="L2742" s="256"/>
      <c r="M2742" s="256"/>
      <c r="N2742" s="256"/>
      <c r="O2742" s="256"/>
      <c r="P2742" s="256"/>
      <c r="Q2742" s="256"/>
      <c r="R2742" s="256"/>
      <c r="S2742" s="256"/>
      <c r="T2742" s="256"/>
      <c r="U2742" s="256"/>
      <c r="V2742" s="256"/>
      <c r="W2742" s="256"/>
      <c r="X2742" s="256"/>
      <c r="Y2742" s="256"/>
      <c r="Z2742" s="256"/>
      <c r="AA2742" s="256"/>
      <c r="AB2742" s="256"/>
      <c r="AC2742" s="256"/>
      <c r="AD2742" s="256"/>
      <c r="AE2742" s="256"/>
      <c r="AF2742" s="256"/>
      <c r="AG2742" s="256"/>
      <c r="AH2742" s="256"/>
      <c r="AI2742" s="256"/>
      <c r="AJ2742" s="256"/>
      <c r="AK2742" s="256"/>
      <c r="AL2742" s="256"/>
      <c r="AM2742" s="256"/>
      <c r="AN2742" s="256"/>
      <c r="AO2742" s="256"/>
      <c r="AP2742" s="256"/>
      <c r="AQ2742" s="256"/>
      <c r="AR2742" s="256"/>
      <c r="AS2742" s="256"/>
      <c r="AT2742" s="256"/>
    </row>
    <row r="2743" spans="2:46" s="257" customFormat="1" ht="14.4" x14ac:dyDescent="0.3">
      <c r="B2743" s="314"/>
      <c r="C2743" s="312"/>
      <c r="D2743" s="256"/>
      <c r="E2743" s="256"/>
      <c r="F2743" s="256"/>
      <c r="G2743" s="256"/>
      <c r="H2743" s="256"/>
      <c r="I2743" s="256"/>
      <c r="J2743" s="256"/>
      <c r="K2743" s="256"/>
      <c r="L2743" s="256"/>
      <c r="M2743" s="256"/>
      <c r="N2743" s="256"/>
      <c r="O2743" s="256"/>
      <c r="P2743" s="256"/>
      <c r="Q2743" s="256"/>
      <c r="R2743" s="256"/>
      <c r="S2743" s="256"/>
      <c r="T2743" s="256"/>
      <c r="U2743" s="256"/>
      <c r="V2743" s="256"/>
      <c r="W2743" s="256"/>
      <c r="X2743" s="256"/>
      <c r="Y2743" s="256"/>
      <c r="Z2743" s="256"/>
      <c r="AA2743" s="256"/>
      <c r="AB2743" s="256"/>
      <c r="AC2743" s="256"/>
      <c r="AD2743" s="256"/>
      <c r="AE2743" s="256"/>
      <c r="AF2743" s="256"/>
      <c r="AG2743" s="256"/>
      <c r="AH2743" s="256"/>
      <c r="AI2743" s="256"/>
      <c r="AJ2743" s="256"/>
      <c r="AK2743" s="256"/>
      <c r="AL2743" s="256"/>
      <c r="AM2743" s="256"/>
      <c r="AN2743" s="256"/>
      <c r="AO2743" s="256"/>
      <c r="AP2743" s="256"/>
      <c r="AQ2743" s="256"/>
      <c r="AR2743" s="256"/>
      <c r="AS2743" s="256"/>
      <c r="AT2743" s="256"/>
    </row>
    <row r="2744" spans="2:46" s="257" customFormat="1" ht="21.6" x14ac:dyDescent="0.3">
      <c r="B2744" s="311"/>
      <c r="C2744" s="312"/>
      <c r="AS2744" s="313"/>
      <c r="AT2744" s="258"/>
    </row>
    <row r="2745" spans="2:46" s="257" customFormat="1" ht="21.6" x14ac:dyDescent="0.3">
      <c r="B2745" s="311"/>
      <c r="C2745" s="312"/>
      <c r="AS2745" s="313"/>
      <c r="AT2745" s="258"/>
    </row>
    <row r="2746" spans="2:46" s="257" customFormat="1" ht="14.4" x14ac:dyDescent="0.3">
      <c r="B2746" s="314"/>
      <c r="C2746" s="312"/>
      <c r="D2746" s="256"/>
      <c r="E2746" s="256"/>
      <c r="F2746" s="256"/>
      <c r="G2746" s="256"/>
      <c r="H2746" s="256"/>
      <c r="I2746" s="256"/>
      <c r="J2746" s="256"/>
      <c r="K2746" s="256"/>
      <c r="L2746" s="256"/>
      <c r="M2746" s="256"/>
      <c r="N2746" s="256"/>
      <c r="O2746" s="256"/>
      <c r="P2746" s="256"/>
      <c r="Q2746" s="256"/>
      <c r="R2746" s="256"/>
      <c r="S2746" s="256"/>
      <c r="T2746" s="256"/>
      <c r="U2746" s="256"/>
      <c r="V2746" s="256"/>
      <c r="W2746" s="256"/>
      <c r="X2746" s="256"/>
      <c r="Y2746" s="256"/>
      <c r="Z2746" s="256"/>
      <c r="AA2746" s="256"/>
      <c r="AB2746" s="256"/>
      <c r="AC2746" s="256"/>
      <c r="AD2746" s="256"/>
      <c r="AE2746" s="256"/>
      <c r="AF2746" s="256"/>
      <c r="AG2746" s="256"/>
      <c r="AH2746" s="256"/>
      <c r="AI2746" s="256"/>
      <c r="AJ2746" s="256"/>
      <c r="AK2746" s="256"/>
      <c r="AL2746" s="256"/>
      <c r="AM2746" s="256"/>
      <c r="AN2746" s="256"/>
      <c r="AO2746" s="256"/>
      <c r="AP2746" s="256"/>
      <c r="AQ2746" s="256"/>
      <c r="AR2746" s="256"/>
      <c r="AS2746" s="256"/>
      <c r="AT2746" s="256"/>
    </row>
    <row r="2747" spans="2:46" s="257" customFormat="1" ht="21.6" x14ac:dyDescent="0.3">
      <c r="B2747" s="311"/>
      <c r="C2747" s="312"/>
      <c r="AS2747" s="313"/>
      <c r="AT2747" s="258"/>
    </row>
    <row r="2748" spans="2:46" s="257" customFormat="1" ht="21.6" x14ac:dyDescent="0.3">
      <c r="B2748" s="311"/>
      <c r="C2748" s="312"/>
      <c r="AS2748" s="313"/>
      <c r="AT2748" s="258"/>
    </row>
    <row r="2749" spans="2:46" s="257" customFormat="1" ht="14.4" x14ac:dyDescent="0.3">
      <c r="B2749" s="314"/>
      <c r="C2749" s="312"/>
      <c r="D2749" s="256"/>
      <c r="E2749" s="256"/>
      <c r="F2749" s="256"/>
      <c r="G2749" s="256"/>
      <c r="H2749" s="256"/>
      <c r="I2749" s="256"/>
      <c r="J2749" s="256"/>
      <c r="K2749" s="256"/>
      <c r="L2749" s="256"/>
      <c r="M2749" s="256"/>
      <c r="N2749" s="256"/>
      <c r="O2749" s="256"/>
      <c r="P2749" s="256"/>
      <c r="Q2749" s="256"/>
      <c r="R2749" s="256"/>
      <c r="S2749" s="256"/>
      <c r="T2749" s="256"/>
      <c r="U2749" s="256"/>
      <c r="V2749" s="256"/>
      <c r="W2749" s="256"/>
      <c r="X2749" s="256"/>
      <c r="Y2749" s="256"/>
      <c r="Z2749" s="256"/>
      <c r="AA2749" s="256"/>
      <c r="AB2749" s="256"/>
      <c r="AC2749" s="256"/>
      <c r="AD2749" s="256"/>
      <c r="AE2749" s="256"/>
      <c r="AF2749" s="256"/>
      <c r="AG2749" s="256"/>
      <c r="AH2749" s="256"/>
      <c r="AI2749" s="256"/>
      <c r="AJ2749" s="256"/>
      <c r="AK2749" s="256"/>
      <c r="AL2749" s="256"/>
      <c r="AM2749" s="256"/>
      <c r="AN2749" s="256"/>
      <c r="AO2749" s="256"/>
      <c r="AP2749" s="256"/>
      <c r="AQ2749" s="256"/>
      <c r="AR2749" s="256"/>
      <c r="AS2749" s="256"/>
      <c r="AT2749" s="256"/>
    </row>
    <row r="2750" spans="2:46" s="257" customFormat="1" ht="21.6" x14ac:dyDescent="0.3">
      <c r="B2750" s="311"/>
      <c r="C2750" s="312"/>
      <c r="AS2750" s="313"/>
      <c r="AT2750" s="258"/>
    </row>
    <row r="2751" spans="2:46" s="257" customFormat="1" ht="21.6" x14ac:dyDescent="0.3">
      <c r="B2751" s="311"/>
      <c r="C2751" s="312"/>
      <c r="AS2751" s="313"/>
      <c r="AT2751" s="258"/>
    </row>
    <row r="2752" spans="2:46" s="257" customFormat="1" ht="14.4" x14ac:dyDescent="0.3">
      <c r="B2752" s="314"/>
      <c r="C2752" s="312"/>
      <c r="D2752" s="256"/>
      <c r="E2752" s="256"/>
      <c r="F2752" s="256"/>
      <c r="G2752" s="256"/>
      <c r="H2752" s="256"/>
      <c r="I2752" s="256"/>
      <c r="J2752" s="256"/>
      <c r="K2752" s="256"/>
      <c r="L2752" s="256"/>
      <c r="M2752" s="256"/>
      <c r="N2752" s="256"/>
      <c r="O2752" s="256"/>
      <c r="P2752" s="256"/>
      <c r="Q2752" s="256"/>
      <c r="R2752" s="256"/>
      <c r="S2752" s="256"/>
      <c r="T2752" s="256"/>
      <c r="U2752" s="256"/>
      <c r="V2752" s="256"/>
      <c r="W2752" s="256"/>
      <c r="X2752" s="256"/>
      <c r="Y2752" s="256"/>
      <c r="Z2752" s="256"/>
      <c r="AA2752" s="256"/>
      <c r="AB2752" s="256"/>
      <c r="AC2752" s="256"/>
      <c r="AD2752" s="256"/>
      <c r="AE2752" s="256"/>
      <c r="AF2752" s="256"/>
      <c r="AG2752" s="256"/>
      <c r="AH2752" s="256"/>
      <c r="AI2752" s="256"/>
      <c r="AJ2752" s="256"/>
      <c r="AK2752" s="256"/>
      <c r="AL2752" s="256"/>
      <c r="AM2752" s="256"/>
      <c r="AN2752" s="256"/>
      <c r="AO2752" s="256"/>
      <c r="AP2752" s="256"/>
      <c r="AQ2752" s="256"/>
      <c r="AR2752" s="256"/>
      <c r="AS2752" s="256"/>
      <c r="AT2752" s="256"/>
    </row>
    <row r="2753" spans="2:46" s="257" customFormat="1" ht="21.6" x14ac:dyDescent="0.3">
      <c r="B2753" s="311"/>
      <c r="C2753" s="312"/>
      <c r="AS2753" s="313"/>
      <c r="AT2753" s="258"/>
    </row>
    <row r="2754" spans="2:46" s="257" customFormat="1" ht="21.6" x14ac:dyDescent="0.3">
      <c r="B2754" s="311"/>
      <c r="C2754" s="312"/>
      <c r="AS2754" s="313"/>
      <c r="AT2754" s="258"/>
    </row>
    <row r="2755" spans="2:46" s="257" customFormat="1" ht="14.4" x14ac:dyDescent="0.3">
      <c r="B2755" s="314"/>
      <c r="C2755" s="312"/>
      <c r="D2755" s="256"/>
      <c r="E2755" s="256"/>
      <c r="F2755" s="256"/>
      <c r="G2755" s="256"/>
      <c r="H2755" s="256"/>
      <c r="I2755" s="256"/>
      <c r="J2755" s="256"/>
      <c r="K2755" s="256"/>
      <c r="L2755" s="256"/>
      <c r="M2755" s="256"/>
      <c r="N2755" s="256"/>
      <c r="O2755" s="256"/>
      <c r="P2755" s="256"/>
      <c r="Q2755" s="256"/>
      <c r="R2755" s="256"/>
      <c r="S2755" s="256"/>
      <c r="T2755" s="256"/>
      <c r="U2755" s="256"/>
      <c r="V2755" s="256"/>
      <c r="W2755" s="256"/>
      <c r="X2755" s="256"/>
      <c r="Y2755" s="256"/>
      <c r="Z2755" s="256"/>
      <c r="AA2755" s="256"/>
      <c r="AB2755" s="256"/>
      <c r="AC2755" s="256"/>
      <c r="AD2755" s="256"/>
      <c r="AE2755" s="256"/>
      <c r="AF2755" s="256"/>
      <c r="AG2755" s="256"/>
      <c r="AH2755" s="256"/>
      <c r="AI2755" s="256"/>
      <c r="AJ2755" s="256"/>
      <c r="AK2755" s="256"/>
      <c r="AL2755" s="256"/>
      <c r="AM2755" s="256"/>
      <c r="AN2755" s="256"/>
      <c r="AO2755" s="256"/>
      <c r="AP2755" s="256"/>
      <c r="AQ2755" s="256"/>
      <c r="AR2755" s="256"/>
      <c r="AS2755" s="256"/>
      <c r="AT2755" s="256"/>
    </row>
    <row r="2756" spans="2:46" s="257" customFormat="1" ht="21.6" x14ac:dyDescent="0.3">
      <c r="B2756" s="311"/>
      <c r="C2756" s="312"/>
      <c r="AS2756" s="313"/>
      <c r="AT2756" s="258"/>
    </row>
    <row r="2757" spans="2:46" s="257" customFormat="1" ht="21.6" x14ac:dyDescent="0.3">
      <c r="B2757" s="311"/>
      <c r="C2757" s="312"/>
      <c r="AS2757" s="313"/>
      <c r="AT2757" s="258"/>
    </row>
    <row r="2758" spans="2:46" s="257" customFormat="1" ht="14.4" x14ac:dyDescent="0.3">
      <c r="B2758" s="314"/>
      <c r="C2758" s="312"/>
      <c r="D2758" s="256"/>
      <c r="E2758" s="256"/>
      <c r="F2758" s="256"/>
      <c r="G2758" s="256"/>
      <c r="H2758" s="256"/>
      <c r="I2758" s="256"/>
      <c r="J2758" s="256"/>
      <c r="K2758" s="256"/>
      <c r="L2758" s="256"/>
      <c r="M2758" s="256"/>
      <c r="N2758" s="256"/>
      <c r="O2758" s="256"/>
      <c r="P2758" s="256"/>
      <c r="Q2758" s="256"/>
      <c r="R2758" s="256"/>
      <c r="S2758" s="256"/>
      <c r="T2758" s="256"/>
      <c r="U2758" s="256"/>
      <c r="V2758" s="256"/>
      <c r="W2758" s="256"/>
      <c r="X2758" s="256"/>
      <c r="Y2758" s="256"/>
      <c r="Z2758" s="256"/>
      <c r="AA2758" s="256"/>
      <c r="AB2758" s="256"/>
      <c r="AC2758" s="256"/>
      <c r="AD2758" s="256"/>
      <c r="AE2758" s="256"/>
      <c r="AF2758" s="256"/>
      <c r="AG2758" s="256"/>
      <c r="AH2758" s="256"/>
      <c r="AI2758" s="256"/>
      <c r="AJ2758" s="256"/>
      <c r="AK2758" s="256"/>
      <c r="AL2758" s="256"/>
      <c r="AM2758" s="256"/>
      <c r="AN2758" s="256"/>
      <c r="AO2758" s="256"/>
      <c r="AP2758" s="256"/>
      <c r="AQ2758" s="256"/>
      <c r="AR2758" s="256"/>
      <c r="AS2758" s="256"/>
      <c r="AT2758" s="256"/>
    </row>
    <row r="2759" spans="2:46" s="257" customFormat="1" ht="21.6" x14ac:dyDescent="0.3">
      <c r="B2759" s="311"/>
      <c r="C2759" s="312"/>
      <c r="AS2759" s="313"/>
      <c r="AT2759" s="258"/>
    </row>
    <row r="2760" spans="2:46" s="257" customFormat="1" ht="21.6" x14ac:dyDescent="0.3">
      <c r="B2760" s="311"/>
      <c r="C2760" s="312"/>
      <c r="AS2760" s="313"/>
      <c r="AT2760" s="258"/>
    </row>
    <row r="2761" spans="2:46" s="257" customFormat="1" ht="21.6" x14ac:dyDescent="0.3">
      <c r="B2761" s="311"/>
      <c r="C2761" s="312"/>
      <c r="AS2761" s="313"/>
      <c r="AT2761" s="258"/>
    </row>
    <row r="2762" spans="2:46" s="257" customFormat="1" ht="14.4" x14ac:dyDescent="0.3">
      <c r="B2762" s="314"/>
      <c r="C2762" s="312"/>
      <c r="D2762" s="256"/>
      <c r="E2762" s="256"/>
      <c r="F2762" s="256"/>
      <c r="G2762" s="256"/>
      <c r="H2762" s="256"/>
      <c r="I2762" s="256"/>
      <c r="J2762" s="256"/>
      <c r="K2762" s="256"/>
      <c r="L2762" s="256"/>
      <c r="M2762" s="256"/>
      <c r="N2762" s="256"/>
      <c r="O2762" s="256"/>
      <c r="P2762" s="256"/>
      <c r="Q2762" s="256"/>
      <c r="R2762" s="256"/>
      <c r="S2762" s="256"/>
      <c r="T2762" s="256"/>
      <c r="U2762" s="256"/>
      <c r="V2762" s="256"/>
      <c r="W2762" s="256"/>
      <c r="X2762" s="256"/>
      <c r="Y2762" s="256"/>
      <c r="Z2762" s="256"/>
      <c r="AA2762" s="256"/>
      <c r="AB2762" s="256"/>
      <c r="AC2762" s="256"/>
      <c r="AD2762" s="256"/>
      <c r="AE2762" s="256"/>
      <c r="AF2762" s="256"/>
      <c r="AG2762" s="256"/>
      <c r="AH2762" s="256"/>
      <c r="AI2762" s="256"/>
      <c r="AJ2762" s="256"/>
      <c r="AK2762" s="256"/>
      <c r="AL2762" s="256"/>
      <c r="AM2762" s="256"/>
      <c r="AN2762" s="256"/>
      <c r="AO2762" s="256"/>
      <c r="AP2762" s="256"/>
      <c r="AQ2762" s="256"/>
      <c r="AR2762" s="256"/>
      <c r="AS2762" s="256"/>
      <c r="AT2762" s="256"/>
    </row>
    <row r="2763" spans="2:46" s="257" customFormat="1" ht="14.4" x14ac:dyDescent="0.3">
      <c r="B2763" s="314"/>
      <c r="C2763" s="312"/>
      <c r="D2763" s="256"/>
      <c r="E2763" s="256"/>
      <c r="F2763" s="256"/>
      <c r="G2763" s="256"/>
      <c r="H2763" s="256"/>
      <c r="I2763" s="256"/>
      <c r="J2763" s="256"/>
      <c r="K2763" s="256"/>
      <c r="L2763" s="256"/>
      <c r="M2763" s="256"/>
      <c r="N2763" s="256"/>
      <c r="O2763" s="256"/>
      <c r="P2763" s="256"/>
      <c r="Q2763" s="256"/>
      <c r="R2763" s="256"/>
      <c r="S2763" s="256"/>
      <c r="T2763" s="256"/>
      <c r="U2763" s="256"/>
      <c r="V2763" s="256"/>
      <c r="W2763" s="256"/>
      <c r="X2763" s="256"/>
      <c r="Y2763" s="256"/>
      <c r="Z2763" s="256"/>
      <c r="AA2763" s="256"/>
      <c r="AB2763" s="256"/>
      <c r="AC2763" s="256"/>
      <c r="AD2763" s="256"/>
      <c r="AE2763" s="256"/>
      <c r="AF2763" s="256"/>
      <c r="AG2763" s="256"/>
      <c r="AH2763" s="256"/>
      <c r="AI2763" s="256"/>
      <c r="AJ2763" s="256"/>
      <c r="AK2763" s="256"/>
      <c r="AL2763" s="256"/>
      <c r="AM2763" s="256"/>
      <c r="AN2763" s="256"/>
      <c r="AO2763" s="256"/>
      <c r="AP2763" s="256"/>
      <c r="AQ2763" s="256"/>
      <c r="AR2763" s="256"/>
      <c r="AS2763" s="256"/>
      <c r="AT2763" s="256"/>
    </row>
    <row r="2764" spans="2:46" s="257" customFormat="1" ht="21.6" x14ac:dyDescent="0.3">
      <c r="B2764" s="311"/>
      <c r="C2764" s="312"/>
      <c r="AS2764" s="313"/>
      <c r="AT2764" s="258"/>
    </row>
    <row r="2765" spans="2:46" s="257" customFormat="1" ht="14.4" x14ac:dyDescent="0.3">
      <c r="B2765" s="314"/>
      <c r="C2765" s="312"/>
      <c r="D2765" s="256"/>
      <c r="E2765" s="256"/>
      <c r="F2765" s="256"/>
      <c r="G2765" s="256"/>
      <c r="H2765" s="256"/>
      <c r="I2765" s="256"/>
      <c r="J2765" s="256"/>
      <c r="K2765" s="256"/>
      <c r="L2765" s="256"/>
      <c r="M2765" s="256"/>
      <c r="N2765" s="256"/>
      <c r="O2765" s="256"/>
      <c r="P2765" s="256"/>
      <c r="Q2765" s="256"/>
      <c r="R2765" s="256"/>
      <c r="S2765" s="256"/>
      <c r="T2765" s="256"/>
      <c r="U2765" s="256"/>
      <c r="V2765" s="256"/>
      <c r="W2765" s="256"/>
      <c r="X2765" s="256"/>
      <c r="Y2765" s="256"/>
      <c r="Z2765" s="256"/>
      <c r="AA2765" s="256"/>
      <c r="AB2765" s="256"/>
      <c r="AC2765" s="256"/>
      <c r="AD2765" s="256"/>
      <c r="AE2765" s="256"/>
      <c r="AF2765" s="256"/>
      <c r="AG2765" s="256"/>
      <c r="AH2765" s="256"/>
      <c r="AI2765" s="256"/>
      <c r="AJ2765" s="256"/>
      <c r="AK2765" s="256"/>
      <c r="AL2765" s="256"/>
      <c r="AM2765" s="256"/>
      <c r="AN2765" s="256"/>
      <c r="AO2765" s="256"/>
      <c r="AP2765" s="256"/>
      <c r="AQ2765" s="256"/>
      <c r="AR2765" s="256"/>
      <c r="AS2765" s="256"/>
      <c r="AT2765" s="256"/>
    </row>
    <row r="2766" spans="2:46" s="257" customFormat="1" ht="14.4" x14ac:dyDescent="0.3">
      <c r="B2766" s="314"/>
      <c r="C2766" s="312"/>
      <c r="D2766" s="256"/>
      <c r="E2766" s="256"/>
      <c r="F2766" s="256"/>
      <c r="G2766" s="256"/>
      <c r="H2766" s="256"/>
      <c r="I2766" s="256"/>
      <c r="J2766" s="256"/>
      <c r="K2766" s="256"/>
      <c r="L2766" s="256"/>
      <c r="M2766" s="256"/>
      <c r="N2766" s="256"/>
      <c r="O2766" s="256"/>
      <c r="P2766" s="256"/>
      <c r="Q2766" s="256"/>
      <c r="R2766" s="256"/>
      <c r="S2766" s="256"/>
      <c r="T2766" s="256"/>
      <c r="U2766" s="256"/>
      <c r="V2766" s="256"/>
      <c r="W2766" s="256"/>
      <c r="X2766" s="256"/>
      <c r="Y2766" s="256"/>
      <c r="Z2766" s="256"/>
      <c r="AA2766" s="256"/>
      <c r="AB2766" s="256"/>
      <c r="AC2766" s="256"/>
      <c r="AD2766" s="256"/>
      <c r="AE2766" s="256"/>
      <c r="AF2766" s="256"/>
      <c r="AG2766" s="256"/>
      <c r="AH2766" s="256"/>
      <c r="AI2766" s="256"/>
      <c r="AJ2766" s="256"/>
      <c r="AK2766" s="256"/>
      <c r="AL2766" s="256"/>
      <c r="AM2766" s="256"/>
      <c r="AN2766" s="256"/>
      <c r="AO2766" s="256"/>
      <c r="AP2766" s="256"/>
      <c r="AQ2766" s="256"/>
      <c r="AR2766" s="256"/>
      <c r="AS2766" s="256"/>
      <c r="AT2766" s="256"/>
    </row>
    <row r="2767" spans="2:46" s="257" customFormat="1" ht="21.6" x14ac:dyDescent="0.3">
      <c r="B2767" s="311"/>
      <c r="C2767" s="312"/>
      <c r="AS2767" s="313"/>
      <c r="AT2767" s="258"/>
    </row>
    <row r="2768" spans="2:46" s="257" customFormat="1" ht="21.6" x14ac:dyDescent="0.3">
      <c r="B2768" s="311"/>
      <c r="C2768" s="312"/>
      <c r="AS2768" s="313"/>
      <c r="AT2768" s="258"/>
    </row>
    <row r="2769" spans="2:46" s="257" customFormat="1" ht="21.6" x14ac:dyDescent="0.3">
      <c r="B2769" s="311"/>
      <c r="C2769" s="312"/>
      <c r="AS2769" s="313"/>
      <c r="AT2769" s="258"/>
    </row>
    <row r="2770" spans="2:46" s="257" customFormat="1" ht="21.6" x14ac:dyDescent="0.3">
      <c r="B2770" s="311"/>
      <c r="C2770" s="312"/>
      <c r="AS2770" s="313"/>
      <c r="AT2770" s="258"/>
    </row>
    <row r="2771" spans="2:46" s="257" customFormat="1" ht="21.6" x14ac:dyDescent="0.3">
      <c r="B2771" s="311"/>
      <c r="C2771" s="312"/>
      <c r="AS2771" s="313"/>
      <c r="AT2771" s="258"/>
    </row>
    <row r="2772" spans="2:46" s="257" customFormat="1" ht="21.6" x14ac:dyDescent="0.3">
      <c r="B2772" s="311"/>
      <c r="C2772" s="312"/>
      <c r="AS2772" s="313"/>
      <c r="AT2772" s="258"/>
    </row>
    <row r="2773" spans="2:46" s="257" customFormat="1" ht="21.6" x14ac:dyDescent="0.3">
      <c r="B2773" s="311"/>
      <c r="C2773" s="312"/>
      <c r="AS2773" s="313"/>
      <c r="AT2773" s="258"/>
    </row>
    <row r="2774" spans="2:46" s="257" customFormat="1" ht="21.6" x14ac:dyDescent="0.3">
      <c r="B2774" s="311"/>
      <c r="C2774" s="312"/>
      <c r="AS2774" s="313"/>
      <c r="AT2774" s="258"/>
    </row>
    <row r="2775" spans="2:46" s="257" customFormat="1" ht="21.6" x14ac:dyDescent="0.3">
      <c r="B2775" s="311"/>
      <c r="C2775" s="312"/>
      <c r="AS2775" s="313"/>
      <c r="AT2775" s="258"/>
    </row>
    <row r="2776" spans="2:46" s="257" customFormat="1" ht="21.6" x14ac:dyDescent="0.3">
      <c r="B2776" s="311"/>
      <c r="C2776" s="312"/>
      <c r="AS2776" s="313"/>
      <c r="AT2776" s="258"/>
    </row>
    <row r="2777" spans="2:46" s="257" customFormat="1" ht="21.6" x14ac:dyDescent="0.3">
      <c r="B2777" s="311"/>
      <c r="C2777" s="312"/>
      <c r="AS2777" s="313"/>
      <c r="AT2777" s="258"/>
    </row>
    <row r="2778" spans="2:46" s="257" customFormat="1" ht="14.4" x14ac:dyDescent="0.3">
      <c r="B2778" s="314"/>
      <c r="C2778" s="312"/>
      <c r="D2778" s="256"/>
      <c r="E2778" s="256"/>
      <c r="F2778" s="256"/>
      <c r="G2778" s="256"/>
      <c r="H2778" s="256"/>
      <c r="I2778" s="256"/>
      <c r="J2778" s="256"/>
      <c r="K2778" s="256"/>
      <c r="L2778" s="256"/>
      <c r="M2778" s="256"/>
      <c r="N2778" s="256"/>
      <c r="O2778" s="256"/>
      <c r="P2778" s="256"/>
      <c r="Q2778" s="256"/>
      <c r="R2778" s="256"/>
      <c r="S2778" s="256"/>
      <c r="T2778" s="256"/>
      <c r="U2778" s="256"/>
      <c r="V2778" s="256"/>
      <c r="W2778" s="256"/>
      <c r="X2778" s="256"/>
      <c r="Y2778" s="256"/>
      <c r="Z2778" s="256"/>
      <c r="AA2778" s="256"/>
      <c r="AB2778" s="256"/>
      <c r="AC2778" s="256"/>
      <c r="AD2778" s="256"/>
      <c r="AE2778" s="256"/>
      <c r="AF2778" s="256"/>
      <c r="AG2778" s="256"/>
      <c r="AH2778" s="256"/>
      <c r="AI2778" s="256"/>
      <c r="AJ2778" s="256"/>
      <c r="AK2778" s="256"/>
      <c r="AL2778" s="256"/>
      <c r="AM2778" s="256"/>
      <c r="AN2778" s="256"/>
      <c r="AO2778" s="256"/>
      <c r="AP2778" s="256"/>
      <c r="AQ2778" s="256"/>
      <c r="AR2778" s="256"/>
      <c r="AS2778" s="256"/>
      <c r="AT2778" s="256"/>
    </row>
    <row r="2779" spans="2:46" s="257" customFormat="1" ht="21.6" x14ac:dyDescent="0.3">
      <c r="B2779" s="311"/>
      <c r="C2779" s="312"/>
      <c r="AS2779" s="313"/>
      <c r="AT2779" s="258"/>
    </row>
    <row r="2780" spans="2:46" s="257" customFormat="1" ht="21.6" x14ac:dyDescent="0.3">
      <c r="B2780" s="311"/>
      <c r="C2780" s="312"/>
      <c r="AS2780" s="313"/>
      <c r="AT2780" s="258"/>
    </row>
    <row r="2781" spans="2:46" s="257" customFormat="1" ht="14.4" x14ac:dyDescent="0.3">
      <c r="B2781" s="314"/>
      <c r="C2781" s="312"/>
      <c r="D2781" s="256"/>
      <c r="E2781" s="256"/>
      <c r="F2781" s="256"/>
      <c r="G2781" s="256"/>
      <c r="H2781" s="256"/>
      <c r="I2781" s="256"/>
      <c r="J2781" s="256"/>
      <c r="K2781" s="256"/>
      <c r="L2781" s="256"/>
      <c r="M2781" s="256"/>
      <c r="N2781" s="256"/>
      <c r="O2781" s="256"/>
      <c r="P2781" s="256"/>
      <c r="Q2781" s="256"/>
      <c r="R2781" s="256"/>
      <c r="S2781" s="256"/>
      <c r="T2781" s="256"/>
      <c r="U2781" s="256"/>
      <c r="V2781" s="256"/>
      <c r="W2781" s="256"/>
      <c r="X2781" s="256"/>
      <c r="Y2781" s="256"/>
      <c r="Z2781" s="256"/>
      <c r="AA2781" s="256"/>
      <c r="AB2781" s="256"/>
      <c r="AC2781" s="256"/>
      <c r="AD2781" s="256"/>
      <c r="AE2781" s="256"/>
      <c r="AF2781" s="256"/>
      <c r="AG2781" s="256"/>
      <c r="AH2781" s="256"/>
      <c r="AI2781" s="256"/>
      <c r="AJ2781" s="256"/>
      <c r="AK2781" s="256"/>
      <c r="AL2781" s="256"/>
      <c r="AM2781" s="256"/>
      <c r="AN2781" s="256"/>
      <c r="AO2781" s="256"/>
      <c r="AP2781" s="256"/>
      <c r="AQ2781" s="256"/>
      <c r="AR2781" s="256"/>
      <c r="AS2781" s="256"/>
      <c r="AT2781" s="256"/>
    </row>
    <row r="2782" spans="2:46" s="257" customFormat="1" ht="21.6" x14ac:dyDescent="0.3">
      <c r="B2782" s="311"/>
      <c r="C2782" s="312"/>
      <c r="AS2782" s="313"/>
      <c r="AT2782" s="258"/>
    </row>
    <row r="2783" spans="2:46" s="257" customFormat="1" ht="21.6" x14ac:dyDescent="0.3">
      <c r="B2783" s="311"/>
      <c r="C2783" s="312"/>
      <c r="AS2783" s="313"/>
      <c r="AT2783" s="258"/>
    </row>
    <row r="2784" spans="2:46" s="257" customFormat="1" ht="14.4" x14ac:dyDescent="0.3">
      <c r="B2784" s="314"/>
      <c r="C2784" s="312"/>
      <c r="D2784" s="256"/>
      <c r="E2784" s="256"/>
      <c r="F2784" s="256"/>
      <c r="G2784" s="256"/>
      <c r="H2784" s="256"/>
      <c r="I2784" s="256"/>
      <c r="J2784" s="256"/>
      <c r="K2784" s="256"/>
      <c r="L2784" s="256"/>
      <c r="M2784" s="256"/>
      <c r="N2784" s="256"/>
      <c r="O2784" s="256"/>
      <c r="P2784" s="256"/>
      <c r="Q2784" s="256"/>
      <c r="R2784" s="256"/>
      <c r="S2784" s="256"/>
      <c r="T2784" s="256"/>
      <c r="U2784" s="256"/>
      <c r="V2784" s="256"/>
      <c r="W2784" s="256"/>
      <c r="X2784" s="256"/>
      <c r="Y2784" s="256"/>
      <c r="Z2784" s="256"/>
      <c r="AA2784" s="256"/>
      <c r="AB2784" s="256"/>
      <c r="AC2784" s="256"/>
      <c r="AD2784" s="256"/>
      <c r="AE2784" s="256"/>
      <c r="AF2784" s="256"/>
      <c r="AG2784" s="256"/>
      <c r="AH2784" s="256"/>
      <c r="AI2784" s="256"/>
      <c r="AJ2784" s="256"/>
      <c r="AK2784" s="256"/>
      <c r="AL2784" s="256"/>
      <c r="AM2784" s="256"/>
      <c r="AN2784" s="256"/>
      <c r="AO2784" s="256"/>
      <c r="AP2784" s="256"/>
      <c r="AQ2784" s="256"/>
      <c r="AR2784" s="256"/>
      <c r="AS2784" s="256"/>
      <c r="AT2784" s="256"/>
    </row>
    <row r="2785" spans="2:46" s="257" customFormat="1" ht="21.6" x14ac:dyDescent="0.3">
      <c r="B2785" s="311"/>
      <c r="C2785" s="312"/>
      <c r="AS2785" s="313"/>
      <c r="AT2785" s="258"/>
    </row>
    <row r="2786" spans="2:46" s="257" customFormat="1" ht="21.6" x14ac:dyDescent="0.3">
      <c r="B2786" s="311"/>
      <c r="C2786" s="312"/>
      <c r="AS2786" s="313"/>
      <c r="AT2786" s="258"/>
    </row>
    <row r="2787" spans="2:46" s="257" customFormat="1" ht="21.6" x14ac:dyDescent="0.3">
      <c r="B2787" s="311"/>
      <c r="C2787" s="312"/>
      <c r="AS2787" s="313"/>
      <c r="AT2787" s="258"/>
    </row>
    <row r="2788" spans="2:46" s="257" customFormat="1" ht="21.6" x14ac:dyDescent="0.3">
      <c r="B2788" s="311"/>
      <c r="C2788" s="312"/>
      <c r="AS2788" s="313"/>
      <c r="AT2788" s="258"/>
    </row>
    <row r="2789" spans="2:46" s="257" customFormat="1" ht="21.6" x14ac:dyDescent="0.3">
      <c r="B2789" s="311"/>
      <c r="C2789" s="312"/>
      <c r="AS2789" s="313"/>
      <c r="AT2789" s="258"/>
    </row>
    <row r="2790" spans="2:46" s="257" customFormat="1" ht="14.4" x14ac:dyDescent="0.3">
      <c r="B2790" s="314"/>
      <c r="C2790" s="312"/>
      <c r="D2790" s="256"/>
      <c r="E2790" s="256"/>
      <c r="F2790" s="256"/>
      <c r="G2790" s="256"/>
      <c r="H2790" s="256"/>
      <c r="I2790" s="256"/>
      <c r="J2790" s="256"/>
      <c r="K2790" s="256"/>
      <c r="L2790" s="256"/>
      <c r="M2790" s="256"/>
      <c r="N2790" s="256"/>
      <c r="O2790" s="256"/>
      <c r="P2790" s="256"/>
      <c r="Q2790" s="256"/>
      <c r="R2790" s="256"/>
      <c r="S2790" s="256"/>
      <c r="T2790" s="256"/>
      <c r="U2790" s="256"/>
      <c r="V2790" s="256"/>
      <c r="W2790" s="256"/>
      <c r="X2790" s="256"/>
      <c r="Y2790" s="256"/>
      <c r="Z2790" s="256"/>
      <c r="AA2790" s="256"/>
      <c r="AB2790" s="256"/>
      <c r="AC2790" s="256"/>
      <c r="AD2790" s="256"/>
      <c r="AE2790" s="256"/>
      <c r="AF2790" s="256"/>
      <c r="AG2790" s="256"/>
      <c r="AH2790" s="256"/>
      <c r="AI2790" s="256"/>
      <c r="AJ2790" s="256"/>
      <c r="AK2790" s="256"/>
      <c r="AL2790" s="256"/>
      <c r="AM2790" s="256"/>
      <c r="AN2790" s="256"/>
      <c r="AO2790" s="256"/>
      <c r="AP2790" s="256"/>
      <c r="AQ2790" s="256"/>
      <c r="AR2790" s="256"/>
      <c r="AS2790" s="256"/>
      <c r="AT2790" s="256"/>
    </row>
    <row r="2791" spans="2:46" s="257" customFormat="1" ht="21.6" x14ac:dyDescent="0.3">
      <c r="B2791" s="311"/>
      <c r="C2791" s="312"/>
      <c r="AS2791" s="313"/>
      <c r="AT2791" s="258"/>
    </row>
    <row r="2792" spans="2:46" s="257" customFormat="1" ht="21.6" x14ac:dyDescent="0.3">
      <c r="B2792" s="311"/>
      <c r="C2792" s="312"/>
      <c r="AS2792" s="313"/>
      <c r="AT2792" s="258"/>
    </row>
    <row r="2793" spans="2:46" s="257" customFormat="1" ht="21.6" x14ac:dyDescent="0.3">
      <c r="B2793" s="311"/>
      <c r="C2793" s="312"/>
      <c r="AS2793" s="313"/>
      <c r="AT2793" s="258"/>
    </row>
    <row r="2794" spans="2:46" s="257" customFormat="1" ht="14.4" x14ac:dyDescent="0.3">
      <c r="B2794" s="314"/>
      <c r="C2794" s="312"/>
      <c r="D2794" s="256"/>
      <c r="E2794" s="256"/>
      <c r="F2794" s="256"/>
      <c r="G2794" s="256"/>
      <c r="H2794" s="256"/>
      <c r="I2794" s="256"/>
      <c r="J2794" s="256"/>
      <c r="K2794" s="256"/>
      <c r="L2794" s="256"/>
      <c r="M2794" s="256"/>
      <c r="N2794" s="256"/>
      <c r="O2794" s="256"/>
      <c r="P2794" s="256"/>
      <c r="Q2794" s="256"/>
      <c r="R2794" s="256"/>
      <c r="S2794" s="256"/>
      <c r="T2794" s="256"/>
      <c r="U2794" s="256"/>
      <c r="V2794" s="256"/>
      <c r="W2794" s="256"/>
      <c r="X2794" s="256"/>
      <c r="Y2794" s="256"/>
      <c r="Z2794" s="256"/>
      <c r="AA2794" s="256"/>
      <c r="AB2794" s="256"/>
      <c r="AC2794" s="256"/>
      <c r="AD2794" s="256"/>
      <c r="AE2794" s="256"/>
      <c r="AF2794" s="256"/>
      <c r="AG2794" s="256"/>
      <c r="AH2794" s="256"/>
      <c r="AI2794" s="256"/>
      <c r="AJ2794" s="256"/>
      <c r="AK2794" s="256"/>
      <c r="AL2794" s="256"/>
      <c r="AM2794" s="256"/>
      <c r="AN2794" s="256"/>
      <c r="AO2794" s="256"/>
      <c r="AP2794" s="256"/>
      <c r="AQ2794" s="256"/>
      <c r="AR2794" s="256"/>
      <c r="AS2794" s="256"/>
      <c r="AT2794" s="256"/>
    </row>
    <row r="2795" spans="2:46" s="257" customFormat="1" ht="21.6" x14ac:dyDescent="0.3">
      <c r="B2795" s="311"/>
      <c r="C2795" s="312"/>
      <c r="AS2795" s="313"/>
      <c r="AT2795" s="258"/>
    </row>
    <row r="2796" spans="2:46" s="257" customFormat="1" ht="21.6" x14ac:dyDescent="0.3">
      <c r="B2796" s="311"/>
      <c r="C2796" s="312"/>
      <c r="AS2796" s="313"/>
      <c r="AT2796" s="258"/>
    </row>
    <row r="2797" spans="2:46" s="257" customFormat="1" ht="21.6" x14ac:dyDescent="0.3">
      <c r="B2797" s="311"/>
      <c r="C2797" s="312"/>
      <c r="AS2797" s="313"/>
      <c r="AT2797" s="258"/>
    </row>
    <row r="2798" spans="2:46" s="257" customFormat="1" ht="14.4" x14ac:dyDescent="0.3">
      <c r="B2798" s="314"/>
      <c r="C2798" s="312"/>
      <c r="D2798" s="256"/>
      <c r="E2798" s="256"/>
      <c r="F2798" s="256"/>
      <c r="G2798" s="256"/>
      <c r="H2798" s="256"/>
      <c r="I2798" s="256"/>
      <c r="J2798" s="256"/>
      <c r="K2798" s="256"/>
      <c r="L2798" s="256"/>
      <c r="M2798" s="256"/>
      <c r="N2798" s="256"/>
      <c r="O2798" s="256"/>
      <c r="P2798" s="256"/>
      <c r="Q2798" s="256"/>
      <c r="R2798" s="256"/>
      <c r="S2798" s="256"/>
      <c r="T2798" s="256"/>
      <c r="U2798" s="256"/>
      <c r="V2798" s="256"/>
      <c r="W2798" s="256"/>
      <c r="X2798" s="256"/>
      <c r="Y2798" s="256"/>
      <c r="Z2798" s="256"/>
      <c r="AA2798" s="256"/>
      <c r="AB2798" s="256"/>
      <c r="AC2798" s="256"/>
      <c r="AD2798" s="256"/>
      <c r="AE2798" s="256"/>
      <c r="AF2798" s="256"/>
      <c r="AG2798" s="256"/>
      <c r="AH2798" s="256"/>
      <c r="AI2798" s="256"/>
      <c r="AJ2798" s="256"/>
      <c r="AK2798" s="256"/>
      <c r="AL2798" s="256"/>
      <c r="AM2798" s="256"/>
      <c r="AN2798" s="256"/>
      <c r="AO2798" s="256"/>
      <c r="AP2798" s="256"/>
      <c r="AQ2798" s="256"/>
      <c r="AR2798" s="256"/>
      <c r="AS2798" s="256"/>
      <c r="AT2798" s="256"/>
    </row>
    <row r="2799" spans="2:46" s="257" customFormat="1" ht="21.6" x14ac:dyDescent="0.3">
      <c r="B2799" s="311"/>
      <c r="C2799" s="312"/>
      <c r="AS2799" s="313"/>
      <c r="AT2799" s="258"/>
    </row>
    <row r="2800" spans="2:46" s="257" customFormat="1" ht="14.4" x14ac:dyDescent="0.3">
      <c r="B2800" s="314"/>
      <c r="C2800" s="312"/>
      <c r="D2800" s="256"/>
      <c r="E2800" s="256"/>
      <c r="F2800" s="256"/>
      <c r="G2800" s="256"/>
      <c r="H2800" s="256"/>
      <c r="I2800" s="256"/>
      <c r="J2800" s="256"/>
      <c r="K2800" s="256"/>
      <c r="L2800" s="256"/>
      <c r="M2800" s="256"/>
      <c r="N2800" s="256"/>
      <c r="O2800" s="256"/>
      <c r="P2800" s="256"/>
      <c r="Q2800" s="256"/>
      <c r="R2800" s="256"/>
      <c r="S2800" s="256"/>
      <c r="T2800" s="256"/>
      <c r="U2800" s="256"/>
      <c r="V2800" s="256"/>
      <c r="W2800" s="256"/>
      <c r="X2800" s="256"/>
      <c r="Y2800" s="256"/>
      <c r="Z2800" s="256"/>
      <c r="AA2800" s="256"/>
      <c r="AB2800" s="256"/>
      <c r="AC2800" s="256"/>
      <c r="AD2800" s="256"/>
      <c r="AE2800" s="256"/>
      <c r="AF2800" s="256"/>
      <c r="AG2800" s="256"/>
      <c r="AH2800" s="256"/>
      <c r="AI2800" s="256"/>
      <c r="AJ2800" s="256"/>
      <c r="AK2800" s="256"/>
      <c r="AL2800" s="256"/>
      <c r="AM2800" s="256"/>
      <c r="AN2800" s="256"/>
      <c r="AO2800" s="256"/>
      <c r="AP2800" s="256"/>
      <c r="AQ2800" s="256"/>
      <c r="AR2800" s="256"/>
      <c r="AS2800" s="256"/>
      <c r="AT2800" s="256"/>
    </row>
    <row r="2801" spans="2:46" s="257" customFormat="1" ht="21.6" x14ac:dyDescent="0.3">
      <c r="B2801" s="311"/>
      <c r="C2801" s="312"/>
      <c r="AS2801" s="313"/>
      <c r="AT2801" s="258"/>
    </row>
    <row r="2802" spans="2:46" s="257" customFormat="1" ht="21.6" x14ac:dyDescent="0.3">
      <c r="B2802" s="311"/>
      <c r="C2802" s="312"/>
      <c r="AS2802" s="313"/>
      <c r="AT2802" s="258"/>
    </row>
    <row r="2803" spans="2:46" s="257" customFormat="1" ht="21.6" x14ac:dyDescent="0.3">
      <c r="B2803" s="311"/>
      <c r="C2803" s="312"/>
      <c r="AS2803" s="313"/>
      <c r="AT2803" s="258"/>
    </row>
    <row r="2804" spans="2:46" s="257" customFormat="1" ht="21.6" x14ac:dyDescent="0.3">
      <c r="B2804" s="311"/>
      <c r="C2804" s="312"/>
      <c r="AS2804" s="313"/>
      <c r="AT2804" s="258"/>
    </row>
    <row r="2805" spans="2:46" s="257" customFormat="1" ht="14.4" x14ac:dyDescent="0.3">
      <c r="B2805" s="314"/>
      <c r="C2805" s="312"/>
      <c r="D2805" s="256"/>
      <c r="E2805" s="256"/>
      <c r="F2805" s="256"/>
      <c r="G2805" s="256"/>
      <c r="H2805" s="256"/>
      <c r="I2805" s="256"/>
      <c r="J2805" s="256"/>
      <c r="K2805" s="256"/>
      <c r="L2805" s="256"/>
      <c r="M2805" s="256"/>
      <c r="N2805" s="256"/>
      <c r="O2805" s="256"/>
      <c r="P2805" s="256"/>
      <c r="Q2805" s="256"/>
      <c r="R2805" s="256"/>
      <c r="S2805" s="256"/>
      <c r="T2805" s="256"/>
      <c r="U2805" s="256"/>
      <c r="V2805" s="256"/>
      <c r="W2805" s="256"/>
      <c r="X2805" s="256"/>
      <c r="Y2805" s="256"/>
      <c r="Z2805" s="256"/>
      <c r="AA2805" s="256"/>
      <c r="AB2805" s="256"/>
      <c r="AC2805" s="256"/>
      <c r="AD2805" s="256"/>
      <c r="AE2805" s="256"/>
      <c r="AF2805" s="256"/>
      <c r="AG2805" s="256"/>
      <c r="AH2805" s="256"/>
      <c r="AI2805" s="256"/>
      <c r="AJ2805" s="256"/>
      <c r="AK2805" s="256"/>
      <c r="AL2805" s="256"/>
      <c r="AM2805" s="256"/>
      <c r="AN2805" s="256"/>
      <c r="AO2805" s="256"/>
      <c r="AP2805" s="256"/>
      <c r="AQ2805" s="256"/>
      <c r="AR2805" s="256"/>
      <c r="AS2805" s="256"/>
      <c r="AT2805" s="256"/>
    </row>
    <row r="2806" spans="2:46" s="257" customFormat="1" ht="21.6" x14ac:dyDescent="0.3">
      <c r="B2806" s="311"/>
      <c r="C2806" s="312"/>
      <c r="AS2806" s="313"/>
      <c r="AT2806" s="258"/>
    </row>
    <row r="2807" spans="2:46" s="257" customFormat="1" ht="14.4" x14ac:dyDescent="0.3">
      <c r="B2807" s="314"/>
      <c r="C2807" s="312"/>
      <c r="D2807" s="256"/>
      <c r="E2807" s="256"/>
      <c r="F2807" s="256"/>
      <c r="G2807" s="256"/>
      <c r="H2807" s="256"/>
      <c r="I2807" s="256"/>
      <c r="J2807" s="256"/>
      <c r="K2807" s="256"/>
      <c r="L2807" s="256"/>
      <c r="M2807" s="256"/>
      <c r="N2807" s="256"/>
      <c r="O2807" s="256"/>
      <c r="P2807" s="256"/>
      <c r="Q2807" s="256"/>
      <c r="R2807" s="256"/>
      <c r="S2807" s="256"/>
      <c r="T2807" s="256"/>
      <c r="U2807" s="256"/>
      <c r="V2807" s="256"/>
      <c r="W2807" s="256"/>
      <c r="X2807" s="256"/>
      <c r="Y2807" s="256"/>
      <c r="Z2807" s="256"/>
      <c r="AA2807" s="256"/>
      <c r="AB2807" s="256"/>
      <c r="AC2807" s="256"/>
      <c r="AD2807" s="256"/>
      <c r="AE2807" s="256"/>
      <c r="AF2807" s="256"/>
      <c r="AG2807" s="256"/>
      <c r="AH2807" s="256"/>
      <c r="AI2807" s="256"/>
      <c r="AJ2807" s="256"/>
      <c r="AK2807" s="256"/>
      <c r="AL2807" s="256"/>
      <c r="AM2807" s="256"/>
      <c r="AN2807" s="256"/>
      <c r="AO2807" s="256"/>
      <c r="AP2807" s="256"/>
      <c r="AQ2807" s="256"/>
      <c r="AR2807" s="256"/>
      <c r="AS2807" s="256"/>
      <c r="AT2807" s="256"/>
    </row>
    <row r="2808" spans="2:46" s="257" customFormat="1" ht="14.4" x14ac:dyDescent="0.3">
      <c r="B2808" s="314"/>
      <c r="C2808" s="312"/>
      <c r="D2808" s="256"/>
      <c r="E2808" s="256"/>
      <c r="F2808" s="256"/>
      <c r="G2808" s="256"/>
      <c r="H2808" s="256"/>
      <c r="I2808" s="256"/>
      <c r="J2808" s="256"/>
      <c r="K2808" s="256"/>
      <c r="L2808" s="256"/>
      <c r="M2808" s="256"/>
      <c r="N2808" s="256"/>
      <c r="O2808" s="256"/>
      <c r="P2808" s="256"/>
      <c r="Q2808" s="256"/>
      <c r="R2808" s="256"/>
      <c r="S2808" s="256"/>
      <c r="T2808" s="256"/>
      <c r="U2808" s="256"/>
      <c r="V2808" s="256"/>
      <c r="W2808" s="256"/>
      <c r="X2808" s="256"/>
      <c r="Y2808" s="256"/>
      <c r="Z2808" s="256"/>
      <c r="AA2808" s="256"/>
      <c r="AB2808" s="256"/>
      <c r="AC2808" s="256"/>
      <c r="AD2808" s="256"/>
      <c r="AE2808" s="256"/>
      <c r="AF2808" s="256"/>
      <c r="AG2808" s="256"/>
      <c r="AH2808" s="256"/>
      <c r="AI2808" s="256"/>
      <c r="AJ2808" s="256"/>
      <c r="AK2808" s="256"/>
      <c r="AL2808" s="256"/>
      <c r="AM2808" s="256"/>
      <c r="AN2808" s="256"/>
      <c r="AO2808" s="256"/>
      <c r="AP2808" s="256"/>
      <c r="AQ2808" s="256"/>
      <c r="AR2808" s="256"/>
      <c r="AS2808" s="256"/>
      <c r="AT2808" s="256"/>
    </row>
    <row r="2809" spans="2:46" s="257" customFormat="1" ht="14.4" x14ac:dyDescent="0.3">
      <c r="B2809" s="314"/>
      <c r="C2809" s="312"/>
      <c r="D2809" s="256"/>
      <c r="E2809" s="256"/>
      <c r="F2809" s="256"/>
      <c r="G2809" s="256"/>
      <c r="H2809" s="256"/>
      <c r="I2809" s="256"/>
      <c r="J2809" s="256"/>
      <c r="K2809" s="256"/>
      <c r="L2809" s="256"/>
      <c r="M2809" s="256"/>
      <c r="N2809" s="256"/>
      <c r="O2809" s="256"/>
      <c r="P2809" s="256"/>
      <c r="Q2809" s="256"/>
      <c r="R2809" s="256"/>
      <c r="S2809" s="256"/>
      <c r="T2809" s="256"/>
      <c r="U2809" s="256"/>
      <c r="V2809" s="256"/>
      <c r="W2809" s="256"/>
      <c r="X2809" s="256"/>
      <c r="Y2809" s="256"/>
      <c r="Z2809" s="256"/>
      <c r="AA2809" s="256"/>
      <c r="AB2809" s="256"/>
      <c r="AC2809" s="256"/>
      <c r="AD2809" s="256"/>
      <c r="AE2809" s="256"/>
      <c r="AF2809" s="256"/>
      <c r="AG2809" s="256"/>
      <c r="AH2809" s="256"/>
      <c r="AI2809" s="256"/>
      <c r="AJ2809" s="256"/>
      <c r="AK2809" s="256"/>
      <c r="AL2809" s="256"/>
      <c r="AM2809" s="256"/>
      <c r="AN2809" s="256"/>
      <c r="AO2809" s="256"/>
      <c r="AP2809" s="256"/>
      <c r="AQ2809" s="256"/>
      <c r="AR2809" s="256"/>
      <c r="AS2809" s="256"/>
      <c r="AT2809" s="256"/>
    </row>
    <row r="2810" spans="2:46" s="257" customFormat="1" ht="21.6" x14ac:dyDescent="0.3">
      <c r="B2810" s="311"/>
      <c r="C2810" s="312"/>
      <c r="AS2810" s="313"/>
      <c r="AT2810" s="258"/>
    </row>
    <row r="2811" spans="2:46" s="257" customFormat="1" ht="14.4" x14ac:dyDescent="0.3">
      <c r="B2811" s="314"/>
      <c r="C2811" s="312"/>
      <c r="D2811" s="256"/>
      <c r="E2811" s="256"/>
      <c r="F2811" s="256"/>
      <c r="G2811" s="256"/>
      <c r="H2811" s="256"/>
      <c r="I2811" s="256"/>
      <c r="J2811" s="256"/>
      <c r="K2811" s="256"/>
      <c r="L2811" s="256"/>
      <c r="M2811" s="256"/>
      <c r="N2811" s="256"/>
      <c r="O2811" s="256"/>
      <c r="P2811" s="256"/>
      <c r="Q2811" s="256"/>
      <c r="R2811" s="256"/>
      <c r="S2811" s="256"/>
      <c r="T2811" s="256"/>
      <c r="U2811" s="256"/>
      <c r="V2811" s="256"/>
      <c r="W2811" s="256"/>
      <c r="X2811" s="256"/>
      <c r="Y2811" s="256"/>
      <c r="Z2811" s="256"/>
      <c r="AA2811" s="256"/>
      <c r="AB2811" s="256"/>
      <c r="AC2811" s="256"/>
      <c r="AD2811" s="256"/>
      <c r="AE2811" s="256"/>
      <c r="AF2811" s="256"/>
      <c r="AG2811" s="256"/>
      <c r="AH2811" s="256"/>
      <c r="AI2811" s="256"/>
      <c r="AJ2811" s="256"/>
      <c r="AK2811" s="256"/>
      <c r="AL2811" s="256"/>
      <c r="AM2811" s="256"/>
      <c r="AN2811" s="256"/>
      <c r="AO2811" s="256"/>
      <c r="AP2811" s="256"/>
      <c r="AQ2811" s="256"/>
      <c r="AR2811" s="256"/>
      <c r="AS2811" s="256"/>
      <c r="AT2811" s="256"/>
    </row>
    <row r="2812" spans="2:46" s="257" customFormat="1" ht="21.6" x14ac:dyDescent="0.3">
      <c r="B2812" s="311"/>
      <c r="C2812" s="312"/>
      <c r="AS2812" s="313"/>
      <c r="AT2812" s="258"/>
    </row>
    <row r="2813" spans="2:46" s="257" customFormat="1" ht="21.6" x14ac:dyDescent="0.3">
      <c r="B2813" s="311"/>
      <c r="C2813" s="312"/>
      <c r="AS2813" s="313"/>
      <c r="AT2813" s="258"/>
    </row>
    <row r="2814" spans="2:46" s="257" customFormat="1" ht="21.6" x14ac:dyDescent="0.3">
      <c r="B2814" s="311"/>
      <c r="C2814" s="312"/>
      <c r="AS2814" s="313"/>
      <c r="AT2814" s="258"/>
    </row>
    <row r="2815" spans="2:46" s="257" customFormat="1" ht="21.6" x14ac:dyDescent="0.3">
      <c r="B2815" s="311"/>
      <c r="C2815" s="312"/>
      <c r="AS2815" s="313"/>
      <c r="AT2815" s="258"/>
    </row>
    <row r="2816" spans="2:46" s="257" customFormat="1" ht="21.6" x14ac:dyDescent="0.3">
      <c r="B2816" s="311"/>
      <c r="C2816" s="312"/>
      <c r="AS2816" s="313"/>
      <c r="AT2816" s="258"/>
    </row>
    <row r="2817" spans="2:46" s="257" customFormat="1" ht="21.6" x14ac:dyDescent="0.3">
      <c r="B2817" s="311"/>
      <c r="C2817" s="312"/>
      <c r="AS2817" s="313"/>
      <c r="AT2817" s="258"/>
    </row>
    <row r="2818" spans="2:46" s="257" customFormat="1" ht="21.6" x14ac:dyDescent="0.3">
      <c r="B2818" s="311"/>
      <c r="C2818" s="312"/>
      <c r="AS2818" s="313"/>
      <c r="AT2818" s="258"/>
    </row>
    <row r="2819" spans="2:46" s="257" customFormat="1" ht="21.6" x14ac:dyDescent="0.3">
      <c r="B2819" s="311"/>
      <c r="C2819" s="312"/>
      <c r="AS2819" s="313"/>
      <c r="AT2819" s="258"/>
    </row>
    <row r="2820" spans="2:46" s="257" customFormat="1" ht="21.6" x14ac:dyDescent="0.3">
      <c r="B2820" s="311"/>
      <c r="C2820" s="312"/>
      <c r="AS2820" s="313"/>
      <c r="AT2820" s="258"/>
    </row>
    <row r="2821" spans="2:46" s="257" customFormat="1" ht="21.6" x14ac:dyDescent="0.3">
      <c r="B2821" s="311"/>
      <c r="C2821" s="312"/>
      <c r="AS2821" s="313"/>
      <c r="AT2821" s="258"/>
    </row>
    <row r="2822" spans="2:46" s="257" customFormat="1" ht="21.6" x14ac:dyDescent="0.3">
      <c r="B2822" s="311"/>
      <c r="C2822" s="312"/>
      <c r="AS2822" s="313"/>
      <c r="AT2822" s="258"/>
    </row>
    <row r="2823" spans="2:46" s="257" customFormat="1" ht="14.4" x14ac:dyDescent="0.3">
      <c r="B2823" s="314"/>
      <c r="C2823" s="312"/>
      <c r="D2823" s="256"/>
      <c r="E2823" s="256"/>
      <c r="F2823" s="256"/>
      <c r="G2823" s="256"/>
      <c r="H2823" s="256"/>
      <c r="I2823" s="256"/>
      <c r="J2823" s="256"/>
      <c r="K2823" s="256"/>
      <c r="L2823" s="256"/>
      <c r="M2823" s="256"/>
      <c r="N2823" s="256"/>
      <c r="O2823" s="256"/>
      <c r="P2823" s="256"/>
      <c r="Q2823" s="256"/>
      <c r="R2823" s="256"/>
      <c r="S2823" s="256"/>
      <c r="T2823" s="256"/>
      <c r="U2823" s="256"/>
      <c r="V2823" s="256"/>
      <c r="W2823" s="256"/>
      <c r="X2823" s="256"/>
      <c r="Y2823" s="256"/>
      <c r="Z2823" s="256"/>
      <c r="AA2823" s="256"/>
      <c r="AB2823" s="256"/>
      <c r="AC2823" s="256"/>
      <c r="AD2823" s="256"/>
      <c r="AE2823" s="256"/>
      <c r="AF2823" s="256"/>
      <c r="AG2823" s="256"/>
      <c r="AH2823" s="256"/>
      <c r="AI2823" s="256"/>
      <c r="AJ2823" s="256"/>
      <c r="AK2823" s="256"/>
      <c r="AL2823" s="256"/>
      <c r="AM2823" s="256"/>
      <c r="AN2823" s="256"/>
      <c r="AO2823" s="256"/>
      <c r="AP2823" s="256"/>
      <c r="AQ2823" s="256"/>
      <c r="AR2823" s="256"/>
      <c r="AS2823" s="256"/>
      <c r="AT2823" s="256"/>
    </row>
    <row r="2824" spans="2:46" s="257" customFormat="1" ht="14.4" x14ac:dyDescent="0.3">
      <c r="B2824" s="314"/>
      <c r="C2824" s="312"/>
      <c r="D2824" s="256"/>
      <c r="E2824" s="256"/>
      <c r="F2824" s="256"/>
      <c r="G2824" s="256"/>
      <c r="H2824" s="256"/>
      <c r="I2824" s="256"/>
      <c r="J2824" s="256"/>
      <c r="K2824" s="256"/>
      <c r="L2824" s="256"/>
      <c r="M2824" s="256"/>
      <c r="N2824" s="256"/>
      <c r="O2824" s="256"/>
      <c r="P2824" s="256"/>
      <c r="Q2824" s="256"/>
      <c r="R2824" s="256"/>
      <c r="S2824" s="256"/>
      <c r="T2824" s="256"/>
      <c r="U2824" s="256"/>
      <c r="V2824" s="256"/>
      <c r="W2824" s="256"/>
      <c r="X2824" s="256"/>
      <c r="Y2824" s="256"/>
      <c r="Z2824" s="256"/>
      <c r="AA2824" s="256"/>
      <c r="AB2824" s="256"/>
      <c r="AC2824" s="256"/>
      <c r="AD2824" s="256"/>
      <c r="AE2824" s="256"/>
      <c r="AF2824" s="256"/>
      <c r="AG2824" s="256"/>
      <c r="AH2824" s="256"/>
      <c r="AI2824" s="256"/>
      <c r="AJ2824" s="256"/>
      <c r="AK2824" s="256"/>
      <c r="AL2824" s="256"/>
      <c r="AM2824" s="256"/>
      <c r="AN2824" s="256"/>
      <c r="AO2824" s="256"/>
      <c r="AP2824" s="256"/>
      <c r="AQ2824" s="256"/>
      <c r="AR2824" s="256"/>
      <c r="AS2824" s="256"/>
      <c r="AT2824" s="256"/>
    </row>
    <row r="2825" spans="2:46" s="257" customFormat="1" ht="21.6" x14ac:dyDescent="0.3">
      <c r="B2825" s="311"/>
      <c r="C2825" s="312"/>
      <c r="AS2825" s="313"/>
      <c r="AT2825" s="258"/>
    </row>
    <row r="2826" spans="2:46" s="257" customFormat="1" ht="21.6" x14ac:dyDescent="0.3">
      <c r="B2826" s="311"/>
      <c r="C2826" s="312"/>
      <c r="AS2826" s="313"/>
      <c r="AT2826" s="258"/>
    </row>
    <row r="2827" spans="2:46" s="257" customFormat="1" ht="21.6" x14ac:dyDescent="0.3">
      <c r="B2827" s="311"/>
      <c r="C2827" s="312"/>
      <c r="AS2827" s="313"/>
      <c r="AT2827" s="258"/>
    </row>
    <row r="2828" spans="2:46" s="257" customFormat="1" ht="21.6" x14ac:dyDescent="0.3">
      <c r="B2828" s="311"/>
      <c r="C2828" s="312"/>
      <c r="AS2828" s="313"/>
      <c r="AT2828" s="258"/>
    </row>
    <row r="2829" spans="2:46" s="257" customFormat="1" ht="21.6" x14ac:dyDescent="0.3">
      <c r="B2829" s="311"/>
      <c r="C2829" s="312"/>
      <c r="AS2829" s="313"/>
      <c r="AT2829" s="258"/>
    </row>
    <row r="2830" spans="2:46" s="257" customFormat="1" ht="14.4" x14ac:dyDescent="0.3">
      <c r="B2830" s="314"/>
      <c r="C2830" s="312"/>
      <c r="D2830" s="256"/>
      <c r="E2830" s="256"/>
      <c r="F2830" s="256"/>
      <c r="G2830" s="256"/>
      <c r="H2830" s="256"/>
      <c r="I2830" s="256"/>
      <c r="J2830" s="256"/>
      <c r="K2830" s="256"/>
      <c r="L2830" s="256"/>
      <c r="M2830" s="256"/>
      <c r="N2830" s="256"/>
      <c r="O2830" s="256"/>
      <c r="P2830" s="256"/>
      <c r="Q2830" s="256"/>
      <c r="R2830" s="256"/>
      <c r="S2830" s="256"/>
      <c r="T2830" s="256"/>
      <c r="U2830" s="256"/>
      <c r="V2830" s="256"/>
      <c r="W2830" s="256"/>
      <c r="X2830" s="256"/>
      <c r="Y2830" s="256"/>
      <c r="Z2830" s="256"/>
      <c r="AA2830" s="256"/>
      <c r="AB2830" s="256"/>
      <c r="AC2830" s="256"/>
      <c r="AD2830" s="256"/>
      <c r="AE2830" s="256"/>
      <c r="AF2830" s="256"/>
      <c r="AG2830" s="256"/>
      <c r="AH2830" s="256"/>
      <c r="AI2830" s="256"/>
      <c r="AJ2830" s="256"/>
      <c r="AK2830" s="256"/>
      <c r="AL2830" s="256"/>
      <c r="AM2830" s="256"/>
      <c r="AN2830" s="256"/>
      <c r="AO2830" s="256"/>
      <c r="AP2830" s="256"/>
      <c r="AQ2830" s="256"/>
      <c r="AR2830" s="256"/>
      <c r="AS2830" s="256"/>
      <c r="AT2830" s="256"/>
    </row>
    <row r="2831" spans="2:46" s="257" customFormat="1" ht="14.4" x14ac:dyDescent="0.3">
      <c r="B2831" s="314"/>
      <c r="C2831" s="312"/>
      <c r="D2831" s="256"/>
      <c r="E2831" s="256"/>
      <c r="F2831" s="256"/>
      <c r="G2831" s="256"/>
      <c r="H2831" s="256"/>
      <c r="I2831" s="256"/>
      <c r="J2831" s="256"/>
      <c r="K2831" s="256"/>
      <c r="L2831" s="256"/>
      <c r="M2831" s="256"/>
      <c r="N2831" s="256"/>
      <c r="O2831" s="256"/>
      <c r="P2831" s="256"/>
      <c r="Q2831" s="256"/>
      <c r="R2831" s="256"/>
      <c r="S2831" s="256"/>
      <c r="T2831" s="256"/>
      <c r="U2831" s="256"/>
      <c r="V2831" s="256"/>
      <c r="W2831" s="256"/>
      <c r="X2831" s="256"/>
      <c r="Y2831" s="256"/>
      <c r="Z2831" s="256"/>
      <c r="AA2831" s="256"/>
      <c r="AB2831" s="256"/>
      <c r="AC2831" s="256"/>
      <c r="AD2831" s="256"/>
      <c r="AE2831" s="256"/>
      <c r="AF2831" s="256"/>
      <c r="AG2831" s="256"/>
      <c r="AH2831" s="256"/>
      <c r="AI2831" s="256"/>
      <c r="AJ2831" s="256"/>
      <c r="AK2831" s="256"/>
      <c r="AL2831" s="256"/>
      <c r="AM2831" s="256"/>
      <c r="AN2831" s="256"/>
      <c r="AO2831" s="256"/>
      <c r="AP2831" s="256"/>
      <c r="AQ2831" s="256"/>
      <c r="AR2831" s="256"/>
      <c r="AS2831" s="256"/>
      <c r="AT2831" s="256"/>
    </row>
    <row r="2832" spans="2:46" s="257" customFormat="1" ht="14.4" x14ac:dyDescent="0.3">
      <c r="B2832" s="314"/>
      <c r="C2832" s="312"/>
      <c r="D2832" s="256"/>
      <c r="E2832" s="256"/>
      <c r="F2832" s="256"/>
      <c r="G2832" s="256"/>
      <c r="H2832" s="256"/>
      <c r="I2832" s="256"/>
      <c r="J2832" s="256"/>
      <c r="K2832" s="256"/>
      <c r="L2832" s="256"/>
      <c r="M2832" s="256"/>
      <c r="N2832" s="256"/>
      <c r="O2832" s="256"/>
      <c r="P2832" s="256"/>
      <c r="Q2832" s="256"/>
      <c r="R2832" s="256"/>
      <c r="S2832" s="256"/>
      <c r="T2832" s="256"/>
      <c r="U2832" s="256"/>
      <c r="V2832" s="256"/>
      <c r="W2832" s="256"/>
      <c r="X2832" s="256"/>
      <c r="Y2832" s="256"/>
      <c r="Z2832" s="256"/>
      <c r="AA2832" s="256"/>
      <c r="AB2832" s="256"/>
      <c r="AC2832" s="256"/>
      <c r="AD2832" s="256"/>
      <c r="AE2832" s="256"/>
      <c r="AF2832" s="256"/>
      <c r="AG2832" s="256"/>
      <c r="AH2832" s="256"/>
      <c r="AI2832" s="256"/>
      <c r="AJ2832" s="256"/>
      <c r="AK2832" s="256"/>
      <c r="AL2832" s="256"/>
      <c r="AM2832" s="256"/>
      <c r="AN2832" s="256"/>
      <c r="AO2832" s="256"/>
      <c r="AP2832" s="256"/>
      <c r="AQ2832" s="256"/>
      <c r="AR2832" s="256"/>
      <c r="AS2832" s="256"/>
      <c r="AT2832" s="256"/>
    </row>
    <row r="2833" spans="2:46" s="257" customFormat="1" ht="14.4" x14ac:dyDescent="0.3">
      <c r="B2833" s="314"/>
      <c r="C2833" s="312"/>
      <c r="D2833" s="256"/>
      <c r="E2833" s="256"/>
      <c r="F2833" s="256"/>
      <c r="G2833" s="256"/>
      <c r="H2833" s="256"/>
      <c r="I2833" s="256"/>
      <c r="J2833" s="256"/>
      <c r="K2833" s="256"/>
      <c r="L2833" s="256"/>
      <c r="M2833" s="256"/>
      <c r="N2833" s="256"/>
      <c r="O2833" s="256"/>
      <c r="P2833" s="256"/>
      <c r="Q2833" s="256"/>
      <c r="R2833" s="256"/>
      <c r="S2833" s="256"/>
      <c r="T2833" s="256"/>
      <c r="U2833" s="256"/>
      <c r="V2833" s="256"/>
      <c r="W2833" s="256"/>
      <c r="X2833" s="256"/>
      <c r="Y2833" s="256"/>
      <c r="Z2833" s="256"/>
      <c r="AA2833" s="256"/>
      <c r="AB2833" s="256"/>
      <c r="AC2833" s="256"/>
      <c r="AD2833" s="256"/>
      <c r="AE2833" s="256"/>
      <c r="AF2833" s="256"/>
      <c r="AG2833" s="256"/>
      <c r="AH2833" s="256"/>
      <c r="AI2833" s="256"/>
      <c r="AJ2833" s="256"/>
      <c r="AK2833" s="256"/>
      <c r="AL2833" s="256"/>
      <c r="AM2833" s="256"/>
      <c r="AN2833" s="256"/>
      <c r="AO2833" s="256"/>
      <c r="AP2833" s="256"/>
      <c r="AQ2833" s="256"/>
      <c r="AR2833" s="256"/>
      <c r="AS2833" s="256"/>
      <c r="AT2833" s="256"/>
    </row>
    <row r="2834" spans="2:46" s="257" customFormat="1" ht="14.4" x14ac:dyDescent="0.3">
      <c r="B2834" s="314"/>
      <c r="C2834" s="312"/>
      <c r="D2834" s="256"/>
      <c r="E2834" s="256"/>
      <c r="F2834" s="256"/>
      <c r="G2834" s="256"/>
      <c r="H2834" s="256"/>
      <c r="I2834" s="256"/>
      <c r="J2834" s="256"/>
      <c r="K2834" s="256"/>
      <c r="L2834" s="256"/>
      <c r="M2834" s="256"/>
      <c r="N2834" s="256"/>
      <c r="O2834" s="256"/>
      <c r="P2834" s="256"/>
      <c r="Q2834" s="256"/>
      <c r="R2834" s="256"/>
      <c r="S2834" s="256"/>
      <c r="T2834" s="256"/>
      <c r="U2834" s="256"/>
      <c r="V2834" s="256"/>
      <c r="W2834" s="256"/>
      <c r="X2834" s="256"/>
      <c r="Y2834" s="256"/>
      <c r="Z2834" s="256"/>
      <c r="AA2834" s="256"/>
      <c r="AB2834" s="256"/>
      <c r="AC2834" s="256"/>
      <c r="AD2834" s="256"/>
      <c r="AE2834" s="256"/>
      <c r="AF2834" s="256"/>
      <c r="AG2834" s="256"/>
      <c r="AH2834" s="256"/>
      <c r="AI2834" s="256"/>
      <c r="AJ2834" s="256"/>
      <c r="AK2834" s="256"/>
      <c r="AL2834" s="256"/>
      <c r="AM2834" s="256"/>
      <c r="AN2834" s="256"/>
      <c r="AO2834" s="256"/>
      <c r="AP2834" s="256"/>
      <c r="AQ2834" s="256"/>
      <c r="AR2834" s="256"/>
      <c r="AS2834" s="256"/>
      <c r="AT2834" s="256"/>
    </row>
    <row r="2835" spans="2:46" s="257" customFormat="1" ht="21.6" x14ac:dyDescent="0.3">
      <c r="B2835" s="311"/>
      <c r="C2835" s="312"/>
      <c r="AS2835" s="313"/>
      <c r="AT2835" s="258"/>
    </row>
    <row r="2836" spans="2:46" s="257" customFormat="1" ht="21.6" x14ac:dyDescent="0.3">
      <c r="B2836" s="311"/>
      <c r="C2836" s="312"/>
      <c r="AS2836" s="313"/>
      <c r="AT2836" s="258"/>
    </row>
    <row r="2837" spans="2:46" s="257" customFormat="1" ht="21.6" x14ac:dyDescent="0.3">
      <c r="B2837" s="311"/>
      <c r="C2837" s="312"/>
      <c r="AS2837" s="313"/>
      <c r="AT2837" s="258"/>
    </row>
    <row r="2838" spans="2:46" s="257" customFormat="1" ht="14.4" x14ac:dyDescent="0.3">
      <c r="B2838" s="314"/>
      <c r="C2838" s="312"/>
      <c r="D2838" s="256"/>
      <c r="E2838" s="256"/>
      <c r="F2838" s="256"/>
      <c r="G2838" s="256"/>
      <c r="H2838" s="256"/>
      <c r="I2838" s="256"/>
      <c r="J2838" s="256"/>
      <c r="K2838" s="256"/>
      <c r="L2838" s="256"/>
      <c r="M2838" s="256"/>
      <c r="N2838" s="256"/>
      <c r="O2838" s="256"/>
      <c r="P2838" s="256"/>
      <c r="Q2838" s="256"/>
      <c r="R2838" s="256"/>
      <c r="S2838" s="256"/>
      <c r="T2838" s="256"/>
      <c r="U2838" s="256"/>
      <c r="V2838" s="256"/>
      <c r="W2838" s="256"/>
      <c r="X2838" s="256"/>
      <c r="Y2838" s="256"/>
      <c r="Z2838" s="256"/>
      <c r="AA2838" s="256"/>
      <c r="AB2838" s="256"/>
      <c r="AC2838" s="256"/>
      <c r="AD2838" s="256"/>
      <c r="AE2838" s="256"/>
      <c r="AF2838" s="256"/>
      <c r="AG2838" s="256"/>
      <c r="AH2838" s="256"/>
      <c r="AI2838" s="256"/>
      <c r="AJ2838" s="256"/>
      <c r="AK2838" s="256"/>
      <c r="AL2838" s="256"/>
      <c r="AM2838" s="256"/>
      <c r="AN2838" s="256"/>
      <c r="AO2838" s="256"/>
      <c r="AP2838" s="256"/>
      <c r="AQ2838" s="256"/>
      <c r="AR2838" s="256"/>
      <c r="AS2838" s="256"/>
      <c r="AT2838" s="256"/>
    </row>
    <row r="2839" spans="2:46" s="257" customFormat="1" ht="21.6" x14ac:dyDescent="0.3">
      <c r="B2839" s="311"/>
      <c r="C2839" s="312"/>
      <c r="AS2839" s="313"/>
      <c r="AT2839" s="258"/>
    </row>
    <row r="2840" spans="2:46" s="257" customFormat="1" ht="14.4" x14ac:dyDescent="0.3">
      <c r="B2840" s="314"/>
      <c r="C2840" s="312"/>
      <c r="D2840" s="256"/>
      <c r="E2840" s="256"/>
      <c r="F2840" s="256"/>
      <c r="G2840" s="256"/>
      <c r="H2840" s="256"/>
      <c r="I2840" s="256"/>
      <c r="J2840" s="256"/>
      <c r="K2840" s="256"/>
      <c r="L2840" s="256"/>
      <c r="M2840" s="256"/>
      <c r="N2840" s="256"/>
      <c r="O2840" s="256"/>
      <c r="P2840" s="256"/>
      <c r="Q2840" s="256"/>
      <c r="R2840" s="256"/>
      <c r="S2840" s="256"/>
      <c r="T2840" s="256"/>
      <c r="U2840" s="256"/>
      <c r="V2840" s="256"/>
      <c r="W2840" s="256"/>
      <c r="X2840" s="256"/>
      <c r="Y2840" s="256"/>
      <c r="Z2840" s="256"/>
      <c r="AA2840" s="256"/>
      <c r="AB2840" s="256"/>
      <c r="AC2840" s="256"/>
      <c r="AD2840" s="256"/>
      <c r="AE2840" s="256"/>
      <c r="AF2840" s="256"/>
      <c r="AG2840" s="256"/>
      <c r="AH2840" s="256"/>
      <c r="AI2840" s="256"/>
      <c r="AJ2840" s="256"/>
      <c r="AK2840" s="256"/>
      <c r="AL2840" s="256"/>
      <c r="AM2840" s="256"/>
      <c r="AN2840" s="256"/>
      <c r="AO2840" s="256"/>
      <c r="AP2840" s="256"/>
      <c r="AQ2840" s="256"/>
      <c r="AR2840" s="256"/>
      <c r="AS2840" s="256"/>
      <c r="AT2840" s="256"/>
    </row>
    <row r="2841" spans="2:46" s="257" customFormat="1" ht="21.6" x14ac:dyDescent="0.3">
      <c r="B2841" s="311"/>
      <c r="C2841" s="312"/>
      <c r="AS2841" s="313"/>
      <c r="AT2841" s="258"/>
    </row>
    <row r="2842" spans="2:46" s="257" customFormat="1" ht="21.6" x14ac:dyDescent="0.3">
      <c r="B2842" s="311"/>
      <c r="C2842" s="312"/>
      <c r="AS2842" s="313"/>
      <c r="AT2842" s="258"/>
    </row>
    <row r="2843" spans="2:46" s="257" customFormat="1" ht="21.6" x14ac:dyDescent="0.3">
      <c r="B2843" s="311"/>
      <c r="C2843" s="312"/>
      <c r="AS2843" s="313"/>
      <c r="AT2843" s="258"/>
    </row>
    <row r="2844" spans="2:46" s="257" customFormat="1" ht="21.6" x14ac:dyDescent="0.3">
      <c r="B2844" s="311"/>
      <c r="C2844" s="312"/>
      <c r="AS2844" s="313"/>
      <c r="AT2844" s="258"/>
    </row>
    <row r="2845" spans="2:46" s="257" customFormat="1" ht="21.6" x14ac:dyDescent="0.3">
      <c r="B2845" s="311"/>
      <c r="C2845" s="312"/>
      <c r="AS2845" s="313"/>
      <c r="AT2845" s="258"/>
    </row>
    <row r="2846" spans="2:46" s="257" customFormat="1" ht="21.6" x14ac:dyDescent="0.3">
      <c r="B2846" s="311"/>
      <c r="C2846" s="312"/>
      <c r="AS2846" s="313"/>
      <c r="AT2846" s="258"/>
    </row>
    <row r="2847" spans="2:46" s="257" customFormat="1" ht="14.4" x14ac:dyDescent="0.3">
      <c r="B2847" s="314"/>
      <c r="C2847" s="312"/>
      <c r="D2847" s="256"/>
      <c r="E2847" s="256"/>
      <c r="F2847" s="256"/>
      <c r="G2847" s="256"/>
      <c r="H2847" s="256"/>
      <c r="I2847" s="256"/>
      <c r="J2847" s="256"/>
      <c r="K2847" s="256"/>
      <c r="L2847" s="256"/>
      <c r="M2847" s="256"/>
      <c r="N2847" s="256"/>
      <c r="O2847" s="256"/>
      <c r="P2847" s="256"/>
      <c r="Q2847" s="256"/>
      <c r="R2847" s="256"/>
      <c r="S2847" s="256"/>
      <c r="T2847" s="256"/>
      <c r="U2847" s="256"/>
      <c r="V2847" s="256"/>
      <c r="W2847" s="256"/>
      <c r="X2847" s="256"/>
      <c r="Y2847" s="256"/>
      <c r="Z2847" s="256"/>
      <c r="AA2847" s="256"/>
      <c r="AB2847" s="256"/>
      <c r="AC2847" s="256"/>
      <c r="AD2847" s="256"/>
      <c r="AE2847" s="256"/>
      <c r="AF2847" s="256"/>
      <c r="AG2847" s="256"/>
      <c r="AH2847" s="256"/>
      <c r="AI2847" s="256"/>
      <c r="AJ2847" s="256"/>
      <c r="AK2847" s="256"/>
      <c r="AL2847" s="256"/>
      <c r="AM2847" s="256"/>
      <c r="AN2847" s="256"/>
      <c r="AO2847" s="256"/>
      <c r="AP2847" s="256"/>
      <c r="AQ2847" s="256"/>
      <c r="AR2847" s="256"/>
      <c r="AS2847" s="256"/>
      <c r="AT2847" s="256"/>
    </row>
    <row r="2848" spans="2:46" s="257" customFormat="1" ht="14.4" x14ac:dyDescent="0.3">
      <c r="B2848" s="314"/>
      <c r="C2848" s="312"/>
      <c r="D2848" s="256"/>
      <c r="E2848" s="256"/>
      <c r="F2848" s="256"/>
      <c r="G2848" s="256"/>
      <c r="H2848" s="256"/>
      <c r="I2848" s="256"/>
      <c r="J2848" s="256"/>
      <c r="K2848" s="256"/>
      <c r="L2848" s="256"/>
      <c r="M2848" s="256"/>
      <c r="N2848" s="256"/>
      <c r="O2848" s="256"/>
      <c r="P2848" s="256"/>
      <c r="Q2848" s="256"/>
      <c r="R2848" s="256"/>
      <c r="S2848" s="256"/>
      <c r="T2848" s="256"/>
      <c r="U2848" s="256"/>
      <c r="V2848" s="256"/>
      <c r="W2848" s="256"/>
      <c r="X2848" s="256"/>
      <c r="Y2848" s="256"/>
      <c r="Z2848" s="256"/>
      <c r="AA2848" s="256"/>
      <c r="AB2848" s="256"/>
      <c r="AC2848" s="256"/>
      <c r="AD2848" s="256"/>
      <c r="AE2848" s="256"/>
      <c r="AF2848" s="256"/>
      <c r="AG2848" s="256"/>
      <c r="AH2848" s="256"/>
      <c r="AI2848" s="256"/>
      <c r="AJ2848" s="256"/>
      <c r="AK2848" s="256"/>
      <c r="AL2848" s="256"/>
      <c r="AM2848" s="256"/>
      <c r="AN2848" s="256"/>
      <c r="AO2848" s="256"/>
      <c r="AP2848" s="256"/>
      <c r="AQ2848" s="256"/>
      <c r="AR2848" s="256"/>
      <c r="AS2848" s="256"/>
      <c r="AT2848" s="256"/>
    </row>
    <row r="2849" spans="2:46" s="257" customFormat="1" ht="14.4" x14ac:dyDescent="0.3">
      <c r="B2849" s="314"/>
      <c r="C2849" s="312"/>
      <c r="D2849" s="256"/>
      <c r="E2849" s="256"/>
      <c r="F2849" s="256"/>
      <c r="G2849" s="256"/>
      <c r="H2849" s="256"/>
      <c r="I2849" s="256"/>
      <c r="J2849" s="256"/>
      <c r="K2849" s="256"/>
      <c r="L2849" s="256"/>
      <c r="M2849" s="256"/>
      <c r="N2849" s="256"/>
      <c r="O2849" s="256"/>
      <c r="P2849" s="256"/>
      <c r="Q2849" s="256"/>
      <c r="R2849" s="256"/>
      <c r="S2849" s="256"/>
      <c r="T2849" s="256"/>
      <c r="U2849" s="256"/>
      <c r="V2849" s="256"/>
      <c r="W2849" s="256"/>
      <c r="X2849" s="256"/>
      <c r="Y2849" s="256"/>
      <c r="Z2849" s="256"/>
      <c r="AA2849" s="256"/>
      <c r="AB2849" s="256"/>
      <c r="AC2849" s="256"/>
      <c r="AD2849" s="256"/>
      <c r="AE2849" s="256"/>
      <c r="AF2849" s="256"/>
      <c r="AG2849" s="256"/>
      <c r="AH2849" s="256"/>
      <c r="AI2849" s="256"/>
      <c r="AJ2849" s="256"/>
      <c r="AK2849" s="256"/>
      <c r="AL2849" s="256"/>
      <c r="AM2849" s="256"/>
      <c r="AN2849" s="256"/>
      <c r="AO2849" s="256"/>
      <c r="AP2849" s="256"/>
      <c r="AQ2849" s="256"/>
      <c r="AR2849" s="256"/>
      <c r="AS2849" s="256"/>
      <c r="AT2849" s="256"/>
    </row>
    <row r="2850" spans="2:46" s="257" customFormat="1" ht="21.6" x14ac:dyDescent="0.3">
      <c r="B2850" s="311"/>
      <c r="C2850" s="312"/>
      <c r="AS2850" s="313"/>
      <c r="AT2850" s="258"/>
    </row>
    <row r="2851" spans="2:46" s="257" customFormat="1" ht="21.6" x14ac:dyDescent="0.3">
      <c r="B2851" s="311"/>
      <c r="C2851" s="312"/>
      <c r="AS2851" s="313"/>
      <c r="AT2851" s="258"/>
    </row>
    <row r="2852" spans="2:46" s="257" customFormat="1" ht="14.4" x14ac:dyDescent="0.3">
      <c r="B2852" s="314"/>
      <c r="C2852" s="312"/>
      <c r="D2852" s="256"/>
      <c r="E2852" s="256"/>
      <c r="F2852" s="256"/>
      <c r="G2852" s="256"/>
      <c r="H2852" s="256"/>
      <c r="I2852" s="256"/>
      <c r="J2852" s="256"/>
      <c r="K2852" s="256"/>
      <c r="L2852" s="256"/>
      <c r="M2852" s="256"/>
      <c r="N2852" s="256"/>
      <c r="O2852" s="256"/>
      <c r="P2852" s="256"/>
      <c r="Q2852" s="256"/>
      <c r="R2852" s="256"/>
      <c r="S2852" s="256"/>
      <c r="T2852" s="256"/>
      <c r="U2852" s="256"/>
      <c r="V2852" s="256"/>
      <c r="W2852" s="256"/>
      <c r="X2852" s="256"/>
      <c r="Y2852" s="256"/>
      <c r="Z2852" s="256"/>
      <c r="AA2852" s="256"/>
      <c r="AB2852" s="256"/>
      <c r="AC2852" s="256"/>
      <c r="AD2852" s="256"/>
      <c r="AE2852" s="256"/>
      <c r="AF2852" s="256"/>
      <c r="AG2852" s="256"/>
      <c r="AH2852" s="256"/>
      <c r="AI2852" s="256"/>
      <c r="AJ2852" s="256"/>
      <c r="AK2852" s="256"/>
      <c r="AL2852" s="256"/>
      <c r="AM2852" s="256"/>
      <c r="AN2852" s="256"/>
      <c r="AO2852" s="256"/>
      <c r="AP2852" s="256"/>
      <c r="AQ2852" s="256"/>
      <c r="AR2852" s="256"/>
      <c r="AS2852" s="256"/>
      <c r="AT2852" s="256"/>
    </row>
    <row r="2853" spans="2:46" s="257" customFormat="1" ht="21.6" x14ac:dyDescent="0.3">
      <c r="B2853" s="311"/>
      <c r="C2853" s="312"/>
      <c r="AS2853" s="313"/>
      <c r="AT2853" s="258"/>
    </row>
    <row r="2854" spans="2:46" s="257" customFormat="1" ht="14.4" x14ac:dyDescent="0.3">
      <c r="B2854" s="314"/>
      <c r="C2854" s="312"/>
      <c r="D2854" s="256"/>
      <c r="E2854" s="256"/>
      <c r="F2854" s="256"/>
      <c r="G2854" s="256"/>
      <c r="H2854" s="256"/>
      <c r="I2854" s="256"/>
      <c r="J2854" s="256"/>
      <c r="K2854" s="256"/>
      <c r="L2854" s="256"/>
      <c r="M2854" s="256"/>
      <c r="N2854" s="256"/>
      <c r="O2854" s="256"/>
      <c r="P2854" s="256"/>
      <c r="Q2854" s="256"/>
      <c r="R2854" s="256"/>
      <c r="S2854" s="256"/>
      <c r="T2854" s="256"/>
      <c r="U2854" s="256"/>
      <c r="V2854" s="256"/>
      <c r="W2854" s="256"/>
      <c r="X2854" s="256"/>
      <c r="Y2854" s="256"/>
      <c r="Z2854" s="256"/>
      <c r="AA2854" s="256"/>
      <c r="AB2854" s="256"/>
      <c r="AC2854" s="256"/>
      <c r="AD2854" s="256"/>
      <c r="AE2854" s="256"/>
      <c r="AF2854" s="256"/>
      <c r="AG2854" s="256"/>
      <c r="AH2854" s="256"/>
      <c r="AI2854" s="256"/>
      <c r="AJ2854" s="256"/>
      <c r="AK2854" s="256"/>
      <c r="AL2854" s="256"/>
      <c r="AM2854" s="256"/>
      <c r="AN2854" s="256"/>
      <c r="AO2854" s="256"/>
      <c r="AP2854" s="256"/>
      <c r="AQ2854" s="256"/>
      <c r="AR2854" s="256"/>
      <c r="AS2854" s="256"/>
      <c r="AT2854" s="256"/>
    </row>
    <row r="2855" spans="2:46" s="257" customFormat="1" ht="21.6" x14ac:dyDescent="0.3">
      <c r="B2855" s="311"/>
      <c r="C2855" s="312"/>
      <c r="AS2855" s="313"/>
      <c r="AT2855" s="258"/>
    </row>
    <row r="2856" spans="2:46" s="257" customFormat="1" ht="14.4" x14ac:dyDescent="0.3">
      <c r="B2856" s="314"/>
      <c r="C2856" s="312"/>
      <c r="D2856" s="256"/>
      <c r="E2856" s="256"/>
      <c r="F2856" s="256"/>
      <c r="G2856" s="256"/>
      <c r="H2856" s="256"/>
      <c r="I2856" s="256"/>
      <c r="J2856" s="256"/>
      <c r="K2856" s="256"/>
      <c r="L2856" s="256"/>
      <c r="M2856" s="256"/>
      <c r="N2856" s="256"/>
      <c r="O2856" s="256"/>
      <c r="P2856" s="256"/>
      <c r="Q2856" s="256"/>
      <c r="R2856" s="256"/>
      <c r="S2856" s="256"/>
      <c r="T2856" s="256"/>
      <c r="U2856" s="256"/>
      <c r="V2856" s="256"/>
      <c r="W2856" s="256"/>
      <c r="X2856" s="256"/>
      <c r="Y2856" s="256"/>
      <c r="Z2856" s="256"/>
      <c r="AA2856" s="256"/>
      <c r="AB2856" s="256"/>
      <c r="AC2856" s="256"/>
      <c r="AD2856" s="256"/>
      <c r="AE2856" s="256"/>
      <c r="AF2856" s="256"/>
      <c r="AG2856" s="256"/>
      <c r="AH2856" s="256"/>
      <c r="AI2856" s="256"/>
      <c r="AJ2856" s="256"/>
      <c r="AK2856" s="256"/>
      <c r="AL2856" s="256"/>
      <c r="AM2856" s="256"/>
      <c r="AN2856" s="256"/>
      <c r="AO2856" s="256"/>
      <c r="AP2856" s="256"/>
      <c r="AQ2856" s="256"/>
      <c r="AR2856" s="256"/>
      <c r="AS2856" s="256"/>
      <c r="AT2856" s="256"/>
    </row>
    <row r="2857" spans="2:46" s="257" customFormat="1" ht="21.6" x14ac:dyDescent="0.3">
      <c r="B2857" s="311"/>
      <c r="C2857" s="312"/>
      <c r="AS2857" s="313"/>
      <c r="AT2857" s="258"/>
    </row>
    <row r="2858" spans="2:46" s="257" customFormat="1" ht="14.4" x14ac:dyDescent="0.3">
      <c r="B2858" s="314"/>
      <c r="C2858" s="312"/>
      <c r="D2858" s="256"/>
      <c r="E2858" s="256"/>
      <c r="F2858" s="256"/>
      <c r="G2858" s="256"/>
      <c r="H2858" s="256"/>
      <c r="I2858" s="256"/>
      <c r="J2858" s="256"/>
      <c r="K2858" s="256"/>
      <c r="L2858" s="256"/>
      <c r="M2858" s="256"/>
      <c r="N2858" s="256"/>
      <c r="O2858" s="256"/>
      <c r="P2858" s="256"/>
      <c r="Q2858" s="256"/>
      <c r="R2858" s="256"/>
      <c r="S2858" s="256"/>
      <c r="T2858" s="256"/>
      <c r="U2858" s="256"/>
      <c r="V2858" s="256"/>
      <c r="W2858" s="256"/>
      <c r="X2858" s="256"/>
      <c r="Y2858" s="256"/>
      <c r="Z2858" s="256"/>
      <c r="AA2858" s="256"/>
      <c r="AB2858" s="256"/>
      <c r="AC2858" s="256"/>
      <c r="AD2858" s="256"/>
      <c r="AE2858" s="256"/>
      <c r="AF2858" s="256"/>
      <c r="AG2858" s="256"/>
      <c r="AH2858" s="256"/>
      <c r="AI2858" s="256"/>
      <c r="AJ2858" s="256"/>
      <c r="AK2858" s="256"/>
      <c r="AL2858" s="256"/>
      <c r="AM2858" s="256"/>
      <c r="AN2858" s="256"/>
      <c r="AO2858" s="256"/>
      <c r="AP2858" s="256"/>
      <c r="AQ2858" s="256"/>
      <c r="AR2858" s="256"/>
      <c r="AS2858" s="256"/>
      <c r="AT2858" s="256"/>
    </row>
    <row r="2859" spans="2:46" s="257" customFormat="1" ht="21.6" x14ac:dyDescent="0.3">
      <c r="B2859" s="311"/>
      <c r="C2859" s="312"/>
      <c r="AS2859" s="313"/>
      <c r="AT2859" s="258"/>
    </row>
    <row r="2860" spans="2:46" s="257" customFormat="1" ht="21.6" x14ac:dyDescent="0.3">
      <c r="B2860" s="311"/>
      <c r="C2860" s="312"/>
      <c r="AS2860" s="313"/>
      <c r="AT2860" s="258"/>
    </row>
    <row r="2861" spans="2:46" s="257" customFormat="1" ht="21.6" x14ac:dyDescent="0.3">
      <c r="B2861" s="311"/>
      <c r="C2861" s="312"/>
      <c r="AS2861" s="313"/>
      <c r="AT2861" s="258"/>
    </row>
    <row r="2862" spans="2:46" s="257" customFormat="1" ht="14.4" x14ac:dyDescent="0.3">
      <c r="B2862" s="314"/>
      <c r="C2862" s="312"/>
      <c r="D2862" s="256"/>
      <c r="E2862" s="256"/>
      <c r="F2862" s="256"/>
      <c r="G2862" s="256"/>
      <c r="H2862" s="256"/>
      <c r="I2862" s="256"/>
      <c r="J2862" s="256"/>
      <c r="K2862" s="256"/>
      <c r="L2862" s="256"/>
      <c r="M2862" s="256"/>
      <c r="N2862" s="256"/>
      <c r="O2862" s="256"/>
      <c r="P2862" s="256"/>
      <c r="Q2862" s="256"/>
      <c r="R2862" s="256"/>
      <c r="S2862" s="256"/>
      <c r="T2862" s="256"/>
      <c r="U2862" s="256"/>
      <c r="V2862" s="256"/>
      <c r="W2862" s="256"/>
      <c r="X2862" s="256"/>
      <c r="Y2862" s="256"/>
      <c r="Z2862" s="256"/>
      <c r="AA2862" s="256"/>
      <c r="AB2862" s="256"/>
      <c r="AC2862" s="256"/>
      <c r="AD2862" s="256"/>
      <c r="AE2862" s="256"/>
      <c r="AF2862" s="256"/>
      <c r="AG2862" s="256"/>
      <c r="AH2862" s="256"/>
      <c r="AI2862" s="256"/>
      <c r="AJ2862" s="256"/>
      <c r="AK2862" s="256"/>
      <c r="AL2862" s="256"/>
      <c r="AM2862" s="256"/>
      <c r="AN2862" s="256"/>
      <c r="AO2862" s="256"/>
      <c r="AP2862" s="256"/>
      <c r="AQ2862" s="256"/>
      <c r="AR2862" s="256"/>
      <c r="AS2862" s="256"/>
      <c r="AT2862" s="256"/>
    </row>
    <row r="2863" spans="2:46" s="257" customFormat="1" ht="21.6" x14ac:dyDescent="0.3">
      <c r="B2863" s="311"/>
      <c r="C2863" s="312"/>
      <c r="AS2863" s="313"/>
      <c r="AT2863" s="258"/>
    </row>
    <row r="2864" spans="2:46" s="257" customFormat="1" ht="21.6" x14ac:dyDescent="0.3">
      <c r="B2864" s="311"/>
      <c r="C2864" s="312"/>
      <c r="AS2864" s="313"/>
      <c r="AT2864" s="258"/>
    </row>
    <row r="2865" spans="2:46" s="257" customFormat="1" ht="21.6" x14ac:dyDescent="0.3">
      <c r="B2865" s="311"/>
      <c r="C2865" s="312"/>
      <c r="AS2865" s="313"/>
      <c r="AT2865" s="258"/>
    </row>
    <row r="2866" spans="2:46" s="257" customFormat="1" ht="14.4" x14ac:dyDescent="0.3">
      <c r="B2866" s="314"/>
      <c r="C2866" s="312"/>
      <c r="D2866" s="256"/>
      <c r="E2866" s="256"/>
      <c r="F2866" s="256"/>
      <c r="G2866" s="256"/>
      <c r="H2866" s="256"/>
      <c r="I2866" s="256"/>
      <c r="J2866" s="256"/>
      <c r="K2866" s="256"/>
      <c r="L2866" s="256"/>
      <c r="M2866" s="256"/>
      <c r="N2866" s="256"/>
      <c r="O2866" s="256"/>
      <c r="P2866" s="256"/>
      <c r="Q2866" s="256"/>
      <c r="R2866" s="256"/>
      <c r="S2866" s="256"/>
      <c r="T2866" s="256"/>
      <c r="U2866" s="256"/>
      <c r="V2866" s="256"/>
      <c r="W2866" s="256"/>
      <c r="X2866" s="256"/>
      <c r="Y2866" s="256"/>
      <c r="Z2866" s="256"/>
      <c r="AA2866" s="256"/>
      <c r="AB2866" s="256"/>
      <c r="AC2866" s="256"/>
      <c r="AD2866" s="256"/>
      <c r="AE2866" s="256"/>
      <c r="AF2866" s="256"/>
      <c r="AG2866" s="256"/>
      <c r="AH2866" s="256"/>
      <c r="AI2866" s="256"/>
      <c r="AJ2866" s="256"/>
      <c r="AK2866" s="256"/>
      <c r="AL2866" s="256"/>
      <c r="AM2866" s="256"/>
      <c r="AN2866" s="256"/>
      <c r="AO2866" s="256"/>
      <c r="AP2866" s="256"/>
      <c r="AQ2866" s="256"/>
      <c r="AR2866" s="256"/>
      <c r="AS2866" s="256"/>
      <c r="AT2866" s="256"/>
    </row>
    <row r="2867" spans="2:46" s="257" customFormat="1" ht="14.4" x14ac:dyDescent="0.3">
      <c r="B2867" s="314"/>
      <c r="C2867" s="312"/>
      <c r="D2867" s="256"/>
      <c r="E2867" s="256"/>
      <c r="F2867" s="256"/>
      <c r="G2867" s="256"/>
      <c r="H2867" s="256"/>
      <c r="I2867" s="256"/>
      <c r="J2867" s="256"/>
      <c r="K2867" s="256"/>
      <c r="L2867" s="256"/>
      <c r="M2867" s="256"/>
      <c r="N2867" s="256"/>
      <c r="O2867" s="256"/>
      <c r="P2867" s="256"/>
      <c r="Q2867" s="256"/>
      <c r="R2867" s="256"/>
      <c r="S2867" s="256"/>
      <c r="T2867" s="256"/>
      <c r="U2867" s="256"/>
      <c r="V2867" s="256"/>
      <c r="W2867" s="256"/>
      <c r="X2867" s="256"/>
      <c r="Y2867" s="256"/>
      <c r="Z2867" s="256"/>
      <c r="AA2867" s="256"/>
      <c r="AB2867" s="256"/>
      <c r="AC2867" s="256"/>
      <c r="AD2867" s="256"/>
      <c r="AE2867" s="256"/>
      <c r="AF2867" s="256"/>
      <c r="AG2867" s="256"/>
      <c r="AH2867" s="256"/>
      <c r="AI2867" s="256"/>
      <c r="AJ2867" s="256"/>
      <c r="AK2867" s="256"/>
      <c r="AL2867" s="256"/>
      <c r="AM2867" s="256"/>
      <c r="AN2867" s="256"/>
      <c r="AO2867" s="256"/>
      <c r="AP2867" s="256"/>
      <c r="AQ2867" s="256"/>
      <c r="AR2867" s="256"/>
      <c r="AS2867" s="256"/>
      <c r="AT2867" s="256"/>
    </row>
    <row r="2868" spans="2:46" s="257" customFormat="1" ht="14.4" x14ac:dyDescent="0.3">
      <c r="B2868" s="314"/>
      <c r="C2868" s="312"/>
      <c r="D2868" s="256"/>
      <c r="E2868" s="256"/>
      <c r="F2868" s="256"/>
      <c r="G2868" s="256"/>
      <c r="H2868" s="256"/>
      <c r="I2868" s="256"/>
      <c r="J2868" s="256"/>
      <c r="K2868" s="256"/>
      <c r="L2868" s="256"/>
      <c r="M2868" s="256"/>
      <c r="N2868" s="256"/>
      <c r="O2868" s="256"/>
      <c r="P2868" s="256"/>
      <c r="Q2868" s="256"/>
      <c r="R2868" s="256"/>
      <c r="S2868" s="256"/>
      <c r="T2868" s="256"/>
      <c r="U2868" s="256"/>
      <c r="V2868" s="256"/>
      <c r="W2868" s="256"/>
      <c r="X2868" s="256"/>
      <c r="Y2868" s="256"/>
      <c r="Z2868" s="256"/>
      <c r="AA2868" s="256"/>
      <c r="AB2868" s="256"/>
      <c r="AC2868" s="256"/>
      <c r="AD2868" s="256"/>
      <c r="AE2868" s="256"/>
      <c r="AF2868" s="256"/>
      <c r="AG2868" s="256"/>
      <c r="AH2868" s="256"/>
      <c r="AI2868" s="256"/>
      <c r="AJ2868" s="256"/>
      <c r="AK2868" s="256"/>
      <c r="AL2868" s="256"/>
      <c r="AM2868" s="256"/>
      <c r="AN2868" s="256"/>
      <c r="AO2868" s="256"/>
      <c r="AP2868" s="256"/>
      <c r="AQ2868" s="256"/>
      <c r="AR2868" s="256"/>
      <c r="AS2868" s="256"/>
      <c r="AT2868" s="256"/>
    </row>
    <row r="2869" spans="2:46" s="257" customFormat="1" ht="21.6" x14ac:dyDescent="0.3">
      <c r="B2869" s="311"/>
      <c r="C2869" s="312"/>
      <c r="AS2869" s="313"/>
      <c r="AT2869" s="258"/>
    </row>
    <row r="2870" spans="2:46" s="257" customFormat="1" ht="21.6" x14ac:dyDescent="0.3">
      <c r="B2870" s="311"/>
      <c r="C2870" s="312"/>
      <c r="AS2870" s="313"/>
      <c r="AT2870" s="258"/>
    </row>
    <row r="2871" spans="2:46" s="257" customFormat="1" ht="21.6" x14ac:dyDescent="0.3">
      <c r="B2871" s="311"/>
      <c r="C2871" s="312"/>
      <c r="AS2871" s="313"/>
      <c r="AT2871" s="258"/>
    </row>
    <row r="2872" spans="2:46" s="257" customFormat="1" ht="14.4" x14ac:dyDescent="0.3">
      <c r="B2872" s="314"/>
      <c r="C2872" s="312"/>
      <c r="D2872" s="256"/>
      <c r="E2872" s="256"/>
      <c r="F2872" s="256"/>
      <c r="G2872" s="256"/>
      <c r="H2872" s="256"/>
      <c r="I2872" s="256"/>
      <c r="J2872" s="256"/>
      <c r="K2872" s="256"/>
      <c r="L2872" s="256"/>
      <c r="M2872" s="256"/>
      <c r="N2872" s="256"/>
      <c r="O2872" s="256"/>
      <c r="P2872" s="256"/>
      <c r="Q2872" s="256"/>
      <c r="R2872" s="256"/>
      <c r="S2872" s="256"/>
      <c r="T2872" s="256"/>
      <c r="U2872" s="256"/>
      <c r="V2872" s="256"/>
      <c r="W2872" s="256"/>
      <c r="X2872" s="256"/>
      <c r="Y2872" s="256"/>
      <c r="Z2872" s="256"/>
      <c r="AA2872" s="256"/>
      <c r="AB2872" s="256"/>
      <c r="AC2872" s="256"/>
      <c r="AD2872" s="256"/>
      <c r="AE2872" s="256"/>
      <c r="AF2872" s="256"/>
      <c r="AG2872" s="256"/>
      <c r="AH2872" s="256"/>
      <c r="AI2872" s="256"/>
      <c r="AJ2872" s="256"/>
      <c r="AK2872" s="256"/>
      <c r="AL2872" s="256"/>
      <c r="AM2872" s="256"/>
      <c r="AN2872" s="256"/>
      <c r="AO2872" s="256"/>
      <c r="AP2872" s="256"/>
      <c r="AQ2872" s="256"/>
      <c r="AR2872" s="256"/>
      <c r="AS2872" s="256"/>
      <c r="AT2872" s="256"/>
    </row>
    <row r="2873" spans="2:46" s="257" customFormat="1" ht="21.6" x14ac:dyDescent="0.3">
      <c r="B2873" s="311"/>
      <c r="C2873" s="312"/>
      <c r="AS2873" s="313"/>
      <c r="AT2873" s="258"/>
    </row>
    <row r="2874" spans="2:46" s="257" customFormat="1" ht="21.6" x14ac:dyDescent="0.3">
      <c r="B2874" s="311"/>
      <c r="C2874" s="312"/>
      <c r="AS2874" s="313"/>
      <c r="AT2874" s="258"/>
    </row>
    <row r="2875" spans="2:46" s="257" customFormat="1" ht="21.6" x14ac:dyDescent="0.3">
      <c r="B2875" s="311"/>
      <c r="C2875" s="312"/>
      <c r="AS2875" s="313"/>
      <c r="AT2875" s="258"/>
    </row>
    <row r="2876" spans="2:46" s="257" customFormat="1" ht="14.4" x14ac:dyDescent="0.3">
      <c r="B2876" s="314"/>
      <c r="C2876" s="312"/>
      <c r="D2876" s="256"/>
      <c r="E2876" s="256"/>
      <c r="F2876" s="256"/>
      <c r="G2876" s="256"/>
      <c r="H2876" s="256"/>
      <c r="I2876" s="256"/>
      <c r="J2876" s="256"/>
      <c r="K2876" s="256"/>
      <c r="L2876" s="256"/>
      <c r="M2876" s="256"/>
      <c r="N2876" s="256"/>
      <c r="O2876" s="256"/>
      <c r="P2876" s="256"/>
      <c r="Q2876" s="256"/>
      <c r="R2876" s="256"/>
      <c r="S2876" s="256"/>
      <c r="T2876" s="256"/>
      <c r="U2876" s="256"/>
      <c r="V2876" s="256"/>
      <c r="W2876" s="256"/>
      <c r="X2876" s="256"/>
      <c r="Y2876" s="256"/>
      <c r="Z2876" s="256"/>
      <c r="AA2876" s="256"/>
      <c r="AB2876" s="256"/>
      <c r="AC2876" s="256"/>
      <c r="AD2876" s="256"/>
      <c r="AE2876" s="256"/>
      <c r="AF2876" s="256"/>
      <c r="AG2876" s="256"/>
      <c r="AH2876" s="256"/>
      <c r="AI2876" s="256"/>
      <c r="AJ2876" s="256"/>
      <c r="AK2876" s="256"/>
      <c r="AL2876" s="256"/>
      <c r="AM2876" s="256"/>
      <c r="AN2876" s="256"/>
      <c r="AO2876" s="256"/>
      <c r="AP2876" s="256"/>
      <c r="AQ2876" s="256"/>
      <c r="AR2876" s="256"/>
      <c r="AS2876" s="256"/>
      <c r="AT2876" s="256"/>
    </row>
    <row r="2877" spans="2:46" s="257" customFormat="1" ht="21.6" x14ac:dyDescent="0.3">
      <c r="B2877" s="311"/>
      <c r="C2877" s="312"/>
      <c r="AS2877" s="313"/>
      <c r="AT2877" s="258"/>
    </row>
    <row r="2878" spans="2:46" s="257" customFormat="1" ht="21.6" x14ac:dyDescent="0.3">
      <c r="B2878" s="311"/>
      <c r="C2878" s="312"/>
      <c r="AS2878" s="313"/>
      <c r="AT2878" s="258"/>
    </row>
    <row r="2879" spans="2:46" s="257" customFormat="1" ht="21.6" x14ac:dyDescent="0.3">
      <c r="B2879" s="311"/>
      <c r="C2879" s="312"/>
      <c r="AS2879" s="313"/>
      <c r="AT2879" s="258"/>
    </row>
    <row r="2880" spans="2:46" s="257" customFormat="1" ht="14.4" x14ac:dyDescent="0.3">
      <c r="B2880" s="314"/>
      <c r="C2880" s="312"/>
      <c r="D2880" s="256"/>
      <c r="E2880" s="256"/>
      <c r="F2880" s="256"/>
      <c r="G2880" s="256"/>
      <c r="H2880" s="256"/>
      <c r="I2880" s="256"/>
      <c r="J2880" s="256"/>
      <c r="K2880" s="256"/>
      <c r="L2880" s="256"/>
      <c r="M2880" s="256"/>
      <c r="N2880" s="256"/>
      <c r="O2880" s="256"/>
      <c r="P2880" s="256"/>
      <c r="Q2880" s="256"/>
      <c r="R2880" s="256"/>
      <c r="S2880" s="256"/>
      <c r="T2880" s="256"/>
      <c r="U2880" s="256"/>
      <c r="V2880" s="256"/>
      <c r="W2880" s="256"/>
      <c r="X2880" s="256"/>
      <c r="Y2880" s="256"/>
      <c r="Z2880" s="256"/>
      <c r="AA2880" s="256"/>
      <c r="AB2880" s="256"/>
      <c r="AC2880" s="256"/>
      <c r="AD2880" s="256"/>
      <c r="AE2880" s="256"/>
      <c r="AF2880" s="256"/>
      <c r="AG2880" s="256"/>
      <c r="AH2880" s="256"/>
      <c r="AI2880" s="256"/>
      <c r="AJ2880" s="256"/>
      <c r="AK2880" s="256"/>
      <c r="AL2880" s="256"/>
      <c r="AM2880" s="256"/>
      <c r="AN2880" s="256"/>
      <c r="AO2880" s="256"/>
      <c r="AP2880" s="256"/>
      <c r="AQ2880" s="256"/>
      <c r="AR2880" s="256"/>
      <c r="AS2880" s="256"/>
      <c r="AT2880" s="256"/>
    </row>
    <row r="2881" spans="2:46" s="257" customFormat="1" ht="14.4" x14ac:dyDescent="0.3">
      <c r="B2881" s="314"/>
      <c r="C2881" s="312"/>
      <c r="D2881" s="256"/>
      <c r="E2881" s="256"/>
      <c r="F2881" s="256"/>
      <c r="G2881" s="256"/>
      <c r="H2881" s="256"/>
      <c r="I2881" s="256"/>
      <c r="J2881" s="256"/>
      <c r="K2881" s="256"/>
      <c r="L2881" s="256"/>
      <c r="M2881" s="256"/>
      <c r="N2881" s="256"/>
      <c r="O2881" s="256"/>
      <c r="P2881" s="256"/>
      <c r="Q2881" s="256"/>
      <c r="R2881" s="256"/>
      <c r="S2881" s="256"/>
      <c r="T2881" s="256"/>
      <c r="U2881" s="256"/>
      <c r="V2881" s="256"/>
      <c r="W2881" s="256"/>
      <c r="X2881" s="256"/>
      <c r="Y2881" s="256"/>
      <c r="Z2881" s="256"/>
      <c r="AA2881" s="256"/>
      <c r="AB2881" s="256"/>
      <c r="AC2881" s="256"/>
      <c r="AD2881" s="256"/>
      <c r="AE2881" s="256"/>
      <c r="AF2881" s="256"/>
      <c r="AG2881" s="256"/>
      <c r="AH2881" s="256"/>
      <c r="AI2881" s="256"/>
      <c r="AJ2881" s="256"/>
      <c r="AK2881" s="256"/>
      <c r="AL2881" s="256"/>
      <c r="AM2881" s="256"/>
      <c r="AN2881" s="256"/>
      <c r="AO2881" s="256"/>
      <c r="AP2881" s="256"/>
      <c r="AQ2881" s="256"/>
      <c r="AR2881" s="256"/>
      <c r="AS2881" s="256"/>
      <c r="AT2881" s="256"/>
    </row>
    <row r="2882" spans="2:46" s="257" customFormat="1" ht="14.4" x14ac:dyDescent="0.3">
      <c r="B2882" s="314"/>
      <c r="C2882" s="312"/>
      <c r="D2882" s="256"/>
      <c r="E2882" s="256"/>
      <c r="F2882" s="256"/>
      <c r="G2882" s="256"/>
      <c r="H2882" s="256"/>
      <c r="I2882" s="256"/>
      <c r="J2882" s="256"/>
      <c r="K2882" s="256"/>
      <c r="L2882" s="256"/>
      <c r="M2882" s="256"/>
      <c r="N2882" s="256"/>
      <c r="O2882" s="256"/>
      <c r="P2882" s="256"/>
      <c r="Q2882" s="256"/>
      <c r="R2882" s="256"/>
      <c r="S2882" s="256"/>
      <c r="T2882" s="256"/>
      <c r="U2882" s="256"/>
      <c r="V2882" s="256"/>
      <c r="W2882" s="256"/>
      <c r="X2882" s="256"/>
      <c r="Y2882" s="256"/>
      <c r="Z2882" s="256"/>
      <c r="AA2882" s="256"/>
      <c r="AB2882" s="256"/>
      <c r="AC2882" s="256"/>
      <c r="AD2882" s="256"/>
      <c r="AE2882" s="256"/>
      <c r="AF2882" s="256"/>
      <c r="AG2882" s="256"/>
      <c r="AH2882" s="256"/>
      <c r="AI2882" s="256"/>
      <c r="AJ2882" s="256"/>
      <c r="AK2882" s="256"/>
      <c r="AL2882" s="256"/>
      <c r="AM2882" s="256"/>
      <c r="AN2882" s="256"/>
      <c r="AO2882" s="256"/>
      <c r="AP2882" s="256"/>
      <c r="AQ2882" s="256"/>
      <c r="AR2882" s="256"/>
      <c r="AS2882" s="256"/>
      <c r="AT2882" s="256"/>
    </row>
    <row r="2883" spans="2:46" s="257" customFormat="1" ht="21.6" x14ac:dyDescent="0.3">
      <c r="B2883" s="311"/>
      <c r="C2883" s="312"/>
      <c r="AS2883" s="313"/>
      <c r="AT2883" s="258"/>
    </row>
    <row r="2884" spans="2:46" s="257" customFormat="1" ht="21.6" x14ac:dyDescent="0.3">
      <c r="B2884" s="311"/>
      <c r="C2884" s="312"/>
      <c r="AS2884" s="313"/>
      <c r="AT2884" s="258"/>
    </row>
    <row r="2885" spans="2:46" s="257" customFormat="1" ht="21.6" x14ac:dyDescent="0.3">
      <c r="B2885" s="311"/>
      <c r="C2885" s="312"/>
      <c r="AS2885" s="313"/>
      <c r="AT2885" s="258"/>
    </row>
    <row r="2886" spans="2:46" s="257" customFormat="1" ht="21.6" x14ac:dyDescent="0.3">
      <c r="B2886" s="311"/>
      <c r="C2886" s="312"/>
      <c r="AS2886" s="313"/>
      <c r="AT2886" s="258"/>
    </row>
    <row r="2887" spans="2:46" s="257" customFormat="1" ht="21.6" x14ac:dyDescent="0.3">
      <c r="B2887" s="311"/>
      <c r="C2887" s="312"/>
      <c r="AS2887" s="313"/>
      <c r="AT2887" s="258"/>
    </row>
    <row r="2888" spans="2:46" s="257" customFormat="1" ht="21.6" x14ac:dyDescent="0.3">
      <c r="B2888" s="311"/>
      <c r="C2888" s="312"/>
      <c r="AS2888" s="313"/>
      <c r="AT2888" s="258"/>
    </row>
    <row r="2889" spans="2:46" s="257" customFormat="1" ht="14.4" x14ac:dyDescent="0.3">
      <c r="B2889" s="314"/>
      <c r="C2889" s="312"/>
      <c r="D2889" s="256"/>
      <c r="E2889" s="256"/>
      <c r="F2889" s="256"/>
      <c r="G2889" s="256"/>
      <c r="H2889" s="256"/>
      <c r="I2889" s="256"/>
      <c r="J2889" s="256"/>
      <c r="K2889" s="256"/>
      <c r="L2889" s="256"/>
      <c r="M2889" s="256"/>
      <c r="N2889" s="256"/>
      <c r="O2889" s="256"/>
      <c r="P2889" s="256"/>
      <c r="Q2889" s="256"/>
      <c r="R2889" s="256"/>
      <c r="S2889" s="256"/>
      <c r="T2889" s="256"/>
      <c r="U2889" s="256"/>
      <c r="V2889" s="256"/>
      <c r="W2889" s="256"/>
      <c r="X2889" s="256"/>
      <c r="Y2889" s="256"/>
      <c r="Z2889" s="256"/>
      <c r="AA2889" s="256"/>
      <c r="AB2889" s="256"/>
      <c r="AC2889" s="256"/>
      <c r="AD2889" s="256"/>
      <c r="AE2889" s="256"/>
      <c r="AF2889" s="256"/>
      <c r="AG2889" s="256"/>
      <c r="AH2889" s="256"/>
      <c r="AI2889" s="256"/>
      <c r="AJ2889" s="256"/>
      <c r="AK2889" s="256"/>
      <c r="AL2889" s="256"/>
      <c r="AM2889" s="256"/>
      <c r="AN2889" s="256"/>
      <c r="AO2889" s="256"/>
      <c r="AP2889" s="256"/>
      <c r="AQ2889" s="256"/>
      <c r="AR2889" s="256"/>
      <c r="AS2889" s="256"/>
      <c r="AT2889" s="256"/>
    </row>
    <row r="2890" spans="2:46" s="257" customFormat="1" ht="21.6" x14ac:dyDescent="0.3">
      <c r="B2890" s="311"/>
      <c r="C2890" s="312"/>
      <c r="AS2890" s="313"/>
      <c r="AT2890" s="258"/>
    </row>
    <row r="2891" spans="2:46" s="257" customFormat="1" ht="21.6" x14ac:dyDescent="0.3">
      <c r="B2891" s="311"/>
      <c r="C2891" s="312"/>
      <c r="AS2891" s="313"/>
      <c r="AT2891" s="258"/>
    </row>
    <row r="2892" spans="2:46" s="257" customFormat="1" ht="21.6" x14ac:dyDescent="0.3">
      <c r="B2892" s="311"/>
      <c r="C2892" s="312"/>
      <c r="AS2892" s="313"/>
      <c r="AT2892" s="258"/>
    </row>
    <row r="2893" spans="2:46" s="257" customFormat="1" ht="21.6" x14ac:dyDescent="0.3">
      <c r="B2893" s="311"/>
      <c r="C2893" s="312"/>
      <c r="AS2893" s="313"/>
      <c r="AT2893" s="258"/>
    </row>
    <row r="2894" spans="2:46" s="257" customFormat="1" ht="21.6" x14ac:dyDescent="0.3">
      <c r="B2894" s="311"/>
      <c r="C2894" s="312"/>
      <c r="AS2894" s="313"/>
      <c r="AT2894" s="258"/>
    </row>
    <row r="2895" spans="2:46" s="257" customFormat="1" ht="14.4" x14ac:dyDescent="0.3">
      <c r="B2895" s="314"/>
      <c r="C2895" s="312"/>
      <c r="D2895" s="256"/>
      <c r="E2895" s="256"/>
      <c r="F2895" s="256"/>
      <c r="G2895" s="256"/>
      <c r="H2895" s="256"/>
      <c r="I2895" s="256"/>
      <c r="J2895" s="256"/>
      <c r="K2895" s="256"/>
      <c r="L2895" s="256"/>
      <c r="M2895" s="256"/>
      <c r="N2895" s="256"/>
      <c r="O2895" s="256"/>
      <c r="P2895" s="256"/>
      <c r="Q2895" s="256"/>
      <c r="R2895" s="256"/>
      <c r="S2895" s="256"/>
      <c r="T2895" s="256"/>
      <c r="U2895" s="256"/>
      <c r="V2895" s="256"/>
      <c r="W2895" s="256"/>
      <c r="X2895" s="256"/>
      <c r="Y2895" s="256"/>
      <c r="Z2895" s="256"/>
      <c r="AA2895" s="256"/>
      <c r="AB2895" s="256"/>
      <c r="AC2895" s="256"/>
      <c r="AD2895" s="256"/>
      <c r="AE2895" s="256"/>
      <c r="AF2895" s="256"/>
      <c r="AG2895" s="256"/>
      <c r="AH2895" s="256"/>
      <c r="AI2895" s="256"/>
      <c r="AJ2895" s="256"/>
      <c r="AK2895" s="256"/>
      <c r="AL2895" s="256"/>
      <c r="AM2895" s="256"/>
      <c r="AN2895" s="256"/>
      <c r="AO2895" s="256"/>
      <c r="AP2895" s="256"/>
      <c r="AQ2895" s="256"/>
      <c r="AR2895" s="256"/>
      <c r="AS2895" s="256"/>
      <c r="AT2895" s="256"/>
    </row>
    <row r="2896" spans="2:46" s="257" customFormat="1" ht="14.4" x14ac:dyDescent="0.3">
      <c r="B2896" s="314"/>
      <c r="C2896" s="312"/>
      <c r="D2896" s="256"/>
      <c r="E2896" s="256"/>
      <c r="F2896" s="256"/>
      <c r="G2896" s="256"/>
      <c r="H2896" s="256"/>
      <c r="I2896" s="256"/>
      <c r="J2896" s="256"/>
      <c r="K2896" s="256"/>
      <c r="L2896" s="256"/>
      <c r="M2896" s="256"/>
      <c r="N2896" s="256"/>
      <c r="O2896" s="256"/>
      <c r="P2896" s="256"/>
      <c r="Q2896" s="256"/>
      <c r="R2896" s="256"/>
      <c r="S2896" s="256"/>
      <c r="T2896" s="256"/>
      <c r="U2896" s="256"/>
      <c r="V2896" s="256"/>
      <c r="W2896" s="256"/>
      <c r="X2896" s="256"/>
      <c r="Y2896" s="256"/>
      <c r="Z2896" s="256"/>
      <c r="AA2896" s="256"/>
      <c r="AB2896" s="256"/>
      <c r="AC2896" s="256"/>
      <c r="AD2896" s="256"/>
      <c r="AE2896" s="256"/>
      <c r="AF2896" s="256"/>
      <c r="AG2896" s="256"/>
      <c r="AH2896" s="256"/>
      <c r="AI2896" s="256"/>
      <c r="AJ2896" s="256"/>
      <c r="AK2896" s="256"/>
      <c r="AL2896" s="256"/>
      <c r="AM2896" s="256"/>
      <c r="AN2896" s="256"/>
      <c r="AO2896" s="256"/>
      <c r="AP2896" s="256"/>
      <c r="AQ2896" s="256"/>
      <c r="AR2896" s="256"/>
      <c r="AS2896" s="256"/>
      <c r="AT2896" s="256"/>
    </row>
    <row r="2897" spans="2:46" s="257" customFormat="1" ht="21.6" x14ac:dyDescent="0.3">
      <c r="B2897" s="311"/>
      <c r="C2897" s="312"/>
      <c r="AS2897" s="313"/>
      <c r="AT2897" s="258"/>
    </row>
    <row r="2898" spans="2:46" s="257" customFormat="1" ht="21.6" x14ac:dyDescent="0.3">
      <c r="B2898" s="311"/>
      <c r="C2898" s="312"/>
      <c r="AS2898" s="313"/>
      <c r="AT2898" s="258"/>
    </row>
    <row r="2899" spans="2:46" s="257" customFormat="1" ht="14.4" x14ac:dyDescent="0.3">
      <c r="B2899" s="314"/>
      <c r="C2899" s="312"/>
      <c r="D2899" s="256"/>
      <c r="E2899" s="256"/>
      <c r="F2899" s="256"/>
      <c r="G2899" s="256"/>
      <c r="H2899" s="256"/>
      <c r="I2899" s="256"/>
      <c r="J2899" s="256"/>
      <c r="K2899" s="256"/>
      <c r="L2899" s="256"/>
      <c r="M2899" s="256"/>
      <c r="N2899" s="256"/>
      <c r="O2899" s="256"/>
      <c r="P2899" s="256"/>
      <c r="Q2899" s="256"/>
      <c r="R2899" s="256"/>
      <c r="S2899" s="256"/>
      <c r="T2899" s="256"/>
      <c r="U2899" s="256"/>
      <c r="V2899" s="256"/>
      <c r="W2899" s="256"/>
      <c r="X2899" s="256"/>
      <c r="Y2899" s="256"/>
      <c r="Z2899" s="256"/>
      <c r="AA2899" s="256"/>
      <c r="AB2899" s="256"/>
      <c r="AC2899" s="256"/>
      <c r="AD2899" s="256"/>
      <c r="AE2899" s="256"/>
      <c r="AF2899" s="256"/>
      <c r="AG2899" s="256"/>
      <c r="AH2899" s="256"/>
      <c r="AI2899" s="256"/>
      <c r="AJ2899" s="256"/>
      <c r="AK2899" s="256"/>
      <c r="AL2899" s="256"/>
      <c r="AM2899" s="256"/>
      <c r="AN2899" s="256"/>
      <c r="AO2899" s="256"/>
      <c r="AP2899" s="256"/>
      <c r="AQ2899" s="256"/>
      <c r="AR2899" s="256"/>
      <c r="AS2899" s="256"/>
      <c r="AT2899" s="256"/>
    </row>
    <row r="2900" spans="2:46" s="257" customFormat="1" ht="21.6" x14ac:dyDescent="0.3">
      <c r="B2900" s="311"/>
      <c r="C2900" s="312"/>
      <c r="AS2900" s="313"/>
      <c r="AT2900" s="258"/>
    </row>
    <row r="2901" spans="2:46" s="257" customFormat="1" ht="14.4" x14ac:dyDescent="0.3">
      <c r="B2901" s="314"/>
      <c r="C2901" s="312"/>
      <c r="D2901" s="256"/>
      <c r="E2901" s="256"/>
      <c r="F2901" s="256"/>
      <c r="G2901" s="256"/>
      <c r="H2901" s="256"/>
      <c r="I2901" s="256"/>
      <c r="J2901" s="256"/>
      <c r="K2901" s="256"/>
      <c r="L2901" s="256"/>
      <c r="M2901" s="256"/>
      <c r="N2901" s="256"/>
      <c r="O2901" s="256"/>
      <c r="P2901" s="256"/>
      <c r="Q2901" s="256"/>
      <c r="R2901" s="256"/>
      <c r="S2901" s="256"/>
      <c r="T2901" s="256"/>
      <c r="U2901" s="256"/>
      <c r="V2901" s="256"/>
      <c r="W2901" s="256"/>
      <c r="X2901" s="256"/>
      <c r="Y2901" s="256"/>
      <c r="Z2901" s="256"/>
      <c r="AA2901" s="256"/>
      <c r="AB2901" s="256"/>
      <c r="AC2901" s="256"/>
      <c r="AD2901" s="256"/>
      <c r="AE2901" s="256"/>
      <c r="AF2901" s="256"/>
      <c r="AG2901" s="256"/>
      <c r="AH2901" s="256"/>
      <c r="AI2901" s="256"/>
      <c r="AJ2901" s="256"/>
      <c r="AK2901" s="256"/>
      <c r="AL2901" s="256"/>
      <c r="AM2901" s="256"/>
      <c r="AN2901" s="256"/>
      <c r="AO2901" s="256"/>
      <c r="AP2901" s="256"/>
      <c r="AQ2901" s="256"/>
      <c r="AR2901" s="256"/>
      <c r="AS2901" s="256"/>
      <c r="AT2901" s="256"/>
    </row>
    <row r="2902" spans="2:46" s="257" customFormat="1" ht="21.6" x14ac:dyDescent="0.3">
      <c r="B2902" s="311"/>
      <c r="C2902" s="312"/>
      <c r="AS2902" s="313"/>
      <c r="AT2902" s="258"/>
    </row>
    <row r="2903" spans="2:46" s="257" customFormat="1" ht="14.4" x14ac:dyDescent="0.3">
      <c r="B2903" s="314"/>
      <c r="C2903" s="312"/>
      <c r="D2903" s="256"/>
      <c r="E2903" s="256"/>
      <c r="F2903" s="256"/>
      <c r="G2903" s="256"/>
      <c r="H2903" s="256"/>
      <c r="I2903" s="256"/>
      <c r="J2903" s="256"/>
      <c r="K2903" s="256"/>
      <c r="L2903" s="256"/>
      <c r="M2903" s="256"/>
      <c r="N2903" s="256"/>
      <c r="O2903" s="256"/>
      <c r="P2903" s="256"/>
      <c r="Q2903" s="256"/>
      <c r="R2903" s="256"/>
      <c r="S2903" s="256"/>
      <c r="T2903" s="256"/>
      <c r="U2903" s="256"/>
      <c r="V2903" s="256"/>
      <c r="W2903" s="256"/>
      <c r="X2903" s="256"/>
      <c r="Y2903" s="256"/>
      <c r="Z2903" s="256"/>
      <c r="AA2903" s="256"/>
      <c r="AB2903" s="256"/>
      <c r="AC2903" s="256"/>
      <c r="AD2903" s="256"/>
      <c r="AE2903" s="256"/>
      <c r="AF2903" s="256"/>
      <c r="AG2903" s="256"/>
      <c r="AH2903" s="256"/>
      <c r="AI2903" s="256"/>
      <c r="AJ2903" s="256"/>
      <c r="AK2903" s="256"/>
      <c r="AL2903" s="256"/>
      <c r="AM2903" s="256"/>
      <c r="AN2903" s="256"/>
      <c r="AO2903" s="256"/>
      <c r="AP2903" s="256"/>
      <c r="AQ2903" s="256"/>
      <c r="AR2903" s="256"/>
      <c r="AS2903" s="256"/>
      <c r="AT2903" s="256"/>
    </row>
    <row r="2904" spans="2:46" s="257" customFormat="1" ht="21.6" x14ac:dyDescent="0.3">
      <c r="B2904" s="311"/>
      <c r="C2904" s="312"/>
      <c r="AS2904" s="313"/>
      <c r="AT2904" s="258"/>
    </row>
    <row r="2905" spans="2:46" s="257" customFormat="1" ht="21.6" x14ac:dyDescent="0.3">
      <c r="B2905" s="311"/>
      <c r="C2905" s="312"/>
      <c r="AS2905" s="313"/>
      <c r="AT2905" s="258"/>
    </row>
    <row r="2906" spans="2:46" s="257" customFormat="1" ht="21.6" x14ac:dyDescent="0.3">
      <c r="B2906" s="311"/>
      <c r="C2906" s="312"/>
      <c r="AS2906" s="313"/>
      <c r="AT2906" s="258"/>
    </row>
    <row r="2907" spans="2:46" s="257" customFormat="1" ht="21.6" x14ac:dyDescent="0.3">
      <c r="B2907" s="311"/>
      <c r="C2907" s="312"/>
      <c r="AS2907" s="313"/>
      <c r="AT2907" s="258"/>
    </row>
    <row r="2908" spans="2:46" s="257" customFormat="1" ht="21.6" x14ac:dyDescent="0.3">
      <c r="B2908" s="311"/>
      <c r="C2908" s="312"/>
      <c r="AS2908" s="313"/>
      <c r="AT2908" s="258"/>
    </row>
    <row r="2909" spans="2:46" s="257" customFormat="1" ht="14.4" x14ac:dyDescent="0.3">
      <c r="B2909" s="314"/>
      <c r="C2909" s="312"/>
      <c r="D2909" s="256"/>
      <c r="E2909" s="256"/>
      <c r="F2909" s="256"/>
      <c r="G2909" s="256"/>
      <c r="H2909" s="256"/>
      <c r="I2909" s="256"/>
      <c r="J2909" s="256"/>
      <c r="K2909" s="256"/>
      <c r="L2909" s="256"/>
      <c r="M2909" s="256"/>
      <c r="N2909" s="256"/>
      <c r="O2909" s="256"/>
      <c r="P2909" s="256"/>
      <c r="Q2909" s="256"/>
      <c r="R2909" s="256"/>
      <c r="S2909" s="256"/>
      <c r="T2909" s="256"/>
      <c r="U2909" s="256"/>
      <c r="V2909" s="256"/>
      <c r="W2909" s="256"/>
      <c r="X2909" s="256"/>
      <c r="Y2909" s="256"/>
      <c r="Z2909" s="256"/>
      <c r="AA2909" s="256"/>
      <c r="AB2909" s="256"/>
      <c r="AC2909" s="256"/>
      <c r="AD2909" s="256"/>
      <c r="AE2909" s="256"/>
      <c r="AF2909" s="256"/>
      <c r="AG2909" s="256"/>
      <c r="AH2909" s="256"/>
      <c r="AI2909" s="256"/>
      <c r="AJ2909" s="256"/>
      <c r="AK2909" s="256"/>
      <c r="AL2909" s="256"/>
      <c r="AM2909" s="256"/>
      <c r="AN2909" s="256"/>
      <c r="AO2909" s="256"/>
      <c r="AP2909" s="256"/>
      <c r="AQ2909" s="256"/>
      <c r="AR2909" s="256"/>
      <c r="AS2909" s="256"/>
      <c r="AT2909" s="256"/>
    </row>
    <row r="2910" spans="2:46" s="257" customFormat="1" ht="21.6" x14ac:dyDescent="0.3">
      <c r="B2910" s="311"/>
      <c r="C2910" s="312"/>
      <c r="AS2910" s="313"/>
      <c r="AT2910" s="258"/>
    </row>
    <row r="2911" spans="2:46" s="257" customFormat="1" ht="14.4" x14ac:dyDescent="0.3">
      <c r="B2911" s="314"/>
      <c r="C2911" s="312"/>
      <c r="D2911" s="256"/>
      <c r="E2911" s="256"/>
      <c r="F2911" s="256"/>
      <c r="G2911" s="256"/>
      <c r="H2911" s="256"/>
      <c r="I2911" s="256"/>
      <c r="J2911" s="256"/>
      <c r="K2911" s="256"/>
      <c r="L2911" s="256"/>
      <c r="M2911" s="256"/>
      <c r="N2911" s="256"/>
      <c r="O2911" s="256"/>
      <c r="P2911" s="256"/>
      <c r="Q2911" s="256"/>
      <c r="R2911" s="256"/>
      <c r="S2911" s="256"/>
      <c r="T2911" s="256"/>
      <c r="U2911" s="256"/>
      <c r="V2911" s="256"/>
      <c r="W2911" s="256"/>
      <c r="X2911" s="256"/>
      <c r="Y2911" s="256"/>
      <c r="Z2911" s="256"/>
      <c r="AA2911" s="256"/>
      <c r="AB2911" s="256"/>
      <c r="AC2911" s="256"/>
      <c r="AD2911" s="256"/>
      <c r="AE2911" s="256"/>
      <c r="AF2911" s="256"/>
      <c r="AG2911" s="256"/>
      <c r="AH2911" s="256"/>
      <c r="AI2911" s="256"/>
      <c r="AJ2911" s="256"/>
      <c r="AK2911" s="256"/>
      <c r="AL2911" s="256"/>
      <c r="AM2911" s="256"/>
      <c r="AN2911" s="256"/>
      <c r="AO2911" s="256"/>
      <c r="AP2911" s="256"/>
      <c r="AQ2911" s="256"/>
      <c r="AR2911" s="256"/>
      <c r="AS2911" s="256"/>
      <c r="AT2911" s="256"/>
    </row>
    <row r="2912" spans="2:46" s="257" customFormat="1" ht="14.4" x14ac:dyDescent="0.3">
      <c r="B2912" s="314"/>
      <c r="C2912" s="312"/>
      <c r="D2912" s="256"/>
      <c r="E2912" s="256"/>
      <c r="F2912" s="256"/>
      <c r="G2912" s="256"/>
      <c r="H2912" s="256"/>
      <c r="I2912" s="256"/>
      <c r="J2912" s="256"/>
      <c r="K2912" s="256"/>
      <c r="L2912" s="256"/>
      <c r="M2912" s="256"/>
      <c r="N2912" s="256"/>
      <c r="O2912" s="256"/>
      <c r="P2912" s="256"/>
      <c r="Q2912" s="256"/>
      <c r="R2912" s="256"/>
      <c r="S2912" s="256"/>
      <c r="T2912" s="256"/>
      <c r="U2912" s="256"/>
      <c r="V2912" s="256"/>
      <c r="W2912" s="256"/>
      <c r="X2912" s="256"/>
      <c r="Y2912" s="256"/>
      <c r="Z2912" s="256"/>
      <c r="AA2912" s="256"/>
      <c r="AB2912" s="256"/>
      <c r="AC2912" s="256"/>
      <c r="AD2912" s="256"/>
      <c r="AE2912" s="256"/>
      <c r="AF2912" s="256"/>
      <c r="AG2912" s="256"/>
      <c r="AH2912" s="256"/>
      <c r="AI2912" s="256"/>
      <c r="AJ2912" s="256"/>
      <c r="AK2912" s="256"/>
      <c r="AL2912" s="256"/>
      <c r="AM2912" s="256"/>
      <c r="AN2912" s="256"/>
      <c r="AO2912" s="256"/>
      <c r="AP2912" s="256"/>
      <c r="AQ2912" s="256"/>
      <c r="AR2912" s="256"/>
      <c r="AS2912" s="256"/>
      <c r="AT2912" s="256"/>
    </row>
    <row r="2913" spans="2:46" s="257" customFormat="1" ht="21.6" x14ac:dyDescent="0.3">
      <c r="B2913" s="311"/>
      <c r="C2913" s="312"/>
      <c r="AS2913" s="313"/>
      <c r="AT2913" s="258"/>
    </row>
    <row r="2914" spans="2:46" s="257" customFormat="1" ht="14.4" x14ac:dyDescent="0.3">
      <c r="B2914" s="314"/>
      <c r="C2914" s="312"/>
      <c r="D2914" s="256"/>
      <c r="E2914" s="256"/>
      <c r="F2914" s="256"/>
      <c r="G2914" s="256"/>
      <c r="H2914" s="256"/>
      <c r="I2914" s="256"/>
      <c r="J2914" s="256"/>
      <c r="K2914" s="256"/>
      <c r="L2914" s="256"/>
      <c r="M2914" s="256"/>
      <c r="N2914" s="256"/>
      <c r="O2914" s="256"/>
      <c r="P2914" s="256"/>
      <c r="Q2914" s="256"/>
      <c r="R2914" s="256"/>
      <c r="S2914" s="256"/>
      <c r="T2914" s="256"/>
      <c r="U2914" s="256"/>
      <c r="V2914" s="256"/>
      <c r="W2914" s="256"/>
      <c r="X2914" s="256"/>
      <c r="Y2914" s="256"/>
      <c r="Z2914" s="256"/>
      <c r="AA2914" s="256"/>
      <c r="AB2914" s="256"/>
      <c r="AC2914" s="256"/>
      <c r="AD2914" s="256"/>
      <c r="AE2914" s="256"/>
      <c r="AF2914" s="256"/>
      <c r="AG2914" s="256"/>
      <c r="AH2914" s="256"/>
      <c r="AI2914" s="256"/>
      <c r="AJ2914" s="256"/>
      <c r="AK2914" s="256"/>
      <c r="AL2914" s="256"/>
      <c r="AM2914" s="256"/>
      <c r="AN2914" s="256"/>
      <c r="AO2914" s="256"/>
      <c r="AP2914" s="256"/>
      <c r="AQ2914" s="256"/>
      <c r="AR2914" s="256"/>
      <c r="AS2914" s="256"/>
      <c r="AT2914" s="256"/>
    </row>
    <row r="2915" spans="2:46" s="257" customFormat="1" ht="14.4" x14ac:dyDescent="0.3">
      <c r="B2915" s="314"/>
      <c r="C2915" s="312"/>
      <c r="D2915" s="256"/>
      <c r="E2915" s="256"/>
      <c r="F2915" s="256"/>
      <c r="G2915" s="256"/>
      <c r="H2915" s="256"/>
      <c r="I2915" s="256"/>
      <c r="J2915" s="256"/>
      <c r="K2915" s="256"/>
      <c r="L2915" s="256"/>
      <c r="M2915" s="256"/>
      <c r="N2915" s="256"/>
      <c r="O2915" s="256"/>
      <c r="P2915" s="256"/>
      <c r="Q2915" s="256"/>
      <c r="R2915" s="256"/>
      <c r="S2915" s="256"/>
      <c r="T2915" s="256"/>
      <c r="U2915" s="256"/>
      <c r="V2915" s="256"/>
      <c r="W2915" s="256"/>
      <c r="X2915" s="256"/>
      <c r="Y2915" s="256"/>
      <c r="Z2915" s="256"/>
      <c r="AA2915" s="256"/>
      <c r="AB2915" s="256"/>
      <c r="AC2915" s="256"/>
      <c r="AD2915" s="256"/>
      <c r="AE2915" s="256"/>
      <c r="AF2915" s="256"/>
      <c r="AG2915" s="256"/>
      <c r="AH2915" s="256"/>
      <c r="AI2915" s="256"/>
      <c r="AJ2915" s="256"/>
      <c r="AK2915" s="256"/>
      <c r="AL2915" s="256"/>
      <c r="AM2915" s="256"/>
      <c r="AN2915" s="256"/>
      <c r="AO2915" s="256"/>
      <c r="AP2915" s="256"/>
      <c r="AQ2915" s="256"/>
      <c r="AR2915" s="256"/>
      <c r="AS2915" s="256"/>
      <c r="AT2915" s="256"/>
    </row>
    <row r="2916" spans="2:46" s="257" customFormat="1" ht="14.4" x14ac:dyDescent="0.3">
      <c r="B2916" s="314"/>
      <c r="C2916" s="312"/>
      <c r="D2916" s="256"/>
      <c r="E2916" s="256"/>
      <c r="F2916" s="256"/>
      <c r="G2916" s="256"/>
      <c r="H2916" s="256"/>
      <c r="I2916" s="256"/>
      <c r="J2916" s="256"/>
      <c r="K2916" s="256"/>
      <c r="L2916" s="256"/>
      <c r="M2916" s="256"/>
      <c r="N2916" s="256"/>
      <c r="O2916" s="256"/>
      <c r="P2916" s="256"/>
      <c r="Q2916" s="256"/>
      <c r="R2916" s="256"/>
      <c r="S2916" s="256"/>
      <c r="T2916" s="256"/>
      <c r="U2916" s="256"/>
      <c r="V2916" s="256"/>
      <c r="W2916" s="256"/>
      <c r="X2916" s="256"/>
      <c r="Y2916" s="256"/>
      <c r="Z2916" s="256"/>
      <c r="AA2916" s="256"/>
      <c r="AB2916" s="256"/>
      <c r="AC2916" s="256"/>
      <c r="AD2916" s="256"/>
      <c r="AE2916" s="256"/>
      <c r="AF2916" s="256"/>
      <c r="AG2916" s="256"/>
      <c r="AH2916" s="256"/>
      <c r="AI2916" s="256"/>
      <c r="AJ2916" s="256"/>
      <c r="AK2916" s="256"/>
      <c r="AL2916" s="256"/>
      <c r="AM2916" s="256"/>
      <c r="AN2916" s="256"/>
      <c r="AO2916" s="256"/>
      <c r="AP2916" s="256"/>
      <c r="AQ2916" s="256"/>
      <c r="AR2916" s="256"/>
      <c r="AS2916" s="256"/>
      <c r="AT2916" s="256"/>
    </row>
    <row r="2917" spans="2:46" s="257" customFormat="1" ht="21.6" x14ac:dyDescent="0.3">
      <c r="B2917" s="311"/>
      <c r="C2917" s="312"/>
      <c r="AS2917" s="313"/>
      <c r="AT2917" s="258"/>
    </row>
    <row r="2918" spans="2:46" s="257" customFormat="1" ht="14.4" x14ac:dyDescent="0.3">
      <c r="B2918" s="314"/>
      <c r="C2918" s="312"/>
      <c r="D2918" s="256"/>
      <c r="E2918" s="256"/>
      <c r="F2918" s="256"/>
      <c r="G2918" s="256"/>
      <c r="H2918" s="256"/>
      <c r="I2918" s="256"/>
      <c r="J2918" s="256"/>
      <c r="K2918" s="256"/>
      <c r="L2918" s="256"/>
      <c r="M2918" s="256"/>
      <c r="N2918" s="256"/>
      <c r="O2918" s="256"/>
      <c r="P2918" s="256"/>
      <c r="Q2918" s="256"/>
      <c r="R2918" s="256"/>
      <c r="S2918" s="256"/>
      <c r="T2918" s="256"/>
      <c r="U2918" s="256"/>
      <c r="V2918" s="256"/>
      <c r="W2918" s="256"/>
      <c r="X2918" s="256"/>
      <c r="Y2918" s="256"/>
      <c r="Z2918" s="256"/>
      <c r="AA2918" s="256"/>
      <c r="AB2918" s="256"/>
      <c r="AC2918" s="256"/>
      <c r="AD2918" s="256"/>
      <c r="AE2918" s="256"/>
      <c r="AF2918" s="256"/>
      <c r="AG2918" s="256"/>
      <c r="AH2918" s="256"/>
      <c r="AI2918" s="256"/>
      <c r="AJ2918" s="256"/>
      <c r="AK2918" s="256"/>
      <c r="AL2918" s="256"/>
      <c r="AM2918" s="256"/>
      <c r="AN2918" s="256"/>
      <c r="AO2918" s="256"/>
      <c r="AP2918" s="256"/>
      <c r="AQ2918" s="256"/>
      <c r="AR2918" s="256"/>
      <c r="AS2918" s="256"/>
      <c r="AT2918" s="256"/>
    </row>
    <row r="2919" spans="2:46" s="257" customFormat="1" ht="14.4" x14ac:dyDescent="0.3">
      <c r="B2919" s="314"/>
      <c r="C2919" s="312"/>
      <c r="D2919" s="256"/>
      <c r="E2919" s="256"/>
      <c r="F2919" s="256"/>
      <c r="G2919" s="256"/>
      <c r="H2919" s="256"/>
      <c r="I2919" s="256"/>
      <c r="J2919" s="256"/>
      <c r="K2919" s="256"/>
      <c r="L2919" s="256"/>
      <c r="M2919" s="256"/>
      <c r="N2919" s="256"/>
      <c r="O2919" s="256"/>
      <c r="P2919" s="256"/>
      <c r="Q2919" s="256"/>
      <c r="R2919" s="256"/>
      <c r="S2919" s="256"/>
      <c r="T2919" s="256"/>
      <c r="U2919" s="256"/>
      <c r="V2919" s="256"/>
      <c r="W2919" s="256"/>
      <c r="X2919" s="256"/>
      <c r="Y2919" s="256"/>
      <c r="Z2919" s="256"/>
      <c r="AA2919" s="256"/>
      <c r="AB2919" s="256"/>
      <c r="AC2919" s="256"/>
      <c r="AD2919" s="256"/>
      <c r="AE2919" s="256"/>
      <c r="AF2919" s="256"/>
      <c r="AG2919" s="256"/>
      <c r="AH2919" s="256"/>
      <c r="AI2919" s="256"/>
      <c r="AJ2919" s="256"/>
      <c r="AK2919" s="256"/>
      <c r="AL2919" s="256"/>
      <c r="AM2919" s="256"/>
      <c r="AN2919" s="256"/>
      <c r="AO2919" s="256"/>
      <c r="AP2919" s="256"/>
      <c r="AQ2919" s="256"/>
      <c r="AR2919" s="256"/>
      <c r="AS2919" s="256"/>
      <c r="AT2919" s="256"/>
    </row>
    <row r="2920" spans="2:46" s="257" customFormat="1" ht="21.6" x14ac:dyDescent="0.3">
      <c r="B2920" s="311"/>
      <c r="C2920" s="312"/>
      <c r="AS2920" s="313"/>
      <c r="AT2920" s="258"/>
    </row>
    <row r="2921" spans="2:46" s="257" customFormat="1" ht="21.6" x14ac:dyDescent="0.3">
      <c r="B2921" s="311"/>
      <c r="C2921" s="312"/>
      <c r="AS2921" s="313"/>
      <c r="AT2921" s="258"/>
    </row>
    <row r="2922" spans="2:46" s="257" customFormat="1" ht="21.6" x14ac:dyDescent="0.3">
      <c r="B2922" s="311"/>
      <c r="C2922" s="312"/>
      <c r="AS2922" s="313"/>
      <c r="AT2922" s="258"/>
    </row>
    <row r="2923" spans="2:46" s="257" customFormat="1" ht="21.6" x14ac:dyDescent="0.3">
      <c r="B2923" s="311"/>
      <c r="C2923" s="312"/>
      <c r="AS2923" s="313"/>
      <c r="AT2923" s="258"/>
    </row>
    <row r="2924" spans="2:46" s="257" customFormat="1" ht="21.6" x14ac:dyDescent="0.3">
      <c r="B2924" s="311"/>
      <c r="C2924" s="312"/>
      <c r="AS2924" s="313"/>
      <c r="AT2924" s="258"/>
    </row>
    <row r="2925" spans="2:46" s="257" customFormat="1" ht="14.4" x14ac:dyDescent="0.3">
      <c r="B2925" s="314"/>
      <c r="C2925" s="312"/>
      <c r="D2925" s="256"/>
      <c r="E2925" s="256"/>
      <c r="F2925" s="256"/>
      <c r="G2925" s="256"/>
      <c r="H2925" s="256"/>
      <c r="I2925" s="256"/>
      <c r="J2925" s="256"/>
      <c r="K2925" s="256"/>
      <c r="L2925" s="256"/>
      <c r="M2925" s="256"/>
      <c r="N2925" s="256"/>
      <c r="O2925" s="256"/>
      <c r="P2925" s="256"/>
      <c r="Q2925" s="256"/>
      <c r="R2925" s="256"/>
      <c r="S2925" s="256"/>
      <c r="T2925" s="256"/>
      <c r="U2925" s="256"/>
      <c r="V2925" s="256"/>
      <c r="W2925" s="256"/>
      <c r="X2925" s="256"/>
      <c r="Y2925" s="256"/>
      <c r="Z2925" s="256"/>
      <c r="AA2925" s="256"/>
      <c r="AB2925" s="256"/>
      <c r="AC2925" s="256"/>
      <c r="AD2925" s="256"/>
      <c r="AE2925" s="256"/>
      <c r="AF2925" s="256"/>
      <c r="AG2925" s="256"/>
      <c r="AH2925" s="256"/>
      <c r="AI2925" s="256"/>
      <c r="AJ2925" s="256"/>
      <c r="AK2925" s="256"/>
      <c r="AL2925" s="256"/>
      <c r="AM2925" s="256"/>
      <c r="AN2925" s="256"/>
      <c r="AO2925" s="256"/>
      <c r="AP2925" s="256"/>
      <c r="AQ2925" s="256"/>
      <c r="AR2925" s="256"/>
      <c r="AS2925" s="256"/>
      <c r="AT2925" s="256"/>
    </row>
    <row r="2926" spans="2:46" s="257" customFormat="1" ht="21.6" x14ac:dyDescent="0.3">
      <c r="B2926" s="311"/>
      <c r="C2926" s="312"/>
      <c r="AS2926" s="313"/>
      <c r="AT2926" s="258"/>
    </row>
    <row r="2927" spans="2:46" s="257" customFormat="1" ht="21.6" x14ac:dyDescent="0.3">
      <c r="B2927" s="311"/>
      <c r="C2927" s="312"/>
      <c r="AS2927" s="313"/>
      <c r="AT2927" s="258"/>
    </row>
    <row r="2928" spans="2:46" s="257" customFormat="1" ht="14.4" x14ac:dyDescent="0.3">
      <c r="B2928" s="314"/>
      <c r="C2928" s="312"/>
      <c r="D2928" s="256"/>
      <c r="E2928" s="256"/>
      <c r="F2928" s="256"/>
      <c r="G2928" s="256"/>
      <c r="H2928" s="256"/>
      <c r="I2928" s="256"/>
      <c r="J2928" s="256"/>
      <c r="K2928" s="256"/>
      <c r="L2928" s="256"/>
      <c r="M2928" s="256"/>
      <c r="N2928" s="256"/>
      <c r="O2928" s="256"/>
      <c r="P2928" s="256"/>
      <c r="Q2928" s="256"/>
      <c r="R2928" s="256"/>
      <c r="S2928" s="256"/>
      <c r="T2928" s="256"/>
      <c r="U2928" s="256"/>
      <c r="V2928" s="256"/>
      <c r="W2928" s="256"/>
      <c r="X2928" s="256"/>
      <c r="Y2928" s="256"/>
      <c r="Z2928" s="256"/>
      <c r="AA2928" s="256"/>
      <c r="AB2928" s="256"/>
      <c r="AC2928" s="256"/>
      <c r="AD2928" s="256"/>
      <c r="AE2928" s="256"/>
      <c r="AF2928" s="256"/>
      <c r="AG2928" s="256"/>
      <c r="AH2928" s="256"/>
      <c r="AI2928" s="256"/>
      <c r="AJ2928" s="256"/>
      <c r="AK2928" s="256"/>
      <c r="AL2928" s="256"/>
      <c r="AM2928" s="256"/>
      <c r="AN2928" s="256"/>
      <c r="AO2928" s="256"/>
      <c r="AP2928" s="256"/>
      <c r="AQ2928" s="256"/>
      <c r="AR2928" s="256"/>
      <c r="AS2928" s="256"/>
      <c r="AT2928" s="256"/>
    </row>
    <row r="2929" spans="2:46" s="257" customFormat="1" ht="21.6" x14ac:dyDescent="0.3">
      <c r="B2929" s="311"/>
      <c r="C2929" s="312"/>
      <c r="AS2929" s="313"/>
      <c r="AT2929" s="258"/>
    </row>
    <row r="2930" spans="2:46" s="257" customFormat="1" ht="21.6" x14ac:dyDescent="0.3">
      <c r="B2930" s="311"/>
      <c r="C2930" s="312"/>
      <c r="AS2930" s="313"/>
      <c r="AT2930" s="258"/>
    </row>
    <row r="2931" spans="2:46" s="257" customFormat="1" ht="21.6" x14ac:dyDescent="0.3">
      <c r="B2931" s="311"/>
      <c r="C2931" s="312"/>
      <c r="AS2931" s="313"/>
      <c r="AT2931" s="258"/>
    </row>
    <row r="2932" spans="2:46" s="257" customFormat="1" ht="21.6" x14ac:dyDescent="0.3">
      <c r="B2932" s="311"/>
      <c r="C2932" s="312"/>
      <c r="AS2932" s="313"/>
      <c r="AT2932" s="258"/>
    </row>
    <row r="2933" spans="2:46" s="257" customFormat="1" ht="21.6" x14ac:dyDescent="0.3">
      <c r="B2933" s="311"/>
      <c r="C2933" s="312"/>
      <c r="AS2933" s="313"/>
      <c r="AT2933" s="258"/>
    </row>
    <row r="2934" spans="2:46" s="257" customFormat="1" ht="21.6" x14ac:dyDescent="0.3">
      <c r="B2934" s="311"/>
      <c r="C2934" s="312"/>
      <c r="AS2934" s="313"/>
      <c r="AT2934" s="258"/>
    </row>
    <row r="2935" spans="2:46" s="257" customFormat="1" ht="21.6" x14ac:dyDescent="0.3">
      <c r="B2935" s="311"/>
      <c r="C2935" s="312"/>
      <c r="AS2935" s="313"/>
      <c r="AT2935" s="258"/>
    </row>
    <row r="2936" spans="2:46" s="257" customFormat="1" ht="21.6" x14ac:dyDescent="0.3">
      <c r="B2936" s="311"/>
      <c r="C2936" s="312"/>
      <c r="AS2936" s="313"/>
      <c r="AT2936" s="258"/>
    </row>
    <row r="2937" spans="2:46" s="257" customFormat="1" ht="14.4" x14ac:dyDescent="0.3">
      <c r="B2937" s="314"/>
      <c r="C2937" s="312"/>
      <c r="D2937" s="256"/>
      <c r="E2937" s="256"/>
      <c r="F2937" s="256"/>
      <c r="G2937" s="256"/>
      <c r="H2937" s="256"/>
      <c r="I2937" s="256"/>
      <c r="J2937" s="256"/>
      <c r="K2937" s="256"/>
      <c r="L2937" s="256"/>
      <c r="M2937" s="256"/>
      <c r="N2937" s="256"/>
      <c r="O2937" s="256"/>
      <c r="P2937" s="256"/>
      <c r="Q2937" s="256"/>
      <c r="R2937" s="256"/>
      <c r="S2937" s="256"/>
      <c r="T2937" s="256"/>
      <c r="U2937" s="256"/>
      <c r="V2937" s="256"/>
      <c r="W2937" s="256"/>
      <c r="X2937" s="256"/>
      <c r="Y2937" s="256"/>
      <c r="Z2937" s="256"/>
      <c r="AA2937" s="256"/>
      <c r="AB2937" s="256"/>
      <c r="AC2937" s="256"/>
      <c r="AD2937" s="256"/>
      <c r="AE2937" s="256"/>
      <c r="AF2937" s="256"/>
      <c r="AG2937" s="256"/>
      <c r="AH2937" s="256"/>
      <c r="AI2937" s="256"/>
      <c r="AJ2937" s="256"/>
      <c r="AK2937" s="256"/>
      <c r="AL2937" s="256"/>
      <c r="AM2937" s="256"/>
      <c r="AN2937" s="256"/>
      <c r="AO2937" s="256"/>
      <c r="AP2937" s="256"/>
      <c r="AQ2937" s="256"/>
      <c r="AR2937" s="256"/>
      <c r="AS2937" s="256"/>
      <c r="AT2937" s="256"/>
    </row>
    <row r="2938" spans="2:46" s="257" customFormat="1" ht="21.6" x14ac:dyDescent="0.3">
      <c r="B2938" s="311"/>
      <c r="C2938" s="312"/>
      <c r="AS2938" s="313"/>
      <c r="AT2938" s="258"/>
    </row>
    <row r="2939" spans="2:46" s="257" customFormat="1" ht="14.4" x14ac:dyDescent="0.3">
      <c r="B2939" s="314"/>
      <c r="C2939" s="312"/>
      <c r="D2939" s="256"/>
      <c r="E2939" s="256"/>
      <c r="F2939" s="256"/>
      <c r="G2939" s="256"/>
      <c r="H2939" s="256"/>
      <c r="I2939" s="256"/>
      <c r="J2939" s="256"/>
      <c r="K2939" s="256"/>
      <c r="L2939" s="256"/>
      <c r="M2939" s="256"/>
      <c r="N2939" s="256"/>
      <c r="O2939" s="256"/>
      <c r="P2939" s="256"/>
      <c r="Q2939" s="256"/>
      <c r="R2939" s="256"/>
      <c r="S2939" s="256"/>
      <c r="T2939" s="256"/>
      <c r="U2939" s="256"/>
      <c r="V2939" s="256"/>
      <c r="W2939" s="256"/>
      <c r="X2939" s="256"/>
      <c r="Y2939" s="256"/>
      <c r="Z2939" s="256"/>
      <c r="AA2939" s="256"/>
      <c r="AB2939" s="256"/>
      <c r="AC2939" s="256"/>
      <c r="AD2939" s="256"/>
      <c r="AE2939" s="256"/>
      <c r="AF2939" s="256"/>
      <c r="AG2939" s="256"/>
      <c r="AH2939" s="256"/>
      <c r="AI2939" s="256"/>
      <c r="AJ2939" s="256"/>
      <c r="AK2939" s="256"/>
      <c r="AL2939" s="256"/>
      <c r="AM2939" s="256"/>
      <c r="AN2939" s="256"/>
      <c r="AO2939" s="256"/>
      <c r="AP2939" s="256"/>
      <c r="AQ2939" s="256"/>
      <c r="AR2939" s="256"/>
      <c r="AS2939" s="256"/>
      <c r="AT2939" s="256"/>
    </row>
    <row r="2940" spans="2:46" s="257" customFormat="1" ht="14.4" x14ac:dyDescent="0.3">
      <c r="B2940" s="314"/>
      <c r="C2940" s="312"/>
      <c r="D2940" s="256"/>
      <c r="E2940" s="256"/>
      <c r="F2940" s="256"/>
      <c r="G2940" s="256"/>
      <c r="H2940" s="256"/>
      <c r="I2940" s="256"/>
      <c r="J2940" s="256"/>
      <c r="K2940" s="256"/>
      <c r="L2940" s="256"/>
      <c r="M2940" s="256"/>
      <c r="N2940" s="256"/>
      <c r="O2940" s="256"/>
      <c r="P2940" s="256"/>
      <c r="Q2940" s="256"/>
      <c r="R2940" s="256"/>
      <c r="S2940" s="256"/>
      <c r="T2940" s="256"/>
      <c r="U2940" s="256"/>
      <c r="V2940" s="256"/>
      <c r="W2940" s="256"/>
      <c r="X2940" s="256"/>
      <c r="Y2940" s="256"/>
      <c r="Z2940" s="256"/>
      <c r="AA2940" s="256"/>
      <c r="AB2940" s="256"/>
      <c r="AC2940" s="256"/>
      <c r="AD2940" s="256"/>
      <c r="AE2940" s="256"/>
      <c r="AF2940" s="256"/>
      <c r="AG2940" s="256"/>
      <c r="AH2940" s="256"/>
      <c r="AI2940" s="256"/>
      <c r="AJ2940" s="256"/>
      <c r="AK2940" s="256"/>
      <c r="AL2940" s="256"/>
      <c r="AM2940" s="256"/>
      <c r="AN2940" s="256"/>
      <c r="AO2940" s="256"/>
      <c r="AP2940" s="256"/>
      <c r="AQ2940" s="256"/>
      <c r="AR2940" s="256"/>
      <c r="AS2940" s="256"/>
      <c r="AT2940" s="256"/>
    </row>
    <row r="2941" spans="2:46" s="257" customFormat="1" ht="21.6" x14ac:dyDescent="0.3">
      <c r="B2941" s="311"/>
      <c r="C2941" s="312"/>
      <c r="AS2941" s="313"/>
      <c r="AT2941" s="258"/>
    </row>
    <row r="2942" spans="2:46" s="257" customFormat="1" ht="21.6" x14ac:dyDescent="0.3">
      <c r="B2942" s="311"/>
      <c r="C2942" s="312"/>
      <c r="AS2942" s="313"/>
      <c r="AT2942" s="258"/>
    </row>
    <row r="2943" spans="2:46" s="257" customFormat="1" ht="21.6" x14ac:dyDescent="0.3">
      <c r="B2943" s="311"/>
      <c r="C2943" s="312"/>
      <c r="AS2943" s="313"/>
      <c r="AT2943" s="258"/>
    </row>
    <row r="2944" spans="2:46" s="257" customFormat="1" ht="21.6" x14ac:dyDescent="0.3">
      <c r="B2944" s="311"/>
      <c r="C2944" s="312"/>
      <c r="AS2944" s="313"/>
      <c r="AT2944" s="258"/>
    </row>
    <row r="2945" spans="2:46" s="257" customFormat="1" ht="21.6" x14ac:dyDescent="0.3">
      <c r="B2945" s="311"/>
      <c r="C2945" s="312"/>
      <c r="AS2945" s="313"/>
      <c r="AT2945" s="258"/>
    </row>
    <row r="2946" spans="2:46" s="257" customFormat="1" ht="21.6" x14ac:dyDescent="0.3">
      <c r="B2946" s="311"/>
      <c r="C2946" s="312"/>
      <c r="AS2946" s="313"/>
      <c r="AT2946" s="258"/>
    </row>
    <row r="2947" spans="2:46" s="257" customFormat="1" ht="21.6" x14ac:dyDescent="0.3">
      <c r="B2947" s="311"/>
      <c r="C2947" s="312"/>
      <c r="AS2947" s="313"/>
      <c r="AT2947" s="258"/>
    </row>
    <row r="2948" spans="2:46" s="257" customFormat="1" ht="21.6" x14ac:dyDescent="0.3">
      <c r="B2948" s="311"/>
      <c r="C2948" s="312"/>
      <c r="AS2948" s="313"/>
      <c r="AT2948" s="258"/>
    </row>
    <row r="2949" spans="2:46" s="257" customFormat="1" ht="21.6" x14ac:dyDescent="0.3">
      <c r="B2949" s="311"/>
      <c r="C2949" s="312"/>
      <c r="AS2949" s="313"/>
      <c r="AT2949" s="258"/>
    </row>
    <row r="2950" spans="2:46" s="257" customFormat="1" ht="21.6" x14ac:dyDescent="0.3">
      <c r="B2950" s="311"/>
      <c r="C2950" s="312"/>
      <c r="AS2950" s="313"/>
      <c r="AT2950" s="258"/>
    </row>
    <row r="2951" spans="2:46" s="257" customFormat="1" ht="14.4" x14ac:dyDescent="0.3">
      <c r="B2951" s="314"/>
      <c r="C2951" s="312"/>
      <c r="D2951" s="256"/>
      <c r="E2951" s="256"/>
      <c r="F2951" s="256"/>
      <c r="G2951" s="256"/>
      <c r="H2951" s="256"/>
      <c r="I2951" s="256"/>
      <c r="J2951" s="256"/>
      <c r="K2951" s="256"/>
      <c r="L2951" s="256"/>
      <c r="M2951" s="256"/>
      <c r="N2951" s="256"/>
      <c r="O2951" s="256"/>
      <c r="P2951" s="256"/>
      <c r="Q2951" s="256"/>
      <c r="R2951" s="256"/>
      <c r="S2951" s="256"/>
      <c r="T2951" s="256"/>
      <c r="U2951" s="256"/>
      <c r="V2951" s="256"/>
      <c r="W2951" s="256"/>
      <c r="X2951" s="256"/>
      <c r="Y2951" s="256"/>
      <c r="Z2951" s="256"/>
      <c r="AA2951" s="256"/>
      <c r="AB2951" s="256"/>
      <c r="AC2951" s="256"/>
      <c r="AD2951" s="256"/>
      <c r="AE2951" s="256"/>
      <c r="AF2951" s="256"/>
      <c r="AG2951" s="256"/>
      <c r="AH2951" s="256"/>
      <c r="AI2951" s="256"/>
      <c r="AJ2951" s="256"/>
      <c r="AK2951" s="256"/>
      <c r="AL2951" s="256"/>
      <c r="AM2951" s="256"/>
      <c r="AN2951" s="256"/>
      <c r="AO2951" s="256"/>
      <c r="AP2951" s="256"/>
      <c r="AQ2951" s="256"/>
      <c r="AR2951" s="256"/>
      <c r="AS2951" s="256"/>
      <c r="AT2951" s="256"/>
    </row>
    <row r="2952" spans="2:46" s="257" customFormat="1" ht="14.4" x14ac:dyDescent="0.3">
      <c r="B2952" s="314"/>
      <c r="C2952" s="312"/>
      <c r="D2952" s="256"/>
      <c r="E2952" s="256"/>
      <c r="F2952" s="256"/>
      <c r="G2952" s="256"/>
      <c r="H2952" s="256"/>
      <c r="I2952" s="256"/>
      <c r="J2952" s="256"/>
      <c r="K2952" s="256"/>
      <c r="L2952" s="256"/>
      <c r="M2952" s="256"/>
      <c r="N2952" s="256"/>
      <c r="O2952" s="256"/>
      <c r="P2952" s="256"/>
      <c r="Q2952" s="256"/>
      <c r="R2952" s="256"/>
      <c r="S2952" s="256"/>
      <c r="T2952" s="256"/>
      <c r="U2952" s="256"/>
      <c r="V2952" s="256"/>
      <c r="W2952" s="256"/>
      <c r="X2952" s="256"/>
      <c r="Y2952" s="256"/>
      <c r="Z2952" s="256"/>
      <c r="AA2952" s="256"/>
      <c r="AB2952" s="256"/>
      <c r="AC2952" s="256"/>
      <c r="AD2952" s="256"/>
      <c r="AE2952" s="256"/>
      <c r="AF2952" s="256"/>
      <c r="AG2952" s="256"/>
      <c r="AH2952" s="256"/>
      <c r="AI2952" s="256"/>
      <c r="AJ2952" s="256"/>
      <c r="AK2952" s="256"/>
      <c r="AL2952" s="256"/>
      <c r="AM2952" s="256"/>
      <c r="AN2952" s="256"/>
      <c r="AO2952" s="256"/>
      <c r="AP2952" s="256"/>
      <c r="AQ2952" s="256"/>
      <c r="AR2952" s="256"/>
      <c r="AS2952" s="256"/>
      <c r="AT2952" s="256"/>
    </row>
    <row r="2953" spans="2:46" s="257" customFormat="1" ht="21.6" x14ac:dyDescent="0.3">
      <c r="B2953" s="311"/>
      <c r="C2953" s="312"/>
      <c r="AR2953" s="315"/>
      <c r="AS2953" s="313"/>
      <c r="AT2953" s="258"/>
    </row>
    <row r="2954" spans="2:46" s="257" customFormat="1" ht="14.4" x14ac:dyDescent="0.3">
      <c r="B2954" s="259"/>
      <c r="C2954" s="312"/>
      <c r="D2954" s="316"/>
      <c r="E2954" s="316"/>
      <c r="F2954" s="316"/>
      <c r="G2954" s="316"/>
      <c r="H2954" s="316"/>
      <c r="I2954" s="316"/>
      <c r="J2954" s="316"/>
      <c r="K2954" s="316"/>
      <c r="L2954" s="316"/>
      <c r="M2954" s="316"/>
      <c r="N2954" s="316"/>
      <c r="O2954" s="316"/>
      <c r="P2954" s="316"/>
      <c r="Q2954" s="316"/>
      <c r="R2954" s="316"/>
      <c r="S2954" s="316"/>
      <c r="T2954" s="316"/>
      <c r="U2954" s="316"/>
      <c r="V2954" s="316"/>
      <c r="W2954" s="316"/>
      <c r="X2954" s="316"/>
      <c r="Y2954" s="316"/>
      <c r="Z2954" s="316"/>
      <c r="AA2954" s="316"/>
      <c r="AB2954" s="316"/>
      <c r="AC2954" s="316"/>
      <c r="AD2954" s="316"/>
      <c r="AE2954" s="316"/>
      <c r="AF2954" s="316"/>
      <c r="AG2954" s="316"/>
      <c r="AH2954" s="316"/>
      <c r="AI2954" s="316"/>
      <c r="AJ2954" s="316"/>
      <c r="AK2954" s="316"/>
      <c r="AL2954" s="316"/>
      <c r="AM2954" s="316"/>
      <c r="AN2954" s="316"/>
      <c r="AO2954" s="316"/>
      <c r="AP2954" s="316"/>
      <c r="AQ2954" s="316"/>
      <c r="AR2954" s="316"/>
      <c r="AS2954" s="316"/>
      <c r="AT2954" s="316"/>
    </row>
    <row r="2955" spans="2:46" ht="14.4" x14ac:dyDescent="0.3">
      <c r="B2955" s="316"/>
      <c r="C2955" s="317"/>
      <c r="D2955" s="256"/>
      <c r="E2955" s="256"/>
      <c r="F2955" s="256"/>
      <c r="G2955" s="256"/>
      <c r="H2955" s="256"/>
      <c r="I2955" s="256"/>
      <c r="J2955" s="256"/>
      <c r="K2955" s="256"/>
      <c r="L2955" s="256"/>
      <c r="M2955" s="256"/>
      <c r="N2955" s="256"/>
      <c r="O2955" s="256"/>
      <c r="P2955" s="256"/>
      <c r="Q2955" s="256"/>
      <c r="R2955" s="256"/>
      <c r="S2955" s="256"/>
      <c r="T2955" s="256"/>
      <c r="U2955" s="256"/>
      <c r="V2955" s="256"/>
      <c r="W2955" s="256"/>
      <c r="X2955" s="256"/>
      <c r="Y2955" s="256"/>
      <c r="Z2955" s="256"/>
      <c r="AA2955" s="256"/>
      <c r="AB2955" s="256"/>
      <c r="AC2955" s="256"/>
      <c r="AD2955" s="256"/>
      <c r="AE2955" s="256"/>
      <c r="AF2955" s="256"/>
      <c r="AG2955" s="256"/>
      <c r="AH2955" s="256"/>
      <c r="AI2955" s="256"/>
      <c r="AJ2955" s="256"/>
      <c r="AK2955" s="256"/>
      <c r="AL2955" s="256"/>
      <c r="AM2955" s="256"/>
      <c r="AN2955" s="256"/>
      <c r="AO2955" s="256"/>
      <c r="AP2955" s="256"/>
      <c r="AQ2955" s="257"/>
      <c r="AR2955" s="257"/>
      <c r="AS2955" s="257"/>
      <c r="AT2955" s="257"/>
    </row>
    <row r="2956" spans="2:46" ht="14.4" x14ac:dyDescent="0.3">
      <c r="B2956" s="318"/>
      <c r="C2956" s="317"/>
      <c r="D2956" s="257"/>
      <c r="E2956" s="257"/>
      <c r="F2956" s="257"/>
      <c r="G2956" s="257"/>
      <c r="H2956" s="257"/>
      <c r="I2956" s="257"/>
      <c r="J2956" s="257"/>
      <c r="K2956" s="257"/>
      <c r="L2956" s="257"/>
      <c r="M2956" s="257"/>
      <c r="N2956" s="257"/>
      <c r="O2956" s="257"/>
      <c r="P2956" s="257"/>
      <c r="Q2956" s="257"/>
      <c r="R2956" s="257"/>
      <c r="S2956" s="257"/>
      <c r="T2956" s="257"/>
      <c r="U2956" s="257"/>
      <c r="V2956" s="257"/>
      <c r="W2956" s="257"/>
      <c r="X2956" s="257"/>
      <c r="Y2956" s="257"/>
      <c r="Z2956" s="257"/>
      <c r="AA2956" s="257"/>
      <c r="AB2956" s="257"/>
      <c r="AC2956" s="257"/>
      <c r="AD2956" s="257"/>
      <c r="AE2956" s="257"/>
      <c r="AF2956" s="257"/>
      <c r="AG2956" s="257"/>
      <c r="AH2956" s="257"/>
      <c r="AI2956" s="257"/>
      <c r="AJ2956" s="257"/>
      <c r="AK2956" s="257"/>
      <c r="AL2956" s="257"/>
      <c r="AM2956" s="257"/>
      <c r="AN2956" s="257"/>
      <c r="AO2956" s="257"/>
      <c r="AP2956" s="257"/>
      <c r="AQ2956" s="257"/>
      <c r="AR2956" s="257"/>
      <c r="AS2956" s="257"/>
      <c r="AT2956" s="257"/>
    </row>
    <row r="2957" spans="2:46" ht="14.4" x14ac:dyDescent="0.3">
      <c r="B2957" s="318"/>
      <c r="C2957" s="317"/>
      <c r="D2957" s="257"/>
      <c r="E2957" s="257"/>
      <c r="F2957" s="257"/>
      <c r="G2957" s="257"/>
      <c r="H2957" s="257"/>
      <c r="I2957" s="257"/>
      <c r="J2957" s="257"/>
      <c r="K2957" s="257"/>
      <c r="L2957" s="257"/>
      <c r="M2957" s="257"/>
      <c r="N2957" s="257"/>
      <c r="O2957" s="257"/>
      <c r="P2957" s="257"/>
      <c r="Q2957" s="257"/>
      <c r="R2957" s="257"/>
      <c r="S2957" s="257"/>
      <c r="T2957" s="257"/>
      <c r="U2957" s="257"/>
      <c r="V2957" s="257"/>
      <c r="W2957" s="257"/>
      <c r="X2957" s="257"/>
      <c r="Y2957" s="257"/>
      <c r="Z2957" s="257"/>
      <c r="AA2957" s="257"/>
      <c r="AB2957" s="257"/>
      <c r="AC2957" s="257"/>
      <c r="AD2957" s="257"/>
      <c r="AE2957" s="257"/>
      <c r="AF2957" s="257"/>
      <c r="AG2957" s="257"/>
      <c r="AH2957" s="257"/>
      <c r="AI2957" s="257"/>
      <c r="AJ2957" s="257"/>
      <c r="AK2957" s="257"/>
      <c r="AL2957" s="257"/>
      <c r="AM2957" s="257"/>
      <c r="AN2957" s="257"/>
      <c r="AO2957" s="257"/>
      <c r="AP2957" s="257"/>
      <c r="AQ2957" s="257"/>
      <c r="AR2957" s="257"/>
      <c r="AS2957" s="257"/>
      <c r="AT2957" s="257"/>
    </row>
    <row r="2958" spans="2:46" ht="14.4" x14ac:dyDescent="0.3">
      <c r="B2958" s="318"/>
      <c r="C2958" s="317"/>
      <c r="D2958" s="257"/>
      <c r="E2958" s="257"/>
      <c r="F2958" s="257"/>
      <c r="G2958" s="257"/>
      <c r="H2958" s="257"/>
      <c r="I2958" s="257"/>
      <c r="J2958" s="257"/>
      <c r="K2958" s="257"/>
      <c r="L2958" s="257"/>
      <c r="M2958" s="257"/>
      <c r="N2958" s="257"/>
      <c r="O2958" s="257"/>
      <c r="P2958" s="257"/>
      <c r="Q2958" s="257"/>
      <c r="R2958" s="257"/>
      <c r="S2958" s="257"/>
      <c r="T2958" s="257"/>
      <c r="U2958" s="257"/>
      <c r="V2958" s="257"/>
      <c r="W2958" s="257"/>
      <c r="X2958" s="257"/>
      <c r="Y2958" s="257"/>
      <c r="Z2958" s="257"/>
      <c r="AA2958" s="257"/>
      <c r="AB2958" s="257"/>
      <c r="AC2958" s="257"/>
      <c r="AD2958" s="257"/>
      <c r="AE2958" s="257"/>
      <c r="AF2958" s="257"/>
      <c r="AG2958" s="257"/>
      <c r="AH2958" s="257"/>
      <c r="AI2958" s="257"/>
      <c r="AJ2958" s="257"/>
      <c r="AK2958" s="257"/>
      <c r="AL2958" s="257"/>
      <c r="AM2958" s="257"/>
      <c r="AN2958" s="257"/>
      <c r="AO2958" s="257"/>
      <c r="AP2958" s="257"/>
      <c r="AQ2958" s="257"/>
      <c r="AR2958" s="257"/>
      <c r="AS2958" s="257"/>
      <c r="AT2958" s="257"/>
    </row>
    <row r="2959" spans="2:46" ht="14.4" x14ac:dyDescent="0.3">
      <c r="B2959" s="318"/>
      <c r="C2959" s="317"/>
      <c r="D2959" s="257"/>
      <c r="E2959" s="257"/>
      <c r="F2959" s="257"/>
      <c r="G2959" s="257"/>
      <c r="H2959" s="257"/>
      <c r="I2959" s="257"/>
      <c r="J2959" s="257"/>
      <c r="K2959" s="257"/>
      <c r="L2959" s="257"/>
      <c r="M2959" s="257"/>
      <c r="N2959" s="257"/>
      <c r="O2959" s="257"/>
      <c r="P2959" s="257"/>
      <c r="Q2959" s="257"/>
      <c r="R2959" s="257"/>
      <c r="S2959" s="257"/>
      <c r="T2959" s="257"/>
      <c r="U2959" s="257"/>
      <c r="V2959" s="257"/>
      <c r="W2959" s="257"/>
      <c r="X2959" s="257"/>
      <c r="Y2959" s="257"/>
      <c r="Z2959" s="257"/>
      <c r="AA2959" s="257"/>
      <c r="AB2959" s="257"/>
      <c r="AC2959" s="257"/>
      <c r="AD2959" s="257"/>
      <c r="AE2959" s="257"/>
      <c r="AF2959" s="257"/>
      <c r="AG2959" s="257"/>
      <c r="AH2959" s="257"/>
      <c r="AI2959" s="257"/>
      <c r="AJ2959" s="257"/>
      <c r="AK2959" s="257"/>
      <c r="AL2959" s="257"/>
      <c r="AM2959" s="257"/>
      <c r="AN2959" s="257"/>
      <c r="AO2959" s="257"/>
      <c r="AP2959" s="257"/>
      <c r="AQ2959" s="257"/>
      <c r="AR2959" s="257"/>
      <c r="AS2959" s="257"/>
      <c r="AT2959" s="257"/>
    </row>
    <row r="2960" spans="2:46" ht="14.4" x14ac:dyDescent="0.3">
      <c r="B2960" s="318"/>
      <c r="C2960" s="317"/>
      <c r="D2960" s="257"/>
      <c r="E2960" s="257"/>
      <c r="F2960" s="257"/>
      <c r="G2960" s="257"/>
      <c r="H2960" s="257"/>
      <c r="I2960" s="257"/>
      <c r="J2960" s="257"/>
      <c r="K2960" s="257"/>
      <c r="L2960" s="257"/>
      <c r="M2960" s="257"/>
      <c r="N2960" s="257"/>
      <c r="O2960" s="257"/>
      <c r="P2960" s="257"/>
      <c r="Q2960" s="257"/>
      <c r="R2960" s="257"/>
      <c r="S2960" s="257"/>
      <c r="T2960" s="257"/>
      <c r="U2960" s="257"/>
      <c r="V2960" s="257"/>
      <c r="W2960" s="257"/>
      <c r="X2960" s="257"/>
      <c r="Y2960" s="257"/>
      <c r="Z2960" s="257"/>
      <c r="AA2960" s="257"/>
      <c r="AB2960" s="257"/>
      <c r="AC2960" s="257"/>
      <c r="AD2960" s="257"/>
      <c r="AE2960" s="257"/>
      <c r="AF2960" s="257"/>
      <c r="AG2960" s="257"/>
      <c r="AH2960" s="257"/>
      <c r="AI2960" s="257"/>
      <c r="AJ2960" s="257"/>
      <c r="AK2960" s="257"/>
      <c r="AL2960" s="257"/>
      <c r="AM2960" s="257"/>
      <c r="AN2960" s="257"/>
      <c r="AO2960" s="257"/>
      <c r="AP2960" s="257"/>
      <c r="AQ2960" s="257"/>
      <c r="AR2960" s="257"/>
      <c r="AS2960" s="257"/>
      <c r="AT2960" s="257"/>
    </row>
    <row r="2961" spans="2:46" ht="14.4" x14ac:dyDescent="0.3">
      <c r="B2961" s="318"/>
      <c r="C2961" s="317"/>
      <c r="D2961" s="257"/>
      <c r="E2961" s="257"/>
      <c r="F2961" s="257"/>
      <c r="G2961" s="257"/>
      <c r="H2961" s="257"/>
      <c r="I2961" s="257"/>
      <c r="J2961" s="257"/>
      <c r="K2961" s="257"/>
      <c r="L2961" s="257"/>
      <c r="M2961" s="257"/>
      <c r="N2961" s="257"/>
      <c r="O2961" s="257"/>
      <c r="P2961" s="257"/>
      <c r="Q2961" s="257"/>
      <c r="R2961" s="257"/>
      <c r="S2961" s="257"/>
      <c r="T2961" s="257"/>
      <c r="U2961" s="257"/>
      <c r="V2961" s="257"/>
      <c r="W2961" s="257"/>
      <c r="X2961" s="257"/>
      <c r="Y2961" s="257"/>
      <c r="Z2961" s="257"/>
      <c r="AA2961" s="257"/>
      <c r="AB2961" s="257"/>
      <c r="AC2961" s="257"/>
      <c r="AD2961" s="257"/>
      <c r="AE2961" s="257"/>
      <c r="AF2961" s="257"/>
      <c r="AG2961" s="257"/>
      <c r="AH2961" s="257"/>
      <c r="AI2961" s="257"/>
      <c r="AJ2961" s="257"/>
      <c r="AK2961" s="257"/>
      <c r="AL2961" s="257"/>
      <c r="AM2961" s="257"/>
      <c r="AN2961" s="257"/>
      <c r="AO2961" s="257"/>
      <c r="AP2961" s="257"/>
      <c r="AQ2961" s="257"/>
      <c r="AR2961" s="257"/>
      <c r="AS2961" s="257"/>
      <c r="AT2961" s="257"/>
    </row>
    <row r="2962" spans="2:46" ht="14.4" x14ac:dyDescent="0.3">
      <c r="B2962" s="318"/>
      <c r="C2962" s="317"/>
      <c r="D2962" s="257"/>
      <c r="E2962" s="257"/>
      <c r="F2962" s="257"/>
      <c r="G2962" s="257"/>
      <c r="H2962" s="257"/>
      <c r="I2962" s="257"/>
      <c r="J2962" s="257"/>
      <c r="K2962" s="257"/>
      <c r="L2962" s="257"/>
      <c r="M2962" s="257"/>
      <c r="N2962" s="257"/>
      <c r="O2962" s="257"/>
      <c r="P2962" s="257"/>
      <c r="Q2962" s="257"/>
      <c r="R2962" s="257"/>
      <c r="S2962" s="257"/>
      <c r="T2962" s="257"/>
      <c r="U2962" s="257"/>
      <c r="V2962" s="257"/>
      <c r="W2962" s="257"/>
      <c r="X2962" s="257"/>
      <c r="Y2962" s="257"/>
      <c r="Z2962" s="257"/>
      <c r="AA2962" s="257"/>
      <c r="AB2962" s="257"/>
      <c r="AC2962" s="257"/>
      <c r="AD2962" s="257"/>
      <c r="AE2962" s="257"/>
      <c r="AF2962" s="257"/>
      <c r="AG2962" s="257"/>
      <c r="AH2962" s="257"/>
      <c r="AI2962" s="257"/>
      <c r="AJ2962" s="257"/>
      <c r="AK2962" s="257"/>
      <c r="AL2962" s="257"/>
      <c r="AM2962" s="257"/>
      <c r="AN2962" s="257"/>
      <c r="AO2962" s="257"/>
      <c r="AP2962" s="257"/>
      <c r="AQ2962" s="257"/>
      <c r="AR2962" s="257"/>
      <c r="AS2962" s="257"/>
      <c r="AT2962" s="257"/>
    </row>
    <row r="2963" spans="2:46" ht="14.4" x14ac:dyDescent="0.3">
      <c r="B2963" s="318"/>
      <c r="C2963" s="317"/>
      <c r="D2963" s="257"/>
      <c r="E2963" s="257"/>
      <c r="F2963" s="257"/>
      <c r="G2963" s="257"/>
      <c r="H2963" s="257"/>
      <c r="I2963" s="257"/>
      <c r="J2963" s="257"/>
      <c r="K2963" s="257"/>
      <c r="L2963" s="257"/>
      <c r="M2963" s="257"/>
      <c r="N2963" s="257"/>
      <c r="O2963" s="257"/>
      <c r="P2963" s="257"/>
      <c r="Q2963" s="257"/>
      <c r="R2963" s="257"/>
      <c r="S2963" s="257"/>
      <c r="T2963" s="257"/>
      <c r="U2963" s="257"/>
      <c r="V2963" s="257"/>
      <c r="W2963" s="257"/>
      <c r="X2963" s="257"/>
      <c r="Y2963" s="257"/>
      <c r="Z2963" s="257"/>
      <c r="AA2963" s="257"/>
      <c r="AB2963" s="257"/>
      <c r="AC2963" s="257"/>
      <c r="AD2963" s="257"/>
      <c r="AE2963" s="257"/>
      <c r="AF2963" s="257"/>
      <c r="AG2963" s="257"/>
      <c r="AH2963" s="257"/>
      <c r="AI2963" s="257"/>
      <c r="AJ2963" s="257"/>
      <c r="AK2963" s="257"/>
      <c r="AL2963" s="257"/>
      <c r="AM2963" s="257"/>
      <c r="AN2963" s="257"/>
      <c r="AO2963" s="257"/>
      <c r="AP2963" s="257"/>
      <c r="AQ2963" s="257"/>
      <c r="AR2963" s="257"/>
      <c r="AS2963" s="257"/>
      <c r="AT2963" s="257"/>
    </row>
    <row r="2964" spans="2:46" ht="14.4" x14ac:dyDescent="0.3">
      <c r="B2964" s="318"/>
      <c r="C2964" s="317"/>
      <c r="D2964" s="257"/>
      <c r="E2964" s="257"/>
      <c r="F2964" s="257"/>
      <c r="G2964" s="257"/>
      <c r="H2964" s="257"/>
      <c r="I2964" s="257"/>
      <c r="J2964" s="257"/>
      <c r="K2964" s="257"/>
      <c r="L2964" s="257"/>
      <c r="M2964" s="257"/>
      <c r="N2964" s="257"/>
      <c r="O2964" s="257"/>
      <c r="P2964" s="257"/>
      <c r="Q2964" s="257"/>
      <c r="R2964" s="257"/>
      <c r="S2964" s="257"/>
      <c r="T2964" s="257"/>
      <c r="U2964" s="257"/>
      <c r="V2964" s="257"/>
      <c r="W2964" s="257"/>
      <c r="X2964" s="257"/>
      <c r="Y2964" s="257"/>
      <c r="Z2964" s="257"/>
      <c r="AA2964" s="257"/>
      <c r="AB2964" s="257"/>
      <c r="AC2964" s="257"/>
      <c r="AD2964" s="257"/>
      <c r="AE2964" s="257"/>
      <c r="AF2964" s="257"/>
      <c r="AG2964" s="257"/>
      <c r="AH2964" s="257"/>
      <c r="AI2964" s="257"/>
      <c r="AJ2964" s="257"/>
      <c r="AK2964" s="257"/>
      <c r="AL2964" s="257"/>
      <c r="AM2964" s="257"/>
      <c r="AN2964" s="257"/>
      <c r="AO2964" s="257"/>
      <c r="AP2964" s="257"/>
      <c r="AQ2964" s="257"/>
      <c r="AR2964" s="257"/>
      <c r="AS2964" s="257"/>
      <c r="AT2964" s="257"/>
    </row>
    <row r="2965" spans="2:46" ht="14.4" x14ac:dyDescent="0.3">
      <c r="B2965" s="318"/>
      <c r="C2965" s="317"/>
      <c r="D2965" s="257"/>
      <c r="E2965" s="257"/>
      <c r="F2965" s="257"/>
      <c r="G2965" s="257"/>
      <c r="H2965" s="257"/>
      <c r="I2965" s="257"/>
      <c r="J2965" s="257"/>
      <c r="K2965" s="257"/>
      <c r="L2965" s="257"/>
      <c r="M2965" s="257"/>
      <c r="N2965" s="257"/>
      <c r="O2965" s="257"/>
      <c r="P2965" s="257"/>
      <c r="Q2965" s="257"/>
      <c r="R2965" s="257"/>
      <c r="S2965" s="257"/>
      <c r="T2965" s="257"/>
      <c r="U2965" s="257"/>
      <c r="V2965" s="257"/>
      <c r="W2965" s="257"/>
      <c r="X2965" s="257"/>
      <c r="Y2965" s="257"/>
      <c r="Z2965" s="257"/>
      <c r="AA2965" s="257"/>
      <c r="AB2965" s="257"/>
      <c r="AC2965" s="257"/>
      <c r="AD2965" s="257"/>
      <c r="AE2965" s="257"/>
      <c r="AF2965" s="257"/>
      <c r="AG2965" s="257"/>
      <c r="AH2965" s="257"/>
      <c r="AI2965" s="257"/>
      <c r="AJ2965" s="257"/>
      <c r="AK2965" s="257"/>
      <c r="AL2965" s="257"/>
      <c r="AM2965" s="257"/>
      <c r="AN2965" s="257"/>
      <c r="AO2965" s="257"/>
      <c r="AP2965" s="257"/>
      <c r="AQ2965" s="257"/>
      <c r="AR2965" s="257"/>
      <c r="AS2965" s="257"/>
      <c r="AT2965" s="257"/>
    </row>
    <row r="2966" spans="2:46" ht="14.4" x14ac:dyDescent="0.3">
      <c r="B2966" s="318"/>
      <c r="C2966" s="317"/>
      <c r="D2966" s="257"/>
      <c r="E2966" s="257"/>
      <c r="F2966" s="257"/>
      <c r="G2966" s="257"/>
      <c r="H2966" s="257"/>
      <c r="I2966" s="257"/>
      <c r="J2966" s="257"/>
      <c r="K2966" s="257"/>
      <c r="L2966" s="257"/>
      <c r="M2966" s="257"/>
      <c r="N2966" s="257"/>
      <c r="O2966" s="257"/>
      <c r="P2966" s="257"/>
      <c r="Q2966" s="257"/>
      <c r="R2966" s="257"/>
      <c r="S2966" s="257"/>
      <c r="T2966" s="257"/>
      <c r="U2966" s="257"/>
      <c r="V2966" s="257"/>
      <c r="W2966" s="257"/>
      <c r="X2966" s="257"/>
      <c r="Y2966" s="257"/>
      <c r="Z2966" s="257"/>
      <c r="AA2966" s="257"/>
      <c r="AB2966" s="257"/>
      <c r="AC2966" s="257"/>
      <c r="AD2966" s="257"/>
      <c r="AE2966" s="257"/>
      <c r="AF2966" s="257"/>
      <c r="AG2966" s="257"/>
      <c r="AH2966" s="257"/>
      <c r="AI2966" s="257"/>
      <c r="AJ2966" s="257"/>
      <c r="AK2966" s="257"/>
      <c r="AL2966" s="257"/>
      <c r="AM2966" s="257"/>
      <c r="AN2966" s="257"/>
      <c r="AO2966" s="257"/>
      <c r="AP2966" s="257"/>
      <c r="AQ2966" s="257"/>
      <c r="AR2966" s="257"/>
      <c r="AS2966" s="257"/>
      <c r="AT2966" s="257"/>
    </row>
    <row r="2967" spans="2:46" ht="14.4" x14ac:dyDescent="0.3">
      <c r="B2967" s="318"/>
      <c r="C2967" s="317"/>
      <c r="D2967" s="257"/>
      <c r="E2967" s="257"/>
      <c r="F2967" s="257"/>
      <c r="G2967" s="257"/>
      <c r="H2967" s="257"/>
      <c r="I2967" s="257"/>
      <c r="J2967" s="257"/>
      <c r="K2967" s="257"/>
      <c r="L2967" s="257"/>
      <c r="M2967" s="257"/>
      <c r="N2967" s="257"/>
      <c r="O2967" s="257"/>
      <c r="P2967" s="257"/>
      <c r="Q2967" s="257"/>
      <c r="R2967" s="257"/>
      <c r="S2967" s="257"/>
      <c r="T2967" s="257"/>
      <c r="U2967" s="257"/>
      <c r="V2967" s="257"/>
      <c r="W2967" s="257"/>
      <c r="X2967" s="257"/>
      <c r="Y2967" s="257"/>
      <c r="Z2967" s="257"/>
      <c r="AA2967" s="257"/>
      <c r="AB2967" s="257"/>
      <c r="AC2967" s="257"/>
      <c r="AD2967" s="257"/>
      <c r="AE2967" s="257"/>
      <c r="AF2967" s="257"/>
      <c r="AG2967" s="257"/>
      <c r="AH2967" s="257"/>
      <c r="AI2967" s="257"/>
      <c r="AJ2967" s="257"/>
      <c r="AK2967" s="257"/>
      <c r="AL2967" s="257"/>
      <c r="AM2967" s="257"/>
      <c r="AN2967" s="257"/>
      <c r="AO2967" s="257"/>
      <c r="AP2967" s="257"/>
      <c r="AQ2967" s="257"/>
      <c r="AR2967" s="257"/>
      <c r="AS2967" s="257"/>
      <c r="AT2967" s="257"/>
    </row>
    <row r="2968" spans="2:46" ht="14.4" x14ac:dyDescent="0.3">
      <c r="B2968" s="318"/>
      <c r="C2968" s="317"/>
      <c r="D2968" s="257"/>
      <c r="E2968" s="257"/>
      <c r="F2968" s="257"/>
      <c r="G2968" s="257"/>
      <c r="H2968" s="257"/>
      <c r="I2968" s="257"/>
      <c r="J2968" s="257"/>
      <c r="K2968" s="257"/>
      <c r="L2968" s="257"/>
      <c r="M2968" s="257"/>
      <c r="N2968" s="257"/>
      <c r="O2968" s="257"/>
      <c r="P2968" s="257"/>
      <c r="Q2968" s="257"/>
      <c r="R2968" s="257"/>
      <c r="S2968" s="257"/>
      <c r="T2968" s="257"/>
      <c r="U2968" s="257"/>
      <c r="V2968" s="257"/>
      <c r="W2968" s="257"/>
      <c r="X2968" s="257"/>
      <c r="Y2968" s="257"/>
      <c r="Z2968" s="257"/>
      <c r="AA2968" s="257"/>
      <c r="AB2968" s="257"/>
      <c r="AC2968" s="257"/>
      <c r="AD2968" s="257"/>
      <c r="AE2968" s="257"/>
      <c r="AF2968" s="257"/>
      <c r="AG2968" s="257"/>
      <c r="AH2968" s="257"/>
      <c r="AI2968" s="257"/>
      <c r="AJ2968" s="257"/>
      <c r="AK2968" s="257"/>
      <c r="AL2968" s="257"/>
      <c r="AM2968" s="257"/>
      <c r="AN2968" s="257"/>
      <c r="AO2968" s="257"/>
      <c r="AP2968" s="257"/>
      <c r="AQ2968" s="257"/>
      <c r="AR2968" s="257"/>
      <c r="AS2968" s="257"/>
      <c r="AT2968" s="257"/>
    </row>
    <row r="2969" spans="2:46" ht="14.4" x14ac:dyDescent="0.3">
      <c r="B2969" s="318"/>
      <c r="C2969" s="317"/>
      <c r="D2969" s="257"/>
      <c r="E2969" s="257"/>
      <c r="F2969" s="257"/>
      <c r="G2969" s="257"/>
      <c r="H2969" s="257"/>
      <c r="I2969" s="257"/>
      <c r="J2969" s="257"/>
      <c r="K2969" s="257"/>
      <c r="L2969" s="257"/>
      <c r="M2969" s="257"/>
      <c r="N2969" s="257"/>
      <c r="O2969" s="257"/>
      <c r="P2969" s="257"/>
      <c r="Q2969" s="257"/>
      <c r="R2969" s="257"/>
      <c r="S2969" s="257"/>
      <c r="T2969" s="257"/>
      <c r="U2969" s="257"/>
      <c r="V2969" s="257"/>
      <c r="W2969" s="257"/>
      <c r="X2969" s="257"/>
      <c r="Y2969" s="257"/>
      <c r="Z2969" s="257"/>
      <c r="AA2969" s="257"/>
      <c r="AB2969" s="257"/>
      <c r="AC2969" s="257"/>
      <c r="AD2969" s="257"/>
      <c r="AE2969" s="257"/>
      <c r="AF2969" s="257"/>
      <c r="AG2969" s="257"/>
      <c r="AH2969" s="257"/>
      <c r="AI2969" s="257"/>
      <c r="AJ2969" s="257"/>
      <c r="AK2969" s="257"/>
      <c r="AL2969" s="257"/>
      <c r="AM2969" s="257"/>
      <c r="AN2969" s="257"/>
      <c r="AO2969" s="257"/>
      <c r="AP2969" s="257"/>
      <c r="AQ2969" s="257"/>
      <c r="AR2969" s="257"/>
      <c r="AS2969" s="257"/>
      <c r="AT2969" s="257"/>
    </row>
    <row r="2970" spans="2:46" ht="14.4" x14ac:dyDescent="0.3">
      <c r="B2970" s="318"/>
      <c r="C2970" s="317"/>
      <c r="D2970" s="257"/>
      <c r="E2970" s="257"/>
      <c r="F2970" s="257"/>
      <c r="G2970" s="257"/>
      <c r="H2970" s="257"/>
      <c r="I2970" s="257"/>
      <c r="J2970" s="257"/>
      <c r="K2970" s="257"/>
      <c r="L2970" s="257"/>
      <c r="M2970" s="257"/>
      <c r="N2970" s="257"/>
      <c r="O2970" s="257"/>
      <c r="P2970" s="257"/>
      <c r="Q2970" s="257"/>
      <c r="R2970" s="257"/>
      <c r="S2970" s="257"/>
      <c r="T2970" s="257"/>
      <c r="U2970" s="257"/>
      <c r="V2970" s="257"/>
      <c r="W2970" s="257"/>
      <c r="X2970" s="257"/>
      <c r="Y2970" s="257"/>
      <c r="Z2970" s="257"/>
      <c r="AA2970" s="257"/>
      <c r="AB2970" s="257"/>
      <c r="AC2970" s="257"/>
      <c r="AD2970" s="257"/>
      <c r="AE2970" s="257"/>
      <c r="AF2970" s="257"/>
      <c r="AG2970" s="257"/>
      <c r="AH2970" s="257"/>
      <c r="AI2970" s="257"/>
      <c r="AJ2970" s="257"/>
      <c r="AK2970" s="257"/>
      <c r="AL2970" s="257"/>
      <c r="AM2970" s="257"/>
      <c r="AN2970" s="257"/>
      <c r="AO2970" s="257"/>
      <c r="AP2970" s="257"/>
      <c r="AQ2970" s="257"/>
      <c r="AR2970" s="257"/>
      <c r="AS2970" s="257"/>
      <c r="AT2970" s="257"/>
    </row>
    <row r="2971" spans="2:46" ht="14.4" x14ac:dyDescent="0.3">
      <c r="B2971" s="318"/>
      <c r="C2971" s="317"/>
      <c r="D2971" s="257"/>
      <c r="E2971" s="257"/>
      <c r="F2971" s="257"/>
      <c r="G2971" s="257"/>
      <c r="H2971" s="257"/>
      <c r="I2971" s="257"/>
      <c r="J2971" s="257"/>
      <c r="K2971" s="257"/>
      <c r="L2971" s="257"/>
      <c r="M2971" s="257"/>
      <c r="N2971" s="257"/>
      <c r="O2971" s="257"/>
      <c r="P2971" s="257"/>
      <c r="Q2971" s="257"/>
      <c r="R2971" s="257"/>
      <c r="S2971" s="257"/>
      <c r="T2971" s="257"/>
      <c r="U2971" s="257"/>
      <c r="V2971" s="257"/>
      <c r="W2971" s="257"/>
      <c r="X2971" s="257"/>
      <c r="Y2971" s="257"/>
      <c r="Z2971" s="257"/>
      <c r="AA2971" s="257"/>
      <c r="AB2971" s="257"/>
      <c r="AC2971" s="257"/>
      <c r="AD2971" s="257"/>
      <c r="AE2971" s="257"/>
      <c r="AF2971" s="257"/>
      <c r="AG2971" s="257"/>
      <c r="AH2971" s="257"/>
      <c r="AI2971" s="257"/>
      <c r="AJ2971" s="257"/>
      <c r="AK2971" s="257"/>
      <c r="AL2971" s="257"/>
      <c r="AM2971" s="257"/>
      <c r="AN2971" s="257"/>
      <c r="AO2971" s="257"/>
      <c r="AP2971" s="257"/>
      <c r="AQ2971" s="257"/>
      <c r="AR2971" s="257"/>
      <c r="AS2971" s="257"/>
      <c r="AT2971" s="257"/>
    </row>
    <row r="2972" spans="2:46" ht="14.4" x14ac:dyDescent="0.3">
      <c r="B2972" s="318"/>
      <c r="C2972" s="317"/>
      <c r="D2972" s="257"/>
      <c r="E2972" s="257"/>
      <c r="F2972" s="257"/>
      <c r="G2972" s="257"/>
      <c r="H2972" s="257"/>
      <c r="I2972" s="257"/>
      <c r="J2972" s="257"/>
      <c r="K2972" s="257"/>
      <c r="L2972" s="257"/>
      <c r="M2972" s="257"/>
      <c r="N2972" s="257"/>
      <c r="O2972" s="257"/>
      <c r="P2972" s="257"/>
      <c r="Q2972" s="257"/>
      <c r="R2972" s="257"/>
      <c r="S2972" s="257"/>
      <c r="T2972" s="257"/>
      <c r="U2972" s="257"/>
      <c r="V2972" s="257"/>
      <c r="W2972" s="257"/>
      <c r="X2972" s="257"/>
      <c r="Y2972" s="257"/>
      <c r="Z2972" s="257"/>
      <c r="AA2972" s="257"/>
      <c r="AB2972" s="257"/>
      <c r="AC2972" s="257"/>
      <c r="AD2972" s="257"/>
      <c r="AE2972" s="257"/>
      <c r="AF2972" s="257"/>
      <c r="AG2972" s="257"/>
      <c r="AH2972" s="257"/>
      <c r="AI2972" s="257"/>
      <c r="AJ2972" s="257"/>
      <c r="AK2972" s="257"/>
      <c r="AL2972" s="257"/>
      <c r="AM2972" s="257"/>
      <c r="AN2972" s="257"/>
      <c r="AO2972" s="257"/>
      <c r="AP2972" s="257"/>
      <c r="AQ2972" s="257"/>
      <c r="AR2972" s="257"/>
      <c r="AS2972" s="257"/>
      <c r="AT2972" s="257"/>
    </row>
    <row r="2973" spans="2:46" ht="14.4" x14ac:dyDescent="0.3">
      <c r="B2973" s="318"/>
      <c r="C2973" s="317"/>
      <c r="D2973" s="257"/>
      <c r="E2973" s="257"/>
      <c r="F2973" s="257"/>
      <c r="G2973" s="257"/>
      <c r="H2973" s="257"/>
      <c r="I2973" s="257"/>
      <c r="J2973" s="257"/>
      <c r="K2973" s="257"/>
      <c r="L2973" s="257"/>
      <c r="M2973" s="257"/>
      <c r="N2973" s="257"/>
      <c r="O2973" s="257"/>
      <c r="P2973" s="257"/>
      <c r="Q2973" s="257"/>
      <c r="R2973" s="257"/>
      <c r="S2973" s="257"/>
      <c r="T2973" s="257"/>
      <c r="U2973" s="257"/>
      <c r="V2973" s="257"/>
      <c r="W2973" s="257"/>
      <c r="X2973" s="257"/>
      <c r="Y2973" s="257"/>
      <c r="Z2973" s="257"/>
      <c r="AA2973" s="257"/>
      <c r="AB2973" s="257"/>
      <c r="AC2973" s="257"/>
      <c r="AD2973" s="257"/>
      <c r="AE2973" s="257"/>
      <c r="AF2973" s="257"/>
      <c r="AG2973" s="257"/>
      <c r="AH2973" s="257"/>
      <c r="AI2973" s="257"/>
      <c r="AJ2973" s="257"/>
      <c r="AK2973" s="257"/>
      <c r="AL2973" s="257"/>
      <c r="AM2973" s="257"/>
      <c r="AN2973" s="257"/>
      <c r="AO2973" s="257"/>
      <c r="AP2973" s="257"/>
      <c r="AQ2973" s="257"/>
      <c r="AR2973" s="257"/>
      <c r="AS2973" s="257"/>
      <c r="AT2973" s="257"/>
    </row>
    <row r="2974" spans="2:46" ht="14.4" x14ac:dyDescent="0.3">
      <c r="B2974" s="318"/>
      <c r="C2974" s="317"/>
      <c r="D2974" s="257"/>
      <c r="E2974" s="257"/>
      <c r="F2974" s="257"/>
      <c r="G2974" s="257"/>
      <c r="H2974" s="257"/>
      <c r="I2974" s="257"/>
      <c r="J2974" s="257"/>
      <c r="K2974" s="257"/>
      <c r="L2974" s="257"/>
      <c r="M2974" s="257"/>
      <c r="N2974" s="257"/>
      <c r="O2974" s="257"/>
      <c r="P2974" s="257"/>
      <c r="Q2974" s="257"/>
      <c r="R2974" s="257"/>
      <c r="S2974" s="257"/>
      <c r="T2974" s="257"/>
      <c r="U2974" s="257"/>
      <c r="V2974" s="257"/>
      <c r="W2974" s="257"/>
      <c r="X2974" s="257"/>
      <c r="Y2974" s="257"/>
      <c r="Z2974" s="257"/>
      <c r="AA2974" s="257"/>
      <c r="AB2974" s="257"/>
      <c r="AC2974" s="257"/>
      <c r="AD2974" s="257"/>
      <c r="AE2974" s="257"/>
      <c r="AF2974" s="257"/>
      <c r="AG2974" s="257"/>
      <c r="AH2974" s="257"/>
      <c r="AI2974" s="257"/>
      <c r="AJ2974" s="257"/>
      <c r="AK2974" s="257"/>
      <c r="AL2974" s="257"/>
      <c r="AM2974" s="257"/>
      <c r="AN2974" s="257"/>
      <c r="AO2974" s="257"/>
      <c r="AP2974" s="257"/>
      <c r="AQ2974" s="257"/>
      <c r="AR2974" s="257"/>
      <c r="AS2974" s="257"/>
      <c r="AT2974" s="257"/>
    </row>
    <row r="2975" spans="2:46" ht="14.4" x14ac:dyDescent="0.3">
      <c r="B2975" s="318"/>
      <c r="C2975" s="317"/>
      <c r="D2975" s="257"/>
      <c r="E2975" s="257"/>
      <c r="F2975" s="257"/>
      <c r="G2975" s="257"/>
      <c r="H2975" s="257"/>
      <c r="I2975" s="257"/>
      <c r="J2975" s="257"/>
      <c r="K2975" s="257"/>
      <c r="L2975" s="257"/>
      <c r="M2975" s="257"/>
      <c r="N2975" s="257"/>
      <c r="O2975" s="257"/>
      <c r="P2975" s="257"/>
      <c r="Q2975" s="257"/>
      <c r="R2975" s="257"/>
      <c r="S2975" s="257"/>
      <c r="T2975" s="257"/>
      <c r="U2975" s="257"/>
      <c r="V2975" s="257"/>
      <c r="W2975" s="257"/>
      <c r="X2975" s="257"/>
      <c r="Y2975" s="257"/>
      <c r="Z2975" s="257"/>
      <c r="AA2975" s="257"/>
      <c r="AB2975" s="257"/>
      <c r="AC2975" s="257"/>
      <c r="AD2975" s="257"/>
      <c r="AE2975" s="257"/>
      <c r="AF2975" s="257"/>
      <c r="AG2975" s="257"/>
      <c r="AH2975" s="257"/>
      <c r="AI2975" s="257"/>
      <c r="AJ2975" s="257"/>
      <c r="AK2975" s="257"/>
      <c r="AL2975" s="257"/>
      <c r="AM2975" s="257"/>
      <c r="AN2975" s="257"/>
      <c r="AO2975" s="257"/>
      <c r="AP2975" s="257"/>
      <c r="AQ2975" s="257"/>
      <c r="AR2975" s="257"/>
      <c r="AS2975" s="257"/>
      <c r="AT2975" s="257"/>
    </row>
    <row r="2976" spans="2:46" ht="14.4" x14ac:dyDescent="0.3">
      <c r="B2976" s="318"/>
      <c r="C2976" s="317"/>
      <c r="D2976" s="257"/>
      <c r="E2976" s="257"/>
      <c r="F2976" s="257"/>
      <c r="G2976" s="257"/>
      <c r="H2976" s="257"/>
      <c r="I2976" s="257"/>
      <c r="J2976" s="257"/>
      <c r="K2976" s="257"/>
      <c r="L2976" s="257"/>
      <c r="M2976" s="257"/>
      <c r="N2976" s="257"/>
      <c r="O2976" s="257"/>
      <c r="P2976" s="257"/>
      <c r="Q2976" s="257"/>
      <c r="R2976" s="257"/>
      <c r="S2976" s="257"/>
      <c r="T2976" s="257"/>
      <c r="U2976" s="257"/>
      <c r="V2976" s="257"/>
      <c r="W2976" s="257"/>
      <c r="X2976" s="257"/>
      <c r="Y2976" s="257"/>
      <c r="Z2976" s="257"/>
      <c r="AA2976" s="257"/>
      <c r="AB2976" s="257"/>
      <c r="AC2976" s="257"/>
      <c r="AD2976" s="257"/>
      <c r="AE2976" s="257"/>
      <c r="AF2976" s="257"/>
      <c r="AG2976" s="257"/>
      <c r="AH2976" s="257"/>
      <c r="AI2976" s="257"/>
      <c r="AJ2976" s="257"/>
      <c r="AK2976" s="257"/>
      <c r="AL2976" s="257"/>
      <c r="AM2976" s="257"/>
      <c r="AN2976" s="257"/>
      <c r="AO2976" s="257"/>
      <c r="AP2976" s="257"/>
      <c r="AQ2976" s="257"/>
      <c r="AR2976" s="257"/>
      <c r="AS2976" s="257"/>
      <c r="AT2976" s="257"/>
    </row>
    <row r="2977" spans="2:46" ht="14.4" x14ac:dyDescent="0.3">
      <c r="B2977" s="318"/>
      <c r="C2977" s="317"/>
      <c r="D2977" s="257"/>
      <c r="E2977" s="257"/>
      <c r="F2977" s="257"/>
      <c r="G2977" s="257"/>
      <c r="H2977" s="257"/>
      <c r="I2977" s="257"/>
      <c r="J2977" s="257"/>
      <c r="K2977" s="257"/>
      <c r="L2977" s="257"/>
      <c r="M2977" s="257"/>
      <c r="N2977" s="257"/>
      <c r="O2977" s="257"/>
      <c r="P2977" s="257"/>
      <c r="Q2977" s="257"/>
      <c r="R2977" s="257"/>
      <c r="S2977" s="257"/>
      <c r="T2977" s="257"/>
      <c r="U2977" s="257"/>
      <c r="V2977" s="257"/>
      <c r="W2977" s="257"/>
      <c r="X2977" s="257"/>
      <c r="Y2977" s="257"/>
      <c r="Z2977" s="257"/>
      <c r="AA2977" s="257"/>
      <c r="AB2977" s="257"/>
      <c r="AC2977" s="257"/>
      <c r="AD2977" s="257"/>
      <c r="AE2977" s="257"/>
      <c r="AF2977" s="257"/>
      <c r="AG2977" s="257"/>
      <c r="AH2977" s="257"/>
      <c r="AI2977" s="257"/>
      <c r="AJ2977" s="257"/>
      <c r="AK2977" s="257"/>
      <c r="AL2977" s="257"/>
      <c r="AM2977" s="257"/>
      <c r="AN2977" s="257"/>
      <c r="AO2977" s="257"/>
      <c r="AP2977" s="257"/>
      <c r="AQ2977" s="257"/>
      <c r="AR2977" s="257"/>
      <c r="AS2977" s="257"/>
      <c r="AT2977" s="257"/>
    </row>
    <row r="2978" spans="2:46" ht="14.4" x14ac:dyDescent="0.3">
      <c r="B2978" s="318"/>
      <c r="C2978" s="317"/>
      <c r="D2978" s="257"/>
      <c r="E2978" s="257"/>
      <c r="F2978" s="257"/>
      <c r="G2978" s="257"/>
      <c r="H2978" s="257"/>
      <c r="I2978" s="257"/>
      <c r="J2978" s="257"/>
      <c r="K2978" s="257"/>
      <c r="L2978" s="257"/>
      <c r="M2978" s="257"/>
      <c r="N2978" s="257"/>
      <c r="O2978" s="257"/>
      <c r="P2978" s="257"/>
      <c r="Q2978" s="257"/>
      <c r="R2978" s="257"/>
      <c r="S2978" s="257"/>
      <c r="T2978" s="257"/>
      <c r="U2978" s="257"/>
      <c r="V2978" s="257"/>
      <c r="W2978" s="257"/>
      <c r="X2978" s="257"/>
      <c r="Y2978" s="257"/>
      <c r="Z2978" s="257"/>
      <c r="AA2978" s="257"/>
      <c r="AB2978" s="257"/>
      <c r="AC2978" s="257"/>
      <c r="AD2978" s="257"/>
      <c r="AE2978" s="257"/>
      <c r="AF2978" s="257"/>
      <c r="AG2978" s="257"/>
      <c r="AH2978" s="257"/>
      <c r="AI2978" s="257"/>
      <c r="AJ2978" s="257"/>
      <c r="AK2978" s="257"/>
      <c r="AL2978" s="257"/>
      <c r="AM2978" s="257"/>
      <c r="AN2978" s="257"/>
      <c r="AO2978" s="257"/>
      <c r="AP2978" s="257"/>
      <c r="AQ2978" s="257"/>
      <c r="AR2978" s="257"/>
      <c r="AS2978" s="257"/>
      <c r="AT2978" s="257"/>
    </row>
    <row r="2979" spans="2:46" ht="14.4" x14ac:dyDescent="0.3">
      <c r="B2979" s="318"/>
      <c r="C2979" s="317"/>
      <c r="D2979" s="257"/>
      <c r="E2979" s="257"/>
      <c r="F2979" s="257"/>
      <c r="G2979" s="257"/>
      <c r="H2979" s="257"/>
      <c r="I2979" s="257"/>
      <c r="J2979" s="257"/>
      <c r="K2979" s="257"/>
      <c r="L2979" s="257"/>
      <c r="M2979" s="257"/>
      <c r="N2979" s="257"/>
      <c r="O2979" s="257"/>
      <c r="P2979" s="257"/>
      <c r="Q2979" s="257"/>
      <c r="R2979" s="257"/>
      <c r="S2979" s="257"/>
      <c r="T2979" s="257"/>
      <c r="U2979" s="257"/>
      <c r="V2979" s="257"/>
      <c r="W2979" s="257"/>
      <c r="X2979" s="257"/>
      <c r="Y2979" s="257"/>
      <c r="Z2979" s="257"/>
      <c r="AA2979" s="257"/>
      <c r="AB2979" s="257"/>
      <c r="AC2979" s="257"/>
      <c r="AD2979" s="257"/>
      <c r="AE2979" s="257"/>
      <c r="AF2979" s="257"/>
      <c r="AG2979" s="257"/>
      <c r="AH2979" s="257"/>
      <c r="AI2979" s="257"/>
      <c r="AJ2979" s="257"/>
      <c r="AK2979" s="257"/>
      <c r="AL2979" s="257"/>
      <c r="AM2979" s="257"/>
      <c r="AN2979" s="257"/>
      <c r="AO2979" s="257"/>
      <c r="AP2979" s="257"/>
      <c r="AQ2979" s="257"/>
      <c r="AR2979" s="257"/>
      <c r="AS2979" s="257"/>
      <c r="AT2979" s="257"/>
    </row>
    <row r="2980" spans="2:46" ht="14.4" x14ac:dyDescent="0.3">
      <c r="B2980" s="318"/>
      <c r="C2980" s="317"/>
      <c r="D2980" s="257"/>
      <c r="E2980" s="257"/>
      <c r="F2980" s="257"/>
      <c r="G2980" s="257"/>
      <c r="H2980" s="257"/>
      <c r="I2980" s="257"/>
      <c r="J2980" s="257"/>
      <c r="K2980" s="257"/>
      <c r="L2980" s="257"/>
      <c r="M2980" s="257"/>
      <c r="N2980" s="257"/>
      <c r="O2980" s="257"/>
      <c r="P2980" s="257"/>
      <c r="Q2980" s="257"/>
      <c r="R2980" s="257"/>
      <c r="S2980" s="257"/>
      <c r="T2980" s="257"/>
      <c r="U2980" s="257"/>
      <c r="V2980" s="257"/>
      <c r="W2980" s="257"/>
      <c r="X2980" s="257"/>
      <c r="Y2980" s="257"/>
      <c r="Z2980" s="257"/>
      <c r="AA2980" s="257"/>
      <c r="AB2980" s="257"/>
      <c r="AC2980" s="257"/>
      <c r="AD2980" s="257"/>
      <c r="AE2980" s="257"/>
      <c r="AF2980" s="257"/>
      <c r="AG2980" s="257"/>
      <c r="AH2980" s="257"/>
      <c r="AI2980" s="257"/>
      <c r="AJ2980" s="257"/>
      <c r="AK2980" s="257"/>
      <c r="AL2980" s="257"/>
      <c r="AM2980" s="257"/>
      <c r="AN2980" s="257"/>
      <c r="AO2980" s="257"/>
      <c r="AP2980" s="257"/>
      <c r="AQ2980" s="257"/>
      <c r="AR2980" s="257"/>
      <c r="AS2980" s="257"/>
      <c r="AT2980" s="257"/>
    </row>
    <row r="2981" spans="2:46" ht="14.4" x14ac:dyDescent="0.3">
      <c r="B2981" s="318"/>
      <c r="C2981" s="317"/>
      <c r="D2981" s="257"/>
      <c r="E2981" s="257"/>
      <c r="F2981" s="257"/>
      <c r="G2981" s="257"/>
      <c r="H2981" s="257"/>
      <c r="I2981" s="257"/>
      <c r="J2981" s="257"/>
      <c r="K2981" s="257"/>
      <c r="L2981" s="257"/>
      <c r="M2981" s="257"/>
      <c r="N2981" s="257"/>
      <c r="O2981" s="257"/>
      <c r="P2981" s="257"/>
      <c r="Q2981" s="257"/>
      <c r="R2981" s="257"/>
      <c r="S2981" s="257"/>
      <c r="T2981" s="257"/>
      <c r="U2981" s="257"/>
      <c r="V2981" s="257"/>
      <c r="W2981" s="257"/>
      <c r="X2981" s="257"/>
      <c r="Y2981" s="257"/>
      <c r="Z2981" s="257"/>
      <c r="AA2981" s="257"/>
      <c r="AB2981" s="257"/>
      <c r="AC2981" s="257"/>
      <c r="AD2981" s="257"/>
      <c r="AE2981" s="257"/>
      <c r="AF2981" s="257"/>
      <c r="AG2981" s="257"/>
      <c r="AH2981" s="257"/>
      <c r="AI2981" s="257"/>
      <c r="AJ2981" s="257"/>
      <c r="AK2981" s="257"/>
      <c r="AL2981" s="257"/>
      <c r="AM2981" s="257"/>
      <c r="AN2981" s="257"/>
      <c r="AO2981" s="257"/>
      <c r="AP2981" s="257"/>
      <c r="AQ2981" s="257"/>
      <c r="AR2981" s="257"/>
      <c r="AS2981" s="257"/>
      <c r="AT2981" s="257"/>
    </row>
    <row r="2982" spans="2:46" ht="14.4" x14ac:dyDescent="0.3">
      <c r="B2982" s="318"/>
      <c r="C2982" s="317"/>
      <c r="D2982" s="257"/>
      <c r="E2982" s="257"/>
      <c r="F2982" s="257"/>
      <c r="G2982" s="257"/>
      <c r="H2982" s="257"/>
      <c r="I2982" s="257"/>
      <c r="J2982" s="257"/>
      <c r="K2982" s="257"/>
      <c r="L2982" s="257"/>
      <c r="M2982" s="257"/>
      <c r="N2982" s="257"/>
      <c r="O2982" s="257"/>
      <c r="P2982" s="257"/>
      <c r="Q2982" s="257"/>
      <c r="R2982" s="257"/>
      <c r="S2982" s="257"/>
      <c r="T2982" s="257"/>
      <c r="U2982" s="257"/>
      <c r="V2982" s="257"/>
      <c r="W2982" s="257"/>
      <c r="X2982" s="257"/>
      <c r="Y2982" s="257"/>
      <c r="Z2982" s="257"/>
      <c r="AA2982" s="257"/>
      <c r="AB2982" s="257"/>
      <c r="AC2982" s="257"/>
      <c r="AD2982" s="257"/>
      <c r="AE2982" s="257"/>
      <c r="AF2982" s="257"/>
      <c r="AG2982" s="257"/>
      <c r="AH2982" s="257"/>
      <c r="AI2982" s="257"/>
      <c r="AJ2982" s="257"/>
      <c r="AK2982" s="257"/>
      <c r="AL2982" s="257"/>
      <c r="AM2982" s="257"/>
      <c r="AN2982" s="257"/>
      <c r="AO2982" s="257"/>
      <c r="AP2982" s="257"/>
      <c r="AQ2982" s="257"/>
      <c r="AR2982" s="257"/>
      <c r="AS2982" s="257"/>
      <c r="AT2982" s="257"/>
    </row>
    <row r="2983" spans="2:46" ht="14.4" x14ac:dyDescent="0.3">
      <c r="B2983" s="318"/>
      <c r="C2983" s="317"/>
      <c r="D2983" s="257"/>
      <c r="E2983" s="257"/>
      <c r="F2983" s="257"/>
      <c r="G2983" s="257"/>
      <c r="H2983" s="257"/>
      <c r="I2983" s="257"/>
      <c r="J2983" s="257"/>
      <c r="K2983" s="257"/>
      <c r="L2983" s="257"/>
      <c r="M2983" s="257"/>
      <c r="N2983" s="257"/>
      <c r="O2983" s="257"/>
      <c r="P2983" s="257"/>
      <c r="Q2983" s="257"/>
      <c r="R2983" s="257"/>
      <c r="S2983" s="257"/>
      <c r="T2983" s="257"/>
      <c r="U2983" s="257"/>
      <c r="V2983" s="257"/>
      <c r="W2983" s="257"/>
      <c r="X2983" s="257"/>
      <c r="Y2983" s="257"/>
      <c r="Z2983" s="257"/>
      <c r="AA2983" s="257"/>
      <c r="AB2983" s="257"/>
      <c r="AC2983" s="257"/>
      <c r="AD2983" s="257"/>
      <c r="AE2983" s="257"/>
      <c r="AF2983" s="257"/>
      <c r="AG2983" s="257"/>
      <c r="AH2983" s="257"/>
      <c r="AI2983" s="257"/>
      <c r="AJ2983" s="257"/>
      <c r="AK2983" s="257"/>
      <c r="AL2983" s="257"/>
      <c r="AM2983" s="257"/>
      <c r="AN2983" s="257"/>
      <c r="AO2983" s="257"/>
      <c r="AP2983" s="257"/>
      <c r="AQ2983" s="257"/>
      <c r="AR2983" s="257"/>
      <c r="AS2983" s="257"/>
      <c r="AT2983" s="257"/>
    </row>
    <row r="2984" spans="2:46" ht="14.4" x14ac:dyDescent="0.3">
      <c r="B2984" s="318"/>
      <c r="C2984" s="317"/>
      <c r="D2984" s="257"/>
      <c r="E2984" s="257"/>
      <c r="F2984" s="257"/>
      <c r="G2984" s="257"/>
      <c r="H2984" s="257"/>
      <c r="I2984" s="257"/>
      <c r="J2984" s="257"/>
      <c r="K2984" s="257"/>
      <c r="L2984" s="257"/>
      <c r="M2984" s="257"/>
      <c r="N2984" s="257"/>
      <c r="O2984" s="257"/>
      <c r="P2984" s="257"/>
      <c r="Q2984" s="257"/>
      <c r="R2984" s="257"/>
      <c r="S2984" s="257"/>
      <c r="T2984" s="257"/>
      <c r="U2984" s="257"/>
      <c r="V2984" s="257"/>
      <c r="W2984" s="257"/>
      <c r="X2984" s="257"/>
      <c r="Y2984" s="257"/>
      <c r="Z2984" s="257"/>
      <c r="AA2984" s="257"/>
      <c r="AB2984" s="257"/>
      <c r="AC2984" s="257"/>
      <c r="AD2984" s="257"/>
      <c r="AE2984" s="257"/>
      <c r="AF2984" s="257"/>
      <c r="AG2984" s="257"/>
      <c r="AH2984" s="257"/>
      <c r="AI2984" s="257"/>
      <c r="AJ2984" s="257"/>
      <c r="AK2984" s="257"/>
      <c r="AL2984" s="257"/>
      <c r="AM2984" s="257"/>
      <c r="AN2984" s="257"/>
      <c r="AO2984" s="257"/>
      <c r="AP2984" s="257"/>
      <c r="AQ2984" s="257"/>
      <c r="AR2984" s="257"/>
      <c r="AS2984" s="257"/>
      <c r="AT2984" s="257"/>
    </row>
    <row r="2985" spans="2:46" ht="14.4" x14ac:dyDescent="0.3">
      <c r="B2985" s="318"/>
      <c r="C2985" s="317"/>
      <c r="D2985" s="257"/>
      <c r="E2985" s="257"/>
      <c r="F2985" s="257"/>
      <c r="G2985" s="257"/>
      <c r="H2985" s="257"/>
      <c r="I2985" s="257"/>
      <c r="J2985" s="257"/>
      <c r="K2985" s="257"/>
      <c r="L2985" s="257"/>
      <c r="M2985" s="257"/>
      <c r="N2985" s="257"/>
      <c r="O2985" s="257"/>
      <c r="P2985" s="257"/>
      <c r="Q2985" s="257"/>
      <c r="R2985" s="257"/>
      <c r="S2985" s="257"/>
      <c r="T2985" s="257"/>
      <c r="U2985" s="257"/>
      <c r="V2985" s="257"/>
      <c r="W2985" s="257"/>
      <c r="X2985" s="257"/>
      <c r="Y2985" s="257"/>
      <c r="Z2985" s="257"/>
      <c r="AA2985" s="257"/>
      <c r="AB2985" s="257"/>
      <c r="AC2985" s="257"/>
      <c r="AD2985" s="257"/>
      <c r="AE2985" s="257"/>
      <c r="AF2985" s="257"/>
      <c r="AG2985" s="257"/>
      <c r="AH2985" s="257"/>
      <c r="AI2985" s="257"/>
      <c r="AJ2985" s="257"/>
      <c r="AK2985" s="257"/>
      <c r="AL2985" s="257"/>
      <c r="AM2985" s="257"/>
      <c r="AN2985" s="257"/>
      <c r="AO2985" s="257"/>
      <c r="AP2985" s="257"/>
      <c r="AQ2985" s="257"/>
      <c r="AR2985" s="257"/>
      <c r="AS2985" s="257"/>
      <c r="AT2985" s="257"/>
    </row>
    <row r="2986" spans="2:46" ht="14.4" x14ac:dyDescent="0.3">
      <c r="B2986" s="318"/>
      <c r="C2986" s="317"/>
      <c r="D2986" s="257"/>
      <c r="E2986" s="257"/>
      <c r="F2986" s="257"/>
      <c r="G2986" s="257"/>
      <c r="H2986" s="257"/>
      <c r="I2986" s="257"/>
      <c r="J2986" s="257"/>
      <c r="K2986" s="257"/>
      <c r="L2986" s="257"/>
      <c r="M2986" s="257"/>
      <c r="N2986" s="257"/>
      <c r="O2986" s="257"/>
      <c r="P2986" s="257"/>
      <c r="Q2986" s="257"/>
      <c r="R2986" s="257"/>
      <c r="S2986" s="257"/>
      <c r="T2986" s="257"/>
      <c r="U2986" s="257"/>
      <c r="V2986" s="257"/>
      <c r="W2986" s="257"/>
      <c r="X2986" s="257"/>
      <c r="Y2986" s="257"/>
      <c r="Z2986" s="257"/>
      <c r="AA2986" s="257"/>
      <c r="AB2986" s="257"/>
      <c r="AC2986" s="257"/>
      <c r="AD2986" s="257"/>
      <c r="AE2986" s="257"/>
      <c r="AF2986" s="257"/>
      <c r="AG2986" s="257"/>
      <c r="AH2986" s="257"/>
      <c r="AI2986" s="257"/>
      <c r="AJ2986" s="257"/>
      <c r="AK2986" s="257"/>
      <c r="AL2986" s="257"/>
      <c r="AM2986" s="257"/>
      <c r="AN2986" s="257"/>
      <c r="AO2986" s="257"/>
      <c r="AP2986" s="257"/>
      <c r="AQ2986" s="257"/>
      <c r="AR2986" s="257"/>
      <c r="AS2986" s="257"/>
      <c r="AT2986" s="257"/>
    </row>
    <row r="2987" spans="2:46" ht="14.4" x14ac:dyDescent="0.3">
      <c r="B2987" s="318"/>
      <c r="C2987" s="317"/>
      <c r="D2987" s="257"/>
      <c r="E2987" s="257"/>
      <c r="F2987" s="257"/>
      <c r="G2987" s="257"/>
      <c r="H2987" s="257"/>
      <c r="I2987" s="257"/>
      <c r="J2987" s="257"/>
      <c r="K2987" s="257"/>
      <c r="L2987" s="257"/>
      <c r="M2987" s="257"/>
      <c r="N2987" s="257"/>
      <c r="O2987" s="257"/>
      <c r="P2987" s="257"/>
      <c r="Q2987" s="257"/>
      <c r="R2987" s="257"/>
      <c r="S2987" s="257"/>
      <c r="T2987" s="257"/>
      <c r="U2987" s="257"/>
      <c r="V2987" s="257"/>
      <c r="W2987" s="257"/>
      <c r="X2987" s="257"/>
      <c r="Y2987" s="257"/>
      <c r="Z2987" s="257"/>
      <c r="AA2987" s="257"/>
      <c r="AB2987" s="257"/>
      <c r="AC2987" s="257"/>
      <c r="AD2987" s="257"/>
      <c r="AE2987" s="257"/>
      <c r="AF2987" s="257"/>
      <c r="AG2987" s="257"/>
      <c r="AH2987" s="257"/>
      <c r="AI2987" s="257"/>
      <c r="AJ2987" s="257"/>
      <c r="AK2987" s="257"/>
      <c r="AL2987" s="257"/>
      <c r="AM2987" s="257"/>
      <c r="AN2987" s="257"/>
      <c r="AO2987" s="257"/>
      <c r="AP2987" s="257"/>
      <c r="AQ2987" s="257"/>
      <c r="AR2987" s="257"/>
      <c r="AS2987" s="257"/>
      <c r="AT2987" s="257"/>
    </row>
    <row r="2988" spans="2:46" ht="14.4" x14ac:dyDescent="0.3">
      <c r="B2988" s="318"/>
      <c r="C2988" s="317"/>
      <c r="D2988" s="257"/>
      <c r="E2988" s="257"/>
      <c r="F2988" s="257"/>
      <c r="G2988" s="257"/>
      <c r="H2988" s="257"/>
      <c r="I2988" s="257"/>
      <c r="J2988" s="257"/>
      <c r="K2988" s="257"/>
      <c r="L2988" s="257"/>
      <c r="M2988" s="257"/>
      <c r="N2988" s="257"/>
      <c r="O2988" s="257"/>
      <c r="P2988" s="257"/>
      <c r="Q2988" s="257"/>
      <c r="R2988" s="257"/>
      <c r="S2988" s="257"/>
      <c r="T2988" s="257"/>
      <c r="U2988" s="257"/>
      <c r="V2988" s="257"/>
      <c r="W2988" s="257"/>
      <c r="X2988" s="257"/>
      <c r="Y2988" s="257"/>
      <c r="Z2988" s="257"/>
      <c r="AA2988" s="257"/>
      <c r="AB2988" s="257"/>
      <c r="AC2988" s="257"/>
      <c r="AD2988" s="257"/>
      <c r="AE2988" s="257"/>
      <c r="AF2988" s="257"/>
      <c r="AG2988" s="257"/>
      <c r="AH2988" s="257"/>
      <c r="AI2988" s="257"/>
      <c r="AJ2988" s="257"/>
      <c r="AK2988" s="257"/>
      <c r="AL2988" s="257"/>
      <c r="AM2988" s="257"/>
      <c r="AN2988" s="257"/>
      <c r="AO2988" s="257"/>
      <c r="AP2988" s="257"/>
      <c r="AQ2988" s="257"/>
      <c r="AR2988" s="257"/>
      <c r="AS2988" s="257"/>
      <c r="AT2988" s="257"/>
    </row>
    <row r="2989" spans="2:46" ht="14.4" x14ac:dyDescent="0.3">
      <c r="B2989" s="318"/>
      <c r="C2989" s="317"/>
      <c r="D2989" s="257"/>
      <c r="E2989" s="257"/>
      <c r="F2989" s="257"/>
      <c r="G2989" s="257"/>
      <c r="H2989" s="257"/>
      <c r="I2989" s="257"/>
      <c r="J2989" s="257"/>
      <c r="K2989" s="257"/>
      <c r="L2989" s="257"/>
      <c r="M2989" s="257"/>
      <c r="N2989" s="257"/>
      <c r="O2989" s="257"/>
      <c r="P2989" s="257"/>
      <c r="Q2989" s="257"/>
      <c r="R2989" s="257"/>
      <c r="S2989" s="257"/>
      <c r="T2989" s="257"/>
      <c r="U2989" s="257"/>
      <c r="V2989" s="257"/>
      <c r="W2989" s="257"/>
      <c r="X2989" s="257"/>
      <c r="Y2989" s="257"/>
      <c r="Z2989" s="257"/>
      <c r="AA2989" s="257"/>
      <c r="AB2989" s="257"/>
      <c r="AC2989" s="257"/>
      <c r="AD2989" s="257"/>
      <c r="AE2989" s="257"/>
      <c r="AF2989" s="257"/>
      <c r="AG2989" s="257"/>
      <c r="AH2989" s="257"/>
      <c r="AI2989" s="257"/>
      <c r="AJ2989" s="257"/>
      <c r="AK2989" s="257"/>
      <c r="AL2989" s="257"/>
      <c r="AM2989" s="257"/>
      <c r="AN2989" s="257"/>
      <c r="AO2989" s="257"/>
      <c r="AP2989" s="257"/>
      <c r="AQ2989" s="257"/>
      <c r="AR2989" s="257"/>
      <c r="AS2989" s="257"/>
      <c r="AT2989" s="257"/>
    </row>
    <row r="2990" spans="2:46" ht="14.4" x14ac:dyDescent="0.3">
      <c r="B2990" s="318"/>
      <c r="C2990" s="317"/>
      <c r="D2990" s="257"/>
      <c r="E2990" s="257"/>
      <c r="F2990" s="257"/>
      <c r="G2990" s="257"/>
      <c r="H2990" s="257"/>
      <c r="I2990" s="257"/>
      <c r="J2990" s="257"/>
      <c r="K2990" s="257"/>
      <c r="L2990" s="257"/>
      <c r="M2990" s="257"/>
      <c r="N2990" s="257"/>
      <c r="O2990" s="257"/>
      <c r="P2990" s="257"/>
      <c r="Q2990" s="257"/>
      <c r="R2990" s="257"/>
      <c r="S2990" s="257"/>
      <c r="T2990" s="257"/>
      <c r="U2990" s="257"/>
      <c r="V2990" s="257"/>
      <c r="W2990" s="257"/>
      <c r="X2990" s="257"/>
      <c r="Y2990" s="257"/>
      <c r="Z2990" s="257"/>
      <c r="AA2990" s="257"/>
      <c r="AB2990" s="257"/>
      <c r="AC2990" s="257"/>
      <c r="AD2990" s="257"/>
      <c r="AE2990" s="257"/>
      <c r="AF2990" s="257"/>
      <c r="AG2990" s="257"/>
      <c r="AH2990" s="257"/>
      <c r="AI2990" s="257"/>
      <c r="AJ2990" s="257"/>
      <c r="AK2990" s="257"/>
      <c r="AL2990" s="257"/>
      <c r="AM2990" s="257"/>
      <c r="AN2990" s="257"/>
      <c r="AO2990" s="257"/>
      <c r="AP2990" s="257"/>
      <c r="AQ2990" s="257"/>
      <c r="AR2990" s="257"/>
      <c r="AS2990" s="257"/>
      <c r="AT2990" s="257"/>
    </row>
    <row r="2991" spans="2:46" ht="14.4" x14ac:dyDescent="0.3">
      <c r="B2991" s="318"/>
      <c r="C2991" s="317"/>
      <c r="D2991" s="257"/>
      <c r="E2991" s="257"/>
      <c r="F2991" s="257"/>
      <c r="G2991" s="257"/>
      <c r="H2991" s="257"/>
      <c r="I2991" s="257"/>
      <c r="J2991" s="257"/>
      <c r="K2991" s="257"/>
      <c r="L2991" s="257"/>
      <c r="M2991" s="257"/>
      <c r="N2991" s="257"/>
      <c r="O2991" s="257"/>
      <c r="P2991" s="257"/>
      <c r="Q2991" s="257"/>
      <c r="R2991" s="257"/>
      <c r="S2991" s="257"/>
      <c r="T2991" s="257"/>
      <c r="U2991" s="257"/>
      <c r="V2991" s="257"/>
      <c r="W2991" s="257"/>
      <c r="X2991" s="257"/>
      <c r="Y2991" s="257"/>
      <c r="Z2991" s="257"/>
      <c r="AA2991" s="257"/>
      <c r="AB2991" s="257"/>
      <c r="AC2991" s="257"/>
      <c r="AD2991" s="257"/>
      <c r="AE2991" s="257"/>
      <c r="AF2991" s="257"/>
      <c r="AG2991" s="257"/>
      <c r="AH2991" s="257"/>
      <c r="AI2991" s="257"/>
      <c r="AJ2991" s="257"/>
      <c r="AK2991" s="257"/>
      <c r="AL2991" s="257"/>
      <c r="AM2991" s="257"/>
      <c r="AN2991" s="257"/>
      <c r="AO2991" s="257"/>
      <c r="AP2991" s="257"/>
      <c r="AQ2991" s="257"/>
      <c r="AR2991" s="257"/>
      <c r="AS2991" s="257"/>
      <c r="AT2991" s="257"/>
    </row>
    <row r="2992" spans="2:46" ht="14.4" x14ac:dyDescent="0.3">
      <c r="B2992" s="318"/>
      <c r="C2992" s="317"/>
      <c r="D2992" s="257"/>
      <c r="E2992" s="257"/>
      <c r="F2992" s="257"/>
      <c r="G2992" s="257"/>
      <c r="H2992" s="257"/>
      <c r="I2992" s="257"/>
      <c r="J2992" s="257"/>
      <c r="K2992" s="257"/>
      <c r="L2992" s="257"/>
      <c r="M2992" s="257"/>
      <c r="N2992" s="257"/>
      <c r="O2992" s="257"/>
      <c r="P2992" s="257"/>
      <c r="Q2992" s="257"/>
      <c r="R2992" s="257"/>
      <c r="S2992" s="257"/>
      <c r="T2992" s="257"/>
      <c r="U2992" s="257"/>
      <c r="V2992" s="257"/>
      <c r="W2992" s="257"/>
      <c r="X2992" s="257"/>
      <c r="Y2992" s="257"/>
      <c r="Z2992" s="257"/>
      <c r="AA2992" s="257"/>
      <c r="AB2992" s="257"/>
      <c r="AC2992" s="257"/>
      <c r="AD2992" s="257"/>
      <c r="AE2992" s="257"/>
      <c r="AF2992" s="257"/>
      <c r="AG2992" s="257"/>
      <c r="AH2992" s="257"/>
      <c r="AI2992" s="257"/>
      <c r="AJ2992" s="257"/>
      <c r="AK2992" s="257"/>
      <c r="AL2992" s="257"/>
      <c r="AM2992" s="257"/>
      <c r="AN2992" s="257"/>
      <c r="AO2992" s="257"/>
      <c r="AP2992" s="257"/>
      <c r="AQ2992" s="257"/>
      <c r="AR2992" s="257"/>
      <c r="AS2992" s="257"/>
      <c r="AT2992" s="257"/>
    </row>
    <row r="2993" spans="2:46" ht="14.4" x14ac:dyDescent="0.3">
      <c r="B2993" s="318"/>
      <c r="C2993" s="317"/>
      <c r="D2993" s="257"/>
      <c r="E2993" s="257"/>
      <c r="F2993" s="257"/>
      <c r="G2993" s="257"/>
      <c r="H2993" s="257"/>
      <c r="I2993" s="257"/>
      <c r="J2993" s="257"/>
      <c r="K2993" s="257"/>
      <c r="L2993" s="257"/>
      <c r="M2993" s="257"/>
      <c r="N2993" s="257"/>
      <c r="O2993" s="257"/>
      <c r="P2993" s="257"/>
      <c r="Q2993" s="257"/>
      <c r="R2993" s="257"/>
      <c r="S2993" s="257"/>
      <c r="T2993" s="257"/>
      <c r="U2993" s="257"/>
      <c r="V2993" s="257"/>
      <c r="W2993" s="257"/>
      <c r="X2993" s="257"/>
      <c r="Y2993" s="257"/>
      <c r="Z2993" s="257"/>
      <c r="AA2993" s="257"/>
      <c r="AB2993" s="257"/>
      <c r="AC2993" s="257"/>
      <c r="AD2993" s="257"/>
      <c r="AE2993" s="257"/>
      <c r="AF2993" s="257"/>
      <c r="AG2993" s="257"/>
      <c r="AH2993" s="257"/>
      <c r="AI2993" s="257"/>
      <c r="AJ2993" s="257"/>
      <c r="AK2993" s="257"/>
      <c r="AL2993" s="257"/>
      <c r="AM2993" s="257"/>
      <c r="AN2993" s="257"/>
      <c r="AO2993" s="257"/>
      <c r="AP2993" s="257"/>
      <c r="AQ2993" s="257"/>
      <c r="AR2993" s="257"/>
      <c r="AS2993" s="257"/>
      <c r="AT2993" s="257"/>
    </row>
    <row r="2994" spans="2:46" ht="14.4" x14ac:dyDescent="0.3">
      <c r="B2994" s="318"/>
      <c r="C2994" s="317"/>
      <c r="D2994" s="257"/>
      <c r="E2994" s="257"/>
      <c r="F2994" s="257"/>
      <c r="G2994" s="257"/>
      <c r="H2994" s="257"/>
      <c r="I2994" s="257"/>
      <c r="J2994" s="257"/>
      <c r="K2994" s="257"/>
      <c r="L2994" s="257"/>
      <c r="M2994" s="257"/>
      <c r="N2994" s="257"/>
      <c r="O2994" s="257"/>
      <c r="P2994" s="257"/>
      <c r="Q2994" s="257"/>
      <c r="R2994" s="257"/>
      <c r="S2994" s="257"/>
      <c r="T2994" s="257"/>
      <c r="U2994" s="257"/>
      <c r="V2994" s="257"/>
      <c r="W2994" s="257"/>
      <c r="X2994" s="257"/>
      <c r="Y2994" s="257"/>
      <c r="Z2994" s="257"/>
      <c r="AA2994" s="257"/>
      <c r="AB2994" s="257"/>
      <c r="AC2994" s="257"/>
      <c r="AD2994" s="257"/>
      <c r="AE2994" s="257"/>
      <c r="AF2994" s="257"/>
      <c r="AG2994" s="257"/>
      <c r="AH2994" s="257"/>
      <c r="AI2994" s="257"/>
      <c r="AJ2994" s="257"/>
      <c r="AK2994" s="257"/>
      <c r="AL2994" s="257"/>
      <c r="AM2994" s="257"/>
      <c r="AN2994" s="257"/>
      <c r="AO2994" s="257"/>
      <c r="AP2994" s="257"/>
      <c r="AQ2994" s="257"/>
      <c r="AR2994" s="257"/>
      <c r="AS2994" s="257"/>
      <c r="AT2994" s="257"/>
    </row>
    <row r="2995" spans="2:46" ht="14.4" x14ac:dyDescent="0.3">
      <c r="B2995" s="318"/>
      <c r="C2995" s="317"/>
      <c r="D2995" s="257"/>
      <c r="E2995" s="257"/>
      <c r="F2995" s="257"/>
      <c r="G2995" s="257"/>
      <c r="H2995" s="257"/>
      <c r="I2995" s="257"/>
      <c r="J2995" s="257"/>
      <c r="K2995" s="257"/>
      <c r="L2995" s="257"/>
      <c r="M2995" s="257"/>
      <c r="N2995" s="257"/>
      <c r="O2995" s="257"/>
      <c r="P2995" s="257"/>
      <c r="Q2995" s="257"/>
      <c r="R2995" s="257"/>
      <c r="S2995" s="257"/>
      <c r="T2995" s="257"/>
      <c r="U2995" s="257"/>
      <c r="V2995" s="257"/>
      <c r="W2995" s="257"/>
      <c r="X2995" s="257"/>
      <c r="Y2995" s="257"/>
      <c r="Z2995" s="257"/>
      <c r="AA2995" s="257"/>
      <c r="AB2995" s="257"/>
      <c r="AC2995" s="257"/>
      <c r="AD2995" s="257"/>
      <c r="AE2995" s="257"/>
      <c r="AF2995" s="257"/>
      <c r="AG2995" s="257"/>
      <c r="AH2995" s="257"/>
      <c r="AI2995" s="257"/>
      <c r="AJ2995" s="257"/>
      <c r="AK2995" s="257"/>
      <c r="AL2995" s="257"/>
      <c r="AM2995" s="257"/>
      <c r="AN2995" s="257"/>
      <c r="AO2995" s="257"/>
      <c r="AP2995" s="257"/>
      <c r="AQ2995" s="257"/>
      <c r="AR2995" s="257"/>
      <c r="AS2995" s="257"/>
      <c r="AT2995" s="257"/>
    </row>
    <row r="2996" spans="2:46" ht="14.4" x14ac:dyDescent="0.3">
      <c r="B2996" s="318"/>
      <c r="C2996" s="317"/>
      <c r="D2996" s="257"/>
      <c r="E2996" s="257"/>
      <c r="F2996" s="257"/>
      <c r="G2996" s="257"/>
      <c r="H2996" s="257"/>
      <c r="I2996" s="257"/>
      <c r="J2996" s="257"/>
      <c r="K2996" s="257"/>
      <c r="L2996" s="257"/>
      <c r="M2996" s="257"/>
      <c r="N2996" s="257"/>
      <c r="O2996" s="257"/>
      <c r="P2996" s="257"/>
      <c r="Q2996" s="257"/>
      <c r="R2996" s="257"/>
      <c r="S2996" s="257"/>
      <c r="T2996" s="257"/>
      <c r="U2996" s="257"/>
      <c r="V2996" s="257"/>
      <c r="W2996" s="257"/>
      <c r="X2996" s="257"/>
      <c r="Y2996" s="257"/>
      <c r="Z2996" s="257"/>
      <c r="AA2996" s="257"/>
      <c r="AB2996" s="257"/>
      <c r="AC2996" s="257"/>
      <c r="AD2996" s="257"/>
      <c r="AE2996" s="257"/>
      <c r="AF2996" s="257"/>
      <c r="AG2996" s="257"/>
      <c r="AH2996" s="257"/>
      <c r="AI2996" s="257"/>
      <c r="AJ2996" s="257"/>
      <c r="AK2996" s="257"/>
      <c r="AL2996" s="257"/>
      <c r="AM2996" s="257"/>
      <c r="AN2996" s="257"/>
      <c r="AO2996" s="257"/>
      <c r="AP2996" s="257"/>
      <c r="AQ2996" s="257"/>
      <c r="AR2996" s="257"/>
      <c r="AS2996" s="257"/>
      <c r="AT2996" s="257"/>
    </row>
    <row r="2997" spans="2:46" ht="14.4" x14ac:dyDescent="0.3">
      <c r="B2997" s="318"/>
      <c r="C2997" s="317"/>
      <c r="D2997" s="257"/>
      <c r="E2997" s="257"/>
      <c r="F2997" s="257"/>
      <c r="G2997" s="257"/>
      <c r="H2997" s="257"/>
      <c r="I2997" s="257"/>
      <c r="J2997" s="257"/>
      <c r="K2997" s="257"/>
      <c r="L2997" s="257"/>
      <c r="M2997" s="257"/>
      <c r="N2997" s="257"/>
      <c r="O2997" s="257"/>
      <c r="P2997" s="257"/>
      <c r="Q2997" s="257"/>
      <c r="R2997" s="257"/>
      <c r="S2997" s="257"/>
      <c r="T2997" s="257"/>
      <c r="U2997" s="257"/>
      <c r="V2997" s="257"/>
      <c r="W2997" s="257"/>
      <c r="X2997" s="257"/>
      <c r="Y2997" s="257"/>
      <c r="Z2997" s="257"/>
      <c r="AA2997" s="257"/>
      <c r="AB2997" s="257"/>
      <c r="AC2997" s="257"/>
      <c r="AD2997" s="257"/>
      <c r="AE2997" s="257"/>
      <c r="AF2997" s="257"/>
      <c r="AG2997" s="257"/>
      <c r="AH2997" s="257"/>
      <c r="AI2997" s="257"/>
      <c r="AJ2997" s="257"/>
      <c r="AK2997" s="257"/>
      <c r="AL2997" s="257"/>
      <c r="AM2997" s="257"/>
      <c r="AN2997" s="257"/>
      <c r="AO2997" s="257"/>
      <c r="AP2997" s="257"/>
      <c r="AQ2997" s="257"/>
      <c r="AR2997" s="257"/>
      <c r="AS2997" s="257"/>
      <c r="AT2997" s="257"/>
    </row>
    <row r="2998" spans="2:46" ht="14.4" x14ac:dyDescent="0.3">
      <c r="B2998" s="318"/>
      <c r="C2998" s="317"/>
      <c r="D2998" s="257"/>
      <c r="E2998" s="257"/>
      <c r="F2998" s="257"/>
      <c r="G2998" s="257"/>
      <c r="H2998" s="257"/>
      <c r="I2998" s="257"/>
      <c r="J2998" s="257"/>
      <c r="K2998" s="257"/>
      <c r="L2998" s="257"/>
      <c r="M2998" s="257"/>
      <c r="N2998" s="257"/>
      <c r="O2998" s="257"/>
      <c r="P2998" s="257"/>
      <c r="Q2998" s="257"/>
      <c r="R2998" s="257"/>
      <c r="S2998" s="257"/>
      <c r="T2998" s="257"/>
      <c r="U2998" s="257"/>
      <c r="V2998" s="257"/>
      <c r="W2998" s="257"/>
      <c r="X2998" s="257"/>
      <c r="Y2998" s="257"/>
      <c r="Z2998" s="257"/>
      <c r="AA2998" s="257"/>
      <c r="AB2998" s="257"/>
      <c r="AC2998" s="257"/>
      <c r="AD2998" s="257"/>
      <c r="AE2998" s="257"/>
      <c r="AF2998" s="257"/>
      <c r="AG2998" s="257"/>
      <c r="AH2998" s="257"/>
      <c r="AI2998" s="257"/>
      <c r="AJ2998" s="257"/>
      <c r="AK2998" s="257"/>
      <c r="AL2998" s="257"/>
      <c r="AM2998" s="257"/>
      <c r="AN2998" s="257"/>
      <c r="AO2998" s="257"/>
      <c r="AP2998" s="257"/>
      <c r="AQ2998" s="257"/>
      <c r="AR2998" s="257"/>
      <c r="AS2998" s="257"/>
      <c r="AT2998" s="257"/>
    </row>
    <row r="2999" spans="2:46" ht="14.4" x14ac:dyDescent="0.3">
      <c r="B2999" s="318"/>
      <c r="C2999" s="317"/>
      <c r="D2999" s="257"/>
      <c r="E2999" s="257"/>
      <c r="F2999" s="257"/>
      <c r="G2999" s="257"/>
      <c r="H2999" s="257"/>
      <c r="I2999" s="257"/>
      <c r="J2999" s="257"/>
      <c r="K2999" s="257"/>
      <c r="L2999" s="257"/>
      <c r="M2999" s="257"/>
      <c r="N2999" s="257"/>
      <c r="O2999" s="257"/>
      <c r="P2999" s="257"/>
      <c r="Q2999" s="257"/>
      <c r="R2999" s="257"/>
      <c r="S2999" s="257"/>
      <c r="T2999" s="257"/>
      <c r="U2999" s="257"/>
      <c r="V2999" s="257"/>
      <c r="W2999" s="257"/>
      <c r="X2999" s="257"/>
      <c r="Y2999" s="257"/>
      <c r="Z2999" s="257"/>
      <c r="AA2999" s="257"/>
      <c r="AB2999" s="257"/>
      <c r="AC2999" s="257"/>
      <c r="AD2999" s="257"/>
      <c r="AE2999" s="257"/>
      <c r="AF2999" s="257"/>
      <c r="AG2999" s="257"/>
      <c r="AH2999" s="257"/>
      <c r="AI2999" s="257"/>
      <c r="AJ2999" s="257"/>
      <c r="AK2999" s="257"/>
      <c r="AL2999" s="257"/>
      <c r="AM2999" s="257"/>
      <c r="AN2999" s="257"/>
      <c r="AO2999" s="257"/>
      <c r="AP2999" s="257"/>
      <c r="AQ2999" s="257"/>
      <c r="AR2999" s="257"/>
      <c r="AS2999" s="257"/>
      <c r="AT2999" s="257"/>
    </row>
    <row r="3000" spans="2:46" ht="14.4" x14ac:dyDescent="0.3">
      <c r="B3000" s="318"/>
      <c r="C3000" s="317"/>
      <c r="D3000" s="257"/>
      <c r="E3000" s="257"/>
      <c r="F3000" s="257"/>
      <c r="G3000" s="257"/>
      <c r="H3000" s="257"/>
      <c r="I3000" s="257"/>
      <c r="J3000" s="257"/>
      <c r="K3000" s="257"/>
      <c r="L3000" s="257"/>
      <c r="M3000" s="257"/>
      <c r="N3000" s="257"/>
      <c r="O3000" s="257"/>
      <c r="P3000" s="257"/>
      <c r="Q3000" s="257"/>
      <c r="R3000" s="257"/>
      <c r="S3000" s="257"/>
      <c r="T3000" s="257"/>
      <c r="U3000" s="257"/>
      <c r="V3000" s="257"/>
      <c r="W3000" s="257"/>
      <c r="X3000" s="257"/>
      <c r="Y3000" s="257"/>
      <c r="Z3000" s="257"/>
      <c r="AA3000" s="257"/>
      <c r="AB3000" s="257"/>
      <c r="AC3000" s="257"/>
      <c r="AD3000" s="257"/>
      <c r="AE3000" s="257"/>
      <c r="AF3000" s="257"/>
      <c r="AG3000" s="257"/>
      <c r="AH3000" s="257"/>
      <c r="AI3000" s="257"/>
      <c r="AJ3000" s="257"/>
      <c r="AK3000" s="257"/>
      <c r="AL3000" s="257"/>
      <c r="AM3000" s="257"/>
      <c r="AN3000" s="257"/>
      <c r="AO3000" s="257"/>
      <c r="AP3000" s="257"/>
      <c r="AQ3000" s="257"/>
      <c r="AR3000" s="257"/>
      <c r="AS3000" s="257"/>
      <c r="AT3000" s="257"/>
    </row>
    <row r="3001" spans="2:46" ht="14.4" x14ac:dyDescent="0.3">
      <c r="B3001" s="318"/>
      <c r="C3001" s="317"/>
      <c r="D3001" s="257"/>
      <c r="E3001" s="257"/>
      <c r="F3001" s="257"/>
      <c r="G3001" s="257"/>
      <c r="H3001" s="257"/>
      <c r="I3001" s="257"/>
      <c r="J3001" s="257"/>
      <c r="K3001" s="257"/>
      <c r="L3001" s="257"/>
      <c r="M3001" s="257"/>
      <c r="N3001" s="257"/>
      <c r="O3001" s="257"/>
      <c r="P3001" s="257"/>
      <c r="Q3001" s="257"/>
      <c r="R3001" s="257"/>
      <c r="S3001" s="257"/>
      <c r="T3001" s="257"/>
      <c r="U3001" s="257"/>
      <c r="V3001" s="257"/>
      <c r="W3001" s="257"/>
      <c r="X3001" s="257"/>
      <c r="Y3001" s="257"/>
      <c r="Z3001" s="257"/>
      <c r="AA3001" s="257"/>
      <c r="AB3001" s="257"/>
      <c r="AC3001" s="257"/>
      <c r="AD3001" s="257"/>
      <c r="AE3001" s="257"/>
      <c r="AF3001" s="257"/>
      <c r="AG3001" s="257"/>
      <c r="AH3001" s="257"/>
      <c r="AI3001" s="257"/>
      <c r="AJ3001" s="257"/>
      <c r="AK3001" s="257"/>
      <c r="AL3001" s="257"/>
      <c r="AM3001" s="257"/>
      <c r="AN3001" s="257"/>
      <c r="AO3001" s="257"/>
      <c r="AP3001" s="257"/>
      <c r="AQ3001" s="257"/>
      <c r="AR3001" s="257"/>
      <c r="AS3001" s="257"/>
      <c r="AT3001" s="257"/>
    </row>
    <row r="3002" spans="2:46" ht="14.4" x14ac:dyDescent="0.3">
      <c r="B3002" s="318"/>
      <c r="C3002" s="317"/>
      <c r="D3002" s="257"/>
      <c r="E3002" s="257"/>
      <c r="F3002" s="257"/>
      <c r="G3002" s="257"/>
      <c r="H3002" s="257"/>
      <c r="I3002" s="257"/>
      <c r="J3002" s="257"/>
      <c r="K3002" s="257"/>
      <c r="L3002" s="257"/>
      <c r="M3002" s="257"/>
      <c r="N3002" s="257"/>
      <c r="O3002" s="257"/>
      <c r="P3002" s="257"/>
      <c r="Q3002" s="257"/>
      <c r="R3002" s="257"/>
      <c r="S3002" s="257"/>
      <c r="T3002" s="257"/>
      <c r="U3002" s="257"/>
      <c r="V3002" s="257"/>
      <c r="W3002" s="257"/>
      <c r="X3002" s="257"/>
      <c r="Y3002" s="257"/>
      <c r="Z3002" s="257"/>
      <c r="AA3002" s="257"/>
      <c r="AB3002" s="257"/>
      <c r="AC3002" s="257"/>
      <c r="AD3002" s="257"/>
      <c r="AE3002" s="257"/>
      <c r="AF3002" s="257"/>
      <c r="AG3002" s="257"/>
      <c r="AH3002" s="257"/>
      <c r="AI3002" s="257"/>
      <c r="AJ3002" s="257"/>
      <c r="AK3002" s="257"/>
      <c r="AL3002" s="257"/>
      <c r="AM3002" s="257"/>
      <c r="AN3002" s="257"/>
      <c r="AO3002" s="257"/>
      <c r="AP3002" s="257"/>
      <c r="AQ3002" s="257"/>
      <c r="AR3002" s="257"/>
      <c r="AS3002" s="257"/>
      <c r="AT3002" s="257"/>
    </row>
    <row r="3003" spans="2:46" ht="14.4" x14ac:dyDescent="0.3">
      <c r="B3003" s="318"/>
      <c r="C3003" s="317"/>
      <c r="D3003" s="257"/>
      <c r="E3003" s="257"/>
      <c r="F3003" s="257"/>
      <c r="G3003" s="257"/>
      <c r="H3003" s="257"/>
      <c r="I3003" s="257"/>
      <c r="J3003" s="257"/>
      <c r="K3003" s="257"/>
      <c r="L3003" s="257"/>
      <c r="M3003" s="257"/>
      <c r="N3003" s="257"/>
      <c r="O3003" s="257"/>
      <c r="P3003" s="257"/>
      <c r="Q3003" s="257"/>
      <c r="R3003" s="257"/>
      <c r="S3003" s="257"/>
      <c r="T3003" s="257"/>
      <c r="U3003" s="257"/>
      <c r="V3003" s="257"/>
      <c r="W3003" s="257"/>
      <c r="X3003" s="257"/>
      <c r="Y3003" s="257"/>
      <c r="Z3003" s="257"/>
      <c r="AA3003" s="257"/>
      <c r="AB3003" s="257"/>
      <c r="AC3003" s="257"/>
      <c r="AD3003" s="257"/>
      <c r="AE3003" s="257"/>
      <c r="AF3003" s="257"/>
      <c r="AG3003" s="257"/>
      <c r="AH3003" s="257"/>
      <c r="AI3003" s="257"/>
      <c r="AJ3003" s="257"/>
      <c r="AK3003" s="257"/>
      <c r="AL3003" s="257"/>
      <c r="AM3003" s="257"/>
      <c r="AN3003" s="257"/>
      <c r="AO3003" s="257"/>
      <c r="AP3003" s="257"/>
      <c r="AQ3003" s="257"/>
      <c r="AR3003" s="257"/>
      <c r="AS3003" s="257"/>
      <c r="AT3003" s="257"/>
    </row>
    <row r="3004" spans="2:46" ht="14.4" x14ac:dyDescent="0.3">
      <c r="B3004" s="318"/>
      <c r="C3004" s="317"/>
      <c r="D3004" s="257"/>
      <c r="E3004" s="257"/>
      <c r="F3004" s="257"/>
      <c r="G3004" s="257"/>
      <c r="H3004" s="257"/>
      <c r="I3004" s="257"/>
      <c r="J3004" s="257"/>
      <c r="K3004" s="257"/>
      <c r="L3004" s="257"/>
      <c r="M3004" s="257"/>
      <c r="N3004" s="257"/>
      <c r="O3004" s="257"/>
      <c r="P3004" s="257"/>
      <c r="Q3004" s="257"/>
      <c r="R3004" s="257"/>
      <c r="S3004" s="257"/>
      <c r="T3004" s="257"/>
      <c r="U3004" s="257"/>
      <c r="V3004" s="257"/>
      <c r="W3004" s="257"/>
      <c r="X3004" s="257"/>
      <c r="Y3004" s="257"/>
      <c r="Z3004" s="257"/>
      <c r="AA3004" s="257"/>
      <c r="AB3004" s="257"/>
      <c r="AC3004" s="257"/>
      <c r="AD3004" s="257"/>
      <c r="AE3004" s="257"/>
      <c r="AF3004" s="257"/>
      <c r="AG3004" s="257"/>
      <c r="AH3004" s="257"/>
      <c r="AI3004" s="257"/>
      <c r="AJ3004" s="257"/>
      <c r="AK3004" s="257"/>
      <c r="AL3004" s="257"/>
      <c r="AM3004" s="257"/>
      <c r="AN3004" s="257"/>
      <c r="AO3004" s="257"/>
      <c r="AP3004" s="257"/>
      <c r="AQ3004" s="257"/>
      <c r="AR3004" s="257"/>
      <c r="AS3004" s="257"/>
      <c r="AT3004" s="257"/>
    </row>
    <row r="3005" spans="2:46" ht="14.4" x14ac:dyDescent="0.3">
      <c r="B3005" s="318"/>
      <c r="C3005" s="317"/>
      <c r="D3005" s="257"/>
      <c r="E3005" s="257"/>
      <c r="F3005" s="257"/>
      <c r="G3005" s="257"/>
      <c r="H3005" s="257"/>
      <c r="I3005" s="257"/>
      <c r="J3005" s="257"/>
      <c r="K3005" s="257"/>
      <c r="L3005" s="257"/>
      <c r="M3005" s="257"/>
      <c r="N3005" s="257"/>
      <c r="O3005" s="257"/>
      <c r="P3005" s="257"/>
      <c r="Q3005" s="257"/>
      <c r="R3005" s="257"/>
      <c r="S3005" s="257"/>
      <c r="T3005" s="257"/>
      <c r="U3005" s="257"/>
      <c r="V3005" s="257"/>
      <c r="W3005" s="257"/>
      <c r="X3005" s="257"/>
      <c r="Y3005" s="257"/>
      <c r="Z3005" s="257"/>
      <c r="AA3005" s="257"/>
      <c r="AB3005" s="257"/>
      <c r="AC3005" s="257"/>
      <c r="AD3005" s="257"/>
      <c r="AE3005" s="257"/>
      <c r="AF3005" s="257"/>
      <c r="AG3005" s="257"/>
      <c r="AH3005" s="257"/>
      <c r="AI3005" s="257"/>
      <c r="AJ3005" s="257"/>
      <c r="AK3005" s="257"/>
      <c r="AL3005" s="257"/>
      <c r="AM3005" s="257"/>
      <c r="AN3005" s="257"/>
      <c r="AO3005" s="257"/>
      <c r="AP3005" s="257"/>
      <c r="AQ3005" s="257"/>
      <c r="AR3005" s="257"/>
      <c r="AS3005" s="257"/>
      <c r="AT3005" s="257"/>
    </row>
    <row r="3006" spans="2:46" ht="14.4" x14ac:dyDescent="0.3">
      <c r="B3006" s="318"/>
      <c r="C3006" s="317"/>
      <c r="D3006" s="257"/>
      <c r="E3006" s="257"/>
      <c r="F3006" s="257"/>
      <c r="G3006" s="257"/>
      <c r="H3006" s="257"/>
      <c r="I3006" s="257"/>
      <c r="J3006" s="257"/>
      <c r="K3006" s="257"/>
      <c r="L3006" s="257"/>
      <c r="M3006" s="257"/>
      <c r="N3006" s="257"/>
      <c r="O3006" s="257"/>
      <c r="P3006" s="257"/>
      <c r="Q3006" s="257"/>
      <c r="R3006" s="257"/>
      <c r="S3006" s="257"/>
      <c r="T3006" s="257"/>
      <c r="U3006" s="257"/>
      <c r="V3006" s="257"/>
      <c r="W3006" s="257"/>
      <c r="X3006" s="257"/>
      <c r="Y3006" s="257"/>
      <c r="Z3006" s="257"/>
      <c r="AA3006" s="257"/>
      <c r="AB3006" s="257"/>
      <c r="AC3006" s="257"/>
      <c r="AD3006" s="257"/>
      <c r="AE3006" s="257"/>
      <c r="AF3006" s="257"/>
      <c r="AG3006" s="257"/>
      <c r="AH3006" s="257"/>
      <c r="AI3006" s="257"/>
      <c r="AJ3006" s="257"/>
      <c r="AK3006" s="257"/>
      <c r="AL3006" s="257"/>
      <c r="AM3006" s="257"/>
      <c r="AN3006" s="257"/>
      <c r="AO3006" s="257"/>
      <c r="AP3006" s="257"/>
      <c r="AQ3006" s="257"/>
      <c r="AR3006" s="257"/>
      <c r="AS3006" s="257"/>
      <c r="AT3006" s="257"/>
    </row>
    <row r="3007" spans="2:46" ht="14.4" x14ac:dyDescent="0.3">
      <c r="B3007" s="318"/>
      <c r="C3007" s="317"/>
      <c r="D3007" s="257"/>
      <c r="E3007" s="257"/>
      <c r="F3007" s="257"/>
      <c r="G3007" s="257"/>
      <c r="H3007" s="257"/>
      <c r="I3007" s="257"/>
      <c r="J3007" s="257"/>
      <c r="K3007" s="257"/>
      <c r="L3007" s="257"/>
      <c r="M3007" s="257"/>
      <c r="N3007" s="257"/>
      <c r="O3007" s="257"/>
      <c r="P3007" s="257"/>
      <c r="Q3007" s="257"/>
      <c r="R3007" s="257"/>
      <c r="S3007" s="257"/>
      <c r="T3007" s="257"/>
      <c r="U3007" s="257"/>
      <c r="V3007" s="257"/>
      <c r="W3007" s="257"/>
      <c r="X3007" s="257"/>
      <c r="Y3007" s="257"/>
      <c r="Z3007" s="257"/>
      <c r="AA3007" s="257"/>
      <c r="AB3007" s="257"/>
      <c r="AC3007" s="257"/>
      <c r="AD3007" s="257"/>
      <c r="AE3007" s="257"/>
      <c r="AF3007" s="257"/>
      <c r="AG3007" s="257"/>
      <c r="AH3007" s="257"/>
      <c r="AI3007" s="257"/>
      <c r="AJ3007" s="257"/>
      <c r="AK3007" s="257"/>
      <c r="AL3007" s="257"/>
      <c r="AM3007" s="257"/>
      <c r="AN3007" s="257"/>
      <c r="AO3007" s="257"/>
      <c r="AP3007" s="257"/>
      <c r="AQ3007" s="257"/>
      <c r="AR3007" s="257"/>
      <c r="AS3007" s="257"/>
      <c r="AT3007" s="257"/>
    </row>
    <row r="3008" spans="2:46" ht="14.4" x14ac:dyDescent="0.3">
      <c r="B3008" s="318"/>
      <c r="C3008" s="317"/>
      <c r="D3008" s="257"/>
      <c r="E3008" s="257"/>
      <c r="F3008" s="257"/>
      <c r="G3008" s="257"/>
      <c r="H3008" s="257"/>
      <c r="I3008" s="257"/>
      <c r="J3008" s="257"/>
      <c r="K3008" s="257"/>
      <c r="L3008" s="257"/>
      <c r="M3008" s="257"/>
      <c r="N3008" s="257"/>
      <c r="O3008" s="257"/>
      <c r="P3008" s="257"/>
      <c r="Q3008" s="257"/>
      <c r="R3008" s="257"/>
      <c r="S3008" s="257"/>
      <c r="T3008" s="257"/>
      <c r="U3008" s="257"/>
      <c r="V3008" s="257"/>
      <c r="W3008" s="257"/>
      <c r="X3008" s="257"/>
      <c r="Y3008" s="257"/>
      <c r="Z3008" s="257"/>
      <c r="AA3008" s="257"/>
      <c r="AB3008" s="257"/>
      <c r="AC3008" s="257"/>
      <c r="AD3008" s="257"/>
      <c r="AE3008" s="257"/>
      <c r="AF3008" s="257"/>
      <c r="AG3008" s="257"/>
      <c r="AH3008" s="257"/>
      <c r="AI3008" s="257"/>
      <c r="AJ3008" s="257"/>
      <c r="AK3008" s="257"/>
      <c r="AL3008" s="257"/>
      <c r="AM3008" s="257"/>
      <c r="AN3008" s="257"/>
      <c r="AO3008" s="257"/>
      <c r="AP3008" s="257"/>
      <c r="AQ3008" s="257"/>
      <c r="AR3008" s="257"/>
      <c r="AS3008" s="257"/>
      <c r="AT3008" s="257"/>
    </row>
    <row r="3009" spans="2:46" ht="14.4" x14ac:dyDescent="0.3">
      <c r="B3009" s="318"/>
      <c r="C3009" s="317"/>
      <c r="D3009" s="257"/>
      <c r="E3009" s="257"/>
      <c r="F3009" s="257"/>
      <c r="G3009" s="257"/>
      <c r="H3009" s="257"/>
      <c r="I3009" s="257"/>
      <c r="J3009" s="257"/>
      <c r="K3009" s="257"/>
      <c r="L3009" s="257"/>
      <c r="M3009" s="257"/>
      <c r="N3009" s="257"/>
      <c r="O3009" s="257"/>
      <c r="P3009" s="257"/>
      <c r="Q3009" s="257"/>
      <c r="R3009" s="257"/>
      <c r="S3009" s="257"/>
      <c r="T3009" s="257"/>
      <c r="U3009" s="257"/>
      <c r="V3009" s="257"/>
      <c r="W3009" s="257"/>
      <c r="X3009" s="257"/>
      <c r="Y3009" s="257"/>
      <c r="Z3009" s="257"/>
      <c r="AA3009" s="257"/>
      <c r="AB3009" s="257"/>
      <c r="AC3009" s="257"/>
      <c r="AD3009" s="257"/>
      <c r="AE3009" s="257"/>
      <c r="AF3009" s="257"/>
      <c r="AG3009" s="257"/>
      <c r="AH3009" s="257"/>
      <c r="AI3009" s="257"/>
      <c r="AJ3009" s="257"/>
      <c r="AK3009" s="257"/>
      <c r="AL3009" s="257"/>
      <c r="AM3009" s="257"/>
      <c r="AN3009" s="257"/>
      <c r="AO3009" s="257"/>
      <c r="AP3009" s="257"/>
      <c r="AQ3009" s="257"/>
      <c r="AR3009" s="257"/>
      <c r="AS3009" s="257"/>
      <c r="AT3009" s="257"/>
    </row>
    <row r="3010" spans="2:46" ht="14.4" x14ac:dyDescent="0.3">
      <c r="B3010" s="318"/>
      <c r="C3010" s="317"/>
      <c r="D3010" s="257"/>
      <c r="E3010" s="257"/>
      <c r="F3010" s="257"/>
      <c r="G3010" s="257"/>
      <c r="H3010" s="257"/>
      <c r="I3010" s="257"/>
      <c r="J3010" s="257"/>
      <c r="K3010" s="257"/>
      <c r="L3010" s="257"/>
      <c r="M3010" s="257"/>
      <c r="N3010" s="257"/>
      <c r="O3010" s="257"/>
      <c r="P3010" s="257"/>
      <c r="Q3010" s="257"/>
      <c r="R3010" s="257"/>
      <c r="S3010" s="257"/>
      <c r="T3010" s="257"/>
      <c r="U3010" s="257"/>
      <c r="V3010" s="257"/>
      <c r="W3010" s="257"/>
      <c r="X3010" s="257"/>
      <c r="Y3010" s="257"/>
      <c r="Z3010" s="257"/>
      <c r="AA3010" s="257"/>
      <c r="AB3010" s="257"/>
      <c r="AC3010" s="257"/>
      <c r="AD3010" s="257"/>
      <c r="AE3010" s="257"/>
      <c r="AF3010" s="257"/>
      <c r="AG3010" s="257"/>
      <c r="AH3010" s="257"/>
      <c r="AI3010" s="257"/>
      <c r="AJ3010" s="257"/>
      <c r="AK3010" s="257"/>
      <c r="AL3010" s="257"/>
      <c r="AM3010" s="257"/>
      <c r="AN3010" s="257"/>
      <c r="AO3010" s="257"/>
      <c r="AP3010" s="257"/>
      <c r="AQ3010" s="257"/>
      <c r="AR3010" s="257"/>
      <c r="AS3010" s="257"/>
      <c r="AT3010" s="257"/>
    </row>
    <row r="3011" spans="2:46" ht="14.4" x14ac:dyDescent="0.3">
      <c r="B3011" s="318"/>
      <c r="C3011" s="317"/>
      <c r="D3011" s="257"/>
      <c r="E3011" s="257"/>
      <c r="F3011" s="257"/>
      <c r="G3011" s="257"/>
      <c r="H3011" s="257"/>
      <c r="I3011" s="257"/>
      <c r="J3011" s="257"/>
      <c r="K3011" s="257"/>
      <c r="L3011" s="257"/>
      <c r="M3011" s="257"/>
      <c r="N3011" s="257"/>
      <c r="O3011" s="257"/>
      <c r="P3011" s="257"/>
      <c r="Q3011" s="257"/>
      <c r="R3011" s="257"/>
      <c r="S3011" s="257"/>
      <c r="T3011" s="257"/>
      <c r="U3011" s="257"/>
      <c r="V3011" s="257"/>
      <c r="W3011" s="257"/>
      <c r="X3011" s="257"/>
      <c r="Y3011" s="257"/>
      <c r="Z3011" s="257"/>
      <c r="AA3011" s="257"/>
      <c r="AB3011" s="257"/>
      <c r="AC3011" s="257"/>
      <c r="AD3011" s="257"/>
      <c r="AE3011" s="257"/>
      <c r="AF3011" s="257"/>
      <c r="AG3011" s="257"/>
      <c r="AH3011" s="257"/>
      <c r="AI3011" s="257"/>
      <c r="AJ3011" s="257"/>
      <c r="AK3011" s="257"/>
      <c r="AL3011" s="257"/>
      <c r="AM3011" s="257"/>
      <c r="AN3011" s="257"/>
      <c r="AO3011" s="257"/>
      <c r="AP3011" s="257"/>
      <c r="AQ3011" s="257"/>
      <c r="AR3011" s="257"/>
      <c r="AS3011" s="257"/>
      <c r="AT3011" s="257"/>
    </row>
    <row r="3012" spans="2:46" ht="14.4" x14ac:dyDescent="0.3">
      <c r="B3012" s="318"/>
      <c r="C3012" s="317"/>
      <c r="D3012" s="257"/>
      <c r="E3012" s="257"/>
      <c r="F3012" s="257"/>
      <c r="G3012" s="257"/>
      <c r="H3012" s="257"/>
      <c r="I3012" s="257"/>
      <c r="J3012" s="257"/>
      <c r="K3012" s="257"/>
      <c r="L3012" s="257"/>
      <c r="M3012" s="257"/>
      <c r="N3012" s="257"/>
      <c r="O3012" s="257"/>
      <c r="P3012" s="257"/>
      <c r="Q3012" s="257"/>
      <c r="R3012" s="257"/>
      <c r="S3012" s="257"/>
      <c r="T3012" s="257"/>
      <c r="U3012" s="257"/>
      <c r="V3012" s="257"/>
      <c r="W3012" s="257"/>
      <c r="X3012" s="257"/>
      <c r="Y3012" s="257"/>
      <c r="Z3012" s="257"/>
      <c r="AA3012" s="257"/>
      <c r="AB3012" s="257"/>
      <c r="AC3012" s="257"/>
      <c r="AD3012" s="257"/>
      <c r="AE3012" s="257"/>
      <c r="AF3012" s="257"/>
      <c r="AG3012" s="257"/>
      <c r="AH3012" s="257"/>
      <c r="AI3012" s="257"/>
      <c r="AJ3012" s="257"/>
      <c r="AK3012" s="257"/>
      <c r="AL3012" s="257"/>
      <c r="AM3012" s="257"/>
      <c r="AN3012" s="257"/>
      <c r="AO3012" s="257"/>
      <c r="AP3012" s="257"/>
      <c r="AQ3012" s="257"/>
      <c r="AR3012" s="257"/>
      <c r="AS3012" s="257"/>
      <c r="AT3012" s="257"/>
    </row>
    <row r="3013" spans="2:46" ht="14.4" x14ac:dyDescent="0.3">
      <c r="B3013" s="318"/>
      <c r="C3013" s="317"/>
      <c r="D3013" s="257"/>
      <c r="E3013" s="257"/>
      <c r="F3013" s="257"/>
      <c r="G3013" s="257"/>
      <c r="H3013" s="257"/>
      <c r="I3013" s="257"/>
      <c r="J3013" s="257"/>
      <c r="K3013" s="257"/>
      <c r="L3013" s="257"/>
      <c r="M3013" s="257"/>
      <c r="N3013" s="257"/>
      <c r="O3013" s="257"/>
      <c r="P3013" s="257"/>
      <c r="Q3013" s="257"/>
      <c r="R3013" s="257"/>
      <c r="S3013" s="257"/>
      <c r="T3013" s="257"/>
      <c r="U3013" s="257"/>
      <c r="V3013" s="257"/>
      <c r="W3013" s="257"/>
      <c r="X3013" s="257"/>
      <c r="Y3013" s="257"/>
      <c r="Z3013" s="257"/>
      <c r="AA3013" s="257"/>
      <c r="AB3013" s="257"/>
      <c r="AC3013" s="257"/>
      <c r="AD3013" s="257"/>
      <c r="AE3013" s="257"/>
      <c r="AF3013" s="257"/>
      <c r="AG3013" s="257"/>
      <c r="AH3013" s="257"/>
      <c r="AI3013" s="257"/>
      <c r="AJ3013" s="257"/>
      <c r="AK3013" s="257"/>
      <c r="AL3013" s="257"/>
      <c r="AM3013" s="257"/>
      <c r="AN3013" s="257"/>
      <c r="AO3013" s="257"/>
      <c r="AP3013" s="257"/>
      <c r="AQ3013" s="257"/>
      <c r="AR3013" s="257"/>
      <c r="AS3013" s="257"/>
      <c r="AT3013" s="257"/>
    </row>
    <row r="3014" spans="2:46" ht="14.4" x14ac:dyDescent="0.3">
      <c r="B3014" s="318"/>
      <c r="C3014" s="317"/>
      <c r="D3014" s="257"/>
      <c r="E3014" s="257"/>
      <c r="F3014" s="257"/>
      <c r="G3014" s="257"/>
      <c r="H3014" s="257"/>
      <c r="I3014" s="257"/>
      <c r="J3014" s="257"/>
      <c r="K3014" s="257"/>
      <c r="L3014" s="257"/>
      <c r="M3014" s="257"/>
      <c r="N3014" s="257"/>
      <c r="O3014" s="257"/>
      <c r="P3014" s="257"/>
      <c r="Q3014" s="257"/>
      <c r="R3014" s="257"/>
      <c r="S3014" s="257"/>
      <c r="T3014" s="257"/>
      <c r="U3014" s="257"/>
      <c r="V3014" s="257"/>
      <c r="W3014" s="257"/>
      <c r="X3014" s="257"/>
      <c r="Y3014" s="257"/>
      <c r="Z3014" s="257"/>
      <c r="AA3014" s="257"/>
      <c r="AB3014" s="257"/>
      <c r="AC3014" s="257"/>
      <c r="AD3014" s="257"/>
      <c r="AE3014" s="257"/>
      <c r="AF3014" s="257"/>
      <c r="AG3014" s="257"/>
      <c r="AH3014" s="257"/>
      <c r="AI3014" s="257"/>
      <c r="AJ3014" s="257"/>
      <c r="AK3014" s="257"/>
      <c r="AL3014" s="257"/>
      <c r="AM3014" s="257"/>
      <c r="AN3014" s="257"/>
      <c r="AO3014" s="257"/>
      <c r="AP3014" s="257"/>
      <c r="AQ3014" s="257"/>
      <c r="AR3014" s="257"/>
      <c r="AS3014" s="257"/>
      <c r="AT3014" s="257"/>
    </row>
    <row r="3015" spans="2:46" ht="14.4" x14ac:dyDescent="0.3">
      <c r="B3015" s="318"/>
      <c r="C3015" s="317"/>
      <c r="D3015" s="257"/>
      <c r="E3015" s="257"/>
      <c r="F3015" s="257"/>
      <c r="G3015" s="257"/>
      <c r="H3015" s="257"/>
      <c r="I3015" s="257"/>
      <c r="J3015" s="257"/>
      <c r="K3015" s="257"/>
      <c r="L3015" s="257"/>
      <c r="M3015" s="257"/>
      <c r="N3015" s="257"/>
      <c r="O3015" s="257"/>
      <c r="P3015" s="257"/>
      <c r="Q3015" s="257"/>
      <c r="R3015" s="257"/>
      <c r="S3015" s="257"/>
      <c r="T3015" s="257"/>
      <c r="U3015" s="257"/>
      <c r="V3015" s="257"/>
      <c r="W3015" s="257"/>
      <c r="X3015" s="257"/>
      <c r="Y3015" s="257"/>
      <c r="Z3015" s="257"/>
      <c r="AA3015" s="257"/>
      <c r="AB3015" s="257"/>
      <c r="AC3015" s="257"/>
      <c r="AD3015" s="257"/>
      <c r="AE3015" s="257"/>
      <c r="AF3015" s="257"/>
      <c r="AG3015" s="257"/>
      <c r="AH3015" s="257"/>
      <c r="AI3015" s="257"/>
      <c r="AJ3015" s="257"/>
      <c r="AK3015" s="257"/>
      <c r="AL3015" s="257"/>
      <c r="AM3015" s="257"/>
      <c r="AN3015" s="257"/>
      <c r="AO3015" s="257"/>
      <c r="AP3015" s="257"/>
      <c r="AQ3015" s="257"/>
      <c r="AR3015" s="257"/>
      <c r="AS3015" s="257"/>
      <c r="AT3015" s="257"/>
    </row>
    <row r="3016" spans="2:46" ht="14.4" x14ac:dyDescent="0.3">
      <c r="B3016" s="318"/>
      <c r="C3016" s="317"/>
      <c r="D3016" s="257"/>
      <c r="E3016" s="257"/>
      <c r="F3016" s="257"/>
      <c r="G3016" s="257"/>
      <c r="H3016" s="257"/>
      <c r="I3016" s="257"/>
      <c r="J3016" s="257"/>
      <c r="K3016" s="257"/>
      <c r="L3016" s="257"/>
      <c r="M3016" s="257"/>
      <c r="N3016" s="257"/>
      <c r="O3016" s="257"/>
      <c r="P3016" s="257"/>
      <c r="Q3016" s="257"/>
      <c r="R3016" s="257"/>
      <c r="S3016" s="257"/>
      <c r="T3016" s="257"/>
      <c r="U3016" s="257"/>
      <c r="V3016" s="257"/>
      <c r="W3016" s="257"/>
      <c r="X3016" s="257"/>
      <c r="Y3016" s="257"/>
      <c r="Z3016" s="257"/>
      <c r="AA3016" s="257"/>
      <c r="AB3016" s="257"/>
      <c r="AC3016" s="257"/>
      <c r="AD3016" s="257"/>
      <c r="AE3016" s="257"/>
      <c r="AF3016" s="257"/>
      <c r="AG3016" s="257"/>
      <c r="AH3016" s="257"/>
      <c r="AI3016" s="257"/>
      <c r="AJ3016" s="257"/>
      <c r="AK3016" s="257"/>
      <c r="AL3016" s="257"/>
      <c r="AM3016" s="257"/>
      <c r="AN3016" s="257"/>
      <c r="AO3016" s="257"/>
      <c r="AP3016" s="257"/>
      <c r="AQ3016" s="257"/>
      <c r="AR3016" s="257"/>
      <c r="AS3016" s="257"/>
      <c r="AT3016" s="257"/>
    </row>
    <row r="3017" spans="2:46" ht="14.4" x14ac:dyDescent="0.3">
      <c r="B3017" s="318"/>
      <c r="C3017" s="317"/>
      <c r="D3017" s="257"/>
      <c r="E3017" s="257"/>
      <c r="F3017" s="257"/>
      <c r="G3017" s="257"/>
      <c r="H3017" s="257"/>
      <c r="I3017" s="257"/>
      <c r="J3017" s="257"/>
      <c r="K3017" s="257"/>
      <c r="L3017" s="257"/>
      <c r="M3017" s="257"/>
      <c r="N3017" s="257"/>
      <c r="O3017" s="257"/>
      <c r="P3017" s="257"/>
      <c r="Q3017" s="257"/>
      <c r="R3017" s="257"/>
      <c r="S3017" s="257"/>
      <c r="T3017" s="257"/>
      <c r="U3017" s="257"/>
      <c r="V3017" s="257"/>
      <c r="W3017" s="257"/>
      <c r="X3017" s="257"/>
      <c r="Y3017" s="257"/>
      <c r="Z3017" s="257"/>
      <c r="AA3017" s="257"/>
      <c r="AB3017" s="257"/>
      <c r="AC3017" s="257"/>
      <c r="AD3017" s="257"/>
      <c r="AE3017" s="257"/>
      <c r="AF3017" s="257"/>
      <c r="AG3017" s="257"/>
      <c r="AH3017" s="257"/>
      <c r="AI3017" s="257"/>
      <c r="AJ3017" s="257"/>
      <c r="AK3017" s="257"/>
      <c r="AL3017" s="257"/>
      <c r="AM3017" s="257"/>
      <c r="AN3017" s="257"/>
      <c r="AO3017" s="257"/>
      <c r="AP3017" s="257"/>
      <c r="AQ3017" s="257"/>
      <c r="AR3017" s="257"/>
      <c r="AS3017" s="257"/>
      <c r="AT3017" s="257"/>
    </row>
    <row r="3018" spans="2:46" ht="14.4" x14ac:dyDescent="0.3">
      <c r="B3018" s="318"/>
      <c r="C3018" s="317"/>
      <c r="D3018" s="257"/>
      <c r="E3018" s="257"/>
      <c r="F3018" s="257"/>
      <c r="G3018" s="257"/>
      <c r="H3018" s="257"/>
      <c r="I3018" s="257"/>
      <c r="J3018" s="257"/>
      <c r="K3018" s="257"/>
      <c r="L3018" s="257"/>
      <c r="M3018" s="257"/>
      <c r="N3018" s="257"/>
      <c r="O3018" s="257"/>
      <c r="P3018" s="257"/>
      <c r="Q3018" s="257"/>
      <c r="R3018" s="257"/>
      <c r="S3018" s="257"/>
      <c r="T3018" s="257"/>
      <c r="U3018" s="257"/>
      <c r="V3018" s="257"/>
      <c r="W3018" s="257"/>
      <c r="X3018" s="257"/>
      <c r="Y3018" s="257"/>
      <c r="Z3018" s="257"/>
      <c r="AA3018" s="257"/>
      <c r="AB3018" s="257"/>
      <c r="AC3018" s="257"/>
      <c r="AD3018" s="257"/>
      <c r="AE3018" s="257"/>
      <c r="AF3018" s="257"/>
      <c r="AG3018" s="257"/>
      <c r="AH3018" s="257"/>
      <c r="AI3018" s="257"/>
      <c r="AJ3018" s="257"/>
      <c r="AK3018" s="257"/>
      <c r="AL3018" s="257"/>
      <c r="AM3018" s="257"/>
      <c r="AN3018" s="257"/>
      <c r="AO3018" s="257"/>
      <c r="AP3018" s="257"/>
      <c r="AQ3018" s="257"/>
      <c r="AR3018" s="257"/>
      <c r="AS3018" s="257"/>
      <c r="AT3018" s="257"/>
    </row>
    <row r="3019" spans="2:46" ht="14.4" x14ac:dyDescent="0.3">
      <c r="B3019" s="318"/>
      <c r="C3019" s="317"/>
      <c r="D3019" s="257"/>
      <c r="E3019" s="257"/>
      <c r="F3019" s="257"/>
      <c r="G3019" s="257"/>
      <c r="H3019" s="257"/>
      <c r="I3019" s="257"/>
      <c r="J3019" s="257"/>
      <c r="K3019" s="257"/>
      <c r="L3019" s="257"/>
      <c r="M3019" s="257"/>
      <c r="N3019" s="257"/>
      <c r="O3019" s="257"/>
      <c r="P3019" s="257"/>
      <c r="Q3019" s="257"/>
      <c r="R3019" s="257"/>
      <c r="S3019" s="257"/>
      <c r="T3019" s="257"/>
      <c r="U3019" s="257"/>
      <c r="V3019" s="257"/>
      <c r="W3019" s="257"/>
      <c r="X3019" s="257"/>
      <c r="Y3019" s="257"/>
      <c r="Z3019" s="257"/>
      <c r="AA3019" s="257"/>
      <c r="AB3019" s="257"/>
      <c r="AC3019" s="257"/>
      <c r="AD3019" s="257"/>
      <c r="AE3019" s="257"/>
      <c r="AF3019" s="257"/>
      <c r="AG3019" s="257"/>
      <c r="AH3019" s="257"/>
      <c r="AI3019" s="257"/>
      <c r="AJ3019" s="257"/>
      <c r="AK3019" s="257"/>
      <c r="AL3019" s="257"/>
      <c r="AM3019" s="257"/>
      <c r="AN3019" s="257"/>
      <c r="AO3019" s="257"/>
      <c r="AP3019" s="257"/>
      <c r="AQ3019" s="257"/>
      <c r="AR3019" s="257"/>
      <c r="AS3019" s="257"/>
      <c r="AT3019" s="257"/>
    </row>
    <row r="3020" spans="2:46" ht="14.4" x14ac:dyDescent="0.3">
      <c r="B3020" s="318"/>
      <c r="C3020" s="317"/>
      <c r="D3020" s="257"/>
      <c r="E3020" s="257"/>
      <c r="F3020" s="257"/>
      <c r="G3020" s="257"/>
      <c r="H3020" s="257"/>
      <c r="I3020" s="257"/>
      <c r="J3020" s="257"/>
      <c r="K3020" s="257"/>
      <c r="L3020" s="257"/>
      <c r="M3020" s="257"/>
      <c r="N3020" s="257"/>
      <c r="O3020" s="257"/>
      <c r="P3020" s="257"/>
      <c r="Q3020" s="257"/>
      <c r="R3020" s="257"/>
      <c r="S3020" s="257"/>
      <c r="T3020" s="257"/>
      <c r="U3020" s="257"/>
      <c r="V3020" s="257"/>
      <c r="W3020" s="257"/>
      <c r="X3020" s="257"/>
      <c r="Y3020" s="257"/>
      <c r="Z3020" s="257"/>
      <c r="AA3020" s="257"/>
      <c r="AB3020" s="257"/>
      <c r="AC3020" s="257"/>
      <c r="AD3020" s="257"/>
      <c r="AE3020" s="257"/>
      <c r="AF3020" s="257"/>
      <c r="AG3020" s="257"/>
      <c r="AH3020" s="257"/>
      <c r="AI3020" s="257"/>
      <c r="AJ3020" s="257"/>
      <c r="AK3020" s="257"/>
      <c r="AL3020" s="257"/>
      <c r="AM3020" s="257"/>
      <c r="AN3020" s="257"/>
      <c r="AO3020" s="257"/>
      <c r="AP3020" s="257"/>
      <c r="AQ3020" s="257"/>
      <c r="AR3020" s="257"/>
      <c r="AS3020" s="257"/>
      <c r="AT3020" s="257"/>
    </row>
    <row r="3021" spans="2:46" ht="14.4" x14ac:dyDescent="0.3">
      <c r="B3021" s="318"/>
      <c r="C3021" s="317"/>
      <c r="D3021" s="257"/>
      <c r="E3021" s="257"/>
      <c r="F3021" s="257"/>
      <c r="G3021" s="257"/>
      <c r="H3021" s="257"/>
      <c r="I3021" s="257"/>
      <c r="J3021" s="257"/>
      <c r="K3021" s="257"/>
      <c r="L3021" s="257"/>
      <c r="M3021" s="257"/>
      <c r="N3021" s="257"/>
      <c r="O3021" s="257"/>
      <c r="P3021" s="257"/>
      <c r="Q3021" s="257"/>
      <c r="R3021" s="257"/>
      <c r="S3021" s="257"/>
      <c r="T3021" s="257"/>
      <c r="U3021" s="257"/>
      <c r="V3021" s="257"/>
      <c r="W3021" s="257"/>
      <c r="X3021" s="257"/>
      <c r="Y3021" s="257"/>
      <c r="Z3021" s="257"/>
      <c r="AA3021" s="257"/>
      <c r="AB3021" s="257"/>
      <c r="AC3021" s="257"/>
      <c r="AD3021" s="257"/>
      <c r="AE3021" s="257"/>
      <c r="AF3021" s="257"/>
      <c r="AG3021" s="257"/>
      <c r="AH3021" s="257"/>
      <c r="AI3021" s="257"/>
      <c r="AJ3021" s="257"/>
      <c r="AK3021" s="257"/>
      <c r="AL3021" s="257"/>
      <c r="AM3021" s="257"/>
      <c r="AN3021" s="257"/>
      <c r="AO3021" s="257"/>
      <c r="AP3021" s="257"/>
      <c r="AQ3021" s="257"/>
      <c r="AR3021" s="257"/>
      <c r="AS3021" s="257"/>
      <c r="AT3021" s="257"/>
    </row>
    <row r="3022" spans="2:46" ht="14.4" x14ac:dyDescent="0.3">
      <c r="B3022" s="318"/>
      <c r="C3022" s="317"/>
      <c r="D3022" s="257"/>
      <c r="E3022" s="257"/>
      <c r="F3022" s="257"/>
      <c r="G3022" s="257"/>
      <c r="H3022" s="257"/>
      <c r="I3022" s="257"/>
      <c r="J3022" s="257"/>
      <c r="K3022" s="257"/>
      <c r="L3022" s="257"/>
      <c r="M3022" s="257"/>
      <c r="N3022" s="257"/>
      <c r="O3022" s="257"/>
      <c r="P3022" s="257"/>
      <c r="Q3022" s="257"/>
      <c r="R3022" s="257"/>
      <c r="S3022" s="257"/>
      <c r="T3022" s="257"/>
      <c r="U3022" s="257"/>
      <c r="V3022" s="257"/>
      <c r="W3022" s="257"/>
      <c r="X3022" s="257"/>
      <c r="Y3022" s="257"/>
      <c r="Z3022" s="257"/>
      <c r="AA3022" s="257"/>
      <c r="AB3022" s="257"/>
      <c r="AC3022" s="257"/>
      <c r="AD3022" s="257"/>
      <c r="AE3022" s="257"/>
      <c r="AF3022" s="257"/>
      <c r="AG3022" s="257"/>
      <c r="AH3022" s="257"/>
      <c r="AI3022" s="257"/>
      <c r="AJ3022" s="257"/>
      <c r="AK3022" s="257"/>
      <c r="AL3022" s="257"/>
      <c r="AM3022" s="257"/>
      <c r="AN3022" s="257"/>
      <c r="AO3022" s="257"/>
      <c r="AP3022" s="257"/>
      <c r="AQ3022" s="257"/>
      <c r="AR3022" s="257"/>
      <c r="AS3022" s="257"/>
      <c r="AT3022" s="257"/>
    </row>
    <row r="3023" spans="2:46" ht="14.4" x14ac:dyDescent="0.3">
      <c r="B3023" s="318"/>
      <c r="C3023" s="317"/>
      <c r="D3023" s="257"/>
      <c r="E3023" s="257"/>
      <c r="F3023" s="257"/>
      <c r="G3023" s="257"/>
      <c r="H3023" s="257"/>
      <c r="I3023" s="257"/>
      <c r="J3023" s="257"/>
      <c r="K3023" s="257"/>
      <c r="L3023" s="257"/>
      <c r="M3023" s="257"/>
      <c r="N3023" s="257"/>
      <c r="O3023" s="257"/>
      <c r="P3023" s="257"/>
      <c r="Q3023" s="257"/>
      <c r="R3023" s="257"/>
      <c r="S3023" s="257"/>
      <c r="T3023" s="257"/>
      <c r="U3023" s="257"/>
      <c r="V3023" s="257"/>
      <c r="W3023" s="257"/>
      <c r="X3023" s="257"/>
      <c r="Y3023" s="257"/>
      <c r="Z3023" s="257"/>
      <c r="AA3023" s="257"/>
      <c r="AB3023" s="257"/>
      <c r="AC3023" s="257"/>
      <c r="AD3023" s="257"/>
      <c r="AE3023" s="257"/>
      <c r="AF3023" s="257"/>
      <c r="AG3023" s="257"/>
      <c r="AH3023" s="257"/>
      <c r="AI3023" s="257"/>
      <c r="AJ3023" s="257"/>
      <c r="AK3023" s="257"/>
      <c r="AL3023" s="257"/>
      <c r="AM3023" s="257"/>
      <c r="AN3023" s="257"/>
      <c r="AO3023" s="257"/>
      <c r="AP3023" s="257"/>
      <c r="AQ3023" s="257"/>
      <c r="AR3023" s="257"/>
      <c r="AS3023" s="257"/>
      <c r="AT3023" s="257"/>
    </row>
    <row r="3024" spans="2:46" ht="14.4" x14ac:dyDescent="0.3">
      <c r="B3024" s="318"/>
      <c r="C3024" s="317"/>
      <c r="D3024" s="257"/>
      <c r="E3024" s="257"/>
      <c r="F3024" s="257"/>
      <c r="G3024" s="257"/>
      <c r="H3024" s="257"/>
      <c r="I3024" s="257"/>
      <c r="J3024" s="257"/>
      <c r="K3024" s="257"/>
      <c r="L3024" s="257"/>
      <c r="M3024" s="257"/>
      <c r="N3024" s="257"/>
      <c r="O3024" s="257"/>
      <c r="P3024" s="257"/>
      <c r="Q3024" s="257"/>
      <c r="R3024" s="257"/>
      <c r="S3024" s="257"/>
      <c r="T3024" s="257"/>
      <c r="U3024" s="257"/>
      <c r="V3024" s="257"/>
      <c r="W3024" s="257"/>
      <c r="X3024" s="257"/>
      <c r="Y3024" s="257"/>
      <c r="Z3024" s="257"/>
      <c r="AA3024" s="257"/>
      <c r="AB3024" s="257"/>
      <c r="AC3024" s="257"/>
      <c r="AD3024" s="257"/>
      <c r="AE3024" s="257"/>
      <c r="AF3024" s="257"/>
      <c r="AG3024" s="257"/>
      <c r="AH3024" s="257"/>
      <c r="AI3024" s="257"/>
      <c r="AJ3024" s="257"/>
      <c r="AK3024" s="257"/>
      <c r="AL3024" s="257"/>
      <c r="AM3024" s="257"/>
      <c r="AN3024" s="257"/>
      <c r="AO3024" s="257"/>
      <c r="AP3024" s="257"/>
      <c r="AQ3024" s="257"/>
      <c r="AR3024" s="257"/>
      <c r="AS3024" s="257"/>
      <c r="AT3024" s="257"/>
    </row>
    <row r="3025" spans="2:46" ht="14.4" x14ac:dyDescent="0.3">
      <c r="B3025" s="318"/>
      <c r="C3025" s="317"/>
      <c r="D3025" s="257"/>
      <c r="E3025" s="257"/>
      <c r="F3025" s="257"/>
      <c r="G3025" s="257"/>
      <c r="H3025" s="257"/>
      <c r="I3025" s="257"/>
      <c r="J3025" s="257"/>
      <c r="K3025" s="257"/>
      <c r="L3025" s="257"/>
      <c r="M3025" s="257"/>
      <c r="N3025" s="257"/>
      <c r="O3025" s="257"/>
      <c r="P3025" s="257"/>
      <c r="Q3025" s="257"/>
      <c r="R3025" s="257"/>
      <c r="S3025" s="257"/>
      <c r="T3025" s="257"/>
      <c r="U3025" s="257"/>
      <c r="V3025" s="257"/>
      <c r="W3025" s="257"/>
      <c r="X3025" s="257"/>
      <c r="Y3025" s="257"/>
      <c r="Z3025" s="257"/>
      <c r="AA3025" s="257"/>
      <c r="AB3025" s="257"/>
      <c r="AC3025" s="257"/>
      <c r="AD3025" s="257"/>
      <c r="AE3025" s="257"/>
      <c r="AF3025" s="257"/>
      <c r="AG3025" s="257"/>
      <c r="AH3025" s="257"/>
      <c r="AI3025" s="257"/>
      <c r="AJ3025" s="257"/>
      <c r="AK3025" s="257"/>
      <c r="AL3025" s="257"/>
      <c r="AM3025" s="257"/>
      <c r="AN3025" s="257"/>
      <c r="AO3025" s="257"/>
      <c r="AP3025" s="257"/>
      <c r="AQ3025" s="257"/>
      <c r="AR3025" s="257"/>
      <c r="AS3025" s="257"/>
      <c r="AT3025" s="257"/>
    </row>
    <row r="3026" spans="2:46" ht="14.4" x14ac:dyDescent="0.3">
      <c r="B3026" s="318"/>
      <c r="C3026" s="317"/>
      <c r="D3026" s="257"/>
      <c r="E3026" s="257"/>
      <c r="F3026" s="257"/>
      <c r="G3026" s="257"/>
      <c r="H3026" s="257"/>
      <c r="I3026" s="257"/>
      <c r="J3026" s="257"/>
      <c r="K3026" s="257"/>
      <c r="L3026" s="257"/>
      <c r="M3026" s="257"/>
      <c r="N3026" s="257"/>
      <c r="O3026" s="257"/>
      <c r="P3026" s="257"/>
      <c r="Q3026" s="257"/>
      <c r="R3026" s="257"/>
      <c r="S3026" s="257"/>
      <c r="T3026" s="257"/>
      <c r="U3026" s="257"/>
      <c r="V3026" s="257"/>
      <c r="W3026" s="257"/>
      <c r="X3026" s="257"/>
      <c r="Y3026" s="257"/>
      <c r="Z3026" s="257"/>
      <c r="AA3026" s="257"/>
      <c r="AB3026" s="257"/>
      <c r="AC3026" s="257"/>
      <c r="AD3026" s="257"/>
      <c r="AE3026" s="257"/>
      <c r="AF3026" s="257"/>
      <c r="AG3026" s="257"/>
      <c r="AH3026" s="257"/>
      <c r="AI3026" s="257"/>
      <c r="AJ3026" s="257"/>
      <c r="AK3026" s="257"/>
      <c r="AL3026" s="257"/>
      <c r="AM3026" s="257"/>
      <c r="AN3026" s="257"/>
      <c r="AO3026" s="257"/>
      <c r="AP3026" s="257"/>
      <c r="AQ3026" s="257"/>
      <c r="AR3026" s="257"/>
      <c r="AS3026" s="257"/>
      <c r="AT3026" s="257"/>
    </row>
    <row r="3027" spans="2:46" ht="14.4" x14ac:dyDescent="0.3">
      <c r="B3027" s="318"/>
      <c r="C3027" s="317"/>
      <c r="D3027" s="257"/>
      <c r="E3027" s="257"/>
      <c r="F3027" s="257"/>
      <c r="G3027" s="257"/>
      <c r="H3027" s="257"/>
      <c r="I3027" s="257"/>
      <c r="J3027" s="257"/>
      <c r="K3027" s="257"/>
      <c r="L3027" s="257"/>
      <c r="M3027" s="257"/>
      <c r="N3027" s="257"/>
      <c r="O3027" s="257"/>
      <c r="P3027" s="257"/>
      <c r="Q3027" s="257"/>
      <c r="R3027" s="257"/>
      <c r="S3027" s="257"/>
      <c r="T3027" s="257"/>
      <c r="U3027" s="257"/>
      <c r="V3027" s="257"/>
      <c r="W3027" s="257"/>
      <c r="X3027" s="257"/>
      <c r="Y3027" s="257"/>
      <c r="Z3027" s="257"/>
      <c r="AA3027" s="257"/>
      <c r="AB3027" s="257"/>
      <c r="AC3027" s="257"/>
      <c r="AD3027" s="257"/>
      <c r="AE3027" s="257"/>
      <c r="AF3027" s="257"/>
      <c r="AG3027" s="257"/>
      <c r="AH3027" s="257"/>
      <c r="AI3027" s="257"/>
      <c r="AJ3027" s="257"/>
      <c r="AK3027" s="257"/>
      <c r="AL3027" s="257"/>
      <c r="AM3027" s="257"/>
      <c r="AN3027" s="257"/>
      <c r="AO3027" s="257"/>
      <c r="AP3027" s="257"/>
      <c r="AQ3027" s="257"/>
      <c r="AR3027" s="257"/>
      <c r="AS3027" s="257"/>
      <c r="AT3027" s="257"/>
    </row>
    <row r="3028" spans="2:46" ht="14.4" x14ac:dyDescent="0.3">
      <c r="B3028" s="318"/>
      <c r="C3028" s="317"/>
      <c r="D3028" s="257"/>
      <c r="E3028" s="257"/>
      <c r="F3028" s="257"/>
      <c r="G3028" s="257"/>
      <c r="H3028" s="257"/>
      <c r="I3028" s="257"/>
      <c r="J3028" s="257"/>
      <c r="K3028" s="257"/>
      <c r="L3028" s="257"/>
      <c r="M3028" s="257"/>
      <c r="N3028" s="257"/>
      <c r="O3028" s="257"/>
      <c r="P3028" s="257"/>
      <c r="Q3028" s="257"/>
      <c r="R3028" s="257"/>
      <c r="S3028" s="257"/>
      <c r="T3028" s="257"/>
      <c r="U3028" s="257"/>
      <c r="V3028" s="257"/>
      <c r="W3028" s="257"/>
      <c r="X3028" s="257"/>
      <c r="Y3028" s="257"/>
      <c r="Z3028" s="257"/>
      <c r="AA3028" s="257"/>
      <c r="AB3028" s="257"/>
      <c r="AC3028" s="257"/>
      <c r="AD3028" s="257"/>
      <c r="AE3028" s="257"/>
      <c r="AF3028" s="257"/>
      <c r="AG3028" s="257"/>
      <c r="AH3028" s="257"/>
      <c r="AI3028" s="257"/>
      <c r="AJ3028" s="257"/>
      <c r="AK3028" s="257"/>
      <c r="AL3028" s="257"/>
      <c r="AM3028" s="257"/>
      <c r="AN3028" s="257"/>
      <c r="AO3028" s="257"/>
      <c r="AP3028" s="257"/>
      <c r="AQ3028" s="257"/>
      <c r="AR3028" s="257"/>
      <c r="AS3028" s="257"/>
      <c r="AT3028" s="257"/>
    </row>
    <row r="3029" spans="2:46" ht="14.4" x14ac:dyDescent="0.3">
      <c r="B3029" s="318"/>
      <c r="C3029" s="317"/>
      <c r="D3029" s="257"/>
      <c r="E3029" s="257"/>
      <c r="F3029" s="257"/>
      <c r="G3029" s="257"/>
      <c r="H3029" s="257"/>
      <c r="I3029" s="257"/>
      <c r="J3029" s="257"/>
      <c r="K3029" s="257"/>
      <c r="L3029" s="257"/>
      <c r="M3029" s="257"/>
      <c r="N3029" s="257"/>
      <c r="O3029" s="257"/>
      <c r="P3029" s="257"/>
      <c r="Q3029" s="257"/>
      <c r="R3029" s="257"/>
      <c r="S3029" s="257"/>
      <c r="T3029" s="257"/>
      <c r="U3029" s="257"/>
      <c r="V3029" s="257"/>
      <c r="W3029" s="257"/>
      <c r="X3029" s="257"/>
      <c r="Y3029" s="257"/>
      <c r="Z3029" s="257"/>
      <c r="AA3029" s="257"/>
      <c r="AB3029" s="257"/>
      <c r="AC3029" s="257"/>
      <c r="AD3029" s="257"/>
      <c r="AE3029" s="257"/>
      <c r="AF3029" s="257"/>
      <c r="AG3029" s="257"/>
      <c r="AH3029" s="257"/>
      <c r="AI3029" s="257"/>
      <c r="AJ3029" s="257"/>
      <c r="AK3029" s="257"/>
      <c r="AL3029" s="257"/>
      <c r="AM3029" s="257"/>
      <c r="AN3029" s="257"/>
      <c r="AO3029" s="257"/>
      <c r="AP3029" s="257"/>
      <c r="AQ3029" s="257"/>
      <c r="AR3029" s="257"/>
      <c r="AS3029" s="257"/>
      <c r="AT3029" s="257"/>
    </row>
    <row r="3030" spans="2:46" ht="14.4" x14ac:dyDescent="0.3">
      <c r="B3030" s="318"/>
      <c r="C3030" s="317"/>
      <c r="D3030" s="257"/>
      <c r="E3030" s="257"/>
      <c r="F3030" s="257"/>
      <c r="G3030" s="257"/>
      <c r="H3030" s="257"/>
      <c r="I3030" s="257"/>
      <c r="J3030" s="257"/>
      <c r="K3030" s="257"/>
      <c r="L3030" s="257"/>
      <c r="M3030" s="257"/>
      <c r="N3030" s="257"/>
      <c r="O3030" s="257"/>
      <c r="P3030" s="257"/>
      <c r="Q3030" s="257"/>
      <c r="R3030" s="257"/>
      <c r="S3030" s="257"/>
      <c r="T3030" s="257"/>
      <c r="U3030" s="257"/>
      <c r="V3030" s="257"/>
      <c r="W3030" s="257"/>
      <c r="X3030" s="257"/>
      <c r="Y3030" s="257"/>
      <c r="Z3030" s="257"/>
      <c r="AA3030" s="257"/>
      <c r="AB3030" s="257"/>
      <c r="AC3030" s="257"/>
      <c r="AD3030" s="257"/>
      <c r="AE3030" s="257"/>
      <c r="AF3030" s="257"/>
      <c r="AG3030" s="257"/>
      <c r="AH3030" s="257"/>
      <c r="AI3030" s="257"/>
      <c r="AJ3030" s="257"/>
      <c r="AK3030" s="257"/>
      <c r="AL3030" s="257"/>
      <c r="AM3030" s="257"/>
      <c r="AN3030" s="257"/>
      <c r="AO3030" s="257"/>
      <c r="AP3030" s="257"/>
      <c r="AQ3030" s="257"/>
      <c r="AR3030" s="257"/>
      <c r="AS3030" s="257"/>
      <c r="AT3030" s="257"/>
    </row>
    <row r="3031" spans="2:46" ht="14.4" x14ac:dyDescent="0.3">
      <c r="B3031" s="318"/>
      <c r="C3031" s="317"/>
      <c r="D3031" s="257"/>
      <c r="E3031" s="257"/>
      <c r="F3031" s="257"/>
      <c r="G3031" s="257"/>
      <c r="H3031" s="257"/>
      <c r="I3031" s="257"/>
      <c r="J3031" s="257"/>
      <c r="K3031" s="257"/>
      <c r="L3031" s="257"/>
      <c r="M3031" s="257"/>
      <c r="N3031" s="257"/>
      <c r="O3031" s="257"/>
      <c r="P3031" s="257"/>
      <c r="Q3031" s="257"/>
      <c r="R3031" s="257"/>
      <c r="S3031" s="257"/>
      <c r="T3031" s="257"/>
      <c r="U3031" s="257"/>
      <c r="V3031" s="257"/>
      <c r="W3031" s="257"/>
      <c r="X3031" s="257"/>
      <c r="Y3031" s="257"/>
      <c r="Z3031" s="257"/>
      <c r="AA3031" s="257"/>
      <c r="AB3031" s="257"/>
      <c r="AC3031" s="257"/>
      <c r="AD3031" s="257"/>
      <c r="AE3031" s="257"/>
      <c r="AF3031" s="257"/>
      <c r="AG3031" s="257"/>
      <c r="AH3031" s="257"/>
      <c r="AI3031" s="257"/>
      <c r="AJ3031" s="257"/>
      <c r="AK3031" s="257"/>
      <c r="AL3031" s="257"/>
      <c r="AM3031" s="257"/>
      <c r="AN3031" s="257"/>
      <c r="AO3031" s="257"/>
      <c r="AP3031" s="257"/>
      <c r="AQ3031" s="257"/>
      <c r="AR3031" s="257"/>
      <c r="AS3031" s="257"/>
      <c r="AT3031" s="257"/>
    </row>
    <row r="3032" spans="2:46" ht="14.4" x14ac:dyDescent="0.3">
      <c r="B3032" s="318"/>
      <c r="C3032" s="317"/>
      <c r="D3032" s="257"/>
      <c r="E3032" s="257"/>
      <c r="F3032" s="257"/>
      <c r="G3032" s="257"/>
      <c r="H3032" s="257"/>
      <c r="I3032" s="257"/>
      <c r="J3032" s="257"/>
      <c r="K3032" s="257"/>
      <c r="L3032" s="257"/>
      <c r="M3032" s="257"/>
      <c r="N3032" s="257"/>
      <c r="O3032" s="257"/>
      <c r="P3032" s="257"/>
      <c r="Q3032" s="257"/>
      <c r="R3032" s="257"/>
      <c r="S3032" s="257"/>
      <c r="T3032" s="257"/>
      <c r="U3032" s="257"/>
      <c r="V3032" s="257"/>
      <c r="W3032" s="257"/>
      <c r="X3032" s="257"/>
      <c r="Y3032" s="257"/>
      <c r="Z3032" s="257"/>
      <c r="AA3032" s="257"/>
      <c r="AB3032" s="257"/>
      <c r="AC3032" s="257"/>
      <c r="AD3032" s="257"/>
      <c r="AE3032" s="257"/>
      <c r="AF3032" s="257"/>
      <c r="AG3032" s="257"/>
      <c r="AH3032" s="257"/>
      <c r="AI3032" s="257"/>
      <c r="AJ3032" s="257"/>
      <c r="AK3032" s="257"/>
      <c r="AL3032" s="257"/>
      <c r="AM3032" s="257"/>
      <c r="AN3032" s="257"/>
      <c r="AO3032" s="257"/>
      <c r="AP3032" s="257"/>
      <c r="AQ3032" s="257"/>
      <c r="AR3032" s="257"/>
      <c r="AS3032" s="257"/>
      <c r="AT3032" s="257"/>
    </row>
    <row r="3033" spans="2:46" ht="14.4" x14ac:dyDescent="0.3">
      <c r="B3033" s="318"/>
      <c r="C3033" s="317"/>
      <c r="D3033" s="257"/>
      <c r="E3033" s="257"/>
      <c r="F3033" s="257"/>
      <c r="G3033" s="257"/>
      <c r="H3033" s="257"/>
      <c r="I3033" s="257"/>
      <c r="J3033" s="257"/>
      <c r="K3033" s="257"/>
      <c r="L3033" s="257"/>
      <c r="M3033" s="257"/>
      <c r="N3033" s="257"/>
      <c r="O3033" s="257"/>
      <c r="P3033" s="257"/>
      <c r="Q3033" s="257"/>
      <c r="R3033" s="257"/>
      <c r="S3033" s="257"/>
      <c r="T3033" s="257"/>
      <c r="U3033" s="257"/>
      <c r="V3033" s="257"/>
      <c r="W3033" s="257"/>
      <c r="X3033" s="257"/>
      <c r="Y3033" s="257"/>
      <c r="Z3033" s="257"/>
      <c r="AA3033" s="257"/>
      <c r="AB3033" s="257"/>
      <c r="AC3033" s="257"/>
      <c r="AD3033" s="257"/>
      <c r="AE3033" s="257"/>
      <c r="AF3033" s="257"/>
      <c r="AG3033" s="257"/>
      <c r="AH3033" s="257"/>
      <c r="AI3033" s="257"/>
      <c r="AJ3033" s="257"/>
      <c r="AK3033" s="257"/>
      <c r="AL3033" s="257"/>
      <c r="AM3033" s="257"/>
      <c r="AN3033" s="257"/>
      <c r="AO3033" s="257"/>
      <c r="AP3033" s="257"/>
      <c r="AQ3033" s="257"/>
      <c r="AR3033" s="257"/>
      <c r="AS3033" s="257"/>
      <c r="AT3033" s="257"/>
    </row>
    <row r="3034" spans="2:46" ht="14.4" x14ac:dyDescent="0.3">
      <c r="B3034" s="318"/>
      <c r="C3034" s="317"/>
      <c r="D3034" s="257"/>
      <c r="E3034" s="257"/>
      <c r="F3034" s="257"/>
      <c r="G3034" s="257"/>
      <c r="H3034" s="257"/>
      <c r="I3034" s="257"/>
      <c r="J3034" s="257"/>
      <c r="K3034" s="257"/>
      <c r="L3034" s="257"/>
      <c r="M3034" s="257"/>
      <c r="N3034" s="257"/>
      <c r="O3034" s="257"/>
      <c r="P3034" s="257"/>
      <c r="Q3034" s="257"/>
      <c r="R3034" s="257"/>
      <c r="S3034" s="257"/>
      <c r="T3034" s="257"/>
      <c r="U3034" s="257"/>
      <c r="V3034" s="257"/>
      <c r="W3034" s="257"/>
      <c r="X3034" s="257"/>
      <c r="Y3034" s="257"/>
      <c r="Z3034" s="257"/>
      <c r="AA3034" s="257"/>
      <c r="AB3034" s="257"/>
      <c r="AC3034" s="257"/>
      <c r="AD3034" s="257"/>
      <c r="AE3034" s="257"/>
      <c r="AF3034" s="257"/>
      <c r="AG3034" s="257"/>
      <c r="AH3034" s="257"/>
      <c r="AI3034" s="257"/>
      <c r="AJ3034" s="257"/>
      <c r="AK3034" s="257"/>
      <c r="AL3034" s="257"/>
      <c r="AM3034" s="257"/>
      <c r="AN3034" s="257"/>
      <c r="AO3034" s="257"/>
      <c r="AP3034" s="257"/>
      <c r="AQ3034" s="257"/>
      <c r="AR3034" s="257"/>
      <c r="AS3034" s="257"/>
      <c r="AT3034" s="257"/>
    </row>
    <row r="3035" spans="2:46" ht="14.4" x14ac:dyDescent="0.3">
      <c r="B3035" s="318"/>
      <c r="C3035" s="317"/>
      <c r="D3035" s="257"/>
      <c r="E3035" s="257"/>
      <c r="F3035" s="257"/>
      <c r="G3035" s="257"/>
      <c r="H3035" s="257"/>
      <c r="I3035" s="257"/>
      <c r="J3035" s="257"/>
      <c r="K3035" s="257"/>
      <c r="L3035" s="257"/>
      <c r="M3035" s="257"/>
      <c r="N3035" s="257"/>
      <c r="O3035" s="257"/>
      <c r="P3035" s="257"/>
      <c r="Q3035" s="257"/>
      <c r="R3035" s="257"/>
      <c r="S3035" s="257"/>
      <c r="T3035" s="257"/>
      <c r="U3035" s="257"/>
      <c r="V3035" s="257"/>
      <c r="W3035" s="257"/>
      <c r="X3035" s="257"/>
      <c r="Y3035" s="257"/>
      <c r="Z3035" s="257"/>
      <c r="AA3035" s="257"/>
      <c r="AB3035" s="257"/>
      <c r="AC3035" s="257"/>
      <c r="AD3035" s="257"/>
      <c r="AE3035" s="257"/>
      <c r="AF3035" s="257"/>
      <c r="AG3035" s="257"/>
      <c r="AH3035" s="257"/>
      <c r="AI3035" s="257"/>
      <c r="AJ3035" s="257"/>
      <c r="AK3035" s="257"/>
      <c r="AL3035" s="257"/>
      <c r="AM3035" s="257"/>
      <c r="AN3035" s="257"/>
      <c r="AO3035" s="257"/>
      <c r="AP3035" s="257"/>
      <c r="AQ3035" s="257"/>
      <c r="AR3035" s="257"/>
      <c r="AS3035" s="257"/>
      <c r="AT3035" s="257"/>
    </row>
    <row r="3036" spans="2:46" ht="14.4" x14ac:dyDescent="0.3">
      <c r="B3036" s="318"/>
      <c r="C3036" s="317"/>
      <c r="D3036" s="257"/>
      <c r="E3036" s="257"/>
      <c r="F3036" s="257"/>
      <c r="G3036" s="257"/>
      <c r="H3036" s="257"/>
      <c r="I3036" s="257"/>
      <c r="J3036" s="257"/>
      <c r="K3036" s="257"/>
      <c r="L3036" s="257"/>
      <c r="M3036" s="257"/>
      <c r="N3036" s="257"/>
      <c r="O3036" s="257"/>
      <c r="P3036" s="257"/>
      <c r="Q3036" s="257"/>
      <c r="R3036" s="257"/>
      <c r="S3036" s="257"/>
      <c r="T3036" s="257"/>
      <c r="U3036" s="257"/>
      <c r="V3036" s="257"/>
      <c r="W3036" s="257"/>
      <c r="X3036" s="257"/>
      <c r="Y3036" s="257"/>
      <c r="Z3036" s="257"/>
      <c r="AA3036" s="257"/>
      <c r="AB3036" s="257"/>
      <c r="AC3036" s="257"/>
      <c r="AD3036" s="257"/>
      <c r="AE3036" s="257"/>
      <c r="AF3036" s="257"/>
      <c r="AG3036" s="257"/>
      <c r="AH3036" s="257"/>
      <c r="AI3036" s="257"/>
      <c r="AJ3036" s="257"/>
      <c r="AK3036" s="257"/>
      <c r="AL3036" s="257"/>
      <c r="AM3036" s="257"/>
      <c r="AN3036" s="257"/>
      <c r="AO3036" s="257"/>
      <c r="AP3036" s="257"/>
      <c r="AQ3036" s="257"/>
      <c r="AR3036" s="257"/>
      <c r="AS3036" s="257"/>
      <c r="AT3036" s="257"/>
    </row>
    <row r="3037" spans="2:46" ht="14.4" x14ac:dyDescent="0.3">
      <c r="B3037" s="318"/>
      <c r="C3037" s="317"/>
      <c r="D3037" s="257"/>
      <c r="E3037" s="257"/>
      <c r="F3037" s="257"/>
      <c r="G3037" s="257"/>
      <c r="H3037" s="257"/>
      <c r="I3037" s="257"/>
      <c r="J3037" s="257"/>
      <c r="K3037" s="257"/>
      <c r="L3037" s="257"/>
      <c r="M3037" s="257"/>
      <c r="N3037" s="257"/>
      <c r="O3037" s="257"/>
      <c r="P3037" s="257"/>
      <c r="Q3037" s="257"/>
      <c r="R3037" s="257"/>
      <c r="S3037" s="257"/>
      <c r="T3037" s="257"/>
      <c r="U3037" s="257"/>
      <c r="V3037" s="257"/>
      <c r="W3037" s="257"/>
      <c r="X3037" s="257"/>
      <c r="Y3037" s="257"/>
      <c r="Z3037" s="257"/>
      <c r="AA3037" s="257"/>
      <c r="AB3037" s="257"/>
      <c r="AC3037" s="257"/>
      <c r="AD3037" s="257"/>
      <c r="AE3037" s="257"/>
      <c r="AF3037" s="257"/>
      <c r="AG3037" s="257"/>
      <c r="AH3037" s="257"/>
      <c r="AI3037" s="257"/>
      <c r="AJ3037" s="257"/>
      <c r="AK3037" s="257"/>
      <c r="AL3037" s="257"/>
      <c r="AM3037" s="257"/>
      <c r="AN3037" s="257"/>
      <c r="AO3037" s="257"/>
      <c r="AP3037" s="257"/>
      <c r="AQ3037" s="257"/>
      <c r="AR3037" s="257"/>
      <c r="AS3037" s="257"/>
      <c r="AT3037" s="257"/>
    </row>
    <row r="3038" spans="2:46" ht="14.4" x14ac:dyDescent="0.3">
      <c r="B3038" s="318"/>
      <c r="C3038" s="317"/>
      <c r="D3038" s="257"/>
      <c r="E3038" s="257"/>
      <c r="F3038" s="257"/>
      <c r="G3038" s="257"/>
      <c r="H3038" s="257"/>
      <c r="I3038" s="257"/>
      <c r="J3038" s="257"/>
      <c r="K3038" s="257"/>
      <c r="L3038" s="257"/>
      <c r="M3038" s="257"/>
      <c r="N3038" s="257"/>
      <c r="O3038" s="257"/>
      <c r="P3038" s="257"/>
      <c r="Q3038" s="257"/>
      <c r="R3038" s="257"/>
      <c r="S3038" s="257"/>
      <c r="T3038" s="257"/>
      <c r="U3038" s="257"/>
      <c r="V3038" s="257"/>
      <c r="W3038" s="257"/>
      <c r="X3038" s="257"/>
      <c r="Y3038" s="257"/>
      <c r="Z3038" s="257"/>
      <c r="AA3038" s="257"/>
      <c r="AB3038" s="257"/>
      <c r="AC3038" s="257"/>
      <c r="AD3038" s="257"/>
      <c r="AE3038" s="257"/>
      <c r="AF3038" s="257"/>
      <c r="AG3038" s="257"/>
      <c r="AH3038" s="257"/>
      <c r="AI3038" s="257"/>
      <c r="AJ3038" s="257"/>
      <c r="AK3038" s="257"/>
      <c r="AL3038" s="257"/>
      <c r="AM3038" s="257"/>
      <c r="AN3038" s="257"/>
      <c r="AO3038" s="257"/>
      <c r="AP3038" s="257"/>
      <c r="AQ3038" s="257"/>
      <c r="AR3038" s="257"/>
      <c r="AS3038" s="257"/>
      <c r="AT3038" s="257"/>
    </row>
    <row r="3039" spans="2:46" ht="14.4" x14ac:dyDescent="0.3">
      <c r="B3039" s="318"/>
      <c r="C3039" s="317"/>
      <c r="D3039" s="257"/>
      <c r="E3039" s="257"/>
      <c r="F3039" s="257"/>
      <c r="G3039" s="257"/>
      <c r="H3039" s="257"/>
      <c r="I3039" s="257"/>
      <c r="J3039" s="257"/>
      <c r="K3039" s="257"/>
      <c r="L3039" s="257"/>
      <c r="M3039" s="257"/>
      <c r="N3039" s="257"/>
      <c r="O3039" s="257"/>
      <c r="P3039" s="257"/>
      <c r="Q3039" s="257"/>
      <c r="R3039" s="257"/>
      <c r="S3039" s="257"/>
      <c r="T3039" s="257"/>
      <c r="U3039" s="257"/>
      <c r="V3039" s="257"/>
      <c r="W3039" s="257"/>
      <c r="X3039" s="257"/>
      <c r="Y3039" s="257"/>
      <c r="Z3039" s="257"/>
      <c r="AA3039" s="257"/>
      <c r="AB3039" s="257"/>
      <c r="AC3039" s="257"/>
      <c r="AD3039" s="257"/>
      <c r="AE3039" s="257"/>
      <c r="AF3039" s="257"/>
      <c r="AG3039" s="257"/>
      <c r="AH3039" s="257"/>
      <c r="AI3039" s="257"/>
      <c r="AJ3039" s="257"/>
      <c r="AK3039" s="257"/>
      <c r="AL3039" s="257"/>
      <c r="AM3039" s="257"/>
      <c r="AN3039" s="257"/>
      <c r="AO3039" s="257"/>
      <c r="AP3039" s="257"/>
      <c r="AQ3039" s="257"/>
      <c r="AR3039" s="257"/>
      <c r="AS3039" s="257"/>
      <c r="AT3039" s="257"/>
    </row>
    <row r="3040" spans="2:46" ht="14.4" x14ac:dyDescent="0.3">
      <c r="B3040" s="318"/>
      <c r="C3040" s="317"/>
      <c r="D3040" s="257"/>
      <c r="E3040" s="257"/>
      <c r="F3040" s="257"/>
      <c r="G3040" s="257"/>
      <c r="H3040" s="257"/>
      <c r="I3040" s="257"/>
      <c r="J3040" s="257"/>
      <c r="K3040" s="257"/>
      <c r="L3040" s="257"/>
      <c r="M3040" s="257"/>
      <c r="N3040" s="257"/>
      <c r="O3040" s="257"/>
      <c r="P3040" s="257"/>
      <c r="Q3040" s="257"/>
      <c r="R3040" s="257"/>
      <c r="S3040" s="257"/>
      <c r="T3040" s="257"/>
      <c r="U3040" s="257"/>
      <c r="V3040" s="257"/>
      <c r="W3040" s="257"/>
      <c r="X3040" s="257"/>
      <c r="Y3040" s="257"/>
      <c r="Z3040" s="257"/>
      <c r="AA3040" s="257"/>
      <c r="AB3040" s="257"/>
      <c r="AC3040" s="257"/>
      <c r="AD3040" s="257"/>
      <c r="AE3040" s="257"/>
      <c r="AF3040" s="257"/>
      <c r="AG3040" s="257"/>
      <c r="AH3040" s="257"/>
      <c r="AI3040" s="257"/>
      <c r="AJ3040" s="257"/>
      <c r="AK3040" s="257"/>
      <c r="AL3040" s="257"/>
      <c r="AM3040" s="257"/>
      <c r="AN3040" s="257"/>
      <c r="AO3040" s="257"/>
      <c r="AP3040" s="257"/>
      <c r="AQ3040" s="257"/>
      <c r="AR3040" s="257"/>
      <c r="AS3040" s="257"/>
      <c r="AT3040" s="257"/>
    </row>
    <row r="3041" spans="2:46" ht="14.4" x14ac:dyDescent="0.3">
      <c r="B3041" s="318"/>
      <c r="C3041" s="317"/>
      <c r="D3041" s="257"/>
      <c r="E3041" s="257"/>
      <c r="F3041" s="257"/>
      <c r="G3041" s="257"/>
      <c r="H3041" s="257"/>
      <c r="I3041" s="257"/>
      <c r="J3041" s="257"/>
      <c r="K3041" s="257"/>
      <c r="L3041" s="257"/>
      <c r="M3041" s="257"/>
      <c r="N3041" s="257"/>
      <c r="O3041" s="257"/>
      <c r="P3041" s="257"/>
      <c r="Q3041" s="257"/>
      <c r="R3041" s="257"/>
      <c r="S3041" s="257"/>
      <c r="T3041" s="257"/>
      <c r="U3041" s="257"/>
      <c r="V3041" s="257"/>
      <c r="W3041" s="257"/>
      <c r="X3041" s="257"/>
      <c r="Y3041" s="257"/>
      <c r="Z3041" s="257"/>
      <c r="AA3041" s="257"/>
      <c r="AB3041" s="257"/>
      <c r="AC3041" s="257"/>
      <c r="AD3041" s="257"/>
      <c r="AE3041" s="257"/>
      <c r="AF3041" s="257"/>
      <c r="AG3041" s="257"/>
      <c r="AH3041" s="257"/>
      <c r="AI3041" s="257"/>
      <c r="AJ3041" s="257"/>
      <c r="AK3041" s="257"/>
      <c r="AL3041" s="257"/>
      <c r="AM3041" s="257"/>
      <c r="AN3041" s="257"/>
      <c r="AO3041" s="257"/>
      <c r="AP3041" s="257"/>
      <c r="AQ3041" s="257"/>
      <c r="AR3041" s="257"/>
      <c r="AS3041" s="257"/>
      <c r="AT3041" s="257"/>
    </row>
    <row r="3042" spans="2:46" ht="14.4" x14ac:dyDescent="0.3">
      <c r="B3042" s="318"/>
      <c r="C3042" s="317"/>
      <c r="D3042" s="257"/>
      <c r="E3042" s="257"/>
      <c r="F3042" s="257"/>
      <c r="G3042" s="257"/>
      <c r="H3042" s="257"/>
      <c r="I3042" s="257"/>
      <c r="J3042" s="257"/>
      <c r="K3042" s="257"/>
      <c r="L3042" s="257"/>
      <c r="M3042" s="257"/>
      <c r="N3042" s="257"/>
      <c r="O3042" s="257"/>
      <c r="P3042" s="257"/>
      <c r="Q3042" s="257"/>
      <c r="R3042" s="257"/>
      <c r="S3042" s="257"/>
      <c r="T3042" s="257"/>
      <c r="U3042" s="257"/>
      <c r="V3042" s="257"/>
      <c r="W3042" s="257"/>
      <c r="X3042" s="257"/>
      <c r="Y3042" s="257"/>
      <c r="Z3042" s="257"/>
      <c r="AA3042" s="257"/>
      <c r="AB3042" s="257"/>
      <c r="AC3042" s="257"/>
      <c r="AD3042" s="257"/>
      <c r="AE3042" s="257"/>
      <c r="AF3042" s="257"/>
      <c r="AG3042" s="257"/>
      <c r="AH3042" s="257"/>
      <c r="AI3042" s="257"/>
      <c r="AJ3042" s="257"/>
      <c r="AK3042" s="257"/>
      <c r="AL3042" s="257"/>
      <c r="AM3042" s="257"/>
      <c r="AN3042" s="257"/>
      <c r="AO3042" s="257"/>
      <c r="AP3042" s="257"/>
      <c r="AQ3042" s="257"/>
      <c r="AR3042" s="257"/>
      <c r="AS3042" s="257"/>
      <c r="AT3042" s="257"/>
    </row>
    <row r="3043" spans="2:46" ht="14.4" x14ac:dyDescent="0.3">
      <c r="B3043" s="318"/>
      <c r="C3043" s="317"/>
      <c r="D3043" s="257"/>
      <c r="E3043" s="257"/>
      <c r="F3043" s="257"/>
      <c r="G3043" s="257"/>
      <c r="H3043" s="257"/>
      <c r="I3043" s="257"/>
      <c r="J3043" s="257"/>
      <c r="K3043" s="257"/>
      <c r="L3043" s="257"/>
      <c r="M3043" s="257"/>
      <c r="N3043" s="257"/>
      <c r="O3043" s="257"/>
      <c r="P3043" s="257"/>
      <c r="Q3043" s="257"/>
      <c r="R3043" s="257"/>
      <c r="S3043" s="257"/>
      <c r="T3043" s="257"/>
      <c r="U3043" s="257"/>
      <c r="V3043" s="257"/>
      <c r="W3043" s="257"/>
      <c r="X3043" s="257"/>
      <c r="Y3043" s="257"/>
      <c r="Z3043" s="257"/>
      <c r="AA3043" s="257"/>
      <c r="AB3043" s="257"/>
      <c r="AC3043" s="257"/>
      <c r="AD3043" s="257"/>
      <c r="AE3043" s="257"/>
      <c r="AF3043" s="257"/>
      <c r="AG3043" s="257"/>
      <c r="AH3043" s="257"/>
      <c r="AI3043" s="257"/>
      <c r="AJ3043" s="257"/>
      <c r="AK3043" s="257"/>
      <c r="AL3043" s="257"/>
      <c r="AM3043" s="257"/>
      <c r="AN3043" s="257"/>
      <c r="AO3043" s="257"/>
      <c r="AP3043" s="257"/>
      <c r="AQ3043" s="257"/>
      <c r="AR3043" s="257"/>
      <c r="AS3043" s="257"/>
      <c r="AT3043" s="257"/>
    </row>
    <row r="3044" spans="2:46" ht="14.4" x14ac:dyDescent="0.3">
      <c r="B3044" s="318"/>
      <c r="C3044" s="317"/>
      <c r="D3044" s="257"/>
      <c r="E3044" s="257"/>
      <c r="F3044" s="257"/>
      <c r="G3044" s="257"/>
      <c r="H3044" s="257"/>
      <c r="I3044" s="257"/>
      <c r="J3044" s="257"/>
      <c r="K3044" s="257"/>
      <c r="L3044" s="257"/>
      <c r="M3044" s="257"/>
      <c r="N3044" s="257"/>
      <c r="O3044" s="257"/>
      <c r="P3044" s="257"/>
      <c r="Q3044" s="257"/>
      <c r="R3044" s="257"/>
      <c r="S3044" s="257"/>
      <c r="T3044" s="257"/>
      <c r="U3044" s="257"/>
      <c r="V3044" s="257"/>
      <c r="W3044" s="257"/>
      <c r="X3044" s="257"/>
      <c r="Y3044" s="257"/>
      <c r="Z3044" s="257"/>
      <c r="AA3044" s="257"/>
      <c r="AB3044" s="257"/>
      <c r="AC3044" s="257"/>
      <c r="AD3044" s="257"/>
      <c r="AE3044" s="257"/>
      <c r="AF3044" s="257"/>
      <c r="AG3044" s="257"/>
      <c r="AH3044" s="257"/>
      <c r="AI3044" s="257"/>
      <c r="AJ3044" s="257"/>
      <c r="AK3044" s="257"/>
      <c r="AL3044" s="257"/>
      <c r="AM3044" s="257"/>
      <c r="AN3044" s="257"/>
      <c r="AO3044" s="257"/>
      <c r="AP3044" s="257"/>
      <c r="AQ3044" s="257"/>
      <c r="AR3044" s="257"/>
      <c r="AS3044" s="257"/>
      <c r="AT3044" s="257"/>
    </row>
    <row r="3045" spans="2:46" ht="14.4" x14ac:dyDescent="0.3">
      <c r="B3045" s="318"/>
      <c r="C3045" s="317"/>
      <c r="D3045" s="257"/>
      <c r="E3045" s="257"/>
      <c r="F3045" s="257"/>
      <c r="G3045" s="257"/>
      <c r="H3045" s="257"/>
      <c r="I3045" s="257"/>
      <c r="J3045" s="257"/>
      <c r="K3045" s="257"/>
      <c r="L3045" s="257"/>
      <c r="M3045" s="257"/>
      <c r="N3045" s="257"/>
      <c r="O3045" s="257"/>
      <c r="P3045" s="257"/>
      <c r="Q3045" s="257"/>
      <c r="R3045" s="257"/>
      <c r="S3045" s="257"/>
      <c r="T3045" s="257"/>
      <c r="U3045" s="257"/>
      <c r="V3045" s="257"/>
      <c r="W3045" s="257"/>
      <c r="X3045" s="257"/>
      <c r="Y3045" s="257"/>
      <c r="Z3045" s="257"/>
      <c r="AA3045" s="257"/>
      <c r="AB3045" s="257"/>
      <c r="AC3045" s="257"/>
      <c r="AD3045" s="257"/>
      <c r="AE3045" s="257"/>
      <c r="AF3045" s="257"/>
      <c r="AG3045" s="257"/>
      <c r="AH3045" s="257"/>
      <c r="AI3045" s="257"/>
      <c r="AJ3045" s="257"/>
      <c r="AK3045" s="257"/>
      <c r="AL3045" s="257"/>
      <c r="AM3045" s="257"/>
      <c r="AN3045" s="257"/>
      <c r="AO3045" s="257"/>
      <c r="AP3045" s="257"/>
      <c r="AQ3045" s="257"/>
      <c r="AR3045" s="257"/>
      <c r="AS3045" s="257"/>
      <c r="AT3045" s="257"/>
    </row>
    <row r="3046" spans="2:46" ht="14.4" x14ac:dyDescent="0.3">
      <c r="B3046" s="318"/>
      <c r="C3046" s="317"/>
      <c r="D3046" s="257"/>
      <c r="E3046" s="257"/>
      <c r="F3046" s="257"/>
      <c r="G3046" s="257"/>
      <c r="H3046" s="257"/>
      <c r="I3046" s="257"/>
      <c r="J3046" s="257"/>
      <c r="K3046" s="257"/>
      <c r="L3046" s="257"/>
      <c r="M3046" s="257"/>
      <c r="N3046" s="257"/>
      <c r="O3046" s="257"/>
      <c r="P3046" s="257"/>
      <c r="Q3046" s="257"/>
      <c r="R3046" s="257"/>
      <c r="S3046" s="257"/>
      <c r="T3046" s="257"/>
      <c r="U3046" s="257"/>
      <c r="V3046" s="257"/>
      <c r="W3046" s="257"/>
      <c r="X3046" s="257"/>
      <c r="Y3046" s="257"/>
      <c r="Z3046" s="257"/>
      <c r="AA3046" s="257"/>
      <c r="AB3046" s="257"/>
      <c r="AC3046" s="257"/>
      <c r="AD3046" s="257"/>
      <c r="AE3046" s="257"/>
      <c r="AF3046" s="257"/>
      <c r="AG3046" s="257"/>
      <c r="AH3046" s="257"/>
      <c r="AI3046" s="257"/>
      <c r="AJ3046" s="257"/>
      <c r="AK3046" s="257"/>
      <c r="AL3046" s="257"/>
      <c r="AM3046" s="257"/>
      <c r="AN3046" s="257"/>
      <c r="AO3046" s="257"/>
      <c r="AP3046" s="257"/>
      <c r="AQ3046" s="257"/>
      <c r="AR3046" s="257"/>
      <c r="AS3046" s="257"/>
      <c r="AT3046" s="257"/>
    </row>
    <row r="3047" spans="2:46" ht="14.4" x14ac:dyDescent="0.3">
      <c r="B3047" s="318"/>
      <c r="C3047" s="317"/>
      <c r="D3047" s="257"/>
      <c r="E3047" s="257"/>
      <c r="F3047" s="257"/>
      <c r="G3047" s="257"/>
      <c r="H3047" s="257"/>
      <c r="I3047" s="257"/>
      <c r="J3047" s="257"/>
      <c r="K3047" s="257"/>
      <c r="L3047" s="257"/>
      <c r="M3047" s="257"/>
      <c r="N3047" s="257"/>
      <c r="O3047" s="257"/>
      <c r="P3047" s="257"/>
      <c r="Q3047" s="257"/>
      <c r="R3047" s="257"/>
      <c r="S3047" s="257"/>
      <c r="T3047" s="257"/>
      <c r="U3047" s="257"/>
      <c r="V3047" s="257"/>
      <c r="W3047" s="257"/>
      <c r="X3047" s="257"/>
      <c r="Y3047" s="257"/>
      <c r="Z3047" s="257"/>
      <c r="AA3047" s="257"/>
      <c r="AB3047" s="257"/>
      <c r="AC3047" s="257"/>
      <c r="AD3047" s="257"/>
      <c r="AE3047" s="257"/>
      <c r="AF3047" s="257"/>
      <c r="AG3047" s="257"/>
      <c r="AH3047" s="257"/>
      <c r="AI3047" s="257"/>
      <c r="AJ3047" s="257"/>
      <c r="AK3047" s="257"/>
      <c r="AL3047" s="257"/>
      <c r="AM3047" s="257"/>
      <c r="AN3047" s="257"/>
      <c r="AO3047" s="257"/>
      <c r="AP3047" s="257"/>
      <c r="AQ3047" s="257"/>
      <c r="AR3047" s="257"/>
      <c r="AS3047" s="257"/>
      <c r="AT3047" s="257"/>
    </row>
    <row r="3048" spans="2:46" ht="14.4" x14ac:dyDescent="0.3">
      <c r="B3048" s="318"/>
      <c r="C3048" s="317"/>
      <c r="D3048" s="257"/>
      <c r="E3048" s="257"/>
      <c r="F3048" s="257"/>
      <c r="G3048" s="257"/>
      <c r="H3048" s="257"/>
      <c r="I3048" s="257"/>
      <c r="J3048" s="257"/>
      <c r="K3048" s="257"/>
      <c r="L3048" s="257"/>
      <c r="M3048" s="257"/>
      <c r="N3048" s="257"/>
      <c r="O3048" s="257"/>
      <c r="P3048" s="257"/>
      <c r="Q3048" s="257"/>
      <c r="R3048" s="257"/>
      <c r="S3048" s="257"/>
      <c r="T3048" s="257"/>
      <c r="U3048" s="257"/>
      <c r="V3048" s="257"/>
      <c r="W3048" s="257"/>
      <c r="X3048" s="257"/>
      <c r="Y3048" s="257"/>
      <c r="Z3048" s="257"/>
      <c r="AA3048" s="257"/>
      <c r="AB3048" s="257"/>
      <c r="AC3048" s="257"/>
      <c r="AD3048" s="257"/>
      <c r="AE3048" s="257"/>
      <c r="AF3048" s="257"/>
      <c r="AG3048" s="257"/>
      <c r="AH3048" s="257"/>
      <c r="AI3048" s="257"/>
      <c r="AJ3048" s="257"/>
      <c r="AK3048" s="257"/>
      <c r="AL3048" s="257"/>
      <c r="AM3048" s="257"/>
      <c r="AN3048" s="257"/>
      <c r="AO3048" s="257"/>
      <c r="AP3048" s="257"/>
      <c r="AQ3048" s="257"/>
      <c r="AR3048" s="257"/>
      <c r="AS3048" s="257"/>
      <c r="AT3048" s="257"/>
    </row>
    <row r="3049" spans="2:46" ht="14.4" x14ac:dyDescent="0.3">
      <c r="B3049" s="318"/>
      <c r="C3049" s="317"/>
      <c r="D3049" s="257"/>
      <c r="E3049" s="257"/>
      <c r="F3049" s="257"/>
      <c r="G3049" s="257"/>
      <c r="H3049" s="257"/>
      <c r="I3049" s="257"/>
      <c r="J3049" s="257"/>
      <c r="K3049" s="257"/>
      <c r="L3049" s="257"/>
      <c r="M3049" s="257"/>
      <c r="N3049" s="257"/>
      <c r="O3049" s="257"/>
      <c r="P3049" s="257"/>
      <c r="Q3049" s="257"/>
      <c r="R3049" s="257"/>
      <c r="S3049" s="257"/>
      <c r="T3049" s="257"/>
      <c r="U3049" s="257"/>
      <c r="V3049" s="257"/>
      <c r="W3049" s="257"/>
      <c r="X3049" s="257"/>
      <c r="Y3049" s="257"/>
      <c r="Z3049" s="257"/>
      <c r="AA3049" s="257"/>
      <c r="AB3049" s="257"/>
      <c r="AC3049" s="257"/>
      <c r="AD3049" s="257"/>
      <c r="AE3049" s="257"/>
      <c r="AF3049" s="257"/>
      <c r="AG3049" s="257"/>
      <c r="AH3049" s="257"/>
      <c r="AI3049" s="257"/>
      <c r="AJ3049" s="257"/>
      <c r="AK3049" s="257"/>
      <c r="AL3049" s="257"/>
      <c r="AM3049" s="257"/>
      <c r="AN3049" s="257"/>
      <c r="AO3049" s="257"/>
      <c r="AP3049" s="257"/>
      <c r="AQ3049" s="257"/>
      <c r="AR3049" s="257"/>
      <c r="AS3049" s="257"/>
      <c r="AT3049" s="257"/>
    </row>
    <row r="3050" spans="2:46" ht="14.4" x14ac:dyDescent="0.3">
      <c r="B3050" s="318"/>
      <c r="C3050" s="317"/>
      <c r="D3050" s="257"/>
      <c r="E3050" s="257"/>
      <c r="F3050" s="257"/>
      <c r="G3050" s="257"/>
      <c r="H3050" s="257"/>
      <c r="I3050" s="257"/>
      <c r="J3050" s="257"/>
      <c r="K3050" s="257"/>
      <c r="L3050" s="257"/>
      <c r="M3050" s="257"/>
      <c r="N3050" s="257"/>
      <c r="O3050" s="257"/>
      <c r="P3050" s="257"/>
      <c r="Q3050" s="257"/>
      <c r="R3050" s="257"/>
      <c r="S3050" s="257"/>
      <c r="T3050" s="257"/>
      <c r="U3050" s="257"/>
      <c r="V3050" s="257"/>
      <c r="W3050" s="257"/>
      <c r="X3050" s="257"/>
      <c r="Y3050" s="257"/>
      <c r="Z3050" s="257"/>
      <c r="AA3050" s="257"/>
      <c r="AB3050" s="257"/>
      <c r="AC3050" s="257"/>
      <c r="AD3050" s="257"/>
      <c r="AE3050" s="257"/>
      <c r="AF3050" s="257"/>
      <c r="AG3050" s="257"/>
      <c r="AH3050" s="257"/>
      <c r="AI3050" s="257"/>
      <c r="AJ3050" s="257"/>
      <c r="AK3050" s="257"/>
      <c r="AL3050" s="257"/>
      <c r="AM3050" s="257"/>
      <c r="AN3050" s="257"/>
      <c r="AO3050" s="257"/>
      <c r="AP3050" s="257"/>
      <c r="AQ3050" s="257"/>
      <c r="AR3050" s="257"/>
      <c r="AS3050" s="257"/>
      <c r="AT3050" s="257"/>
    </row>
    <row r="3051" spans="2:46" ht="14.4" x14ac:dyDescent="0.3">
      <c r="B3051" s="318"/>
      <c r="C3051" s="317"/>
      <c r="D3051" s="257"/>
      <c r="E3051" s="257"/>
      <c r="F3051" s="257"/>
      <c r="G3051" s="257"/>
      <c r="H3051" s="257"/>
      <c r="I3051" s="257"/>
      <c r="J3051" s="257"/>
      <c r="K3051" s="257"/>
      <c r="L3051" s="257"/>
      <c r="M3051" s="257"/>
      <c r="N3051" s="257"/>
      <c r="O3051" s="257"/>
      <c r="P3051" s="257"/>
      <c r="Q3051" s="257"/>
      <c r="R3051" s="257"/>
      <c r="S3051" s="257"/>
      <c r="T3051" s="257"/>
      <c r="U3051" s="257"/>
      <c r="V3051" s="257"/>
      <c r="W3051" s="257"/>
      <c r="X3051" s="257"/>
      <c r="Y3051" s="257"/>
      <c r="Z3051" s="257"/>
      <c r="AA3051" s="257"/>
      <c r="AB3051" s="257"/>
      <c r="AC3051" s="257"/>
      <c r="AD3051" s="257"/>
      <c r="AE3051" s="257"/>
      <c r="AF3051" s="257"/>
      <c r="AG3051" s="257"/>
      <c r="AH3051" s="257"/>
      <c r="AI3051" s="257"/>
      <c r="AJ3051" s="257"/>
      <c r="AK3051" s="257"/>
      <c r="AL3051" s="257"/>
      <c r="AM3051" s="257"/>
      <c r="AN3051" s="257"/>
      <c r="AO3051" s="257"/>
      <c r="AP3051" s="257"/>
      <c r="AQ3051" s="257"/>
      <c r="AR3051" s="257"/>
      <c r="AS3051" s="257"/>
      <c r="AT3051" s="257"/>
    </row>
    <row r="3052" spans="2:46" ht="14.4" x14ac:dyDescent="0.3">
      <c r="B3052" s="318"/>
      <c r="C3052" s="317"/>
      <c r="D3052" s="257"/>
      <c r="E3052" s="257"/>
      <c r="F3052" s="257"/>
      <c r="G3052" s="257"/>
      <c r="H3052" s="257"/>
      <c r="I3052" s="257"/>
      <c r="J3052" s="257"/>
      <c r="K3052" s="257"/>
      <c r="L3052" s="257"/>
      <c r="M3052" s="257"/>
      <c r="N3052" s="257"/>
      <c r="O3052" s="257"/>
      <c r="P3052" s="257"/>
      <c r="Q3052" s="257"/>
      <c r="R3052" s="257"/>
      <c r="S3052" s="257"/>
      <c r="T3052" s="257"/>
      <c r="U3052" s="257"/>
      <c r="V3052" s="257"/>
      <c r="W3052" s="257"/>
      <c r="X3052" s="257"/>
      <c r="Y3052" s="257"/>
      <c r="Z3052" s="257"/>
      <c r="AA3052" s="257"/>
      <c r="AB3052" s="257"/>
      <c r="AC3052" s="257"/>
      <c r="AD3052" s="257"/>
      <c r="AE3052" s="257"/>
      <c r="AF3052" s="257"/>
      <c r="AG3052" s="257"/>
      <c r="AH3052" s="257"/>
      <c r="AI3052" s="257"/>
      <c r="AJ3052" s="257"/>
      <c r="AK3052" s="257"/>
      <c r="AL3052" s="257"/>
      <c r="AM3052" s="257"/>
      <c r="AN3052" s="257"/>
      <c r="AO3052" s="257"/>
      <c r="AP3052" s="257"/>
      <c r="AQ3052" s="257"/>
      <c r="AR3052" s="257"/>
      <c r="AS3052" s="257"/>
      <c r="AT3052" s="257"/>
    </row>
    <row r="3053" spans="2:46" ht="14.4" x14ac:dyDescent="0.3">
      <c r="B3053" s="318"/>
      <c r="C3053" s="317"/>
      <c r="D3053" s="257"/>
      <c r="E3053" s="257"/>
      <c r="F3053" s="257"/>
      <c r="G3053" s="257"/>
      <c r="H3053" s="257"/>
      <c r="I3053" s="257"/>
      <c r="J3053" s="257"/>
      <c r="K3053" s="257"/>
      <c r="L3053" s="257"/>
      <c r="M3053" s="257"/>
      <c r="N3053" s="257"/>
      <c r="O3053" s="257"/>
      <c r="P3053" s="257"/>
      <c r="Q3053" s="257"/>
      <c r="R3053" s="257"/>
      <c r="S3053" s="257"/>
      <c r="T3053" s="257"/>
      <c r="U3053" s="257"/>
      <c r="V3053" s="257"/>
      <c r="W3053" s="257"/>
      <c r="X3053" s="257"/>
      <c r="Y3053" s="257"/>
      <c r="Z3053" s="257"/>
      <c r="AA3053" s="257"/>
      <c r="AB3053" s="257"/>
      <c r="AC3053" s="257"/>
      <c r="AD3053" s="257"/>
      <c r="AE3053" s="257"/>
      <c r="AF3053" s="257"/>
      <c r="AG3053" s="257"/>
      <c r="AH3053" s="257"/>
      <c r="AI3053" s="257"/>
      <c r="AJ3053" s="257"/>
      <c r="AK3053" s="257"/>
      <c r="AL3053" s="257"/>
      <c r="AM3053" s="257"/>
      <c r="AN3053" s="257"/>
      <c r="AO3053" s="257"/>
      <c r="AP3053" s="257"/>
      <c r="AQ3053" s="257"/>
      <c r="AR3053" s="257"/>
      <c r="AS3053" s="257"/>
      <c r="AT3053" s="257"/>
    </row>
    <row r="3054" spans="2:46" ht="14.4" x14ac:dyDescent="0.3">
      <c r="B3054" s="318"/>
      <c r="C3054" s="317"/>
      <c r="D3054" s="257"/>
      <c r="E3054" s="257"/>
      <c r="F3054" s="257"/>
      <c r="G3054" s="257"/>
      <c r="H3054" s="257"/>
      <c r="I3054" s="257"/>
      <c r="J3054" s="257"/>
      <c r="K3054" s="257"/>
      <c r="L3054" s="257"/>
      <c r="M3054" s="257"/>
      <c r="N3054" s="257"/>
      <c r="O3054" s="257"/>
      <c r="P3054" s="257"/>
      <c r="Q3054" s="257"/>
      <c r="R3054" s="257"/>
      <c r="S3054" s="257"/>
      <c r="T3054" s="257"/>
      <c r="U3054" s="257"/>
      <c r="V3054" s="257"/>
      <c r="W3054" s="257"/>
      <c r="X3054" s="257"/>
      <c r="Y3054" s="257"/>
      <c r="Z3054" s="257"/>
      <c r="AA3054" s="257"/>
      <c r="AB3054" s="257"/>
      <c r="AC3054" s="257"/>
      <c r="AD3054" s="257"/>
      <c r="AE3054" s="257"/>
      <c r="AF3054" s="257"/>
      <c r="AG3054" s="257"/>
      <c r="AH3054" s="257"/>
      <c r="AI3054" s="257"/>
      <c r="AJ3054" s="257"/>
      <c r="AK3054" s="257"/>
      <c r="AL3054" s="257"/>
      <c r="AM3054" s="257"/>
      <c r="AN3054" s="257"/>
      <c r="AO3054" s="257"/>
      <c r="AP3054" s="257"/>
      <c r="AQ3054" s="257"/>
      <c r="AR3054" s="257"/>
      <c r="AS3054" s="257"/>
      <c r="AT3054" s="257"/>
    </row>
    <row r="3055" spans="2:46" ht="14.4" x14ac:dyDescent="0.3">
      <c r="B3055" s="318"/>
      <c r="C3055" s="317"/>
      <c r="D3055" s="257"/>
      <c r="E3055" s="257"/>
      <c r="F3055" s="257"/>
      <c r="G3055" s="257"/>
      <c r="H3055" s="257"/>
      <c r="I3055" s="257"/>
      <c r="J3055" s="257"/>
      <c r="K3055" s="257"/>
      <c r="L3055" s="257"/>
      <c r="M3055" s="257"/>
      <c r="N3055" s="257"/>
      <c r="O3055" s="257"/>
      <c r="P3055" s="257"/>
      <c r="Q3055" s="257"/>
      <c r="R3055" s="257"/>
      <c r="S3055" s="257"/>
      <c r="T3055" s="257"/>
      <c r="U3055" s="257"/>
      <c r="V3055" s="257"/>
      <c r="W3055" s="257"/>
      <c r="X3055" s="257"/>
      <c r="Y3055" s="257"/>
      <c r="Z3055" s="257"/>
      <c r="AA3055" s="257"/>
      <c r="AB3055" s="257"/>
      <c r="AC3055" s="257"/>
      <c r="AD3055" s="257"/>
      <c r="AE3055" s="257"/>
      <c r="AF3055" s="257"/>
      <c r="AG3055" s="257"/>
      <c r="AH3055" s="257"/>
      <c r="AI3055" s="257"/>
      <c r="AJ3055" s="257"/>
      <c r="AK3055" s="257"/>
      <c r="AL3055" s="257"/>
      <c r="AM3055" s="257"/>
      <c r="AN3055" s="257"/>
      <c r="AO3055" s="257"/>
      <c r="AP3055" s="257"/>
      <c r="AQ3055" s="257"/>
      <c r="AR3055" s="257"/>
      <c r="AS3055" s="257"/>
      <c r="AT3055" s="257"/>
    </row>
    <row r="3056" spans="2:46" ht="14.4" x14ac:dyDescent="0.3">
      <c r="B3056" s="318"/>
      <c r="C3056" s="317"/>
      <c r="D3056" s="257"/>
      <c r="E3056" s="257"/>
      <c r="F3056" s="257"/>
      <c r="G3056" s="257"/>
      <c r="H3056" s="257"/>
      <c r="I3056" s="257"/>
      <c r="J3056" s="257"/>
      <c r="K3056" s="257"/>
      <c r="L3056" s="257"/>
      <c r="M3056" s="257"/>
      <c r="N3056" s="257"/>
      <c r="O3056" s="257"/>
      <c r="P3056" s="257"/>
      <c r="Q3056" s="257"/>
      <c r="R3056" s="257"/>
      <c r="S3056" s="257"/>
      <c r="T3056" s="257"/>
      <c r="U3056" s="257"/>
      <c r="V3056" s="257"/>
      <c r="W3056" s="257"/>
      <c r="X3056" s="257"/>
      <c r="Y3056" s="257"/>
      <c r="Z3056" s="257"/>
      <c r="AA3056" s="257"/>
      <c r="AB3056" s="257"/>
      <c r="AC3056" s="257"/>
      <c r="AD3056" s="257"/>
      <c r="AE3056" s="257"/>
      <c r="AF3056" s="257"/>
      <c r="AG3056" s="257"/>
      <c r="AH3056" s="257"/>
      <c r="AI3056" s="257"/>
      <c r="AJ3056" s="257"/>
      <c r="AK3056" s="257"/>
      <c r="AL3056" s="257"/>
      <c r="AM3056" s="257"/>
      <c r="AN3056" s="257"/>
      <c r="AO3056" s="257"/>
      <c r="AP3056" s="257"/>
      <c r="AQ3056" s="257"/>
      <c r="AR3056" s="257"/>
      <c r="AS3056" s="257"/>
      <c r="AT3056" s="257"/>
    </row>
    <row r="3057" spans="2:46" ht="14.4" x14ac:dyDescent="0.3">
      <c r="B3057" s="318"/>
      <c r="C3057" s="317"/>
      <c r="D3057" s="257"/>
      <c r="E3057" s="257"/>
      <c r="F3057" s="257"/>
      <c r="G3057" s="257"/>
      <c r="H3057" s="257"/>
      <c r="I3057" s="257"/>
      <c r="J3057" s="257"/>
      <c r="K3057" s="257"/>
      <c r="L3057" s="257"/>
      <c r="M3057" s="257"/>
      <c r="N3057" s="257"/>
      <c r="O3057" s="257"/>
      <c r="P3057" s="257"/>
      <c r="Q3057" s="257"/>
      <c r="R3057" s="257"/>
      <c r="S3057" s="257"/>
      <c r="T3057" s="257"/>
      <c r="U3057" s="257"/>
      <c r="V3057" s="257"/>
      <c r="W3057" s="257"/>
      <c r="X3057" s="257"/>
      <c r="Y3057" s="257"/>
      <c r="Z3057" s="257"/>
      <c r="AA3057" s="257"/>
      <c r="AB3057" s="257"/>
      <c r="AC3057" s="257"/>
      <c r="AD3057" s="257"/>
      <c r="AE3057" s="257"/>
      <c r="AF3057" s="257"/>
      <c r="AG3057" s="257"/>
      <c r="AH3057" s="257"/>
      <c r="AI3057" s="257"/>
      <c r="AJ3057" s="257"/>
      <c r="AK3057" s="257"/>
      <c r="AL3057" s="257"/>
      <c r="AM3057" s="257"/>
      <c r="AN3057" s="257"/>
      <c r="AO3057" s="257"/>
      <c r="AP3057" s="257"/>
      <c r="AQ3057" s="257"/>
      <c r="AR3057" s="257"/>
      <c r="AS3057" s="257"/>
      <c r="AT3057" s="257"/>
    </row>
    <row r="3058" spans="2:46" ht="14.4" x14ac:dyDescent="0.3">
      <c r="B3058" s="318"/>
      <c r="C3058" s="317"/>
      <c r="D3058" s="257"/>
      <c r="E3058" s="257"/>
      <c r="F3058" s="257"/>
      <c r="G3058" s="257"/>
      <c r="H3058" s="257"/>
      <c r="I3058" s="257"/>
      <c r="J3058" s="257"/>
      <c r="K3058" s="257"/>
      <c r="L3058" s="257"/>
      <c r="M3058" s="257"/>
      <c r="N3058" s="257"/>
      <c r="O3058" s="257"/>
      <c r="P3058" s="257"/>
      <c r="Q3058" s="257"/>
      <c r="R3058" s="257"/>
      <c r="S3058" s="257"/>
      <c r="T3058" s="257"/>
      <c r="U3058" s="257"/>
      <c r="V3058" s="257"/>
      <c r="W3058" s="257"/>
      <c r="X3058" s="257"/>
      <c r="Y3058" s="257"/>
      <c r="Z3058" s="257"/>
      <c r="AA3058" s="257"/>
      <c r="AB3058" s="257"/>
      <c r="AC3058" s="257"/>
      <c r="AD3058" s="257"/>
      <c r="AE3058" s="257"/>
      <c r="AF3058" s="257"/>
      <c r="AG3058" s="257"/>
      <c r="AH3058" s="257"/>
      <c r="AI3058" s="257"/>
      <c r="AJ3058" s="257"/>
      <c r="AK3058" s="257"/>
      <c r="AL3058" s="257"/>
      <c r="AM3058" s="257"/>
      <c r="AN3058" s="257"/>
      <c r="AO3058" s="257"/>
      <c r="AP3058" s="257"/>
      <c r="AQ3058" s="257"/>
      <c r="AR3058" s="257"/>
      <c r="AS3058" s="257"/>
      <c r="AT3058" s="257"/>
    </row>
    <row r="3059" spans="2:46" ht="14.4" x14ac:dyDescent="0.3">
      <c r="B3059" s="318"/>
      <c r="C3059" s="317"/>
      <c r="D3059" s="257"/>
      <c r="E3059" s="257"/>
      <c r="F3059" s="257"/>
      <c r="G3059" s="257"/>
      <c r="H3059" s="257"/>
      <c r="I3059" s="257"/>
      <c r="J3059" s="257"/>
      <c r="K3059" s="257"/>
      <c r="L3059" s="257"/>
      <c r="M3059" s="257"/>
      <c r="N3059" s="257"/>
      <c r="O3059" s="257"/>
      <c r="P3059" s="257"/>
      <c r="Q3059" s="257"/>
      <c r="R3059" s="257"/>
      <c r="S3059" s="257"/>
      <c r="T3059" s="257"/>
      <c r="U3059" s="257"/>
      <c r="V3059" s="257"/>
      <c r="W3059" s="257"/>
      <c r="X3059" s="257"/>
      <c r="Y3059" s="257"/>
      <c r="Z3059" s="257"/>
      <c r="AA3059" s="257"/>
      <c r="AB3059" s="257"/>
      <c r="AC3059" s="257"/>
      <c r="AD3059" s="257"/>
      <c r="AE3059" s="257"/>
      <c r="AF3059" s="257"/>
      <c r="AG3059" s="257"/>
      <c r="AH3059" s="257"/>
      <c r="AI3059" s="257"/>
      <c r="AJ3059" s="257"/>
      <c r="AK3059" s="257"/>
      <c r="AL3059" s="257"/>
      <c r="AM3059" s="257"/>
      <c r="AN3059" s="257"/>
      <c r="AO3059" s="257"/>
      <c r="AP3059" s="257"/>
      <c r="AQ3059" s="257"/>
      <c r="AR3059" s="257"/>
      <c r="AS3059" s="257"/>
      <c r="AT3059" s="257"/>
    </row>
    <row r="3060" spans="2:46" ht="14.4" x14ac:dyDescent="0.3">
      <c r="B3060" s="318"/>
      <c r="C3060" s="317"/>
      <c r="D3060" s="257"/>
      <c r="E3060" s="257"/>
      <c r="F3060" s="257"/>
      <c r="G3060" s="257"/>
      <c r="H3060" s="257"/>
      <c r="I3060" s="257"/>
      <c r="J3060" s="257"/>
      <c r="K3060" s="257"/>
      <c r="L3060" s="257"/>
      <c r="M3060" s="257"/>
      <c r="N3060" s="257"/>
      <c r="O3060" s="257"/>
      <c r="P3060" s="257"/>
      <c r="Q3060" s="257"/>
      <c r="R3060" s="257"/>
      <c r="S3060" s="257"/>
      <c r="T3060" s="257"/>
      <c r="U3060" s="257"/>
      <c r="V3060" s="257"/>
      <c r="W3060" s="257"/>
      <c r="X3060" s="257"/>
      <c r="Y3060" s="257"/>
      <c r="Z3060" s="257"/>
      <c r="AA3060" s="257"/>
      <c r="AB3060" s="257"/>
      <c r="AC3060" s="257"/>
      <c r="AD3060" s="257"/>
      <c r="AE3060" s="257"/>
      <c r="AF3060" s="257"/>
      <c r="AG3060" s="257"/>
      <c r="AH3060" s="257"/>
      <c r="AI3060" s="257"/>
      <c r="AJ3060" s="257"/>
      <c r="AK3060" s="257"/>
      <c r="AL3060" s="257"/>
      <c r="AM3060" s="257"/>
      <c r="AN3060" s="257"/>
      <c r="AO3060" s="257"/>
      <c r="AP3060" s="257"/>
      <c r="AQ3060" s="257"/>
      <c r="AR3060" s="257"/>
      <c r="AS3060" s="257"/>
      <c r="AT3060" s="257"/>
    </row>
    <row r="3061" spans="2:46" ht="14.4" x14ac:dyDescent="0.3">
      <c r="B3061" s="318"/>
      <c r="C3061" s="317"/>
      <c r="D3061" s="257"/>
      <c r="E3061" s="257"/>
      <c r="F3061" s="257"/>
      <c r="G3061" s="257"/>
      <c r="H3061" s="257"/>
      <c r="I3061" s="257"/>
      <c r="J3061" s="257"/>
      <c r="K3061" s="257"/>
      <c r="L3061" s="257"/>
      <c r="M3061" s="257"/>
      <c r="N3061" s="257"/>
      <c r="O3061" s="257"/>
      <c r="P3061" s="257"/>
      <c r="Q3061" s="257"/>
      <c r="R3061" s="257"/>
      <c r="S3061" s="257"/>
      <c r="T3061" s="257"/>
      <c r="U3061" s="257"/>
      <c r="V3061" s="257"/>
      <c r="W3061" s="257"/>
      <c r="X3061" s="257"/>
      <c r="Y3061" s="257"/>
      <c r="Z3061" s="257"/>
      <c r="AA3061" s="257"/>
      <c r="AB3061" s="257"/>
      <c r="AC3061" s="257"/>
      <c r="AD3061" s="257"/>
      <c r="AE3061" s="257"/>
      <c r="AF3061" s="257"/>
      <c r="AG3061" s="257"/>
      <c r="AH3061" s="257"/>
      <c r="AI3061" s="257"/>
      <c r="AJ3061" s="257"/>
      <c r="AK3061" s="257"/>
      <c r="AL3061" s="257"/>
      <c r="AM3061" s="257"/>
      <c r="AN3061" s="257"/>
      <c r="AO3061" s="257"/>
      <c r="AP3061" s="257"/>
      <c r="AQ3061" s="257"/>
      <c r="AR3061" s="257"/>
      <c r="AS3061" s="257"/>
      <c r="AT3061" s="257"/>
    </row>
    <row r="3062" spans="2:46" ht="14.4" x14ac:dyDescent="0.3">
      <c r="B3062" s="318"/>
      <c r="C3062" s="317"/>
      <c r="D3062" s="257"/>
      <c r="E3062" s="257"/>
      <c r="F3062" s="257"/>
      <c r="G3062" s="257"/>
      <c r="H3062" s="257"/>
      <c r="I3062" s="257"/>
      <c r="J3062" s="257"/>
      <c r="K3062" s="257"/>
      <c r="L3062" s="257"/>
      <c r="M3062" s="257"/>
      <c r="N3062" s="257"/>
      <c r="O3062" s="257"/>
      <c r="P3062" s="257"/>
      <c r="Q3062" s="257"/>
      <c r="R3062" s="257"/>
      <c r="S3062" s="257"/>
      <c r="T3062" s="257"/>
      <c r="U3062" s="257"/>
      <c r="V3062" s="257"/>
      <c r="W3062" s="257"/>
      <c r="X3062" s="257"/>
      <c r="Y3062" s="257"/>
      <c r="Z3062" s="257"/>
      <c r="AA3062" s="257"/>
      <c r="AB3062" s="257"/>
      <c r="AC3062" s="257"/>
      <c r="AD3062" s="257"/>
      <c r="AE3062" s="257"/>
      <c r="AF3062" s="257"/>
      <c r="AG3062" s="257"/>
      <c r="AH3062" s="257"/>
      <c r="AI3062" s="257"/>
      <c r="AJ3062" s="257"/>
      <c r="AK3062" s="257"/>
      <c r="AL3062" s="257"/>
      <c r="AM3062" s="257"/>
      <c r="AN3062" s="257"/>
      <c r="AO3062" s="257"/>
      <c r="AP3062" s="257"/>
      <c r="AQ3062" s="257"/>
      <c r="AR3062" s="257"/>
      <c r="AS3062" s="257"/>
      <c r="AT3062" s="257"/>
    </row>
    <row r="3063" spans="2:46" ht="14.4" x14ac:dyDescent="0.3">
      <c r="B3063" s="318"/>
      <c r="C3063" s="317"/>
      <c r="D3063" s="257"/>
      <c r="E3063" s="257"/>
      <c r="F3063" s="257"/>
      <c r="G3063" s="257"/>
      <c r="H3063" s="257"/>
      <c r="I3063" s="257"/>
      <c r="J3063" s="257"/>
      <c r="K3063" s="257"/>
      <c r="L3063" s="257"/>
      <c r="M3063" s="257"/>
      <c r="N3063" s="257"/>
      <c r="O3063" s="257"/>
      <c r="P3063" s="257"/>
      <c r="Q3063" s="257"/>
      <c r="R3063" s="257"/>
      <c r="S3063" s="257"/>
      <c r="T3063" s="257"/>
      <c r="U3063" s="257"/>
      <c r="V3063" s="257"/>
      <c r="W3063" s="257"/>
      <c r="X3063" s="257"/>
      <c r="Y3063" s="257"/>
      <c r="Z3063" s="257"/>
      <c r="AA3063" s="257"/>
      <c r="AB3063" s="257"/>
      <c r="AC3063" s="257"/>
      <c r="AD3063" s="257"/>
      <c r="AE3063" s="257"/>
      <c r="AF3063" s="257"/>
      <c r="AG3063" s="257"/>
      <c r="AH3063" s="257"/>
      <c r="AI3063" s="257"/>
      <c r="AJ3063" s="257"/>
      <c r="AK3063" s="257"/>
      <c r="AL3063" s="257"/>
      <c r="AM3063" s="257"/>
      <c r="AN3063" s="257"/>
      <c r="AO3063" s="257"/>
      <c r="AP3063" s="257"/>
      <c r="AQ3063" s="257"/>
      <c r="AR3063" s="257"/>
      <c r="AS3063" s="257"/>
      <c r="AT3063" s="257"/>
    </row>
    <row r="3064" spans="2:46" ht="14.4" x14ac:dyDescent="0.3">
      <c r="B3064" s="318"/>
      <c r="C3064" s="317"/>
      <c r="D3064" s="257"/>
      <c r="E3064" s="257"/>
      <c r="F3064" s="257"/>
      <c r="G3064" s="257"/>
      <c r="H3064" s="257"/>
      <c r="I3064" s="257"/>
      <c r="J3064" s="257"/>
      <c r="K3064" s="257"/>
      <c r="L3064" s="257"/>
      <c r="M3064" s="257"/>
      <c r="N3064" s="257"/>
      <c r="O3064" s="257"/>
      <c r="P3064" s="257"/>
      <c r="Q3064" s="257"/>
      <c r="R3064" s="257"/>
      <c r="S3064" s="257"/>
      <c r="T3064" s="257"/>
      <c r="U3064" s="257"/>
      <c r="V3064" s="257"/>
      <c r="W3064" s="257"/>
      <c r="X3064" s="257"/>
      <c r="Y3064" s="257"/>
      <c r="Z3064" s="257"/>
      <c r="AA3064" s="257"/>
      <c r="AB3064" s="257"/>
      <c r="AC3064" s="257"/>
      <c r="AD3064" s="257"/>
      <c r="AE3064" s="257"/>
      <c r="AF3064" s="257"/>
      <c r="AG3064" s="257"/>
      <c r="AH3064" s="257"/>
      <c r="AI3064" s="257"/>
      <c r="AJ3064" s="257"/>
      <c r="AK3064" s="257"/>
      <c r="AL3064" s="257"/>
      <c r="AM3064" s="257"/>
      <c r="AN3064" s="257"/>
      <c r="AO3064" s="257"/>
      <c r="AP3064" s="257"/>
      <c r="AQ3064" s="257"/>
      <c r="AR3064" s="257"/>
      <c r="AS3064" s="257"/>
      <c r="AT3064" s="257"/>
    </row>
  </sheetData>
  <sheetProtection selectLockedCells="1" selectUnlockedCells="1"/>
  <autoFilter ref="A1:AY1972" xr:uid="{00000000-0009-0000-0000-000006000000}">
    <sortState xmlns:xlrd2="http://schemas.microsoft.com/office/spreadsheetml/2017/richdata2" ref="A2:AY1972">
      <sortCondition ref="A1"/>
    </sortState>
  </autoFilter>
  <conditionalFormatting sqref="A1957">
    <cfRule type="duplicateValues" dxfId="691" priority="16"/>
  </conditionalFormatting>
  <conditionalFormatting sqref="A1958">
    <cfRule type="duplicateValues" dxfId="690" priority="15"/>
  </conditionalFormatting>
  <conditionalFormatting sqref="A1959">
    <cfRule type="duplicateValues" dxfId="689" priority="14"/>
  </conditionalFormatting>
  <conditionalFormatting sqref="A1960">
    <cfRule type="duplicateValues" dxfId="688" priority="13"/>
  </conditionalFormatting>
  <conditionalFormatting sqref="A1961">
    <cfRule type="duplicateValues" dxfId="687" priority="12"/>
  </conditionalFormatting>
  <conditionalFormatting sqref="A1962">
    <cfRule type="duplicateValues" dxfId="686" priority="11"/>
  </conditionalFormatting>
  <conditionalFormatting sqref="A1963">
    <cfRule type="duplicateValues" dxfId="685" priority="10"/>
  </conditionalFormatting>
  <conditionalFormatting sqref="A1964">
    <cfRule type="duplicateValues" dxfId="684" priority="9"/>
  </conditionalFormatting>
  <conditionalFormatting sqref="A1965">
    <cfRule type="duplicateValues" dxfId="683" priority="8"/>
  </conditionalFormatting>
  <conditionalFormatting sqref="A1966">
    <cfRule type="duplicateValues" dxfId="682" priority="7"/>
  </conditionalFormatting>
  <conditionalFormatting sqref="A1967">
    <cfRule type="duplicateValues" dxfId="681" priority="6"/>
  </conditionalFormatting>
  <conditionalFormatting sqref="A1968">
    <cfRule type="duplicateValues" dxfId="680" priority="5"/>
  </conditionalFormatting>
  <conditionalFormatting sqref="A1969">
    <cfRule type="duplicateValues" dxfId="679" priority="4"/>
  </conditionalFormatting>
  <conditionalFormatting sqref="A1970">
    <cfRule type="duplicateValues" dxfId="678" priority="3"/>
  </conditionalFormatting>
  <conditionalFormatting sqref="A1971">
    <cfRule type="duplicateValues" dxfId="677" priority="2"/>
  </conditionalFormatting>
  <conditionalFormatting sqref="A1972">
    <cfRule type="duplicateValues" dxfId="676" priority="1"/>
  </conditionalFormatting>
  <conditionalFormatting sqref="A1:B1956">
    <cfRule type="duplicateValues" dxfId="675" priority="17"/>
  </conditionalFormatting>
  <conditionalFormatting sqref="B4">
    <cfRule type="duplicateValues" dxfId="674" priority="370"/>
    <cfRule type="duplicateValues" dxfId="673" priority="371"/>
  </conditionalFormatting>
  <conditionalFormatting sqref="B29">
    <cfRule type="duplicateValues" dxfId="672" priority="369"/>
  </conditionalFormatting>
  <conditionalFormatting sqref="B30">
    <cfRule type="duplicateValues" dxfId="671" priority="368"/>
  </conditionalFormatting>
  <conditionalFormatting sqref="B63">
    <cfRule type="duplicateValues" dxfId="670" priority="367"/>
    <cfRule type="duplicateValues" dxfId="669" priority="366"/>
  </conditionalFormatting>
  <conditionalFormatting sqref="B79">
    <cfRule type="duplicateValues" dxfId="668" priority="532"/>
    <cfRule type="duplicateValues" dxfId="667" priority="533"/>
  </conditionalFormatting>
  <conditionalFormatting sqref="B108">
    <cfRule type="duplicateValues" dxfId="666" priority="365"/>
    <cfRule type="duplicateValues" dxfId="665" priority="364"/>
    <cfRule type="duplicateValues" dxfId="664" priority="778"/>
  </conditionalFormatting>
  <conditionalFormatting sqref="B109">
    <cfRule type="duplicateValues" dxfId="663" priority="363"/>
    <cfRule type="duplicateValues" dxfId="662" priority="362"/>
    <cfRule type="duplicateValues" dxfId="661" priority="776"/>
  </conditionalFormatting>
  <conditionalFormatting sqref="B110">
    <cfRule type="duplicateValues" dxfId="660" priority="361"/>
    <cfRule type="duplicateValues" dxfId="659" priority="360"/>
  </conditionalFormatting>
  <conditionalFormatting sqref="B133">
    <cfRule type="duplicateValues" dxfId="658" priority="359"/>
  </conditionalFormatting>
  <conditionalFormatting sqref="B145">
    <cfRule type="duplicateValues" dxfId="657" priority="773"/>
    <cfRule type="duplicateValues" dxfId="656" priority="774"/>
  </conditionalFormatting>
  <conditionalFormatting sqref="B146">
    <cfRule type="duplicateValues" dxfId="655" priority="357"/>
    <cfRule type="duplicateValues" dxfId="654" priority="358"/>
  </conditionalFormatting>
  <conditionalFormatting sqref="B156">
    <cfRule type="duplicateValues" dxfId="653" priority="356"/>
  </conditionalFormatting>
  <conditionalFormatting sqref="B157">
    <cfRule type="duplicateValues" dxfId="652" priority="355"/>
    <cfRule type="duplicateValues" dxfId="651" priority="354"/>
  </conditionalFormatting>
  <conditionalFormatting sqref="B165">
    <cfRule type="duplicateValues" dxfId="650" priority="353"/>
  </conditionalFormatting>
  <conditionalFormatting sqref="B166:B613 B615:B1694 B1790 B1701:B1702 B1707 B1710 B2:B164">
    <cfRule type="duplicateValues" dxfId="649" priority="23"/>
  </conditionalFormatting>
  <conditionalFormatting sqref="B176">
    <cfRule type="duplicateValues" dxfId="648" priority="352"/>
    <cfRule type="duplicateValues" dxfId="647" priority="351"/>
  </conditionalFormatting>
  <conditionalFormatting sqref="B193">
    <cfRule type="duplicateValues" dxfId="646" priority="772"/>
    <cfRule type="duplicateValues" dxfId="645" priority="771"/>
  </conditionalFormatting>
  <conditionalFormatting sqref="B194">
    <cfRule type="duplicateValues" dxfId="644" priority="770"/>
    <cfRule type="duplicateValues" dxfId="643" priority="769"/>
  </conditionalFormatting>
  <conditionalFormatting sqref="B195">
    <cfRule type="duplicateValues" dxfId="642" priority="768"/>
    <cfRule type="duplicateValues" dxfId="641" priority="767"/>
  </conditionalFormatting>
  <conditionalFormatting sqref="B196:B219 B146:B192 B60:B78 B221:B233 B235:B245 B248:B255 B269:B310 B312:B313 B316:B350 B352:B372 B374:B404 B406:B443 B446:B456 B458 B463:B464 B467:B500 B502:B503 B505 B507:B509 B511:B534 B536:B539 B541:B542 B544:B546 B548:B577 B579:B580 B582:B609 B611:B613 B615:B617 B619:B638 B640:B645 B647 B649:B650 B652:B661 B663:B676 B678:B691 B693:B701 B703 B705:B728 B753:B762 B764:B770 B772:B791 B793:B836 B838:B887 B889:B906 B909:B919 B921:B962 B964:B985 B987:B1008 B1010:B1013 B1015:B1037 B1039:B1045 B80:B107 B110:B144 B257:B267 B730:B751">
    <cfRule type="duplicateValues" dxfId="640" priority="779"/>
  </conditionalFormatting>
  <conditionalFormatting sqref="B215">
    <cfRule type="duplicateValues" dxfId="639" priority="350"/>
  </conditionalFormatting>
  <conditionalFormatting sqref="B218">
    <cfRule type="duplicateValues" dxfId="638" priority="349"/>
    <cfRule type="duplicateValues" dxfId="637" priority="348"/>
  </conditionalFormatting>
  <conditionalFormatting sqref="B219">
    <cfRule type="duplicateValues" dxfId="636" priority="347"/>
  </conditionalFormatting>
  <conditionalFormatting sqref="B220">
    <cfRule type="duplicateValues" dxfId="635" priority="766"/>
  </conditionalFormatting>
  <conditionalFormatting sqref="B234">
    <cfRule type="duplicateValues" dxfId="634" priority="764"/>
    <cfRule type="duplicateValues" dxfId="633" priority="763"/>
  </conditionalFormatting>
  <conditionalFormatting sqref="B246">
    <cfRule type="duplicateValues" dxfId="632" priority="762"/>
  </conditionalFormatting>
  <conditionalFormatting sqref="B247">
    <cfRule type="duplicateValues" dxfId="631" priority="760"/>
    <cfRule type="duplicateValues" dxfId="630" priority="759"/>
  </conditionalFormatting>
  <conditionalFormatting sqref="B253">
    <cfRule type="duplicateValues" dxfId="629" priority="346"/>
  </conditionalFormatting>
  <conditionalFormatting sqref="B256">
    <cfRule type="duplicateValues" dxfId="628" priority="435"/>
  </conditionalFormatting>
  <conditionalFormatting sqref="B257:B728 B80:B255 B60:B78 B730:B1676">
    <cfRule type="duplicateValues" dxfId="627" priority="993"/>
  </conditionalFormatting>
  <conditionalFormatting sqref="B257:B728 B80:B255 B730:B1676 B2:B78">
    <cfRule type="duplicateValues" dxfId="626" priority="988"/>
  </conditionalFormatting>
  <conditionalFormatting sqref="B268">
    <cfRule type="duplicateValues" dxfId="625" priority="757"/>
    <cfRule type="duplicateValues" dxfId="624" priority="758"/>
  </conditionalFormatting>
  <conditionalFormatting sqref="B275">
    <cfRule type="duplicateValues" dxfId="623" priority="344"/>
    <cfRule type="duplicateValues" dxfId="622" priority="345"/>
  </conditionalFormatting>
  <conditionalFormatting sqref="B305">
    <cfRule type="duplicateValues" dxfId="621" priority="342"/>
    <cfRule type="duplicateValues" dxfId="620" priority="343"/>
  </conditionalFormatting>
  <conditionalFormatting sqref="B311">
    <cfRule type="duplicateValues" dxfId="619" priority="756"/>
  </conditionalFormatting>
  <conditionalFormatting sqref="B314">
    <cfRule type="duplicateValues" dxfId="618" priority="753"/>
    <cfRule type="duplicateValues" dxfId="617" priority="754"/>
  </conditionalFormatting>
  <conditionalFormatting sqref="B315">
    <cfRule type="duplicateValues" dxfId="616" priority="752"/>
  </conditionalFormatting>
  <conditionalFormatting sqref="B342">
    <cfRule type="duplicateValues" dxfId="615" priority="340"/>
    <cfRule type="duplicateValues" dxfId="614" priority="341"/>
  </conditionalFormatting>
  <conditionalFormatting sqref="B343">
    <cfRule type="duplicateValues" dxfId="613" priority="339"/>
  </conditionalFormatting>
  <conditionalFormatting sqref="B351">
    <cfRule type="duplicateValues" dxfId="612" priority="750"/>
  </conditionalFormatting>
  <conditionalFormatting sqref="B354">
    <cfRule type="duplicateValues" dxfId="611" priority="337"/>
    <cfRule type="duplicateValues" dxfId="610" priority="338"/>
  </conditionalFormatting>
  <conditionalFormatting sqref="B356">
    <cfRule type="duplicateValues" dxfId="609" priority="336"/>
    <cfRule type="duplicateValues" dxfId="608" priority="335"/>
  </conditionalFormatting>
  <conditionalFormatting sqref="B357">
    <cfRule type="duplicateValues" dxfId="607" priority="333"/>
    <cfRule type="duplicateValues" dxfId="606" priority="334"/>
  </conditionalFormatting>
  <conditionalFormatting sqref="B358">
    <cfRule type="duplicateValues" dxfId="605" priority="332"/>
    <cfRule type="duplicateValues" dxfId="604" priority="331"/>
  </conditionalFormatting>
  <conditionalFormatting sqref="B359">
    <cfRule type="duplicateValues" dxfId="603" priority="329"/>
    <cfRule type="duplicateValues" dxfId="602" priority="330"/>
  </conditionalFormatting>
  <conditionalFormatting sqref="B362">
    <cfRule type="duplicateValues" dxfId="601" priority="328"/>
  </conditionalFormatting>
  <conditionalFormatting sqref="B363">
    <cfRule type="duplicateValues" dxfId="600" priority="327"/>
  </conditionalFormatting>
  <conditionalFormatting sqref="B373">
    <cfRule type="duplicateValues" dxfId="599" priority="748"/>
    <cfRule type="duplicateValues" dxfId="598" priority="747"/>
  </conditionalFormatting>
  <conditionalFormatting sqref="B396">
    <cfRule type="duplicateValues" dxfId="597" priority="325"/>
    <cfRule type="duplicateValues" dxfId="596" priority="326"/>
  </conditionalFormatting>
  <conditionalFormatting sqref="B399">
    <cfRule type="duplicateValues" dxfId="595" priority="324"/>
  </conditionalFormatting>
  <conditionalFormatting sqref="B401">
    <cfRule type="duplicateValues" dxfId="594" priority="323"/>
  </conditionalFormatting>
  <conditionalFormatting sqref="B405">
    <cfRule type="duplicateValues" dxfId="593" priority="322"/>
    <cfRule type="duplicateValues" dxfId="592" priority="321"/>
    <cfRule type="duplicateValues" dxfId="591" priority="745"/>
    <cfRule type="duplicateValues" dxfId="590" priority="746"/>
  </conditionalFormatting>
  <conditionalFormatting sqref="B430">
    <cfRule type="duplicateValues" dxfId="589" priority="319"/>
    <cfRule type="duplicateValues" dxfId="588" priority="320"/>
  </conditionalFormatting>
  <conditionalFormatting sqref="B434">
    <cfRule type="duplicateValues" dxfId="587" priority="318"/>
  </conditionalFormatting>
  <conditionalFormatting sqref="B437">
    <cfRule type="duplicateValues" dxfId="586" priority="317"/>
    <cfRule type="duplicateValues" dxfId="585" priority="316"/>
  </conditionalFormatting>
  <conditionalFormatting sqref="B441">
    <cfRule type="duplicateValues" dxfId="584" priority="314"/>
    <cfRule type="duplicateValues" dxfId="583" priority="315"/>
  </conditionalFormatting>
  <conditionalFormatting sqref="B444">
    <cfRule type="duplicateValues" dxfId="582" priority="744"/>
    <cfRule type="duplicateValues" dxfId="581" priority="743"/>
  </conditionalFormatting>
  <conditionalFormatting sqref="B445">
    <cfRule type="duplicateValues" dxfId="580" priority="742"/>
  </conditionalFormatting>
  <conditionalFormatting sqref="B457">
    <cfRule type="duplicateValues" dxfId="579" priority="740"/>
    <cfRule type="duplicateValues" dxfId="578" priority="739"/>
  </conditionalFormatting>
  <conditionalFormatting sqref="B459">
    <cfRule type="duplicateValues" dxfId="577" priority="737"/>
    <cfRule type="duplicateValues" dxfId="576" priority="738"/>
  </conditionalFormatting>
  <conditionalFormatting sqref="B460">
    <cfRule type="duplicateValues" dxfId="575" priority="736"/>
    <cfRule type="duplicateValues" dxfId="574" priority="735"/>
  </conditionalFormatting>
  <conditionalFormatting sqref="B461">
    <cfRule type="duplicateValues" dxfId="573" priority="733"/>
    <cfRule type="duplicateValues" dxfId="572" priority="734"/>
  </conditionalFormatting>
  <conditionalFormatting sqref="B462">
    <cfRule type="duplicateValues" dxfId="571" priority="732"/>
    <cfRule type="duplicateValues" dxfId="570" priority="731"/>
  </conditionalFormatting>
  <conditionalFormatting sqref="B465">
    <cfRule type="duplicateValues" dxfId="569" priority="730"/>
  </conditionalFormatting>
  <conditionalFormatting sqref="B466">
    <cfRule type="duplicateValues" dxfId="568" priority="728"/>
  </conditionalFormatting>
  <conditionalFormatting sqref="B470">
    <cfRule type="duplicateValues" dxfId="567" priority="313"/>
  </conditionalFormatting>
  <conditionalFormatting sqref="B473">
    <cfRule type="duplicateValues" dxfId="566" priority="312"/>
    <cfRule type="duplicateValues" dxfId="565" priority="311"/>
  </conditionalFormatting>
  <conditionalFormatting sqref="B501">
    <cfRule type="duplicateValues" dxfId="564" priority="309"/>
    <cfRule type="duplicateValues" dxfId="563" priority="310"/>
    <cfRule type="duplicateValues" dxfId="562" priority="725"/>
    <cfRule type="duplicateValues" dxfId="561" priority="726"/>
  </conditionalFormatting>
  <conditionalFormatting sqref="B504">
    <cfRule type="duplicateValues" dxfId="560" priority="724"/>
  </conditionalFormatting>
  <conditionalFormatting sqref="B505">
    <cfRule type="duplicateValues" dxfId="559" priority="307"/>
    <cfRule type="duplicateValues" dxfId="558" priority="308"/>
  </conditionalFormatting>
  <conditionalFormatting sqref="B506">
    <cfRule type="duplicateValues" dxfId="557" priority="722"/>
  </conditionalFormatting>
  <conditionalFormatting sqref="B509">
    <cfRule type="duplicateValues" dxfId="556" priority="306"/>
  </conditionalFormatting>
  <conditionalFormatting sqref="B510">
    <cfRule type="duplicateValues" dxfId="555" priority="720"/>
    <cfRule type="duplicateValues" dxfId="554" priority="719"/>
  </conditionalFormatting>
  <conditionalFormatting sqref="B529">
    <cfRule type="duplicateValues" dxfId="553" priority="304"/>
    <cfRule type="duplicateValues" dxfId="552" priority="305"/>
  </conditionalFormatting>
  <conditionalFormatting sqref="B535">
    <cfRule type="duplicateValues" dxfId="551" priority="302"/>
    <cfRule type="duplicateValues" dxfId="550" priority="303"/>
    <cfRule type="duplicateValues" dxfId="549" priority="717"/>
    <cfRule type="duplicateValues" dxfId="548" priority="718"/>
  </conditionalFormatting>
  <conditionalFormatting sqref="B537">
    <cfRule type="duplicateValues" dxfId="547" priority="300"/>
    <cfRule type="duplicateValues" dxfId="546" priority="301"/>
  </conditionalFormatting>
  <conditionalFormatting sqref="B539">
    <cfRule type="duplicateValues" dxfId="545" priority="298"/>
    <cfRule type="duplicateValues" dxfId="544" priority="299"/>
  </conditionalFormatting>
  <conditionalFormatting sqref="B540">
    <cfRule type="duplicateValues" dxfId="543" priority="716"/>
  </conditionalFormatting>
  <conditionalFormatting sqref="B543">
    <cfRule type="duplicateValues" dxfId="542" priority="713"/>
    <cfRule type="duplicateValues" dxfId="541" priority="714"/>
  </conditionalFormatting>
  <conditionalFormatting sqref="B547">
    <cfRule type="duplicateValues" dxfId="540" priority="711"/>
    <cfRule type="duplicateValues" dxfId="539" priority="712"/>
  </conditionalFormatting>
  <conditionalFormatting sqref="B549">
    <cfRule type="duplicateValues" dxfId="538" priority="297"/>
  </conditionalFormatting>
  <conditionalFormatting sqref="B564">
    <cfRule type="duplicateValues" dxfId="537" priority="296"/>
    <cfRule type="duplicateValues" dxfId="536" priority="295"/>
  </conditionalFormatting>
  <conditionalFormatting sqref="B578">
    <cfRule type="duplicateValues" dxfId="535" priority="710"/>
  </conditionalFormatting>
  <conditionalFormatting sqref="B579">
    <cfRule type="duplicateValues" dxfId="534" priority="294"/>
    <cfRule type="duplicateValues" dxfId="533" priority="293"/>
  </conditionalFormatting>
  <conditionalFormatting sqref="B581">
    <cfRule type="duplicateValues" dxfId="532" priority="708"/>
    <cfRule type="duplicateValues" dxfId="531" priority="707"/>
  </conditionalFormatting>
  <conditionalFormatting sqref="B588">
    <cfRule type="duplicateValues" dxfId="530" priority="291"/>
    <cfRule type="duplicateValues" dxfId="529" priority="292"/>
  </conditionalFormatting>
  <conditionalFormatting sqref="B590">
    <cfRule type="duplicateValues" dxfId="528" priority="290"/>
    <cfRule type="duplicateValues" dxfId="527" priority="289"/>
  </conditionalFormatting>
  <conditionalFormatting sqref="B610">
    <cfRule type="duplicateValues" dxfId="526" priority="706"/>
    <cfRule type="duplicateValues" dxfId="525" priority="705"/>
  </conditionalFormatting>
  <conditionalFormatting sqref="B614">
    <cfRule type="duplicateValues" dxfId="524" priority="703"/>
    <cfRule type="duplicateValues" dxfId="523" priority="704"/>
    <cfRule type="duplicateValues" dxfId="522" priority="288"/>
  </conditionalFormatting>
  <conditionalFormatting sqref="B615:B1546 B166:B613 B2:B3 B5:B164">
    <cfRule type="duplicateValues" dxfId="521" priority="19"/>
  </conditionalFormatting>
  <conditionalFormatting sqref="B615:B1546">
    <cfRule type="duplicateValues" dxfId="520" priority="18"/>
  </conditionalFormatting>
  <conditionalFormatting sqref="B618">
    <cfRule type="duplicateValues" dxfId="519" priority="702"/>
  </conditionalFormatting>
  <conditionalFormatting sqref="B637">
    <cfRule type="duplicateValues" dxfId="518" priority="286"/>
    <cfRule type="duplicateValues" dxfId="517" priority="287"/>
  </conditionalFormatting>
  <conditionalFormatting sqref="B639">
    <cfRule type="duplicateValues" dxfId="516" priority="700"/>
    <cfRule type="duplicateValues" dxfId="515" priority="699"/>
  </conditionalFormatting>
  <conditionalFormatting sqref="B646">
    <cfRule type="duplicateValues" dxfId="514" priority="697"/>
    <cfRule type="duplicateValues" dxfId="513" priority="698"/>
  </conditionalFormatting>
  <conditionalFormatting sqref="B648">
    <cfRule type="duplicateValues" dxfId="512" priority="285"/>
    <cfRule type="duplicateValues" dxfId="511" priority="695"/>
    <cfRule type="duplicateValues" dxfId="510" priority="696"/>
    <cfRule type="duplicateValues" dxfId="509" priority="284"/>
  </conditionalFormatting>
  <conditionalFormatting sqref="B651">
    <cfRule type="duplicateValues" dxfId="508" priority="693"/>
    <cfRule type="duplicateValues" dxfId="507" priority="694"/>
  </conditionalFormatting>
  <conditionalFormatting sqref="B656">
    <cfRule type="duplicateValues" dxfId="506" priority="283"/>
    <cfRule type="duplicateValues" dxfId="505" priority="282"/>
  </conditionalFormatting>
  <conditionalFormatting sqref="B662">
    <cfRule type="duplicateValues" dxfId="504" priority="692"/>
  </conditionalFormatting>
  <conditionalFormatting sqref="B676">
    <cfRule type="duplicateValues" dxfId="503" priority="281"/>
  </conditionalFormatting>
  <conditionalFormatting sqref="B677">
    <cfRule type="duplicateValues" dxfId="502" priority="690"/>
    <cfRule type="duplicateValues" dxfId="501" priority="689"/>
  </conditionalFormatting>
  <conditionalFormatting sqref="B692">
    <cfRule type="duplicateValues" dxfId="500" priority="688"/>
    <cfRule type="duplicateValues" dxfId="499" priority="687"/>
  </conditionalFormatting>
  <conditionalFormatting sqref="B702">
    <cfRule type="duplicateValues" dxfId="498" priority="686"/>
    <cfRule type="duplicateValues" dxfId="497" priority="685"/>
  </conditionalFormatting>
  <conditionalFormatting sqref="B704">
    <cfRule type="duplicateValues" dxfId="496" priority="684"/>
    <cfRule type="duplicateValues" dxfId="495" priority="683"/>
  </conditionalFormatting>
  <conditionalFormatting sqref="B720">
    <cfRule type="duplicateValues" dxfId="494" priority="280"/>
  </conditionalFormatting>
  <conditionalFormatting sqref="B729">
    <cfRule type="duplicateValues" dxfId="493" priority="434"/>
  </conditionalFormatting>
  <conditionalFormatting sqref="B752">
    <cfRule type="duplicateValues" dxfId="492" priority="681"/>
    <cfRule type="duplicateValues" dxfId="491" priority="682"/>
  </conditionalFormatting>
  <conditionalFormatting sqref="B763">
    <cfRule type="duplicateValues" dxfId="490" priority="679"/>
    <cfRule type="duplicateValues" dxfId="489" priority="680"/>
  </conditionalFormatting>
  <conditionalFormatting sqref="B770">
    <cfRule type="duplicateValues" dxfId="488" priority="279"/>
  </conditionalFormatting>
  <conditionalFormatting sqref="B771">
    <cfRule type="duplicateValues" dxfId="487" priority="678"/>
    <cfRule type="duplicateValues" dxfId="486" priority="677"/>
  </conditionalFormatting>
  <conditionalFormatting sqref="B788">
    <cfRule type="duplicateValues" dxfId="485" priority="277"/>
    <cfRule type="duplicateValues" dxfId="484" priority="278"/>
  </conditionalFormatting>
  <conditionalFormatting sqref="B789">
    <cfRule type="duplicateValues" dxfId="483" priority="275"/>
    <cfRule type="duplicateValues" dxfId="482" priority="276"/>
  </conditionalFormatting>
  <conditionalFormatting sqref="B792">
    <cfRule type="duplicateValues" dxfId="481" priority="676"/>
  </conditionalFormatting>
  <conditionalFormatting sqref="B801">
    <cfRule type="duplicateValues" dxfId="480" priority="274"/>
    <cfRule type="duplicateValues" dxfId="479" priority="273"/>
  </conditionalFormatting>
  <conditionalFormatting sqref="B837">
    <cfRule type="duplicateValues" dxfId="478" priority="674"/>
  </conditionalFormatting>
  <conditionalFormatting sqref="B844">
    <cfRule type="duplicateValues" dxfId="477" priority="272"/>
    <cfRule type="duplicateValues" dxfId="476" priority="271"/>
  </conditionalFormatting>
  <conditionalFormatting sqref="B867">
    <cfRule type="duplicateValues" dxfId="475" priority="269"/>
    <cfRule type="duplicateValues" dxfId="474" priority="270"/>
  </conditionalFormatting>
  <conditionalFormatting sqref="B878">
    <cfRule type="duplicateValues" dxfId="473" priority="268"/>
  </conditionalFormatting>
  <conditionalFormatting sqref="B888">
    <cfRule type="duplicateValues" dxfId="472" priority="672"/>
  </conditionalFormatting>
  <conditionalFormatting sqref="B890">
    <cfRule type="duplicateValues" dxfId="471" priority="267"/>
  </conditionalFormatting>
  <conditionalFormatting sqref="B895">
    <cfRule type="duplicateValues" dxfId="470" priority="266"/>
  </conditionalFormatting>
  <conditionalFormatting sqref="B907">
    <cfRule type="duplicateValues" dxfId="469" priority="670"/>
    <cfRule type="duplicateValues" dxfId="468" priority="669"/>
  </conditionalFormatting>
  <conditionalFormatting sqref="B908">
    <cfRule type="duplicateValues" dxfId="467" priority="668"/>
    <cfRule type="duplicateValues" dxfId="466" priority="667"/>
  </conditionalFormatting>
  <conditionalFormatting sqref="B918">
    <cfRule type="duplicateValues" dxfId="465" priority="264"/>
    <cfRule type="duplicateValues" dxfId="464" priority="265"/>
  </conditionalFormatting>
  <conditionalFormatting sqref="B919:B925 B306:B341 B216:B217 B111:B132 B64:B107 B2:B3 B134:B145 B147:B155 B158:B164 B177:B214 B220:B252 B254:B274 B276:B304 B344:B353 B355 B360:B361 B364:B395 B397:B398 B400 B402:B404 B406:B429 B431:B433 B435:B436 B438:B440 B442:B469 B471:B472 B474:B500 B502:B504 B506:B508 B510:B528 B530:B534 B536 B538 B540:B548 B550:B563 B565:B578 B580:B587 B589 B591:B613 B638:B647 B649:B655 B657:B675 B677:B719 B721:B769 B771:B787 B790:B800 B802:B843 B845:B866 B868:B889 B891:B894 B896:B917 B5:B28 B166:B175 B615:B636 B31:B62">
    <cfRule type="duplicateValues" dxfId="463" priority="263"/>
  </conditionalFormatting>
  <conditionalFormatting sqref="B920">
    <cfRule type="duplicateValues" dxfId="462" priority="666"/>
    <cfRule type="duplicateValues" dxfId="461" priority="665"/>
  </conditionalFormatting>
  <conditionalFormatting sqref="B927">
    <cfRule type="duplicateValues" dxfId="460" priority="262"/>
  </conditionalFormatting>
  <conditionalFormatting sqref="B928">
    <cfRule type="duplicateValues" dxfId="459" priority="260"/>
    <cfRule type="duplicateValues" dxfId="458" priority="261"/>
  </conditionalFormatting>
  <conditionalFormatting sqref="B942">
    <cfRule type="duplicateValues" dxfId="457" priority="258"/>
    <cfRule type="duplicateValues" dxfId="456" priority="259"/>
  </conditionalFormatting>
  <conditionalFormatting sqref="B963">
    <cfRule type="duplicateValues" dxfId="455" priority="663"/>
    <cfRule type="duplicateValues" dxfId="454" priority="664"/>
  </conditionalFormatting>
  <conditionalFormatting sqref="B986">
    <cfRule type="duplicateValues" dxfId="453" priority="662"/>
    <cfRule type="duplicateValues" dxfId="452" priority="661"/>
  </conditionalFormatting>
  <conditionalFormatting sqref="B994">
    <cfRule type="duplicateValues" dxfId="451" priority="257"/>
    <cfRule type="duplicateValues" dxfId="450" priority="256"/>
  </conditionalFormatting>
  <conditionalFormatting sqref="B997">
    <cfRule type="duplicateValues" dxfId="449" priority="441"/>
  </conditionalFormatting>
  <conditionalFormatting sqref="B1009">
    <cfRule type="duplicateValues" dxfId="448" priority="660"/>
  </conditionalFormatting>
  <conditionalFormatting sqref="B1014">
    <cfRule type="duplicateValues" dxfId="447" priority="658"/>
  </conditionalFormatting>
  <conditionalFormatting sqref="B1038">
    <cfRule type="duplicateValues" dxfId="446" priority="656"/>
    <cfRule type="duplicateValues" dxfId="445" priority="655"/>
  </conditionalFormatting>
  <conditionalFormatting sqref="B1040">
    <cfRule type="duplicateValues" dxfId="444" priority="255"/>
  </conditionalFormatting>
  <conditionalFormatting sqref="B1047">
    <cfRule type="duplicateValues" dxfId="443" priority="654"/>
  </conditionalFormatting>
  <conditionalFormatting sqref="B1049">
    <cfRule type="duplicateValues" dxfId="442" priority="651"/>
    <cfRule type="duplicateValues" dxfId="441" priority="650"/>
  </conditionalFormatting>
  <conditionalFormatting sqref="B1054">
    <cfRule type="duplicateValues" dxfId="440" priority="254"/>
    <cfRule type="duplicateValues" dxfId="439" priority="253"/>
  </conditionalFormatting>
  <conditionalFormatting sqref="B1055">
    <cfRule type="duplicateValues" dxfId="438" priority="252"/>
    <cfRule type="duplicateValues" dxfId="437" priority="251"/>
  </conditionalFormatting>
  <conditionalFormatting sqref="B1063">
    <cfRule type="duplicateValues" dxfId="436" priority="649"/>
    <cfRule type="duplicateValues" dxfId="435" priority="648"/>
  </conditionalFormatting>
  <conditionalFormatting sqref="B1067">
    <cfRule type="duplicateValues" dxfId="434" priority="250"/>
  </conditionalFormatting>
  <conditionalFormatting sqref="B1069">
    <cfRule type="duplicateValues" dxfId="433" priority="249"/>
    <cfRule type="duplicateValues" dxfId="432" priority="248"/>
  </conditionalFormatting>
  <conditionalFormatting sqref="B1080">
    <cfRule type="duplicateValues" dxfId="431" priority="246"/>
    <cfRule type="duplicateValues" dxfId="430" priority="247"/>
  </conditionalFormatting>
  <conditionalFormatting sqref="B1088">
    <cfRule type="duplicateValues" dxfId="429" priority="245"/>
  </conditionalFormatting>
  <conditionalFormatting sqref="B1091">
    <cfRule type="duplicateValues" dxfId="428" priority="244"/>
  </conditionalFormatting>
  <conditionalFormatting sqref="B1099">
    <cfRule type="duplicateValues" dxfId="427" priority="243"/>
  </conditionalFormatting>
  <conditionalFormatting sqref="B1100">
    <cfRule type="duplicateValues" dxfId="426" priority="241"/>
    <cfRule type="duplicateValues" dxfId="425" priority="242"/>
  </conditionalFormatting>
  <conditionalFormatting sqref="B1101:B1102">
    <cfRule type="duplicateValues" dxfId="424" priority="240"/>
  </conditionalFormatting>
  <conditionalFormatting sqref="B1103">
    <cfRule type="duplicateValues" dxfId="423" priority="239"/>
  </conditionalFormatting>
  <conditionalFormatting sqref="B1104">
    <cfRule type="duplicateValues" dxfId="422" priority="237"/>
    <cfRule type="duplicateValues" dxfId="421" priority="238"/>
  </conditionalFormatting>
  <conditionalFormatting sqref="B1104:B1105">
    <cfRule type="duplicateValues" dxfId="420" priority="236"/>
  </conditionalFormatting>
  <conditionalFormatting sqref="B1105">
    <cfRule type="duplicateValues" dxfId="419" priority="235"/>
    <cfRule type="duplicateValues" dxfId="418" priority="234"/>
  </conditionalFormatting>
  <conditionalFormatting sqref="B1106">
    <cfRule type="duplicateValues" dxfId="417" priority="233"/>
  </conditionalFormatting>
  <conditionalFormatting sqref="B1107">
    <cfRule type="duplicateValues" dxfId="416" priority="232"/>
  </conditionalFormatting>
  <conditionalFormatting sqref="B1108">
    <cfRule type="duplicateValues" dxfId="415" priority="231"/>
  </conditionalFormatting>
  <conditionalFormatting sqref="B1109">
    <cfRule type="duplicateValues" dxfId="414" priority="230"/>
  </conditionalFormatting>
  <conditionalFormatting sqref="B1110">
    <cfRule type="duplicateValues" dxfId="413" priority="229"/>
  </conditionalFormatting>
  <conditionalFormatting sqref="B1111">
    <cfRule type="duplicateValues" dxfId="412" priority="228"/>
  </conditionalFormatting>
  <conditionalFormatting sqref="B1113">
    <cfRule type="duplicateValues" dxfId="411" priority="227"/>
  </conditionalFormatting>
  <conditionalFormatting sqref="B1114">
    <cfRule type="duplicateValues" dxfId="410" priority="226"/>
  </conditionalFormatting>
  <conditionalFormatting sqref="B1115">
    <cfRule type="duplicateValues" dxfId="409" priority="225"/>
  </conditionalFormatting>
  <conditionalFormatting sqref="B1116">
    <cfRule type="duplicateValues" dxfId="408" priority="224"/>
  </conditionalFormatting>
  <conditionalFormatting sqref="B1117">
    <cfRule type="duplicateValues" dxfId="407" priority="223"/>
    <cfRule type="duplicateValues" dxfId="406" priority="647"/>
    <cfRule type="duplicateValues" dxfId="405" priority="646"/>
  </conditionalFormatting>
  <conditionalFormatting sqref="B1118">
    <cfRule type="duplicateValues" dxfId="404" priority="222"/>
  </conditionalFormatting>
  <conditionalFormatting sqref="B1119">
    <cfRule type="duplicateValues" dxfId="403" priority="221"/>
  </conditionalFormatting>
  <conditionalFormatting sqref="B1120">
    <cfRule type="duplicateValues" dxfId="402" priority="220"/>
  </conditionalFormatting>
  <conditionalFormatting sqref="B1121">
    <cfRule type="duplicateValues" dxfId="401" priority="219"/>
  </conditionalFormatting>
  <conditionalFormatting sqref="B1122">
    <cfRule type="duplicateValues" dxfId="400" priority="218"/>
  </conditionalFormatting>
  <conditionalFormatting sqref="B1123">
    <cfRule type="duplicateValues" dxfId="399" priority="217"/>
  </conditionalFormatting>
  <conditionalFormatting sqref="B1124">
    <cfRule type="duplicateValues" dxfId="398" priority="216"/>
  </conditionalFormatting>
  <conditionalFormatting sqref="B1125">
    <cfRule type="duplicateValues" dxfId="397" priority="215"/>
  </conditionalFormatting>
  <conditionalFormatting sqref="B1126">
    <cfRule type="duplicateValues" dxfId="396" priority="214"/>
  </conditionalFormatting>
  <conditionalFormatting sqref="B1127">
    <cfRule type="duplicateValues" dxfId="395" priority="213"/>
  </conditionalFormatting>
  <conditionalFormatting sqref="B1128">
    <cfRule type="duplicateValues" dxfId="394" priority="212"/>
  </conditionalFormatting>
  <conditionalFormatting sqref="B1129">
    <cfRule type="duplicateValues" dxfId="393" priority="211"/>
  </conditionalFormatting>
  <conditionalFormatting sqref="B1130">
    <cfRule type="duplicateValues" dxfId="392" priority="210"/>
    <cfRule type="duplicateValues" dxfId="391" priority="209"/>
    <cfRule type="duplicateValues" dxfId="390" priority="208"/>
  </conditionalFormatting>
  <conditionalFormatting sqref="B1131">
    <cfRule type="duplicateValues" dxfId="389" priority="207"/>
  </conditionalFormatting>
  <conditionalFormatting sqref="B1132">
    <cfRule type="duplicateValues" dxfId="388" priority="206"/>
  </conditionalFormatting>
  <conditionalFormatting sqref="B1133">
    <cfRule type="duplicateValues" dxfId="387" priority="205"/>
  </conditionalFormatting>
  <conditionalFormatting sqref="B1134">
    <cfRule type="duplicateValues" dxfId="386" priority="204"/>
  </conditionalFormatting>
  <conditionalFormatting sqref="B1135">
    <cfRule type="duplicateValues" dxfId="385" priority="203"/>
  </conditionalFormatting>
  <conditionalFormatting sqref="B1136">
    <cfRule type="duplicateValues" dxfId="384" priority="202"/>
  </conditionalFormatting>
  <conditionalFormatting sqref="B1137">
    <cfRule type="duplicateValues" dxfId="383" priority="199"/>
    <cfRule type="duplicateValues" dxfId="382" priority="200"/>
    <cfRule type="duplicateValues" dxfId="381" priority="201"/>
  </conditionalFormatting>
  <conditionalFormatting sqref="B1138">
    <cfRule type="duplicateValues" dxfId="380" priority="198"/>
    <cfRule type="duplicateValues" dxfId="379" priority="197"/>
    <cfRule type="duplicateValues" dxfId="378" priority="196"/>
  </conditionalFormatting>
  <conditionalFormatting sqref="B1139">
    <cfRule type="duplicateValues" dxfId="377" priority="193"/>
    <cfRule type="duplicateValues" dxfId="376" priority="194"/>
    <cfRule type="duplicateValues" dxfId="375" priority="195"/>
  </conditionalFormatting>
  <conditionalFormatting sqref="B1140">
    <cfRule type="duplicateValues" dxfId="374" priority="192"/>
    <cfRule type="duplicateValues" dxfId="373" priority="190"/>
    <cfRule type="duplicateValues" dxfId="372" priority="191"/>
  </conditionalFormatting>
  <conditionalFormatting sqref="B1141">
    <cfRule type="duplicateValues" dxfId="371" priority="189"/>
  </conditionalFormatting>
  <conditionalFormatting sqref="B1142">
    <cfRule type="duplicateValues" dxfId="370" priority="188"/>
  </conditionalFormatting>
  <conditionalFormatting sqref="B1143">
    <cfRule type="duplicateValues" dxfId="369" priority="187"/>
  </conditionalFormatting>
  <conditionalFormatting sqref="B1144">
    <cfRule type="duplicateValues" dxfId="368" priority="186"/>
  </conditionalFormatting>
  <conditionalFormatting sqref="B1145">
    <cfRule type="duplicateValues" dxfId="367" priority="185"/>
  </conditionalFormatting>
  <conditionalFormatting sqref="B1146">
    <cfRule type="duplicateValues" dxfId="366" priority="184"/>
  </conditionalFormatting>
  <conditionalFormatting sqref="B1147">
    <cfRule type="duplicateValues" dxfId="365" priority="183"/>
  </conditionalFormatting>
  <conditionalFormatting sqref="B1167">
    <cfRule type="duplicateValues" dxfId="364" priority="645"/>
  </conditionalFormatting>
  <conditionalFormatting sqref="B1171">
    <cfRule type="duplicateValues" dxfId="363" priority="182"/>
    <cfRule type="duplicateValues" dxfId="362" priority="181"/>
  </conditionalFormatting>
  <conditionalFormatting sqref="B1174">
    <cfRule type="duplicateValues" dxfId="361" priority="179"/>
    <cfRule type="duplicateValues" dxfId="360" priority="180"/>
  </conditionalFormatting>
  <conditionalFormatting sqref="B1175">
    <cfRule type="duplicateValues" dxfId="359" priority="178"/>
    <cfRule type="duplicateValues" dxfId="358" priority="177"/>
  </conditionalFormatting>
  <conditionalFormatting sqref="B1181">
    <cfRule type="duplicateValues" dxfId="357" priority="643"/>
    <cfRule type="duplicateValues" dxfId="356" priority="642"/>
  </conditionalFormatting>
  <conditionalFormatting sqref="B1182">
    <cfRule type="duplicateValues" dxfId="355" priority="641"/>
    <cfRule type="duplicateValues" dxfId="354" priority="640"/>
  </conditionalFormatting>
  <conditionalFormatting sqref="B1194">
    <cfRule type="duplicateValues" dxfId="353" priority="639"/>
  </conditionalFormatting>
  <conditionalFormatting sqref="B1196">
    <cfRule type="duplicateValues" dxfId="352" priority="636"/>
    <cfRule type="duplicateValues" dxfId="351" priority="637"/>
  </conditionalFormatting>
  <conditionalFormatting sqref="B1199">
    <cfRule type="duplicateValues" dxfId="350" priority="176"/>
  </conditionalFormatting>
  <conditionalFormatting sqref="B1200">
    <cfRule type="duplicateValues" dxfId="349" priority="175"/>
  </conditionalFormatting>
  <conditionalFormatting sqref="B1207">
    <cfRule type="duplicateValues" dxfId="348" priority="634"/>
    <cfRule type="duplicateValues" dxfId="347" priority="635"/>
  </conditionalFormatting>
  <conditionalFormatting sqref="B1213">
    <cfRule type="duplicateValues" dxfId="346" priority="173"/>
    <cfRule type="duplicateValues" dxfId="345" priority="174"/>
  </conditionalFormatting>
  <conditionalFormatting sqref="B1215">
    <cfRule type="duplicateValues" dxfId="344" priority="633"/>
  </conditionalFormatting>
  <conditionalFormatting sqref="B1218">
    <cfRule type="duplicateValues" dxfId="343" priority="172"/>
    <cfRule type="duplicateValues" dxfId="342" priority="631"/>
  </conditionalFormatting>
  <conditionalFormatting sqref="B1221">
    <cfRule type="duplicateValues" dxfId="341" priority="171"/>
    <cfRule type="duplicateValues" dxfId="340" priority="170"/>
  </conditionalFormatting>
  <conditionalFormatting sqref="B1221:B1476 B1478:B1764">
    <cfRule type="duplicateValues" dxfId="339" priority="433"/>
  </conditionalFormatting>
  <conditionalFormatting sqref="B1226">
    <cfRule type="duplicateValues" dxfId="338" priority="529"/>
  </conditionalFormatting>
  <conditionalFormatting sqref="B1227">
    <cfRule type="duplicateValues" dxfId="337" priority="629"/>
    <cfRule type="duplicateValues" dxfId="336" priority="628"/>
  </conditionalFormatting>
  <conditionalFormatting sqref="B1228:B1229">
    <cfRule type="duplicateValues" dxfId="335" priority="528"/>
  </conditionalFormatting>
  <conditionalFormatting sqref="B1230">
    <cfRule type="duplicateValues" dxfId="334" priority="526"/>
  </conditionalFormatting>
  <conditionalFormatting sqref="B1231">
    <cfRule type="duplicateValues" dxfId="333" priority="627"/>
    <cfRule type="duplicateValues" dxfId="332" priority="626"/>
  </conditionalFormatting>
  <conditionalFormatting sqref="B1231:B1232">
    <cfRule type="duplicateValues" dxfId="331" priority="524"/>
  </conditionalFormatting>
  <conditionalFormatting sqref="B1232">
    <cfRule type="duplicateValues" dxfId="330" priority="625"/>
    <cfRule type="duplicateValues" dxfId="329" priority="624"/>
  </conditionalFormatting>
  <conditionalFormatting sqref="B1233">
    <cfRule type="duplicateValues" dxfId="328" priority="522"/>
  </conditionalFormatting>
  <conditionalFormatting sqref="B1234">
    <cfRule type="duplicateValues" dxfId="327" priority="521"/>
  </conditionalFormatting>
  <conditionalFormatting sqref="B1235">
    <cfRule type="duplicateValues" dxfId="326" priority="519"/>
  </conditionalFormatting>
  <conditionalFormatting sqref="B1236">
    <cfRule type="duplicateValues" dxfId="325" priority="168"/>
    <cfRule type="duplicateValues" dxfId="324" priority="517"/>
    <cfRule type="duplicateValues" dxfId="323" priority="169"/>
  </conditionalFormatting>
  <conditionalFormatting sqref="B1237">
    <cfRule type="duplicateValues" dxfId="322" priority="515"/>
  </conditionalFormatting>
  <conditionalFormatting sqref="B1238">
    <cfRule type="duplicateValues" dxfId="321" priority="513"/>
  </conditionalFormatting>
  <conditionalFormatting sqref="B1240">
    <cfRule type="duplicateValues" dxfId="320" priority="511"/>
  </conditionalFormatting>
  <conditionalFormatting sqref="B1241">
    <cfRule type="duplicateValues" dxfId="319" priority="509"/>
  </conditionalFormatting>
  <conditionalFormatting sqref="B1242">
    <cfRule type="duplicateValues" dxfId="318" priority="507"/>
  </conditionalFormatting>
  <conditionalFormatting sqref="B1243">
    <cfRule type="duplicateValues" dxfId="317" priority="506"/>
  </conditionalFormatting>
  <conditionalFormatting sqref="B1244">
    <cfRule type="duplicateValues" dxfId="316" priority="504"/>
  </conditionalFormatting>
  <conditionalFormatting sqref="B1245">
    <cfRule type="duplicateValues" dxfId="315" priority="502"/>
  </conditionalFormatting>
  <conditionalFormatting sqref="B1246">
    <cfRule type="duplicateValues" dxfId="314" priority="500"/>
  </conditionalFormatting>
  <conditionalFormatting sqref="B1247">
    <cfRule type="duplicateValues" dxfId="313" priority="498"/>
  </conditionalFormatting>
  <conditionalFormatting sqref="B1248">
    <cfRule type="duplicateValues" dxfId="312" priority="496"/>
  </conditionalFormatting>
  <conditionalFormatting sqref="B1249">
    <cfRule type="duplicateValues" dxfId="311" priority="494"/>
  </conditionalFormatting>
  <conditionalFormatting sqref="B1250">
    <cfRule type="duplicateValues" dxfId="310" priority="492"/>
  </conditionalFormatting>
  <conditionalFormatting sqref="B1251">
    <cfRule type="duplicateValues" dxfId="309" priority="490"/>
  </conditionalFormatting>
  <conditionalFormatting sqref="B1252">
    <cfRule type="duplicateValues" dxfId="308" priority="488"/>
  </conditionalFormatting>
  <conditionalFormatting sqref="B1253">
    <cfRule type="duplicateValues" dxfId="307" priority="486"/>
  </conditionalFormatting>
  <conditionalFormatting sqref="B1254">
    <cfRule type="duplicateValues" dxfId="306" priority="484"/>
  </conditionalFormatting>
  <conditionalFormatting sqref="B1255">
    <cfRule type="duplicateValues" dxfId="305" priority="482"/>
  </conditionalFormatting>
  <conditionalFormatting sqref="B1256">
    <cfRule type="duplicateValues" dxfId="304" priority="480"/>
  </conditionalFormatting>
  <conditionalFormatting sqref="B1257">
    <cfRule type="duplicateValues" dxfId="303" priority="478"/>
  </conditionalFormatting>
  <conditionalFormatting sqref="B1258">
    <cfRule type="duplicateValues" dxfId="302" priority="623"/>
    <cfRule type="duplicateValues" dxfId="301" priority="476"/>
    <cfRule type="duplicateValues" dxfId="300" priority="622"/>
  </conditionalFormatting>
  <conditionalFormatting sqref="B1259">
    <cfRule type="duplicateValues" dxfId="299" priority="474"/>
  </conditionalFormatting>
  <conditionalFormatting sqref="B1260">
    <cfRule type="duplicateValues" dxfId="298" priority="472"/>
  </conditionalFormatting>
  <conditionalFormatting sqref="B1261">
    <cfRule type="duplicateValues" dxfId="297" priority="470"/>
    <cfRule type="duplicateValues" dxfId="296" priority="166"/>
    <cfRule type="duplicateValues" dxfId="295" priority="167"/>
  </conditionalFormatting>
  <conditionalFormatting sqref="B1262">
    <cfRule type="duplicateValues" dxfId="294" priority="442"/>
  </conditionalFormatting>
  <conditionalFormatting sqref="B1263">
    <cfRule type="duplicateValues" dxfId="293" priority="621"/>
  </conditionalFormatting>
  <conditionalFormatting sqref="B1264">
    <cfRule type="duplicateValues" dxfId="292" priority="619"/>
  </conditionalFormatting>
  <conditionalFormatting sqref="B1265">
    <cfRule type="duplicateValues" dxfId="291" priority="616"/>
    <cfRule type="duplicateValues" dxfId="290" priority="464"/>
    <cfRule type="duplicateValues" dxfId="289" priority="165"/>
    <cfRule type="duplicateValues" dxfId="288" priority="164"/>
    <cfRule type="duplicateValues" dxfId="287" priority="617"/>
  </conditionalFormatting>
  <conditionalFormatting sqref="B1266">
    <cfRule type="duplicateValues" dxfId="286" priority="462"/>
    <cfRule type="duplicateValues" dxfId="285" priority="614"/>
    <cfRule type="duplicateValues" dxfId="284" priority="615"/>
  </conditionalFormatting>
  <conditionalFormatting sqref="B1267">
    <cfRule type="duplicateValues" dxfId="283" priority="613"/>
    <cfRule type="duplicateValues" dxfId="282" priority="460"/>
    <cfRule type="duplicateValues" dxfId="281" priority="163"/>
    <cfRule type="duplicateValues" dxfId="280" priority="162"/>
    <cfRule type="duplicateValues" dxfId="279" priority="612"/>
  </conditionalFormatting>
  <conditionalFormatting sqref="B1268">
    <cfRule type="duplicateValues" dxfId="278" priority="610"/>
    <cfRule type="duplicateValues" dxfId="277" priority="611"/>
    <cfRule type="duplicateValues" dxfId="276" priority="458"/>
  </conditionalFormatting>
  <conditionalFormatting sqref="B1269">
    <cfRule type="duplicateValues" dxfId="275" priority="456"/>
  </conditionalFormatting>
  <conditionalFormatting sqref="B1270">
    <cfRule type="duplicateValues" dxfId="274" priority="454"/>
    <cfRule type="duplicateValues" dxfId="273" priority="160"/>
    <cfRule type="duplicateValues" dxfId="272" priority="161"/>
  </conditionalFormatting>
  <conditionalFormatting sqref="B1271">
    <cfRule type="duplicateValues" dxfId="271" priority="452"/>
  </conditionalFormatting>
  <conditionalFormatting sqref="B1272">
    <cfRule type="duplicateValues" dxfId="270" priority="450"/>
  </conditionalFormatting>
  <conditionalFormatting sqref="B1273">
    <cfRule type="duplicateValues" dxfId="269" priority="448"/>
  </conditionalFormatting>
  <conditionalFormatting sqref="B1274">
    <cfRule type="duplicateValues" dxfId="268" priority="446"/>
  </conditionalFormatting>
  <conditionalFormatting sqref="B1275">
    <cfRule type="duplicateValues" dxfId="267" priority="444"/>
  </conditionalFormatting>
  <conditionalFormatting sqref="B1280:B1298 B1300:B1476 B1478:B1764">
    <cfRule type="duplicateValues" dxfId="266" priority="432"/>
  </conditionalFormatting>
  <conditionalFormatting sqref="B1285">
    <cfRule type="duplicateValues" dxfId="265" priority="158"/>
    <cfRule type="duplicateValues" dxfId="264" priority="159"/>
  </conditionalFormatting>
  <conditionalFormatting sqref="B1286">
    <cfRule type="duplicateValues" dxfId="263" priority="157"/>
    <cfRule type="duplicateValues" dxfId="262" priority="156"/>
  </conditionalFormatting>
  <conditionalFormatting sqref="B1287">
    <cfRule type="duplicateValues" dxfId="261" priority="155"/>
    <cfRule type="duplicateValues" dxfId="260" priority="154"/>
  </conditionalFormatting>
  <conditionalFormatting sqref="B1290">
    <cfRule type="duplicateValues" dxfId="259" priority="153"/>
  </conditionalFormatting>
  <conditionalFormatting sqref="B1299">
    <cfRule type="duplicateValues" dxfId="258" priority="430"/>
    <cfRule type="duplicateValues" dxfId="257" priority="431"/>
  </conditionalFormatting>
  <conditionalFormatting sqref="B1302">
    <cfRule type="duplicateValues" dxfId="256" priority="608"/>
    <cfRule type="duplicateValues" dxfId="255" priority="609"/>
  </conditionalFormatting>
  <conditionalFormatting sqref="B1303">
    <cfRule type="duplicateValues" dxfId="254" priority="151"/>
    <cfRule type="duplicateValues" dxfId="253" priority="606"/>
    <cfRule type="duplicateValues" dxfId="252" priority="607"/>
    <cfRule type="duplicateValues" dxfId="251" priority="152"/>
  </conditionalFormatting>
  <conditionalFormatting sqref="B1312">
    <cfRule type="duplicateValues" dxfId="250" priority="148"/>
    <cfRule type="duplicateValues" dxfId="249" priority="149"/>
    <cfRule type="duplicateValues" dxfId="248" priority="150"/>
  </conditionalFormatting>
  <conditionalFormatting sqref="B1320">
    <cfRule type="duplicateValues" dxfId="247" priority="147"/>
    <cfRule type="duplicateValues" dxfId="246" priority="146"/>
  </conditionalFormatting>
  <conditionalFormatting sqref="B1326">
    <cfRule type="duplicateValues" dxfId="245" priority="144"/>
    <cfRule type="duplicateValues" dxfId="244" priority="145"/>
  </conditionalFormatting>
  <conditionalFormatting sqref="B1328">
    <cfRule type="duplicateValues" dxfId="243" priority="143"/>
    <cfRule type="duplicateValues" dxfId="242" priority="429"/>
  </conditionalFormatting>
  <conditionalFormatting sqref="B1329">
    <cfRule type="duplicateValues" dxfId="241" priority="428"/>
  </conditionalFormatting>
  <conditionalFormatting sqref="B1331">
    <cfRule type="duplicateValues" dxfId="240" priority="142"/>
    <cfRule type="duplicateValues" dxfId="239" priority="141"/>
  </conditionalFormatting>
  <conditionalFormatting sqref="B1337">
    <cfRule type="duplicateValues" dxfId="238" priority="140"/>
    <cfRule type="duplicateValues" dxfId="237" priority="139"/>
  </conditionalFormatting>
  <conditionalFormatting sqref="B1338">
    <cfRule type="duplicateValues" dxfId="236" priority="138"/>
    <cfRule type="duplicateValues" dxfId="235" priority="137"/>
  </conditionalFormatting>
  <conditionalFormatting sqref="B1342">
    <cfRule type="duplicateValues" dxfId="234" priority="604"/>
    <cfRule type="duplicateValues" dxfId="233" priority="605"/>
  </conditionalFormatting>
  <conditionalFormatting sqref="B1347">
    <cfRule type="duplicateValues" dxfId="232" priority="603"/>
    <cfRule type="duplicateValues" dxfId="231" priority="136"/>
    <cfRule type="duplicateValues" dxfId="230" priority="135"/>
  </conditionalFormatting>
  <conditionalFormatting sqref="B1348:B1634 B1094:B1346">
    <cfRule type="duplicateValues" dxfId="229" priority="134"/>
  </conditionalFormatting>
  <conditionalFormatting sqref="B1348:B1634 B1152:B1170 B1172:B1346">
    <cfRule type="duplicateValues" dxfId="228" priority="133"/>
  </conditionalFormatting>
  <conditionalFormatting sqref="B1348:B1634 B1172:B1346 B1094:B1170">
    <cfRule type="duplicateValues" dxfId="227" priority="132"/>
  </conditionalFormatting>
  <conditionalFormatting sqref="B1348:B1634 B1172:B1346 B1152:B1170">
    <cfRule type="duplicateValues" dxfId="226" priority="131"/>
  </conditionalFormatting>
  <conditionalFormatting sqref="B1350">
    <cfRule type="duplicateValues" dxfId="225" priority="130"/>
    <cfRule type="duplicateValues" dxfId="224" priority="600"/>
    <cfRule type="duplicateValues" dxfId="223" priority="601"/>
    <cfRule type="duplicateValues" dxfId="222" priority="129"/>
  </conditionalFormatting>
  <conditionalFormatting sqref="B1355">
    <cfRule type="duplicateValues" dxfId="221" priority="127"/>
    <cfRule type="duplicateValues" dxfId="220" priority="128"/>
  </conditionalFormatting>
  <conditionalFormatting sqref="B1358">
    <cfRule type="duplicateValues" dxfId="219" priority="125"/>
    <cfRule type="duplicateValues" dxfId="218" priority="126"/>
  </conditionalFormatting>
  <conditionalFormatting sqref="B1359:B1400 B1288:B1311 B1237:B1284 B1152:B1170 B1313:B1325 B1327:B1336 B1339:B1346 B1402:B1403 B1406:B1440 B1442:B1462 B1464:B1494 B1496:B1533 B1536:B1546 B1548 B1553:B1554 B1557:B1590 B1592:B1593 B1595 B1597:B1599 B1601:B1624 B1626:B1629 B1631:B1632 B1634 B1172:B1198 B1201:B1235 B1348:B1357">
    <cfRule type="duplicateValues" dxfId="217" priority="124"/>
  </conditionalFormatting>
  <conditionalFormatting sqref="B1365">
    <cfRule type="duplicateValues" dxfId="216" priority="426"/>
    <cfRule type="duplicateValues" dxfId="215" priority="427"/>
  </conditionalFormatting>
  <conditionalFormatting sqref="B1372">
    <cfRule type="duplicateValues" dxfId="214" priority="122"/>
    <cfRule type="duplicateValues" dxfId="213" priority="123"/>
  </conditionalFormatting>
  <conditionalFormatting sqref="B1386">
    <cfRule type="duplicateValues" dxfId="212" priority="121"/>
  </conditionalFormatting>
  <conditionalFormatting sqref="B1389">
    <cfRule type="duplicateValues" dxfId="211" priority="119"/>
    <cfRule type="duplicateValues" dxfId="210" priority="120"/>
  </conditionalFormatting>
  <conditionalFormatting sqref="B1390">
    <cfRule type="duplicateValues" dxfId="209" priority="598"/>
    <cfRule type="duplicateValues" dxfId="208" priority="599"/>
  </conditionalFormatting>
  <conditionalFormatting sqref="B1391">
    <cfRule type="duplicateValues" dxfId="207" priority="118"/>
    <cfRule type="duplicateValues" dxfId="206" priority="117"/>
  </conditionalFormatting>
  <conditionalFormatting sqref="B1394">
    <cfRule type="duplicateValues" dxfId="205" priority="597"/>
    <cfRule type="duplicateValues" dxfId="204" priority="596"/>
  </conditionalFormatting>
  <conditionalFormatting sqref="B1396">
    <cfRule type="duplicateValues" dxfId="203" priority="594"/>
    <cfRule type="duplicateValues" dxfId="202" priority="595"/>
  </conditionalFormatting>
  <conditionalFormatting sqref="B1399">
    <cfRule type="duplicateValues" dxfId="201" priority="592"/>
    <cfRule type="duplicateValues" dxfId="200" priority="593"/>
  </conditionalFormatting>
  <conditionalFormatting sqref="B1401">
    <cfRule type="duplicateValues" dxfId="199" priority="116"/>
  </conditionalFormatting>
  <conditionalFormatting sqref="B1402">
    <cfRule type="duplicateValues" dxfId="198" priority="115"/>
  </conditionalFormatting>
  <conditionalFormatting sqref="B1404">
    <cfRule type="duplicateValues" dxfId="197" priority="114"/>
    <cfRule type="duplicateValues" dxfId="196" priority="113"/>
  </conditionalFormatting>
  <conditionalFormatting sqref="B1405">
    <cfRule type="duplicateValues" dxfId="195" priority="112"/>
  </conditionalFormatting>
  <conditionalFormatting sqref="B1414">
    <cfRule type="duplicateValues" dxfId="194" priority="425"/>
    <cfRule type="duplicateValues" dxfId="193" priority="424"/>
  </conditionalFormatting>
  <conditionalFormatting sqref="B1415">
    <cfRule type="duplicateValues" dxfId="192" priority="422"/>
    <cfRule type="duplicateValues" dxfId="191" priority="423"/>
  </conditionalFormatting>
  <conditionalFormatting sqref="B1416">
    <cfRule type="duplicateValues" dxfId="190" priority="420"/>
    <cfRule type="duplicateValues" dxfId="189" priority="421"/>
  </conditionalFormatting>
  <conditionalFormatting sqref="B1419">
    <cfRule type="duplicateValues" dxfId="188" priority="591"/>
  </conditionalFormatting>
  <conditionalFormatting sqref="B1432">
    <cfRule type="duplicateValues" dxfId="187" priority="588"/>
    <cfRule type="duplicateValues" dxfId="186" priority="589"/>
  </conditionalFormatting>
  <conditionalFormatting sqref="B1441">
    <cfRule type="duplicateValues" dxfId="185" priority="586"/>
    <cfRule type="duplicateValues" dxfId="184" priority="419"/>
    <cfRule type="duplicateValues" dxfId="183" priority="587"/>
    <cfRule type="duplicateValues" dxfId="182" priority="111"/>
  </conditionalFormatting>
  <conditionalFormatting sqref="B1449">
    <cfRule type="duplicateValues" dxfId="181" priority="585"/>
    <cfRule type="duplicateValues" dxfId="180" priority="584"/>
  </conditionalFormatting>
  <conditionalFormatting sqref="B1455">
    <cfRule type="duplicateValues" dxfId="179" priority="417"/>
    <cfRule type="duplicateValues" dxfId="178" priority="418"/>
  </conditionalFormatting>
  <conditionalFormatting sqref="B1457">
    <cfRule type="duplicateValues" dxfId="177" priority="583"/>
  </conditionalFormatting>
  <conditionalFormatting sqref="B1460">
    <cfRule type="duplicateValues" dxfId="176" priority="580"/>
    <cfRule type="duplicateValues" dxfId="175" priority="581"/>
  </conditionalFormatting>
  <conditionalFormatting sqref="B1462">
    <cfRule type="duplicateValues" dxfId="174" priority="579"/>
    <cfRule type="duplicateValues" dxfId="173" priority="578"/>
  </conditionalFormatting>
  <conditionalFormatting sqref="B1463">
    <cfRule type="duplicateValues" dxfId="172" priority="109"/>
    <cfRule type="duplicateValues" dxfId="171" priority="110"/>
  </conditionalFormatting>
  <conditionalFormatting sqref="B1467">
    <cfRule type="duplicateValues" dxfId="170" priority="416"/>
    <cfRule type="duplicateValues" dxfId="169" priority="577"/>
  </conditionalFormatting>
  <conditionalFormatting sqref="B1468">
    <cfRule type="duplicateValues" dxfId="168" priority="415"/>
    <cfRule type="duplicateValues" dxfId="167" priority="414"/>
    <cfRule type="duplicateValues" dxfId="166" priority="108"/>
  </conditionalFormatting>
  <conditionalFormatting sqref="B1469">
    <cfRule type="duplicateValues" dxfId="165" priority="107"/>
  </conditionalFormatting>
  <conditionalFormatting sqref="B1474">
    <cfRule type="duplicateValues" dxfId="164" priority="105"/>
    <cfRule type="duplicateValues" dxfId="163" priority="106"/>
  </conditionalFormatting>
  <conditionalFormatting sqref="B1477">
    <cfRule type="duplicateValues" dxfId="162" priority="413"/>
    <cfRule type="duplicateValues" dxfId="161" priority="575"/>
  </conditionalFormatting>
  <conditionalFormatting sqref="B1478:B1764 B1300:B1476 B1221:B1298">
    <cfRule type="duplicateValues" dxfId="160" priority="412"/>
  </conditionalFormatting>
  <conditionalFormatting sqref="B1478:B1764 B1300:B1476 B1280:B1298">
    <cfRule type="duplicateValues" dxfId="159" priority="411"/>
  </conditionalFormatting>
  <conditionalFormatting sqref="B1480">
    <cfRule type="duplicateValues" dxfId="158" priority="573"/>
    <cfRule type="duplicateValues" dxfId="157" priority="572"/>
  </conditionalFormatting>
  <conditionalFormatting sqref="B1485">
    <cfRule type="duplicateValues" dxfId="156" priority="104"/>
    <cfRule type="duplicateValues" dxfId="155" priority="571"/>
    <cfRule type="duplicateValues" dxfId="154" priority="570"/>
  </conditionalFormatting>
  <conditionalFormatting sqref="B1488">
    <cfRule type="duplicateValues" dxfId="153" priority="410"/>
    <cfRule type="duplicateValues" dxfId="152" priority="409"/>
  </conditionalFormatting>
  <conditionalFormatting sqref="B1489">
    <cfRule type="duplicateValues" dxfId="151" priority="103"/>
    <cfRule type="duplicateValues" dxfId="150" priority="102"/>
  </conditionalFormatting>
  <conditionalFormatting sqref="B1489:B1530 B1417:B1440 B1366:B1413 B1280:B1298 B1442:B1454 B1456:B1466 B1469:B1476 B1532:B1533 B1536:B1570 B1572:B1592 B1594:B1624 B1626:B1663 B1666:B1676 B1678 B1683:B1684 B1687:B1720 B1722:B1723 B1725 B1727:B1729 B1731:B1754 B1756:B1759 B1761:B1762 B1764 B1300:B1327 B1330:B1364 B1478:B1487">
    <cfRule type="duplicateValues" dxfId="149" priority="408"/>
  </conditionalFormatting>
  <conditionalFormatting sqref="B1491">
    <cfRule type="duplicateValues" dxfId="148" priority="101"/>
    <cfRule type="duplicateValues" dxfId="147" priority="100"/>
  </conditionalFormatting>
  <conditionalFormatting sqref="B1494">
    <cfRule type="duplicateValues" dxfId="146" priority="99"/>
  </conditionalFormatting>
  <conditionalFormatting sqref="B1495">
    <cfRule type="duplicateValues" dxfId="145" priority="98"/>
    <cfRule type="duplicateValues" dxfId="144" priority="97"/>
  </conditionalFormatting>
  <conditionalFormatting sqref="B1502">
    <cfRule type="duplicateValues" dxfId="143" priority="568"/>
    <cfRule type="duplicateValues" dxfId="142" priority="569"/>
  </conditionalFormatting>
  <conditionalFormatting sqref="B1514">
    <cfRule type="duplicateValues" dxfId="141" priority="96"/>
    <cfRule type="duplicateValues" dxfId="140" priority="95"/>
  </conditionalFormatting>
  <conditionalFormatting sqref="B1516">
    <cfRule type="duplicateValues" dxfId="139" priority="567"/>
    <cfRule type="duplicateValues" dxfId="138" priority="93"/>
    <cfRule type="duplicateValues" dxfId="137" priority="94"/>
  </conditionalFormatting>
  <conditionalFormatting sqref="B1519">
    <cfRule type="duplicateValues" dxfId="136" priority="565"/>
    <cfRule type="duplicateValues" dxfId="135" priority="564"/>
    <cfRule type="duplicateValues" dxfId="134" priority="91"/>
    <cfRule type="duplicateValues" dxfId="133" priority="92"/>
  </conditionalFormatting>
  <conditionalFormatting sqref="B1521">
    <cfRule type="duplicateValues" dxfId="132" priority="563"/>
    <cfRule type="duplicateValues" dxfId="131" priority="562"/>
  </conditionalFormatting>
  <conditionalFormatting sqref="B1528">
    <cfRule type="duplicateValues" dxfId="130" priority="90"/>
  </conditionalFormatting>
  <conditionalFormatting sqref="B1531">
    <cfRule type="duplicateValues" dxfId="129" priority="407"/>
  </conditionalFormatting>
  <conditionalFormatting sqref="B1532">
    <cfRule type="duplicateValues" dxfId="128" priority="561"/>
  </conditionalFormatting>
  <conditionalFormatting sqref="B1534">
    <cfRule type="duplicateValues" dxfId="127" priority="88"/>
    <cfRule type="duplicateValues" dxfId="126" priority="89"/>
    <cfRule type="duplicateValues" dxfId="125" priority="406"/>
    <cfRule type="duplicateValues" dxfId="124" priority="405"/>
  </conditionalFormatting>
  <conditionalFormatting sqref="B1535">
    <cfRule type="duplicateValues" dxfId="123" priority="404"/>
    <cfRule type="duplicateValues" dxfId="122" priority="87"/>
  </conditionalFormatting>
  <conditionalFormatting sqref="B1543">
    <cfRule type="duplicateValues" dxfId="121" priority="86"/>
  </conditionalFormatting>
  <conditionalFormatting sqref="B1544:B1546 B1520:B1527 B1304:B1311 B1141:B1173 B1089:B1090 B926 B929:B941 B943:B993 B995:B1039 B1041:B1053 B1056:B1066 B1068 B1070:B1079 B1081:B1087 B1092:B1099 B1101:B1103 B1106:B1129 B1131:B1134 B1176:B1212 B1214:B1217 B1219:B1220 B1222:B1260 B1262:B1264 B1266 B1268:B1269 B1271:B1289 B1291:B1302 B1313:B1319 B1321:B1327 B1329:B1330 B1332:B1336 B1338:B1346 B1348:B1349 B1351:B1354 B1356:B1371 B1373:B1385 B1387:B1388 B1390 B1392:B1401 B1403:B1467 B1470:B1473 B1475:B1484 B1486:B1488 B1490 B1492:B1493 B1495:B1513 B1515 B1517:B1518 B1529:B1542">
    <cfRule type="duplicateValues" dxfId="120" priority="85"/>
  </conditionalFormatting>
  <conditionalFormatting sqref="B1544:B1546 B1520:B1527 B1304:B1311 B1141:B1173 B1089:B1090 B929:B941 B943:B993 B995:B1039 B1041:B1053 B1056:B1066 B1068 B1070:B1079 B1081:B1087 B1092:B1099 B1101:B1103 B1106:B1129 B1131:B1134 B1176:B1212 B1214:B1217 B1219:B1220 B1222:B1260 B1262:B1264 B1266 B1268:B1269 B1271:B1289 B1291:B1302 B1313:B1319 B1321:B1327 B1329:B1330 B1332:B1336 B1338:B1346 B1348:B1349 B1351:B1354 B1356:B1371 B1373:B1385 B1387:B1388 B1390 B1392:B1401 B1403:B1467 B1470:B1473 B1475:B1484 B1486:B1488 B1490 B1492:B1493 B1495:B1513 B1515 B1517:B1518 B2:B3 B1529:B1542 B166:B613 B615:B927 B5:B164">
    <cfRule type="duplicateValues" dxfId="119" priority="84"/>
  </conditionalFormatting>
  <conditionalFormatting sqref="B1547">
    <cfRule type="duplicateValues" dxfId="118" priority="83"/>
    <cfRule type="duplicateValues" dxfId="117" priority="82"/>
  </conditionalFormatting>
  <conditionalFormatting sqref="B1549">
    <cfRule type="duplicateValues" dxfId="116" priority="80"/>
    <cfRule type="duplicateValues" dxfId="115" priority="81"/>
  </conditionalFormatting>
  <conditionalFormatting sqref="B1550">
    <cfRule type="duplicateValues" dxfId="114" priority="78"/>
    <cfRule type="duplicateValues" dxfId="113" priority="79"/>
  </conditionalFormatting>
  <conditionalFormatting sqref="B1551">
    <cfRule type="duplicateValues" dxfId="112" priority="77"/>
    <cfRule type="duplicateValues" dxfId="111" priority="76"/>
  </conditionalFormatting>
  <conditionalFormatting sqref="B1552">
    <cfRule type="duplicateValues" dxfId="110" priority="74"/>
    <cfRule type="duplicateValues" dxfId="109" priority="75"/>
  </conditionalFormatting>
  <conditionalFormatting sqref="B1555">
    <cfRule type="duplicateValues" dxfId="108" priority="73"/>
  </conditionalFormatting>
  <conditionalFormatting sqref="B1556">
    <cfRule type="duplicateValues" dxfId="107" priority="72"/>
  </conditionalFormatting>
  <conditionalFormatting sqref="B1571">
    <cfRule type="duplicateValues" dxfId="106" priority="403"/>
  </conditionalFormatting>
  <conditionalFormatting sqref="B1591">
    <cfRule type="duplicateValues" dxfId="105" priority="70"/>
    <cfRule type="duplicateValues" dxfId="104" priority="71"/>
  </conditionalFormatting>
  <conditionalFormatting sqref="B1593">
    <cfRule type="duplicateValues" dxfId="103" priority="402"/>
    <cfRule type="duplicateValues" dxfId="102" priority="401"/>
  </conditionalFormatting>
  <conditionalFormatting sqref="B1594">
    <cfRule type="duplicateValues" dxfId="101" priority="69"/>
  </conditionalFormatting>
  <conditionalFormatting sqref="B1596">
    <cfRule type="duplicateValues" dxfId="100" priority="68"/>
  </conditionalFormatting>
  <conditionalFormatting sqref="B1598">
    <cfRule type="duplicateValues" dxfId="99" priority="559"/>
  </conditionalFormatting>
  <conditionalFormatting sqref="B1599">
    <cfRule type="duplicateValues" dxfId="98" priority="557"/>
  </conditionalFormatting>
  <conditionalFormatting sqref="B1600">
    <cfRule type="duplicateValues" dxfId="97" priority="66"/>
    <cfRule type="duplicateValues" dxfId="96" priority="67"/>
  </conditionalFormatting>
  <conditionalFormatting sqref="B1604">
    <cfRule type="duplicateValues" dxfId="95" priority="554"/>
    <cfRule type="duplicateValues" dxfId="94" priority="555"/>
  </conditionalFormatting>
  <conditionalFormatting sqref="B1613">
    <cfRule type="duplicateValues" dxfId="93" priority="65"/>
  </conditionalFormatting>
  <conditionalFormatting sqref="B1615">
    <cfRule type="duplicateValues" dxfId="92" priority="553"/>
  </conditionalFormatting>
  <conditionalFormatting sqref="B1619">
    <cfRule type="duplicateValues" dxfId="91" priority="551"/>
    <cfRule type="duplicateValues" dxfId="90" priority="550"/>
  </conditionalFormatting>
  <conditionalFormatting sqref="B1621">
    <cfRule type="duplicateValues" dxfId="89" priority="548"/>
    <cfRule type="duplicateValues" dxfId="88" priority="549"/>
  </conditionalFormatting>
  <conditionalFormatting sqref="B1623">
    <cfRule type="duplicateValues" dxfId="87" priority="64"/>
  </conditionalFormatting>
  <conditionalFormatting sqref="B1624">
    <cfRule type="duplicateValues" dxfId="86" priority="547"/>
  </conditionalFormatting>
  <conditionalFormatting sqref="B1625">
    <cfRule type="duplicateValues" dxfId="85" priority="400"/>
    <cfRule type="duplicateValues" dxfId="84" priority="399"/>
    <cfRule type="duplicateValues" dxfId="83" priority="63"/>
    <cfRule type="duplicateValues" dxfId="82" priority="62"/>
  </conditionalFormatting>
  <conditionalFormatting sqref="B1630">
    <cfRule type="duplicateValues" dxfId="81" priority="61"/>
  </conditionalFormatting>
  <conditionalFormatting sqref="B1631">
    <cfRule type="duplicateValues" dxfId="80" priority="60"/>
  </conditionalFormatting>
  <conditionalFormatting sqref="B1633">
    <cfRule type="duplicateValues" dxfId="79" priority="59"/>
    <cfRule type="duplicateValues" dxfId="78" priority="58"/>
  </conditionalFormatting>
  <conditionalFormatting sqref="B1644">
    <cfRule type="duplicateValues" dxfId="77" priority="544"/>
    <cfRule type="duplicateValues" dxfId="76" priority="545"/>
  </conditionalFormatting>
  <conditionalFormatting sqref="B1646">
    <cfRule type="duplicateValues" dxfId="75" priority="542"/>
    <cfRule type="duplicateValues" dxfId="74" priority="543"/>
  </conditionalFormatting>
  <conditionalFormatting sqref="B1649">
    <cfRule type="duplicateValues" dxfId="73" priority="540"/>
    <cfRule type="duplicateValues" dxfId="72" priority="541"/>
  </conditionalFormatting>
  <conditionalFormatting sqref="B1658">
    <cfRule type="duplicateValues" dxfId="71" priority="539"/>
  </conditionalFormatting>
  <conditionalFormatting sqref="B1664">
    <cfRule type="duplicateValues" dxfId="70" priority="398"/>
    <cfRule type="duplicateValues" dxfId="69" priority="397"/>
  </conditionalFormatting>
  <conditionalFormatting sqref="B1665">
    <cfRule type="duplicateValues" dxfId="68" priority="396"/>
  </conditionalFormatting>
  <conditionalFormatting sqref="B1673">
    <cfRule type="duplicateValues" dxfId="67" priority="537"/>
  </conditionalFormatting>
  <conditionalFormatting sqref="B1674:B1676 B1650:B1657 B1433:B1440 B1269:B1301 B1216:B1217 B1048 B1046 B1050:B1062 B1064:B1116 B1118:B1166 B1168:B1180 B1183:B1193 B1195 B1197:B1206 B1208:B1214 B1219:B1226 B1228:B1230 B1233:B1257 B1259:B1262 B1304:B1341 B1343:B1346 B1348:B1349 B1351:B1389 B1391:B1393 B1395 B1397:B1398 B1400:B1418 B1420:B1431 B1442:B1448 B1450:B1456 B1458:B1459 B1461 B1463:B1466 B1468:B1476 B1478:B1479 B1481:B1484 B1486:B1501 B1503:B1515 B1517:B1518 B1520 B1522:B1531 B1533:B1597 B1600:B1603 B1605:B1614 B1616:B1618 B1620 B1622:B1623 B1625:B1643 B1645 B1647:B1648 B1659:B1672">
    <cfRule type="duplicateValues" dxfId="66" priority="530"/>
  </conditionalFormatting>
  <conditionalFormatting sqref="B1674:B1676 B1650:B1657 B1433:B1440 B1269:B1301 B1216:B1217 B1050:B1062 B1064:B1116 B1118:B1166 B1168:B1180 B1183:B1193 B1195 B1197:B1206 B1208:B1214 B1219:B1226 B1228:B1230 B1233:B1257 B1259:B1262 B1304:B1341 B1343:B1346 B1348:B1349 B1351:B1389 B1391:B1393 B1395 B1397:B1398 B1400:B1418 B1420:B1431 B1442:B1448 B1450:B1456 B1458:B1459 B1461 B1463:B1466 B1468:B1476 B1478:B1479 B1481:B1484 B1486:B1501 B1503:B1515 B1517:B1518 B1520 B1522:B1531 B1533:B1597 B1600:B1603 B1605:B1614 B1616:B1618 B1620 B1622:B1623 B1625:B1643 B1645 B1647:B1648 B60:B78 B1659:B1672 B80:B255 B257:B728 B730:B1048">
    <cfRule type="duplicateValues" dxfId="65" priority="652"/>
  </conditionalFormatting>
  <conditionalFormatting sqref="B1677">
    <cfRule type="duplicateValues" dxfId="64" priority="395"/>
    <cfRule type="duplicateValues" dxfId="63" priority="394"/>
  </conditionalFormatting>
  <conditionalFormatting sqref="B1677:B1877">
    <cfRule type="duplicateValues" dxfId="62" priority="531"/>
  </conditionalFormatting>
  <conditionalFormatting sqref="B1679">
    <cfRule type="duplicateValues" dxfId="61" priority="392"/>
    <cfRule type="duplicateValues" dxfId="60" priority="393"/>
  </conditionalFormatting>
  <conditionalFormatting sqref="B1680">
    <cfRule type="duplicateValues" dxfId="59" priority="390"/>
    <cfRule type="duplicateValues" dxfId="58" priority="391"/>
  </conditionalFormatting>
  <conditionalFormatting sqref="B1681">
    <cfRule type="duplicateValues" dxfId="57" priority="388"/>
    <cfRule type="duplicateValues" dxfId="56" priority="389"/>
  </conditionalFormatting>
  <conditionalFormatting sqref="B1682">
    <cfRule type="duplicateValues" dxfId="55" priority="386"/>
    <cfRule type="duplicateValues" dxfId="54" priority="387"/>
  </conditionalFormatting>
  <conditionalFormatting sqref="B1685">
    <cfRule type="duplicateValues" dxfId="53" priority="385"/>
  </conditionalFormatting>
  <conditionalFormatting sqref="B1686">
    <cfRule type="duplicateValues" dxfId="52" priority="384"/>
  </conditionalFormatting>
  <conditionalFormatting sqref="B1695">
    <cfRule type="duplicateValues" dxfId="51" priority="57"/>
  </conditionalFormatting>
  <conditionalFormatting sqref="B1696">
    <cfRule type="duplicateValues" dxfId="50" priority="56"/>
  </conditionalFormatting>
  <conditionalFormatting sqref="B1697">
    <cfRule type="duplicateValues" dxfId="49" priority="55"/>
  </conditionalFormatting>
  <conditionalFormatting sqref="B1698">
    <cfRule type="duplicateValues" dxfId="48" priority="54"/>
  </conditionalFormatting>
  <conditionalFormatting sqref="B1699">
    <cfRule type="duplicateValues" dxfId="47" priority="53"/>
  </conditionalFormatting>
  <conditionalFormatting sqref="B1700">
    <cfRule type="duplicateValues" dxfId="46" priority="52"/>
  </conditionalFormatting>
  <conditionalFormatting sqref="B1703">
    <cfRule type="duplicateValues" dxfId="45" priority="51"/>
  </conditionalFormatting>
  <conditionalFormatting sqref="B1704">
    <cfRule type="duplicateValues" dxfId="44" priority="50"/>
  </conditionalFormatting>
  <conditionalFormatting sqref="B1705">
    <cfRule type="duplicateValues" dxfId="43" priority="49"/>
  </conditionalFormatting>
  <conditionalFormatting sqref="B1706">
    <cfRule type="duplicateValues" dxfId="42" priority="48"/>
  </conditionalFormatting>
  <conditionalFormatting sqref="B1708">
    <cfRule type="duplicateValues" dxfId="41" priority="47"/>
  </conditionalFormatting>
  <conditionalFormatting sqref="B1709">
    <cfRule type="duplicateValues" dxfId="40" priority="46"/>
  </conditionalFormatting>
  <conditionalFormatting sqref="B1711">
    <cfRule type="duplicateValues" dxfId="39" priority="45"/>
  </conditionalFormatting>
  <conditionalFormatting sqref="B1712">
    <cfRule type="duplicateValues" dxfId="38" priority="44"/>
  </conditionalFormatting>
  <conditionalFormatting sqref="B1714">
    <cfRule type="duplicateValues" dxfId="37" priority="43"/>
  </conditionalFormatting>
  <conditionalFormatting sqref="B1715">
    <cfRule type="duplicateValues" dxfId="36" priority="42"/>
  </conditionalFormatting>
  <conditionalFormatting sqref="B1721">
    <cfRule type="duplicateValues" dxfId="35" priority="383"/>
    <cfRule type="duplicateValues" dxfId="34" priority="382"/>
  </conditionalFormatting>
  <conditionalFormatting sqref="B1724">
    <cfRule type="duplicateValues" dxfId="33" priority="381"/>
  </conditionalFormatting>
  <conditionalFormatting sqref="B1726">
    <cfRule type="duplicateValues" dxfId="32" priority="380"/>
  </conditionalFormatting>
  <conditionalFormatting sqref="B1730">
    <cfRule type="duplicateValues" dxfId="31" priority="379"/>
    <cfRule type="duplicateValues" dxfId="30" priority="378"/>
  </conditionalFormatting>
  <conditionalFormatting sqref="B1743">
    <cfRule type="duplicateValues" dxfId="29" priority="440"/>
  </conditionalFormatting>
  <conditionalFormatting sqref="B1753">
    <cfRule type="duplicateValues" dxfId="28" priority="438"/>
  </conditionalFormatting>
  <conditionalFormatting sqref="B1755">
    <cfRule type="duplicateValues" dxfId="27" priority="376"/>
    <cfRule type="duplicateValues" dxfId="26" priority="377"/>
  </conditionalFormatting>
  <conditionalFormatting sqref="B1760">
    <cfRule type="duplicateValues" dxfId="25" priority="375"/>
  </conditionalFormatting>
  <conditionalFormatting sqref="B1761">
    <cfRule type="duplicateValues" dxfId="24" priority="437"/>
  </conditionalFormatting>
  <conditionalFormatting sqref="B1763">
    <cfRule type="duplicateValues" dxfId="23" priority="373"/>
    <cfRule type="duplicateValues" dxfId="22" priority="374"/>
  </conditionalFormatting>
  <conditionalFormatting sqref="B1790 B1701:B1702 B1547:B1694 B1707 B1710">
    <cfRule type="duplicateValues" dxfId="21" priority="41"/>
  </conditionalFormatting>
  <conditionalFormatting sqref="B1792">
    <cfRule type="duplicateValues" dxfId="20" priority="40"/>
  </conditionalFormatting>
  <conditionalFormatting sqref="B1793">
    <cfRule type="duplicateValues" dxfId="19" priority="39"/>
  </conditionalFormatting>
  <conditionalFormatting sqref="B1794">
    <cfRule type="duplicateValues" dxfId="18" priority="38"/>
  </conditionalFormatting>
  <conditionalFormatting sqref="B1853">
    <cfRule type="duplicateValues" dxfId="17" priority="37"/>
  </conditionalFormatting>
  <conditionalFormatting sqref="B1854">
    <cfRule type="duplicateValues" dxfId="16" priority="36"/>
  </conditionalFormatting>
  <conditionalFormatting sqref="B1855">
    <cfRule type="duplicateValues" dxfId="15" priority="35"/>
  </conditionalFormatting>
  <conditionalFormatting sqref="B1856">
    <cfRule type="duplicateValues" dxfId="14" priority="34"/>
  </conditionalFormatting>
  <conditionalFormatting sqref="B1857">
    <cfRule type="duplicateValues" dxfId="13" priority="33"/>
  </conditionalFormatting>
  <conditionalFormatting sqref="B1858">
    <cfRule type="duplicateValues" dxfId="12" priority="32"/>
  </conditionalFormatting>
  <conditionalFormatting sqref="B1865">
    <cfRule type="duplicateValues" dxfId="11" priority="31"/>
  </conditionalFormatting>
  <conditionalFormatting sqref="B1867">
    <cfRule type="duplicateValues" dxfId="10" priority="30"/>
  </conditionalFormatting>
  <conditionalFormatting sqref="B1870">
    <cfRule type="duplicateValues" dxfId="9" priority="29"/>
  </conditionalFormatting>
  <conditionalFormatting sqref="B1872">
    <cfRule type="duplicateValues" dxfId="8" priority="28"/>
  </conditionalFormatting>
  <conditionalFormatting sqref="B1873">
    <cfRule type="duplicateValues" dxfId="7" priority="27"/>
  </conditionalFormatting>
  <conditionalFormatting sqref="B1874">
    <cfRule type="duplicateValues" dxfId="6" priority="26"/>
  </conditionalFormatting>
  <conditionalFormatting sqref="B1875">
    <cfRule type="duplicateValues" dxfId="5" priority="25"/>
  </conditionalFormatting>
  <conditionalFormatting sqref="B1876">
    <cfRule type="duplicateValues" dxfId="4" priority="24"/>
  </conditionalFormatting>
  <conditionalFormatting sqref="B1951:B1952">
    <cfRule type="duplicateValues" dxfId="3" priority="21"/>
  </conditionalFormatting>
  <conditionalFormatting sqref="B1953:B1956">
    <cfRule type="duplicateValues" dxfId="2" priority="20"/>
  </conditionalFormatting>
  <conditionalFormatting sqref="B2955 B2337:B2953 B257:B728 B730:B1877 B2:B255">
    <cfRule type="duplicateValues" dxfId="1" priority="987"/>
  </conditionalFormatting>
  <conditionalFormatting sqref="AI73:AM73">
    <cfRule type="duplicateValues" dxfId="0" priority="22"/>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7</vt:i4>
      </vt:variant>
      <vt:variant>
        <vt:lpstr>النطاقات المسماة</vt:lpstr>
      </vt:variant>
      <vt:variant>
        <vt:i4>1</vt:i4>
      </vt:variant>
    </vt:vector>
  </HeadingPairs>
  <TitlesOfParts>
    <vt:vector size="8" baseType="lpstr">
      <vt:lpstr>تعليمات التسجيل</vt:lpstr>
      <vt:lpstr>إدخال البيانات</vt:lpstr>
      <vt:lpstr>اختيار المقررات</vt:lpstr>
      <vt:lpstr>الإستمارة</vt:lpstr>
      <vt:lpstr>med</vt:lpstr>
      <vt:lpstr>ورقة2</vt:lpstr>
      <vt:lpstr>ورقة4</vt:lpstr>
      <vt:lpstr>الإستمارة!Print_Area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ahmad hamdash</dc:creator>
  <cp:lastModifiedBy>lenovo-lap</cp:lastModifiedBy>
  <cp:revision/>
  <cp:lastPrinted>2024-05-19T09:20:50Z</cp:lastPrinted>
  <dcterms:created xsi:type="dcterms:W3CDTF">2015-06-05T18:17:20Z</dcterms:created>
  <dcterms:modified xsi:type="dcterms:W3CDTF">2025-07-27T07:56:59Z</dcterms:modified>
</cp:coreProperties>
</file>